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drawings/drawing2.xml" ContentType="application/vnd.openxmlformats-officedocument.drawing+xml"/>
  <Override PartName="/xl/comments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rbaur\Desktop\Olomouc\Olomouc - doprojektování 3. a 5.patra\4. soutěž\PD pro výběr dodavatele\VV\"/>
    </mc:Choice>
  </mc:AlternateContent>
  <bookViews>
    <workbookView xWindow="28680" yWindow="-120" windowWidth="23280" windowHeight="13200" tabRatio="976" activeTab="3"/>
  </bookViews>
  <sheets>
    <sheet name="Pokyny pro vyplnění" sheetId="11" r:id="rId1"/>
    <sheet name="Stavba" sheetId="1" r:id="rId2"/>
    <sheet name="VzorPolozky" sheetId="10" state="hidden" r:id="rId3"/>
    <sheet name="01 Etapa II.a Pol" sheetId="12" r:id="rId4"/>
    <sheet name="Etapa II.a - AKU - Souhrn" sheetId="15" r:id="rId5"/>
    <sheet name="Etapa II.a - AKU - 220Plenér" sheetId="16" r:id="rId6"/>
    <sheet name="Etapa II.a - AKU - 222V režie" sheetId="17" r:id="rId7"/>
    <sheet name="Etapa II.a - ZTI" sheetId="18" r:id="rId8"/>
    <sheet name="Etapa II.a - VZT" sheetId="19" r:id="rId9"/>
    <sheet name="Etapa II.a - ÚT" sheetId="20" r:id="rId10"/>
    <sheet name="Etapa II.a - EL-SIL - Krycí" sheetId="96" r:id="rId11"/>
    <sheet name="Etapa II.a - EL-SIL - Rekap" sheetId="97" r:id="rId12"/>
    <sheet name="Etapa II.a - EL-SIL - A" sheetId="98" r:id="rId13"/>
    <sheet name="Etapa II.a - EL-SIL - B" sheetId="99" r:id="rId14"/>
    <sheet name="Etapa II.a - EL-SIL - C" sheetId="100" r:id="rId15"/>
    <sheet name="Etapa II.a - EL-SIL - D" sheetId="101" r:id="rId16"/>
    <sheet name="Etapa II.a - EL-SIL - E" sheetId="102" r:id="rId17"/>
    <sheet name="Etapa II.a - EL-SIL - F" sheetId="103" r:id="rId18"/>
    <sheet name="Etapa II.a - EL-SIL - Pokyny" sheetId="104" r:id="rId19"/>
    <sheet name="Etapa II.a - MaR" sheetId="40" r:id="rId20"/>
    <sheet name="Etapa II.a - EL-SLBP - Krycí" sheetId="105" r:id="rId21"/>
    <sheet name="Etapa II.a - EL-SLBP - rekap" sheetId="106" r:id="rId22"/>
    <sheet name="Etapa II.a - EL-SLBP - SK" sheetId="107" r:id="rId23"/>
    <sheet name="Etapa II.a - EL-SLBP - IP_VSS" sheetId="108" r:id="rId24"/>
    <sheet name="Etapa II.a - EL-SLBP - IP JČ" sheetId="109" r:id="rId25"/>
    <sheet name="Etapa II.a - EL-SLBP - EKV" sheetId="110" r:id="rId26"/>
    <sheet name="Etapa II.a - EL-SLBP - PZTS" sheetId="111" r:id="rId27"/>
    <sheet name="Etapa II.a - EL-SLBP - STA" sheetId="112" r:id="rId28"/>
    <sheet name="Etapa II.a - EL-SLBP - Pokyny" sheetId="113" r:id="rId29"/>
    <sheet name="Etapa II.a - EPS - Krycí" sheetId="114" r:id="rId30"/>
    <sheet name="Etapa II.a - EPS - rekap" sheetId="115" r:id="rId31"/>
    <sheet name="Etapa II.a - EPS - EPS" sheetId="116" r:id="rId32"/>
    <sheet name="Etapa II.a - Radio - SOUHRN" sheetId="123" r:id="rId33"/>
    <sheet name="Etapa II.a - Radio - kabelaz+PP" sheetId="124" r:id="rId34"/>
    <sheet name="Etapa II.a - Radio - kabel.tras" sheetId="125" r:id="rId35"/>
    <sheet name="01 Etapa II.b Pol" sheetId="13" r:id="rId36"/>
    <sheet name="Etapa II.b - AKU - Souhrn" sheetId="44" r:id="rId37"/>
    <sheet name="Etapa II.b - AKU - 409P režie" sheetId="45" r:id="rId38"/>
    <sheet name="Etapa II.b - VZT" sheetId="46" r:id="rId39"/>
    <sheet name="Etapa II.b - ÚT" sheetId="47" r:id="rId40"/>
    <sheet name="Etapa II.b - EL-SIL - Krycí" sheetId="49" r:id="rId41"/>
    <sheet name="Etapa II.b - EL-SIL - Rekap" sheetId="50" r:id="rId42"/>
    <sheet name="Etapa II.b - EL-SIL - A" sheetId="51" r:id="rId43"/>
    <sheet name="Etapa II.b - EL-SIL - B" sheetId="52" r:id="rId44"/>
    <sheet name="Etapa II.b - EL-SIL - C" sheetId="53" r:id="rId45"/>
    <sheet name="Etapa II.b - EL-SIL - D" sheetId="54" r:id="rId46"/>
    <sheet name="Etapa II.b - EL-SIL - E" sheetId="55" r:id="rId47"/>
    <sheet name="Etapa II.b - EL-SIL - F" sheetId="56" r:id="rId48"/>
    <sheet name="Etapa II.b - EL-SIL - Pokyny" sheetId="57" r:id="rId49"/>
    <sheet name="Etapa II.b - MaR" sheetId="58" r:id="rId50"/>
    <sheet name="Etapa II.b - EL-SLBP - Krycí" sheetId="59" r:id="rId51"/>
    <sheet name="Etapa II.b - EL-SLBP - rekap" sheetId="60" r:id="rId52"/>
    <sheet name="Etapa II.b - EL-SLBP - SK" sheetId="61" r:id="rId53"/>
    <sheet name="Etapa II.b - EL-SLBP - IP_VSS" sheetId="62" r:id="rId54"/>
    <sheet name="Etapa II.b - EL-SLBP - EKV" sheetId="63" r:id="rId55"/>
    <sheet name="Etapa II.b - EL-SLBP - Pokyny" sheetId="64" r:id="rId56"/>
    <sheet name="Etapa II.b - EPS - Krycí" sheetId="65" r:id="rId57"/>
    <sheet name="Etapa II.b - EPS - rekap" sheetId="66" r:id="rId58"/>
    <sheet name="Etapa II.b - EPS - EPS" sheetId="67" r:id="rId59"/>
    <sheet name="Etapa II.b - Radio - SOUHRN" sheetId="126" r:id="rId60"/>
    <sheet name="Etapa II.b - Radio - kabelaz+PP" sheetId="127" r:id="rId61"/>
    <sheet name="Etapa II.b - Radio - kabel.tras" sheetId="128" r:id="rId62"/>
    <sheet name="01 Etapa II.c Pol" sheetId="14" r:id="rId63"/>
    <sheet name="Etapa II.c - ZTI" sheetId="68" r:id="rId64"/>
    <sheet name="Etapa II.c - VZT" sheetId="69" r:id="rId65"/>
    <sheet name="Etapa II.c - ÚT" sheetId="70" r:id="rId66"/>
    <sheet name="Etapa II.c - EL-SIL - Krycí" sheetId="72" r:id="rId67"/>
    <sheet name="Etapa II.c - EL-SIL - Rekap" sheetId="73" r:id="rId68"/>
    <sheet name="Etapa II.c - EL-SIL - A" sheetId="74" r:id="rId69"/>
    <sheet name="Etapa II.c - EL-SIL - B" sheetId="75" r:id="rId70"/>
    <sheet name="Etapa II.c - EL-SIL - C" sheetId="76" r:id="rId71"/>
    <sheet name="Etapa II.c - EL-SIL - D" sheetId="77" r:id="rId72"/>
    <sheet name="Etapa II.c - EL-SIL - E" sheetId="78" r:id="rId73"/>
    <sheet name="Etapa II.c - EL-SIL - F" sheetId="79" r:id="rId74"/>
    <sheet name="Etapa II.c - EL-SIL - Pokyny" sheetId="80" r:id="rId75"/>
    <sheet name="Etapa II.c - MaR" sheetId="81" r:id="rId76"/>
    <sheet name="Etapa II.c - EL-SLBP - Krycí" sheetId="82" r:id="rId77"/>
    <sheet name="Etapa II.c - EL-SLBP - rekap" sheetId="83" r:id="rId78"/>
    <sheet name="Etapa II.c - EL-SLBP - SK" sheetId="84" r:id="rId79"/>
    <sheet name="Etapa II.c - EL-SLBP - STA" sheetId="85" r:id="rId80"/>
    <sheet name="Etapa II.c - EL-SLBP - Pokyny" sheetId="86" r:id="rId81"/>
    <sheet name="Etapa II.c - EPS - Krycí" sheetId="87" r:id="rId82"/>
    <sheet name="Etapa II.c - EPS - rekap" sheetId="88" r:id="rId83"/>
    <sheet name="Etapa II.c - EPS - EPS" sheetId="89" r:id="rId84"/>
  </sheets>
  <externalReferences>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615" localSheetId="25">#REF!</definedName>
    <definedName name="_615" localSheetId="24">#REF!</definedName>
    <definedName name="_615" localSheetId="20">#REF!</definedName>
    <definedName name="_615" localSheetId="26">#REF!</definedName>
    <definedName name="_615" localSheetId="21">#REF!</definedName>
    <definedName name="_615" localSheetId="27">#REF!</definedName>
    <definedName name="_615" localSheetId="31">#REF!</definedName>
    <definedName name="_615" localSheetId="30">#REF!</definedName>
    <definedName name="_615" localSheetId="54">#REF!</definedName>
    <definedName name="_615" localSheetId="50">#REF!</definedName>
    <definedName name="_615" localSheetId="51">#REF!</definedName>
    <definedName name="_615" localSheetId="58">#REF!</definedName>
    <definedName name="_615" localSheetId="76">#REF!</definedName>
    <definedName name="_615" localSheetId="77">#REF!</definedName>
    <definedName name="_615" localSheetId="83">#REF!</definedName>
    <definedName name="_615">#REF!</definedName>
    <definedName name="a" localSheetId="13">'[1]SO 11.1A Výkaz výměr'!#REF!</definedName>
    <definedName name="a" localSheetId="10">'[1]SO 11.1A Výkaz výměr'!#REF!</definedName>
    <definedName name="a" localSheetId="25">'[1]SO 11.1A Výkaz výměr'!#REF!</definedName>
    <definedName name="a" localSheetId="24">'[1]SO 11.1A Výkaz výměr'!#REF!</definedName>
    <definedName name="a" localSheetId="23">'[1]SO 11.1A Výkaz výměr'!#REF!</definedName>
    <definedName name="a" localSheetId="20">'[1]SO 11.1A Výkaz výměr'!#REF!</definedName>
    <definedName name="a" localSheetId="26">'[1]SO 11.1A Výkaz výměr'!#REF!</definedName>
    <definedName name="a" localSheetId="21">'[1]SO 11.1A Výkaz výměr'!#REF!</definedName>
    <definedName name="a" localSheetId="22">'[1]SO 11.1A Výkaz výměr'!#REF!</definedName>
    <definedName name="a" localSheetId="27">'[1]SO 11.1A Výkaz výměr'!#REF!</definedName>
    <definedName name="a" localSheetId="31">'[1]SO 11.1A Výkaz výměr'!#REF!</definedName>
    <definedName name="a" localSheetId="30">'[1]SO 11.1A Výkaz výměr'!#REF!</definedName>
    <definedName name="a" localSheetId="43">'[1]SO 11.1A Výkaz výměr'!#REF!</definedName>
    <definedName name="a" localSheetId="40">'[1]SO 11.1A Výkaz výměr'!#REF!</definedName>
    <definedName name="a" localSheetId="54">'[1]SO 11.1A Výkaz výměr'!#REF!</definedName>
    <definedName name="a" localSheetId="53">'[1]SO 11.1A Výkaz výměr'!#REF!</definedName>
    <definedName name="a" localSheetId="50">'[1]SO 11.1A Výkaz výměr'!#REF!</definedName>
    <definedName name="a" localSheetId="51">'[1]SO 11.1A Výkaz výměr'!#REF!</definedName>
    <definedName name="a" localSheetId="52">'[1]SO 11.1A Výkaz výměr'!#REF!</definedName>
    <definedName name="a" localSheetId="58">'[1]SO 11.1A Výkaz výměr'!#REF!</definedName>
    <definedName name="a" localSheetId="69">'[1]SO 11.1A Výkaz výměr'!#REF!</definedName>
    <definedName name="a" localSheetId="66">'[1]SO 11.1A Výkaz výměr'!#REF!</definedName>
    <definedName name="a" localSheetId="76">'[1]SO 11.1A Výkaz výměr'!#REF!</definedName>
    <definedName name="a" localSheetId="77">'[1]SO 11.1A Výkaz výměr'!#REF!</definedName>
    <definedName name="a" localSheetId="78">'[1]SO 11.1A Výkaz výměr'!#REF!</definedName>
    <definedName name="a" localSheetId="83">'[1]SO 11.1A Výkaz výměr'!#REF!</definedName>
    <definedName name="a">'[1]SO 11.1A Výkaz výměr'!#REF!</definedName>
    <definedName name="aaa" localSheetId="25">'[2]SO 51.4 Výkaz výměr'!#REF!</definedName>
    <definedName name="aaa" localSheetId="24">'[2]SO 51.4 Výkaz výměr'!#REF!</definedName>
    <definedName name="aaa" localSheetId="26">'[2]SO 51.4 Výkaz výměr'!#REF!</definedName>
    <definedName name="aaa" localSheetId="21">'[2]SO 51.4 Výkaz výměr'!#REF!</definedName>
    <definedName name="aaa" localSheetId="30">'[2]SO 51.4 Výkaz výměr'!#REF!</definedName>
    <definedName name="aaa" localSheetId="54">'[2]SO 51.4 Výkaz výměr'!#REF!</definedName>
    <definedName name="aaa" localSheetId="51">'[2]SO 51.4 Výkaz výměr'!#REF!</definedName>
    <definedName name="aaa" localSheetId="77">'[2]SO 51.4 Výkaz výměr'!#REF!</definedName>
    <definedName name="aaa">'[2]SO 51.4 Výkaz výměr'!#REF!</definedName>
    <definedName name="aaa¨" localSheetId="30">'[1]SO 11.1A Výkaz výměr'!#REF!</definedName>
    <definedName name="aaa¨">'[1]SO 11.1A Výkaz výměr'!#REF!</definedName>
    <definedName name="acf">'[2]SO 51.4 Výkaz výměr'!#REF!</definedName>
    <definedName name="acfsas">'[2]SO 51.4 Výkaz výměr'!#REF!</definedName>
    <definedName name="AL_obvodový_plášť" localSheetId="13">'[1]SO 11.1A Výkaz výměr'!#REF!</definedName>
    <definedName name="AL_obvodový_plášť" localSheetId="10">'[1]SO 11.1A Výkaz výměr'!#REF!</definedName>
    <definedName name="AL_obvodový_plášť" localSheetId="25">'[1]SO 11.1A Výkaz výměr'!#REF!</definedName>
    <definedName name="AL_obvodový_plášť" localSheetId="24">'[1]SO 11.1A Výkaz výměr'!#REF!</definedName>
    <definedName name="AL_obvodový_plášť" localSheetId="23">'[1]SO 11.1A Výkaz výměr'!#REF!</definedName>
    <definedName name="AL_obvodový_plášť" localSheetId="26">'[1]SO 11.1A Výkaz výměr'!#REF!</definedName>
    <definedName name="AL_obvodový_plášť" localSheetId="22">'[1]SO 11.1A Výkaz výměr'!#REF!</definedName>
    <definedName name="AL_obvodový_plášť" localSheetId="43">'[1]SO 11.1A Výkaz výměr'!#REF!</definedName>
    <definedName name="AL_obvodový_plášť" localSheetId="40">'[1]SO 11.1A Výkaz výměr'!#REF!</definedName>
    <definedName name="AL_obvodový_plášť" localSheetId="54">'[1]SO 11.1A Výkaz výměr'!#REF!</definedName>
    <definedName name="AL_obvodový_plášť" localSheetId="53">'[1]SO 11.1A Výkaz výměr'!#REF!</definedName>
    <definedName name="AL_obvodový_plášť" localSheetId="52">'[1]SO 11.1A Výkaz výměr'!#REF!</definedName>
    <definedName name="AL_obvodový_plášť" localSheetId="69">'[1]SO 11.1A Výkaz výměr'!#REF!</definedName>
    <definedName name="AL_obvodový_plášť" localSheetId="66">'[1]SO 11.1A Výkaz výměr'!#REF!</definedName>
    <definedName name="AL_obvodový_plášť" localSheetId="78">'[1]SO 11.1A Výkaz výměr'!#REF!</definedName>
    <definedName name="AL_obvodový_plášť">'[1]SO 11.1A Výkaz výměr'!#REF!</definedName>
    <definedName name="asca">'[2]SO 51.4 Výkaz výměr'!#REF!</definedName>
    <definedName name="ascf">'[2]SO 51.4 Výkaz výměr'!#REF!</definedName>
    <definedName name="asd" localSheetId="13">'[1]SO 11.1A Výkaz výměr'!#REF!</definedName>
    <definedName name="asd" localSheetId="10">'[1]SO 11.1A Výkaz výměr'!#REF!</definedName>
    <definedName name="asd" localSheetId="25">'[1]SO 11.1A Výkaz výměr'!#REF!</definedName>
    <definedName name="asd" localSheetId="24">'[1]SO 11.1A Výkaz výměr'!#REF!</definedName>
    <definedName name="asd" localSheetId="23">'[1]SO 11.1A Výkaz výměr'!#REF!</definedName>
    <definedName name="asd" localSheetId="26">'[1]SO 11.1A Výkaz výměr'!#REF!</definedName>
    <definedName name="asd" localSheetId="22">'[1]SO 11.1A Výkaz výměr'!#REF!</definedName>
    <definedName name="asd" localSheetId="43">'[1]SO 11.1A Výkaz výměr'!#REF!</definedName>
    <definedName name="asd" localSheetId="40">'[1]SO 11.1A Výkaz výměr'!#REF!</definedName>
    <definedName name="asd" localSheetId="54">'[1]SO 11.1A Výkaz výměr'!#REF!</definedName>
    <definedName name="asd" localSheetId="53">'[1]SO 11.1A Výkaz výměr'!#REF!</definedName>
    <definedName name="asd" localSheetId="52">'[1]SO 11.1A Výkaz výměr'!#REF!</definedName>
    <definedName name="asd" localSheetId="69">'[1]SO 11.1A Výkaz výměr'!#REF!</definedName>
    <definedName name="asd" localSheetId="66">'[1]SO 11.1A Výkaz výměr'!#REF!</definedName>
    <definedName name="asd" localSheetId="78">'[1]SO 11.1A Výkaz výměr'!#REF!</definedName>
    <definedName name="asd">'[1]SO 11.1A Výkaz výměr'!#REF!</definedName>
    <definedName name="asf">'[2]SO 51.4 Výkaz výměr'!#REF!</definedName>
    <definedName name="bbb" localSheetId="25">'[1]SO 11.1A Výkaz výměr'!#REF!</definedName>
    <definedName name="bbb" localSheetId="24">'[1]SO 11.1A Výkaz výměr'!#REF!</definedName>
    <definedName name="bbb" localSheetId="54">'[1]SO 11.1A Výkaz výměr'!#REF!</definedName>
    <definedName name="bbb">'[1]SO 11.1A Výkaz výměr'!#REF!</definedName>
    <definedName name="bdgjn">'[2]SO 51.4 Výkaz výměr'!#REF!</definedName>
    <definedName name="berb">'[2]SO 51.4 Výkaz výměr'!#REF!</definedName>
    <definedName name="bfdj">#REF!</definedName>
    <definedName name="bfgbj">'[2]SO 51.4 Výkaz výměr'!#REF!</definedName>
    <definedName name="bfgd">'[2]SO 51.4 Výkaz výměr'!#REF!</definedName>
    <definedName name="bfgdj">'[1]SO 11.1A Výkaz výměr'!#REF!</definedName>
    <definedName name="bfgdn">[3]Stavba!#REF!</definedName>
    <definedName name="bfgj">'[1]SO 11.1A Výkaz výměr'!#REF!</definedName>
    <definedName name="bfhbs">'[2]SO 51.4 Výkaz výměr'!#REF!</definedName>
    <definedName name="bgfd">'[1]SO 11.1A Výkaz výměr'!#REF!</definedName>
    <definedName name="bgfdb">#REF!</definedName>
    <definedName name="bgfhdb">'[1]SO 11.1A Výkaz výměr'!#REF!</definedName>
    <definedName name="bgfjb">'[1]SO 11.1A Výkaz výměr'!#REF!</definedName>
    <definedName name="bgfnd">[3]Stavba!$G$22</definedName>
    <definedName name="bhbd">'[2]SO 51.4 Výkaz výměr'!#REF!</definedName>
    <definedName name="bhdb">'[2]SO 51.4 Výkaz výměr'!#REF!</definedName>
    <definedName name="bhfbh">'[1]SO 11.1A Výkaz výměr'!#REF!</definedName>
    <definedName name="bhfd">#REF!</definedName>
    <definedName name="bhsf">'[2]SO 51.4 Výkaz výměr'!#REF!</definedName>
    <definedName name="bhsh">'[2]SO 51.4 Výkaz výměr'!#REF!</definedName>
    <definedName name="bchb">'[2]SO 51.4 Výkaz výměr'!#REF!</definedName>
    <definedName name="bchx">'[2]SO 51.4 Výkaz výměr'!#REF!</definedName>
    <definedName name="bchxh">#REF!</definedName>
    <definedName name="bjgf">[3]Stavba!$G$25</definedName>
    <definedName name="bjgfvd">'[1]SO 11.1A Výkaz výměr'!#REF!</definedName>
    <definedName name="brdbhd">'[1]SO 11.1A Výkaz výměr'!#REF!</definedName>
    <definedName name="cbhf">'[2]SO 51.4 Výkaz výměr'!#REF!</definedName>
    <definedName name="ccc" localSheetId="25">'[1]SO 11.1A Výkaz výměr'!#REF!</definedName>
    <definedName name="ccc" localSheetId="24">'[1]SO 11.1A Výkaz výměr'!#REF!</definedName>
    <definedName name="ccc" localSheetId="54">'[1]SO 11.1A Výkaz výměr'!#REF!</definedName>
    <definedName name="ccc">'[1]SO 11.1A Výkaz výměr'!#REF!</definedName>
    <definedName name="CelkemDPHVypocet" localSheetId="1">Stavba!$H$44</definedName>
    <definedName name="CenaCelkem" localSheetId="9">#REF!</definedName>
    <definedName name="CenaCelkem" localSheetId="7">#REF!</definedName>
    <definedName name="CenaCelkem" localSheetId="39">#REF!</definedName>
    <definedName name="CenaCelkem" localSheetId="65">#REF!</definedName>
    <definedName name="CenaCelkem" localSheetId="63">#REF!</definedName>
    <definedName name="CenaCelkem">Stavba!$G$28</definedName>
    <definedName name="CenaCelkemBezDPH" localSheetId="9">#REF!</definedName>
    <definedName name="CenaCelkemBezDPH" localSheetId="7">#REF!</definedName>
    <definedName name="CenaCelkemBezDPH" localSheetId="39">#REF!</definedName>
    <definedName name="CenaCelkemBezDPH" localSheetId="65">#REF!</definedName>
    <definedName name="CenaCelkemBezDPH" localSheetId="63">#REF!</definedName>
    <definedName name="CenaCelkemBezDPH">Stavba!$G$27</definedName>
    <definedName name="CenaCelkemVypocet" localSheetId="1">Stavba!$I$44</definedName>
    <definedName name="CenaStavby">#REF!</definedName>
    <definedName name="Ceník" localSheetId="31">[4]Cenik!$A$1:$F$20293</definedName>
    <definedName name="Ceník" localSheetId="58">[4]Cenik!$A$1:$F$20293</definedName>
    <definedName name="Ceník" localSheetId="83">[4]Cenik!$A$1:$F$20293</definedName>
    <definedName name="Ceník">[5]Cenik!$A$1:$F$11734</definedName>
    <definedName name="cgdb">'[2]SO 51.4 Výkaz výměr'!#REF!</definedName>
    <definedName name="cisloobjektu" localSheetId="19">'[6]Krycí list'!$A$5</definedName>
    <definedName name="cisloobjektu" localSheetId="9">#REF!</definedName>
    <definedName name="cisloobjektu" localSheetId="7">#REF!</definedName>
    <definedName name="cisloobjektu" localSheetId="49">'[6]Krycí list'!$A$5</definedName>
    <definedName name="cisloobjektu" localSheetId="39">#REF!</definedName>
    <definedName name="cisloobjektu" localSheetId="75">'[6]Krycí list'!$A$5</definedName>
    <definedName name="cisloobjektu" localSheetId="65">#REF!</definedName>
    <definedName name="cisloobjektu" localSheetId="63">#REF!</definedName>
    <definedName name="cisloobjektu">Stavba!#REF!</definedName>
    <definedName name="CisloRozpoctu" localSheetId="19">'[6]Krycí list'!$C$2</definedName>
    <definedName name="CisloRozpoctu" localSheetId="49">'[6]Krycí list'!$C$2</definedName>
    <definedName name="CisloRozpoctu" localSheetId="75">'[6]Krycí list'!$C$2</definedName>
    <definedName name="CisloRozpoctu">'[7]Krycí list'!$C$2</definedName>
    <definedName name="cislostavby" localSheetId="19">'[6]Krycí list'!$A$7</definedName>
    <definedName name="cislostavby" localSheetId="49">'[6]Krycí list'!$A$7</definedName>
    <definedName name="cislostavby" localSheetId="75">'[6]Krycí list'!$A$7</definedName>
    <definedName name="CisloStavby" localSheetId="1">Stavba!$D$2</definedName>
    <definedName name="cislostavby">'[7]Krycí list'!$A$7</definedName>
    <definedName name="CisloStavebnihoRozpoctu" localSheetId="9">#REF!</definedName>
    <definedName name="CisloStavebnihoRozpoctu" localSheetId="7">#REF!</definedName>
    <definedName name="CisloStavebnihoRozpoctu" localSheetId="39">#REF!</definedName>
    <definedName name="CisloStavebnihoRozpoctu" localSheetId="65">#REF!</definedName>
    <definedName name="CisloStavebnihoRozpoctu" localSheetId="63">#REF!</definedName>
    <definedName name="CisloStavebnihoRozpoctu">Stavba!$D$3</definedName>
    <definedName name="csdagb">'[2]SO 51.4 Výkaz výměr'!#REF!</definedName>
    <definedName name="csdfhb">'[1]SO 11.1A Výkaz výměr'!#REF!</definedName>
    <definedName name="cvbhf">'[1]SO 11.1A Výkaz výměr'!#REF!</definedName>
    <definedName name="cvbhfd">'[2]SO 51.4 Výkaz výměr'!#REF!</definedName>
    <definedName name="cxgvyv">'[2]SO 51.4 Výkaz výměr'!#REF!</definedName>
    <definedName name="dadresa" localSheetId="9">#REF!</definedName>
    <definedName name="dadresa" localSheetId="7">#REF!</definedName>
    <definedName name="dadresa" localSheetId="39">#REF!</definedName>
    <definedName name="dadresa" localSheetId="65">#REF!</definedName>
    <definedName name="dadresa" localSheetId="63">#REF!</definedName>
    <definedName name="dadresa">Stavba!$D$11:$G$11</definedName>
    <definedName name="ddd" localSheetId="25">'[1]SO 11.1A Výkaz výměr'!#REF!</definedName>
    <definedName name="ddd" localSheetId="24">'[1]SO 11.1A Výkaz výměr'!#REF!</definedName>
    <definedName name="ddd" localSheetId="20">'[1]SO 11.1A Výkaz výměr'!#REF!</definedName>
    <definedName name="ddd" localSheetId="26">'[1]SO 11.1A Výkaz výměr'!#REF!</definedName>
    <definedName name="ddd" localSheetId="21">'[1]SO 11.1A Výkaz výměr'!#REF!</definedName>
    <definedName name="ddd" localSheetId="27">'[1]SO 11.1A Výkaz výměr'!#REF!</definedName>
    <definedName name="ddd" localSheetId="31">'[1]SO 11.1A Výkaz výměr'!#REF!</definedName>
    <definedName name="ddd" localSheetId="30">'[1]SO 11.1A Výkaz výměr'!#REF!</definedName>
    <definedName name="ddd" localSheetId="54">'[1]SO 11.1A Výkaz výměr'!#REF!</definedName>
    <definedName name="ddd" localSheetId="50">'[1]SO 11.1A Výkaz výměr'!#REF!</definedName>
    <definedName name="ddd" localSheetId="51">'[1]SO 11.1A Výkaz výměr'!#REF!</definedName>
    <definedName name="ddd" localSheetId="58">'[1]SO 11.1A Výkaz výměr'!#REF!</definedName>
    <definedName name="ddd" localSheetId="76">'[1]SO 11.1A Výkaz výměr'!#REF!</definedName>
    <definedName name="ddd" localSheetId="77">'[1]SO 11.1A Výkaz výměr'!#REF!</definedName>
    <definedName name="ddd" localSheetId="83">'[1]SO 11.1A Výkaz výměr'!#REF!</definedName>
    <definedName name="ddd">'[1]SO 11.1A Výkaz výměr'!#REF!</definedName>
    <definedName name="dfbszr">'[2]SO 51.4 Výkaz výměr'!#REF!</definedName>
    <definedName name="dfh">'[1]SO 11.1A Výkaz výměr'!#REF!</definedName>
    <definedName name="dfsbh">#REF!</definedName>
    <definedName name="dfsv">'[1]SO 11.1A Výkaz výměr'!#REF!</definedName>
    <definedName name="dfvsb">'[1]SO 11.1A Výkaz výměr'!#REF!</definedName>
    <definedName name="dfvsf">[3]Stavba!$G$24</definedName>
    <definedName name="dfvzb">'[2]SO 51.4 Výkaz výměr'!#REF!</definedName>
    <definedName name="DIČ" localSheetId="1">Stavba!$I$11</definedName>
    <definedName name="djn">#REF!</definedName>
    <definedName name="dmisto" localSheetId="9">#REF!</definedName>
    <definedName name="dmisto" localSheetId="7">#REF!</definedName>
    <definedName name="dmisto" localSheetId="39">#REF!</definedName>
    <definedName name="dmisto" localSheetId="65">#REF!</definedName>
    <definedName name="dmisto" localSheetId="63">#REF!</definedName>
    <definedName name="dmisto">Stavba!$E$12:$G$12</definedName>
    <definedName name="DPHSni" localSheetId="9">#REF!</definedName>
    <definedName name="DPHSni" localSheetId="7">#REF!</definedName>
    <definedName name="DPHSni" localSheetId="39">#REF!</definedName>
    <definedName name="DPHSni" localSheetId="65">#REF!</definedName>
    <definedName name="DPHSni" localSheetId="63">#REF!</definedName>
    <definedName name="DPHSni">Stavba!$G$23</definedName>
    <definedName name="DPHZakl" localSheetId="9">#REF!</definedName>
    <definedName name="DPHZakl" localSheetId="7">#REF!</definedName>
    <definedName name="DPHZakl" localSheetId="39">#REF!</definedName>
    <definedName name="DPHZakl" localSheetId="65">#REF!</definedName>
    <definedName name="DPHZakl" localSheetId="63">#REF!</definedName>
    <definedName name="DPHZakl">Stavba!$G$25</definedName>
    <definedName name="dpsc" localSheetId="1">Stavba!$D$12</definedName>
    <definedName name="dscg">'[1]SO 11.1A Výkaz výměr'!#REF!</definedName>
    <definedName name="dsgdvs">'[2]SO 51.4 Výkaz výměr'!#REF!</definedName>
    <definedName name="dsgv">'[2]SO 51.4 Výkaz výměr'!#REF!</definedName>
    <definedName name="dsvdbdfg">'[2]SO 51.4 Výkaz výměr'!#REF!</definedName>
    <definedName name="dsvg">'[1]SO 11.1A Výkaz výměr'!#REF!</definedName>
    <definedName name="dvfsb">[3]Stavba!$G$23</definedName>
    <definedName name="dvfsbh">'[1]SO 11.1A Výkaz výměr'!#REF!</definedName>
    <definedName name="dvgsb">'[1]SO 11.1A Výkaz výměr'!#REF!</definedName>
    <definedName name="dvsh">'[2]SO 51.4 Výkaz výměr'!#REF!</definedName>
    <definedName name="e" localSheetId="25">'[2]SO 51.4 Výkaz výměr'!#REF!</definedName>
    <definedName name="e" localSheetId="24">'[2]SO 51.4 Výkaz výměr'!#REF!</definedName>
    <definedName name="e" localSheetId="20">'[2]SO 51.4 Výkaz výměr'!#REF!</definedName>
    <definedName name="e" localSheetId="26">'[2]SO 51.4 Výkaz výměr'!#REF!</definedName>
    <definedName name="e" localSheetId="21">'[2]SO 51.4 Výkaz výměr'!#REF!</definedName>
    <definedName name="e" localSheetId="31">'[2]SO 51.4 Výkaz výměr'!#REF!</definedName>
    <definedName name="e" localSheetId="30">'[2]SO 51.4 Výkaz výměr'!#REF!</definedName>
    <definedName name="e" localSheetId="54">'[2]SO 51.4 Výkaz výměr'!#REF!</definedName>
    <definedName name="e" localSheetId="50">'[2]SO 51.4 Výkaz výměr'!#REF!</definedName>
    <definedName name="e" localSheetId="51">'[2]SO 51.4 Výkaz výměr'!#REF!</definedName>
    <definedName name="e" localSheetId="58">'[2]SO 51.4 Výkaz výměr'!#REF!</definedName>
    <definedName name="e" localSheetId="76">'[2]SO 51.4 Výkaz výměr'!#REF!</definedName>
    <definedName name="e" localSheetId="77">'[2]SO 51.4 Výkaz výměr'!#REF!</definedName>
    <definedName name="e" localSheetId="83">'[2]SO 51.4 Výkaz výměr'!#REF!</definedName>
    <definedName name="e">'[2]SO 51.4 Výkaz výměr'!#REF!</definedName>
    <definedName name="eč" localSheetId="13">'[8]SO 51.4 Výkaz výměr'!#REF!</definedName>
    <definedName name="eč" localSheetId="10">'[8]SO 51.4 Výkaz výměr'!#REF!</definedName>
    <definedName name="eč" localSheetId="25">'[2]SO 51.4 Výkaz výměr'!#REF!</definedName>
    <definedName name="eč" localSheetId="24">'[2]SO 51.4 Výkaz výměr'!#REF!</definedName>
    <definedName name="eč" localSheetId="23">'[8]SO 51.4 Výkaz výměr'!#REF!</definedName>
    <definedName name="eč" localSheetId="28">'[8]SO 51.4 Výkaz výměr'!#REF!</definedName>
    <definedName name="eč" localSheetId="26">'[2]SO 51.4 Výkaz výměr'!#REF!</definedName>
    <definedName name="eč" localSheetId="22">'[8]SO 51.4 Výkaz výměr'!#REF!</definedName>
    <definedName name="eč" localSheetId="27">'[8]SO 51.4 Výkaz výměr'!#REF!</definedName>
    <definedName name="eč" localSheetId="31">'[8]SO 51.4 Výkaz výměr'!#REF!</definedName>
    <definedName name="eč" localSheetId="43">'[8]SO 51.4 Výkaz výměr'!#REF!</definedName>
    <definedName name="eč" localSheetId="40">'[8]SO 51.4 Výkaz výměr'!#REF!</definedName>
    <definedName name="eč" localSheetId="54">'[2]SO 51.4 Výkaz výměr'!#REF!</definedName>
    <definedName name="eč" localSheetId="53">'[8]SO 51.4 Výkaz výměr'!#REF!</definedName>
    <definedName name="eč" localSheetId="55">'[8]SO 51.4 Výkaz výměr'!#REF!</definedName>
    <definedName name="eč" localSheetId="52">'[8]SO 51.4 Výkaz výměr'!#REF!</definedName>
    <definedName name="eč" localSheetId="58">'[8]SO 51.4 Výkaz výměr'!#REF!</definedName>
    <definedName name="eč" localSheetId="69">'[8]SO 51.4 Výkaz výměr'!#REF!</definedName>
    <definedName name="eč" localSheetId="66">'[8]SO 51.4 Výkaz výměr'!#REF!</definedName>
    <definedName name="eč" localSheetId="80">'[8]SO 51.4 Výkaz výměr'!#REF!</definedName>
    <definedName name="eč" localSheetId="78">'[8]SO 51.4 Výkaz výměr'!#REF!</definedName>
    <definedName name="eč" localSheetId="79">'[8]SO 51.4 Výkaz výměr'!#REF!</definedName>
    <definedName name="eč" localSheetId="83">'[8]SO 51.4 Výkaz výměr'!#REF!</definedName>
    <definedName name="eč">'[8]SO 51.4 Výkaz výměr'!#REF!</definedName>
    <definedName name="f">#REF!</definedName>
    <definedName name="fbdj">#REF!</definedName>
    <definedName name="fbgdnjgf">[3]Stavba!#REF!</definedName>
    <definedName name="fbjdn">[3]Stavba!$G$25</definedName>
    <definedName name="fbsdfv">'[1]SO 11.1A Výkaz výměr'!#REF!</definedName>
    <definedName name="fdbfdsb">'[1]SO 11.1A Výkaz výměr'!#REF!</definedName>
    <definedName name="fdbhd">'[1]SO 11.1A Výkaz výměr'!#REF!</definedName>
    <definedName name="fdbs">'[2]SO 51.4 Výkaz výměr'!#REF!</definedName>
    <definedName name="fdhb">'[1]SO 11.1A Výkaz výměr'!#REF!</definedName>
    <definedName name="fdvhb">'[1]SO 11.1A Výkaz výměr'!#REF!</definedName>
    <definedName name="fdvs">'[2]SO 51.4 Výkaz výměr'!#REF!</definedName>
    <definedName name="fdvsh">'[1]SO 11.1A Výkaz výměr'!#REF!</definedName>
    <definedName name="ffnkgh">'[2]SO 51.4 Výkaz výměr'!#REF!</definedName>
    <definedName name="fgb">'[1]SO 11.1A Výkaz výměr'!#REF!</definedName>
    <definedName name="fgbbjf">'[1]SO 11.1A Výkaz výměr'!#REF!</definedName>
    <definedName name="fgbbs">'[1]SO 11.1A Výkaz výměr'!#REF!</definedName>
    <definedName name="fgbd">[3]Stavba!#REF!</definedName>
    <definedName name="fgbdb">'[1]SO 11.1A Výkaz výměr'!#REF!</definedName>
    <definedName name="fgbdbgf">'[1]SO 11.1A Výkaz výměr'!#REF!</definedName>
    <definedName name="fgbdfj">'[1]SO 11.1A Výkaz výměr'!#REF!</definedName>
    <definedName name="fgbdj">'[2]SO 51.4 Výkaz výměr'!#REF!</definedName>
    <definedName name="fgbdjn">'[1]SO 11.1A Výkaz výměr'!#REF!</definedName>
    <definedName name="fgbhdtr">[3]Stavba!$G$28</definedName>
    <definedName name="fgbjn">'[2]SO 51.4 Výkaz výměr'!#REF!</definedName>
    <definedName name="fgbn">'[1]SO 11.1A Výkaz výměr'!#REF!</definedName>
    <definedName name="fgdm">'[1]SO 11.1A Výkaz výměr'!#REF!</definedName>
    <definedName name="fgjbf">'[2]SO 51.4 Výkaz výměr'!#REF!</definedName>
    <definedName name="fgn">'[1]SO 11.1A Výkaz výměr'!#REF!</definedName>
    <definedName name="fgnd">[3]Stavba!$G$24</definedName>
    <definedName name="fgnj">'[2]SO 51.4 Výkaz výměr'!#REF!</definedName>
    <definedName name="fgnjd">'[1]SO 11.1A Výkaz výměr'!#REF!</definedName>
    <definedName name="fgvsvt">'[2]SO 51.4 Výkaz výměr'!#REF!</definedName>
    <definedName name="fngj">'[1]SO 11.1A Výkaz výměr'!#REF!</definedName>
    <definedName name="fvdshb">'[1]SO 11.1A Výkaz výměr'!#REF!</definedName>
    <definedName name="fvgdb">'[2]SO 51.4 Výkaz výměr'!#REF!</definedName>
    <definedName name="gbvcgt">'[2]SO 51.4 Výkaz výměr'!#REF!</definedName>
    <definedName name="gbvsd">'[1]SO 11.1A Výkaz výměr'!#REF!</definedName>
    <definedName name="gfb">'[2]SO 51.4 Výkaz výměr'!#REF!</definedName>
    <definedName name="gfbd">#REF!</definedName>
    <definedName name="gfbdb">'[2]SO 51.4 Výkaz výměr'!#REF!</definedName>
    <definedName name="gfbdbj">[3]Stavba!#REF!</definedName>
    <definedName name="gfbdjng">#REF!</definedName>
    <definedName name="gfbdn">'[1]SO 11.1A Výkaz výměr'!#REF!</definedName>
    <definedName name="gfbjd">'[2]SO 51.4 Výkaz výměr'!#REF!</definedName>
    <definedName name="gfbjj">'[2]SO 51.4 Výkaz výměr'!#REF!</definedName>
    <definedName name="gfbjjb">#REF!</definedName>
    <definedName name="gfbnfgjn">#REF!</definedName>
    <definedName name="gfhbdf">'[1]SO 11.1A Výkaz výměr'!#REF!</definedName>
    <definedName name="gfhbfh">[3]Stavba!$G$28</definedName>
    <definedName name="gfjbd">'[2]SO 51.4 Výkaz výměr'!#REF!</definedName>
    <definedName name="gfnd">#REF!</definedName>
    <definedName name="gfnjgf">'[2]SO 51.4 Výkaz výměr'!#REF!</definedName>
    <definedName name="gfnjgfb">#REF!</definedName>
    <definedName name="ghm">#REF!</definedName>
    <definedName name="ghmfg">#REF!</definedName>
    <definedName name="ghmkgf">'[1]SO 11.1A Výkaz výměr'!#REF!</definedName>
    <definedName name="ghng">#REF!</definedName>
    <definedName name="ghnkfg">[3]Stavba!$G$24</definedName>
    <definedName name="gjd">'[1]SO 11.1A Výkaz výměr'!#REF!</definedName>
    <definedName name="gnd">#REF!</definedName>
    <definedName name="gndt">'[1]SO 11.1A Výkaz výměr'!#REF!</definedName>
    <definedName name="gvdv">'[2]SO 51.4 Výkaz výměr'!#REF!</definedName>
    <definedName name="hbjd">'[1]SO 11.1A Výkaz výměr'!#REF!</definedName>
    <definedName name="hdsbh">'[2]SO 51.4 Výkaz výměr'!#REF!</definedName>
    <definedName name="hg">'[1]SO 11.1A Výkaz výměr'!#REF!</definedName>
    <definedName name="hgfk">'[2]SO 51.4 Výkaz výměr'!#REF!</definedName>
    <definedName name="hgfmkghbf">#REF!</definedName>
    <definedName name="hgnfhn">'[2]SO 51.4 Výkaz výměr'!#REF!</definedName>
    <definedName name="hgngfn">'[2]SO 51.4 Výkaz výměr'!#REF!</definedName>
    <definedName name="hgnh">'[1]SO 11.1A Výkaz výměr'!#REF!</definedName>
    <definedName name="hgnhfn">'[2]SO 51.4 Výkaz výměr'!#REF!</definedName>
    <definedName name="hgnkhg">'[2]SO 51.4 Výkaz výměr'!#REF!</definedName>
    <definedName name="hjmf">#REF!</definedName>
    <definedName name="hkfn">'[2]SO 51.4 Výkaz výměr'!#REF!</definedName>
    <definedName name="hnfn">'[2]SO 51.4 Výkaz výměr'!#REF!</definedName>
    <definedName name="hngf">[3]Stavba!$G$23</definedName>
    <definedName name="hnh">'[8]SO 51.4 Výkaz výměr'!#REF!</definedName>
    <definedName name="hnjgf">'[1]SO 11.1A Výkaz výměr'!#REF!</definedName>
    <definedName name="IČO" localSheetId="1">Stavba!$I$10</definedName>
    <definedName name="Izolace_akustické" localSheetId="13">'[1]SO 11.1A Výkaz výměr'!#REF!</definedName>
    <definedName name="Izolace_akustické" localSheetId="10">'[1]SO 11.1A Výkaz výměr'!#REF!</definedName>
    <definedName name="Izolace_akustické" localSheetId="25">'[1]SO 11.1A Výkaz výměr'!#REF!</definedName>
    <definedName name="Izolace_akustické" localSheetId="24">'[1]SO 11.1A Výkaz výměr'!#REF!</definedName>
    <definedName name="Izolace_akustické" localSheetId="23">'[1]SO 11.1A Výkaz výměr'!#REF!</definedName>
    <definedName name="Izolace_akustické" localSheetId="26">'[1]SO 11.1A Výkaz výměr'!#REF!</definedName>
    <definedName name="Izolace_akustické" localSheetId="22">'[1]SO 11.1A Výkaz výměr'!#REF!</definedName>
    <definedName name="Izolace_akustické" localSheetId="43">'[1]SO 11.1A Výkaz výměr'!#REF!</definedName>
    <definedName name="Izolace_akustické" localSheetId="40">'[1]SO 11.1A Výkaz výměr'!#REF!</definedName>
    <definedName name="Izolace_akustické" localSheetId="54">'[1]SO 11.1A Výkaz výměr'!#REF!</definedName>
    <definedName name="Izolace_akustické" localSheetId="53">'[1]SO 11.1A Výkaz výměr'!#REF!</definedName>
    <definedName name="Izolace_akustické" localSheetId="52">'[1]SO 11.1A Výkaz výměr'!#REF!</definedName>
    <definedName name="Izolace_akustické" localSheetId="69">'[1]SO 11.1A Výkaz výměr'!#REF!</definedName>
    <definedName name="Izolace_akustické" localSheetId="66">'[1]SO 11.1A Výkaz výměr'!#REF!</definedName>
    <definedName name="Izolace_akustické" localSheetId="78">'[1]SO 11.1A Výkaz výměr'!#REF!</definedName>
    <definedName name="Izolace_akustické">'[1]SO 11.1A Výkaz výměr'!#REF!</definedName>
    <definedName name="Izolace_proti_vodě" localSheetId="13">'[1]SO 11.1A Výkaz výměr'!#REF!</definedName>
    <definedName name="Izolace_proti_vodě" localSheetId="10">'[1]SO 11.1A Výkaz výměr'!#REF!</definedName>
    <definedName name="Izolace_proti_vodě" localSheetId="25">'[1]SO 11.1A Výkaz výměr'!#REF!</definedName>
    <definedName name="Izolace_proti_vodě" localSheetId="24">'[1]SO 11.1A Výkaz výměr'!#REF!</definedName>
    <definedName name="Izolace_proti_vodě" localSheetId="23">'[1]SO 11.1A Výkaz výměr'!#REF!</definedName>
    <definedName name="Izolace_proti_vodě" localSheetId="26">'[1]SO 11.1A Výkaz výměr'!#REF!</definedName>
    <definedName name="Izolace_proti_vodě" localSheetId="22">'[1]SO 11.1A Výkaz výměr'!#REF!</definedName>
    <definedName name="Izolace_proti_vodě" localSheetId="43">'[1]SO 11.1A Výkaz výměr'!#REF!</definedName>
    <definedName name="Izolace_proti_vodě" localSheetId="40">'[1]SO 11.1A Výkaz výměr'!#REF!</definedName>
    <definedName name="Izolace_proti_vodě" localSheetId="54">'[1]SO 11.1A Výkaz výměr'!#REF!</definedName>
    <definedName name="Izolace_proti_vodě" localSheetId="53">'[1]SO 11.1A Výkaz výměr'!#REF!</definedName>
    <definedName name="Izolace_proti_vodě" localSheetId="52">'[1]SO 11.1A Výkaz výměr'!#REF!</definedName>
    <definedName name="Izolace_proti_vodě" localSheetId="69">'[1]SO 11.1A Výkaz výměr'!#REF!</definedName>
    <definedName name="Izolace_proti_vodě" localSheetId="66">'[1]SO 11.1A Výkaz výměr'!#REF!</definedName>
    <definedName name="Izolace_proti_vodě" localSheetId="78">'[1]SO 11.1A Výkaz výměr'!#REF!</definedName>
    <definedName name="Izolace_proti_vodě">'[1]SO 11.1A Výkaz výměr'!#REF!</definedName>
    <definedName name="j">'[1]SO 11.1A Výkaz výměr'!#REF!</definedName>
    <definedName name="jbf">'[2]SO 51.4 Výkaz výměr'!#REF!</definedName>
    <definedName name="jgfb">'[2]SO 51.4 Výkaz výměr'!#REF!</definedName>
    <definedName name="jgvfds">'[2]SO 51.4 Výkaz výměr'!#REF!</definedName>
    <definedName name="jhmkf">[3]Stavba!$G$28</definedName>
    <definedName name="jngfndf">#REF!</definedName>
    <definedName name="Komunikace" localSheetId="13">'[1]SO 11.1A Výkaz výměr'!#REF!</definedName>
    <definedName name="Komunikace" localSheetId="10">'[1]SO 11.1A Výkaz výměr'!#REF!</definedName>
    <definedName name="Komunikace" localSheetId="25">'[1]SO 11.1A Výkaz výměr'!#REF!</definedName>
    <definedName name="Komunikace" localSheetId="24">'[1]SO 11.1A Výkaz výměr'!#REF!</definedName>
    <definedName name="Komunikace" localSheetId="23">'[1]SO 11.1A Výkaz výměr'!#REF!</definedName>
    <definedName name="Komunikace" localSheetId="26">'[1]SO 11.1A Výkaz výměr'!#REF!</definedName>
    <definedName name="Komunikace" localSheetId="22">'[1]SO 11.1A Výkaz výměr'!#REF!</definedName>
    <definedName name="Komunikace" localSheetId="43">'[1]SO 11.1A Výkaz výměr'!#REF!</definedName>
    <definedName name="Komunikace" localSheetId="40">'[1]SO 11.1A Výkaz výměr'!#REF!</definedName>
    <definedName name="Komunikace" localSheetId="54">'[1]SO 11.1A Výkaz výměr'!#REF!</definedName>
    <definedName name="Komunikace" localSheetId="53">'[1]SO 11.1A Výkaz výměr'!#REF!</definedName>
    <definedName name="Komunikace" localSheetId="52">'[1]SO 11.1A Výkaz výměr'!#REF!</definedName>
    <definedName name="Komunikace" localSheetId="69">'[1]SO 11.1A Výkaz výměr'!#REF!</definedName>
    <definedName name="Komunikace" localSheetId="66">'[1]SO 11.1A Výkaz výměr'!#REF!</definedName>
    <definedName name="Komunikace" localSheetId="78">'[1]SO 11.1A Výkaz výměr'!#REF!</definedName>
    <definedName name="Komunikace">'[1]SO 11.1A Výkaz výměr'!#REF!</definedName>
    <definedName name="Konstrukce_klempířské" localSheetId="13">'[1]SO 11.1A Výkaz výměr'!#REF!</definedName>
    <definedName name="Konstrukce_klempířské" localSheetId="10">'[1]SO 11.1A Výkaz výměr'!#REF!</definedName>
    <definedName name="Konstrukce_klempířské" localSheetId="25">'[1]SO 11.1A Výkaz výměr'!#REF!</definedName>
    <definedName name="Konstrukce_klempířské" localSheetId="24">'[1]SO 11.1A Výkaz výměr'!#REF!</definedName>
    <definedName name="Konstrukce_klempířské" localSheetId="23">'[1]SO 11.1A Výkaz výměr'!#REF!</definedName>
    <definedName name="Konstrukce_klempířské" localSheetId="26">'[1]SO 11.1A Výkaz výměr'!#REF!</definedName>
    <definedName name="Konstrukce_klempířské" localSheetId="22">'[1]SO 11.1A Výkaz výměr'!#REF!</definedName>
    <definedName name="Konstrukce_klempířské" localSheetId="43">'[1]SO 11.1A Výkaz výměr'!#REF!</definedName>
    <definedName name="Konstrukce_klempířské" localSheetId="40">'[1]SO 11.1A Výkaz výměr'!#REF!</definedName>
    <definedName name="Konstrukce_klempířské" localSheetId="54">'[1]SO 11.1A Výkaz výměr'!#REF!</definedName>
    <definedName name="Konstrukce_klempířské" localSheetId="53">'[1]SO 11.1A Výkaz výměr'!#REF!</definedName>
    <definedName name="Konstrukce_klempířské" localSheetId="52">'[1]SO 11.1A Výkaz výměr'!#REF!</definedName>
    <definedName name="Konstrukce_klempířské" localSheetId="69">'[1]SO 11.1A Výkaz výměr'!#REF!</definedName>
    <definedName name="Konstrukce_klempířské" localSheetId="66">'[1]SO 11.1A Výkaz výměr'!#REF!</definedName>
    <definedName name="Konstrukce_klempířské" localSheetId="78">'[1]SO 11.1A Výkaz výměr'!#REF!</definedName>
    <definedName name="Konstrukce_klempířské">'[1]SO 11.1A Výkaz výměr'!#REF!</definedName>
    <definedName name="Konstrukce_tesařské" localSheetId="13">'[8]SO 51.4 Výkaz výměr'!#REF!</definedName>
    <definedName name="Konstrukce_tesařské" localSheetId="10">'[8]SO 51.4 Výkaz výměr'!#REF!</definedName>
    <definedName name="Konstrukce_tesařské" localSheetId="25">'[2]SO 51.4 Výkaz výměr'!#REF!</definedName>
    <definedName name="Konstrukce_tesařské" localSheetId="24">'[2]SO 51.4 Výkaz výměr'!#REF!</definedName>
    <definedName name="Konstrukce_tesařské" localSheetId="23">'[8]SO 51.4 Výkaz výměr'!#REF!</definedName>
    <definedName name="Konstrukce_tesařské" localSheetId="28">'[8]SO 51.4 Výkaz výměr'!#REF!</definedName>
    <definedName name="Konstrukce_tesařské" localSheetId="26">'[2]SO 51.4 Výkaz výměr'!#REF!</definedName>
    <definedName name="Konstrukce_tesařské" localSheetId="22">'[8]SO 51.4 Výkaz výměr'!#REF!</definedName>
    <definedName name="Konstrukce_tesařské" localSheetId="27">'[8]SO 51.4 Výkaz výměr'!#REF!</definedName>
    <definedName name="Konstrukce_tesařské" localSheetId="31">'[8]SO 51.4 Výkaz výměr'!#REF!</definedName>
    <definedName name="Konstrukce_tesařské" localSheetId="43">'[8]SO 51.4 Výkaz výměr'!#REF!</definedName>
    <definedName name="Konstrukce_tesařské" localSheetId="40">'[8]SO 51.4 Výkaz výměr'!#REF!</definedName>
    <definedName name="Konstrukce_tesařské" localSheetId="54">'[2]SO 51.4 Výkaz výměr'!#REF!</definedName>
    <definedName name="Konstrukce_tesařské" localSheetId="53">'[8]SO 51.4 Výkaz výměr'!#REF!</definedName>
    <definedName name="Konstrukce_tesařské" localSheetId="55">'[8]SO 51.4 Výkaz výměr'!#REF!</definedName>
    <definedName name="Konstrukce_tesařské" localSheetId="52">'[8]SO 51.4 Výkaz výměr'!#REF!</definedName>
    <definedName name="Konstrukce_tesařské" localSheetId="58">'[8]SO 51.4 Výkaz výměr'!#REF!</definedName>
    <definedName name="Konstrukce_tesařské" localSheetId="69">'[8]SO 51.4 Výkaz výměr'!#REF!</definedName>
    <definedName name="Konstrukce_tesařské" localSheetId="66">'[8]SO 51.4 Výkaz výměr'!#REF!</definedName>
    <definedName name="Konstrukce_tesařské" localSheetId="80">'[8]SO 51.4 Výkaz výměr'!#REF!</definedName>
    <definedName name="Konstrukce_tesařské" localSheetId="78">'[8]SO 51.4 Výkaz výměr'!#REF!</definedName>
    <definedName name="Konstrukce_tesařské" localSheetId="79">'[8]SO 51.4 Výkaz výměr'!#REF!</definedName>
    <definedName name="Konstrukce_tesařské" localSheetId="83">'[8]SO 51.4 Výkaz výměr'!#REF!</definedName>
    <definedName name="Konstrukce_tesařské">'[8]SO 51.4 Výkaz výměr'!#REF!</definedName>
    <definedName name="Konstrukce_truhlářské" localSheetId="13">'[1]SO 11.1A Výkaz výměr'!#REF!</definedName>
    <definedName name="Konstrukce_truhlářské" localSheetId="10">'[1]SO 11.1A Výkaz výměr'!#REF!</definedName>
    <definedName name="Konstrukce_truhlářské" localSheetId="25">'[1]SO 11.1A Výkaz výměr'!#REF!</definedName>
    <definedName name="Konstrukce_truhlářské" localSheetId="24">'[1]SO 11.1A Výkaz výměr'!#REF!</definedName>
    <definedName name="Konstrukce_truhlářské" localSheetId="23">'[1]SO 11.1A Výkaz výměr'!#REF!</definedName>
    <definedName name="Konstrukce_truhlářské" localSheetId="26">'[1]SO 11.1A Výkaz výměr'!#REF!</definedName>
    <definedName name="Konstrukce_truhlářské" localSheetId="22">'[1]SO 11.1A Výkaz výměr'!#REF!</definedName>
    <definedName name="Konstrukce_truhlářské" localSheetId="43">'[1]SO 11.1A Výkaz výměr'!#REF!</definedName>
    <definedName name="Konstrukce_truhlářské" localSheetId="40">'[1]SO 11.1A Výkaz výměr'!#REF!</definedName>
    <definedName name="Konstrukce_truhlářské" localSheetId="54">'[1]SO 11.1A Výkaz výměr'!#REF!</definedName>
    <definedName name="Konstrukce_truhlářské" localSheetId="53">'[1]SO 11.1A Výkaz výměr'!#REF!</definedName>
    <definedName name="Konstrukce_truhlářské" localSheetId="52">'[1]SO 11.1A Výkaz výměr'!#REF!</definedName>
    <definedName name="Konstrukce_truhlářské" localSheetId="69">'[1]SO 11.1A Výkaz výměr'!#REF!</definedName>
    <definedName name="Konstrukce_truhlářské" localSheetId="66">'[1]SO 11.1A Výkaz výměr'!#REF!</definedName>
    <definedName name="Konstrukce_truhlářské" localSheetId="78">'[1]SO 11.1A Výkaz výměr'!#REF!</definedName>
    <definedName name="Konstrukce_truhlářské">'[1]SO 11.1A Výkaz výměr'!#REF!</definedName>
    <definedName name="Kovové_stavební_doplňkové_konstrukce" localSheetId="13">'[1]SO 11.1A Výkaz výměr'!#REF!</definedName>
    <definedName name="Kovové_stavební_doplňkové_konstrukce" localSheetId="10">'[1]SO 11.1A Výkaz výměr'!#REF!</definedName>
    <definedName name="Kovové_stavební_doplňkové_konstrukce" localSheetId="25">'[1]SO 11.1A Výkaz výměr'!#REF!</definedName>
    <definedName name="Kovové_stavební_doplňkové_konstrukce" localSheetId="24">'[1]SO 11.1A Výkaz výměr'!#REF!</definedName>
    <definedName name="Kovové_stavební_doplňkové_konstrukce" localSheetId="23">'[1]SO 11.1A Výkaz výměr'!#REF!</definedName>
    <definedName name="Kovové_stavební_doplňkové_konstrukce" localSheetId="26">'[1]SO 11.1A Výkaz výměr'!#REF!</definedName>
    <definedName name="Kovové_stavební_doplňkové_konstrukce" localSheetId="22">'[1]SO 11.1A Výkaz výměr'!#REF!</definedName>
    <definedName name="Kovové_stavební_doplňkové_konstrukce" localSheetId="43">'[1]SO 11.1A Výkaz výměr'!#REF!</definedName>
    <definedName name="Kovové_stavební_doplňkové_konstrukce" localSheetId="40">'[1]SO 11.1A Výkaz výměr'!#REF!</definedName>
    <definedName name="Kovové_stavební_doplňkové_konstrukce" localSheetId="54">'[1]SO 11.1A Výkaz výměr'!#REF!</definedName>
    <definedName name="Kovové_stavební_doplňkové_konstrukce" localSheetId="53">'[1]SO 11.1A Výkaz výměr'!#REF!</definedName>
    <definedName name="Kovové_stavební_doplňkové_konstrukce" localSheetId="52">'[1]SO 11.1A Výkaz výměr'!#REF!</definedName>
    <definedName name="Kovové_stavební_doplňkové_konstrukce" localSheetId="69">'[1]SO 11.1A Výkaz výměr'!#REF!</definedName>
    <definedName name="Kovové_stavební_doplňkové_konstrukce" localSheetId="66">'[1]SO 11.1A Výkaz výměr'!#REF!</definedName>
    <definedName name="Kovové_stavební_doplňkové_konstrukce" localSheetId="78">'[1]SO 11.1A Výkaz výměr'!#REF!</definedName>
    <definedName name="Kovové_stavební_doplňkové_konstrukce">'[1]SO 11.1A Výkaz výměr'!#REF!</definedName>
    <definedName name="KSDK" localSheetId="13">'[8]SO 51.4 Výkaz výměr'!#REF!</definedName>
    <definedName name="KSDK" localSheetId="10">'[8]SO 51.4 Výkaz výměr'!#REF!</definedName>
    <definedName name="KSDK" localSheetId="25">'[2]SO 51.4 Výkaz výměr'!#REF!</definedName>
    <definedName name="KSDK" localSheetId="24">'[2]SO 51.4 Výkaz výměr'!#REF!</definedName>
    <definedName name="KSDK" localSheetId="23">'[8]SO 51.4 Výkaz výměr'!#REF!</definedName>
    <definedName name="KSDK" localSheetId="28">'[8]SO 51.4 Výkaz výměr'!#REF!</definedName>
    <definedName name="KSDK" localSheetId="26">'[2]SO 51.4 Výkaz výměr'!#REF!</definedName>
    <definedName name="KSDK" localSheetId="22">'[8]SO 51.4 Výkaz výměr'!#REF!</definedName>
    <definedName name="KSDK" localSheetId="27">'[8]SO 51.4 Výkaz výměr'!#REF!</definedName>
    <definedName name="KSDK" localSheetId="31">'[8]SO 51.4 Výkaz výměr'!#REF!</definedName>
    <definedName name="KSDK" localSheetId="43">'[8]SO 51.4 Výkaz výměr'!#REF!</definedName>
    <definedName name="KSDK" localSheetId="40">'[8]SO 51.4 Výkaz výměr'!#REF!</definedName>
    <definedName name="KSDK" localSheetId="54">'[2]SO 51.4 Výkaz výměr'!#REF!</definedName>
    <definedName name="KSDK" localSheetId="53">'[8]SO 51.4 Výkaz výměr'!#REF!</definedName>
    <definedName name="KSDK" localSheetId="55">'[8]SO 51.4 Výkaz výměr'!#REF!</definedName>
    <definedName name="KSDK" localSheetId="52">'[8]SO 51.4 Výkaz výměr'!#REF!</definedName>
    <definedName name="KSDK" localSheetId="58">'[8]SO 51.4 Výkaz výměr'!#REF!</definedName>
    <definedName name="KSDK" localSheetId="69">'[8]SO 51.4 Výkaz výměr'!#REF!</definedName>
    <definedName name="KSDK" localSheetId="66">'[8]SO 51.4 Výkaz výměr'!#REF!</definedName>
    <definedName name="KSDK" localSheetId="80">'[8]SO 51.4 Výkaz výměr'!#REF!</definedName>
    <definedName name="KSDK" localSheetId="78">'[8]SO 51.4 Výkaz výměr'!#REF!</definedName>
    <definedName name="KSDK" localSheetId="79">'[8]SO 51.4 Výkaz výměr'!#REF!</definedName>
    <definedName name="KSDK" localSheetId="83">'[8]SO 51.4 Výkaz výměr'!#REF!</definedName>
    <definedName name="KSDK">'[8]SO 51.4 Výkaz výměr'!#REF!</definedName>
    <definedName name="Malby__tapety__nátěry__nástřiky" localSheetId="13">'[1]SO 11.1A Výkaz výměr'!#REF!</definedName>
    <definedName name="Malby__tapety__nátěry__nástřiky" localSheetId="10">'[1]SO 11.1A Výkaz výměr'!#REF!</definedName>
    <definedName name="Malby__tapety__nátěry__nástřiky" localSheetId="25">'[1]SO 11.1A Výkaz výměr'!#REF!</definedName>
    <definedName name="Malby__tapety__nátěry__nástřiky" localSheetId="24">'[1]SO 11.1A Výkaz výměr'!#REF!</definedName>
    <definedName name="Malby__tapety__nátěry__nástřiky" localSheetId="23">'[1]SO 11.1A Výkaz výměr'!#REF!</definedName>
    <definedName name="Malby__tapety__nátěry__nástřiky" localSheetId="26">'[1]SO 11.1A Výkaz výměr'!#REF!</definedName>
    <definedName name="Malby__tapety__nátěry__nástřiky" localSheetId="22">'[1]SO 11.1A Výkaz výměr'!#REF!</definedName>
    <definedName name="Malby__tapety__nátěry__nástřiky" localSheetId="43">'[1]SO 11.1A Výkaz výměr'!#REF!</definedName>
    <definedName name="Malby__tapety__nátěry__nástřiky" localSheetId="40">'[1]SO 11.1A Výkaz výměr'!#REF!</definedName>
    <definedName name="Malby__tapety__nátěry__nástřiky" localSheetId="54">'[1]SO 11.1A Výkaz výměr'!#REF!</definedName>
    <definedName name="Malby__tapety__nátěry__nástřiky" localSheetId="53">'[1]SO 11.1A Výkaz výměr'!#REF!</definedName>
    <definedName name="Malby__tapety__nátěry__nástřiky" localSheetId="52">'[1]SO 11.1A Výkaz výměr'!#REF!</definedName>
    <definedName name="Malby__tapety__nátěry__nástřiky" localSheetId="69">'[1]SO 11.1A Výkaz výměr'!#REF!</definedName>
    <definedName name="Malby__tapety__nátěry__nástřiky" localSheetId="66">'[1]SO 11.1A Výkaz výměr'!#REF!</definedName>
    <definedName name="Malby__tapety__nátěry__nástřiky" localSheetId="78">'[1]SO 11.1A Výkaz výměr'!#REF!</definedName>
    <definedName name="Malby__tapety__nátěry__nástřiky">'[1]SO 11.1A Výkaz výměr'!#REF!</definedName>
    <definedName name="Mena" localSheetId="9">#REF!</definedName>
    <definedName name="Mena" localSheetId="7">#REF!</definedName>
    <definedName name="Mena" localSheetId="39">#REF!</definedName>
    <definedName name="Mena" localSheetId="65">#REF!</definedName>
    <definedName name="Mena" localSheetId="63">#REF!</definedName>
    <definedName name="Mena">Stavba!$J$28</definedName>
    <definedName name="MenaStavby">#REF!</definedName>
    <definedName name="mhjg">'[2]SO 51.4 Výkaz výměr'!#REF!</definedName>
    <definedName name="mhkf">#REF!</definedName>
    <definedName name="MistoStavby" localSheetId="19">#REF!</definedName>
    <definedName name="MistoStavby" localSheetId="9">#REF!</definedName>
    <definedName name="MistoStavby" localSheetId="7">#REF!</definedName>
    <definedName name="MistoStavby" localSheetId="39">#REF!</definedName>
    <definedName name="MistoStavby" localSheetId="65">#REF!</definedName>
    <definedName name="MistoStavby" localSheetId="63">#REF!</definedName>
    <definedName name="MistoStavby">Stavba!$D$3</definedName>
    <definedName name="mjhf">#REF!</definedName>
    <definedName name="nazevobjektu" localSheetId="19">'[6]Krycí list'!$C$5</definedName>
    <definedName name="nazevobjektu" localSheetId="9">#REF!</definedName>
    <definedName name="nazevobjektu" localSheetId="7">#REF!</definedName>
    <definedName name="nazevobjektu" localSheetId="49">'[6]Krycí list'!$C$5</definedName>
    <definedName name="nazevobjektu" localSheetId="39">#REF!</definedName>
    <definedName name="nazevobjektu" localSheetId="75">'[6]Krycí list'!$C$5</definedName>
    <definedName name="nazevobjektu" localSheetId="65">#REF!</definedName>
    <definedName name="nazevobjektu" localSheetId="63">#REF!</definedName>
    <definedName name="nazevobjektu">Stavba!#REF!</definedName>
    <definedName name="NazevRozpoctu" localSheetId="19">'[6]Krycí list'!$D$2</definedName>
    <definedName name="NazevRozpoctu" localSheetId="49">'[6]Krycí list'!$D$2</definedName>
    <definedName name="NazevRozpoctu" localSheetId="75">'[6]Krycí list'!$D$2</definedName>
    <definedName name="NazevRozpoctu">'[7]Krycí list'!$D$2</definedName>
    <definedName name="nazevstavby" localSheetId="19">'[6]Krycí list'!$C$7</definedName>
    <definedName name="nazevstavby" localSheetId="49">'[6]Krycí list'!$C$7</definedName>
    <definedName name="nazevstavby" localSheetId="75">'[6]Krycí list'!$C$7</definedName>
    <definedName name="NazevStavby" localSheetId="1">Stavba!$E$2</definedName>
    <definedName name="nazevstavby">'[7]Krycí list'!$C$7</definedName>
    <definedName name="NazevStavebnihoRozpoctu" localSheetId="9">#REF!</definedName>
    <definedName name="NazevStavebnihoRozpoctu" localSheetId="7">#REF!</definedName>
    <definedName name="NazevStavebnihoRozpoctu" localSheetId="39">#REF!</definedName>
    <definedName name="NazevStavebnihoRozpoctu" localSheetId="65">#REF!</definedName>
    <definedName name="NazevStavebnihoRozpoctu" localSheetId="63">#REF!</definedName>
    <definedName name="NazevStavebnihoRozpoctu">Stavba!$E$3</definedName>
    <definedName name="_xlnm.Print_Titles" localSheetId="3">'01 Etapa II.a Pol'!$1:$7</definedName>
    <definedName name="_xlnm.Print_Titles" localSheetId="35">'01 Etapa II.b Pol'!$1:$7</definedName>
    <definedName name="_xlnm.Print_Titles" localSheetId="62">'01 Etapa II.c Pol'!$1:$7</definedName>
    <definedName name="_xlnm.Print_Titles" localSheetId="12">'Etapa II.a - EL-SIL - A'!$1:$3</definedName>
    <definedName name="_xlnm.Print_Titles" localSheetId="13">'Etapa II.a - EL-SIL - B'!$1:$3</definedName>
    <definedName name="_xlnm.Print_Titles" localSheetId="14">'Etapa II.a - EL-SIL - C'!$1:$3</definedName>
    <definedName name="_xlnm.Print_Titles" localSheetId="15">'Etapa II.a - EL-SIL - D'!$1:$3</definedName>
    <definedName name="_xlnm.Print_Titles" localSheetId="16">'Etapa II.a - EL-SIL - E'!$1:$3</definedName>
    <definedName name="_xlnm.Print_Titles" localSheetId="17">'Etapa II.a - EL-SIL - F'!$1:$3</definedName>
    <definedName name="_xlnm.Print_Titles" localSheetId="25">'Etapa II.a - EL-SLBP - EKV'!$1:$1</definedName>
    <definedName name="_xlnm.Print_Titles" localSheetId="24">'Etapa II.a - EL-SLBP - IP JČ'!$1:$1</definedName>
    <definedName name="_xlnm.Print_Titles" localSheetId="23">'Etapa II.a - EL-SLBP - IP_VSS'!$1:$3</definedName>
    <definedName name="_xlnm.Print_Titles" localSheetId="26">'Etapa II.a - EL-SLBP - PZTS'!$1:$1</definedName>
    <definedName name="_xlnm.Print_Titles" localSheetId="22">'Etapa II.a - EL-SLBP - SK'!$1:$3</definedName>
    <definedName name="_xlnm.Print_Titles" localSheetId="27">'Etapa II.a - EL-SLBP - STA'!$1:$3</definedName>
    <definedName name="_xlnm.Print_Titles" localSheetId="31">'Etapa II.a - EPS - EPS'!$1:$3</definedName>
    <definedName name="_xlnm.Print_Titles" localSheetId="19">'Etapa II.a - MaR'!$1:$7</definedName>
    <definedName name="_xlnm.Print_Titles" localSheetId="9">'Etapa II.a - ÚT'!$1:$7</definedName>
    <definedName name="_xlnm.Print_Titles" localSheetId="8">'Etapa II.a - VZT'!$69:$69</definedName>
    <definedName name="_xlnm.Print_Titles" localSheetId="7">'Etapa II.a - ZTI'!$1:$7</definedName>
    <definedName name="_xlnm.Print_Titles" localSheetId="42">'Etapa II.b - EL-SIL - A'!$1:$3</definedName>
    <definedName name="_xlnm.Print_Titles" localSheetId="43">'Etapa II.b - EL-SIL - B'!$1:$3</definedName>
    <definedName name="_xlnm.Print_Titles" localSheetId="44">'Etapa II.b - EL-SIL - C'!$1:$3</definedName>
    <definedName name="_xlnm.Print_Titles" localSheetId="45">'Etapa II.b - EL-SIL - D'!$1:$3</definedName>
    <definedName name="_xlnm.Print_Titles" localSheetId="46">'Etapa II.b - EL-SIL - E'!$1:$3</definedName>
    <definedName name="_xlnm.Print_Titles" localSheetId="47">'Etapa II.b - EL-SIL - F'!$1:$3</definedName>
    <definedName name="_xlnm.Print_Titles" localSheetId="54">'Etapa II.b - EL-SLBP - EKV'!$1:$1</definedName>
    <definedName name="_xlnm.Print_Titles" localSheetId="53">'Etapa II.b - EL-SLBP - IP_VSS'!$1:$3</definedName>
    <definedName name="_xlnm.Print_Titles" localSheetId="52">'Etapa II.b - EL-SLBP - SK'!$1:$3</definedName>
    <definedName name="_xlnm.Print_Titles" localSheetId="58">'Etapa II.b - EPS - EPS'!$1:$3</definedName>
    <definedName name="_xlnm.Print_Titles" localSheetId="39">'Etapa II.b - ÚT'!$1:$7</definedName>
    <definedName name="_xlnm.Print_Titles" localSheetId="38">'Etapa II.b - VZT'!$69:$69</definedName>
    <definedName name="_xlnm.Print_Titles" localSheetId="68">'Etapa II.c - EL-SIL - A'!$1:$3</definedName>
    <definedName name="_xlnm.Print_Titles" localSheetId="69">'Etapa II.c - EL-SIL - B'!$1:$3</definedName>
    <definedName name="_xlnm.Print_Titles" localSheetId="70">'Etapa II.c - EL-SIL - C'!$1:$3</definedName>
    <definedName name="_xlnm.Print_Titles" localSheetId="71">'Etapa II.c - EL-SIL - D'!$1:$3</definedName>
    <definedName name="_xlnm.Print_Titles" localSheetId="72">'Etapa II.c - EL-SIL - E'!$1:$3</definedName>
    <definedName name="_xlnm.Print_Titles" localSheetId="73">'Etapa II.c - EL-SIL - F'!$1:$3</definedName>
    <definedName name="_xlnm.Print_Titles" localSheetId="78">'Etapa II.c - EL-SLBP - SK'!$1:$3</definedName>
    <definedName name="_xlnm.Print_Titles" localSheetId="79">'Etapa II.c - EL-SLBP - STA'!$1:$3</definedName>
    <definedName name="_xlnm.Print_Titles" localSheetId="83">'Etapa II.c - EPS - EPS'!$1:$3</definedName>
    <definedName name="_xlnm.Print_Titles" localSheetId="65">'Etapa II.c - ÚT'!$1:$7</definedName>
    <definedName name="_xlnm.Print_Titles" localSheetId="64">'Etapa II.c - VZT'!$69:$69</definedName>
    <definedName name="_xlnm.Print_Titles" localSheetId="63">'Etapa II.c - ZTI'!$1:$7</definedName>
    <definedName name="nfgj">[3]Stavba!$G$23</definedName>
    <definedName name="nfgudf">'[2]SO 51.4 Výkaz výměr'!#REF!</definedName>
    <definedName name="nfknk">'[2]SO 51.4 Výkaz výměr'!#REF!</definedName>
    <definedName name="ngf">'[2]SO 51.4 Výkaz výměr'!#REF!</definedName>
    <definedName name="ngfdun">'[2]SO 51.4 Výkaz výměr'!#REF!</definedName>
    <definedName name="ngfht">'[2]SO 51.4 Výkaz výměr'!#REF!</definedName>
    <definedName name="ngfn">#REF!</definedName>
    <definedName name="nhfjh">[3]Stavba!$G$22</definedName>
    <definedName name="nhg">[3]Stavba!$J$28</definedName>
    <definedName name="nhgk">'[2]SO 51.4 Výkaz výměr'!#REF!</definedName>
    <definedName name="nkd">[3]Stavba!#REF!</definedName>
    <definedName name="nmzb">'[2]SO 51.4 Výkaz výměr'!#REF!</definedName>
    <definedName name="nnn" localSheetId="25">'[1]SO 11.1A Výkaz výměr'!#REF!</definedName>
    <definedName name="nnn" localSheetId="24">'[1]SO 11.1A Výkaz výměr'!#REF!</definedName>
    <definedName name="nnn" localSheetId="26">'[1]SO 11.1A Výkaz výměr'!#REF!</definedName>
    <definedName name="nnn" localSheetId="21">'[1]SO 11.1A Výkaz výměr'!#REF!</definedName>
    <definedName name="nnn" localSheetId="27">'[1]SO 11.1A Výkaz výměr'!#REF!</definedName>
    <definedName name="nnn" localSheetId="31">'[1]SO 11.1A Výkaz výměr'!#REF!</definedName>
    <definedName name="nnn" localSheetId="30">'[1]SO 11.1A Výkaz výměr'!#REF!</definedName>
    <definedName name="nnn" localSheetId="54">'[1]SO 11.1A Výkaz výměr'!#REF!</definedName>
    <definedName name="nnn" localSheetId="51">'[1]SO 11.1A Výkaz výměr'!#REF!</definedName>
    <definedName name="nnn" localSheetId="58">'[1]SO 11.1A Výkaz výměr'!#REF!</definedName>
    <definedName name="nnn" localSheetId="77">'[1]SO 11.1A Výkaz výměr'!#REF!</definedName>
    <definedName name="nnn" localSheetId="83">'[1]SO 11.1A Výkaz výměr'!#REF!</definedName>
    <definedName name="nnn">'[1]SO 11.1A Výkaz výměr'!#REF!</definedName>
    <definedName name="oadresa" localSheetId="9">#REF!</definedName>
    <definedName name="oadresa" localSheetId="7">#REF!</definedName>
    <definedName name="oadresa" localSheetId="39">#REF!</definedName>
    <definedName name="oadresa" localSheetId="65">#REF!</definedName>
    <definedName name="oadresa" localSheetId="63">#REF!</definedName>
    <definedName name="oadresa">Stavba!$D$5</definedName>
    <definedName name="Objednatel" localSheetId="1">Stavba!$D$4</definedName>
    <definedName name="Objekt" localSheetId="1">Stavba!$B$37</definedName>
    <definedName name="Obklady_keramické" localSheetId="13">'[1]SO 11.1A Výkaz výměr'!#REF!</definedName>
    <definedName name="Obklady_keramické" localSheetId="10">'[1]SO 11.1A Výkaz výměr'!#REF!</definedName>
    <definedName name="Obklady_keramické" localSheetId="25">'[1]SO 11.1A Výkaz výměr'!#REF!</definedName>
    <definedName name="Obklady_keramické" localSheetId="24">'[1]SO 11.1A Výkaz výměr'!#REF!</definedName>
    <definedName name="Obklady_keramické" localSheetId="23">'[1]SO 11.1A Výkaz výměr'!#REF!</definedName>
    <definedName name="Obklady_keramické" localSheetId="26">'[1]SO 11.1A Výkaz výměr'!#REF!</definedName>
    <definedName name="Obklady_keramické" localSheetId="22">'[1]SO 11.1A Výkaz výměr'!#REF!</definedName>
    <definedName name="Obklady_keramické" localSheetId="27">'[1]SO 11.1A Výkaz výměr'!#REF!</definedName>
    <definedName name="Obklady_keramické" localSheetId="31">'[1]SO 11.1A Výkaz výměr'!#REF!</definedName>
    <definedName name="Obklady_keramické" localSheetId="30">'[1]SO 11.1A Výkaz výměr'!#REF!</definedName>
    <definedName name="Obklady_keramické" localSheetId="43">'[1]SO 11.1A Výkaz výměr'!#REF!</definedName>
    <definedName name="Obklady_keramické" localSheetId="40">'[1]SO 11.1A Výkaz výměr'!#REF!</definedName>
    <definedName name="Obklady_keramické" localSheetId="54">'[1]SO 11.1A Výkaz výměr'!#REF!</definedName>
    <definedName name="Obklady_keramické" localSheetId="53">'[1]SO 11.1A Výkaz výměr'!#REF!</definedName>
    <definedName name="Obklady_keramické" localSheetId="52">'[1]SO 11.1A Výkaz výměr'!#REF!</definedName>
    <definedName name="Obklady_keramické" localSheetId="58">'[1]SO 11.1A Výkaz výměr'!#REF!</definedName>
    <definedName name="Obklady_keramické" localSheetId="69">'[1]SO 11.1A Výkaz výměr'!#REF!</definedName>
    <definedName name="Obklady_keramické" localSheetId="66">'[1]SO 11.1A Výkaz výměr'!#REF!</definedName>
    <definedName name="Obklady_keramické" localSheetId="78">'[1]SO 11.1A Výkaz výměr'!#REF!</definedName>
    <definedName name="Obklady_keramické" localSheetId="83">'[1]SO 11.1A Výkaz výměr'!#REF!</definedName>
    <definedName name="Obklady_keramické">'[1]SO 11.1A Výkaz výměr'!#REF!</definedName>
    <definedName name="_xlnm.Print_Area" localSheetId="3">'01 Etapa II.a Pol'!$A$1:$W$261</definedName>
    <definedName name="_xlnm.Print_Area" localSheetId="35">'01 Etapa II.b Pol'!$A$1:$W$92</definedName>
    <definedName name="_xlnm.Print_Area" localSheetId="62">'01 Etapa II.c Pol'!$A$1:$W$209</definedName>
    <definedName name="_xlnm.Print_Area" localSheetId="5">'Etapa II.a - AKU - 220Plenér'!$A$1:$G$22</definedName>
    <definedName name="_xlnm.Print_Area" localSheetId="6">'Etapa II.a - AKU - 222V režie'!$A$1:$G$22</definedName>
    <definedName name="_xlnm.Print_Area" localSheetId="4">'Etapa II.a - AKU - Souhrn'!$A$1:$E$14</definedName>
    <definedName name="_xlnm.Print_Area" localSheetId="12">'Etapa II.a - EL-SIL - A'!$A$1:$K$12</definedName>
    <definedName name="_xlnm.Print_Area" localSheetId="13">'Etapa II.a - EL-SIL - B'!$A$1:$N$21</definedName>
    <definedName name="_xlnm.Print_Area" localSheetId="14">'Etapa II.a - EL-SIL - C'!$A$1:$O$18</definedName>
    <definedName name="_xlnm.Print_Area" localSheetId="15">'Etapa II.a - EL-SIL - D'!$A$1:$O$18</definedName>
    <definedName name="_xlnm.Print_Area" localSheetId="16">'Etapa II.a - EL-SIL - E'!$A$1:$P$15</definedName>
    <definedName name="_xlnm.Print_Area" localSheetId="17">'Etapa II.a - EL-SIL - F'!$A$1:$J$12</definedName>
    <definedName name="_xlnm.Print_Area" localSheetId="10">'Etapa II.a - EL-SIL - Krycí'!$A$1:$D$18</definedName>
    <definedName name="_xlnm.Print_Area" localSheetId="18">'Etapa II.a - EL-SIL - Pokyny'!$C$1:$J$35</definedName>
    <definedName name="_xlnm.Print_Area" localSheetId="25">'Etapa II.a - EL-SLBP - EKV'!$A$1:$K$53</definedName>
    <definedName name="_xlnm.Print_Area" localSheetId="24">'Etapa II.a - EL-SLBP - IP JČ'!$A$1:$K$27</definedName>
    <definedName name="_xlnm.Print_Area" localSheetId="23">'Etapa II.a - EL-SLBP - IP_VSS'!$A$1:$K$34</definedName>
    <definedName name="_xlnm.Print_Area" localSheetId="28">'Etapa II.a - EL-SLBP - Pokyny'!$A$1:$H$35</definedName>
    <definedName name="_xlnm.Print_Area" localSheetId="26">'Etapa II.a - EL-SLBP - PZTS'!$A$1:$O$45</definedName>
    <definedName name="_xlnm.Print_Area" localSheetId="21">'Etapa II.a - EL-SLBP - rekap'!$A$1:$F$28</definedName>
    <definedName name="_xlnm.Print_Area" localSheetId="22">'Etapa II.a - EL-SLBP - SK'!$A$1:$O$85</definedName>
    <definedName name="_xlnm.Print_Area" localSheetId="27">'Etapa II.a - EL-SLBP - STA'!$A$1:$K$15</definedName>
    <definedName name="_xlnm.Print_Area" localSheetId="31">'Etapa II.a - EPS - EPS'!$A$1:$L$43</definedName>
    <definedName name="_xlnm.Print_Area" localSheetId="30">'Etapa II.a - EPS - rekap'!$A$1:$F$28</definedName>
    <definedName name="_xlnm.Print_Area" localSheetId="19">'Etapa II.a - MaR'!$A$1:$G$90</definedName>
    <definedName name="_xlnm.Print_Area" localSheetId="34">'Etapa II.a - Radio - kabel.tras'!$A$1:$I$14</definedName>
    <definedName name="_xlnm.Print_Area" localSheetId="9">'Etapa II.a - ÚT'!$A$1:$Y$31</definedName>
    <definedName name="_xlnm.Print_Area" localSheetId="8">'Etapa II.a - VZT'!$C$4:$P$32,'Etapa II.a - VZT'!$C$38:$Q$54,'Etapa II.a - VZT'!$C$60:$R$131</definedName>
    <definedName name="_xlnm.Print_Area" localSheetId="7">'Etapa II.a - ZTI'!$A$1:$Y$38</definedName>
    <definedName name="_xlnm.Print_Area" localSheetId="37">'Etapa II.b - AKU - 409P režie'!$A$1:$G$22</definedName>
    <definedName name="_xlnm.Print_Area" localSheetId="36">'Etapa II.b - AKU - Souhrn'!$A$1:$E$13</definedName>
    <definedName name="_xlnm.Print_Area" localSheetId="42">'Etapa II.b - EL-SIL - A'!$A$1:$J$12</definedName>
    <definedName name="_xlnm.Print_Area" localSheetId="43">'Etapa II.b - EL-SIL - B'!$A$1:$J$17</definedName>
    <definedName name="_xlnm.Print_Area" localSheetId="44">'Etapa II.b - EL-SIL - C'!$A$1:$J$13</definedName>
    <definedName name="_xlnm.Print_Area" localSheetId="45">'Etapa II.b - EL-SIL - D'!$A$1:$J$15</definedName>
    <definedName name="_xlnm.Print_Area" localSheetId="46">'Etapa II.b - EL-SIL - E'!$A$1:$J$8</definedName>
    <definedName name="_xlnm.Print_Area" localSheetId="47">'Etapa II.b - EL-SIL - F'!$A$1:$J$12</definedName>
    <definedName name="_xlnm.Print_Area" localSheetId="40">'Etapa II.b - EL-SIL - Krycí'!$A$1:$D$18</definedName>
    <definedName name="_xlnm.Print_Area" localSheetId="48">'Etapa II.b - EL-SIL - Pokyny'!$C$1:$J$35</definedName>
    <definedName name="_xlnm.Print_Area" localSheetId="54">'Etapa II.b - EL-SLBP - EKV'!$A$1:$N$54</definedName>
    <definedName name="_xlnm.Print_Area" localSheetId="53">'Etapa II.b - EL-SLBP - IP_VSS'!$A$1:$K$35</definedName>
    <definedName name="_xlnm.Print_Area" localSheetId="55">'Etapa II.b - EL-SLBP - Pokyny'!$A$1:$H$35</definedName>
    <definedName name="_xlnm.Print_Area" localSheetId="51">'Etapa II.b - EL-SLBP - rekap'!$A$1:$F$28</definedName>
    <definedName name="_xlnm.Print_Area" localSheetId="52">'Etapa II.b - EL-SLBP - SK'!$A$1:$L$45</definedName>
    <definedName name="_xlnm.Print_Area" localSheetId="58">'Etapa II.b - EPS - EPS'!$A$1:$L$40</definedName>
    <definedName name="_xlnm.Print_Area" localSheetId="49">'Etapa II.b - MaR'!$A$1:$G$38</definedName>
    <definedName name="_xlnm.Print_Area" localSheetId="61">'Etapa II.b - Radio - kabel.tras'!$A$1:$J$14</definedName>
    <definedName name="_xlnm.Print_Area" localSheetId="39">'Etapa II.b - ÚT'!$A$1:$Y$38</definedName>
    <definedName name="_xlnm.Print_Area" localSheetId="38">'Etapa II.b - VZT'!$C$4:$P$32,'Etapa II.b - VZT'!$C$38:$Q$54,'Etapa II.b - VZT'!$C$60:$R$125</definedName>
    <definedName name="_xlnm.Print_Area" localSheetId="68">'Etapa II.c - EL-SIL - A'!$A$1:$J$12</definedName>
    <definedName name="_xlnm.Print_Area" localSheetId="69">'Etapa II.c - EL-SIL - B'!$A$1:$J$17</definedName>
    <definedName name="_xlnm.Print_Area" localSheetId="70">'Etapa II.c - EL-SIL - C'!$A$1:$J$15</definedName>
    <definedName name="_xlnm.Print_Area" localSheetId="71">'Etapa II.c - EL-SIL - D'!$A$1:$J$13</definedName>
    <definedName name="_xlnm.Print_Area" localSheetId="72">'Etapa II.c - EL-SIL - E'!$A$1:$J$8</definedName>
    <definedName name="_xlnm.Print_Area" localSheetId="73">'Etapa II.c - EL-SIL - F'!$A$1:$J$12</definedName>
    <definedName name="_xlnm.Print_Area" localSheetId="66">'Etapa II.c - EL-SIL - Krycí'!$A$1:$D$18</definedName>
    <definedName name="_xlnm.Print_Area" localSheetId="74">'Etapa II.c - EL-SIL - Pokyny'!$C$1:$J$35</definedName>
    <definedName name="_xlnm.Print_Area" localSheetId="80">'Etapa II.c - EL-SLBP - Pokyny'!$A$1:$H$35</definedName>
    <definedName name="_xlnm.Print_Area" localSheetId="77">'Etapa II.c - EL-SLBP - rekap'!$A$1:$F$28</definedName>
    <definedName name="_xlnm.Print_Area" localSheetId="78">'Etapa II.c - EL-SLBP - SK'!$A$1:$L$42</definedName>
    <definedName name="_xlnm.Print_Area" localSheetId="79">'Etapa II.c - EL-SLBP - STA'!$A$1:$L$35</definedName>
    <definedName name="_xlnm.Print_Area" localSheetId="83">'Etapa II.c - EPS - EPS'!$A$1:$L$44</definedName>
    <definedName name="_xlnm.Print_Area" localSheetId="75">'Etapa II.c - MaR'!$A$1:$G$35</definedName>
    <definedName name="_xlnm.Print_Area" localSheetId="65">'Etapa II.c - ÚT'!$A$1:$Y$36</definedName>
    <definedName name="_xlnm.Print_Area" localSheetId="64">'Etapa II.c - VZT'!$C$4:$P$32,'Etapa II.c - VZT'!$C$38:$Q$54,'Etapa II.c - VZT'!$C$60:$R$122</definedName>
    <definedName name="_xlnm.Print_Area" localSheetId="63">'Etapa II.c - ZTI'!$A$1:$Y$142</definedName>
    <definedName name="_xlnm.Print_Area" localSheetId="1">Stavba!$A$1:$J$80</definedName>
    <definedName name="odic" localSheetId="1">Stavba!$I$5</definedName>
    <definedName name="oico" localSheetId="1">Stavba!$I$4</definedName>
    <definedName name="omisto" localSheetId="1">Stavba!$E$6</definedName>
    <definedName name="onazev" localSheetId="1">Stavba!$D$5</definedName>
    <definedName name="opsc" localSheetId="1">Stavba!$D$6</definedName>
    <definedName name="Ostatní_výrobky" localSheetId="13">'[8]SO 51.4 Výkaz výměr'!#REF!</definedName>
    <definedName name="Ostatní_výrobky" localSheetId="10">'[8]SO 51.4 Výkaz výměr'!#REF!</definedName>
    <definedName name="Ostatní_výrobky" localSheetId="25">'[2]SO 51.4 Výkaz výměr'!#REF!</definedName>
    <definedName name="Ostatní_výrobky" localSheetId="24">'[2]SO 51.4 Výkaz výměr'!#REF!</definedName>
    <definedName name="Ostatní_výrobky" localSheetId="23">'[8]SO 51.4 Výkaz výměr'!#REF!</definedName>
    <definedName name="Ostatní_výrobky" localSheetId="20">'[2]SO 51.4 Výkaz výměr'!#REF!</definedName>
    <definedName name="Ostatní_výrobky" localSheetId="28">'[8]SO 51.4 Výkaz výměr'!#REF!</definedName>
    <definedName name="Ostatní_výrobky" localSheetId="26">'[2]SO 51.4 Výkaz výměr'!#REF!</definedName>
    <definedName name="Ostatní_výrobky" localSheetId="21">'[2]SO 51.4 Výkaz výměr'!#REF!</definedName>
    <definedName name="Ostatní_výrobky" localSheetId="22">'[8]SO 51.4 Výkaz výměr'!#REF!</definedName>
    <definedName name="Ostatní_výrobky" localSheetId="27">'[8]SO 51.4 Výkaz výměr'!#REF!</definedName>
    <definedName name="Ostatní_výrobky" localSheetId="31">'[8]SO 51.4 Výkaz výměr'!#REF!</definedName>
    <definedName name="Ostatní_výrobky" localSheetId="30">'[2]SO 51.4 Výkaz výměr'!#REF!</definedName>
    <definedName name="Ostatní_výrobky" localSheetId="43">'[8]SO 51.4 Výkaz výměr'!#REF!</definedName>
    <definedName name="Ostatní_výrobky" localSheetId="40">'[8]SO 51.4 Výkaz výměr'!#REF!</definedName>
    <definedName name="Ostatní_výrobky" localSheetId="54">'[2]SO 51.4 Výkaz výměr'!#REF!</definedName>
    <definedName name="Ostatní_výrobky" localSheetId="53">'[8]SO 51.4 Výkaz výměr'!#REF!</definedName>
    <definedName name="Ostatní_výrobky" localSheetId="50">'[2]SO 51.4 Výkaz výměr'!#REF!</definedName>
    <definedName name="Ostatní_výrobky" localSheetId="55">'[8]SO 51.4 Výkaz výměr'!#REF!</definedName>
    <definedName name="Ostatní_výrobky" localSheetId="51">'[2]SO 51.4 Výkaz výměr'!#REF!</definedName>
    <definedName name="Ostatní_výrobky" localSheetId="52">'[8]SO 51.4 Výkaz výměr'!#REF!</definedName>
    <definedName name="Ostatní_výrobky" localSheetId="58">'[8]SO 51.4 Výkaz výměr'!#REF!</definedName>
    <definedName name="Ostatní_výrobky" localSheetId="69">'[8]SO 51.4 Výkaz výměr'!#REF!</definedName>
    <definedName name="Ostatní_výrobky" localSheetId="66">'[8]SO 51.4 Výkaz výměr'!#REF!</definedName>
    <definedName name="Ostatní_výrobky" localSheetId="76">'[2]SO 51.4 Výkaz výměr'!#REF!</definedName>
    <definedName name="Ostatní_výrobky" localSheetId="80">'[8]SO 51.4 Výkaz výměr'!#REF!</definedName>
    <definedName name="Ostatní_výrobky" localSheetId="77">'[2]SO 51.4 Výkaz výměr'!#REF!</definedName>
    <definedName name="Ostatní_výrobky" localSheetId="78">'[8]SO 51.4 Výkaz výměr'!#REF!</definedName>
    <definedName name="Ostatní_výrobky" localSheetId="79">'[8]SO 51.4 Výkaz výměr'!#REF!</definedName>
    <definedName name="Ostatní_výrobky" localSheetId="83">'[8]SO 51.4 Výkaz výměr'!#REF!</definedName>
    <definedName name="Ostatní_výrobky">'[8]SO 51.4 Výkaz výměr'!#REF!</definedName>
    <definedName name="padresa" localSheetId="19">#REF!</definedName>
    <definedName name="padresa" localSheetId="9">#REF!</definedName>
    <definedName name="padresa" localSheetId="7">#REF!</definedName>
    <definedName name="padresa" localSheetId="39">#REF!</definedName>
    <definedName name="padresa" localSheetId="65">#REF!</definedName>
    <definedName name="padresa" localSheetId="63">#REF!</definedName>
    <definedName name="padresa">Stavba!$D$8</definedName>
    <definedName name="pdic" localSheetId="9">#REF!</definedName>
    <definedName name="pdic" localSheetId="7">#REF!</definedName>
    <definedName name="pdic" localSheetId="39">#REF!</definedName>
    <definedName name="pdic" localSheetId="65">#REF!</definedName>
    <definedName name="pdic" localSheetId="63">#REF!</definedName>
    <definedName name="pdic">Stavba!$I$8</definedName>
    <definedName name="pico" localSheetId="9">#REF!</definedName>
    <definedName name="pico" localSheetId="7">#REF!</definedName>
    <definedName name="pico" localSheetId="39">#REF!</definedName>
    <definedName name="pico" localSheetId="65">#REF!</definedName>
    <definedName name="pico" localSheetId="63">#REF!</definedName>
    <definedName name="pico">Stavba!$I$7</definedName>
    <definedName name="pmisto" localSheetId="19">#REF!</definedName>
    <definedName name="pmisto" localSheetId="9">#REF!</definedName>
    <definedName name="pmisto" localSheetId="7">#REF!</definedName>
    <definedName name="pmisto" localSheetId="39">#REF!</definedName>
    <definedName name="pmisto" localSheetId="65">#REF!</definedName>
    <definedName name="pmisto" localSheetId="63">#REF!</definedName>
    <definedName name="pmisto">Stavba!$E$9</definedName>
    <definedName name="PocetMJ" localSheetId="19">#REF!</definedName>
    <definedName name="PocetMJ" localSheetId="9">#REF!</definedName>
    <definedName name="PocetMJ" localSheetId="7">#REF!</definedName>
    <definedName name="PocetMJ" localSheetId="39">#REF!</definedName>
    <definedName name="PocetMJ" localSheetId="65">#REF!</definedName>
    <definedName name="PocetMJ" localSheetId="63">#REF!</definedName>
    <definedName name="PocetMJ">#REF!</definedName>
    <definedName name="Podhl" localSheetId="13">'[8]SO 51.4 Výkaz výměr'!#REF!</definedName>
    <definedName name="Podhl" localSheetId="10">'[8]SO 51.4 Výkaz výměr'!#REF!</definedName>
    <definedName name="Podhl" localSheetId="25">'[2]SO 51.4 Výkaz výměr'!#REF!</definedName>
    <definedName name="Podhl" localSheetId="24">'[2]SO 51.4 Výkaz výměr'!#REF!</definedName>
    <definedName name="Podhl" localSheetId="23">'[8]SO 51.4 Výkaz výměr'!#REF!</definedName>
    <definedName name="Podhl" localSheetId="20">'[2]SO 51.4 Výkaz výměr'!#REF!</definedName>
    <definedName name="Podhl" localSheetId="28">'[8]SO 51.4 Výkaz výměr'!#REF!</definedName>
    <definedName name="Podhl" localSheetId="26">'[2]SO 51.4 Výkaz výměr'!#REF!</definedName>
    <definedName name="Podhl" localSheetId="21">'[2]SO 51.4 Výkaz výměr'!#REF!</definedName>
    <definedName name="Podhl" localSheetId="22">'[8]SO 51.4 Výkaz výměr'!#REF!</definedName>
    <definedName name="Podhl" localSheetId="27">'[8]SO 51.4 Výkaz výměr'!#REF!</definedName>
    <definedName name="Podhl" localSheetId="31">'[8]SO 51.4 Výkaz výměr'!#REF!</definedName>
    <definedName name="Podhl" localSheetId="30">'[2]SO 51.4 Výkaz výměr'!#REF!</definedName>
    <definedName name="Podhl" localSheetId="43">'[8]SO 51.4 Výkaz výměr'!#REF!</definedName>
    <definedName name="Podhl" localSheetId="40">'[8]SO 51.4 Výkaz výměr'!#REF!</definedName>
    <definedName name="Podhl" localSheetId="54">'[2]SO 51.4 Výkaz výměr'!#REF!</definedName>
    <definedName name="Podhl" localSheetId="53">'[8]SO 51.4 Výkaz výměr'!#REF!</definedName>
    <definedName name="Podhl" localSheetId="50">'[2]SO 51.4 Výkaz výměr'!#REF!</definedName>
    <definedName name="Podhl" localSheetId="55">'[8]SO 51.4 Výkaz výměr'!#REF!</definedName>
    <definedName name="Podhl" localSheetId="51">'[2]SO 51.4 Výkaz výměr'!#REF!</definedName>
    <definedName name="Podhl" localSheetId="52">'[8]SO 51.4 Výkaz výměr'!#REF!</definedName>
    <definedName name="Podhl" localSheetId="58">'[8]SO 51.4 Výkaz výměr'!#REF!</definedName>
    <definedName name="Podhl" localSheetId="69">'[8]SO 51.4 Výkaz výměr'!#REF!</definedName>
    <definedName name="Podhl" localSheetId="66">'[8]SO 51.4 Výkaz výměr'!#REF!</definedName>
    <definedName name="Podhl" localSheetId="76">'[2]SO 51.4 Výkaz výměr'!#REF!</definedName>
    <definedName name="Podhl" localSheetId="80">'[8]SO 51.4 Výkaz výměr'!#REF!</definedName>
    <definedName name="Podhl" localSheetId="77">'[2]SO 51.4 Výkaz výměr'!#REF!</definedName>
    <definedName name="Podhl" localSheetId="78">'[8]SO 51.4 Výkaz výměr'!#REF!</definedName>
    <definedName name="Podhl" localSheetId="79">'[8]SO 51.4 Výkaz výměr'!#REF!</definedName>
    <definedName name="Podhl" localSheetId="83">'[8]SO 51.4 Výkaz výměr'!#REF!</definedName>
    <definedName name="Podhl">'[8]SO 51.4 Výkaz výměr'!#REF!</definedName>
    <definedName name="Podhledy" localSheetId="13">'[1]SO 11.1A Výkaz výměr'!#REF!</definedName>
    <definedName name="Podhledy" localSheetId="10">'[1]SO 11.1A Výkaz výměr'!#REF!</definedName>
    <definedName name="Podhledy" localSheetId="25">'[1]SO 11.1A Výkaz výměr'!#REF!</definedName>
    <definedName name="Podhledy" localSheetId="24">'[1]SO 11.1A Výkaz výměr'!#REF!</definedName>
    <definedName name="Podhledy" localSheetId="23">'[1]SO 11.1A Výkaz výměr'!#REF!</definedName>
    <definedName name="Podhledy" localSheetId="26">'[1]SO 11.1A Výkaz výměr'!#REF!</definedName>
    <definedName name="Podhledy" localSheetId="22">'[1]SO 11.1A Výkaz výměr'!#REF!</definedName>
    <definedName name="Podhledy" localSheetId="43">'[1]SO 11.1A Výkaz výměr'!#REF!</definedName>
    <definedName name="Podhledy" localSheetId="40">'[1]SO 11.1A Výkaz výměr'!#REF!</definedName>
    <definedName name="Podhledy" localSheetId="54">'[1]SO 11.1A Výkaz výměr'!#REF!</definedName>
    <definedName name="Podhledy" localSheetId="53">'[1]SO 11.1A Výkaz výměr'!#REF!</definedName>
    <definedName name="Podhledy" localSheetId="52">'[1]SO 11.1A Výkaz výměr'!#REF!</definedName>
    <definedName name="Podhledy" localSheetId="69">'[1]SO 11.1A Výkaz výměr'!#REF!</definedName>
    <definedName name="Podhledy" localSheetId="66">'[1]SO 11.1A Výkaz výměr'!#REF!</definedName>
    <definedName name="Podhledy" localSheetId="78">'[1]SO 11.1A Výkaz výměr'!#REF!</definedName>
    <definedName name="Podhledy">'[1]SO 11.1A Výkaz výměr'!#REF!</definedName>
    <definedName name="PoptavkaID" localSheetId="9">#REF!</definedName>
    <definedName name="PoptavkaID" localSheetId="7">#REF!</definedName>
    <definedName name="PoptavkaID" localSheetId="39">#REF!</definedName>
    <definedName name="PoptavkaID" localSheetId="65">#REF!</definedName>
    <definedName name="PoptavkaID" localSheetId="63">#REF!</definedName>
    <definedName name="PoptavkaID">Stavba!$A$1</definedName>
    <definedName name="ppsc" localSheetId="19">#REF!</definedName>
    <definedName name="pPSC" localSheetId="9">#REF!</definedName>
    <definedName name="pPSC" localSheetId="7">#REF!</definedName>
    <definedName name="pPSC" localSheetId="39">#REF!</definedName>
    <definedName name="pPSC" localSheetId="65">#REF!</definedName>
    <definedName name="pPSC" localSheetId="63">#REF!</definedName>
    <definedName name="pPSC">Stavba!$D$9</definedName>
    <definedName name="Projektant" localSheetId="19">#REF!</definedName>
    <definedName name="Projektant" localSheetId="9">#REF!</definedName>
    <definedName name="Projektant" localSheetId="7">#REF!</definedName>
    <definedName name="Projektant" localSheetId="39">#REF!</definedName>
    <definedName name="Projektant" localSheetId="65">#REF!</definedName>
    <definedName name="Projektant" localSheetId="63">#REF!</definedName>
    <definedName name="Projektant">Stavba!$D$7</definedName>
    <definedName name="REKAPITULACE" localSheetId="13">'[1]SO 11.1A Výkaz výměr'!#REF!</definedName>
    <definedName name="REKAPITULACE" localSheetId="10">'[1]SO 11.1A Výkaz výměr'!#REF!</definedName>
    <definedName name="REKAPITULACE" localSheetId="25">'[1]SO 11.1A Výkaz výměr'!#REF!</definedName>
    <definedName name="REKAPITULACE" localSheetId="24">'[1]SO 11.1A Výkaz výměr'!#REF!</definedName>
    <definedName name="REKAPITULACE" localSheetId="23">'[1]SO 11.1A Výkaz výměr'!#REF!</definedName>
    <definedName name="REKAPITULACE" localSheetId="26">'[1]SO 11.1A Výkaz výměr'!#REF!</definedName>
    <definedName name="REKAPITULACE" localSheetId="22">'[1]SO 11.1A Výkaz výměr'!#REF!</definedName>
    <definedName name="REKAPITULACE" localSheetId="43">'[1]SO 11.1A Výkaz výměr'!#REF!</definedName>
    <definedName name="REKAPITULACE" localSheetId="40">'[1]SO 11.1A Výkaz výměr'!#REF!</definedName>
    <definedName name="REKAPITULACE" localSheetId="54">'[1]SO 11.1A Výkaz výměr'!#REF!</definedName>
    <definedName name="REKAPITULACE" localSheetId="53">'[1]SO 11.1A Výkaz výměr'!#REF!</definedName>
    <definedName name="REKAPITULACE" localSheetId="52">'[1]SO 11.1A Výkaz výměr'!#REF!</definedName>
    <definedName name="REKAPITULACE" localSheetId="69">'[1]SO 11.1A Výkaz výměr'!#REF!</definedName>
    <definedName name="REKAPITULACE" localSheetId="66">'[1]SO 11.1A Výkaz výměr'!#REF!</definedName>
    <definedName name="REKAPITULACE" localSheetId="78">'[1]SO 11.1A Výkaz výměr'!#REF!</definedName>
    <definedName name="REKAPITULACE">'[1]SO 11.1A Výkaz výměr'!#REF!</definedName>
    <definedName name="Sádrokartonové_konstrukce" localSheetId="13">'[1]SO 11.1A Výkaz výměr'!#REF!</definedName>
    <definedName name="Sádrokartonové_konstrukce" localSheetId="10">'[1]SO 11.1A Výkaz výměr'!#REF!</definedName>
    <definedName name="Sádrokartonové_konstrukce" localSheetId="25">'[1]SO 11.1A Výkaz výměr'!#REF!</definedName>
    <definedName name="Sádrokartonové_konstrukce" localSheetId="24">'[1]SO 11.1A Výkaz výměr'!#REF!</definedName>
    <definedName name="Sádrokartonové_konstrukce" localSheetId="23">'[1]SO 11.1A Výkaz výměr'!#REF!</definedName>
    <definedName name="Sádrokartonové_konstrukce" localSheetId="26">'[1]SO 11.1A Výkaz výměr'!#REF!</definedName>
    <definedName name="Sádrokartonové_konstrukce" localSheetId="22">'[1]SO 11.1A Výkaz výměr'!#REF!</definedName>
    <definedName name="Sádrokartonové_konstrukce" localSheetId="43">'[1]SO 11.1A Výkaz výměr'!#REF!</definedName>
    <definedName name="Sádrokartonové_konstrukce" localSheetId="40">'[1]SO 11.1A Výkaz výměr'!#REF!</definedName>
    <definedName name="Sádrokartonové_konstrukce" localSheetId="54">'[1]SO 11.1A Výkaz výměr'!#REF!</definedName>
    <definedName name="Sádrokartonové_konstrukce" localSheetId="53">'[1]SO 11.1A Výkaz výměr'!#REF!</definedName>
    <definedName name="Sádrokartonové_konstrukce" localSheetId="52">'[1]SO 11.1A Výkaz výměr'!#REF!</definedName>
    <definedName name="Sádrokartonové_konstrukce" localSheetId="69">'[1]SO 11.1A Výkaz výměr'!#REF!</definedName>
    <definedName name="Sádrokartonové_konstrukce" localSheetId="66">'[1]SO 11.1A Výkaz výměr'!#REF!</definedName>
    <definedName name="Sádrokartonové_konstrukce" localSheetId="78">'[1]SO 11.1A Výkaz výměr'!#REF!</definedName>
    <definedName name="Sádrokartonové_konstrukce">'[1]SO 11.1A Výkaz výměr'!#REF!</definedName>
    <definedName name="SazbaDPH1" localSheetId="19">'[6]Krycí list'!$C$30</definedName>
    <definedName name="SazbaDPH1" localSheetId="49">'[6]Krycí list'!$C$30</definedName>
    <definedName name="SazbaDPH1" localSheetId="75">'[6]Krycí list'!$C$30</definedName>
    <definedName name="SazbaDPH1" localSheetId="1">Stavba!$E$22</definedName>
    <definedName name="SazbaDPH1">'[7]Krycí list'!$C$30</definedName>
    <definedName name="SazbaDPH2" localSheetId="19">'[6]Krycí list'!$C$32</definedName>
    <definedName name="SazbaDPH2" localSheetId="49">'[6]Krycí list'!$C$32</definedName>
    <definedName name="SazbaDPH2" localSheetId="75">'[6]Krycí list'!$C$32</definedName>
    <definedName name="SazbaDPH2" localSheetId="1">Stavba!$E$24</definedName>
    <definedName name="SazbaDPH2">'[7]Krycí list'!$C$32</definedName>
    <definedName name="sd">'[2]SO 51.4 Výkaz výměr'!#REF!</definedName>
    <definedName name="sdcag">'[2]SO 51.4 Výkaz výměr'!#REF!</definedName>
    <definedName name="sdgv">'[1]SO 11.1A Výkaz výměr'!#REF!</definedName>
    <definedName name="sdgvg">'[1]SO 11.1A Výkaz výměr'!#REF!</definedName>
    <definedName name="sdvg">'[1]SO 11.1A Výkaz výměr'!#REF!</definedName>
    <definedName name="sdvgd">'[1]SO 11.1A Výkaz výměr'!#REF!</definedName>
    <definedName name="sdvsd">'[1]SO 11.1A Výkaz výměr'!#REF!</definedName>
    <definedName name="SloupecCC" localSheetId="19">#REF!</definedName>
    <definedName name="SloupecCC">#REF!</definedName>
    <definedName name="SloupecCisloPol" localSheetId="19">#REF!</definedName>
    <definedName name="SloupecCisloPol" localSheetId="9">#REF!</definedName>
    <definedName name="SloupecCisloPol" localSheetId="7">#REF!</definedName>
    <definedName name="SloupecCisloPol" localSheetId="39">#REF!</definedName>
    <definedName name="SloupecCisloPol" localSheetId="65">#REF!</definedName>
    <definedName name="SloupecCisloPol" localSheetId="63">#REF!</definedName>
    <definedName name="SloupecCisloPol">#REF!</definedName>
    <definedName name="SloupecJC" localSheetId="19">#REF!</definedName>
    <definedName name="SloupecJC" localSheetId="9">#REF!</definedName>
    <definedName name="SloupecJC" localSheetId="7">#REF!</definedName>
    <definedName name="SloupecJC" localSheetId="39">#REF!</definedName>
    <definedName name="SloupecJC" localSheetId="65">#REF!</definedName>
    <definedName name="SloupecJC" localSheetId="63">#REF!</definedName>
    <definedName name="SloupecJC">#REF!</definedName>
    <definedName name="SloupecMJ" localSheetId="19">#REF!</definedName>
    <definedName name="SloupecMJ" localSheetId="9">#REF!</definedName>
    <definedName name="SloupecMJ" localSheetId="7">#REF!</definedName>
    <definedName name="SloupecMJ" localSheetId="39">#REF!</definedName>
    <definedName name="SloupecMJ" localSheetId="65">#REF!</definedName>
    <definedName name="SloupecMJ" localSheetId="63">#REF!</definedName>
    <definedName name="SloupecMJ">#REF!</definedName>
    <definedName name="SloupecMnozstvi" localSheetId="19">#REF!</definedName>
    <definedName name="SloupecMnozstvi" localSheetId="9">#REF!</definedName>
    <definedName name="SloupecMnozstvi" localSheetId="7">#REF!</definedName>
    <definedName name="SloupecMnozstvi" localSheetId="39">#REF!</definedName>
    <definedName name="SloupecMnozstvi" localSheetId="65">#REF!</definedName>
    <definedName name="SloupecMnozstvi" localSheetId="63">#REF!</definedName>
    <definedName name="SloupecMnozstvi">#REF!</definedName>
    <definedName name="SloupecNazPol" localSheetId="19">#REF!</definedName>
    <definedName name="SloupecNazPol" localSheetId="9">#REF!</definedName>
    <definedName name="SloupecNazPol" localSheetId="7">#REF!</definedName>
    <definedName name="SloupecNazPol" localSheetId="39">#REF!</definedName>
    <definedName name="SloupecNazPol" localSheetId="65">#REF!</definedName>
    <definedName name="SloupecNazPol" localSheetId="63">#REF!</definedName>
    <definedName name="SloupecNazPol">#REF!</definedName>
    <definedName name="SloupecPC" localSheetId="19">#REF!</definedName>
    <definedName name="SloupecPC" localSheetId="9">#REF!</definedName>
    <definedName name="SloupecPC" localSheetId="7">#REF!</definedName>
    <definedName name="SloupecPC" localSheetId="39">#REF!</definedName>
    <definedName name="SloupecPC" localSheetId="65">#REF!</definedName>
    <definedName name="SloupecPC" localSheetId="63">#REF!</definedName>
    <definedName name="SloupecPC">#REF!</definedName>
    <definedName name="sts">'[2]SO 51.4 Výkaz výměr'!#REF!</definedName>
    <definedName name="svgbs">#REF!</definedName>
    <definedName name="trhsv">'[2]SO 51.4 Výkaz výměr'!#REF!</definedName>
    <definedName name="urs">'[1]SO 11.1A Výkaz výměr'!#REF!</definedName>
    <definedName name="vcbd">#REF!</definedName>
    <definedName name="vd">#REF!</definedName>
    <definedName name="vdfhb">[3]Stavba!$G$25</definedName>
    <definedName name="vdgsv">'[2]SO 51.4 Výkaz výměr'!#REF!</definedName>
    <definedName name="vdhsb">'[1]SO 11.1A Výkaz výměr'!#REF!</definedName>
    <definedName name="vds">'[2]SO 51.4 Výkaz výměr'!#REF!</definedName>
    <definedName name="vdsfhbn">[3]Stavba!$J$28</definedName>
    <definedName name="vfdghnjbh">[3]Stavba!$J$28</definedName>
    <definedName name="vfdhb">'[2]SO 51.4 Výkaz výměr'!#REF!</definedName>
    <definedName name="vfgbd">'[2]SO 51.4 Výkaz výměr'!#REF!</definedName>
    <definedName name="vfgdg">'[1]SO 11.1A Výkaz výměr'!#REF!</definedName>
    <definedName name="vfgdj">'[1]SO 11.1A Výkaz výměr'!#REF!</definedName>
    <definedName name="vgdb">'[1]SO 11.1A Výkaz výměr'!#REF!</definedName>
    <definedName name="vgfdn">#REF!</definedName>
    <definedName name="vhdfnh">[3]Stavba!#REF!</definedName>
    <definedName name="vhgb">#REF!</definedName>
    <definedName name="vhs">'[2]SO 51.4 Výkaz výměr'!#REF!</definedName>
    <definedName name="Vodorovné_konstrukce" localSheetId="13">'[8]SO 51.4 Výkaz výměr'!#REF!</definedName>
    <definedName name="Vodorovné_konstrukce" localSheetId="10">'[8]SO 51.4 Výkaz výměr'!#REF!</definedName>
    <definedName name="Vodorovné_konstrukce" localSheetId="25">'[2]SO 51.4 Výkaz výměr'!#REF!</definedName>
    <definedName name="Vodorovné_konstrukce" localSheetId="24">'[2]SO 51.4 Výkaz výměr'!#REF!</definedName>
    <definedName name="Vodorovné_konstrukce" localSheetId="23">'[8]SO 51.4 Výkaz výměr'!#REF!</definedName>
    <definedName name="Vodorovné_konstrukce" localSheetId="28">'[8]SO 51.4 Výkaz výměr'!#REF!</definedName>
    <definedName name="Vodorovné_konstrukce" localSheetId="26">'[2]SO 51.4 Výkaz výměr'!#REF!</definedName>
    <definedName name="Vodorovné_konstrukce" localSheetId="22">'[8]SO 51.4 Výkaz výměr'!#REF!</definedName>
    <definedName name="Vodorovné_konstrukce" localSheetId="27">'[8]SO 51.4 Výkaz výměr'!#REF!</definedName>
    <definedName name="Vodorovné_konstrukce" localSheetId="31">'[8]SO 51.4 Výkaz výměr'!#REF!</definedName>
    <definedName name="Vodorovné_konstrukce" localSheetId="43">'[8]SO 51.4 Výkaz výměr'!#REF!</definedName>
    <definedName name="Vodorovné_konstrukce" localSheetId="40">'[8]SO 51.4 Výkaz výměr'!#REF!</definedName>
    <definedName name="Vodorovné_konstrukce" localSheetId="54">'[2]SO 51.4 Výkaz výměr'!#REF!</definedName>
    <definedName name="Vodorovné_konstrukce" localSheetId="53">'[8]SO 51.4 Výkaz výměr'!#REF!</definedName>
    <definedName name="Vodorovné_konstrukce" localSheetId="55">'[8]SO 51.4 Výkaz výměr'!#REF!</definedName>
    <definedName name="Vodorovné_konstrukce" localSheetId="52">'[8]SO 51.4 Výkaz výměr'!#REF!</definedName>
    <definedName name="Vodorovné_konstrukce" localSheetId="58">'[8]SO 51.4 Výkaz výměr'!#REF!</definedName>
    <definedName name="Vodorovné_konstrukce" localSheetId="69">'[8]SO 51.4 Výkaz výměr'!#REF!</definedName>
    <definedName name="Vodorovné_konstrukce" localSheetId="66">'[8]SO 51.4 Výkaz výměr'!#REF!</definedName>
    <definedName name="Vodorovné_konstrukce" localSheetId="80">'[8]SO 51.4 Výkaz výměr'!#REF!</definedName>
    <definedName name="Vodorovné_konstrukce" localSheetId="78">'[8]SO 51.4 Výkaz výměr'!#REF!</definedName>
    <definedName name="Vodorovné_konstrukce" localSheetId="79">'[8]SO 51.4 Výkaz výměr'!#REF!</definedName>
    <definedName name="Vodorovné_konstrukce" localSheetId="83">'[8]SO 51.4 Výkaz výměr'!#REF!</definedName>
    <definedName name="Vodorovné_konstrukce">'[8]SO 51.4 Výkaz výměr'!#REF!</definedName>
    <definedName name="vvv">'[2]SO 51.4 Výkaz výměr'!#REF!</definedName>
    <definedName name="vxhbf">'[1]SO 11.1A Výkaz výměr'!#REF!</definedName>
    <definedName name="Vypracoval" localSheetId="9">#REF!</definedName>
    <definedName name="Vypracoval" localSheetId="7">#REF!</definedName>
    <definedName name="Vypracoval" localSheetId="39">#REF!</definedName>
    <definedName name="Vypracoval" localSheetId="65">#REF!</definedName>
    <definedName name="Vypracoval" localSheetId="63">#REF!</definedName>
    <definedName name="Vypracoval">Stavba!$D$13</definedName>
    <definedName name="xcgvdb">'[1]SO 11.1A Výkaz výměr'!#REF!</definedName>
    <definedName name="xcvgdb">#REF!</definedName>
    <definedName name="xgbdg">'[1]SO 11.1A Výkaz výměr'!#REF!</definedName>
    <definedName name="xvcgb">'[1]SO 11.1A Výkaz výměr'!#REF!</definedName>
    <definedName name="xvgvdfb">'[2]SO 51.4 Výkaz výměr'!#REF!</definedName>
    <definedName name="Z_B7E7C763_C459_487D_8ABA_5CFDDFBD5A84_.wvu.Cols" localSheetId="1" hidden="1">Stavba!$A:$A</definedName>
    <definedName name="Z_B7E7C763_C459_487D_8ABA_5CFDDFBD5A84_.wvu.PrintArea" localSheetId="1" hidden="1">Stavba!$B$1:$J$35</definedName>
    <definedName name="ZakladDPHSni" localSheetId="9">#REF!</definedName>
    <definedName name="ZakladDPHSni" localSheetId="7">#REF!</definedName>
    <definedName name="ZakladDPHSni" localSheetId="39">#REF!</definedName>
    <definedName name="ZakladDPHSni" localSheetId="65">#REF!</definedName>
    <definedName name="ZakladDPHSni" localSheetId="63">#REF!</definedName>
    <definedName name="ZakladDPHSni">Stavba!$G$22</definedName>
    <definedName name="ZakladDPHSniVypocet" localSheetId="1">Stavba!$F$44</definedName>
    <definedName name="ZakladDPHZakl" localSheetId="9">#REF!</definedName>
    <definedName name="ZakladDPHZakl" localSheetId="7">#REF!</definedName>
    <definedName name="ZakladDPHZakl" localSheetId="39">#REF!</definedName>
    <definedName name="ZakladDPHZakl" localSheetId="65">#REF!</definedName>
    <definedName name="ZakladDPHZakl" localSheetId="63">#REF!</definedName>
    <definedName name="ZakladDPHZakl">Stavba!$G$24</definedName>
    <definedName name="ZakladDPHZaklVypocet" localSheetId="1">Stavba!$G$44</definedName>
    <definedName name="Základy" localSheetId="13">'[8]SO 51.4 Výkaz výměr'!#REF!</definedName>
    <definedName name="Základy" localSheetId="10">'[8]SO 51.4 Výkaz výměr'!#REF!</definedName>
    <definedName name="Základy" localSheetId="25">'[2]SO 51.4 Výkaz výměr'!#REF!</definedName>
    <definedName name="Základy" localSheetId="24">'[2]SO 51.4 Výkaz výměr'!#REF!</definedName>
    <definedName name="Základy" localSheetId="23">'[8]SO 51.4 Výkaz výměr'!#REF!</definedName>
    <definedName name="Základy" localSheetId="28">'[8]SO 51.4 Výkaz výměr'!#REF!</definedName>
    <definedName name="Základy" localSheetId="26">'[2]SO 51.4 Výkaz výměr'!#REF!</definedName>
    <definedName name="Základy" localSheetId="22">'[8]SO 51.4 Výkaz výměr'!#REF!</definedName>
    <definedName name="Základy" localSheetId="27">'[8]SO 51.4 Výkaz výměr'!#REF!</definedName>
    <definedName name="Základy" localSheetId="31">'[8]SO 51.4 Výkaz výměr'!#REF!</definedName>
    <definedName name="Základy" localSheetId="43">'[8]SO 51.4 Výkaz výměr'!#REF!</definedName>
    <definedName name="Základy" localSheetId="40">'[8]SO 51.4 Výkaz výměr'!#REF!</definedName>
    <definedName name="Základy" localSheetId="54">'[2]SO 51.4 Výkaz výměr'!#REF!</definedName>
    <definedName name="Základy" localSheetId="53">'[8]SO 51.4 Výkaz výměr'!#REF!</definedName>
    <definedName name="Základy" localSheetId="55">'[8]SO 51.4 Výkaz výměr'!#REF!</definedName>
    <definedName name="Základy" localSheetId="52">'[8]SO 51.4 Výkaz výměr'!#REF!</definedName>
    <definedName name="Základy" localSheetId="58">'[8]SO 51.4 Výkaz výměr'!#REF!</definedName>
    <definedName name="Základy" localSheetId="69">'[8]SO 51.4 Výkaz výměr'!#REF!</definedName>
    <definedName name="Základy" localSheetId="66">'[8]SO 51.4 Výkaz výměr'!#REF!</definedName>
    <definedName name="Základy" localSheetId="80">'[8]SO 51.4 Výkaz výměr'!#REF!</definedName>
    <definedName name="Základy" localSheetId="78">'[8]SO 51.4 Výkaz výměr'!#REF!</definedName>
    <definedName name="Základy" localSheetId="79">'[8]SO 51.4 Výkaz výměr'!#REF!</definedName>
    <definedName name="Základy" localSheetId="83">'[8]SO 51.4 Výkaz výměr'!#REF!</definedName>
    <definedName name="Základy">'[8]SO 51.4 Výkaz výměr'!#REF!</definedName>
    <definedName name="ZaObjednatele" localSheetId="9">#REF!</definedName>
    <definedName name="ZaObjednatele" localSheetId="7">#REF!</definedName>
    <definedName name="ZaObjednatele" localSheetId="39">#REF!</definedName>
    <definedName name="ZaObjednatele" localSheetId="65">#REF!</definedName>
    <definedName name="ZaObjednatele" localSheetId="63">#REF!</definedName>
    <definedName name="ZaObjednatele">Stavba!$G$33</definedName>
    <definedName name="Zaokrouhleni" localSheetId="9">#REF!</definedName>
    <definedName name="Zaokrouhleni" localSheetId="7">#REF!</definedName>
    <definedName name="Zaokrouhleni" localSheetId="39">#REF!</definedName>
    <definedName name="Zaokrouhleni" localSheetId="65">#REF!</definedName>
    <definedName name="Zaokrouhleni" localSheetId="63">#REF!</definedName>
    <definedName name="Zaokrouhleni">Stavba!$G$26</definedName>
    <definedName name="ZaZhotovitele" localSheetId="9">#REF!</definedName>
    <definedName name="ZaZhotovitele" localSheetId="7">#REF!</definedName>
    <definedName name="ZaZhotovitele" localSheetId="39">#REF!</definedName>
    <definedName name="ZaZhotovitele" localSheetId="65">#REF!</definedName>
    <definedName name="ZaZhotovitele" localSheetId="63">#REF!</definedName>
    <definedName name="ZaZhotovitele">Stavba!$D$33</definedName>
    <definedName name="Zemní_práce" localSheetId="13">'[8]SO 51.4 Výkaz výměr'!#REF!</definedName>
    <definedName name="Zemní_práce" localSheetId="10">'[8]SO 51.4 Výkaz výměr'!#REF!</definedName>
    <definedName name="Zemní_práce" localSheetId="25">'[2]SO 51.4 Výkaz výměr'!#REF!</definedName>
    <definedName name="Zemní_práce" localSheetId="24">'[2]SO 51.4 Výkaz výměr'!#REF!</definedName>
    <definedName name="Zemní_práce" localSheetId="23">'[8]SO 51.4 Výkaz výměr'!#REF!</definedName>
    <definedName name="Zemní_práce" localSheetId="28">'[8]SO 51.4 Výkaz výměr'!#REF!</definedName>
    <definedName name="Zemní_práce" localSheetId="26">'[2]SO 51.4 Výkaz výměr'!#REF!</definedName>
    <definedName name="Zemní_práce" localSheetId="22">'[8]SO 51.4 Výkaz výměr'!#REF!</definedName>
    <definedName name="Zemní_práce" localSheetId="27">'[8]SO 51.4 Výkaz výměr'!#REF!</definedName>
    <definedName name="Zemní_práce" localSheetId="31">'[8]SO 51.4 Výkaz výměr'!#REF!</definedName>
    <definedName name="Zemní_práce" localSheetId="43">'[8]SO 51.4 Výkaz výměr'!#REF!</definedName>
    <definedName name="Zemní_práce" localSheetId="40">'[8]SO 51.4 Výkaz výměr'!#REF!</definedName>
    <definedName name="Zemní_práce" localSheetId="54">'[2]SO 51.4 Výkaz výměr'!#REF!</definedName>
    <definedName name="Zemní_práce" localSheetId="53">'[8]SO 51.4 Výkaz výměr'!#REF!</definedName>
    <definedName name="Zemní_práce" localSheetId="55">'[8]SO 51.4 Výkaz výměr'!#REF!</definedName>
    <definedName name="Zemní_práce" localSheetId="52">'[8]SO 51.4 Výkaz výměr'!#REF!</definedName>
    <definedName name="Zemní_práce" localSheetId="58">'[8]SO 51.4 Výkaz výměr'!#REF!</definedName>
    <definedName name="Zemní_práce" localSheetId="69">'[8]SO 51.4 Výkaz výměr'!#REF!</definedName>
    <definedName name="Zemní_práce" localSheetId="66">'[8]SO 51.4 Výkaz výměr'!#REF!</definedName>
    <definedName name="Zemní_práce" localSheetId="80">'[8]SO 51.4 Výkaz výměr'!#REF!</definedName>
    <definedName name="Zemní_práce" localSheetId="78">'[8]SO 51.4 Výkaz výměr'!#REF!</definedName>
    <definedName name="Zemní_práce" localSheetId="79">'[8]SO 51.4 Výkaz výměr'!#REF!</definedName>
    <definedName name="Zemní_práce" localSheetId="83">'[8]SO 51.4 Výkaz výměr'!#REF!</definedName>
    <definedName name="Zemní_práce">'[8]SO 51.4 Výkaz výměr'!#REF!</definedName>
    <definedName name="Zhotovitel" localSheetId="9">#REF!</definedName>
    <definedName name="Zhotovitel" localSheetId="7">#REF!</definedName>
    <definedName name="Zhotovitel" localSheetId="39">#REF!</definedName>
    <definedName name="Zhotovitel" localSheetId="65">#REF!</definedName>
    <definedName name="Zhotovitel" localSheetId="63">#REF!</definedName>
    <definedName name="Zhotovitel">Stavba!$D$10:$G$10</definedName>
    <definedName name="ztnd">[3]Stavba!$G$22</definedName>
    <definedName name="ztni">'[1]SO 11.1A Výkaz výměr'!#REF!</definedName>
  </definedNames>
  <calcPr calcId="162913"/>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F37" i="13" l="1"/>
  <c r="G37" i="13" s="1"/>
  <c r="H12" i="128" l="1"/>
  <c r="G12" i="128"/>
  <c r="H11" i="128"/>
  <c r="G11" i="128"/>
  <c r="F11" i="128" s="1"/>
  <c r="I11" i="128" s="1"/>
  <c r="H10" i="128"/>
  <c r="H13" i="128" s="1"/>
  <c r="G10" i="128"/>
  <c r="G13" i="128" s="1"/>
  <c r="F8" i="128"/>
  <c r="I8" i="128" s="1"/>
  <c r="I7" i="128"/>
  <c r="F7" i="128"/>
  <c r="F6" i="128"/>
  <c r="I6" i="128" s="1"/>
  <c r="F5" i="128"/>
  <c r="I5" i="128" s="1"/>
  <c r="I4" i="128"/>
  <c r="F4" i="128"/>
  <c r="J43" i="127"/>
  <c r="J42" i="127"/>
  <c r="I39" i="127"/>
  <c r="H39" i="127"/>
  <c r="G39" i="127"/>
  <c r="H38" i="127"/>
  <c r="G38" i="127"/>
  <c r="F38" i="127" s="1"/>
  <c r="J38" i="127" s="1"/>
  <c r="I36" i="127"/>
  <c r="H36" i="127"/>
  <c r="G36" i="127"/>
  <c r="F36" i="127" s="1"/>
  <c r="J36" i="127" s="1"/>
  <c r="H35" i="127"/>
  <c r="G35" i="127"/>
  <c r="G37" i="127" s="1"/>
  <c r="H34" i="127"/>
  <c r="G34" i="127"/>
  <c r="I31" i="127"/>
  <c r="F31" i="127"/>
  <c r="J31" i="127" s="1"/>
  <c r="I30" i="127"/>
  <c r="F30" i="127"/>
  <c r="F28" i="127"/>
  <c r="F40" i="127" s="1"/>
  <c r="J40" i="127" s="1"/>
  <c r="F27" i="127"/>
  <c r="J27" i="127" s="1"/>
  <c r="F26" i="127"/>
  <c r="J26" i="127" s="1"/>
  <c r="I25" i="127"/>
  <c r="I38" i="127" s="1"/>
  <c r="F23" i="127"/>
  <c r="J23" i="127" s="1"/>
  <c r="F22" i="127"/>
  <c r="J22" i="127" s="1"/>
  <c r="J21" i="127"/>
  <c r="F21" i="127"/>
  <c r="F19" i="127"/>
  <c r="J19" i="127" s="1"/>
  <c r="J18" i="127"/>
  <c r="J17" i="127"/>
  <c r="F16" i="127"/>
  <c r="J16" i="127" s="1"/>
  <c r="J15" i="127"/>
  <c r="J14" i="127"/>
  <c r="F12" i="127"/>
  <c r="J12" i="127" s="1"/>
  <c r="F11" i="127"/>
  <c r="J11" i="127" s="1"/>
  <c r="F10" i="127"/>
  <c r="J10" i="127" s="1"/>
  <c r="F9" i="127"/>
  <c r="J9" i="127" s="1"/>
  <c r="F7" i="127"/>
  <c r="J7" i="127" s="1"/>
  <c r="F6" i="127"/>
  <c r="J6" i="127" s="1"/>
  <c r="I5" i="127"/>
  <c r="I34" i="127" s="1"/>
  <c r="F4" i="127"/>
  <c r="J4" i="127" s="1"/>
  <c r="B7" i="126"/>
  <c r="B6" i="126"/>
  <c r="J28" i="127" l="1"/>
  <c r="F10" i="128"/>
  <c r="I10" i="128" s="1"/>
  <c r="E12" i="128" s="1"/>
  <c r="I12" i="128" s="1"/>
  <c r="F41" i="127"/>
  <c r="J41" i="127" s="1"/>
  <c r="H37" i="127"/>
  <c r="F39" i="127"/>
  <c r="J39" i="127" s="1"/>
  <c r="I35" i="127"/>
  <c r="F35" i="127" s="1"/>
  <c r="J35" i="127" s="1"/>
  <c r="F34" i="127"/>
  <c r="J34" i="127" s="1"/>
  <c r="E13" i="128"/>
  <c r="I13" i="128" s="1"/>
  <c r="I3" i="128" s="1"/>
  <c r="C7" i="126" s="1"/>
  <c r="F5" i="127"/>
  <c r="J5" i="127" s="1"/>
  <c r="J30" i="127"/>
  <c r="F25" i="127"/>
  <c r="J25" i="127" s="1"/>
  <c r="F33" i="127"/>
  <c r="J33" i="127" s="1"/>
  <c r="H11" i="125"/>
  <c r="G11" i="125"/>
  <c r="H10" i="125"/>
  <c r="G10" i="125"/>
  <c r="F10" i="125" s="1"/>
  <c r="I10" i="125" s="1"/>
  <c r="H9" i="125"/>
  <c r="H12" i="125" s="1"/>
  <c r="G9" i="125"/>
  <c r="G12" i="125" s="1"/>
  <c r="F9" i="125"/>
  <c r="I9" i="125" s="1"/>
  <c r="F7" i="125"/>
  <c r="I7" i="125" s="1"/>
  <c r="F6" i="125"/>
  <c r="I6" i="125" s="1"/>
  <c r="F5" i="125"/>
  <c r="I5" i="125" s="1"/>
  <c r="F4" i="125"/>
  <c r="I4" i="125" s="1"/>
  <c r="I43" i="124"/>
  <c r="I42" i="124"/>
  <c r="H39" i="124"/>
  <c r="H38" i="124"/>
  <c r="G38" i="124"/>
  <c r="F38" i="124" s="1"/>
  <c r="I38" i="124" s="1"/>
  <c r="H36" i="124"/>
  <c r="G36" i="124"/>
  <c r="F36" i="124" s="1"/>
  <c r="I36" i="124" s="1"/>
  <c r="G31" i="124"/>
  <c r="F31" i="124"/>
  <c r="I31" i="124" s="1"/>
  <c r="G30" i="124"/>
  <c r="F30" i="124" s="1"/>
  <c r="F28" i="124"/>
  <c r="I28" i="124" s="1"/>
  <c r="I27" i="124"/>
  <c r="F27" i="124"/>
  <c r="G26" i="124"/>
  <c r="F26" i="124" s="1"/>
  <c r="I26" i="124" s="1"/>
  <c r="H25" i="124"/>
  <c r="G25" i="124"/>
  <c r="F25" i="124"/>
  <c r="I25" i="124" s="1"/>
  <c r="F23" i="124"/>
  <c r="I23" i="124" s="1"/>
  <c r="F22" i="124"/>
  <c r="I22" i="124" s="1"/>
  <c r="F21" i="124"/>
  <c r="I21" i="124" s="1"/>
  <c r="F19" i="124"/>
  <c r="F33" i="124" s="1"/>
  <c r="I33" i="124" s="1"/>
  <c r="I18" i="124"/>
  <c r="I17" i="124"/>
  <c r="I16" i="124"/>
  <c r="I15" i="124"/>
  <c r="I14" i="124"/>
  <c r="F12" i="124"/>
  <c r="I12" i="124" s="1"/>
  <c r="F11" i="124"/>
  <c r="I11" i="124" s="1"/>
  <c r="F10" i="124"/>
  <c r="I10" i="124" s="1"/>
  <c r="I9" i="124"/>
  <c r="F9" i="124"/>
  <c r="F7" i="124"/>
  <c r="I7" i="124" s="1"/>
  <c r="I6" i="124"/>
  <c r="F6" i="124"/>
  <c r="H5" i="124"/>
  <c r="H35" i="124" s="1"/>
  <c r="H37" i="124" s="1"/>
  <c r="G5" i="124"/>
  <c r="F4" i="124"/>
  <c r="I4" i="124" s="1"/>
  <c r="B7" i="123"/>
  <c r="B6" i="123"/>
  <c r="G39" i="124" l="1"/>
  <c r="F39" i="124" s="1"/>
  <c r="I39" i="124" s="1"/>
  <c r="F5" i="124"/>
  <c r="I5" i="124" s="1"/>
  <c r="G35" i="124"/>
  <c r="F35" i="124" s="1"/>
  <c r="I35" i="124" s="1"/>
  <c r="I37" i="127"/>
  <c r="F37" i="127" s="1"/>
  <c r="J37" i="127" s="1"/>
  <c r="E44" i="127" s="1"/>
  <c r="J44" i="127" s="1"/>
  <c r="J3" i="127" s="1"/>
  <c r="C6" i="126" s="1"/>
  <c r="C8" i="126" s="1"/>
  <c r="F57" i="13" s="1"/>
  <c r="F40" i="124"/>
  <c r="I40" i="124" s="1"/>
  <c r="E45" i="127"/>
  <c r="J45" i="127" s="1"/>
  <c r="F41" i="124"/>
  <c r="I41" i="124" s="1"/>
  <c r="I30" i="124"/>
  <c r="E12" i="125"/>
  <c r="I12" i="125" s="1"/>
  <c r="E11" i="125"/>
  <c r="I11" i="125" s="1"/>
  <c r="I3" i="125" s="1"/>
  <c r="C7" i="123" s="1"/>
  <c r="H34" i="124"/>
  <c r="G34" i="124"/>
  <c r="I19" i="124"/>
  <c r="E45" i="124" s="1"/>
  <c r="I45" i="124" s="1"/>
  <c r="G37" i="124"/>
  <c r="F37" i="124" s="1"/>
  <c r="I37" i="124" s="1"/>
  <c r="F34" i="124" l="1"/>
  <c r="I34" i="124" s="1"/>
  <c r="E44" i="124" s="1"/>
  <c r="I44" i="124" s="1"/>
  <c r="I3" i="124" l="1"/>
  <c r="C6" i="123" s="1"/>
  <c r="C8" i="123" s="1"/>
  <c r="F211" i="12" s="1"/>
  <c r="F34" i="116"/>
  <c r="L34" i="116" s="1"/>
  <c r="I33" i="116"/>
  <c r="L33" i="116" s="1"/>
  <c r="F33" i="116"/>
  <c r="I32" i="116"/>
  <c r="F32" i="116"/>
  <c r="I31" i="116"/>
  <c r="L31" i="116" s="1"/>
  <c r="F31" i="116"/>
  <c r="F30" i="116"/>
  <c r="L30" i="116" s="1"/>
  <c r="F29" i="116"/>
  <c r="L29" i="116" s="1"/>
  <c r="I28" i="116"/>
  <c r="F28" i="116"/>
  <c r="I27" i="116"/>
  <c r="L27" i="116" s="1"/>
  <c r="F27" i="116"/>
  <c r="I26" i="116"/>
  <c r="F26" i="116"/>
  <c r="I25" i="116"/>
  <c r="F25" i="116"/>
  <c r="I24" i="116"/>
  <c r="F24" i="116"/>
  <c r="L24" i="116" s="1"/>
  <c r="I23" i="116"/>
  <c r="F23" i="116"/>
  <c r="L23" i="116" s="1"/>
  <c r="I22" i="116"/>
  <c r="L22" i="116" s="1"/>
  <c r="F22" i="116"/>
  <c r="K21" i="116"/>
  <c r="J21" i="116"/>
  <c r="I21" i="116" s="1"/>
  <c r="F21" i="116"/>
  <c r="K20" i="116"/>
  <c r="J20" i="116"/>
  <c r="I20" i="116" s="1"/>
  <c r="F20" i="116"/>
  <c r="J19" i="116"/>
  <c r="F19" i="116"/>
  <c r="K18" i="116"/>
  <c r="K19" i="116" s="1"/>
  <c r="I19" i="116" s="1"/>
  <c r="F18" i="116"/>
  <c r="I17" i="116"/>
  <c r="F17" i="116"/>
  <c r="K16" i="116"/>
  <c r="J16" i="116"/>
  <c r="I16" i="116" s="1"/>
  <c r="L16" i="116" s="1"/>
  <c r="F16" i="116"/>
  <c r="I15" i="116"/>
  <c r="K14" i="116"/>
  <c r="J14" i="116"/>
  <c r="F14" i="116"/>
  <c r="I13" i="116"/>
  <c r="F13" i="116"/>
  <c r="I12" i="116"/>
  <c r="L12" i="116" s="1"/>
  <c r="F12" i="116"/>
  <c r="I11" i="116"/>
  <c r="F11" i="116"/>
  <c r="L11" i="116" s="1"/>
  <c r="K10" i="116"/>
  <c r="J10" i="116"/>
  <c r="F10" i="116"/>
  <c r="I9" i="116"/>
  <c r="L9" i="116" s="1"/>
  <c r="F9" i="116"/>
  <c r="I8" i="116"/>
  <c r="L8" i="116" s="1"/>
  <c r="I7" i="116"/>
  <c r="F7" i="116"/>
  <c r="I6" i="116"/>
  <c r="L6" i="116" s="1"/>
  <c r="F6" i="116"/>
  <c r="I5" i="116"/>
  <c r="F5" i="116"/>
  <c r="L5" i="116" s="1"/>
  <c r="C16" i="115"/>
  <c r="A16" i="115"/>
  <c r="C6" i="115"/>
  <c r="C5" i="115"/>
  <c r="C4" i="115"/>
  <c r="C3" i="115"/>
  <c r="R28" i="114"/>
  <c r="L13" i="116" l="1"/>
  <c r="L17" i="116"/>
  <c r="L7" i="116"/>
  <c r="I10" i="116"/>
  <c r="I14" i="116"/>
  <c r="L14" i="116" s="1"/>
  <c r="L21" i="116"/>
  <c r="L28" i="116"/>
  <c r="L25" i="116"/>
  <c r="L20" i="116"/>
  <c r="L26" i="116"/>
  <c r="L19" i="116"/>
  <c r="L32" i="116"/>
  <c r="L10" i="116"/>
  <c r="H37" i="116"/>
  <c r="F37" i="116" s="1"/>
  <c r="L37" i="116" s="1"/>
  <c r="I18" i="116"/>
  <c r="H36" i="116" l="1"/>
  <c r="F36" i="116" s="1"/>
  <c r="L36" i="116" s="1"/>
  <c r="L18" i="116"/>
  <c r="L4" i="116" l="1"/>
  <c r="E16" i="115" s="1"/>
  <c r="E27" i="115" s="1"/>
  <c r="R27" i="114" s="1"/>
  <c r="F209" i="12" s="1"/>
  <c r="O29" i="114" l="1"/>
  <c r="R29" i="114" s="1"/>
  <c r="R30" i="114" s="1"/>
  <c r="I9" i="112" l="1"/>
  <c r="K9" i="112" s="1"/>
  <c r="F9" i="112"/>
  <c r="I8" i="112"/>
  <c r="F8" i="112"/>
  <c r="K8" i="112" s="1"/>
  <c r="I7" i="112"/>
  <c r="F7" i="112"/>
  <c r="I6" i="112"/>
  <c r="F6" i="112"/>
  <c r="I5" i="112"/>
  <c r="F10" i="112" s="1"/>
  <c r="K10" i="112" s="1"/>
  <c r="F5" i="112"/>
  <c r="K5" i="112" s="1"/>
  <c r="F35" i="111"/>
  <c r="O35" i="111" s="1"/>
  <c r="I34" i="111"/>
  <c r="F34" i="111"/>
  <c r="O34" i="111" s="1"/>
  <c r="I33" i="111"/>
  <c r="F33" i="111"/>
  <c r="O33" i="111" s="1"/>
  <c r="I32" i="111"/>
  <c r="F32" i="111"/>
  <c r="O32" i="111" s="1"/>
  <c r="I31" i="111"/>
  <c r="F31" i="111"/>
  <c r="O31" i="111" s="1"/>
  <c r="F30" i="111"/>
  <c r="O30" i="111" s="1"/>
  <c r="F29" i="111"/>
  <c r="O29" i="111" s="1"/>
  <c r="I28" i="111"/>
  <c r="F28" i="111"/>
  <c r="O28" i="111" s="1"/>
  <c r="I27" i="111"/>
  <c r="F27" i="111"/>
  <c r="O27" i="111" s="1"/>
  <c r="I26" i="111"/>
  <c r="F26" i="111"/>
  <c r="I25" i="111"/>
  <c r="F25" i="111"/>
  <c r="O25" i="111" s="1"/>
  <c r="F24" i="111"/>
  <c r="F22" i="111"/>
  <c r="O22" i="111" s="1"/>
  <c r="I21" i="111"/>
  <c r="F21" i="111"/>
  <c r="O21" i="111" s="1"/>
  <c r="F20" i="111"/>
  <c r="N19" i="111"/>
  <c r="N20" i="111" s="1"/>
  <c r="M19" i="111"/>
  <c r="M20" i="111" s="1"/>
  <c r="L19" i="111"/>
  <c r="L20" i="111" s="1"/>
  <c r="K19" i="111"/>
  <c r="K20" i="111" s="1"/>
  <c r="J19" i="111"/>
  <c r="I19" i="111" s="1"/>
  <c r="F19" i="111"/>
  <c r="O18" i="111"/>
  <c r="I18" i="111"/>
  <c r="F18" i="111"/>
  <c r="I17" i="111"/>
  <c r="F17" i="111"/>
  <c r="O17" i="111" s="1"/>
  <c r="I16" i="111"/>
  <c r="F16" i="111"/>
  <c r="O16" i="111" s="1"/>
  <c r="I14" i="111"/>
  <c r="F14" i="111"/>
  <c r="O14" i="111" s="1"/>
  <c r="N13" i="111"/>
  <c r="M13" i="111"/>
  <c r="L13" i="111"/>
  <c r="K13" i="111"/>
  <c r="J13" i="111"/>
  <c r="F13" i="111"/>
  <c r="I12" i="111"/>
  <c r="F12" i="111"/>
  <c r="O12" i="111" s="1"/>
  <c r="I11" i="111"/>
  <c r="F11" i="111"/>
  <c r="O11" i="111" s="1"/>
  <c r="N10" i="111"/>
  <c r="M10" i="111"/>
  <c r="L10" i="111"/>
  <c r="K10" i="111"/>
  <c r="J10" i="111"/>
  <c r="F10" i="111"/>
  <c r="I9" i="111"/>
  <c r="F9" i="111"/>
  <c r="N8" i="111"/>
  <c r="M8" i="111"/>
  <c r="L8" i="111"/>
  <c r="K8" i="111"/>
  <c r="J8" i="111"/>
  <c r="I8" i="111" s="1"/>
  <c r="F8" i="111"/>
  <c r="I7" i="111"/>
  <c r="F7" i="111"/>
  <c r="O7" i="111" s="1"/>
  <c r="N6" i="111"/>
  <c r="N24" i="111" s="1"/>
  <c r="M6" i="111"/>
  <c r="M24" i="111" s="1"/>
  <c r="K6" i="111"/>
  <c r="K24" i="111" s="1"/>
  <c r="J6" i="111"/>
  <c r="I6" i="111" s="1"/>
  <c r="O6" i="111" s="1"/>
  <c r="F6" i="111"/>
  <c r="I5" i="111"/>
  <c r="F5" i="111"/>
  <c r="F42" i="110"/>
  <c r="K42" i="110" s="1"/>
  <c r="I41" i="110"/>
  <c r="F41" i="110"/>
  <c r="K41" i="110" s="1"/>
  <c r="I40" i="110"/>
  <c r="F40" i="110"/>
  <c r="F39" i="110"/>
  <c r="K39" i="110" s="1"/>
  <c r="F38" i="110"/>
  <c r="K38" i="110" s="1"/>
  <c r="I37" i="110"/>
  <c r="F37" i="110"/>
  <c r="K37" i="110" s="1"/>
  <c r="I36" i="110"/>
  <c r="F36" i="110"/>
  <c r="K36" i="110" s="1"/>
  <c r="I35" i="110"/>
  <c r="K35" i="110" s="1"/>
  <c r="F35" i="110"/>
  <c r="I34" i="110"/>
  <c r="K34" i="110" s="1"/>
  <c r="F34" i="110"/>
  <c r="I33" i="110"/>
  <c r="F33" i="110"/>
  <c r="J32" i="110"/>
  <c r="I32" i="110" s="1"/>
  <c r="K32" i="110" s="1"/>
  <c r="F32" i="110"/>
  <c r="I31" i="110"/>
  <c r="F31" i="110"/>
  <c r="I30" i="110"/>
  <c r="F30" i="110"/>
  <c r="K30" i="110" s="1"/>
  <c r="J29" i="110"/>
  <c r="I29" i="110" s="1"/>
  <c r="F29" i="110"/>
  <c r="F28" i="110"/>
  <c r="F26" i="110"/>
  <c r="K26" i="110" s="1"/>
  <c r="J25" i="110"/>
  <c r="I25" i="110" s="1"/>
  <c r="F25" i="110"/>
  <c r="I24" i="110"/>
  <c r="F24" i="110"/>
  <c r="K24" i="110" s="1"/>
  <c r="J23" i="110"/>
  <c r="I23" i="110" s="1"/>
  <c r="F23" i="110"/>
  <c r="I22" i="110"/>
  <c r="F22" i="110"/>
  <c r="K22" i="110" s="1"/>
  <c r="I21" i="110"/>
  <c r="F21" i="110"/>
  <c r="I20" i="110"/>
  <c r="F20" i="110"/>
  <c r="K20" i="110" s="1"/>
  <c r="I19" i="110"/>
  <c r="K19" i="110" s="1"/>
  <c r="F19" i="110"/>
  <c r="I18" i="110"/>
  <c r="F18" i="110"/>
  <c r="K18" i="110" s="1"/>
  <c r="I17" i="110"/>
  <c r="K17" i="110" s="1"/>
  <c r="I15" i="110"/>
  <c r="F15" i="110"/>
  <c r="F14" i="110"/>
  <c r="F13" i="110"/>
  <c r="F12" i="110"/>
  <c r="J11" i="110"/>
  <c r="I11" i="110" s="1"/>
  <c r="F11" i="110"/>
  <c r="I10" i="110"/>
  <c r="F10" i="110"/>
  <c r="I9" i="110"/>
  <c r="F9" i="110"/>
  <c r="I8" i="110"/>
  <c r="F8" i="110"/>
  <c r="I7" i="110"/>
  <c r="F7" i="110"/>
  <c r="K5" i="110"/>
  <c r="I5" i="110"/>
  <c r="F5" i="110"/>
  <c r="F18" i="109"/>
  <c r="K18" i="109" s="1"/>
  <c r="I17" i="109"/>
  <c r="F17" i="109"/>
  <c r="K17" i="109" s="1"/>
  <c r="I16" i="109"/>
  <c r="F16" i="109"/>
  <c r="F15" i="109"/>
  <c r="K15" i="109" s="1"/>
  <c r="F14" i="109"/>
  <c r="K14" i="109" s="1"/>
  <c r="I13" i="109"/>
  <c r="F13" i="109"/>
  <c r="I12" i="109"/>
  <c r="F12" i="109"/>
  <c r="J11" i="109"/>
  <c r="I11" i="109" s="1"/>
  <c r="K11" i="109" s="1"/>
  <c r="F11" i="109"/>
  <c r="J9" i="109"/>
  <c r="I9" i="109" s="1"/>
  <c r="F9" i="109"/>
  <c r="I7" i="109"/>
  <c r="F7" i="109"/>
  <c r="K7" i="109" s="1"/>
  <c r="I5" i="109"/>
  <c r="F5" i="109"/>
  <c r="I25" i="108"/>
  <c r="N25" i="108" s="1"/>
  <c r="F25" i="108"/>
  <c r="K25" i="108" s="1"/>
  <c r="I24" i="108"/>
  <c r="N24" i="108" s="1"/>
  <c r="F24" i="108"/>
  <c r="K24" i="108" s="1"/>
  <c r="I23" i="108"/>
  <c r="M23" i="108" s="1"/>
  <c r="F23" i="108"/>
  <c r="K23" i="108" s="1"/>
  <c r="I22" i="108"/>
  <c r="M22" i="108" s="1"/>
  <c r="F22" i="108"/>
  <c r="K22" i="108" s="1"/>
  <c r="I21" i="108"/>
  <c r="N21" i="108" s="1"/>
  <c r="F21" i="108"/>
  <c r="K21" i="108" s="1"/>
  <c r="N20" i="108"/>
  <c r="I20" i="108"/>
  <c r="M20" i="108" s="1"/>
  <c r="F20" i="108"/>
  <c r="K20" i="108" s="1"/>
  <c r="I19" i="108"/>
  <c r="M19" i="108" s="1"/>
  <c r="F19" i="108"/>
  <c r="I18" i="108"/>
  <c r="M18" i="108" s="1"/>
  <c r="F18" i="108"/>
  <c r="K18" i="108" s="1"/>
  <c r="F17" i="108"/>
  <c r="N16" i="108"/>
  <c r="M16" i="108"/>
  <c r="I15" i="108"/>
  <c r="N15" i="108" s="1"/>
  <c r="F15" i="108"/>
  <c r="K15" i="108" s="1"/>
  <c r="N14" i="108"/>
  <c r="I14" i="108"/>
  <c r="M14" i="108" s="1"/>
  <c r="F14" i="108"/>
  <c r="K14" i="108" s="1"/>
  <c r="I13" i="108"/>
  <c r="N13" i="108" s="1"/>
  <c r="F13" i="108"/>
  <c r="K13" i="108" s="1"/>
  <c r="J12" i="108"/>
  <c r="F12" i="108"/>
  <c r="I10" i="108"/>
  <c r="F10" i="108"/>
  <c r="I9" i="108"/>
  <c r="F9" i="108"/>
  <c r="K9" i="108" s="1"/>
  <c r="J8" i="108"/>
  <c r="I8" i="108" s="1"/>
  <c r="F8" i="108"/>
  <c r="J7" i="108"/>
  <c r="I7" i="108"/>
  <c r="N7" i="108" s="1"/>
  <c r="F7" i="108"/>
  <c r="K7" i="108" s="1"/>
  <c r="I5" i="108"/>
  <c r="F5" i="108"/>
  <c r="K5" i="108" s="1"/>
  <c r="I60" i="107"/>
  <c r="I59" i="107"/>
  <c r="I57" i="107"/>
  <c r="F57" i="107"/>
  <c r="O57" i="107" s="1"/>
  <c r="I56" i="107"/>
  <c r="O56" i="107" s="1"/>
  <c r="F56" i="107"/>
  <c r="I55" i="107"/>
  <c r="F55" i="107"/>
  <c r="O55" i="107" s="1"/>
  <c r="I54" i="107"/>
  <c r="F54" i="107"/>
  <c r="O54" i="107" s="1"/>
  <c r="J53" i="107"/>
  <c r="I53" i="107"/>
  <c r="F53" i="107"/>
  <c r="O53" i="107" s="1"/>
  <c r="K52" i="107"/>
  <c r="I52" i="107"/>
  <c r="F52" i="107"/>
  <c r="O52" i="107" s="1"/>
  <c r="I51" i="107"/>
  <c r="F51" i="107"/>
  <c r="O51" i="107" s="1"/>
  <c r="I50" i="107"/>
  <c r="F50" i="107"/>
  <c r="O50" i="107" s="1"/>
  <c r="I49" i="107"/>
  <c r="F49" i="107"/>
  <c r="O49" i="107" s="1"/>
  <c r="I48" i="107"/>
  <c r="F48" i="107"/>
  <c r="I47" i="107"/>
  <c r="F47" i="107"/>
  <c r="O47" i="107" s="1"/>
  <c r="I46" i="107"/>
  <c r="F46" i="107"/>
  <c r="O46" i="107" s="1"/>
  <c r="I45" i="107"/>
  <c r="F45" i="107"/>
  <c r="O45" i="107" s="1"/>
  <c r="I44" i="107"/>
  <c r="F44" i="107"/>
  <c r="O44" i="107" s="1"/>
  <c r="I43" i="107"/>
  <c r="F43" i="107"/>
  <c r="O43" i="107" s="1"/>
  <c r="I42" i="107"/>
  <c r="O42" i="107" s="1"/>
  <c r="F42" i="107"/>
  <c r="I41" i="107"/>
  <c r="F41" i="107"/>
  <c r="M40" i="107"/>
  <c r="L40" i="107"/>
  <c r="F40" i="107"/>
  <c r="M39" i="107"/>
  <c r="L39" i="107"/>
  <c r="K39" i="107"/>
  <c r="J39" i="107"/>
  <c r="F39" i="107"/>
  <c r="N38" i="107"/>
  <c r="I38" i="107" s="1"/>
  <c r="F38" i="107"/>
  <c r="N37" i="107"/>
  <c r="M37" i="107"/>
  <c r="L37" i="107"/>
  <c r="K37" i="107"/>
  <c r="J37" i="107"/>
  <c r="F37" i="107"/>
  <c r="I35" i="107"/>
  <c r="F35" i="107"/>
  <c r="O35" i="107" s="1"/>
  <c r="I34" i="107"/>
  <c r="F34" i="107"/>
  <c r="O34" i="107" s="1"/>
  <c r="I33" i="107"/>
  <c r="F33" i="107"/>
  <c r="I32" i="107"/>
  <c r="F32" i="107"/>
  <c r="I30" i="107"/>
  <c r="F30" i="107"/>
  <c r="O30" i="107" s="1"/>
  <c r="I29" i="107"/>
  <c r="F29" i="107"/>
  <c r="O29" i="107" s="1"/>
  <c r="F28" i="107"/>
  <c r="N27" i="107"/>
  <c r="M27" i="107"/>
  <c r="L27" i="107"/>
  <c r="K27" i="107"/>
  <c r="K28" i="107" s="1"/>
  <c r="I28" i="107" s="1"/>
  <c r="J27" i="107"/>
  <c r="I27" i="107" s="1"/>
  <c r="F27" i="107"/>
  <c r="I26" i="107"/>
  <c r="F26" i="107"/>
  <c r="O26" i="107" s="1"/>
  <c r="I25" i="107"/>
  <c r="F25" i="107"/>
  <c r="O25" i="107" s="1"/>
  <c r="I24" i="107"/>
  <c r="F24" i="107"/>
  <c r="O24" i="107" s="1"/>
  <c r="I23" i="107"/>
  <c r="F23" i="107"/>
  <c r="M22" i="107"/>
  <c r="I22" i="107" s="1"/>
  <c r="F22" i="107"/>
  <c r="I21" i="107"/>
  <c r="F21" i="107"/>
  <c r="I20" i="107"/>
  <c r="F20" i="107"/>
  <c r="O20" i="107" s="1"/>
  <c r="I18" i="107"/>
  <c r="F18" i="107"/>
  <c r="O17" i="107"/>
  <c r="I17" i="107"/>
  <c r="F17" i="107"/>
  <c r="I16" i="107"/>
  <c r="F16" i="107"/>
  <c r="O16" i="107" s="1"/>
  <c r="I15" i="107"/>
  <c r="F15" i="107"/>
  <c r="O15" i="107" s="1"/>
  <c r="I14" i="107"/>
  <c r="F14" i="107"/>
  <c r="O14" i="107" s="1"/>
  <c r="I12" i="107"/>
  <c r="F12" i="107"/>
  <c r="O12" i="107" s="1"/>
  <c r="I11" i="107"/>
  <c r="F11" i="107"/>
  <c r="O11" i="107" s="1"/>
  <c r="I10" i="107"/>
  <c r="F10" i="107"/>
  <c r="I9" i="107"/>
  <c r="F9" i="107"/>
  <c r="I8" i="107"/>
  <c r="F8" i="107"/>
  <c r="O8" i="107" s="1"/>
  <c r="N7" i="107"/>
  <c r="M7" i="107"/>
  <c r="L7" i="107"/>
  <c r="K7" i="107"/>
  <c r="J7" i="107"/>
  <c r="F7" i="107"/>
  <c r="I6" i="107"/>
  <c r="F6" i="107"/>
  <c r="O6" i="107" s="1"/>
  <c r="I5" i="107"/>
  <c r="F5" i="107"/>
  <c r="O5" i="107" s="1"/>
  <c r="C21" i="106"/>
  <c r="A21" i="106"/>
  <c r="C20" i="106"/>
  <c r="A20" i="106"/>
  <c r="C19" i="106"/>
  <c r="A19" i="106"/>
  <c r="C18" i="106"/>
  <c r="A18" i="106"/>
  <c r="C17" i="106"/>
  <c r="A17" i="106"/>
  <c r="C16" i="106"/>
  <c r="A16" i="106"/>
  <c r="C6" i="106"/>
  <c r="C5" i="106"/>
  <c r="C4" i="106"/>
  <c r="C3" i="106"/>
  <c r="R27" i="105"/>
  <c r="H21" i="109" l="1"/>
  <c r="F21" i="109" s="1"/>
  <c r="K21" i="109" s="1"/>
  <c r="K12" i="109"/>
  <c r="K7" i="110"/>
  <c r="K29" i="110"/>
  <c r="K33" i="110"/>
  <c r="K40" i="110"/>
  <c r="O19" i="111"/>
  <c r="J17" i="108"/>
  <c r="I17" i="108" s="1"/>
  <c r="M17" i="108" s="1"/>
  <c r="M24" i="108"/>
  <c r="O21" i="107"/>
  <c r="O38" i="107"/>
  <c r="K19" i="108"/>
  <c r="M21" i="108"/>
  <c r="K13" i="109"/>
  <c r="K8" i="110"/>
  <c r="K21" i="110"/>
  <c r="I13" i="111"/>
  <c r="O13" i="111" s="1"/>
  <c r="J24" i="111"/>
  <c r="O48" i="107"/>
  <c r="M15" i="108"/>
  <c r="J12" i="110"/>
  <c r="J13" i="110" s="1"/>
  <c r="I13" i="110" s="1"/>
  <c r="K13" i="110" s="1"/>
  <c r="O9" i="107"/>
  <c r="O32" i="107"/>
  <c r="O41" i="107"/>
  <c r="K31" i="110"/>
  <c r="O5" i="111"/>
  <c r="O9" i="111"/>
  <c r="I7" i="107"/>
  <c r="O28" i="107"/>
  <c r="I37" i="107"/>
  <c r="O8" i="111"/>
  <c r="K6" i="112"/>
  <c r="O10" i="107"/>
  <c r="O18" i="107"/>
  <c r="O23" i="107"/>
  <c r="O33" i="107"/>
  <c r="K10" i="108"/>
  <c r="K17" i="108"/>
  <c r="M25" i="108"/>
  <c r="K10" i="110"/>
  <c r="K15" i="110"/>
  <c r="K23" i="110"/>
  <c r="J28" i="110"/>
  <c r="I28" i="110" s="1"/>
  <c r="O26" i="111"/>
  <c r="H11" i="112"/>
  <c r="F11" i="112" s="1"/>
  <c r="K11" i="112" s="1"/>
  <c r="K16" i="109"/>
  <c r="K28" i="110"/>
  <c r="K25" i="110"/>
  <c r="K7" i="112"/>
  <c r="K8" i="108"/>
  <c r="M8" i="108"/>
  <c r="N8" i="108"/>
  <c r="N17" i="108"/>
  <c r="O22" i="107"/>
  <c r="K11" i="110"/>
  <c r="K9" i="109"/>
  <c r="H20" i="109"/>
  <c r="F20" i="109" s="1"/>
  <c r="K20" i="109" s="1"/>
  <c r="I39" i="107"/>
  <c r="H59" i="107" s="1"/>
  <c r="F59" i="107" s="1"/>
  <c r="O59" i="107" s="1"/>
  <c r="O7" i="107"/>
  <c r="O27" i="107"/>
  <c r="O37" i="107"/>
  <c r="I24" i="111"/>
  <c r="O24" i="111" s="1"/>
  <c r="M7" i="108"/>
  <c r="J14" i="110"/>
  <c r="I14" i="110" s="1"/>
  <c r="K14" i="110" s="1"/>
  <c r="I10" i="111"/>
  <c r="H37" i="111" s="1"/>
  <c r="F37" i="111" s="1"/>
  <c r="O37" i="111" s="1"/>
  <c r="M13" i="108"/>
  <c r="N18" i="108"/>
  <c r="K5" i="109"/>
  <c r="K9" i="110"/>
  <c r="N19" i="108"/>
  <c r="N39" i="107"/>
  <c r="N40" i="107" s="1"/>
  <c r="I40" i="107" s="1"/>
  <c r="N22" i="108"/>
  <c r="J20" i="111"/>
  <c r="I20" i="111" s="1"/>
  <c r="H38" i="111" s="1"/>
  <c r="F38" i="111" s="1"/>
  <c r="O38" i="111" s="1"/>
  <c r="N23" i="108"/>
  <c r="I12" i="108"/>
  <c r="H27" i="108" s="1"/>
  <c r="F27" i="108" s="1"/>
  <c r="K27" i="108" s="1"/>
  <c r="O10" i="111" l="1"/>
  <c r="K4" i="112"/>
  <c r="E21" i="106" s="1"/>
  <c r="I12" i="110"/>
  <c r="K4" i="109"/>
  <c r="E18" i="106" s="1"/>
  <c r="O40" i="107"/>
  <c r="H60" i="107"/>
  <c r="F60" i="107" s="1"/>
  <c r="O60" i="107" s="1"/>
  <c r="H28" i="108"/>
  <c r="F28" i="108" s="1"/>
  <c r="K28" i="108" s="1"/>
  <c r="K12" i="108"/>
  <c r="M12" i="108"/>
  <c r="N12" i="108"/>
  <c r="N28" i="108" s="1"/>
  <c r="M27" i="108"/>
  <c r="O39" i="107"/>
  <c r="O20" i="111"/>
  <c r="O4" i="111" s="1"/>
  <c r="E20" i="106" s="1"/>
  <c r="K12" i="110" l="1"/>
  <c r="H44" i="110"/>
  <c r="F44" i="110" s="1"/>
  <c r="K44" i="110" s="1"/>
  <c r="H45" i="110"/>
  <c r="F45" i="110" s="1"/>
  <c r="K45" i="110" s="1"/>
  <c r="O4" i="107"/>
  <c r="E16" i="106" s="1"/>
  <c r="K4" i="108"/>
  <c r="E17" i="106" s="1"/>
  <c r="K4" i="110" l="1"/>
  <c r="E19" i="106" s="1"/>
  <c r="E27" i="106" s="1"/>
  <c r="R26" i="105" s="1"/>
  <c r="F208" i="12" s="1"/>
  <c r="O28" i="105" l="1"/>
  <c r="R28" i="105" s="1"/>
  <c r="R29" i="105" s="1"/>
  <c r="F12" i="103"/>
  <c r="J12" i="103" s="1"/>
  <c r="F11" i="103"/>
  <c r="J11" i="103" s="1"/>
  <c r="F10" i="103"/>
  <c r="J10" i="103" s="1"/>
  <c r="F9" i="103"/>
  <c r="J9" i="103" s="1"/>
  <c r="J8" i="103"/>
  <c r="F8" i="103"/>
  <c r="F7" i="103"/>
  <c r="J7" i="103" s="1"/>
  <c r="F6" i="103"/>
  <c r="J6" i="103" s="1"/>
  <c r="F5" i="103"/>
  <c r="J5" i="103" s="1"/>
  <c r="I15" i="102"/>
  <c r="I14" i="102"/>
  <c r="I13" i="102"/>
  <c r="F13" i="102"/>
  <c r="I12" i="102"/>
  <c r="P12" i="102" s="1"/>
  <c r="F12" i="102"/>
  <c r="I11" i="102"/>
  <c r="P11" i="102" s="1"/>
  <c r="F11" i="102"/>
  <c r="I10" i="102"/>
  <c r="F10" i="102"/>
  <c r="I9" i="102"/>
  <c r="F9" i="102"/>
  <c r="P9" i="102" s="1"/>
  <c r="I8" i="102"/>
  <c r="P8" i="102" s="1"/>
  <c r="F8" i="102"/>
  <c r="I7" i="102"/>
  <c r="P7" i="102" s="1"/>
  <c r="F7" i="102"/>
  <c r="I6" i="102"/>
  <c r="F6" i="102"/>
  <c r="I5" i="102"/>
  <c r="F5" i="102"/>
  <c r="P5" i="102" s="1"/>
  <c r="I16" i="101"/>
  <c r="F16" i="101"/>
  <c r="O16" i="101" s="1"/>
  <c r="I15" i="101"/>
  <c r="F15" i="101"/>
  <c r="I14" i="101"/>
  <c r="F14" i="101"/>
  <c r="O14" i="101" s="1"/>
  <c r="I13" i="101"/>
  <c r="O13" i="101" s="1"/>
  <c r="F13" i="101"/>
  <c r="I12" i="101"/>
  <c r="F12" i="101"/>
  <c r="I11" i="101"/>
  <c r="O11" i="101" s="1"/>
  <c r="F11" i="101"/>
  <c r="I10" i="101"/>
  <c r="F10" i="101"/>
  <c r="I9" i="101"/>
  <c r="F9" i="101"/>
  <c r="O9" i="101" s="1"/>
  <c r="I8" i="101"/>
  <c r="F8" i="101"/>
  <c r="I7" i="101"/>
  <c r="F7" i="101"/>
  <c r="I6" i="101"/>
  <c r="F6" i="101"/>
  <c r="O6" i="101" s="1"/>
  <c r="I5" i="101"/>
  <c r="F5" i="101"/>
  <c r="O5" i="101" s="1"/>
  <c r="I16" i="100"/>
  <c r="O16" i="100" s="1"/>
  <c r="F16" i="100"/>
  <c r="I15" i="100"/>
  <c r="F15" i="100"/>
  <c r="I14" i="100"/>
  <c r="O14" i="100" s="1"/>
  <c r="F14" i="100"/>
  <c r="J13" i="100"/>
  <c r="I13" i="100" s="1"/>
  <c r="F13" i="100"/>
  <c r="I12" i="100"/>
  <c r="O12" i="100" s="1"/>
  <c r="F12" i="100"/>
  <c r="I11" i="100"/>
  <c r="F11" i="100"/>
  <c r="I10" i="100"/>
  <c r="F10" i="100"/>
  <c r="O10" i="100" s="1"/>
  <c r="O9" i="100"/>
  <c r="I9" i="100"/>
  <c r="F9" i="100"/>
  <c r="I8" i="100"/>
  <c r="F8" i="100"/>
  <c r="I7" i="100"/>
  <c r="F7" i="100"/>
  <c r="I6" i="100"/>
  <c r="F6" i="100"/>
  <c r="I5" i="100"/>
  <c r="O5" i="100" s="1"/>
  <c r="F5" i="100"/>
  <c r="I19" i="99"/>
  <c r="F19" i="99"/>
  <c r="I18" i="99"/>
  <c r="F18" i="99"/>
  <c r="N18" i="99" s="1"/>
  <c r="I17" i="99"/>
  <c r="N17" i="99" s="1"/>
  <c r="F17" i="99"/>
  <c r="I16" i="99"/>
  <c r="F16" i="99"/>
  <c r="I15" i="99"/>
  <c r="F15" i="99"/>
  <c r="N15" i="99" s="1"/>
  <c r="I14" i="99"/>
  <c r="F14" i="99"/>
  <c r="I13" i="99"/>
  <c r="F13" i="99"/>
  <c r="N13" i="99" s="1"/>
  <c r="I12" i="99"/>
  <c r="F12" i="99"/>
  <c r="I11" i="99"/>
  <c r="F11" i="99"/>
  <c r="N11" i="99" s="1"/>
  <c r="I10" i="99"/>
  <c r="F10" i="99"/>
  <c r="N10" i="99" s="1"/>
  <c r="I9" i="99"/>
  <c r="F9" i="99"/>
  <c r="N9" i="99" s="1"/>
  <c r="I8" i="99"/>
  <c r="F8" i="99"/>
  <c r="N8" i="99" s="1"/>
  <c r="I7" i="99"/>
  <c r="F7" i="99"/>
  <c r="I6" i="99"/>
  <c r="F6" i="99"/>
  <c r="N5" i="99"/>
  <c r="I5" i="99"/>
  <c r="F5" i="99"/>
  <c r="I10" i="98"/>
  <c r="F10" i="98"/>
  <c r="I9" i="98"/>
  <c r="F9" i="98"/>
  <c r="K9" i="98" s="1"/>
  <c r="I8" i="98"/>
  <c r="K8" i="98" s="1"/>
  <c r="F8" i="98"/>
  <c r="I7" i="98"/>
  <c r="F7" i="98"/>
  <c r="I6" i="98"/>
  <c r="H11" i="98" s="1"/>
  <c r="F11" i="98" s="1"/>
  <c r="K11" i="98" s="1"/>
  <c r="F6" i="98"/>
  <c r="I5" i="98"/>
  <c r="K5" i="98" s="1"/>
  <c r="F5" i="98"/>
  <c r="C27" i="97"/>
  <c r="C26" i="97"/>
  <c r="C25" i="97"/>
  <c r="C24" i="97"/>
  <c r="C23" i="97"/>
  <c r="C22" i="97"/>
  <c r="C12" i="97"/>
  <c r="B12" i="97"/>
  <c r="C11" i="97"/>
  <c r="B11" i="97"/>
  <c r="C10" i="97"/>
  <c r="B10" i="97"/>
  <c r="C9" i="97"/>
  <c r="B9" i="97"/>
  <c r="C6" i="97"/>
  <c r="B6" i="97"/>
  <c r="C5" i="97"/>
  <c r="B5" i="97"/>
  <c r="C4" i="97"/>
  <c r="B4" i="97"/>
  <c r="K7" i="98" l="1"/>
  <c r="N19" i="99"/>
  <c r="O12" i="101"/>
  <c r="H21" i="99"/>
  <c r="F21" i="99" s="1"/>
  <c r="N21" i="99" s="1"/>
  <c r="N16" i="99"/>
  <c r="H20" i="99"/>
  <c r="F20" i="99" s="1"/>
  <c r="N20" i="99" s="1"/>
  <c r="O11" i="100"/>
  <c r="N6" i="99"/>
  <c r="O15" i="100"/>
  <c r="O10" i="101"/>
  <c r="K10" i="98"/>
  <c r="H18" i="101"/>
  <c r="F18" i="101" s="1"/>
  <c r="O18" i="101" s="1"/>
  <c r="N7" i="99"/>
  <c r="N14" i="99"/>
  <c r="O8" i="101"/>
  <c r="H14" i="102"/>
  <c r="F14" i="102" s="1"/>
  <c r="P14" i="102" s="1"/>
  <c r="P13" i="102"/>
  <c r="N12" i="99"/>
  <c r="O8" i="100"/>
  <c r="O6" i="100"/>
  <c r="O13" i="100"/>
  <c r="O15" i="101"/>
  <c r="P10" i="102"/>
  <c r="J4" i="103"/>
  <c r="D27" i="97" s="1"/>
  <c r="H17" i="100"/>
  <c r="F17" i="100" s="1"/>
  <c r="O17" i="100" s="1"/>
  <c r="H18" i="100"/>
  <c r="F18" i="100" s="1"/>
  <c r="O18" i="100" s="1"/>
  <c r="H12" i="98"/>
  <c r="F12" i="98" s="1"/>
  <c r="K12" i="98" s="1"/>
  <c r="H17" i="101"/>
  <c r="F17" i="101" s="1"/>
  <c r="O17" i="101" s="1"/>
  <c r="K6" i="98"/>
  <c r="O7" i="100"/>
  <c r="O4" i="100" s="1"/>
  <c r="D24" i="97" s="1"/>
  <c r="H15" i="102"/>
  <c r="F15" i="102" s="1"/>
  <c r="P15" i="102" s="1"/>
  <c r="O7" i="101"/>
  <c r="P6" i="102"/>
  <c r="N4" i="99" l="1"/>
  <c r="D23" i="97" s="1"/>
  <c r="K4" i="98"/>
  <c r="D22" i="97" s="1"/>
  <c r="O4" i="101"/>
  <c r="D25" i="97" s="1"/>
  <c r="P4" i="102"/>
  <c r="D26" i="97" s="1"/>
  <c r="F35" i="89"/>
  <c r="K35" i="89" s="1"/>
  <c r="I34" i="89"/>
  <c r="F34" i="89"/>
  <c r="I33" i="89"/>
  <c r="F33" i="89"/>
  <c r="I32" i="89"/>
  <c r="F32" i="89"/>
  <c r="K31" i="89"/>
  <c r="F31" i="89"/>
  <c r="F30" i="89"/>
  <c r="K30" i="89" s="1"/>
  <c r="I29" i="89"/>
  <c r="F29" i="89"/>
  <c r="I28" i="89"/>
  <c r="F28" i="89"/>
  <c r="K28" i="89" s="1"/>
  <c r="I27" i="89"/>
  <c r="K27" i="89" s="1"/>
  <c r="F27" i="89"/>
  <c r="I26" i="89"/>
  <c r="F26" i="89"/>
  <c r="I25" i="89"/>
  <c r="F25" i="89"/>
  <c r="K25" i="89" s="1"/>
  <c r="I24" i="89"/>
  <c r="K24" i="89" s="1"/>
  <c r="F24" i="89"/>
  <c r="J23" i="89"/>
  <c r="I23" i="89" s="1"/>
  <c r="F23" i="89"/>
  <c r="J22" i="89"/>
  <c r="I22" i="89" s="1"/>
  <c r="K22" i="89" s="1"/>
  <c r="F22" i="89"/>
  <c r="I21" i="89"/>
  <c r="F21" i="89"/>
  <c r="I20" i="89"/>
  <c r="F20" i="89"/>
  <c r="K20" i="89" s="1"/>
  <c r="I19" i="89"/>
  <c r="F19" i="89"/>
  <c r="I18" i="89"/>
  <c r="F18" i="89"/>
  <c r="I17" i="89"/>
  <c r="F17" i="89"/>
  <c r="F16" i="89"/>
  <c r="J14" i="89"/>
  <c r="I14" i="89" s="1"/>
  <c r="K14" i="89" s="1"/>
  <c r="F14" i="89"/>
  <c r="M13" i="89"/>
  <c r="I13" i="89"/>
  <c r="F13" i="89"/>
  <c r="I12" i="89"/>
  <c r="F12" i="89"/>
  <c r="I11" i="89"/>
  <c r="F11" i="89"/>
  <c r="J10" i="89"/>
  <c r="I10" i="89" s="1"/>
  <c r="F10" i="89"/>
  <c r="M9" i="89"/>
  <c r="I9" i="89"/>
  <c r="F9" i="89"/>
  <c r="J7" i="89"/>
  <c r="J16" i="89" s="1"/>
  <c r="I16" i="89" s="1"/>
  <c r="F7" i="89"/>
  <c r="I6" i="89"/>
  <c r="F6" i="89"/>
  <c r="I5" i="89"/>
  <c r="F5" i="89"/>
  <c r="B16" i="88"/>
  <c r="A16" i="88"/>
  <c r="B10" i="88"/>
  <c r="B9" i="88"/>
  <c r="B8" i="88"/>
  <c r="B5" i="88"/>
  <c r="B3" i="88"/>
  <c r="B2" i="88"/>
  <c r="R28" i="87"/>
  <c r="F28" i="85"/>
  <c r="L28" i="85" s="1"/>
  <c r="I27" i="85"/>
  <c r="F27" i="85"/>
  <c r="I26" i="85"/>
  <c r="F26" i="85"/>
  <c r="I25" i="85"/>
  <c r="F25" i="85"/>
  <c r="L25" i="85" s="1"/>
  <c r="I24" i="85"/>
  <c r="F24" i="85"/>
  <c r="F23" i="85"/>
  <c r="L23" i="85" s="1"/>
  <c r="F22" i="85"/>
  <c r="L22" i="85" s="1"/>
  <c r="I21" i="85"/>
  <c r="F21" i="85"/>
  <c r="I20" i="85"/>
  <c r="F20" i="85"/>
  <c r="K19" i="85"/>
  <c r="I19" i="85" s="1"/>
  <c r="L19" i="85" s="1"/>
  <c r="F19" i="85"/>
  <c r="F18" i="85"/>
  <c r="J16" i="85"/>
  <c r="F16" i="85"/>
  <c r="I15" i="85"/>
  <c r="F15" i="85"/>
  <c r="L14" i="85"/>
  <c r="I14" i="85"/>
  <c r="F14" i="85"/>
  <c r="K13" i="85"/>
  <c r="I13" i="85" s="1"/>
  <c r="F13" i="85"/>
  <c r="I12" i="85"/>
  <c r="L12" i="85" s="1"/>
  <c r="F12" i="85"/>
  <c r="I10" i="85"/>
  <c r="F10" i="85"/>
  <c r="I9" i="85"/>
  <c r="F9" i="85"/>
  <c r="I8" i="85"/>
  <c r="F8" i="85"/>
  <c r="I7" i="85"/>
  <c r="F7" i="85"/>
  <c r="K6" i="85"/>
  <c r="K18" i="85" s="1"/>
  <c r="I18" i="85" s="1"/>
  <c r="I6" i="85"/>
  <c r="L6" i="85" s="1"/>
  <c r="F6" i="85"/>
  <c r="I5" i="85"/>
  <c r="F5" i="85"/>
  <c r="F34" i="84"/>
  <c r="L34" i="84" s="1"/>
  <c r="I33" i="84"/>
  <c r="F33" i="84"/>
  <c r="I32" i="84"/>
  <c r="F32" i="84"/>
  <c r="L32" i="84" s="1"/>
  <c r="I31" i="84"/>
  <c r="F31" i="84"/>
  <c r="L31" i="84" s="1"/>
  <c r="I30" i="84"/>
  <c r="F30" i="84"/>
  <c r="I29" i="84"/>
  <c r="F29" i="84"/>
  <c r="L29" i="84" s="1"/>
  <c r="I28" i="84"/>
  <c r="F28" i="84"/>
  <c r="F27" i="84"/>
  <c r="L27" i="84" s="1"/>
  <c r="F26" i="84"/>
  <c r="L26" i="84" s="1"/>
  <c r="I25" i="84"/>
  <c r="L25" i="84" s="1"/>
  <c r="F25" i="84"/>
  <c r="I24" i="84"/>
  <c r="F24" i="84"/>
  <c r="L24" i="84" s="1"/>
  <c r="I23" i="84"/>
  <c r="F23" i="84"/>
  <c r="L23" i="84" s="1"/>
  <c r="I22" i="84"/>
  <c r="F22" i="84"/>
  <c r="K21" i="84"/>
  <c r="J21" i="84"/>
  <c r="F21" i="84"/>
  <c r="K20" i="84"/>
  <c r="J20" i="84"/>
  <c r="I20" i="84"/>
  <c r="F20" i="84"/>
  <c r="L20" i="84" s="1"/>
  <c r="I19" i="84"/>
  <c r="F19" i="84"/>
  <c r="K18" i="84"/>
  <c r="J18" i="84"/>
  <c r="I18" i="84"/>
  <c r="F18" i="84"/>
  <c r="I16" i="84"/>
  <c r="F16" i="84"/>
  <c r="L16" i="84" s="1"/>
  <c r="I15" i="84"/>
  <c r="F15" i="84"/>
  <c r="L15" i="84" s="1"/>
  <c r="I14" i="84"/>
  <c r="F14" i="84"/>
  <c r="L14" i="84" s="1"/>
  <c r="K13" i="84"/>
  <c r="I13" i="84" s="1"/>
  <c r="J13" i="84"/>
  <c r="F13" i="84"/>
  <c r="L12" i="84"/>
  <c r="I12" i="84"/>
  <c r="F12" i="84"/>
  <c r="I11" i="84"/>
  <c r="F11" i="84"/>
  <c r="I10" i="84"/>
  <c r="F10" i="84"/>
  <c r="I9" i="84"/>
  <c r="F9" i="84"/>
  <c r="L9" i="84" s="1"/>
  <c r="L7" i="84"/>
  <c r="I7" i="84"/>
  <c r="F7" i="84"/>
  <c r="I6" i="84"/>
  <c r="F6" i="84"/>
  <c r="I5" i="84"/>
  <c r="F5" i="84"/>
  <c r="L5" i="84" s="1"/>
  <c r="C17" i="83"/>
  <c r="A17" i="83"/>
  <c r="C16" i="83"/>
  <c r="A16" i="83"/>
  <c r="C6" i="83"/>
  <c r="C5" i="83"/>
  <c r="C4" i="83"/>
  <c r="C3" i="83"/>
  <c r="R27" i="82"/>
  <c r="G35" i="81"/>
  <c r="G34" i="81"/>
  <c r="G33" i="81"/>
  <c r="G32" i="81"/>
  <c r="G31" i="81"/>
  <c r="G30" i="81"/>
  <c r="B30" i="81"/>
  <c r="B31" i="81" s="1"/>
  <c r="B32" i="81" s="1"/>
  <c r="B33" i="81" s="1"/>
  <c r="B34" i="81" s="1"/>
  <c r="B35" i="81" s="1"/>
  <c r="G27" i="81"/>
  <c r="G26" i="81"/>
  <c r="G24" i="81"/>
  <c r="G23" i="81"/>
  <c r="G22" i="81"/>
  <c r="G19" i="81"/>
  <c r="G18" i="81"/>
  <c r="G17" i="81"/>
  <c r="G16" i="81"/>
  <c r="G15" i="81"/>
  <c r="G14" i="81"/>
  <c r="G13" i="81"/>
  <c r="G12" i="81"/>
  <c r="G11" i="81"/>
  <c r="B11" i="81"/>
  <c r="B12" i="81" s="1"/>
  <c r="B13" i="81" s="1"/>
  <c r="B14" i="81" s="1"/>
  <c r="B15" i="81" s="1"/>
  <c r="B16" i="81" s="1"/>
  <c r="B17" i="81" s="1"/>
  <c r="B18" i="81" s="1"/>
  <c r="B19" i="81" s="1"/>
  <c r="B22" i="81" s="1"/>
  <c r="B23" i="81" s="1"/>
  <c r="B24" i="81" s="1"/>
  <c r="E10" i="81"/>
  <c r="G10" i="81" s="1"/>
  <c r="F12" i="79"/>
  <c r="J12" i="79" s="1"/>
  <c r="F11" i="79"/>
  <c r="J11" i="79" s="1"/>
  <c r="F10" i="79"/>
  <c r="J10" i="79" s="1"/>
  <c r="F9" i="79"/>
  <c r="J9" i="79" s="1"/>
  <c r="F8" i="79"/>
  <c r="J8" i="79" s="1"/>
  <c r="F7" i="79"/>
  <c r="J7" i="79" s="1"/>
  <c r="F6" i="79"/>
  <c r="J6" i="79" s="1"/>
  <c r="J5" i="79"/>
  <c r="F5" i="79"/>
  <c r="H8" i="78"/>
  <c r="F8" i="78" s="1"/>
  <c r="J8" i="78" s="1"/>
  <c r="H7" i="78"/>
  <c r="F7" i="78" s="1"/>
  <c r="J7" i="78" s="1"/>
  <c r="F6" i="78"/>
  <c r="J6" i="78" s="1"/>
  <c r="F5" i="78"/>
  <c r="J5" i="78" s="1"/>
  <c r="H13" i="77"/>
  <c r="F13" i="77" s="1"/>
  <c r="J13" i="77" s="1"/>
  <c r="H12" i="77"/>
  <c r="F12" i="77" s="1"/>
  <c r="J12" i="77" s="1"/>
  <c r="F11" i="77"/>
  <c r="J11" i="77" s="1"/>
  <c r="F10" i="77"/>
  <c r="J10" i="77" s="1"/>
  <c r="F9" i="77"/>
  <c r="J9" i="77" s="1"/>
  <c r="J8" i="77"/>
  <c r="F8" i="77"/>
  <c r="F7" i="77"/>
  <c r="J7" i="77" s="1"/>
  <c r="F6" i="77"/>
  <c r="J6" i="77" s="1"/>
  <c r="J5" i="77"/>
  <c r="F5" i="77"/>
  <c r="H15" i="76"/>
  <c r="F15" i="76" s="1"/>
  <c r="J15" i="76" s="1"/>
  <c r="H14" i="76"/>
  <c r="F14" i="76" s="1"/>
  <c r="J14" i="76" s="1"/>
  <c r="F13" i="76"/>
  <c r="J13" i="76" s="1"/>
  <c r="F12" i="76"/>
  <c r="J12" i="76" s="1"/>
  <c r="F11" i="76"/>
  <c r="J11" i="76" s="1"/>
  <c r="F10" i="76"/>
  <c r="J10" i="76" s="1"/>
  <c r="J9" i="76"/>
  <c r="F9" i="76"/>
  <c r="F8" i="76"/>
  <c r="J8" i="76" s="1"/>
  <c r="F7" i="76"/>
  <c r="J7" i="76" s="1"/>
  <c r="F6" i="76"/>
  <c r="J6" i="76" s="1"/>
  <c r="F5" i="76"/>
  <c r="J5" i="76" s="1"/>
  <c r="H17" i="75"/>
  <c r="F17" i="75" s="1"/>
  <c r="J17" i="75" s="1"/>
  <c r="H16" i="75"/>
  <c r="F16" i="75" s="1"/>
  <c r="J16" i="75" s="1"/>
  <c r="F15" i="75"/>
  <c r="J15" i="75" s="1"/>
  <c r="F14" i="75"/>
  <c r="J14" i="75" s="1"/>
  <c r="F13" i="75"/>
  <c r="J13" i="75" s="1"/>
  <c r="F12" i="75"/>
  <c r="J12" i="75" s="1"/>
  <c r="F11" i="75"/>
  <c r="J11" i="75" s="1"/>
  <c r="F10" i="75"/>
  <c r="J10" i="75" s="1"/>
  <c r="F9" i="75"/>
  <c r="J9" i="75" s="1"/>
  <c r="F8" i="75"/>
  <c r="J8" i="75" s="1"/>
  <c r="F7" i="75"/>
  <c r="J7" i="75" s="1"/>
  <c r="F6" i="75"/>
  <c r="J6" i="75" s="1"/>
  <c r="F5" i="75"/>
  <c r="J5" i="75" s="1"/>
  <c r="H12" i="74"/>
  <c r="F12" i="74" s="1"/>
  <c r="J12" i="74" s="1"/>
  <c r="H11" i="74"/>
  <c r="F11" i="74" s="1"/>
  <c r="J11" i="74" s="1"/>
  <c r="F10" i="74"/>
  <c r="J10" i="74" s="1"/>
  <c r="F9" i="74"/>
  <c r="J9" i="74" s="1"/>
  <c r="F8" i="74"/>
  <c r="J8" i="74" s="1"/>
  <c r="F7" i="74"/>
  <c r="J7" i="74" s="1"/>
  <c r="F6" i="74"/>
  <c r="J6" i="74" s="1"/>
  <c r="J5" i="74"/>
  <c r="F5" i="74"/>
  <c r="C27" i="73"/>
  <c r="C26" i="73"/>
  <c r="C25" i="73"/>
  <c r="C24" i="73"/>
  <c r="C23" i="73"/>
  <c r="C22" i="73"/>
  <c r="C12" i="73"/>
  <c r="B12" i="73"/>
  <c r="C11" i="73"/>
  <c r="B11" i="73"/>
  <c r="C10" i="73"/>
  <c r="B10" i="73"/>
  <c r="C9" i="73"/>
  <c r="B9" i="73"/>
  <c r="C6" i="73"/>
  <c r="B6" i="73"/>
  <c r="C5" i="73"/>
  <c r="B5" i="73"/>
  <c r="C4" i="73"/>
  <c r="B4" i="73"/>
  <c r="AE35" i="70"/>
  <c r="V33" i="70"/>
  <c r="Q33" i="70"/>
  <c r="O33" i="70"/>
  <c r="K33" i="70"/>
  <c r="I33" i="70"/>
  <c r="G33" i="70"/>
  <c r="M33" i="70" s="1"/>
  <c r="V32" i="70"/>
  <c r="Q32" i="70"/>
  <c r="O32" i="70"/>
  <c r="K32" i="70"/>
  <c r="I32" i="70"/>
  <c r="G32" i="70"/>
  <c r="M32" i="70" s="1"/>
  <c r="V31" i="70"/>
  <c r="Q31" i="70"/>
  <c r="O31" i="70"/>
  <c r="M31" i="70"/>
  <c r="K31" i="70"/>
  <c r="I31" i="70"/>
  <c r="G31" i="70"/>
  <c r="V30" i="70"/>
  <c r="Q30" i="70"/>
  <c r="O30" i="70"/>
  <c r="K30" i="70"/>
  <c r="I30" i="70"/>
  <c r="G30" i="70"/>
  <c r="M30" i="70" s="1"/>
  <c r="V29" i="70"/>
  <c r="Q29" i="70"/>
  <c r="O29" i="70"/>
  <c r="K29" i="70"/>
  <c r="I29" i="70"/>
  <c r="G29" i="70"/>
  <c r="M29" i="70" s="1"/>
  <c r="G28" i="70"/>
  <c r="V27" i="70"/>
  <c r="V26" i="70" s="1"/>
  <c r="Q27" i="70"/>
  <c r="O27" i="70"/>
  <c r="O26" i="70" s="1"/>
  <c r="K27" i="70"/>
  <c r="K26" i="70" s="1"/>
  <c r="I27" i="70"/>
  <c r="I26" i="70" s="1"/>
  <c r="G27" i="70"/>
  <c r="M27" i="70" s="1"/>
  <c r="M26" i="70" s="1"/>
  <c r="Q26" i="70"/>
  <c r="G26" i="70"/>
  <c r="V25" i="70"/>
  <c r="Q25" i="70"/>
  <c r="O25" i="70"/>
  <c r="K25" i="70"/>
  <c r="I25" i="70"/>
  <c r="G25" i="70"/>
  <c r="M25" i="70" s="1"/>
  <c r="V24" i="70"/>
  <c r="Q24" i="70"/>
  <c r="O24" i="70"/>
  <c r="K24" i="70"/>
  <c r="I24" i="70"/>
  <c r="G24" i="70"/>
  <c r="M24" i="70" s="1"/>
  <c r="V23" i="70"/>
  <c r="Q23" i="70"/>
  <c r="O23" i="70"/>
  <c r="K23" i="70"/>
  <c r="I23" i="70"/>
  <c r="G23" i="70"/>
  <c r="M23" i="70" s="1"/>
  <c r="V22" i="70"/>
  <c r="V21" i="70" s="1"/>
  <c r="Q22" i="70"/>
  <c r="O22" i="70"/>
  <c r="M22" i="70"/>
  <c r="K22" i="70"/>
  <c r="I22" i="70"/>
  <c r="I21" i="70" s="1"/>
  <c r="G22" i="70"/>
  <c r="V20" i="70"/>
  <c r="Q20" i="70"/>
  <c r="O20" i="70"/>
  <c r="K20" i="70"/>
  <c r="I20" i="70"/>
  <c r="G20" i="70"/>
  <c r="M20" i="70" s="1"/>
  <c r="V19" i="70"/>
  <c r="Q19" i="70"/>
  <c r="Q17" i="70" s="1"/>
  <c r="O19" i="70"/>
  <c r="O17" i="70" s="1"/>
  <c r="K19" i="70"/>
  <c r="I19" i="70"/>
  <c r="G19" i="70"/>
  <c r="M19" i="70" s="1"/>
  <c r="V18" i="70"/>
  <c r="V17" i="70" s="1"/>
  <c r="Q18" i="70"/>
  <c r="O18" i="70"/>
  <c r="K18" i="70"/>
  <c r="K17" i="70" s="1"/>
  <c r="I18" i="70"/>
  <c r="G18" i="70"/>
  <c r="V15" i="70"/>
  <c r="Q15" i="70"/>
  <c r="O15" i="70"/>
  <c r="K15" i="70"/>
  <c r="I15" i="70"/>
  <c r="G15" i="70"/>
  <c r="M15" i="70" s="1"/>
  <c r="V14" i="70"/>
  <c r="Q14" i="70"/>
  <c r="O14" i="70"/>
  <c r="K14" i="70"/>
  <c r="I14" i="70"/>
  <c r="G14" i="70"/>
  <c r="M14" i="70" s="1"/>
  <c r="V13" i="70"/>
  <c r="Q13" i="70"/>
  <c r="O13" i="70"/>
  <c r="K13" i="70"/>
  <c r="I13" i="70"/>
  <c r="G13" i="70"/>
  <c r="M13" i="70" s="1"/>
  <c r="V12" i="70"/>
  <c r="Q12" i="70"/>
  <c r="O12" i="70"/>
  <c r="K12" i="70"/>
  <c r="I12" i="70"/>
  <c r="G12" i="70"/>
  <c r="M12" i="70" s="1"/>
  <c r="V11" i="70"/>
  <c r="V10" i="70" s="1"/>
  <c r="Q11" i="70"/>
  <c r="O11" i="70"/>
  <c r="K11" i="70"/>
  <c r="K10" i="70" s="1"/>
  <c r="I11" i="70"/>
  <c r="G11" i="70"/>
  <c r="V9" i="70"/>
  <c r="V8" i="70" s="1"/>
  <c r="Q9" i="70"/>
  <c r="Q8" i="70" s="1"/>
  <c r="O9" i="70"/>
  <c r="K9" i="70"/>
  <c r="K8" i="70" s="1"/>
  <c r="I9" i="70"/>
  <c r="I8" i="70" s="1"/>
  <c r="G9" i="70"/>
  <c r="G8" i="70" s="1"/>
  <c r="O8" i="70"/>
  <c r="BK121" i="69"/>
  <c r="BI121" i="69"/>
  <c r="BH121" i="69"/>
  <c r="BG121" i="69"/>
  <c r="BF121" i="69"/>
  <c r="BE121" i="69"/>
  <c r="AA121" i="69"/>
  <c r="Y121" i="69"/>
  <c r="N121" i="69"/>
  <c r="T121" i="69" s="1"/>
  <c r="BK120" i="69"/>
  <c r="BI120" i="69"/>
  <c r="BH120" i="69"/>
  <c r="BG120" i="69"/>
  <c r="BF120" i="69"/>
  <c r="AA120" i="69"/>
  <c r="Y120" i="69"/>
  <c r="N120" i="69"/>
  <c r="BE120" i="69" s="1"/>
  <c r="BK119" i="69"/>
  <c r="BI119" i="69"/>
  <c r="BH119" i="69"/>
  <c r="BG119" i="69"/>
  <c r="BF119" i="69"/>
  <c r="AA119" i="69"/>
  <c r="Y119" i="69"/>
  <c r="N119" i="69"/>
  <c r="T119" i="69" s="1"/>
  <c r="BK118" i="69"/>
  <c r="BI118" i="69"/>
  <c r="BH118" i="69"/>
  <c r="BG118" i="69"/>
  <c r="BF118" i="69"/>
  <c r="AA118" i="69"/>
  <c r="Y118" i="69"/>
  <c r="N118" i="69"/>
  <c r="T118" i="69" s="1"/>
  <c r="BI117" i="69"/>
  <c r="BH117" i="69"/>
  <c r="BG117" i="69"/>
  <c r="BF117" i="69"/>
  <c r="AA117" i="69"/>
  <c r="Y117" i="69"/>
  <c r="N117" i="69"/>
  <c r="BK116" i="69"/>
  <c r="BI116" i="69"/>
  <c r="BH116" i="69"/>
  <c r="BG116" i="69"/>
  <c r="BF116" i="69"/>
  <c r="AA116" i="69"/>
  <c r="Y116" i="69"/>
  <c r="Y115" i="69" s="1"/>
  <c r="N116" i="69"/>
  <c r="T116" i="69" s="1"/>
  <c r="W115" i="69"/>
  <c r="BK114" i="69"/>
  <c r="BI114" i="69"/>
  <c r="BH114" i="69"/>
  <c r="BG114" i="69"/>
  <c r="BF114" i="69"/>
  <c r="BE114" i="69"/>
  <c r="AA114" i="69"/>
  <c r="Y114" i="69"/>
  <c r="T114" i="69"/>
  <c r="N114" i="69"/>
  <c r="BK113" i="69"/>
  <c r="BI113" i="69"/>
  <c r="BH113" i="69"/>
  <c r="BG113" i="69"/>
  <c r="BF113" i="69"/>
  <c r="BE113" i="69"/>
  <c r="AA113" i="69"/>
  <c r="Y113" i="69"/>
  <c r="N113" i="69"/>
  <c r="T113" i="69" s="1"/>
  <c r="BK112" i="69"/>
  <c r="BI112" i="69"/>
  <c r="BH112" i="69"/>
  <c r="BG112" i="69"/>
  <c r="BF112" i="69"/>
  <c r="BE112" i="69"/>
  <c r="AA112" i="69"/>
  <c r="Y112" i="69"/>
  <c r="N112" i="69"/>
  <c r="T112" i="69" s="1"/>
  <c r="BK111" i="69"/>
  <c r="BI111" i="69"/>
  <c r="BH111" i="69"/>
  <c r="BG111" i="69"/>
  <c r="BF111" i="69"/>
  <c r="BE111" i="69"/>
  <c r="AA111" i="69"/>
  <c r="Y111" i="69"/>
  <c r="N111" i="69"/>
  <c r="T111" i="69" s="1"/>
  <c r="BK110" i="69"/>
  <c r="BI110" i="69"/>
  <c r="BH110" i="69"/>
  <c r="BG110" i="69"/>
  <c r="BF110" i="69"/>
  <c r="BE110" i="69"/>
  <c r="AA110" i="69"/>
  <c r="Y110" i="69"/>
  <c r="T110" i="69"/>
  <c r="N110" i="69"/>
  <c r="BK109" i="69"/>
  <c r="BI109" i="69"/>
  <c r="BH109" i="69"/>
  <c r="BG109" i="69"/>
  <c r="BF109" i="69"/>
  <c r="BE109" i="69"/>
  <c r="AA109" i="69"/>
  <c r="Y109" i="69"/>
  <c r="N109" i="69"/>
  <c r="T109" i="69" s="1"/>
  <c r="BK108" i="69"/>
  <c r="BI108" i="69"/>
  <c r="BH108" i="69"/>
  <c r="BG108" i="69"/>
  <c r="BF108" i="69"/>
  <c r="BE108" i="69"/>
  <c r="AA108" i="69"/>
  <c r="Y108" i="69"/>
  <c r="N108" i="69"/>
  <c r="T108" i="69" s="1"/>
  <c r="BK107" i="69"/>
  <c r="BI107" i="69"/>
  <c r="BH107" i="69"/>
  <c r="BG107" i="69"/>
  <c r="BF107" i="69"/>
  <c r="BE107" i="69"/>
  <c r="AA107" i="69"/>
  <c r="Y107" i="69"/>
  <c r="N107" i="69"/>
  <c r="T107" i="69" s="1"/>
  <c r="BK106" i="69"/>
  <c r="BI106" i="69"/>
  <c r="BH106" i="69"/>
  <c r="BG106" i="69"/>
  <c r="BF106" i="69"/>
  <c r="BE106" i="69"/>
  <c r="AA106" i="69"/>
  <c r="Y106" i="69"/>
  <c r="N106" i="69"/>
  <c r="T106" i="69" s="1"/>
  <c r="BK105" i="69"/>
  <c r="BI105" i="69"/>
  <c r="BH105" i="69"/>
  <c r="BG105" i="69"/>
  <c r="BF105" i="69"/>
  <c r="BE105" i="69"/>
  <c r="AA105" i="69"/>
  <c r="Y105" i="69"/>
  <c r="N105" i="69"/>
  <c r="T105" i="69" s="1"/>
  <c r="BK104" i="69"/>
  <c r="BI104" i="69"/>
  <c r="BH104" i="69"/>
  <c r="BG104" i="69"/>
  <c r="BF104" i="69"/>
  <c r="BE104" i="69"/>
  <c r="AA104" i="69"/>
  <c r="Y104" i="69"/>
  <c r="N104" i="69"/>
  <c r="T104" i="69" s="1"/>
  <c r="BK103" i="69"/>
  <c r="BI103" i="69"/>
  <c r="BH103" i="69"/>
  <c r="BG103" i="69"/>
  <c r="BF103" i="69"/>
  <c r="BE103" i="69"/>
  <c r="AA103" i="69"/>
  <c r="Y103" i="69"/>
  <c r="T103" i="69"/>
  <c r="N103" i="69"/>
  <c r="BK102" i="69"/>
  <c r="BI102" i="69"/>
  <c r="BH102" i="69"/>
  <c r="BG102" i="69"/>
  <c r="BF102" i="69"/>
  <c r="BE102" i="69"/>
  <c r="AA102" i="69"/>
  <c r="Y102" i="69"/>
  <c r="N102" i="69"/>
  <c r="T102" i="69" s="1"/>
  <c r="BK101" i="69"/>
  <c r="BI101" i="69"/>
  <c r="BH101" i="69"/>
  <c r="BG101" i="69"/>
  <c r="BF101" i="69"/>
  <c r="BE101" i="69"/>
  <c r="AA101" i="69"/>
  <c r="Y101" i="69"/>
  <c r="N101" i="69"/>
  <c r="T101" i="69" s="1"/>
  <c r="BK100" i="69"/>
  <c r="BI100" i="69"/>
  <c r="BH100" i="69"/>
  <c r="BG100" i="69"/>
  <c r="BF100" i="69"/>
  <c r="BE100" i="69"/>
  <c r="AA100" i="69"/>
  <c r="Y100" i="69"/>
  <c r="N100" i="69"/>
  <c r="T100" i="69" s="1"/>
  <c r="BK99" i="69"/>
  <c r="BI99" i="69"/>
  <c r="BH99" i="69"/>
  <c r="BG99" i="69"/>
  <c r="BF99" i="69"/>
  <c r="BE99" i="69"/>
  <c r="AA99" i="69"/>
  <c r="Y99" i="69"/>
  <c r="N99" i="69"/>
  <c r="T99" i="69" s="1"/>
  <c r="BK98" i="69"/>
  <c r="BI98" i="69"/>
  <c r="BH98" i="69"/>
  <c r="BG98" i="69"/>
  <c r="BF98" i="69"/>
  <c r="BE98" i="69"/>
  <c r="AA98" i="69"/>
  <c r="Y98" i="69"/>
  <c r="N98" i="69"/>
  <c r="T98" i="69" s="1"/>
  <c r="BK97" i="69"/>
  <c r="BI97" i="69"/>
  <c r="BH97" i="69"/>
  <c r="BG97" i="69"/>
  <c r="BF97" i="69"/>
  <c r="BE97" i="69"/>
  <c r="AA97" i="69"/>
  <c r="Y97" i="69"/>
  <c r="N97" i="69"/>
  <c r="T97" i="69" s="1"/>
  <c r="BK96" i="69"/>
  <c r="BI96" i="69"/>
  <c r="BH96" i="69"/>
  <c r="BG96" i="69"/>
  <c r="BF96" i="69"/>
  <c r="BE96" i="69"/>
  <c r="AA96" i="69"/>
  <c r="Y96" i="69"/>
  <c r="N96" i="69"/>
  <c r="T96" i="69" s="1"/>
  <c r="BK95" i="69"/>
  <c r="BI95" i="69"/>
  <c r="BH95" i="69"/>
  <c r="BG95" i="69"/>
  <c r="BF95" i="69"/>
  <c r="BE95" i="69"/>
  <c r="AA95" i="69"/>
  <c r="Y95" i="69"/>
  <c r="N95" i="69"/>
  <c r="T95" i="69" s="1"/>
  <c r="BK94" i="69"/>
  <c r="BI94" i="69"/>
  <c r="BH94" i="69"/>
  <c r="BG94" i="69"/>
  <c r="BF94" i="69"/>
  <c r="BE94" i="69"/>
  <c r="AA94" i="69"/>
  <c r="Y94" i="69"/>
  <c r="T94" i="69"/>
  <c r="N94" i="69"/>
  <c r="BK93" i="69"/>
  <c r="BI93" i="69"/>
  <c r="BH93" i="69"/>
  <c r="BG93" i="69"/>
  <c r="BF93" i="69"/>
  <c r="BE93" i="69"/>
  <c r="AA93" i="69"/>
  <c r="Y93" i="69"/>
  <c r="N93" i="69"/>
  <c r="T93" i="69" s="1"/>
  <c r="BK92" i="69"/>
  <c r="BI92" i="69"/>
  <c r="BH92" i="69"/>
  <c r="BG92" i="69"/>
  <c r="BF92" i="69"/>
  <c r="BE92" i="69"/>
  <c r="AA92" i="69"/>
  <c r="Y92" i="69"/>
  <c r="N92" i="69"/>
  <c r="T92" i="69" s="1"/>
  <c r="BK91" i="69"/>
  <c r="BI91" i="69"/>
  <c r="BH91" i="69"/>
  <c r="BG91" i="69"/>
  <c r="BF91" i="69"/>
  <c r="BE91" i="69"/>
  <c r="AA91" i="69"/>
  <c r="Y91" i="69"/>
  <c r="N91" i="69"/>
  <c r="T91" i="69" s="1"/>
  <c r="BK90" i="69"/>
  <c r="BI90" i="69"/>
  <c r="BH90" i="69"/>
  <c r="BG90" i="69"/>
  <c r="BF90" i="69"/>
  <c r="BE90" i="69"/>
  <c r="AA90" i="69"/>
  <c r="Y90" i="69"/>
  <c r="N90" i="69"/>
  <c r="T90" i="69" s="1"/>
  <c r="BK89" i="69"/>
  <c r="BI89" i="69"/>
  <c r="BH89" i="69"/>
  <c r="BG89" i="69"/>
  <c r="BF89" i="69"/>
  <c r="BE89" i="69"/>
  <c r="AA89" i="69"/>
  <c r="Y89" i="69"/>
  <c r="N89" i="69"/>
  <c r="T89" i="69" s="1"/>
  <c r="BK87" i="69"/>
  <c r="BI87" i="69"/>
  <c r="BH87" i="69"/>
  <c r="BG87" i="69"/>
  <c r="BF87" i="69"/>
  <c r="BE87" i="69"/>
  <c r="AA87" i="69"/>
  <c r="Y87" i="69"/>
  <c r="N87" i="69"/>
  <c r="T87" i="69" s="1"/>
  <c r="BK86" i="69"/>
  <c r="BI86" i="69"/>
  <c r="BH86" i="69"/>
  <c r="BG86" i="69"/>
  <c r="BF86" i="69"/>
  <c r="BE86" i="69"/>
  <c r="AA86" i="69"/>
  <c r="Y86" i="69"/>
  <c r="N86" i="69"/>
  <c r="T86" i="69" s="1"/>
  <c r="BK85" i="69"/>
  <c r="BI85" i="69"/>
  <c r="BH85" i="69"/>
  <c r="BG85" i="69"/>
  <c r="BF85" i="69"/>
  <c r="BE85" i="69"/>
  <c r="AA85" i="69"/>
  <c r="Y85" i="69"/>
  <c r="T85" i="69"/>
  <c r="N85" i="69"/>
  <c r="BK84" i="69"/>
  <c r="BI84" i="69"/>
  <c r="BH84" i="69"/>
  <c r="BG84" i="69"/>
  <c r="BF84" i="69"/>
  <c r="BE84" i="69"/>
  <c r="AA84" i="69"/>
  <c r="Y84" i="69"/>
  <c r="N84" i="69"/>
  <c r="T84" i="69" s="1"/>
  <c r="BK82" i="69"/>
  <c r="BI82" i="69"/>
  <c r="BH82" i="69"/>
  <c r="BG82" i="69"/>
  <c r="BF82" i="69"/>
  <c r="BE82" i="69"/>
  <c r="AA82" i="69"/>
  <c r="Y82" i="69"/>
  <c r="N82" i="69"/>
  <c r="T82" i="69" s="1"/>
  <c r="BK81" i="69"/>
  <c r="BI81" i="69"/>
  <c r="BH81" i="69"/>
  <c r="BG81" i="69"/>
  <c r="BF81" i="69"/>
  <c r="BE81" i="69"/>
  <c r="AA81" i="69"/>
  <c r="Y81" i="69"/>
  <c r="N81" i="69"/>
  <c r="T81" i="69" s="1"/>
  <c r="BK80" i="69"/>
  <c r="BI80" i="69"/>
  <c r="BH80" i="69"/>
  <c r="BG80" i="69"/>
  <c r="BF80" i="69"/>
  <c r="BE80" i="69"/>
  <c r="AA80" i="69"/>
  <c r="Y80" i="69"/>
  <c r="T80" i="69"/>
  <c r="N80" i="69"/>
  <c r="BK79" i="69"/>
  <c r="BI79" i="69"/>
  <c r="BH79" i="69"/>
  <c r="BG79" i="69"/>
  <c r="BF79" i="69"/>
  <c r="BE79" i="69"/>
  <c r="AA79" i="69"/>
  <c r="Y79" i="69"/>
  <c r="N79" i="69"/>
  <c r="T79" i="69" s="1"/>
  <c r="BK78" i="69"/>
  <c r="BI78" i="69"/>
  <c r="BH78" i="69"/>
  <c r="BG78" i="69"/>
  <c r="BF78" i="69"/>
  <c r="BE78" i="69"/>
  <c r="AA78" i="69"/>
  <c r="Y78" i="69"/>
  <c r="N78" i="69"/>
  <c r="T78" i="69" s="1"/>
  <c r="BK77" i="69"/>
  <c r="BI77" i="69"/>
  <c r="BH77" i="69"/>
  <c r="BG77" i="69"/>
  <c r="BF77" i="69"/>
  <c r="BE77" i="69"/>
  <c r="AA77" i="69"/>
  <c r="AA75" i="69" s="1"/>
  <c r="Y77" i="69"/>
  <c r="Y75" i="69" s="1"/>
  <c r="N77" i="69"/>
  <c r="T77" i="69" s="1"/>
  <c r="BK75" i="69"/>
  <c r="W75" i="69"/>
  <c r="BK74" i="69"/>
  <c r="BI74" i="69"/>
  <c r="BH74" i="69"/>
  <c r="H29" i="69" s="1"/>
  <c r="BG74" i="69"/>
  <c r="BF74" i="69"/>
  <c r="BE74" i="69"/>
  <c r="AA74" i="69"/>
  <c r="Y74" i="69"/>
  <c r="N74" i="69"/>
  <c r="T74" i="69" s="1"/>
  <c r="BK73" i="69"/>
  <c r="BK72" i="69" s="1"/>
  <c r="BK71" i="69" s="1"/>
  <c r="BI73" i="69"/>
  <c r="BH73" i="69"/>
  <c r="BG73" i="69"/>
  <c r="H28" i="69" s="1"/>
  <c r="BF73" i="69"/>
  <c r="AA73" i="69"/>
  <c r="Y73" i="69"/>
  <c r="Y72" i="69" s="1"/>
  <c r="Y71" i="69" s="1"/>
  <c r="Y70" i="69" s="1"/>
  <c r="N73" i="69"/>
  <c r="T73" i="69" s="1"/>
  <c r="N72" i="69" s="1"/>
  <c r="AA72" i="69"/>
  <c r="AA71" i="69" s="1"/>
  <c r="W72" i="69"/>
  <c r="O15" i="69"/>
  <c r="E15" i="69"/>
  <c r="F67" i="69" s="1"/>
  <c r="O14" i="69"/>
  <c r="O12" i="69"/>
  <c r="AE141" i="68"/>
  <c r="V138" i="68"/>
  <c r="Q138" i="68"/>
  <c r="O138" i="68"/>
  <c r="K138" i="68"/>
  <c r="I138" i="68"/>
  <c r="G138" i="68"/>
  <c r="M138" i="68" s="1"/>
  <c r="V137" i="68"/>
  <c r="Q137" i="68"/>
  <c r="O137" i="68"/>
  <c r="K137" i="68"/>
  <c r="I137" i="68"/>
  <c r="G137" i="68"/>
  <c r="M137" i="68" s="1"/>
  <c r="V134" i="68"/>
  <c r="Q134" i="68"/>
  <c r="O134" i="68"/>
  <c r="M134" i="68"/>
  <c r="K134" i="68"/>
  <c r="I134" i="68"/>
  <c r="G134" i="68"/>
  <c r="V131" i="68"/>
  <c r="Q131" i="68"/>
  <c r="O131" i="68"/>
  <c r="K131" i="68"/>
  <c r="I131" i="68"/>
  <c r="G131" i="68"/>
  <c r="M131" i="68" s="1"/>
  <c r="V128" i="68"/>
  <c r="Q128" i="68"/>
  <c r="O128" i="68"/>
  <c r="K128" i="68"/>
  <c r="I128" i="68"/>
  <c r="G128" i="68"/>
  <c r="M128" i="68" s="1"/>
  <c r="V125" i="68"/>
  <c r="Q125" i="68"/>
  <c r="Q118" i="68" s="1"/>
  <c r="O125" i="68"/>
  <c r="K125" i="68"/>
  <c r="I125" i="68"/>
  <c r="G125" i="68"/>
  <c r="M125" i="68" s="1"/>
  <c r="V122" i="68"/>
  <c r="Q122" i="68"/>
  <c r="O122" i="68"/>
  <c r="K122" i="68"/>
  <c r="K118" i="68" s="1"/>
  <c r="I122" i="68"/>
  <c r="G122" i="68"/>
  <c r="M122" i="68" s="1"/>
  <c r="V119" i="68"/>
  <c r="Q119" i="68"/>
  <c r="O119" i="68"/>
  <c r="K119" i="68"/>
  <c r="I119" i="68"/>
  <c r="G119" i="68"/>
  <c r="M119" i="68" s="1"/>
  <c r="V116" i="68"/>
  <c r="Q116" i="68"/>
  <c r="O116" i="68"/>
  <c r="K116" i="68"/>
  <c r="I116" i="68"/>
  <c r="G116" i="68"/>
  <c r="M116" i="68" s="1"/>
  <c r="V115" i="68"/>
  <c r="Q115" i="68"/>
  <c r="O115" i="68"/>
  <c r="K115" i="68"/>
  <c r="I115" i="68"/>
  <c r="G115" i="68"/>
  <c r="M115" i="68" s="1"/>
  <c r="V111" i="68"/>
  <c r="Q111" i="68"/>
  <c r="O111" i="68"/>
  <c r="K111" i="68"/>
  <c r="I111" i="68"/>
  <c r="G111" i="68"/>
  <c r="M111" i="68" s="1"/>
  <c r="V109" i="68"/>
  <c r="Q109" i="68"/>
  <c r="O109" i="68"/>
  <c r="K109" i="68"/>
  <c r="I109" i="68"/>
  <c r="G109" i="68"/>
  <c r="M109" i="68" s="1"/>
  <c r="V106" i="68"/>
  <c r="Q106" i="68"/>
  <c r="O106" i="68"/>
  <c r="K106" i="68"/>
  <c r="I106" i="68"/>
  <c r="G106" i="68"/>
  <c r="M106" i="68" s="1"/>
  <c r="V103" i="68"/>
  <c r="Q103" i="68"/>
  <c r="O103" i="68"/>
  <c r="K103" i="68"/>
  <c r="I103" i="68"/>
  <c r="G103" i="68"/>
  <c r="M103" i="68" s="1"/>
  <c r="V101" i="68"/>
  <c r="Q101" i="68"/>
  <c r="O101" i="68"/>
  <c r="K101" i="68"/>
  <c r="I101" i="68"/>
  <c r="G101" i="68"/>
  <c r="M101" i="68" s="1"/>
  <c r="V98" i="68"/>
  <c r="Q98" i="68"/>
  <c r="Q87" i="68" s="1"/>
  <c r="O98" i="68"/>
  <c r="K98" i="68"/>
  <c r="I98" i="68"/>
  <c r="G98" i="68"/>
  <c r="V88" i="68"/>
  <c r="Q88" i="68"/>
  <c r="O88" i="68"/>
  <c r="K88" i="68"/>
  <c r="I88" i="68"/>
  <c r="G88" i="68"/>
  <c r="M88" i="68" s="1"/>
  <c r="V85" i="68"/>
  <c r="Q85" i="68"/>
  <c r="O85" i="68"/>
  <c r="K85" i="68"/>
  <c r="I85" i="68"/>
  <c r="G85" i="68"/>
  <c r="M85" i="68" s="1"/>
  <c r="V84" i="68"/>
  <c r="Q84" i="68"/>
  <c r="O84" i="68"/>
  <c r="K84" i="68"/>
  <c r="I84" i="68"/>
  <c r="G84" i="68"/>
  <c r="M84" i="68" s="1"/>
  <c r="V81" i="68"/>
  <c r="Q81" i="68"/>
  <c r="O81" i="68"/>
  <c r="K81" i="68"/>
  <c r="I81" i="68"/>
  <c r="G81" i="68"/>
  <c r="M81" i="68" s="1"/>
  <c r="V79" i="68"/>
  <c r="Q79" i="68"/>
  <c r="O79" i="68"/>
  <c r="K79" i="68"/>
  <c r="I79" i="68"/>
  <c r="G79" i="68"/>
  <c r="M79" i="68" s="1"/>
  <c r="V71" i="68"/>
  <c r="Q71" i="68"/>
  <c r="O71" i="68"/>
  <c r="K71" i="68"/>
  <c r="I71" i="68"/>
  <c r="G71" i="68"/>
  <c r="M71" i="68" s="1"/>
  <c r="V69" i="68"/>
  <c r="Q69" i="68"/>
  <c r="O69" i="68"/>
  <c r="K69" i="68"/>
  <c r="I69" i="68"/>
  <c r="G69" i="68"/>
  <c r="M69" i="68" s="1"/>
  <c r="V64" i="68"/>
  <c r="Q64" i="68"/>
  <c r="O64" i="68"/>
  <c r="K64" i="68"/>
  <c r="I64" i="68"/>
  <c r="G64" i="68"/>
  <c r="M64" i="68" s="1"/>
  <c r="V59" i="68"/>
  <c r="Q59" i="68"/>
  <c r="O59" i="68"/>
  <c r="K59" i="68"/>
  <c r="I59" i="68"/>
  <c r="G59" i="68"/>
  <c r="M59" i="68" s="1"/>
  <c r="V53" i="68"/>
  <c r="Q53" i="68"/>
  <c r="O53" i="68"/>
  <c r="K53" i="68"/>
  <c r="I53" i="68"/>
  <c r="G53" i="68"/>
  <c r="M53" i="68" s="1"/>
  <c r="V47" i="68"/>
  <c r="Q47" i="68"/>
  <c r="O47" i="68"/>
  <c r="K47" i="68"/>
  <c r="I47" i="68"/>
  <c r="G47" i="68"/>
  <c r="M47" i="68" s="1"/>
  <c r="V43" i="68"/>
  <c r="Q43" i="68"/>
  <c r="O43" i="68"/>
  <c r="K43" i="68"/>
  <c r="I43" i="68"/>
  <c r="G43" i="68"/>
  <c r="M43" i="68" s="1"/>
  <c r="V39" i="68"/>
  <c r="Q39" i="68"/>
  <c r="O39" i="68"/>
  <c r="K39" i="68"/>
  <c r="K33" i="68" s="1"/>
  <c r="I39" i="68"/>
  <c r="G39" i="68"/>
  <c r="M39" i="68" s="1"/>
  <c r="V34" i="68"/>
  <c r="V33" i="68" s="1"/>
  <c r="Q34" i="68"/>
  <c r="Q33" i="68" s="1"/>
  <c r="O34" i="68"/>
  <c r="M34" i="68"/>
  <c r="K34" i="68"/>
  <c r="I34" i="68"/>
  <c r="I33" i="68" s="1"/>
  <c r="G34" i="68"/>
  <c r="BA31" i="68"/>
  <c r="V30" i="68"/>
  <c r="Q30" i="68"/>
  <c r="O30" i="68"/>
  <c r="O26" i="68" s="1"/>
  <c r="K30" i="68"/>
  <c r="I30" i="68"/>
  <c r="I26" i="68" s="1"/>
  <c r="G30" i="68"/>
  <c r="M30" i="68" s="1"/>
  <c r="BA28" i="68"/>
  <c r="V27" i="68"/>
  <c r="V26" i="68" s="1"/>
  <c r="Q27" i="68"/>
  <c r="Q26" i="68" s="1"/>
  <c r="O27" i="68"/>
  <c r="K27" i="68"/>
  <c r="K26" i="68" s="1"/>
  <c r="I27" i="68"/>
  <c r="G27" i="68"/>
  <c r="G26" i="68" s="1"/>
  <c r="V23" i="68"/>
  <c r="Q23" i="68"/>
  <c r="O23" i="68"/>
  <c r="K23" i="68"/>
  <c r="I23" i="68"/>
  <c r="G23" i="68"/>
  <c r="M23" i="68" s="1"/>
  <c r="V21" i="68"/>
  <c r="Q21" i="68"/>
  <c r="O21" i="68"/>
  <c r="K21" i="68"/>
  <c r="I21" i="68"/>
  <c r="G21" i="68"/>
  <c r="M21" i="68" s="1"/>
  <c r="V19" i="68"/>
  <c r="Q19" i="68"/>
  <c r="O19" i="68"/>
  <c r="K19" i="68"/>
  <c r="I19" i="68"/>
  <c r="G19" i="68"/>
  <c r="M19" i="68" s="1"/>
  <c r="V17" i="68"/>
  <c r="Q17" i="68"/>
  <c r="O17" i="68"/>
  <c r="K17" i="68"/>
  <c r="I17" i="68"/>
  <c r="G17" i="68"/>
  <c r="G14" i="68" s="1"/>
  <c r="V15" i="68"/>
  <c r="V14" i="68" s="1"/>
  <c r="Q15" i="68"/>
  <c r="O15" i="68"/>
  <c r="K15" i="68"/>
  <c r="I15" i="68"/>
  <c r="G15" i="68"/>
  <c r="M15" i="68" s="1"/>
  <c r="V12" i="68"/>
  <c r="V8" i="68" s="1"/>
  <c r="Q12" i="68"/>
  <c r="Q8" i="68" s="1"/>
  <c r="O12" i="68"/>
  <c r="K12" i="68"/>
  <c r="K8" i="68" s="1"/>
  <c r="I12" i="68"/>
  <c r="G12" i="68"/>
  <c r="V9" i="68"/>
  <c r="Q9" i="68"/>
  <c r="O9" i="68"/>
  <c r="O8" i="68" s="1"/>
  <c r="K9" i="68"/>
  <c r="I9" i="68"/>
  <c r="G9" i="68"/>
  <c r="F31" i="67"/>
  <c r="K31" i="67" s="1"/>
  <c r="I30" i="67"/>
  <c r="F30" i="67"/>
  <c r="I29" i="67"/>
  <c r="F29" i="67"/>
  <c r="I28" i="67"/>
  <c r="F28" i="67"/>
  <c r="F27" i="67"/>
  <c r="K27" i="67" s="1"/>
  <c r="F26" i="67"/>
  <c r="K26" i="67" s="1"/>
  <c r="I25" i="67"/>
  <c r="F25" i="67"/>
  <c r="I24" i="67"/>
  <c r="F24" i="67"/>
  <c r="I23" i="67"/>
  <c r="F23" i="67"/>
  <c r="K23" i="67" s="1"/>
  <c r="I22" i="67"/>
  <c r="F22" i="67"/>
  <c r="I21" i="67"/>
  <c r="K21" i="67" s="1"/>
  <c r="F21" i="67"/>
  <c r="I20" i="67"/>
  <c r="K20" i="67" s="1"/>
  <c r="F20" i="67"/>
  <c r="J19" i="67"/>
  <c r="I19" i="67" s="1"/>
  <c r="F19" i="67"/>
  <c r="J18" i="67"/>
  <c r="I18" i="67"/>
  <c r="F18" i="67"/>
  <c r="I17" i="67"/>
  <c r="F17" i="67"/>
  <c r="K17" i="67" s="1"/>
  <c r="J16" i="67"/>
  <c r="I16" i="67" s="1"/>
  <c r="F16" i="67"/>
  <c r="I15" i="67"/>
  <c r="F15" i="67"/>
  <c r="J14" i="67"/>
  <c r="I14" i="67" s="1"/>
  <c r="K14" i="67" s="1"/>
  <c r="F14" i="67"/>
  <c r="J12" i="67"/>
  <c r="I12" i="67"/>
  <c r="F12" i="67"/>
  <c r="I11" i="67"/>
  <c r="F11" i="67"/>
  <c r="K11" i="67" s="1"/>
  <c r="I10" i="67"/>
  <c r="F10" i="67"/>
  <c r="I9" i="67"/>
  <c r="F9" i="67"/>
  <c r="K9" i="67" s="1"/>
  <c r="J8" i="67"/>
  <c r="I8" i="67" s="1"/>
  <c r="F8" i="67"/>
  <c r="I7" i="67"/>
  <c r="K7" i="67" s="1"/>
  <c r="F7" i="67"/>
  <c r="I5" i="67"/>
  <c r="F5" i="67"/>
  <c r="K5" i="67" s="1"/>
  <c r="B16" i="66"/>
  <c r="A16" i="66"/>
  <c r="B10" i="66"/>
  <c r="B9" i="66"/>
  <c r="B8" i="66"/>
  <c r="B5" i="66"/>
  <c r="B3" i="66"/>
  <c r="B2" i="66"/>
  <c r="R28" i="65"/>
  <c r="F43" i="63"/>
  <c r="M43" i="63" s="1"/>
  <c r="I42" i="63"/>
  <c r="F42" i="63"/>
  <c r="I41" i="63"/>
  <c r="F41" i="63"/>
  <c r="F40" i="63"/>
  <c r="M40" i="63" s="1"/>
  <c r="F39" i="63"/>
  <c r="M39" i="63" s="1"/>
  <c r="I38" i="63"/>
  <c r="M38" i="63" s="1"/>
  <c r="F38" i="63"/>
  <c r="I37" i="63"/>
  <c r="F37" i="63"/>
  <c r="M37" i="63" s="1"/>
  <c r="I36" i="63"/>
  <c r="F36" i="63"/>
  <c r="I35" i="63"/>
  <c r="F35" i="63"/>
  <c r="M35" i="63" s="1"/>
  <c r="I34" i="63"/>
  <c r="F34" i="63"/>
  <c r="L33" i="63"/>
  <c r="K33" i="63"/>
  <c r="J33" i="63"/>
  <c r="F33" i="63"/>
  <c r="I32" i="63"/>
  <c r="F32" i="63"/>
  <c r="M32" i="63" s="1"/>
  <c r="I31" i="63"/>
  <c r="F31" i="63"/>
  <c r="M31" i="63" s="1"/>
  <c r="L30" i="63"/>
  <c r="I30" i="63" s="1"/>
  <c r="K30" i="63"/>
  <c r="J30" i="63"/>
  <c r="F30" i="63"/>
  <c r="J29" i="63"/>
  <c r="F29" i="63"/>
  <c r="I27" i="63"/>
  <c r="F27" i="63"/>
  <c r="L26" i="63"/>
  <c r="F26" i="63"/>
  <c r="K25" i="63"/>
  <c r="I25" i="63" s="1"/>
  <c r="M25" i="63" s="1"/>
  <c r="F25" i="63"/>
  <c r="L24" i="63"/>
  <c r="K24" i="63"/>
  <c r="F24" i="63"/>
  <c r="I23" i="63"/>
  <c r="F23" i="63"/>
  <c r="I22" i="63"/>
  <c r="M22" i="63" s="1"/>
  <c r="F22" i="63"/>
  <c r="I21" i="63"/>
  <c r="M21" i="63" s="1"/>
  <c r="F21" i="63"/>
  <c r="I20" i="63"/>
  <c r="F20" i="63"/>
  <c r="M20" i="63" s="1"/>
  <c r="I19" i="63"/>
  <c r="M19" i="63" s="1"/>
  <c r="F19" i="63"/>
  <c r="I18" i="63"/>
  <c r="F18" i="63"/>
  <c r="I17" i="63"/>
  <c r="M17" i="63" s="1"/>
  <c r="F17" i="63"/>
  <c r="I15" i="63"/>
  <c r="F15" i="63"/>
  <c r="M15" i="63" s="1"/>
  <c r="F14" i="63"/>
  <c r="F13" i="63"/>
  <c r="J12" i="63"/>
  <c r="J14" i="63" s="1"/>
  <c r="F12" i="63"/>
  <c r="L11" i="63"/>
  <c r="L12" i="63" s="1"/>
  <c r="K11" i="63"/>
  <c r="K12" i="63" s="1"/>
  <c r="F11" i="63"/>
  <c r="I10" i="63"/>
  <c r="M10" i="63" s="1"/>
  <c r="F10" i="63"/>
  <c r="I9" i="63"/>
  <c r="F9" i="63"/>
  <c r="I8" i="63"/>
  <c r="F8" i="63"/>
  <c r="K7" i="63"/>
  <c r="K26" i="63" s="1"/>
  <c r="F7" i="63"/>
  <c r="I5" i="63"/>
  <c r="F5" i="63"/>
  <c r="I25" i="62"/>
  <c r="K25" i="62" s="1"/>
  <c r="F25" i="62"/>
  <c r="I24" i="62"/>
  <c r="M24" i="62" s="1"/>
  <c r="F24" i="62"/>
  <c r="K24" i="62" s="1"/>
  <c r="M23" i="62"/>
  <c r="I23" i="62"/>
  <c r="N23" i="62" s="1"/>
  <c r="F23" i="62"/>
  <c r="K23" i="62" s="1"/>
  <c r="N22" i="62"/>
  <c r="M22" i="62"/>
  <c r="I22" i="62"/>
  <c r="F22" i="62"/>
  <c r="K22" i="62" s="1"/>
  <c r="I21" i="62"/>
  <c r="M21" i="62" s="1"/>
  <c r="F21" i="62"/>
  <c r="I20" i="62"/>
  <c r="N20" i="62" s="1"/>
  <c r="F20" i="62"/>
  <c r="I19" i="62"/>
  <c r="M19" i="62" s="1"/>
  <c r="F19" i="62"/>
  <c r="K19" i="62" s="1"/>
  <c r="N18" i="62"/>
  <c r="I18" i="62"/>
  <c r="M18" i="62" s="1"/>
  <c r="F18" i="62"/>
  <c r="K18" i="62" s="1"/>
  <c r="F17" i="62"/>
  <c r="N16" i="62"/>
  <c r="M16" i="62"/>
  <c r="N15" i="62"/>
  <c r="M15" i="62"/>
  <c r="I15" i="62"/>
  <c r="F15" i="62"/>
  <c r="I14" i="62"/>
  <c r="M14" i="62" s="1"/>
  <c r="F14" i="62"/>
  <c r="K14" i="62" s="1"/>
  <c r="I13" i="62"/>
  <c r="N13" i="62" s="1"/>
  <c r="F13" i="62"/>
  <c r="K13" i="62" s="1"/>
  <c r="J12" i="62"/>
  <c r="I12" i="62" s="1"/>
  <c r="F12" i="62"/>
  <c r="I10" i="62"/>
  <c r="F10" i="62"/>
  <c r="K10" i="62" s="1"/>
  <c r="I9" i="62"/>
  <c r="F9" i="62"/>
  <c r="J8" i="62"/>
  <c r="I8" i="62"/>
  <c r="M8" i="62" s="1"/>
  <c r="F8" i="62"/>
  <c r="N7" i="62"/>
  <c r="J7" i="62"/>
  <c r="J17" i="62" s="1"/>
  <c r="I17" i="62" s="1"/>
  <c r="I7" i="62"/>
  <c r="M7" i="62" s="1"/>
  <c r="F7" i="62"/>
  <c r="K7" i="62" s="1"/>
  <c r="I5" i="62"/>
  <c r="F5" i="62"/>
  <c r="K5" i="62" s="1"/>
  <c r="F37" i="61"/>
  <c r="L37" i="61" s="1"/>
  <c r="I36" i="61"/>
  <c r="F36" i="61"/>
  <c r="I35" i="61"/>
  <c r="F35" i="61"/>
  <c r="L35" i="61" s="1"/>
  <c r="I34" i="61"/>
  <c r="F34" i="61"/>
  <c r="I33" i="61"/>
  <c r="F33" i="61"/>
  <c r="F32" i="61"/>
  <c r="L32" i="61" s="1"/>
  <c r="F31" i="61"/>
  <c r="L31" i="61" s="1"/>
  <c r="I30" i="61"/>
  <c r="F30" i="61"/>
  <c r="I29" i="61"/>
  <c r="F29" i="61"/>
  <c r="L29" i="61" s="1"/>
  <c r="I28" i="61"/>
  <c r="F28" i="61"/>
  <c r="L28" i="61" s="1"/>
  <c r="I27" i="61"/>
  <c r="F27" i="61"/>
  <c r="L27" i="61" s="1"/>
  <c r="J26" i="61"/>
  <c r="F26" i="61"/>
  <c r="F25" i="61"/>
  <c r="K24" i="61"/>
  <c r="K25" i="61" s="1"/>
  <c r="J24" i="61"/>
  <c r="J25" i="61" s="1"/>
  <c r="F24" i="61"/>
  <c r="K23" i="61"/>
  <c r="J23" i="61"/>
  <c r="F23" i="61"/>
  <c r="I21" i="61"/>
  <c r="F21" i="61"/>
  <c r="L21" i="61" s="1"/>
  <c r="I20" i="61"/>
  <c r="F20" i="61"/>
  <c r="L20" i="61" s="1"/>
  <c r="I19" i="61"/>
  <c r="F19" i="61"/>
  <c r="I18" i="61"/>
  <c r="F18" i="61"/>
  <c r="L18" i="61" s="1"/>
  <c r="K17" i="61"/>
  <c r="J17" i="61"/>
  <c r="I17" i="61" s="1"/>
  <c r="L17" i="61" s="1"/>
  <c r="F17" i="61"/>
  <c r="I16" i="61"/>
  <c r="F16" i="61"/>
  <c r="L16" i="61" s="1"/>
  <c r="I15" i="61"/>
  <c r="F15" i="61"/>
  <c r="I14" i="61"/>
  <c r="F14" i="61"/>
  <c r="I13" i="61"/>
  <c r="F13" i="61"/>
  <c r="K12" i="61"/>
  <c r="I12" i="61" s="1"/>
  <c r="F12" i="61"/>
  <c r="I11" i="61"/>
  <c r="F11" i="61"/>
  <c r="I10" i="61"/>
  <c r="F10" i="61"/>
  <c r="I8" i="61"/>
  <c r="F8" i="61"/>
  <c r="I7" i="61"/>
  <c r="F7" i="61"/>
  <c r="L7" i="61" s="1"/>
  <c r="I6" i="61"/>
  <c r="F6" i="61"/>
  <c r="I5" i="61"/>
  <c r="F5" i="61"/>
  <c r="C18" i="60"/>
  <c r="A18" i="60"/>
  <c r="C17" i="60"/>
  <c r="A17" i="60"/>
  <c r="C16" i="60"/>
  <c r="A16" i="60"/>
  <c r="C6" i="60"/>
  <c r="C5" i="60"/>
  <c r="C4" i="60"/>
  <c r="C3" i="60"/>
  <c r="R27" i="59"/>
  <c r="G38" i="58"/>
  <c r="G37" i="58"/>
  <c r="G35" i="58"/>
  <c r="G34" i="58"/>
  <c r="G33" i="58"/>
  <c r="G32" i="58"/>
  <c r="G31" i="58"/>
  <c r="G30" i="58"/>
  <c r="G29" i="58"/>
  <c r="G28" i="58"/>
  <c r="G27" i="58"/>
  <c r="G26" i="58"/>
  <c r="B26" i="58"/>
  <c r="B27" i="58" s="1"/>
  <c r="B28" i="58" s="1"/>
  <c r="B29" i="58" s="1"/>
  <c r="B30" i="58" s="1"/>
  <c r="B31" i="58" s="1"/>
  <c r="B32" i="58" s="1"/>
  <c r="B33" i="58" s="1"/>
  <c r="B37" i="58" s="1"/>
  <c r="B38" i="58" s="1"/>
  <c r="G24" i="58"/>
  <c r="G23" i="58"/>
  <c r="G22" i="58"/>
  <c r="B22" i="58"/>
  <c r="G21" i="58"/>
  <c r="G18" i="58"/>
  <c r="G17" i="58"/>
  <c r="B17" i="58"/>
  <c r="B18" i="58" s="1"/>
  <c r="G16" i="58"/>
  <c r="G15" i="58"/>
  <c r="G14" i="58"/>
  <c r="B14" i="58"/>
  <c r="B15" i="58" s="1"/>
  <c r="G13" i="58"/>
  <c r="B13" i="58"/>
  <c r="G12" i="58"/>
  <c r="G11" i="58"/>
  <c r="G10" i="58"/>
  <c r="G9" i="58" s="1"/>
  <c r="E10" i="58"/>
  <c r="F12" i="56"/>
  <c r="J12" i="56" s="1"/>
  <c r="F11" i="56"/>
  <c r="J11" i="56" s="1"/>
  <c r="F10" i="56"/>
  <c r="J10" i="56" s="1"/>
  <c r="F9" i="56"/>
  <c r="J9" i="56" s="1"/>
  <c r="F8" i="56"/>
  <c r="J8" i="56" s="1"/>
  <c r="F7" i="56"/>
  <c r="J7" i="56" s="1"/>
  <c r="F6" i="56"/>
  <c r="J6" i="56" s="1"/>
  <c r="F5" i="56"/>
  <c r="J5" i="56" s="1"/>
  <c r="H8" i="55"/>
  <c r="F8" i="55" s="1"/>
  <c r="J8" i="55" s="1"/>
  <c r="H7" i="55"/>
  <c r="F7" i="55" s="1"/>
  <c r="J7" i="55" s="1"/>
  <c r="F6" i="55"/>
  <c r="J6" i="55" s="1"/>
  <c r="F5" i="55"/>
  <c r="J5" i="55" s="1"/>
  <c r="H15" i="54"/>
  <c r="F15" i="54" s="1"/>
  <c r="J15" i="54" s="1"/>
  <c r="H14" i="54"/>
  <c r="F14" i="54" s="1"/>
  <c r="J14" i="54" s="1"/>
  <c r="F13" i="54"/>
  <c r="J13" i="54" s="1"/>
  <c r="F12" i="54"/>
  <c r="J12" i="54" s="1"/>
  <c r="F11" i="54"/>
  <c r="J11" i="54" s="1"/>
  <c r="F10" i="54"/>
  <c r="J10" i="54" s="1"/>
  <c r="J9" i="54"/>
  <c r="F9" i="54"/>
  <c r="F8" i="54"/>
  <c r="J8" i="54" s="1"/>
  <c r="F7" i="54"/>
  <c r="J7" i="54" s="1"/>
  <c r="F6" i="54"/>
  <c r="J6" i="54" s="1"/>
  <c r="F5" i="54"/>
  <c r="J5" i="54" s="1"/>
  <c r="H13" i="53"/>
  <c r="F13" i="53" s="1"/>
  <c r="J13" i="53" s="1"/>
  <c r="H12" i="53"/>
  <c r="F12" i="53" s="1"/>
  <c r="J12" i="53" s="1"/>
  <c r="F11" i="53"/>
  <c r="J11" i="53" s="1"/>
  <c r="F10" i="53"/>
  <c r="J10" i="53" s="1"/>
  <c r="F9" i="53"/>
  <c r="J9" i="53" s="1"/>
  <c r="F8" i="53"/>
  <c r="J8" i="53" s="1"/>
  <c r="F7" i="53"/>
  <c r="J7" i="53" s="1"/>
  <c r="F6" i="53"/>
  <c r="J6" i="53" s="1"/>
  <c r="F5" i="53"/>
  <c r="J5" i="53" s="1"/>
  <c r="H17" i="52"/>
  <c r="F17" i="52" s="1"/>
  <c r="J17" i="52" s="1"/>
  <c r="H16" i="52"/>
  <c r="F16" i="52" s="1"/>
  <c r="J16" i="52" s="1"/>
  <c r="F15" i="52"/>
  <c r="J15" i="52" s="1"/>
  <c r="F14" i="52"/>
  <c r="J14" i="52" s="1"/>
  <c r="F13" i="52"/>
  <c r="J13" i="52" s="1"/>
  <c r="J12" i="52"/>
  <c r="F12" i="52"/>
  <c r="F11" i="52"/>
  <c r="J11" i="52" s="1"/>
  <c r="F10" i="52"/>
  <c r="J10" i="52" s="1"/>
  <c r="F9" i="52"/>
  <c r="J9" i="52" s="1"/>
  <c r="F8" i="52"/>
  <c r="J8" i="52" s="1"/>
  <c r="F7" i="52"/>
  <c r="J7" i="52" s="1"/>
  <c r="F6" i="52"/>
  <c r="J6" i="52" s="1"/>
  <c r="F5" i="52"/>
  <c r="J5" i="52" s="1"/>
  <c r="H12" i="51"/>
  <c r="F12" i="51" s="1"/>
  <c r="J12" i="51" s="1"/>
  <c r="H11" i="51"/>
  <c r="F11" i="51" s="1"/>
  <c r="J11" i="51" s="1"/>
  <c r="F10" i="51"/>
  <c r="J10" i="51" s="1"/>
  <c r="F9" i="51"/>
  <c r="J9" i="51" s="1"/>
  <c r="F8" i="51"/>
  <c r="J8" i="51" s="1"/>
  <c r="F7" i="51"/>
  <c r="J7" i="51" s="1"/>
  <c r="F6" i="51"/>
  <c r="J6" i="51" s="1"/>
  <c r="J5" i="51"/>
  <c r="F5" i="51"/>
  <c r="C27" i="50"/>
  <c r="C26" i="50"/>
  <c r="C25" i="50"/>
  <c r="C24" i="50"/>
  <c r="C23" i="50"/>
  <c r="C22" i="50"/>
  <c r="C12" i="50"/>
  <c r="B12" i="50"/>
  <c r="C11" i="50"/>
  <c r="B11" i="50"/>
  <c r="C10" i="50"/>
  <c r="B10" i="50"/>
  <c r="C9" i="50"/>
  <c r="B9" i="50"/>
  <c r="C6" i="50"/>
  <c r="B6" i="50"/>
  <c r="C5" i="50"/>
  <c r="B5" i="50"/>
  <c r="C4" i="50"/>
  <c r="B4" i="50"/>
  <c r="AE37" i="47"/>
  <c r="V35" i="47"/>
  <c r="Q35" i="47"/>
  <c r="O35" i="47"/>
  <c r="K35" i="47"/>
  <c r="I35" i="47"/>
  <c r="G35" i="47"/>
  <c r="M35" i="47" s="1"/>
  <c r="V34" i="47"/>
  <c r="Q34" i="47"/>
  <c r="O34" i="47"/>
  <c r="K34" i="47"/>
  <c r="I34" i="47"/>
  <c r="G34" i="47"/>
  <c r="M34" i="47" s="1"/>
  <c r="V33" i="47"/>
  <c r="Q33" i="47"/>
  <c r="O33" i="47"/>
  <c r="K33" i="47"/>
  <c r="I33" i="47"/>
  <c r="G33" i="47"/>
  <c r="M33" i="47" s="1"/>
  <c r="V32" i="47"/>
  <c r="Q32" i="47"/>
  <c r="O32" i="47"/>
  <c r="M32" i="47"/>
  <c r="K32" i="47"/>
  <c r="I32" i="47"/>
  <c r="G32" i="47"/>
  <c r="V31" i="47"/>
  <c r="Q31" i="47"/>
  <c r="O31" i="47"/>
  <c r="K31" i="47"/>
  <c r="I31" i="47"/>
  <c r="G31" i="47"/>
  <c r="M31" i="47" s="1"/>
  <c r="V29" i="47"/>
  <c r="V28" i="47" s="1"/>
  <c r="Q29" i="47"/>
  <c r="O29" i="47"/>
  <c r="O28" i="47" s="1"/>
  <c r="K29" i="47"/>
  <c r="K28" i="47" s="1"/>
  <c r="I29" i="47"/>
  <c r="G29" i="47"/>
  <c r="M29" i="47" s="1"/>
  <c r="M28" i="47" s="1"/>
  <c r="Q28" i="47"/>
  <c r="I28" i="47"/>
  <c r="V27" i="47"/>
  <c r="Q27" i="47"/>
  <c r="O27" i="47"/>
  <c r="K27" i="47"/>
  <c r="K25" i="47" s="1"/>
  <c r="I27" i="47"/>
  <c r="G27" i="47"/>
  <c r="M27" i="47" s="1"/>
  <c r="V26" i="47"/>
  <c r="Q26" i="47"/>
  <c r="O26" i="47"/>
  <c r="O25" i="47" s="1"/>
  <c r="K26" i="47"/>
  <c r="I26" i="47"/>
  <c r="G26" i="47"/>
  <c r="M26" i="47" s="1"/>
  <c r="V24" i="47"/>
  <c r="Q24" i="47"/>
  <c r="O24" i="47"/>
  <c r="K24" i="47"/>
  <c r="I24" i="47"/>
  <c r="G24" i="47"/>
  <c r="M24" i="47" s="1"/>
  <c r="V23" i="47"/>
  <c r="Q23" i="47"/>
  <c r="O23" i="47"/>
  <c r="K23" i="47"/>
  <c r="I23" i="47"/>
  <c r="G23" i="47"/>
  <c r="M23" i="47" s="1"/>
  <c r="V22" i="47"/>
  <c r="Q22" i="47"/>
  <c r="O22" i="47"/>
  <c r="K22" i="47"/>
  <c r="I22" i="47"/>
  <c r="G22" i="47"/>
  <c r="M22" i="47" s="1"/>
  <c r="V21" i="47"/>
  <c r="Q21" i="47"/>
  <c r="O21" i="47"/>
  <c r="K21" i="47"/>
  <c r="I21" i="47"/>
  <c r="G21" i="47"/>
  <c r="M21" i="47" s="1"/>
  <c r="V20" i="47"/>
  <c r="Q20" i="47"/>
  <c r="O20" i="47"/>
  <c r="K20" i="47"/>
  <c r="I20" i="47"/>
  <c r="G20" i="47"/>
  <c r="M20" i="47" s="1"/>
  <c r="V18" i="47"/>
  <c r="Q18" i="47"/>
  <c r="O18" i="47"/>
  <c r="K18" i="47"/>
  <c r="I18" i="47"/>
  <c r="G18" i="47"/>
  <c r="M18" i="47" s="1"/>
  <c r="V17" i="47"/>
  <c r="Q17" i="47"/>
  <c r="O17" i="47"/>
  <c r="K17" i="47"/>
  <c r="I17" i="47"/>
  <c r="G17" i="47"/>
  <c r="M17" i="47" s="1"/>
  <c r="V16" i="47"/>
  <c r="V15" i="47" s="1"/>
  <c r="Q16" i="47"/>
  <c r="O16" i="47"/>
  <c r="K16" i="47"/>
  <c r="K15" i="47" s="1"/>
  <c r="I16" i="47"/>
  <c r="G16" i="47"/>
  <c r="V14" i="47"/>
  <c r="Q14" i="47"/>
  <c r="O14" i="47"/>
  <c r="K14" i="47"/>
  <c r="I14" i="47"/>
  <c r="G14" i="47"/>
  <c r="M14" i="47" s="1"/>
  <c r="V13" i="47"/>
  <c r="Q13" i="47"/>
  <c r="O13" i="47"/>
  <c r="K13" i="47"/>
  <c r="K10" i="47" s="1"/>
  <c r="I13" i="47"/>
  <c r="G13" i="47"/>
  <c r="M13" i="47" s="1"/>
  <c r="V12" i="47"/>
  <c r="Q12" i="47"/>
  <c r="O12" i="47"/>
  <c r="K12" i="47"/>
  <c r="I12" i="47"/>
  <c r="G12" i="47"/>
  <c r="M12" i="47" s="1"/>
  <c r="V11" i="47"/>
  <c r="Q11" i="47"/>
  <c r="Q10" i="47" s="1"/>
  <c r="O11" i="47"/>
  <c r="O10" i="47" s="1"/>
  <c r="K11" i="47"/>
  <c r="I11" i="47"/>
  <c r="G11" i="47"/>
  <c r="V9" i="47"/>
  <c r="V8" i="47" s="1"/>
  <c r="Q9" i="47"/>
  <c r="O9" i="47"/>
  <c r="O8" i="47" s="1"/>
  <c r="K9" i="47"/>
  <c r="K8" i="47" s="1"/>
  <c r="I9" i="47"/>
  <c r="I8" i="47" s="1"/>
  <c r="G9" i="47"/>
  <c r="Q8" i="47"/>
  <c r="BK124" i="46"/>
  <c r="BI124" i="46"/>
  <c r="BH124" i="46"/>
  <c r="BG124" i="46"/>
  <c r="BF124" i="46"/>
  <c r="BE124" i="46"/>
  <c r="AA124" i="46"/>
  <c r="Y124" i="46"/>
  <c r="N124" i="46"/>
  <c r="T124" i="46" s="1"/>
  <c r="BK123" i="46"/>
  <c r="BI123" i="46"/>
  <c r="BH123" i="46"/>
  <c r="BG123" i="46"/>
  <c r="BF123" i="46"/>
  <c r="AA123" i="46"/>
  <c r="Y123" i="46"/>
  <c r="N123" i="46"/>
  <c r="BE123" i="46" s="1"/>
  <c r="BK122" i="46"/>
  <c r="BI122" i="46"/>
  <c r="BH122" i="46"/>
  <c r="BG122" i="46"/>
  <c r="BF122" i="46"/>
  <c r="AA122" i="46"/>
  <c r="Y122" i="46"/>
  <c r="N122" i="46"/>
  <c r="T122" i="46" s="1"/>
  <c r="BK121" i="46"/>
  <c r="BI121" i="46"/>
  <c r="BH121" i="46"/>
  <c r="BG121" i="46"/>
  <c r="BF121" i="46"/>
  <c r="AA121" i="46"/>
  <c r="Y121" i="46"/>
  <c r="N121" i="46"/>
  <c r="BE121" i="46" s="1"/>
  <c r="BI120" i="46"/>
  <c r="BH120" i="46"/>
  <c r="BG120" i="46"/>
  <c r="BF120" i="46"/>
  <c r="AA120" i="46"/>
  <c r="Y120" i="46"/>
  <c r="N120" i="46"/>
  <c r="BE120" i="46" s="1"/>
  <c r="BK120" i="46"/>
  <c r="BK119" i="46"/>
  <c r="BI119" i="46"/>
  <c r="BH119" i="46"/>
  <c r="BG119" i="46"/>
  <c r="BF119" i="46"/>
  <c r="AA119" i="46"/>
  <c r="Y119" i="46"/>
  <c r="N119" i="46"/>
  <c r="T119" i="46" s="1"/>
  <c r="Y118" i="46"/>
  <c r="W118" i="46"/>
  <c r="BK117" i="46"/>
  <c r="BI117" i="46"/>
  <c r="BH117" i="46"/>
  <c r="BG117" i="46"/>
  <c r="BF117" i="46"/>
  <c r="BE117" i="46"/>
  <c r="AA117" i="46"/>
  <c r="Y117" i="46"/>
  <c r="N117" i="46"/>
  <c r="T117" i="46" s="1"/>
  <c r="BK116" i="46"/>
  <c r="BI116" i="46"/>
  <c r="BH116" i="46"/>
  <c r="BG116" i="46"/>
  <c r="BF116" i="46"/>
  <c r="BE116" i="46"/>
  <c r="AA116" i="46"/>
  <c r="Y116" i="46"/>
  <c r="N116" i="46"/>
  <c r="T116" i="46" s="1"/>
  <c r="BK115" i="46"/>
  <c r="BI115" i="46"/>
  <c r="BH115" i="46"/>
  <c r="BG115" i="46"/>
  <c r="BF115" i="46"/>
  <c r="BE115" i="46"/>
  <c r="AA115" i="46"/>
  <c r="Y115" i="46"/>
  <c r="N115" i="46"/>
  <c r="T115" i="46" s="1"/>
  <c r="BK114" i="46"/>
  <c r="BI114" i="46"/>
  <c r="BH114" i="46"/>
  <c r="BG114" i="46"/>
  <c r="BF114" i="46"/>
  <c r="BE114" i="46"/>
  <c r="AA114" i="46"/>
  <c r="Y114" i="46"/>
  <c r="N114" i="46"/>
  <c r="T114" i="46" s="1"/>
  <c r="BK113" i="46"/>
  <c r="BI113" i="46"/>
  <c r="BH113" i="46"/>
  <c r="BG113" i="46"/>
  <c r="BF113" i="46"/>
  <c r="BE113" i="46"/>
  <c r="AA113" i="46"/>
  <c r="Y113" i="46"/>
  <c r="T113" i="46"/>
  <c r="N113" i="46"/>
  <c r="BK112" i="46"/>
  <c r="BI112" i="46"/>
  <c r="BH112" i="46"/>
  <c r="BG112" i="46"/>
  <c r="BF112" i="46"/>
  <c r="BE112" i="46"/>
  <c r="AA112" i="46"/>
  <c r="Y112" i="46"/>
  <c r="N112" i="46"/>
  <c r="T112" i="46" s="1"/>
  <c r="BK111" i="46"/>
  <c r="BI111" i="46"/>
  <c r="BH111" i="46"/>
  <c r="BG111" i="46"/>
  <c r="BF111" i="46"/>
  <c r="BE111" i="46"/>
  <c r="AA111" i="46"/>
  <c r="Y111" i="46"/>
  <c r="N111" i="46"/>
  <c r="T111" i="46" s="1"/>
  <c r="BK110" i="46"/>
  <c r="BI110" i="46"/>
  <c r="BH110" i="46"/>
  <c r="BG110" i="46"/>
  <c r="BF110" i="46"/>
  <c r="BE110" i="46"/>
  <c r="AA110" i="46"/>
  <c r="Y110" i="46"/>
  <c r="N110" i="46"/>
  <c r="T110" i="46" s="1"/>
  <c r="BK109" i="46"/>
  <c r="BI109" i="46"/>
  <c r="BH109" i="46"/>
  <c r="BG109" i="46"/>
  <c r="BF109" i="46"/>
  <c r="BE109" i="46"/>
  <c r="AA109" i="46"/>
  <c r="Y109" i="46"/>
  <c r="N109" i="46"/>
  <c r="T109" i="46" s="1"/>
  <c r="BK108" i="46"/>
  <c r="BI108" i="46"/>
  <c r="BH108" i="46"/>
  <c r="BG108" i="46"/>
  <c r="BF108" i="46"/>
  <c r="BE108" i="46"/>
  <c r="AA108" i="46"/>
  <c r="Y108" i="46"/>
  <c r="T108" i="46"/>
  <c r="N108" i="46"/>
  <c r="BK107" i="46"/>
  <c r="BI107" i="46"/>
  <c r="BH107" i="46"/>
  <c r="BG107" i="46"/>
  <c r="BF107" i="46"/>
  <c r="BE107" i="46"/>
  <c r="AA107" i="46"/>
  <c r="Y107" i="46"/>
  <c r="N107" i="46"/>
  <c r="T107" i="46" s="1"/>
  <c r="BK106" i="46"/>
  <c r="BI106" i="46"/>
  <c r="BH106" i="46"/>
  <c r="BG106" i="46"/>
  <c r="BF106" i="46"/>
  <c r="BE106" i="46"/>
  <c r="AA106" i="46"/>
  <c r="Y106" i="46"/>
  <c r="N106" i="46"/>
  <c r="T106" i="46" s="1"/>
  <c r="BK105" i="46"/>
  <c r="BI105" i="46"/>
  <c r="BH105" i="46"/>
  <c r="BG105" i="46"/>
  <c r="BF105" i="46"/>
  <c r="BE105" i="46"/>
  <c r="AA105" i="46"/>
  <c r="Y105" i="46"/>
  <c r="N105" i="46"/>
  <c r="T105" i="46" s="1"/>
  <c r="BK104" i="46"/>
  <c r="BI104" i="46"/>
  <c r="BH104" i="46"/>
  <c r="BG104" i="46"/>
  <c r="BF104" i="46"/>
  <c r="BE104" i="46"/>
  <c r="AA104" i="46"/>
  <c r="Y104" i="46"/>
  <c r="N104" i="46"/>
  <c r="T104" i="46" s="1"/>
  <c r="BK103" i="46"/>
  <c r="BI103" i="46"/>
  <c r="BH103" i="46"/>
  <c r="BG103" i="46"/>
  <c r="BF103" i="46"/>
  <c r="BE103" i="46"/>
  <c r="AA103" i="46"/>
  <c r="Y103" i="46"/>
  <c r="N103" i="46"/>
  <c r="T103" i="46" s="1"/>
  <c r="BK102" i="46"/>
  <c r="BI102" i="46"/>
  <c r="BH102" i="46"/>
  <c r="BG102" i="46"/>
  <c r="BF102" i="46"/>
  <c r="BE102" i="46"/>
  <c r="AA102" i="46"/>
  <c r="Y102" i="46"/>
  <c r="N102" i="46"/>
  <c r="T102" i="46" s="1"/>
  <c r="BK101" i="46"/>
  <c r="BI101" i="46"/>
  <c r="BH101" i="46"/>
  <c r="BG101" i="46"/>
  <c r="BF101" i="46"/>
  <c r="BE101" i="46"/>
  <c r="AA101" i="46"/>
  <c r="Y101" i="46"/>
  <c r="N101" i="46"/>
  <c r="T101" i="46" s="1"/>
  <c r="BK99" i="46"/>
  <c r="BI99" i="46"/>
  <c r="BH99" i="46"/>
  <c r="BG99" i="46"/>
  <c r="BF99" i="46"/>
  <c r="BE99" i="46"/>
  <c r="AA99" i="46"/>
  <c r="Y99" i="46"/>
  <c r="N99" i="46"/>
  <c r="T99" i="46" s="1"/>
  <c r="BK98" i="46"/>
  <c r="BI98" i="46"/>
  <c r="BH98" i="46"/>
  <c r="BG98" i="46"/>
  <c r="BF98" i="46"/>
  <c r="BE98" i="46"/>
  <c r="AA98" i="46"/>
  <c r="Y98" i="46"/>
  <c r="N98" i="46"/>
  <c r="T98" i="46" s="1"/>
  <c r="BK97" i="46"/>
  <c r="BI97" i="46"/>
  <c r="BH97" i="46"/>
  <c r="BG97" i="46"/>
  <c r="BF97" i="46"/>
  <c r="BE97" i="46"/>
  <c r="AA97" i="46"/>
  <c r="Y97" i="46"/>
  <c r="N97" i="46"/>
  <c r="T97" i="46" s="1"/>
  <c r="BK96" i="46"/>
  <c r="BI96" i="46"/>
  <c r="BH96" i="46"/>
  <c r="BG96" i="46"/>
  <c r="BF96" i="46"/>
  <c r="BE96" i="46"/>
  <c r="AA96" i="46"/>
  <c r="Y96" i="46"/>
  <c r="N96" i="46"/>
  <c r="T96" i="46" s="1"/>
  <c r="BK95" i="46"/>
  <c r="BI95" i="46"/>
  <c r="BH95" i="46"/>
  <c r="BG95" i="46"/>
  <c r="BF95" i="46"/>
  <c r="BE95" i="46"/>
  <c r="AA95" i="46"/>
  <c r="Y95" i="46"/>
  <c r="N95" i="46"/>
  <c r="T95" i="46" s="1"/>
  <c r="BK94" i="46"/>
  <c r="BI94" i="46"/>
  <c r="BH94" i="46"/>
  <c r="BG94" i="46"/>
  <c r="BF94" i="46"/>
  <c r="BE94" i="46"/>
  <c r="AA94" i="46"/>
  <c r="Y94" i="46"/>
  <c r="N94" i="46"/>
  <c r="T94" i="46" s="1"/>
  <c r="BK93" i="46"/>
  <c r="BI93" i="46"/>
  <c r="BH93" i="46"/>
  <c r="BG93" i="46"/>
  <c r="BF93" i="46"/>
  <c r="BE93" i="46"/>
  <c r="AA93" i="46"/>
  <c r="Y93" i="46"/>
  <c r="T93" i="46"/>
  <c r="N93" i="46"/>
  <c r="BK92" i="46"/>
  <c r="BI92" i="46"/>
  <c r="BH92" i="46"/>
  <c r="BG92" i="46"/>
  <c r="BF92" i="46"/>
  <c r="BE92" i="46"/>
  <c r="AA92" i="46"/>
  <c r="Y92" i="46"/>
  <c r="N92" i="46"/>
  <c r="T92" i="46" s="1"/>
  <c r="BK91" i="46"/>
  <c r="BI91" i="46"/>
  <c r="BH91" i="46"/>
  <c r="BG91" i="46"/>
  <c r="BF91" i="46"/>
  <c r="BE91" i="46"/>
  <c r="AA91" i="46"/>
  <c r="Y91" i="46"/>
  <c r="N91" i="46"/>
  <c r="T91" i="46" s="1"/>
  <c r="BK90" i="46"/>
  <c r="BI90" i="46"/>
  <c r="BH90" i="46"/>
  <c r="BG90" i="46"/>
  <c r="BF90" i="46"/>
  <c r="BE90" i="46"/>
  <c r="AA90" i="46"/>
  <c r="Y90" i="46"/>
  <c r="N90" i="46"/>
  <c r="T90" i="46" s="1"/>
  <c r="BK88" i="46"/>
  <c r="BI88" i="46"/>
  <c r="BH88" i="46"/>
  <c r="BG88" i="46"/>
  <c r="BF88" i="46"/>
  <c r="BE88" i="46"/>
  <c r="AA88" i="46"/>
  <c r="Y88" i="46"/>
  <c r="N88" i="46"/>
  <c r="T88" i="46" s="1"/>
  <c r="BK87" i="46"/>
  <c r="BI87" i="46"/>
  <c r="BH87" i="46"/>
  <c r="BG87" i="46"/>
  <c r="BF87" i="46"/>
  <c r="BE87" i="46"/>
  <c r="AA87" i="46"/>
  <c r="Y87" i="46"/>
  <c r="N87" i="46"/>
  <c r="T87" i="46" s="1"/>
  <c r="BK86" i="46"/>
  <c r="BI86" i="46"/>
  <c r="BH86" i="46"/>
  <c r="BG86" i="46"/>
  <c r="BF86" i="46"/>
  <c r="BE86" i="46"/>
  <c r="AA86" i="46"/>
  <c r="Y86" i="46"/>
  <c r="N86" i="46"/>
  <c r="T86" i="46" s="1"/>
  <c r="BK85" i="46"/>
  <c r="BI85" i="46"/>
  <c r="BH85" i="46"/>
  <c r="BG85" i="46"/>
  <c r="BF85" i="46"/>
  <c r="BE85" i="46"/>
  <c r="AA85" i="46"/>
  <c r="Y85" i="46"/>
  <c r="N85" i="46"/>
  <c r="T85" i="46" s="1"/>
  <c r="BK84" i="46"/>
  <c r="BI84" i="46"/>
  <c r="BH84" i="46"/>
  <c r="BG84" i="46"/>
  <c r="BF84" i="46"/>
  <c r="BE84" i="46"/>
  <c r="AA84" i="46"/>
  <c r="Y84" i="46"/>
  <c r="N84" i="46"/>
  <c r="T84" i="46" s="1"/>
  <c r="BK83" i="46"/>
  <c r="BI83" i="46"/>
  <c r="BH83" i="46"/>
  <c r="BG83" i="46"/>
  <c r="BF83" i="46"/>
  <c r="BE83" i="46"/>
  <c r="AA83" i="46"/>
  <c r="Y83" i="46"/>
  <c r="N83" i="46"/>
  <c r="T83" i="46" s="1"/>
  <c r="BK82" i="46"/>
  <c r="BI82" i="46"/>
  <c r="BH82" i="46"/>
  <c r="BG82" i="46"/>
  <c r="BF82" i="46"/>
  <c r="BE82" i="46"/>
  <c r="AA82" i="46"/>
  <c r="N82" i="46"/>
  <c r="T82" i="46" s="1"/>
  <c r="BK81" i="46"/>
  <c r="BI81" i="46"/>
  <c r="BH81" i="46"/>
  <c r="BG81" i="46"/>
  <c r="BF81" i="46"/>
  <c r="BE81" i="46"/>
  <c r="AA81" i="46"/>
  <c r="Y81" i="46"/>
  <c r="N81" i="46"/>
  <c r="T81" i="46" s="1"/>
  <c r="BK80" i="46"/>
  <c r="BI80" i="46"/>
  <c r="BH80" i="46"/>
  <c r="BG80" i="46"/>
  <c r="BF80" i="46"/>
  <c r="BE80" i="46"/>
  <c r="AA80" i="46"/>
  <c r="N80" i="46"/>
  <c r="T80" i="46" s="1"/>
  <c r="BK79" i="46"/>
  <c r="BK77" i="46" s="1"/>
  <c r="BI79" i="46"/>
  <c r="BH79" i="46"/>
  <c r="BG79" i="46"/>
  <c r="BF79" i="46"/>
  <c r="BE79" i="46"/>
  <c r="AA79" i="46"/>
  <c r="AA77" i="46" s="1"/>
  <c r="AA71" i="46" s="1"/>
  <c r="Y79" i="46"/>
  <c r="Y77" i="46" s="1"/>
  <c r="N79" i="46"/>
  <c r="T79" i="46" s="1"/>
  <c r="W77" i="46"/>
  <c r="BK76" i="46"/>
  <c r="BI76" i="46"/>
  <c r="BH76" i="46"/>
  <c r="BG76" i="46"/>
  <c r="BF76" i="46"/>
  <c r="AA76" i="46"/>
  <c r="Y76" i="46"/>
  <c r="T76" i="46"/>
  <c r="N76" i="46"/>
  <c r="BK75" i="46"/>
  <c r="BI75" i="46"/>
  <c r="BH75" i="46"/>
  <c r="BG75" i="46"/>
  <c r="BF75" i="46"/>
  <c r="AA75" i="46"/>
  <c r="Y75" i="46"/>
  <c r="N75" i="46"/>
  <c r="T75" i="46" s="1"/>
  <c r="BK74" i="46"/>
  <c r="BI74" i="46"/>
  <c r="BH74" i="46"/>
  <c r="BG74" i="46"/>
  <c r="BF74" i="46"/>
  <c r="AA74" i="46"/>
  <c r="Y74" i="46"/>
  <c r="N74" i="46"/>
  <c r="BE74" i="46" s="1"/>
  <c r="BK73" i="46"/>
  <c r="BI73" i="46"/>
  <c r="BH73" i="46"/>
  <c r="BG73" i="46"/>
  <c r="BF73" i="46"/>
  <c r="AA73" i="46"/>
  <c r="Y73" i="46"/>
  <c r="Y72" i="46" s="1"/>
  <c r="Y71" i="46" s="1"/>
  <c r="N73" i="46"/>
  <c r="T73" i="46" s="1"/>
  <c r="BK72" i="46"/>
  <c r="AA72" i="46"/>
  <c r="W72" i="46"/>
  <c r="W71" i="46" s="1"/>
  <c r="W70" i="46" s="1"/>
  <c r="F67" i="46"/>
  <c r="H30" i="46"/>
  <c r="O15" i="46"/>
  <c r="E15" i="46"/>
  <c r="F45" i="46" s="1"/>
  <c r="O14" i="46"/>
  <c r="O12" i="46"/>
  <c r="F21" i="45"/>
  <c r="F20" i="45"/>
  <c r="F19" i="45"/>
  <c r="F18" i="45"/>
  <c r="F17" i="45"/>
  <c r="F16" i="45"/>
  <c r="F15" i="45"/>
  <c r="C14" i="45"/>
  <c r="F14" i="45" s="1"/>
  <c r="F13" i="45"/>
  <c r="F12" i="45"/>
  <c r="F11" i="45"/>
  <c r="F10" i="45"/>
  <c r="F9" i="45"/>
  <c r="F8" i="45"/>
  <c r="F7" i="45"/>
  <c r="F6" i="45"/>
  <c r="C2" i="45"/>
  <c r="B5" i="44" s="1"/>
  <c r="G90" i="40"/>
  <c r="G89" i="40"/>
  <c r="G88" i="40"/>
  <c r="G87" i="40"/>
  <c r="G86" i="40"/>
  <c r="G85" i="40"/>
  <c r="G84" i="40"/>
  <c r="G81" i="40"/>
  <c r="G80" i="40"/>
  <c r="G79" i="40"/>
  <c r="G78" i="40"/>
  <c r="G77" i="40"/>
  <c r="G76" i="40"/>
  <c r="G75" i="40"/>
  <c r="G74" i="40"/>
  <c r="G71" i="40"/>
  <c r="G70" i="40"/>
  <c r="G67" i="40"/>
  <c r="B67" i="40"/>
  <c r="B70" i="40" s="1"/>
  <c r="B71" i="40" s="1"/>
  <c r="G66" i="40"/>
  <c r="G65" i="40"/>
  <c r="B65" i="40"/>
  <c r="G64" i="40"/>
  <c r="G63" i="40"/>
  <c r="B63" i="40"/>
  <c r="G62" i="40"/>
  <c r="G61" i="40"/>
  <c r="E60" i="40"/>
  <c r="G60" i="40" s="1"/>
  <c r="G59" i="40"/>
  <c r="E59" i="40"/>
  <c r="G58" i="40"/>
  <c r="G55" i="40"/>
  <c r="G54" i="40"/>
  <c r="G53" i="40"/>
  <c r="G52" i="40"/>
  <c r="G51" i="40"/>
  <c r="G50" i="40"/>
  <c r="G49" i="40"/>
  <c r="G48" i="40"/>
  <c r="G47" i="40"/>
  <c r="G46" i="40"/>
  <c r="G45" i="40"/>
  <c r="G44" i="40"/>
  <c r="G43" i="40"/>
  <c r="G42" i="40"/>
  <c r="G41" i="40"/>
  <c r="G40" i="40"/>
  <c r="G39" i="40"/>
  <c r="G38" i="40"/>
  <c r="G35" i="40"/>
  <c r="G34" i="40"/>
  <c r="G33" i="40"/>
  <c r="G32" i="40"/>
  <c r="G31" i="40"/>
  <c r="G30" i="40"/>
  <c r="G29" i="40"/>
  <c r="G28" i="40"/>
  <c r="G27" i="40"/>
  <c r="E27" i="40"/>
  <c r="G26" i="40"/>
  <c r="B26" i="40"/>
  <c r="B27" i="40" s="1"/>
  <c r="B28" i="40" s="1"/>
  <c r="B29" i="40" s="1"/>
  <c r="B30" i="40" s="1"/>
  <c r="B31" i="40" s="1"/>
  <c r="B32" i="40" s="1"/>
  <c r="B33" i="40" s="1"/>
  <c r="B34" i="40" s="1"/>
  <c r="B35" i="40" s="1"/>
  <c r="B38" i="40" s="1"/>
  <c r="B39" i="40" s="1"/>
  <c r="B40" i="40" s="1"/>
  <c r="B41" i="40" s="1"/>
  <c r="B42" i="40" s="1"/>
  <c r="B43" i="40" s="1"/>
  <c r="B44" i="40" s="1"/>
  <c r="B45" i="40" s="1"/>
  <c r="B46" i="40" s="1"/>
  <c r="B47" i="40" s="1"/>
  <c r="B48" i="40" s="1"/>
  <c r="B49" i="40" s="1"/>
  <c r="B50" i="40" s="1"/>
  <c r="B51" i="40" s="1"/>
  <c r="B52" i="40" s="1"/>
  <c r="B53" i="40" s="1"/>
  <c r="B54" i="40" s="1"/>
  <c r="B55" i="40" s="1"/>
  <c r="B58" i="40" s="1"/>
  <c r="B59" i="40" s="1"/>
  <c r="B60" i="40" s="1"/>
  <c r="B61" i="40" s="1"/>
  <c r="G25" i="40"/>
  <c r="G24" i="40"/>
  <c r="G23" i="40"/>
  <c r="G22" i="40"/>
  <c r="G21" i="40"/>
  <c r="G20" i="40"/>
  <c r="G19" i="40"/>
  <c r="G18" i="40"/>
  <c r="E17" i="40"/>
  <c r="G17" i="40" s="1"/>
  <c r="E16" i="40"/>
  <c r="G16" i="40" s="1"/>
  <c r="E15" i="40"/>
  <c r="G15" i="40" s="1"/>
  <c r="G14" i="40"/>
  <c r="E14" i="40"/>
  <c r="G13" i="40"/>
  <c r="E11" i="40"/>
  <c r="G11" i="40" s="1"/>
  <c r="B11" i="40"/>
  <c r="B12" i="40" s="1"/>
  <c r="B13" i="40" s="1"/>
  <c r="B14" i="40" s="1"/>
  <c r="B15" i="40" s="1"/>
  <c r="B16" i="40" s="1"/>
  <c r="B17" i="40" s="1"/>
  <c r="B18" i="40" s="1"/>
  <c r="B19" i="40" s="1"/>
  <c r="B20" i="40" s="1"/>
  <c r="B21" i="40" s="1"/>
  <c r="B22" i="40" s="1"/>
  <c r="B23" i="40" s="1"/>
  <c r="G10" i="40"/>
  <c r="AE30" i="20"/>
  <c r="V28" i="20"/>
  <c r="Q28" i="20"/>
  <c r="O28" i="20"/>
  <c r="K28" i="20"/>
  <c r="I28" i="20"/>
  <c r="G28" i="20"/>
  <c r="M28" i="20" s="1"/>
  <c r="V27" i="20"/>
  <c r="Q27" i="20"/>
  <c r="O27" i="20"/>
  <c r="K27" i="20"/>
  <c r="I27" i="20"/>
  <c r="G27" i="20"/>
  <c r="M27" i="20" s="1"/>
  <c r="V26" i="20"/>
  <c r="Q26" i="20"/>
  <c r="O26" i="20"/>
  <c r="K26" i="20"/>
  <c r="I26" i="20"/>
  <c r="G26" i="20"/>
  <c r="M26" i="20" s="1"/>
  <c r="V25" i="20"/>
  <c r="Q25" i="20"/>
  <c r="O25" i="20"/>
  <c r="K25" i="20"/>
  <c r="I25" i="20"/>
  <c r="G25" i="20"/>
  <c r="V24" i="20"/>
  <c r="Q24" i="20"/>
  <c r="O24" i="20"/>
  <c r="K24" i="20"/>
  <c r="I24" i="20"/>
  <c r="G24" i="20"/>
  <c r="M24" i="20" s="1"/>
  <c r="V23" i="20"/>
  <c r="V22" i="20"/>
  <c r="Q22" i="20"/>
  <c r="O22" i="20"/>
  <c r="K22" i="20"/>
  <c r="I22" i="20"/>
  <c r="G22" i="20"/>
  <c r="M22" i="20" s="1"/>
  <c r="V21" i="20"/>
  <c r="V20" i="20" s="1"/>
  <c r="Q21" i="20"/>
  <c r="O21" i="20"/>
  <c r="O20" i="20" s="1"/>
  <c r="K21" i="20"/>
  <c r="K20" i="20" s="1"/>
  <c r="I21" i="20"/>
  <c r="G21" i="20"/>
  <c r="M21" i="20" s="1"/>
  <c r="G20" i="20"/>
  <c r="V19" i="20"/>
  <c r="Q19" i="20"/>
  <c r="Q17" i="20" s="1"/>
  <c r="O19" i="20"/>
  <c r="K19" i="20"/>
  <c r="I19" i="20"/>
  <c r="G19" i="20"/>
  <c r="M19" i="20" s="1"/>
  <c r="V18" i="20"/>
  <c r="V17" i="20" s="1"/>
  <c r="Q18" i="20"/>
  <c r="O18" i="20"/>
  <c r="K18" i="20"/>
  <c r="I18" i="20"/>
  <c r="I17" i="20" s="1"/>
  <c r="G18" i="20"/>
  <c r="M18" i="20" s="1"/>
  <c r="V16" i="20"/>
  <c r="Q16" i="20"/>
  <c r="O16" i="20"/>
  <c r="K16" i="20"/>
  <c r="I16" i="20"/>
  <c r="G16" i="20"/>
  <c r="M16" i="20" s="1"/>
  <c r="V15" i="20"/>
  <c r="Q15" i="20"/>
  <c r="O15" i="20"/>
  <c r="K15" i="20"/>
  <c r="I15" i="20"/>
  <c r="G15" i="20"/>
  <c r="M15" i="20" s="1"/>
  <c r="V14" i="20"/>
  <c r="Q14" i="20"/>
  <c r="Q12" i="20" s="1"/>
  <c r="O14" i="20"/>
  <c r="K14" i="20"/>
  <c r="I14" i="20"/>
  <c r="G14" i="20"/>
  <c r="M14" i="20" s="1"/>
  <c r="V13" i="20"/>
  <c r="Q13" i="20"/>
  <c r="O13" i="20"/>
  <c r="O12" i="20" s="1"/>
  <c r="K13" i="20"/>
  <c r="K12" i="20" s="1"/>
  <c r="I13" i="20"/>
  <c r="G13" i="20"/>
  <c r="M13" i="20" s="1"/>
  <c r="V11" i="20"/>
  <c r="Q11" i="20"/>
  <c r="Q10" i="20" s="1"/>
  <c r="O11" i="20"/>
  <c r="O10" i="20" s="1"/>
  <c r="K11" i="20"/>
  <c r="K10" i="20" s="1"/>
  <c r="I11" i="20"/>
  <c r="I10" i="20" s="1"/>
  <c r="G11" i="20"/>
  <c r="M11" i="20" s="1"/>
  <c r="M10" i="20" s="1"/>
  <c r="V10" i="20"/>
  <c r="V9" i="20"/>
  <c r="Q9" i="20"/>
  <c r="Q8" i="20" s="1"/>
  <c r="O9" i="20"/>
  <c r="O8" i="20" s="1"/>
  <c r="K9" i="20"/>
  <c r="K8" i="20" s="1"/>
  <c r="I9" i="20"/>
  <c r="I8" i="20" s="1"/>
  <c r="G9" i="20"/>
  <c r="G8" i="20" s="1"/>
  <c r="V8" i="20"/>
  <c r="BK130" i="19"/>
  <c r="BI130" i="19"/>
  <c r="BH130" i="19"/>
  <c r="BG130" i="19"/>
  <c r="BF130" i="19"/>
  <c r="BE130" i="19"/>
  <c r="AA130" i="19"/>
  <c r="Y130" i="19"/>
  <c r="N130" i="19"/>
  <c r="T130" i="19" s="1"/>
  <c r="BK129" i="19"/>
  <c r="BI129" i="19"/>
  <c r="BH129" i="19"/>
  <c r="BG129" i="19"/>
  <c r="BF129" i="19"/>
  <c r="AA129" i="19"/>
  <c r="Y129" i="19"/>
  <c r="N129" i="19"/>
  <c r="BE129" i="19" s="1"/>
  <c r="BK128" i="19"/>
  <c r="BI128" i="19"/>
  <c r="BH128" i="19"/>
  <c r="BG128" i="19"/>
  <c r="BF128" i="19"/>
  <c r="AA128" i="19"/>
  <c r="Y128" i="19"/>
  <c r="N128" i="19"/>
  <c r="T128" i="19" s="1"/>
  <c r="BI127" i="19"/>
  <c r="BH127" i="19"/>
  <c r="BG127" i="19"/>
  <c r="BF127" i="19"/>
  <c r="AA127" i="19"/>
  <c r="Y127" i="19"/>
  <c r="N127" i="19"/>
  <c r="BK126" i="19"/>
  <c r="BI126" i="19"/>
  <c r="BH126" i="19"/>
  <c r="BG126" i="19"/>
  <c r="BF126" i="19"/>
  <c r="AA126" i="19"/>
  <c r="AA125" i="19" s="1"/>
  <c r="Y126" i="19"/>
  <c r="N126" i="19"/>
  <c r="T126" i="19" s="1"/>
  <c r="W125" i="19"/>
  <c r="BK124" i="19"/>
  <c r="BI124" i="19"/>
  <c r="BH124" i="19"/>
  <c r="BG124" i="19"/>
  <c r="BF124" i="19"/>
  <c r="BE124" i="19"/>
  <c r="AA124" i="19"/>
  <c r="Y124" i="19"/>
  <c r="N124" i="19"/>
  <c r="T124" i="19" s="1"/>
  <c r="BK123" i="19"/>
  <c r="BI123" i="19"/>
  <c r="BH123" i="19"/>
  <c r="BG123" i="19"/>
  <c r="BF123" i="19"/>
  <c r="BE123" i="19"/>
  <c r="AA123" i="19"/>
  <c r="Y123" i="19"/>
  <c r="N123" i="19"/>
  <c r="T123" i="19" s="1"/>
  <c r="BK122" i="19"/>
  <c r="BI122" i="19"/>
  <c r="BH122" i="19"/>
  <c r="BG122" i="19"/>
  <c r="BF122" i="19"/>
  <c r="BE122" i="19"/>
  <c r="AA122" i="19"/>
  <c r="Y122" i="19"/>
  <c r="N122" i="19"/>
  <c r="T122" i="19" s="1"/>
  <c r="BK121" i="19"/>
  <c r="BI121" i="19"/>
  <c r="BH121" i="19"/>
  <c r="BG121" i="19"/>
  <c r="BF121" i="19"/>
  <c r="BE121" i="19"/>
  <c r="AA121" i="19"/>
  <c r="Y121" i="19"/>
  <c r="T121" i="19"/>
  <c r="N121" i="19"/>
  <c r="BK120" i="19"/>
  <c r="BI120" i="19"/>
  <c r="BH120" i="19"/>
  <c r="BG120" i="19"/>
  <c r="BF120" i="19"/>
  <c r="BE120" i="19"/>
  <c r="AA120" i="19"/>
  <c r="Y120" i="19"/>
  <c r="N120" i="19"/>
  <c r="T120" i="19" s="1"/>
  <c r="BK119" i="19"/>
  <c r="BI119" i="19"/>
  <c r="BH119" i="19"/>
  <c r="BG119" i="19"/>
  <c r="BF119" i="19"/>
  <c r="BE119" i="19"/>
  <c r="AA119" i="19"/>
  <c r="Y119" i="19"/>
  <c r="T119" i="19"/>
  <c r="N119" i="19"/>
  <c r="BK118" i="19"/>
  <c r="BI118" i="19"/>
  <c r="BH118" i="19"/>
  <c r="BG118" i="19"/>
  <c r="BF118" i="19"/>
  <c r="BE118" i="19"/>
  <c r="AA118" i="19"/>
  <c r="Y118" i="19"/>
  <c r="N118" i="19"/>
  <c r="T118" i="19" s="1"/>
  <c r="BK117" i="19"/>
  <c r="BI117" i="19"/>
  <c r="BH117" i="19"/>
  <c r="BG117" i="19"/>
  <c r="BF117" i="19"/>
  <c r="BE117" i="19"/>
  <c r="AA117" i="19"/>
  <c r="Y117" i="19"/>
  <c r="N117" i="19"/>
  <c r="T117" i="19" s="1"/>
  <c r="BK116" i="19"/>
  <c r="BI116" i="19"/>
  <c r="BH116" i="19"/>
  <c r="BG116" i="19"/>
  <c r="BF116" i="19"/>
  <c r="BE116" i="19"/>
  <c r="AA116" i="19"/>
  <c r="Y116" i="19"/>
  <c r="N116" i="19"/>
  <c r="T116" i="19" s="1"/>
  <c r="BK115" i="19"/>
  <c r="BI115" i="19"/>
  <c r="BH115" i="19"/>
  <c r="BG115" i="19"/>
  <c r="BF115" i="19"/>
  <c r="BE115" i="19"/>
  <c r="AA115" i="19"/>
  <c r="Y115" i="19"/>
  <c r="N115" i="19"/>
  <c r="T115" i="19" s="1"/>
  <c r="BK114" i="19"/>
  <c r="BI114" i="19"/>
  <c r="BH114" i="19"/>
  <c r="BG114" i="19"/>
  <c r="BF114" i="19"/>
  <c r="BE114" i="19"/>
  <c r="AA114" i="19"/>
  <c r="Y114" i="19"/>
  <c r="N114" i="19"/>
  <c r="T114" i="19" s="1"/>
  <c r="BK113" i="19"/>
  <c r="BI113" i="19"/>
  <c r="BH113" i="19"/>
  <c r="BG113" i="19"/>
  <c r="BF113" i="19"/>
  <c r="BE113" i="19"/>
  <c r="AA113" i="19"/>
  <c r="Y113" i="19"/>
  <c r="N113" i="19"/>
  <c r="T113" i="19" s="1"/>
  <c r="BK112" i="19"/>
  <c r="BI112" i="19"/>
  <c r="BH112" i="19"/>
  <c r="BG112" i="19"/>
  <c r="BF112" i="19"/>
  <c r="BE112" i="19"/>
  <c r="AA112" i="19"/>
  <c r="Y112" i="19"/>
  <c r="N112" i="19"/>
  <c r="T112" i="19" s="1"/>
  <c r="BK111" i="19"/>
  <c r="BI111" i="19"/>
  <c r="BH111" i="19"/>
  <c r="BG111" i="19"/>
  <c r="BF111" i="19"/>
  <c r="BE111" i="19"/>
  <c r="AA111" i="19"/>
  <c r="Y111" i="19"/>
  <c r="T111" i="19"/>
  <c r="N111" i="19"/>
  <c r="BK110" i="19"/>
  <c r="BI110" i="19"/>
  <c r="BH110" i="19"/>
  <c r="BG110" i="19"/>
  <c r="BF110" i="19"/>
  <c r="BE110" i="19"/>
  <c r="AA110" i="19"/>
  <c r="Y110" i="19"/>
  <c r="N110" i="19"/>
  <c r="T110" i="19" s="1"/>
  <c r="K110" i="19"/>
  <c r="BK109" i="19"/>
  <c r="BI109" i="19"/>
  <c r="BH109" i="19"/>
  <c r="BG109" i="19"/>
  <c r="BF109" i="19"/>
  <c r="BE109" i="19"/>
  <c r="AA109" i="19"/>
  <c r="Y109" i="19"/>
  <c r="K109" i="19"/>
  <c r="N109" i="19" s="1"/>
  <c r="T109" i="19" s="1"/>
  <c r="BK108" i="19"/>
  <c r="BI108" i="19"/>
  <c r="BH108" i="19"/>
  <c r="BG108" i="19"/>
  <c r="BF108" i="19"/>
  <c r="BE108" i="19"/>
  <c r="AA108" i="19"/>
  <c r="Y108" i="19"/>
  <c r="K108" i="19"/>
  <c r="N108" i="19" s="1"/>
  <c r="T108" i="19" s="1"/>
  <c r="BK107" i="19"/>
  <c r="BI107" i="19"/>
  <c r="BH107" i="19"/>
  <c r="BG107" i="19"/>
  <c r="BF107" i="19"/>
  <c r="BE107" i="19"/>
  <c r="AA107" i="19"/>
  <c r="Y107" i="19"/>
  <c r="K107" i="19"/>
  <c r="N107" i="19" s="1"/>
  <c r="T107" i="19" s="1"/>
  <c r="BK106" i="19"/>
  <c r="BI106" i="19"/>
  <c r="BH106" i="19"/>
  <c r="BG106" i="19"/>
  <c r="BF106" i="19"/>
  <c r="BE106" i="19"/>
  <c r="AA106" i="19"/>
  <c r="Y106" i="19"/>
  <c r="K106" i="19"/>
  <c r="N106" i="19" s="1"/>
  <c r="T106" i="19" s="1"/>
  <c r="BK105" i="19"/>
  <c r="BI105" i="19"/>
  <c r="BH105" i="19"/>
  <c r="BG105" i="19"/>
  <c r="BF105" i="19"/>
  <c r="BE105" i="19"/>
  <c r="AA105" i="19"/>
  <c r="Y105" i="19"/>
  <c r="K105" i="19"/>
  <c r="N105" i="19" s="1"/>
  <c r="T105" i="19" s="1"/>
  <c r="BK103" i="19"/>
  <c r="BI103" i="19"/>
  <c r="BH103" i="19"/>
  <c r="BG103" i="19"/>
  <c r="BF103" i="19"/>
  <c r="BE103" i="19"/>
  <c r="AA103" i="19"/>
  <c r="Y103" i="19"/>
  <c r="N103" i="19"/>
  <c r="T103" i="19" s="1"/>
  <c r="BK102" i="19"/>
  <c r="BI102" i="19"/>
  <c r="BH102" i="19"/>
  <c r="BG102" i="19"/>
  <c r="BF102" i="19"/>
  <c r="BE102" i="19"/>
  <c r="AA102" i="19"/>
  <c r="Y102" i="19"/>
  <c r="N102" i="19"/>
  <c r="T102" i="19" s="1"/>
  <c r="BK101" i="19"/>
  <c r="BI101" i="19"/>
  <c r="BH101" i="19"/>
  <c r="BG101" i="19"/>
  <c r="BF101" i="19"/>
  <c r="BE101" i="19"/>
  <c r="AA101" i="19"/>
  <c r="Y101" i="19"/>
  <c r="N101" i="19"/>
  <c r="T101" i="19" s="1"/>
  <c r="BK100" i="19"/>
  <c r="BI100" i="19"/>
  <c r="BH100" i="19"/>
  <c r="BG100" i="19"/>
  <c r="BF100" i="19"/>
  <c r="BE100" i="19"/>
  <c r="AA100" i="19"/>
  <c r="Y100" i="19"/>
  <c r="T100" i="19"/>
  <c r="N100" i="19"/>
  <c r="BK99" i="19"/>
  <c r="BI99" i="19"/>
  <c r="BH99" i="19"/>
  <c r="BG99" i="19"/>
  <c r="BF99" i="19"/>
  <c r="BE99" i="19"/>
  <c r="AA99" i="19"/>
  <c r="Y99" i="19"/>
  <c r="T99" i="19"/>
  <c r="N99" i="19"/>
  <c r="BK98" i="19"/>
  <c r="BI98" i="19"/>
  <c r="BH98" i="19"/>
  <c r="BG98" i="19"/>
  <c r="BF98" i="19"/>
  <c r="BE98" i="19"/>
  <c r="AA98" i="19"/>
  <c r="Y98" i="19"/>
  <c r="N98" i="19"/>
  <c r="T98" i="19" s="1"/>
  <c r="BK97" i="19"/>
  <c r="BI97" i="19"/>
  <c r="BH97" i="19"/>
  <c r="BG97" i="19"/>
  <c r="BF97" i="19"/>
  <c r="BE97" i="19"/>
  <c r="AA97" i="19"/>
  <c r="Y97" i="19"/>
  <c r="N97" i="19"/>
  <c r="T97" i="19" s="1"/>
  <c r="BK96" i="19"/>
  <c r="BI96" i="19"/>
  <c r="BH96" i="19"/>
  <c r="BG96" i="19"/>
  <c r="BF96" i="19"/>
  <c r="BE96" i="19"/>
  <c r="AA96" i="19"/>
  <c r="Y96" i="19"/>
  <c r="N96" i="19"/>
  <c r="T96" i="19" s="1"/>
  <c r="BK95" i="19"/>
  <c r="BI95" i="19"/>
  <c r="BH95" i="19"/>
  <c r="BG95" i="19"/>
  <c r="BF95" i="19"/>
  <c r="BE95" i="19"/>
  <c r="AA95" i="19"/>
  <c r="Y95" i="19"/>
  <c r="N95" i="19"/>
  <c r="T95" i="19" s="1"/>
  <c r="BK94" i="19"/>
  <c r="BI94" i="19"/>
  <c r="BH94" i="19"/>
  <c r="BG94" i="19"/>
  <c r="BF94" i="19"/>
  <c r="BE94" i="19"/>
  <c r="AA94" i="19"/>
  <c r="Y94" i="19"/>
  <c r="N94" i="19"/>
  <c r="T94" i="19" s="1"/>
  <c r="BK92" i="19"/>
  <c r="BI92" i="19"/>
  <c r="BH92" i="19"/>
  <c r="BG92" i="19"/>
  <c r="BF92" i="19"/>
  <c r="BE92" i="19"/>
  <c r="AA92" i="19"/>
  <c r="Y92" i="19"/>
  <c r="N92" i="19"/>
  <c r="T92" i="19" s="1"/>
  <c r="BK91" i="19"/>
  <c r="BI91" i="19"/>
  <c r="BH91" i="19"/>
  <c r="BG91" i="19"/>
  <c r="BF91" i="19"/>
  <c r="BE91" i="19"/>
  <c r="AA91" i="19"/>
  <c r="Y91" i="19"/>
  <c r="T91" i="19"/>
  <c r="N91" i="19"/>
  <c r="BK90" i="19"/>
  <c r="BI90" i="19"/>
  <c r="BH90" i="19"/>
  <c r="BG90" i="19"/>
  <c r="BF90" i="19"/>
  <c r="BE90" i="19"/>
  <c r="AA90" i="19"/>
  <c r="Y90" i="19"/>
  <c r="N90" i="19"/>
  <c r="T90" i="19" s="1"/>
  <c r="BK89" i="19"/>
  <c r="BI89" i="19"/>
  <c r="BH89" i="19"/>
  <c r="BG89" i="19"/>
  <c r="BF89" i="19"/>
  <c r="BE89" i="19"/>
  <c r="AA89" i="19"/>
  <c r="Y89" i="19"/>
  <c r="N89" i="19"/>
  <c r="T89" i="19" s="1"/>
  <c r="BK88" i="19"/>
  <c r="BI88" i="19"/>
  <c r="BH88" i="19"/>
  <c r="BG88" i="19"/>
  <c r="BF88" i="19"/>
  <c r="BE88" i="19"/>
  <c r="AA88" i="19"/>
  <c r="Y88" i="19"/>
  <c r="N88" i="19"/>
  <c r="T88" i="19" s="1"/>
  <c r="BK87" i="19"/>
  <c r="BI87" i="19"/>
  <c r="BH87" i="19"/>
  <c r="BG87" i="19"/>
  <c r="BF87" i="19"/>
  <c r="BE87" i="19"/>
  <c r="AA87" i="19"/>
  <c r="Y87" i="19"/>
  <c r="T87" i="19"/>
  <c r="N87" i="19"/>
  <c r="BK86" i="19"/>
  <c r="BI86" i="19"/>
  <c r="BH86" i="19"/>
  <c r="BG86" i="19"/>
  <c r="BF86" i="19"/>
  <c r="BE86" i="19"/>
  <c r="AA86" i="19"/>
  <c r="Y86" i="19"/>
  <c r="N86" i="19"/>
  <c r="T86" i="19" s="1"/>
  <c r="BK85" i="19"/>
  <c r="BI85" i="19"/>
  <c r="BH85" i="19"/>
  <c r="BG85" i="19"/>
  <c r="BF85" i="19"/>
  <c r="BE85" i="19"/>
  <c r="AA85" i="19"/>
  <c r="Y85" i="19"/>
  <c r="T85" i="19"/>
  <c r="N85" i="19"/>
  <c r="BK84" i="19"/>
  <c r="BI84" i="19"/>
  <c r="BH84" i="19"/>
  <c r="BG84" i="19"/>
  <c r="BF84" i="19"/>
  <c r="BE84" i="19"/>
  <c r="AA84" i="19"/>
  <c r="Y84" i="19"/>
  <c r="T84" i="19"/>
  <c r="N84" i="19"/>
  <c r="BK83" i="19"/>
  <c r="BI83" i="19"/>
  <c r="BH83" i="19"/>
  <c r="BG83" i="19"/>
  <c r="BF83" i="19"/>
  <c r="BE83" i="19"/>
  <c r="AA83" i="19"/>
  <c r="Y83" i="19"/>
  <c r="N83" i="19"/>
  <c r="T83" i="19" s="1"/>
  <c r="BK82" i="19"/>
  <c r="BI82" i="19"/>
  <c r="BH82" i="19"/>
  <c r="BG82" i="19"/>
  <c r="BF82" i="19"/>
  <c r="BE82" i="19"/>
  <c r="AA82" i="19"/>
  <c r="N82" i="19"/>
  <c r="T82" i="19" s="1"/>
  <c r="BK81" i="19"/>
  <c r="BI81" i="19"/>
  <c r="BH81" i="19"/>
  <c r="BG81" i="19"/>
  <c r="BF81" i="19"/>
  <c r="BE81" i="19"/>
  <c r="AA81" i="19"/>
  <c r="Y81" i="19"/>
  <c r="N81" i="19"/>
  <c r="T81" i="19" s="1"/>
  <c r="BK80" i="19"/>
  <c r="BI80" i="19"/>
  <c r="BH80" i="19"/>
  <c r="BG80" i="19"/>
  <c r="BF80" i="19"/>
  <c r="BE80" i="19"/>
  <c r="AA80" i="19"/>
  <c r="N80" i="19"/>
  <c r="T80" i="19" s="1"/>
  <c r="BK79" i="19"/>
  <c r="BK77" i="19" s="1"/>
  <c r="BI79" i="19"/>
  <c r="BH79" i="19"/>
  <c r="BG79" i="19"/>
  <c r="BF79" i="19"/>
  <c r="BE79" i="19"/>
  <c r="AA79" i="19"/>
  <c r="AA77" i="19" s="1"/>
  <c r="Y79" i="19"/>
  <c r="Y77" i="19" s="1"/>
  <c r="N79" i="19"/>
  <c r="T79" i="19" s="1"/>
  <c r="W77" i="19"/>
  <c r="BI76" i="19"/>
  <c r="BH76" i="19"/>
  <c r="BG76" i="19"/>
  <c r="BF76" i="19"/>
  <c r="N76" i="19"/>
  <c r="T76" i="19" s="1"/>
  <c r="K76" i="19"/>
  <c r="BI75" i="19"/>
  <c r="BH75" i="19"/>
  <c r="BG75" i="19"/>
  <c r="BF75" i="19"/>
  <c r="K75" i="19"/>
  <c r="N75" i="19" s="1"/>
  <c r="T75" i="19" s="1"/>
  <c r="BI74" i="19"/>
  <c r="BH74" i="19"/>
  <c r="BG74" i="19"/>
  <c r="BF74" i="19"/>
  <c r="K74" i="19"/>
  <c r="Y76" i="19" s="1"/>
  <c r="BI73" i="19"/>
  <c r="BH73" i="19"/>
  <c r="BG73" i="19"/>
  <c r="H28" i="19" s="1"/>
  <c r="BF73" i="19"/>
  <c r="Y73" i="19"/>
  <c r="K73" i="19"/>
  <c r="AA73" i="19" s="1"/>
  <c r="W72" i="19"/>
  <c r="W71" i="19" s="1"/>
  <c r="O15" i="19"/>
  <c r="E15" i="19"/>
  <c r="F67" i="19" s="1"/>
  <c r="O14" i="19"/>
  <c r="O12" i="19"/>
  <c r="AE37" i="18"/>
  <c r="V34" i="18"/>
  <c r="Q34" i="18"/>
  <c r="O34" i="18"/>
  <c r="K34" i="18"/>
  <c r="I34" i="18"/>
  <c r="G34" i="18"/>
  <c r="M34" i="18" s="1"/>
  <c r="V33" i="18"/>
  <c r="Q33" i="18"/>
  <c r="O33" i="18"/>
  <c r="M33" i="18"/>
  <c r="K33" i="18"/>
  <c r="I33" i="18"/>
  <c r="G33" i="18"/>
  <c r="BA31" i="18"/>
  <c r="V30" i="18"/>
  <c r="Q30" i="18"/>
  <c r="O30" i="18"/>
  <c r="M30" i="18"/>
  <c r="K30" i="18"/>
  <c r="I30" i="18"/>
  <c r="G30" i="18"/>
  <c r="V24" i="18"/>
  <c r="Q24" i="18"/>
  <c r="O24" i="18"/>
  <c r="K24" i="18"/>
  <c r="I24" i="18"/>
  <c r="G24" i="18"/>
  <c r="M24" i="18" s="1"/>
  <c r="V22" i="18"/>
  <c r="Q22" i="18"/>
  <c r="O22" i="18"/>
  <c r="K22" i="18"/>
  <c r="I22" i="18"/>
  <c r="G22" i="18"/>
  <c r="M22" i="18" s="1"/>
  <c r="V20" i="18"/>
  <c r="Q20" i="18"/>
  <c r="O20" i="18"/>
  <c r="K20" i="18"/>
  <c r="I20" i="18"/>
  <c r="G20" i="18"/>
  <c r="M20" i="18" s="1"/>
  <c r="V17" i="18"/>
  <c r="Q17" i="18"/>
  <c r="O17" i="18"/>
  <c r="K17" i="18"/>
  <c r="I17" i="18"/>
  <c r="G17" i="18"/>
  <c r="M17" i="18" s="1"/>
  <c r="V13" i="18"/>
  <c r="V8" i="18" s="1"/>
  <c r="Q13" i="18"/>
  <c r="O13" i="18"/>
  <c r="K13" i="18"/>
  <c r="I13" i="18"/>
  <c r="G13" i="18"/>
  <c r="M13" i="18" s="1"/>
  <c r="V9" i="18"/>
  <c r="Q9" i="18"/>
  <c r="O9" i="18"/>
  <c r="K9" i="18"/>
  <c r="I9" i="18"/>
  <c r="G9" i="18"/>
  <c r="F21" i="17"/>
  <c r="F20" i="17"/>
  <c r="F19" i="17"/>
  <c r="F18" i="17"/>
  <c r="F17" i="17"/>
  <c r="F16" i="17"/>
  <c r="F15" i="17"/>
  <c r="F14" i="17"/>
  <c r="C14" i="17"/>
  <c r="F13" i="17"/>
  <c r="F12" i="17"/>
  <c r="F11" i="17"/>
  <c r="F10" i="17"/>
  <c r="F9" i="17"/>
  <c r="F8" i="17"/>
  <c r="F7" i="17"/>
  <c r="F6" i="17"/>
  <c r="C2" i="17"/>
  <c r="B6" i="15" s="1"/>
  <c r="F21" i="16"/>
  <c r="F20" i="16"/>
  <c r="F19" i="16"/>
  <c r="F18" i="16"/>
  <c r="F17" i="16"/>
  <c r="F16" i="16"/>
  <c r="F15" i="16"/>
  <c r="F14" i="16"/>
  <c r="C13" i="16"/>
  <c r="F13" i="16" s="1"/>
  <c r="F12" i="16"/>
  <c r="F11" i="16"/>
  <c r="F10" i="16"/>
  <c r="F9" i="16"/>
  <c r="F8" i="16"/>
  <c r="F7" i="16"/>
  <c r="F6" i="16"/>
  <c r="C2" i="16"/>
  <c r="B5" i="15" s="1"/>
  <c r="N12" i="62" l="1"/>
  <c r="M12" i="62"/>
  <c r="K12" i="62"/>
  <c r="K19" i="67"/>
  <c r="V28" i="70"/>
  <c r="L19" i="84"/>
  <c r="L30" i="84"/>
  <c r="K6" i="89"/>
  <c r="Y125" i="19"/>
  <c r="O17" i="20"/>
  <c r="H29" i="46"/>
  <c r="BK118" i="46"/>
  <c r="G28" i="47"/>
  <c r="V30" i="47"/>
  <c r="L5" i="61"/>
  <c r="L10" i="61"/>
  <c r="L14" i="61"/>
  <c r="L33" i="61"/>
  <c r="K8" i="62"/>
  <c r="K20" i="62"/>
  <c r="M25" i="62"/>
  <c r="K14" i="68"/>
  <c r="Q14" i="68"/>
  <c r="O87" i="68"/>
  <c r="K21" i="70"/>
  <c r="L22" i="84"/>
  <c r="L8" i="85"/>
  <c r="K8" i="18"/>
  <c r="V12" i="20"/>
  <c r="K23" i="20"/>
  <c r="G10" i="47"/>
  <c r="I15" i="47"/>
  <c r="V25" i="47"/>
  <c r="L23" i="61"/>
  <c r="M20" i="62"/>
  <c r="N25" i="62"/>
  <c r="O14" i="68"/>
  <c r="K87" i="68"/>
  <c r="V118" i="68"/>
  <c r="O118" i="68"/>
  <c r="I10" i="70"/>
  <c r="K16" i="85"/>
  <c r="I16" i="85" s="1"/>
  <c r="Q8" i="18"/>
  <c r="O8" i="18"/>
  <c r="H29" i="19"/>
  <c r="F22" i="45"/>
  <c r="C5" i="44" s="1"/>
  <c r="C6" i="44" s="1"/>
  <c r="F31" i="13" s="1"/>
  <c r="I8" i="18"/>
  <c r="W70" i="19"/>
  <c r="BE126" i="19"/>
  <c r="BE128" i="19"/>
  <c r="G10" i="20"/>
  <c r="O23" i="20"/>
  <c r="BK71" i="46"/>
  <c r="BK70" i="46" s="1"/>
  <c r="AA118" i="46"/>
  <c r="AA70" i="46" s="1"/>
  <c r="I10" i="47"/>
  <c r="G15" i="47"/>
  <c r="G25" i="47"/>
  <c r="G30" i="47"/>
  <c r="J4" i="54"/>
  <c r="D25" i="50" s="1"/>
  <c r="L6" i="61"/>
  <c r="L11" i="61"/>
  <c r="L15" i="61"/>
  <c r="I23" i="61"/>
  <c r="L34" i="61"/>
  <c r="H27" i="62"/>
  <c r="F27" i="62" s="1"/>
  <c r="K27" i="62" s="1"/>
  <c r="K15" i="62"/>
  <c r="J13" i="63"/>
  <c r="I8" i="68"/>
  <c r="O33" i="68"/>
  <c r="I87" i="68"/>
  <c r="F45" i="69"/>
  <c r="AA115" i="69"/>
  <c r="AA70" i="69" s="1"/>
  <c r="BE118" i="69"/>
  <c r="Q10" i="70"/>
  <c r="O21" i="70"/>
  <c r="K28" i="70"/>
  <c r="H30" i="85"/>
  <c r="F30" i="85" s="1"/>
  <c r="L30" i="85" s="1"/>
  <c r="G12" i="20"/>
  <c r="I20" i="20"/>
  <c r="Q23" i="20"/>
  <c r="O15" i="47"/>
  <c r="G20" i="58"/>
  <c r="G36" i="58"/>
  <c r="L19" i="61"/>
  <c r="I26" i="61"/>
  <c r="L26" i="61" s="1"/>
  <c r="K9" i="62"/>
  <c r="K21" i="62"/>
  <c r="M23" i="63"/>
  <c r="I33" i="63"/>
  <c r="M41" i="63"/>
  <c r="K29" i="67"/>
  <c r="I14" i="68"/>
  <c r="I17" i="70"/>
  <c r="Q21" i="70"/>
  <c r="I28" i="70"/>
  <c r="L6" i="84"/>
  <c r="L10" i="84"/>
  <c r="L18" i="84"/>
  <c r="L28" i="84"/>
  <c r="L9" i="85"/>
  <c r="K9" i="89"/>
  <c r="F22" i="17"/>
  <c r="C6" i="15" s="1"/>
  <c r="Q20" i="20"/>
  <c r="I23" i="20"/>
  <c r="Y70" i="46"/>
  <c r="I30" i="47"/>
  <c r="K26" i="61"/>
  <c r="G21" i="70"/>
  <c r="H37" i="89"/>
  <c r="F37" i="89" s="1"/>
  <c r="K37" i="89" s="1"/>
  <c r="K33" i="89"/>
  <c r="I12" i="20"/>
  <c r="K17" i="20"/>
  <c r="G23" i="20"/>
  <c r="G73" i="40"/>
  <c r="I25" i="47"/>
  <c r="K30" i="47"/>
  <c r="L12" i="61"/>
  <c r="I24" i="61"/>
  <c r="L24" i="61" s="1"/>
  <c r="I26" i="63"/>
  <c r="M27" i="63"/>
  <c r="I118" i="68"/>
  <c r="W71" i="69"/>
  <c r="W70" i="69" s="1"/>
  <c r="O10" i="70"/>
  <c r="M21" i="70"/>
  <c r="O28" i="70"/>
  <c r="K18" i="89"/>
  <c r="K29" i="89"/>
  <c r="K34" i="89"/>
  <c r="V10" i="47"/>
  <c r="Q15" i="47"/>
  <c r="Q25" i="47"/>
  <c r="O30" i="47"/>
  <c r="Q30" i="47"/>
  <c r="L8" i="61"/>
  <c r="L13" i="61"/>
  <c r="M13" i="62"/>
  <c r="M8" i="63"/>
  <c r="I24" i="63"/>
  <c r="M24" i="63" s="1"/>
  <c r="K15" i="67"/>
  <c r="K25" i="67"/>
  <c r="V87" i="68"/>
  <c r="H30" i="69"/>
  <c r="Q28" i="70"/>
  <c r="I21" i="84"/>
  <c r="L33" i="84"/>
  <c r="L15" i="85"/>
  <c r="D36" i="97"/>
  <c r="D16" i="96" s="1"/>
  <c r="F205" i="12" s="1"/>
  <c r="F22" i="16"/>
  <c r="C5" i="15" s="1"/>
  <c r="C7" i="15" s="1"/>
  <c r="F142" i="12" s="1"/>
  <c r="G8" i="18"/>
  <c r="G37" i="18" s="1"/>
  <c r="F144" i="12" s="1"/>
  <c r="H30" i="19"/>
  <c r="M12" i="20"/>
  <c r="G17" i="20"/>
  <c r="G57" i="40"/>
  <c r="G37" i="40"/>
  <c r="G69" i="40"/>
  <c r="G83" i="40"/>
  <c r="BE122" i="46"/>
  <c r="H28" i="46"/>
  <c r="T123" i="46"/>
  <c r="M25" i="47"/>
  <c r="M16" i="47"/>
  <c r="AF37" i="47"/>
  <c r="G8" i="47"/>
  <c r="G37" i="47" s="1"/>
  <c r="F35" i="13" s="1"/>
  <c r="M9" i="47"/>
  <c r="M8" i="47" s="1"/>
  <c r="J4" i="55"/>
  <c r="D26" i="50" s="1"/>
  <c r="G25" i="58"/>
  <c r="G6" i="58" s="1"/>
  <c r="F53" i="13" s="1"/>
  <c r="L30" i="61"/>
  <c r="L36" i="61"/>
  <c r="M34" i="63"/>
  <c r="M33" i="63"/>
  <c r="M36" i="63"/>
  <c r="M30" i="63"/>
  <c r="M42" i="63"/>
  <c r="M18" i="63"/>
  <c r="M26" i="63"/>
  <c r="M9" i="63"/>
  <c r="M5" i="63"/>
  <c r="K22" i="67"/>
  <c r="K30" i="67"/>
  <c r="K16" i="67"/>
  <c r="K18" i="67"/>
  <c r="K24" i="67"/>
  <c r="K28" i="67"/>
  <c r="K12" i="67"/>
  <c r="K8" i="67"/>
  <c r="K10" i="67"/>
  <c r="G8" i="68"/>
  <c r="G87" i="68"/>
  <c r="AF141" i="68"/>
  <c r="BE119" i="69"/>
  <c r="BE73" i="69"/>
  <c r="BE116" i="69"/>
  <c r="T120" i="69"/>
  <c r="G10" i="70"/>
  <c r="G17" i="70"/>
  <c r="J4" i="74"/>
  <c r="D22" i="73" s="1"/>
  <c r="J4" i="77"/>
  <c r="D25" i="73" s="1"/>
  <c r="G29" i="81"/>
  <c r="G21" i="81"/>
  <c r="G9" i="81"/>
  <c r="L21" i="84"/>
  <c r="L11" i="84"/>
  <c r="L27" i="85"/>
  <c r="L21" i="85"/>
  <c r="L20" i="85"/>
  <c r="L24" i="85"/>
  <c r="L26" i="85"/>
  <c r="L18" i="85"/>
  <c r="L13" i="85"/>
  <c r="L16" i="85"/>
  <c r="L7" i="85"/>
  <c r="L10" i="85"/>
  <c r="K19" i="89"/>
  <c r="K23" i="89"/>
  <c r="K26" i="89"/>
  <c r="K21" i="89"/>
  <c r="K32" i="89"/>
  <c r="K16" i="89"/>
  <c r="K11" i="89"/>
  <c r="K10" i="89"/>
  <c r="K13" i="89"/>
  <c r="K12" i="89"/>
  <c r="K5" i="89"/>
  <c r="J4" i="78"/>
  <c r="D26" i="73" s="1"/>
  <c r="M28" i="70"/>
  <c r="J4" i="79"/>
  <c r="D27" i="73" s="1"/>
  <c r="M33" i="68"/>
  <c r="H37" i="84"/>
  <c r="F37" i="84" s="1"/>
  <c r="L37" i="84" s="1"/>
  <c r="L13" i="84"/>
  <c r="T117" i="69"/>
  <c r="BE117" i="69"/>
  <c r="M118" i="68"/>
  <c r="N51" i="69"/>
  <c r="N75" i="69"/>
  <c r="N52" i="69" s="1"/>
  <c r="J4" i="75"/>
  <c r="D23" i="73" s="1"/>
  <c r="J4" i="76"/>
  <c r="D24" i="73" s="1"/>
  <c r="M9" i="68"/>
  <c r="M8" i="68" s="1"/>
  <c r="M12" i="68"/>
  <c r="M27" i="68"/>
  <c r="M26" i="68" s="1"/>
  <c r="M98" i="68"/>
  <c r="M87" i="68" s="1"/>
  <c r="H36" i="84"/>
  <c r="F36" i="84" s="1"/>
  <c r="L36" i="84" s="1"/>
  <c r="L5" i="85"/>
  <c r="I7" i="89"/>
  <c r="K7" i="89" s="1"/>
  <c r="M9" i="70"/>
  <c r="M8" i="70" s="1"/>
  <c r="M18" i="70"/>
  <c r="M17" i="70" s="1"/>
  <c r="H31" i="85"/>
  <c r="F31" i="85" s="1"/>
  <c r="L31" i="85" s="1"/>
  <c r="K17" i="89"/>
  <c r="AF35" i="70"/>
  <c r="M17" i="68"/>
  <c r="M14" i="68" s="1"/>
  <c r="G33" i="68"/>
  <c r="G118" i="68"/>
  <c r="M11" i="70"/>
  <c r="M10" i="70" s="1"/>
  <c r="BK117" i="69"/>
  <c r="BK115" i="69" s="1"/>
  <c r="BK70" i="69" s="1"/>
  <c r="N77" i="46"/>
  <c r="N52" i="46" s="1"/>
  <c r="J4" i="56"/>
  <c r="D27" i="50" s="1"/>
  <c r="M30" i="47"/>
  <c r="M17" i="62"/>
  <c r="M27" i="62" s="1"/>
  <c r="N17" i="62"/>
  <c r="L14" i="63"/>
  <c r="L13" i="63"/>
  <c r="I12" i="63"/>
  <c r="M12" i="63" s="1"/>
  <c r="K13" i="63"/>
  <c r="I13" i="63" s="1"/>
  <c r="M13" i="63" s="1"/>
  <c r="K14" i="63"/>
  <c r="I14" i="63" s="1"/>
  <c r="M14" i="63" s="1"/>
  <c r="I25" i="61"/>
  <c r="L25" i="61" s="1"/>
  <c r="K17" i="62"/>
  <c r="M15" i="47"/>
  <c r="J4" i="52"/>
  <c r="D23" i="50" s="1"/>
  <c r="J4" i="53"/>
  <c r="D24" i="50" s="1"/>
  <c r="J4" i="51"/>
  <c r="D22" i="50" s="1"/>
  <c r="T121" i="46"/>
  <c r="N118" i="46" s="1"/>
  <c r="N53" i="46" s="1"/>
  <c r="H28" i="62"/>
  <c r="F28" i="62" s="1"/>
  <c r="K28" i="62" s="1"/>
  <c r="K4" i="62" s="1"/>
  <c r="E17" i="60" s="1"/>
  <c r="I7" i="63"/>
  <c r="L29" i="63"/>
  <c r="BE73" i="46"/>
  <c r="M11" i="47"/>
  <c r="M10" i="47" s="1"/>
  <c r="N8" i="62"/>
  <c r="K29" i="63"/>
  <c r="H34" i="67"/>
  <c r="F34" i="67" s="1"/>
  <c r="K34" i="67" s="1"/>
  <c r="T74" i="46"/>
  <c r="N72" i="46" s="1"/>
  <c r="BE119" i="46"/>
  <c r="T120" i="46"/>
  <c r="N21" i="62"/>
  <c r="BE76" i="46"/>
  <c r="N14" i="62"/>
  <c r="N24" i="62"/>
  <c r="I11" i="63"/>
  <c r="M11" i="63" s="1"/>
  <c r="N19" i="62"/>
  <c r="H33" i="67"/>
  <c r="F33" i="67" s="1"/>
  <c r="K33" i="67" s="1"/>
  <c r="BE75" i="46"/>
  <c r="M17" i="20"/>
  <c r="T127" i="19"/>
  <c r="BE127" i="19"/>
  <c r="N77" i="19"/>
  <c r="N52" i="19" s="1"/>
  <c r="B74" i="40"/>
  <c r="B75" i="40" s="1"/>
  <c r="B76" i="40" s="1"/>
  <c r="B77" i="40" s="1"/>
  <c r="B78" i="40" s="1"/>
  <c r="B79" i="40" s="1"/>
  <c r="B80" i="40" s="1"/>
  <c r="B81" i="40" s="1"/>
  <c r="B84" i="40"/>
  <c r="B85" i="40" s="1"/>
  <c r="B86" i="40" s="1"/>
  <c r="B87" i="40" s="1"/>
  <c r="B88" i="40" s="1"/>
  <c r="B89" i="40" s="1"/>
  <c r="B90" i="40" s="1"/>
  <c r="M20" i="20"/>
  <c r="BK73" i="19"/>
  <c r="AA75" i="19"/>
  <c r="F45" i="19"/>
  <c r="N73" i="19"/>
  <c r="Y75" i="19"/>
  <c r="T129" i="19"/>
  <c r="AF30" i="20"/>
  <c r="BK76" i="19"/>
  <c r="BK75" i="19"/>
  <c r="E12" i="40"/>
  <c r="G12" i="40" s="1"/>
  <c r="G9" i="40" s="1"/>
  <c r="AA74" i="19"/>
  <c r="AA72" i="19" s="1"/>
  <c r="AA71" i="19" s="1"/>
  <c r="AA70" i="19" s="1"/>
  <c r="M9" i="18"/>
  <c r="M8" i="18" s="1"/>
  <c r="Y74" i="19"/>
  <c r="Y72" i="19" s="1"/>
  <c r="Y71" i="19" s="1"/>
  <c r="Y70" i="19" s="1"/>
  <c r="M9" i="20"/>
  <c r="M8" i="20" s="1"/>
  <c r="M25" i="20"/>
  <c r="M23" i="20" s="1"/>
  <c r="AF37" i="18"/>
  <c r="BK74" i="19"/>
  <c r="AA76" i="19"/>
  <c r="BK127" i="19"/>
  <c r="BK125" i="19" s="1"/>
  <c r="N74" i="19"/>
  <c r="H39" i="61" l="1"/>
  <c r="F39" i="61" s="1"/>
  <c r="L39" i="61" s="1"/>
  <c r="G6" i="40"/>
  <c r="F207" i="12" s="1"/>
  <c r="H40" i="61"/>
  <c r="F40" i="61" s="1"/>
  <c r="L40" i="61" s="1"/>
  <c r="L4" i="61" s="1"/>
  <c r="E16" i="60" s="1"/>
  <c r="H38" i="89"/>
  <c r="F38" i="89" s="1"/>
  <c r="K38" i="89" s="1"/>
  <c r="N115" i="69"/>
  <c r="N53" i="69" s="1"/>
  <c r="G30" i="20"/>
  <c r="F148" i="12" s="1"/>
  <c r="N125" i="19"/>
  <c r="N53" i="19" s="1"/>
  <c r="T70" i="46"/>
  <c r="N70" i="46" s="1"/>
  <c r="K4" i="67"/>
  <c r="C16" i="66" s="1"/>
  <c r="C27" i="66" s="1"/>
  <c r="R27" i="65" s="1"/>
  <c r="F55" i="13" s="1"/>
  <c r="G141" i="68"/>
  <c r="F104" i="14" s="1"/>
  <c r="T70" i="69"/>
  <c r="N70" i="69" s="1"/>
  <c r="N71" i="69"/>
  <c r="N50" i="69" s="1"/>
  <c r="G35" i="70"/>
  <c r="F108" i="14" s="1"/>
  <c r="D36" i="73"/>
  <c r="D16" i="72" s="1"/>
  <c r="F169" i="14" s="1"/>
  <c r="G6" i="81"/>
  <c r="F171" i="14" s="1"/>
  <c r="L4" i="84"/>
  <c r="E16" i="83" s="1"/>
  <c r="K4" i="89"/>
  <c r="C16" i="88" s="1"/>
  <c r="C27" i="88" s="1"/>
  <c r="R27" i="87" s="1"/>
  <c r="F173" i="14" s="1"/>
  <c r="L4" i="85"/>
  <c r="E17" i="83" s="1"/>
  <c r="H45" i="63"/>
  <c r="F45" i="63" s="1"/>
  <c r="M45" i="63" s="1"/>
  <c r="N71" i="46"/>
  <c r="N50" i="46" s="1"/>
  <c r="N51" i="46"/>
  <c r="H46" i="63"/>
  <c r="F46" i="63" s="1"/>
  <c r="M46" i="63" s="1"/>
  <c r="M7" i="63"/>
  <c r="D36" i="50"/>
  <c r="D16" i="49" s="1"/>
  <c r="F51" i="13" s="1"/>
  <c r="N28" i="62"/>
  <c r="I29" i="63"/>
  <c r="M29" i="63" s="1"/>
  <c r="T74" i="19"/>
  <c r="BE75" i="19"/>
  <c r="BE76" i="19"/>
  <c r="BE74" i="19"/>
  <c r="BE73" i="19"/>
  <c r="T73" i="19"/>
  <c r="BK72" i="19"/>
  <c r="BK71" i="19" s="1"/>
  <c r="BK70" i="19" s="1"/>
  <c r="H26" i="46" l="1"/>
  <c r="M26" i="46" s="1"/>
  <c r="O29" i="65"/>
  <c r="R29" i="65" s="1"/>
  <c r="R30" i="65" s="1"/>
  <c r="H26" i="69"/>
  <c r="M26" i="69" s="1"/>
  <c r="E27" i="83"/>
  <c r="R26" i="82" s="1"/>
  <c r="F172" i="14" s="1"/>
  <c r="O29" i="87"/>
  <c r="R29" i="87" s="1"/>
  <c r="R30" i="87" s="1"/>
  <c r="N49" i="69"/>
  <c r="M24" i="69"/>
  <c r="N49" i="46"/>
  <c r="M24" i="46"/>
  <c r="M4" i="63"/>
  <c r="E18" i="60" s="1"/>
  <c r="E27" i="60" s="1"/>
  <c r="R26" i="59" s="1"/>
  <c r="F54" i="13" s="1"/>
  <c r="T70" i="19"/>
  <c r="N72" i="19"/>
  <c r="L32" i="46" l="1"/>
  <c r="F33" i="13"/>
  <c r="L32" i="69"/>
  <c r="F106" i="14"/>
  <c r="O28" i="82"/>
  <c r="R28" i="82" s="1"/>
  <c r="R29" i="82" s="1"/>
  <c r="O28" i="59"/>
  <c r="R28" i="59" s="1"/>
  <c r="R29" i="59" s="1"/>
  <c r="N51" i="19"/>
  <c r="N71" i="19"/>
  <c r="N50" i="19" s="1"/>
  <c r="N70" i="19"/>
  <c r="H26" i="19"/>
  <c r="M26" i="19" s="1"/>
  <c r="N49" i="19" l="1"/>
  <c r="M24" i="19"/>
  <c r="L32" i="19" l="1"/>
  <c r="F146" i="12"/>
  <c r="AY206" i="14"/>
  <c r="AY204" i="14"/>
  <c r="AY202" i="14"/>
  <c r="AY200" i="14"/>
  <c r="AY195" i="14"/>
  <c r="AY180" i="14"/>
  <c r="AY73" i="14"/>
  <c r="AY70" i="14"/>
  <c r="AY57" i="14"/>
  <c r="AY53" i="14"/>
  <c r="AY45" i="14"/>
  <c r="AY39" i="14"/>
  <c r="AY33" i="14"/>
  <c r="AY24" i="14"/>
  <c r="AY18" i="14"/>
  <c r="AY10" i="14"/>
  <c r="G9" i="14"/>
  <c r="M9" i="14" s="1"/>
  <c r="I9" i="14"/>
  <c r="K9" i="14"/>
  <c r="O9" i="14"/>
  <c r="Q9" i="14"/>
  <c r="Q8" i="14" s="1"/>
  <c r="T9" i="14"/>
  <c r="G12" i="14"/>
  <c r="M12" i="14" s="1"/>
  <c r="I12" i="14"/>
  <c r="K12" i="14"/>
  <c r="O12" i="14"/>
  <c r="Q12" i="14"/>
  <c r="T12" i="14"/>
  <c r="G14" i="14"/>
  <c r="I14" i="14"/>
  <c r="K14" i="14"/>
  <c r="O14" i="14"/>
  <c r="Q14" i="14"/>
  <c r="T14" i="14"/>
  <c r="G20" i="14"/>
  <c r="M20" i="14" s="1"/>
  <c r="I20" i="14"/>
  <c r="K20" i="14"/>
  <c r="O20" i="14"/>
  <c r="Q20" i="14"/>
  <c r="T20" i="14"/>
  <c r="G27" i="14"/>
  <c r="M27" i="14" s="1"/>
  <c r="I27" i="14"/>
  <c r="K27" i="14"/>
  <c r="O27" i="14"/>
  <c r="Q27" i="14"/>
  <c r="T27" i="14"/>
  <c r="G29" i="14"/>
  <c r="M29" i="14" s="1"/>
  <c r="I29" i="14"/>
  <c r="K29" i="14"/>
  <c r="O29" i="14"/>
  <c r="Q29" i="14"/>
  <c r="T29" i="14"/>
  <c r="G35" i="14"/>
  <c r="M35" i="14" s="1"/>
  <c r="I35" i="14"/>
  <c r="K35" i="14"/>
  <c r="O35" i="14"/>
  <c r="Q35" i="14"/>
  <c r="T35" i="14"/>
  <c r="G41" i="14"/>
  <c r="M41" i="14" s="1"/>
  <c r="I41" i="14"/>
  <c r="K41" i="14"/>
  <c r="O41" i="14"/>
  <c r="Q41" i="14"/>
  <c r="T41" i="14"/>
  <c r="O47" i="14"/>
  <c r="G48" i="14"/>
  <c r="G47" i="14" s="1"/>
  <c r="I48" i="14"/>
  <c r="I47" i="14" s="1"/>
  <c r="K48" i="14"/>
  <c r="K47" i="14" s="1"/>
  <c r="O48" i="14"/>
  <c r="Q48" i="14"/>
  <c r="Q47" i="14" s="1"/>
  <c r="T48" i="14"/>
  <c r="T47" i="14" s="1"/>
  <c r="G52" i="14"/>
  <c r="M52" i="14" s="1"/>
  <c r="I52" i="14"/>
  <c r="K52" i="14"/>
  <c r="O52" i="14"/>
  <c r="Q52" i="14"/>
  <c r="T52" i="14"/>
  <c r="G56" i="14"/>
  <c r="M56" i="14" s="1"/>
  <c r="I56" i="14"/>
  <c r="K56" i="14"/>
  <c r="O56" i="14"/>
  <c r="Q56" i="14"/>
  <c r="T56" i="14"/>
  <c r="G58" i="14"/>
  <c r="M58" i="14" s="1"/>
  <c r="I58" i="14"/>
  <c r="K58" i="14"/>
  <c r="O58" i="14"/>
  <c r="Q58" i="14"/>
  <c r="T58" i="14"/>
  <c r="G61" i="14"/>
  <c r="M61" i="14" s="1"/>
  <c r="I61" i="14"/>
  <c r="K61" i="14"/>
  <c r="O61" i="14"/>
  <c r="Q61" i="14"/>
  <c r="T61" i="14"/>
  <c r="G64" i="14"/>
  <c r="M64" i="14" s="1"/>
  <c r="I64" i="14"/>
  <c r="K64" i="14"/>
  <c r="O64" i="14"/>
  <c r="Q64" i="14"/>
  <c r="T64" i="14"/>
  <c r="G67" i="14"/>
  <c r="M67" i="14" s="1"/>
  <c r="I67" i="14"/>
  <c r="K67" i="14"/>
  <c r="O67" i="14"/>
  <c r="Q67" i="14"/>
  <c r="T67" i="14"/>
  <c r="G69" i="14"/>
  <c r="I69" i="14"/>
  <c r="K69" i="14"/>
  <c r="O69" i="14"/>
  <c r="Q69" i="14"/>
  <c r="T69" i="14"/>
  <c r="G72" i="14"/>
  <c r="M72" i="14" s="1"/>
  <c r="I72" i="14"/>
  <c r="K72" i="14"/>
  <c r="O72" i="14"/>
  <c r="Q72" i="14"/>
  <c r="T72" i="14"/>
  <c r="G75" i="14"/>
  <c r="M75" i="14" s="1"/>
  <c r="I75" i="14"/>
  <c r="K75" i="14"/>
  <c r="O75" i="14"/>
  <c r="Q75" i="14"/>
  <c r="T75" i="14"/>
  <c r="G79" i="14"/>
  <c r="M79" i="14" s="1"/>
  <c r="I79" i="14"/>
  <c r="K79" i="14"/>
  <c r="O79" i="14"/>
  <c r="Q79" i="14"/>
  <c r="T79" i="14"/>
  <c r="G82" i="14"/>
  <c r="M82" i="14" s="1"/>
  <c r="I82" i="14"/>
  <c r="K82" i="14"/>
  <c r="O82" i="14"/>
  <c r="Q82" i="14"/>
  <c r="T82" i="14"/>
  <c r="G85" i="14"/>
  <c r="M85" i="14" s="1"/>
  <c r="I85" i="14"/>
  <c r="K85" i="14"/>
  <c r="O85" i="14"/>
  <c r="Q85" i="14"/>
  <c r="T85" i="14"/>
  <c r="G87" i="14"/>
  <c r="M87" i="14" s="1"/>
  <c r="I87" i="14"/>
  <c r="K87" i="14"/>
  <c r="O87" i="14"/>
  <c r="Q87" i="14"/>
  <c r="T87" i="14"/>
  <c r="G90" i="14"/>
  <c r="G89" i="14" s="1"/>
  <c r="I90" i="14"/>
  <c r="K90" i="14"/>
  <c r="O90" i="14"/>
  <c r="O89" i="14" s="1"/>
  <c r="Q90" i="14"/>
  <c r="T90" i="14"/>
  <c r="T89" i="14" s="1"/>
  <c r="G93" i="14"/>
  <c r="M93" i="14" s="1"/>
  <c r="I93" i="14"/>
  <c r="K93" i="14"/>
  <c r="O93" i="14"/>
  <c r="Q93" i="14"/>
  <c r="T93" i="14"/>
  <c r="O95" i="14"/>
  <c r="G96" i="14"/>
  <c r="G95" i="14" s="1"/>
  <c r="I96" i="14"/>
  <c r="I95" i="14" s="1"/>
  <c r="K96" i="14"/>
  <c r="K95" i="14" s="1"/>
  <c r="O96" i="14"/>
  <c r="Q96" i="14"/>
  <c r="Q95" i="14" s="1"/>
  <c r="T96" i="14"/>
  <c r="T95" i="14" s="1"/>
  <c r="G100" i="14"/>
  <c r="K100" i="14"/>
  <c r="T100" i="14"/>
  <c r="G101" i="14"/>
  <c r="M101" i="14" s="1"/>
  <c r="M100" i="14" s="1"/>
  <c r="I101" i="14"/>
  <c r="I100" i="14" s="1"/>
  <c r="K101" i="14"/>
  <c r="O101" i="14"/>
  <c r="O100" i="14" s="1"/>
  <c r="Q101" i="14"/>
  <c r="Q100" i="14" s="1"/>
  <c r="T101" i="14"/>
  <c r="G104" i="14"/>
  <c r="M104" i="14" s="1"/>
  <c r="M103" i="14" s="1"/>
  <c r="I104" i="14"/>
  <c r="I103" i="14" s="1"/>
  <c r="K104" i="14"/>
  <c r="K103" i="14" s="1"/>
  <c r="O104" i="14"/>
  <c r="O103" i="14" s="1"/>
  <c r="Q104" i="14"/>
  <c r="Q103" i="14" s="1"/>
  <c r="T104" i="14"/>
  <c r="T103" i="14" s="1"/>
  <c r="K105" i="14"/>
  <c r="O105" i="14"/>
  <c r="G106" i="14"/>
  <c r="G105" i="14" s="1"/>
  <c r="I106" i="14"/>
  <c r="I105" i="14" s="1"/>
  <c r="K106" i="14"/>
  <c r="O106" i="14"/>
  <c r="Q106" i="14"/>
  <c r="Q105" i="14" s="1"/>
  <c r="T106" i="14"/>
  <c r="T105" i="14" s="1"/>
  <c r="G108" i="14"/>
  <c r="M108" i="14" s="1"/>
  <c r="M107" i="14" s="1"/>
  <c r="I108" i="14"/>
  <c r="I107" i="14" s="1"/>
  <c r="K108" i="14"/>
  <c r="K107" i="14" s="1"/>
  <c r="O108" i="14"/>
  <c r="O107" i="14" s="1"/>
  <c r="Q108" i="14"/>
  <c r="Q107" i="14" s="1"/>
  <c r="T108" i="14"/>
  <c r="T107" i="14" s="1"/>
  <c r="G110" i="14"/>
  <c r="M110" i="14" s="1"/>
  <c r="I110" i="14"/>
  <c r="I109" i="14" s="1"/>
  <c r="K110" i="14"/>
  <c r="K109" i="14" s="1"/>
  <c r="O110" i="14"/>
  <c r="Q110" i="14"/>
  <c r="T110" i="14"/>
  <c r="G113" i="14"/>
  <c r="M113" i="14" s="1"/>
  <c r="I113" i="14"/>
  <c r="K113" i="14"/>
  <c r="O113" i="14"/>
  <c r="Q113" i="14"/>
  <c r="T113" i="14"/>
  <c r="T109" i="14" s="1"/>
  <c r="G115" i="14"/>
  <c r="I116" i="14"/>
  <c r="I115" i="14" s="1"/>
  <c r="K116" i="14"/>
  <c r="K115" i="14" s="1"/>
  <c r="O116" i="14"/>
  <c r="O115" i="14" s="1"/>
  <c r="Q116" i="14"/>
  <c r="Q115" i="14" s="1"/>
  <c r="T116" i="14"/>
  <c r="T115" i="14" s="1"/>
  <c r="G118" i="14"/>
  <c r="M118" i="14" s="1"/>
  <c r="I118" i="14"/>
  <c r="K118" i="14"/>
  <c r="O118" i="14"/>
  <c r="Q118" i="14"/>
  <c r="T118" i="14"/>
  <c r="G122" i="14"/>
  <c r="M122" i="14" s="1"/>
  <c r="I122" i="14"/>
  <c r="K122" i="14"/>
  <c r="O122" i="14"/>
  <c r="Q122" i="14"/>
  <c r="T122" i="14"/>
  <c r="G124" i="14"/>
  <c r="M124" i="14" s="1"/>
  <c r="I124" i="14"/>
  <c r="K124" i="14"/>
  <c r="O124" i="14"/>
  <c r="Q124" i="14"/>
  <c r="T124" i="14"/>
  <c r="G128" i="14"/>
  <c r="M128" i="14" s="1"/>
  <c r="I128" i="14"/>
  <c r="K128" i="14"/>
  <c r="O128" i="14"/>
  <c r="Q128" i="14"/>
  <c r="T128" i="14"/>
  <c r="G132" i="14"/>
  <c r="M132" i="14" s="1"/>
  <c r="I132" i="14"/>
  <c r="K132" i="14"/>
  <c r="O132" i="14"/>
  <c r="Q132" i="14"/>
  <c r="T132" i="14"/>
  <c r="G134" i="14"/>
  <c r="I134" i="14"/>
  <c r="K134" i="14"/>
  <c r="O134" i="14"/>
  <c r="Q134" i="14"/>
  <c r="T134" i="14"/>
  <c r="G137" i="14"/>
  <c r="I137" i="14"/>
  <c r="K137" i="14"/>
  <c r="M137" i="14"/>
  <c r="O137" i="14"/>
  <c r="Q137" i="14"/>
  <c r="T137" i="14"/>
  <c r="G140" i="14"/>
  <c r="M140" i="14" s="1"/>
  <c r="I140" i="14"/>
  <c r="K140" i="14"/>
  <c r="O140" i="14"/>
  <c r="Q140" i="14"/>
  <c r="T140" i="14"/>
  <c r="G142" i="14"/>
  <c r="M142" i="14" s="1"/>
  <c r="I142" i="14"/>
  <c r="K142" i="14"/>
  <c r="O142" i="14"/>
  <c r="Q142" i="14"/>
  <c r="T142" i="14"/>
  <c r="G144" i="14"/>
  <c r="M144" i="14" s="1"/>
  <c r="I144" i="14"/>
  <c r="K144" i="14"/>
  <c r="O144" i="14"/>
  <c r="Q144" i="14"/>
  <c r="T144" i="14"/>
  <c r="G146" i="14"/>
  <c r="M146" i="14" s="1"/>
  <c r="I146" i="14"/>
  <c r="K146" i="14"/>
  <c r="O146" i="14"/>
  <c r="Q146" i="14"/>
  <c r="T146" i="14"/>
  <c r="G148" i="14"/>
  <c r="M148" i="14" s="1"/>
  <c r="I148" i="14"/>
  <c r="K148" i="14"/>
  <c r="O148" i="14"/>
  <c r="Q148" i="14"/>
  <c r="T148" i="14"/>
  <c r="G150" i="14"/>
  <c r="I150" i="14"/>
  <c r="K150" i="14"/>
  <c r="O150" i="14"/>
  <c r="Q150" i="14"/>
  <c r="Q149" i="14" s="1"/>
  <c r="T150" i="14"/>
  <c r="T149" i="14" s="1"/>
  <c r="G153" i="14"/>
  <c r="M153" i="14" s="1"/>
  <c r="I153" i="14"/>
  <c r="K153" i="14"/>
  <c r="O153" i="14"/>
  <c r="Q153" i="14"/>
  <c r="T153" i="14"/>
  <c r="K156" i="14"/>
  <c r="G157" i="14"/>
  <c r="G156" i="14" s="1"/>
  <c r="I157" i="14"/>
  <c r="K157" i="14"/>
  <c r="O157" i="14"/>
  <c r="Q157" i="14"/>
  <c r="T157" i="14"/>
  <c r="G166" i="14"/>
  <c r="M166" i="14" s="1"/>
  <c r="I166" i="14"/>
  <c r="K166" i="14"/>
  <c r="O166" i="14"/>
  <c r="O156" i="14" s="1"/>
  <c r="Q166" i="14"/>
  <c r="T166" i="14"/>
  <c r="G169" i="14"/>
  <c r="M169" i="14" s="1"/>
  <c r="M168" i="14" s="1"/>
  <c r="I169" i="14"/>
  <c r="I168" i="14" s="1"/>
  <c r="K169" i="14"/>
  <c r="K168" i="14" s="1"/>
  <c r="O169" i="14"/>
  <c r="O168" i="14" s="1"/>
  <c r="Q169" i="14"/>
  <c r="Q168" i="14" s="1"/>
  <c r="T169" i="14"/>
  <c r="T168" i="14" s="1"/>
  <c r="G171" i="14"/>
  <c r="I171" i="14"/>
  <c r="K171" i="14"/>
  <c r="K170" i="14" s="1"/>
  <c r="O171" i="14"/>
  <c r="Q171" i="14"/>
  <c r="Q170" i="14" s="1"/>
  <c r="T171" i="14"/>
  <c r="G172" i="14"/>
  <c r="M172" i="14" s="1"/>
  <c r="I172" i="14"/>
  <c r="K172" i="14"/>
  <c r="O172" i="14"/>
  <c r="Q172" i="14"/>
  <c r="T172" i="14"/>
  <c r="G173" i="14"/>
  <c r="M173" i="14" s="1"/>
  <c r="I173" i="14"/>
  <c r="K173" i="14"/>
  <c r="O173" i="14"/>
  <c r="Q173" i="14"/>
  <c r="T173" i="14"/>
  <c r="G175" i="14"/>
  <c r="M175" i="14" s="1"/>
  <c r="I175" i="14"/>
  <c r="K175" i="14"/>
  <c r="O175" i="14"/>
  <c r="Q175" i="14"/>
  <c r="T175" i="14"/>
  <c r="G177" i="14"/>
  <c r="M177" i="14" s="1"/>
  <c r="I177" i="14"/>
  <c r="K177" i="14"/>
  <c r="O177" i="14"/>
  <c r="Q177" i="14"/>
  <c r="T177" i="14"/>
  <c r="G179" i="14"/>
  <c r="M179" i="14" s="1"/>
  <c r="I179" i="14"/>
  <c r="K179" i="14"/>
  <c r="O179" i="14"/>
  <c r="Q179" i="14"/>
  <c r="T179" i="14"/>
  <c r="G182" i="14"/>
  <c r="I182" i="14"/>
  <c r="K182" i="14"/>
  <c r="O182" i="14"/>
  <c r="Q182" i="14"/>
  <c r="T182" i="14"/>
  <c r="G183" i="14"/>
  <c r="M183" i="14" s="1"/>
  <c r="I183" i="14"/>
  <c r="K183" i="14"/>
  <c r="O183" i="14"/>
  <c r="Q183" i="14"/>
  <c r="T183" i="14"/>
  <c r="G184" i="14"/>
  <c r="M184" i="14" s="1"/>
  <c r="I184" i="14"/>
  <c r="K184" i="14"/>
  <c r="O184" i="14"/>
  <c r="Q184" i="14"/>
  <c r="T184" i="14"/>
  <c r="G186" i="14"/>
  <c r="M186" i="14" s="1"/>
  <c r="I186" i="14"/>
  <c r="K186" i="14"/>
  <c r="O186" i="14"/>
  <c r="Q186" i="14"/>
  <c r="T186" i="14"/>
  <c r="G187" i="14"/>
  <c r="M187" i="14" s="1"/>
  <c r="I187" i="14"/>
  <c r="K187" i="14"/>
  <c r="O187" i="14"/>
  <c r="Q187" i="14"/>
  <c r="T187" i="14"/>
  <c r="G188" i="14"/>
  <c r="I188" i="14"/>
  <c r="K188" i="14"/>
  <c r="M188" i="14"/>
  <c r="O188" i="14"/>
  <c r="Q188" i="14"/>
  <c r="T188" i="14"/>
  <c r="G189" i="14"/>
  <c r="M189" i="14" s="1"/>
  <c r="I189" i="14"/>
  <c r="K189" i="14"/>
  <c r="O189" i="14"/>
  <c r="Q189" i="14"/>
  <c r="T189" i="14"/>
  <c r="G192" i="14"/>
  <c r="I192" i="14"/>
  <c r="K192" i="14"/>
  <c r="O192" i="14"/>
  <c r="Q192" i="14"/>
  <c r="Q191" i="14" s="1"/>
  <c r="T192" i="14"/>
  <c r="G194" i="14"/>
  <c r="M194" i="14" s="1"/>
  <c r="I194" i="14"/>
  <c r="K194" i="14"/>
  <c r="O194" i="14"/>
  <c r="Q194" i="14"/>
  <c r="T194" i="14"/>
  <c r="G196" i="14"/>
  <c r="M196" i="14" s="1"/>
  <c r="I196" i="14"/>
  <c r="K196" i="14"/>
  <c r="O196" i="14"/>
  <c r="Q196" i="14"/>
  <c r="T196" i="14"/>
  <c r="G199" i="14"/>
  <c r="M199" i="14" s="1"/>
  <c r="I199" i="14"/>
  <c r="I198" i="14" s="1"/>
  <c r="K199" i="14"/>
  <c r="O199" i="14"/>
  <c r="Q199" i="14"/>
  <c r="T199" i="14"/>
  <c r="G201" i="14"/>
  <c r="I201" i="14"/>
  <c r="K201" i="14"/>
  <c r="M201" i="14"/>
  <c r="O201" i="14"/>
  <c r="Q201" i="14"/>
  <c r="T201" i="14"/>
  <c r="G203" i="14"/>
  <c r="M203" i="14" s="1"/>
  <c r="I203" i="14"/>
  <c r="K203" i="14"/>
  <c r="O203" i="14"/>
  <c r="Q203" i="14"/>
  <c r="T203" i="14"/>
  <c r="G205" i="14"/>
  <c r="M205" i="14" s="1"/>
  <c r="I205" i="14"/>
  <c r="K205" i="14"/>
  <c r="O205" i="14"/>
  <c r="Q205" i="14"/>
  <c r="T205" i="14"/>
  <c r="AC208" i="14"/>
  <c r="F43" i="1" s="1"/>
  <c r="AY89" i="13"/>
  <c r="AY87" i="13"/>
  <c r="AY85" i="13"/>
  <c r="AY83" i="13"/>
  <c r="AY78" i="13"/>
  <c r="AY64" i="13"/>
  <c r="T8" i="13"/>
  <c r="G9" i="13"/>
  <c r="I9" i="13"/>
  <c r="I8" i="13" s="1"/>
  <c r="K9" i="13"/>
  <c r="K8" i="13" s="1"/>
  <c r="O9" i="13"/>
  <c r="O8" i="13" s="1"/>
  <c r="Q9" i="13"/>
  <c r="Q8" i="13" s="1"/>
  <c r="T9" i="13"/>
  <c r="O11" i="13"/>
  <c r="G12" i="13"/>
  <c r="M12" i="13" s="1"/>
  <c r="M11" i="13" s="1"/>
  <c r="I12" i="13"/>
  <c r="I11" i="13" s="1"/>
  <c r="K12" i="13"/>
  <c r="K11" i="13" s="1"/>
  <c r="O12" i="13"/>
  <c r="Q12" i="13"/>
  <c r="Q11" i="13" s="1"/>
  <c r="T12" i="13"/>
  <c r="T11" i="13" s="1"/>
  <c r="G14" i="13"/>
  <c r="M14" i="13" s="1"/>
  <c r="M13" i="13" s="1"/>
  <c r="I14" i="13"/>
  <c r="I13" i="13" s="1"/>
  <c r="K14" i="13"/>
  <c r="K13" i="13" s="1"/>
  <c r="O14" i="13"/>
  <c r="O13" i="13" s="1"/>
  <c r="Q14" i="13"/>
  <c r="Q13" i="13" s="1"/>
  <c r="T14" i="13"/>
  <c r="T13" i="13" s="1"/>
  <c r="G17" i="13"/>
  <c r="M17" i="13" s="1"/>
  <c r="I17" i="13"/>
  <c r="K17" i="13"/>
  <c r="O17" i="13"/>
  <c r="Q17" i="13"/>
  <c r="T17" i="13"/>
  <c r="G20" i="13"/>
  <c r="I20" i="13"/>
  <c r="I16" i="13" s="1"/>
  <c r="K20" i="13"/>
  <c r="O20" i="13"/>
  <c r="O16" i="13" s="1"/>
  <c r="Q20" i="13"/>
  <c r="T20" i="13"/>
  <c r="G23" i="13"/>
  <c r="M23" i="13" s="1"/>
  <c r="M22" i="13" s="1"/>
  <c r="I23" i="13"/>
  <c r="I22" i="13" s="1"/>
  <c r="K23" i="13"/>
  <c r="K22" i="13" s="1"/>
  <c r="O23" i="13"/>
  <c r="O22" i="13" s="1"/>
  <c r="Q23" i="13"/>
  <c r="Q22" i="13" s="1"/>
  <c r="T23" i="13"/>
  <c r="T22" i="13" s="1"/>
  <c r="K27" i="13"/>
  <c r="G28" i="13"/>
  <c r="G27" i="13" s="1"/>
  <c r="I28" i="13"/>
  <c r="I27" i="13" s="1"/>
  <c r="K28" i="13"/>
  <c r="M28" i="13"/>
  <c r="M27" i="13" s="1"/>
  <c r="O28" i="13"/>
  <c r="O27" i="13" s="1"/>
  <c r="Q28" i="13"/>
  <c r="Q27" i="13" s="1"/>
  <c r="T28" i="13"/>
  <c r="T27" i="13" s="1"/>
  <c r="G31" i="13"/>
  <c r="M31" i="13" s="1"/>
  <c r="M30" i="13" s="1"/>
  <c r="I31" i="13"/>
  <c r="I30" i="13" s="1"/>
  <c r="K31" i="13"/>
  <c r="K30" i="13" s="1"/>
  <c r="O31" i="13"/>
  <c r="O30" i="13" s="1"/>
  <c r="Q31" i="13"/>
  <c r="Q30" i="13" s="1"/>
  <c r="T31" i="13"/>
  <c r="T30" i="13" s="1"/>
  <c r="Q32" i="13"/>
  <c r="G33" i="13"/>
  <c r="G32" i="13" s="1"/>
  <c r="I33" i="13"/>
  <c r="I32" i="13" s="1"/>
  <c r="K33" i="13"/>
  <c r="K32" i="13" s="1"/>
  <c r="O33" i="13"/>
  <c r="O32" i="13" s="1"/>
  <c r="Q33" i="13"/>
  <c r="T33" i="13"/>
  <c r="T32" i="13" s="1"/>
  <c r="G35" i="13"/>
  <c r="M35" i="13" s="1"/>
  <c r="M34" i="13" s="1"/>
  <c r="I35" i="13"/>
  <c r="I34" i="13" s="1"/>
  <c r="K35" i="13"/>
  <c r="K34" i="13" s="1"/>
  <c r="O35" i="13"/>
  <c r="O34" i="13" s="1"/>
  <c r="Q35" i="13"/>
  <c r="Q34" i="13" s="1"/>
  <c r="T35" i="13"/>
  <c r="T34" i="13" s="1"/>
  <c r="Q36" i="13"/>
  <c r="G36" i="13"/>
  <c r="I37" i="13"/>
  <c r="I36" i="13" s="1"/>
  <c r="K37" i="13"/>
  <c r="K36" i="13" s="1"/>
  <c r="O37" i="13"/>
  <c r="O36" i="13" s="1"/>
  <c r="Q37" i="13"/>
  <c r="T37" i="13"/>
  <c r="T36" i="13" s="1"/>
  <c r="G39" i="13"/>
  <c r="G38" i="13" s="1"/>
  <c r="I39" i="13"/>
  <c r="K39" i="13"/>
  <c r="O39" i="13"/>
  <c r="Q39" i="13"/>
  <c r="Q38" i="13" s="1"/>
  <c r="T39" i="13"/>
  <c r="G42" i="13"/>
  <c r="M42" i="13" s="1"/>
  <c r="I42" i="13"/>
  <c r="K42" i="13"/>
  <c r="O42" i="13"/>
  <c r="O38" i="13" s="1"/>
  <c r="Q42" i="13"/>
  <c r="T42" i="13"/>
  <c r="G45" i="13"/>
  <c r="I45" i="13"/>
  <c r="K45" i="13"/>
  <c r="O45" i="13"/>
  <c r="Q45" i="13"/>
  <c r="T45" i="13"/>
  <c r="T44" i="13" s="1"/>
  <c r="G48" i="13"/>
  <c r="M48" i="13" s="1"/>
  <c r="I48" i="13"/>
  <c r="K48" i="13"/>
  <c r="O48" i="13"/>
  <c r="Q48" i="13"/>
  <c r="T48" i="13"/>
  <c r="Q50" i="13"/>
  <c r="G51" i="13"/>
  <c r="G50" i="13" s="1"/>
  <c r="I51" i="13"/>
  <c r="I50" i="13" s="1"/>
  <c r="K51" i="13"/>
  <c r="K50" i="13" s="1"/>
  <c r="O51" i="13"/>
  <c r="O50" i="13" s="1"/>
  <c r="Q51" i="13"/>
  <c r="T51" i="13"/>
  <c r="T50" i="13" s="1"/>
  <c r="G53" i="13"/>
  <c r="M53" i="13" s="1"/>
  <c r="I53" i="13"/>
  <c r="K53" i="13"/>
  <c r="K52" i="13" s="1"/>
  <c r="O53" i="13"/>
  <c r="Q53" i="13"/>
  <c r="Q52" i="13" s="1"/>
  <c r="T53" i="13"/>
  <c r="G54" i="13"/>
  <c r="I54" i="13"/>
  <c r="K54" i="13"/>
  <c r="O54" i="13"/>
  <c r="O52" i="13" s="1"/>
  <c r="Q54" i="13"/>
  <c r="T54" i="13"/>
  <c r="G55" i="13"/>
  <c r="M55" i="13" s="1"/>
  <c r="I55" i="13"/>
  <c r="K55" i="13"/>
  <c r="O55" i="13"/>
  <c r="Q55" i="13"/>
  <c r="T55" i="13"/>
  <c r="G57" i="13"/>
  <c r="M57" i="13" s="1"/>
  <c r="M56" i="13" s="1"/>
  <c r="I57" i="13"/>
  <c r="I56" i="13" s="1"/>
  <c r="K57" i="13"/>
  <c r="K56" i="13" s="1"/>
  <c r="O57" i="13"/>
  <c r="O56" i="13" s="1"/>
  <c r="Q57" i="13"/>
  <c r="Q56" i="13" s="1"/>
  <c r="T57" i="13"/>
  <c r="T56" i="13" s="1"/>
  <c r="G59" i="13"/>
  <c r="G58" i="13" s="1"/>
  <c r="I59" i="13"/>
  <c r="K59" i="13"/>
  <c r="K58" i="13" s="1"/>
  <c r="O59" i="13"/>
  <c r="Q59" i="13"/>
  <c r="T59" i="13"/>
  <c r="G61" i="13"/>
  <c r="M61" i="13" s="1"/>
  <c r="I61" i="13"/>
  <c r="K61" i="13"/>
  <c r="O61" i="13"/>
  <c r="Q61" i="13"/>
  <c r="T61" i="13"/>
  <c r="G63" i="13"/>
  <c r="I63" i="13"/>
  <c r="K63" i="13"/>
  <c r="M63" i="13"/>
  <c r="O63" i="13"/>
  <c r="Q63" i="13"/>
  <c r="T63" i="13"/>
  <c r="G66" i="13"/>
  <c r="I66" i="13"/>
  <c r="K66" i="13"/>
  <c r="M66" i="13"/>
  <c r="O66" i="13"/>
  <c r="Q66" i="13"/>
  <c r="T66" i="13"/>
  <c r="G67" i="13"/>
  <c r="M67" i="13" s="1"/>
  <c r="I67" i="13"/>
  <c r="K67" i="13"/>
  <c r="O67" i="13"/>
  <c r="Q67" i="13"/>
  <c r="T67" i="13"/>
  <c r="G68" i="13"/>
  <c r="M68" i="13" s="1"/>
  <c r="I68" i="13"/>
  <c r="K68" i="13"/>
  <c r="O68" i="13"/>
  <c r="Q68" i="13"/>
  <c r="T68" i="13"/>
  <c r="G70" i="13"/>
  <c r="M70" i="13" s="1"/>
  <c r="I70" i="13"/>
  <c r="K70" i="13"/>
  <c r="O70" i="13"/>
  <c r="Q70" i="13"/>
  <c r="T70" i="13"/>
  <c r="G71" i="13"/>
  <c r="M71" i="13" s="1"/>
  <c r="I71" i="13"/>
  <c r="K71" i="13"/>
  <c r="O71" i="13"/>
  <c r="Q71" i="13"/>
  <c r="T71" i="13"/>
  <c r="G72" i="13"/>
  <c r="M72" i="13" s="1"/>
  <c r="I72" i="13"/>
  <c r="K72" i="13"/>
  <c r="O72" i="13"/>
  <c r="Q72" i="13"/>
  <c r="T72" i="13"/>
  <c r="G73" i="13"/>
  <c r="M73" i="13" s="1"/>
  <c r="I73" i="13"/>
  <c r="K73" i="13"/>
  <c r="O73" i="13"/>
  <c r="Q73" i="13"/>
  <c r="T73" i="13"/>
  <c r="G75" i="13"/>
  <c r="I75" i="13"/>
  <c r="K75" i="13"/>
  <c r="K74" i="13" s="1"/>
  <c r="O75" i="13"/>
  <c r="Q75" i="13"/>
  <c r="T75" i="13"/>
  <c r="G77" i="13"/>
  <c r="M77" i="13" s="1"/>
  <c r="I77" i="13"/>
  <c r="K77" i="13"/>
  <c r="O77" i="13"/>
  <c r="Q77" i="13"/>
  <c r="T77" i="13"/>
  <c r="G79" i="13"/>
  <c r="I79" i="13"/>
  <c r="K79" i="13"/>
  <c r="M79" i="13"/>
  <c r="O79" i="13"/>
  <c r="Q79" i="13"/>
  <c r="T79" i="13"/>
  <c r="G82" i="13"/>
  <c r="M82" i="13" s="1"/>
  <c r="I82" i="13"/>
  <c r="K82" i="13"/>
  <c r="O82" i="13"/>
  <c r="Q82" i="13"/>
  <c r="T82" i="13"/>
  <c r="G84" i="13"/>
  <c r="M84" i="13" s="1"/>
  <c r="I84" i="13"/>
  <c r="K84" i="13"/>
  <c r="O84" i="13"/>
  <c r="Q84" i="13"/>
  <c r="T84" i="13"/>
  <c r="G86" i="13"/>
  <c r="M86" i="13" s="1"/>
  <c r="I86" i="13"/>
  <c r="K86" i="13"/>
  <c r="O86" i="13"/>
  <c r="Q86" i="13"/>
  <c r="T86" i="13"/>
  <c r="G88" i="13"/>
  <c r="I88" i="13"/>
  <c r="K88" i="13"/>
  <c r="M88" i="13"/>
  <c r="O88" i="13"/>
  <c r="Q88" i="13"/>
  <c r="T88" i="13"/>
  <c r="AC91" i="13"/>
  <c r="F42" i="1" s="1"/>
  <c r="AY258" i="12"/>
  <c r="AY256" i="12"/>
  <c r="AY254" i="12"/>
  <c r="AY252" i="12"/>
  <c r="AY247" i="12"/>
  <c r="AY221" i="12"/>
  <c r="AY218" i="12"/>
  <c r="AY52" i="12"/>
  <c r="AY40" i="12"/>
  <c r="AY32" i="12"/>
  <c r="G9" i="12"/>
  <c r="M9" i="12" s="1"/>
  <c r="I9" i="12"/>
  <c r="K9" i="12"/>
  <c r="O9" i="12"/>
  <c r="Q9" i="12"/>
  <c r="T9" i="12"/>
  <c r="G12" i="12"/>
  <c r="M12" i="12" s="1"/>
  <c r="I12" i="12"/>
  <c r="K12" i="12"/>
  <c r="O12" i="12"/>
  <c r="Q12" i="12"/>
  <c r="T12" i="12"/>
  <c r="G15" i="12"/>
  <c r="I15" i="12"/>
  <c r="K15" i="12"/>
  <c r="M15" i="12"/>
  <c r="O15" i="12"/>
  <c r="Q15" i="12"/>
  <c r="T15" i="12"/>
  <c r="G20" i="12"/>
  <c r="I20" i="12"/>
  <c r="K20" i="12"/>
  <c r="O20" i="12"/>
  <c r="Q20" i="12"/>
  <c r="T20" i="12"/>
  <c r="G26" i="12"/>
  <c r="M26" i="12" s="1"/>
  <c r="I26" i="12"/>
  <c r="K26" i="12"/>
  <c r="O26" i="12"/>
  <c r="Q26" i="12"/>
  <c r="T26" i="12"/>
  <c r="G28" i="12"/>
  <c r="M28" i="12" s="1"/>
  <c r="I28" i="12"/>
  <c r="K28" i="12"/>
  <c r="O28" i="12"/>
  <c r="Q28" i="12"/>
  <c r="T28" i="12"/>
  <c r="G36" i="12"/>
  <c r="I36" i="12"/>
  <c r="K36" i="12"/>
  <c r="M36" i="12"/>
  <c r="O36" i="12"/>
  <c r="Q36" i="12"/>
  <c r="T36" i="12"/>
  <c r="G43" i="12"/>
  <c r="M43" i="12" s="1"/>
  <c r="I43" i="12"/>
  <c r="K43" i="12"/>
  <c r="O43" i="12"/>
  <c r="Q43" i="12"/>
  <c r="T43" i="12"/>
  <c r="G47" i="12"/>
  <c r="G46" i="12" s="1"/>
  <c r="I47" i="12"/>
  <c r="I46" i="12" s="1"/>
  <c r="K47" i="12"/>
  <c r="K46" i="12" s="1"/>
  <c r="O47" i="12"/>
  <c r="O46" i="12" s="1"/>
  <c r="Q47" i="12"/>
  <c r="Q46" i="12" s="1"/>
  <c r="T47" i="12"/>
  <c r="T46" i="12" s="1"/>
  <c r="G51" i="12"/>
  <c r="I51" i="12"/>
  <c r="K51" i="12"/>
  <c r="O51" i="12"/>
  <c r="Q51" i="12"/>
  <c r="T51" i="12"/>
  <c r="G55" i="12"/>
  <c r="M55" i="12" s="1"/>
  <c r="I55" i="12"/>
  <c r="K55" i="12"/>
  <c r="O55" i="12"/>
  <c r="Q55" i="12"/>
  <c r="T55" i="12"/>
  <c r="T50" i="12" s="1"/>
  <c r="G59" i="12"/>
  <c r="M59" i="12" s="1"/>
  <c r="I59" i="12"/>
  <c r="K59" i="12"/>
  <c r="O59" i="12"/>
  <c r="Q59" i="12"/>
  <c r="T59" i="12"/>
  <c r="G65" i="12"/>
  <c r="M65" i="12" s="1"/>
  <c r="I65" i="12"/>
  <c r="K65" i="12"/>
  <c r="O65" i="12"/>
  <c r="Q65" i="12"/>
  <c r="T65" i="12"/>
  <c r="G68" i="12"/>
  <c r="M68" i="12" s="1"/>
  <c r="I68" i="12"/>
  <c r="K68" i="12"/>
  <c r="O68" i="12"/>
  <c r="Q68" i="12"/>
  <c r="T68" i="12"/>
  <c r="G72" i="12"/>
  <c r="O72" i="12"/>
  <c r="G73" i="12"/>
  <c r="M73" i="12" s="1"/>
  <c r="M72" i="12" s="1"/>
  <c r="I73" i="12"/>
  <c r="I72" i="12" s="1"/>
  <c r="K73" i="12"/>
  <c r="K72" i="12" s="1"/>
  <c r="O73" i="12"/>
  <c r="Q73" i="12"/>
  <c r="Q72" i="12" s="1"/>
  <c r="T73" i="12"/>
  <c r="T72" i="12" s="1"/>
  <c r="G75" i="12"/>
  <c r="I75" i="12"/>
  <c r="K75" i="12"/>
  <c r="O75" i="12"/>
  <c r="Q75" i="12"/>
  <c r="T75" i="12"/>
  <c r="G77" i="12"/>
  <c r="M77" i="12" s="1"/>
  <c r="I77" i="12"/>
  <c r="K77" i="12"/>
  <c r="O77" i="12"/>
  <c r="O74" i="12" s="1"/>
  <c r="Q77" i="12"/>
  <c r="T77" i="12"/>
  <c r="G80" i="12"/>
  <c r="G79" i="12" s="1"/>
  <c r="I80" i="12"/>
  <c r="K80" i="12"/>
  <c r="K79" i="12" s="1"/>
  <c r="O80" i="12"/>
  <c r="Q80" i="12"/>
  <c r="T80" i="12"/>
  <c r="T79" i="12" s="1"/>
  <c r="G87" i="12"/>
  <c r="M87" i="12" s="1"/>
  <c r="I87" i="12"/>
  <c r="K87" i="12"/>
  <c r="O87" i="12"/>
  <c r="Q87" i="12"/>
  <c r="Q79" i="12" s="1"/>
  <c r="T87" i="12"/>
  <c r="G90" i="12"/>
  <c r="M90" i="12" s="1"/>
  <c r="I90" i="12"/>
  <c r="K90" i="12"/>
  <c r="O90" i="12"/>
  <c r="Q90" i="12"/>
  <c r="T90" i="12"/>
  <c r="G93" i="12"/>
  <c r="M93" i="12" s="1"/>
  <c r="I93" i="12"/>
  <c r="K93" i="12"/>
  <c r="O93" i="12"/>
  <c r="Q93" i="12"/>
  <c r="T93" i="12"/>
  <c r="G95" i="12"/>
  <c r="M95" i="12" s="1"/>
  <c r="I95" i="12"/>
  <c r="K95" i="12"/>
  <c r="O95" i="12"/>
  <c r="Q95" i="12"/>
  <c r="T95" i="12"/>
  <c r="G99" i="12"/>
  <c r="M99" i="12" s="1"/>
  <c r="I99" i="12"/>
  <c r="K99" i="12"/>
  <c r="O99" i="12"/>
  <c r="Q99" i="12"/>
  <c r="T99" i="12"/>
  <c r="G105" i="12"/>
  <c r="M105" i="12" s="1"/>
  <c r="I105" i="12"/>
  <c r="K105" i="12"/>
  <c r="O105" i="12"/>
  <c r="Q105" i="12"/>
  <c r="T105" i="12"/>
  <c r="G110" i="12"/>
  <c r="I110" i="12"/>
  <c r="K110" i="12"/>
  <c r="M110" i="12"/>
  <c r="O110" i="12"/>
  <c r="Q110" i="12"/>
  <c r="T110" i="12"/>
  <c r="G114" i="12"/>
  <c r="M114" i="12" s="1"/>
  <c r="I114" i="12"/>
  <c r="K114" i="12"/>
  <c r="O114" i="12"/>
  <c r="Q114" i="12"/>
  <c r="T114" i="12"/>
  <c r="G120" i="12"/>
  <c r="M120" i="12" s="1"/>
  <c r="I120" i="12"/>
  <c r="K120" i="12"/>
  <c r="O120" i="12"/>
  <c r="Q120" i="12"/>
  <c r="T120" i="12"/>
  <c r="G123" i="12"/>
  <c r="M123" i="12" s="1"/>
  <c r="I123" i="12"/>
  <c r="K123" i="12"/>
  <c r="O123" i="12"/>
  <c r="Q123" i="12"/>
  <c r="T123" i="12"/>
  <c r="G126" i="12"/>
  <c r="G125" i="12" s="1"/>
  <c r="I126" i="12"/>
  <c r="I125" i="12" s="1"/>
  <c r="K126" i="12"/>
  <c r="K125" i="12" s="1"/>
  <c r="O126" i="12"/>
  <c r="O125" i="12" s="1"/>
  <c r="Q126" i="12"/>
  <c r="Q125" i="12" s="1"/>
  <c r="T126" i="12"/>
  <c r="T125" i="12" s="1"/>
  <c r="G129" i="12"/>
  <c r="I129" i="12"/>
  <c r="K129" i="12"/>
  <c r="O129" i="12"/>
  <c r="Q129" i="12"/>
  <c r="T129" i="12"/>
  <c r="G131" i="12"/>
  <c r="I131" i="12"/>
  <c r="K131" i="12"/>
  <c r="M131" i="12"/>
  <c r="O131" i="12"/>
  <c r="Q131" i="12"/>
  <c r="T131" i="12"/>
  <c r="G135" i="12"/>
  <c r="M135" i="12" s="1"/>
  <c r="I135" i="12"/>
  <c r="K135" i="12"/>
  <c r="O135" i="12"/>
  <c r="Q135" i="12"/>
  <c r="T135" i="12"/>
  <c r="G137" i="12"/>
  <c r="M137" i="12" s="1"/>
  <c r="I137" i="12"/>
  <c r="K137" i="12"/>
  <c r="O137" i="12"/>
  <c r="Q137" i="12"/>
  <c r="T137" i="12"/>
  <c r="G139" i="12"/>
  <c r="M139" i="12" s="1"/>
  <c r="I139" i="12"/>
  <c r="K139" i="12"/>
  <c r="O139" i="12"/>
  <c r="Q139" i="12"/>
  <c r="T139" i="12"/>
  <c r="G142" i="12"/>
  <c r="G141" i="12" s="1"/>
  <c r="I142" i="12"/>
  <c r="I141" i="12" s="1"/>
  <c r="K142" i="12"/>
  <c r="K141" i="12" s="1"/>
  <c r="O142" i="12"/>
  <c r="O141" i="12" s="1"/>
  <c r="Q142" i="12"/>
  <c r="Q141" i="12" s="1"/>
  <c r="T142" i="12"/>
  <c r="T141" i="12" s="1"/>
  <c r="G144" i="12"/>
  <c r="G143" i="12" s="1"/>
  <c r="I144" i="12"/>
  <c r="I143" i="12" s="1"/>
  <c r="K144" i="12"/>
  <c r="K143" i="12" s="1"/>
  <c r="O144" i="12"/>
  <c r="O143" i="12" s="1"/>
  <c r="Q144" i="12"/>
  <c r="Q143" i="12" s="1"/>
  <c r="T144" i="12"/>
  <c r="T143" i="12" s="1"/>
  <c r="T145" i="12"/>
  <c r="G146" i="12"/>
  <c r="M146" i="12" s="1"/>
  <c r="M145" i="12" s="1"/>
  <c r="I146" i="12"/>
  <c r="I145" i="12" s="1"/>
  <c r="K146" i="12"/>
  <c r="K145" i="12" s="1"/>
  <c r="O146" i="12"/>
  <c r="O145" i="12" s="1"/>
  <c r="Q146" i="12"/>
  <c r="Q145" i="12" s="1"/>
  <c r="T146" i="12"/>
  <c r="K147" i="12"/>
  <c r="G148" i="12"/>
  <c r="I148" i="12"/>
  <c r="I147" i="12" s="1"/>
  <c r="K148" i="12"/>
  <c r="O148" i="12"/>
  <c r="O147" i="12" s="1"/>
  <c r="Q148" i="12"/>
  <c r="Q147" i="12" s="1"/>
  <c r="T148" i="12"/>
  <c r="T147" i="12" s="1"/>
  <c r="G150" i="12"/>
  <c r="I150" i="12"/>
  <c r="K150" i="12"/>
  <c r="O150" i="12"/>
  <c r="Q150" i="12"/>
  <c r="T150" i="12"/>
  <c r="M152" i="12"/>
  <c r="I152" i="12"/>
  <c r="K152" i="12"/>
  <c r="K149" i="12" s="1"/>
  <c r="O152" i="12"/>
  <c r="Q152" i="12"/>
  <c r="T152" i="12"/>
  <c r="G154" i="12"/>
  <c r="M154" i="12" s="1"/>
  <c r="I154" i="12"/>
  <c r="K154" i="12"/>
  <c r="O154" i="12"/>
  <c r="Q154" i="12"/>
  <c r="T154" i="12"/>
  <c r="G159" i="12"/>
  <c r="M159" i="12" s="1"/>
  <c r="I159" i="12"/>
  <c r="K159" i="12"/>
  <c r="O159" i="12"/>
  <c r="Q159" i="12"/>
  <c r="T159" i="12"/>
  <c r="G161" i="12"/>
  <c r="M161" i="12" s="1"/>
  <c r="I161" i="12"/>
  <c r="K161" i="12"/>
  <c r="O161" i="12"/>
  <c r="Q161" i="12"/>
  <c r="T161" i="12"/>
  <c r="G164" i="12"/>
  <c r="M164" i="12" s="1"/>
  <c r="I164" i="12"/>
  <c r="K164" i="12"/>
  <c r="O164" i="12"/>
  <c r="Q164" i="12"/>
  <c r="T164" i="12"/>
  <c r="G167" i="12"/>
  <c r="M167" i="12" s="1"/>
  <c r="I167" i="12"/>
  <c r="K167" i="12"/>
  <c r="O167" i="12"/>
  <c r="Q167" i="12"/>
  <c r="T167" i="12"/>
  <c r="G169" i="12"/>
  <c r="G170" i="12"/>
  <c r="M170" i="12" s="1"/>
  <c r="I170" i="12"/>
  <c r="K170" i="12"/>
  <c r="O170" i="12"/>
  <c r="Q170" i="12"/>
  <c r="T170" i="12"/>
  <c r="G173" i="12"/>
  <c r="M173" i="12" s="1"/>
  <c r="I173" i="12"/>
  <c r="K173" i="12"/>
  <c r="O173" i="12"/>
  <c r="Q173" i="12"/>
  <c r="T173" i="12"/>
  <c r="G175" i="12"/>
  <c r="M175" i="12" s="1"/>
  <c r="I175" i="12"/>
  <c r="K175" i="12"/>
  <c r="O175" i="12"/>
  <c r="Q175" i="12"/>
  <c r="T175" i="12"/>
  <c r="G177" i="12"/>
  <c r="M177" i="12" s="1"/>
  <c r="I177" i="12"/>
  <c r="K177" i="12"/>
  <c r="O177" i="12"/>
  <c r="Q177" i="12"/>
  <c r="T177" i="12"/>
  <c r="G179" i="12"/>
  <c r="M179" i="12" s="1"/>
  <c r="I179" i="12"/>
  <c r="K179" i="12"/>
  <c r="O179" i="12"/>
  <c r="Q179" i="12"/>
  <c r="T179" i="12"/>
  <c r="G182" i="12"/>
  <c r="M182" i="12" s="1"/>
  <c r="I182" i="12"/>
  <c r="K182" i="12"/>
  <c r="O182" i="12"/>
  <c r="Q182" i="12"/>
  <c r="T182" i="12"/>
  <c r="G186" i="12"/>
  <c r="M186" i="12" s="1"/>
  <c r="I186" i="12"/>
  <c r="K186" i="12"/>
  <c r="O186" i="12"/>
  <c r="Q186" i="12"/>
  <c r="T186" i="12"/>
  <c r="G188" i="12"/>
  <c r="G189" i="12"/>
  <c r="M189" i="12" s="1"/>
  <c r="M188" i="12" s="1"/>
  <c r="I189" i="12"/>
  <c r="I188" i="12" s="1"/>
  <c r="K189" i="12"/>
  <c r="K188" i="12" s="1"/>
  <c r="O189" i="12"/>
  <c r="O188" i="12" s="1"/>
  <c r="Q189" i="12"/>
  <c r="Q188" i="12" s="1"/>
  <c r="T189" i="12"/>
  <c r="T188" i="12" s="1"/>
  <c r="T191" i="12"/>
  <c r="G192" i="12"/>
  <c r="I192" i="12"/>
  <c r="K192" i="12"/>
  <c r="K191" i="12" s="1"/>
  <c r="O192" i="12"/>
  <c r="Q192" i="12"/>
  <c r="T192" i="12"/>
  <c r="G202" i="12"/>
  <c r="M202" i="12" s="1"/>
  <c r="I202" i="12"/>
  <c r="K202" i="12"/>
  <c r="O202" i="12"/>
  <c r="Q202" i="12"/>
  <c r="T202" i="12"/>
  <c r="K204" i="12"/>
  <c r="G205" i="12"/>
  <c r="M205" i="12" s="1"/>
  <c r="M204" i="12" s="1"/>
  <c r="I205" i="12"/>
  <c r="I204" i="12" s="1"/>
  <c r="K205" i="12"/>
  <c r="O205" i="12"/>
  <c r="O204" i="12" s="1"/>
  <c r="Q205" i="12"/>
  <c r="Q204" i="12" s="1"/>
  <c r="T205" i="12"/>
  <c r="T204" i="12" s="1"/>
  <c r="G207" i="12"/>
  <c r="I207" i="12"/>
  <c r="I206" i="12" s="1"/>
  <c r="K207" i="12"/>
  <c r="O207" i="12"/>
  <c r="Q207" i="12"/>
  <c r="T207" i="12"/>
  <c r="G208" i="12"/>
  <c r="M208" i="12" s="1"/>
  <c r="I208" i="12"/>
  <c r="K208" i="12"/>
  <c r="O208" i="12"/>
  <c r="Q208" i="12"/>
  <c r="T208" i="12"/>
  <c r="G209" i="12"/>
  <c r="M209" i="12" s="1"/>
  <c r="I209" i="12"/>
  <c r="K209" i="12"/>
  <c r="O209" i="12"/>
  <c r="Q209" i="12"/>
  <c r="T209" i="12"/>
  <c r="G211" i="12"/>
  <c r="M211" i="12" s="1"/>
  <c r="M210" i="12" s="1"/>
  <c r="I211" i="12"/>
  <c r="I210" i="12" s="1"/>
  <c r="K211" i="12"/>
  <c r="K210" i="12" s="1"/>
  <c r="O211" i="12"/>
  <c r="O210" i="12" s="1"/>
  <c r="Q211" i="12"/>
  <c r="Q210" i="12" s="1"/>
  <c r="T211" i="12"/>
  <c r="T210" i="12" s="1"/>
  <c r="G213" i="12"/>
  <c r="M213" i="12" s="1"/>
  <c r="I213" i="12"/>
  <c r="K213" i="12"/>
  <c r="K212" i="12" s="1"/>
  <c r="O213" i="12"/>
  <c r="Q213" i="12"/>
  <c r="T213" i="12"/>
  <c r="G215" i="12"/>
  <c r="M215" i="12" s="1"/>
  <c r="I215" i="12"/>
  <c r="K215" i="12"/>
  <c r="O215" i="12"/>
  <c r="Q215" i="12"/>
  <c r="T215" i="12"/>
  <c r="G217" i="12"/>
  <c r="M217" i="12" s="1"/>
  <c r="I217" i="12"/>
  <c r="K217" i="12"/>
  <c r="O217" i="12"/>
  <c r="Q217" i="12"/>
  <c r="T217" i="12"/>
  <c r="G220" i="12"/>
  <c r="I220" i="12"/>
  <c r="K220" i="12"/>
  <c r="M220" i="12"/>
  <c r="O220" i="12"/>
  <c r="Q220" i="12"/>
  <c r="T220" i="12"/>
  <c r="G223" i="12"/>
  <c r="M223" i="12" s="1"/>
  <c r="I223" i="12"/>
  <c r="K223" i="12"/>
  <c r="O223" i="12"/>
  <c r="Q223" i="12"/>
  <c r="T223" i="12"/>
  <c r="G227" i="12"/>
  <c r="M227" i="12" s="1"/>
  <c r="I227" i="12"/>
  <c r="K227" i="12"/>
  <c r="O227" i="12"/>
  <c r="Q227" i="12"/>
  <c r="T227" i="12"/>
  <c r="G231" i="12"/>
  <c r="M231" i="12" s="1"/>
  <c r="I231" i="12"/>
  <c r="K231" i="12"/>
  <c r="O231" i="12"/>
  <c r="Q231" i="12"/>
  <c r="T231" i="12"/>
  <c r="G236" i="12"/>
  <c r="M236" i="12" s="1"/>
  <c r="I236" i="12"/>
  <c r="K236" i="12"/>
  <c r="O236" i="12"/>
  <c r="Q236" i="12"/>
  <c r="T236" i="12"/>
  <c r="G237" i="12"/>
  <c r="M237" i="12" s="1"/>
  <c r="I237" i="12"/>
  <c r="K237" i="12"/>
  <c r="O237" i="12"/>
  <c r="Q237" i="12"/>
  <c r="T237" i="12"/>
  <c r="G238" i="12"/>
  <c r="M238" i="12" s="1"/>
  <c r="I238" i="12"/>
  <c r="K238" i="12"/>
  <c r="O238" i="12"/>
  <c r="Q238" i="12"/>
  <c r="T238" i="12"/>
  <c r="G240" i="12"/>
  <c r="M240" i="12" s="1"/>
  <c r="I240" i="12"/>
  <c r="K240" i="12"/>
  <c r="O240" i="12"/>
  <c r="Q240" i="12"/>
  <c r="T240" i="12"/>
  <c r="G241" i="12"/>
  <c r="I241" i="12"/>
  <c r="K241" i="12"/>
  <c r="M241" i="12"/>
  <c r="O241" i="12"/>
  <c r="Q241" i="12"/>
  <c r="T241" i="12"/>
  <c r="G242" i="12"/>
  <c r="M242" i="12" s="1"/>
  <c r="I242" i="12"/>
  <c r="K242" i="12"/>
  <c r="O242" i="12"/>
  <c r="Q242" i="12"/>
  <c r="T242" i="12"/>
  <c r="G244" i="12"/>
  <c r="M244" i="12" s="1"/>
  <c r="I244" i="12"/>
  <c r="K244" i="12"/>
  <c r="O244" i="12"/>
  <c r="Q244" i="12"/>
  <c r="T244" i="12"/>
  <c r="G246" i="12"/>
  <c r="M246" i="12" s="1"/>
  <c r="I246" i="12"/>
  <c r="K246" i="12"/>
  <c r="O246" i="12"/>
  <c r="Q246" i="12"/>
  <c r="T246" i="12"/>
  <c r="G248" i="12"/>
  <c r="M248" i="12" s="1"/>
  <c r="I248" i="12"/>
  <c r="K248" i="12"/>
  <c r="O248" i="12"/>
  <c r="Q248" i="12"/>
  <c r="T248" i="12"/>
  <c r="G251" i="12"/>
  <c r="M251" i="12" s="1"/>
  <c r="I251" i="12"/>
  <c r="K251" i="12"/>
  <c r="O251" i="12"/>
  <c r="Q251" i="12"/>
  <c r="T251" i="12"/>
  <c r="G253" i="12"/>
  <c r="G250" i="12" s="1"/>
  <c r="I253" i="12"/>
  <c r="K253" i="12"/>
  <c r="M253" i="12"/>
  <c r="O253" i="12"/>
  <c r="Q253" i="12"/>
  <c r="T253" i="12"/>
  <c r="G255" i="12"/>
  <c r="M255" i="12" s="1"/>
  <c r="I255" i="12"/>
  <c r="K255" i="12"/>
  <c r="O255" i="12"/>
  <c r="Q255" i="12"/>
  <c r="T255" i="12"/>
  <c r="G257" i="12"/>
  <c r="M257" i="12" s="1"/>
  <c r="I257" i="12"/>
  <c r="K257" i="12"/>
  <c r="O257" i="12"/>
  <c r="Q257" i="12"/>
  <c r="T257" i="12"/>
  <c r="AC260" i="12"/>
  <c r="F41" i="1" s="1"/>
  <c r="H39" i="1"/>
  <c r="O149" i="12" l="1"/>
  <c r="I149" i="12"/>
  <c r="Q149" i="12"/>
  <c r="I219" i="12"/>
  <c r="M8" i="12"/>
  <c r="Q81" i="13"/>
  <c r="G74" i="13"/>
  <c r="G11" i="13"/>
  <c r="O191" i="14"/>
  <c r="I174" i="14"/>
  <c r="O149" i="14"/>
  <c r="I117" i="14"/>
  <c r="O109" i="14"/>
  <c r="G51" i="14"/>
  <c r="O243" i="12"/>
  <c r="G149" i="12"/>
  <c r="I67" i="1" s="1"/>
  <c r="Q74" i="12"/>
  <c r="T58" i="13"/>
  <c r="T51" i="14"/>
  <c r="O212" i="12"/>
  <c r="Q153" i="12"/>
  <c r="T74" i="12"/>
  <c r="Q89" i="14"/>
  <c r="O128" i="12"/>
  <c r="Q16" i="13"/>
  <c r="I191" i="14"/>
  <c r="T174" i="14"/>
  <c r="I149" i="14"/>
  <c r="I8" i="14"/>
  <c r="T250" i="12"/>
  <c r="K153" i="12"/>
  <c r="T149" i="12"/>
  <c r="I128" i="12"/>
  <c r="I74" i="12"/>
  <c r="T74" i="13"/>
  <c r="Q58" i="13"/>
  <c r="G243" i="12"/>
  <c r="Q212" i="12"/>
  <c r="O206" i="12"/>
  <c r="G153" i="12"/>
  <c r="G128" i="12"/>
  <c r="I61" i="1" s="1"/>
  <c r="K74" i="12"/>
  <c r="K81" i="13"/>
  <c r="T65" i="13"/>
  <c r="M39" i="13"/>
  <c r="G204" i="12"/>
  <c r="M106" i="14"/>
  <c r="M105" i="14" s="1"/>
  <c r="G210" i="12"/>
  <c r="AD260" i="12"/>
  <c r="G41" i="1" s="1"/>
  <c r="H41" i="1" s="1"/>
  <c r="I41" i="1" s="1"/>
  <c r="G34" i="13"/>
  <c r="G103" i="14"/>
  <c r="I63" i="1" s="1"/>
  <c r="G107" i="14"/>
  <c r="G170" i="14"/>
  <c r="G52" i="13"/>
  <c r="M144" i="12"/>
  <c r="M143" i="12" s="1"/>
  <c r="K250" i="12"/>
  <c r="T219" i="12"/>
  <c r="I243" i="12"/>
  <c r="Q206" i="12"/>
  <c r="T169" i="12"/>
  <c r="M148" i="12"/>
  <c r="M147" i="12" s="1"/>
  <c r="M129" i="12"/>
  <c r="I89" i="12"/>
  <c r="T89" i="12"/>
  <c r="M80" i="12"/>
  <c r="M79" i="12" s="1"/>
  <c r="K243" i="12"/>
  <c r="T206" i="12"/>
  <c r="G147" i="12"/>
  <c r="G145" i="12"/>
  <c r="I64" i="1" s="1"/>
  <c r="O79" i="12"/>
  <c r="O50" i="12"/>
  <c r="T19" i="12"/>
  <c r="K50" i="12"/>
  <c r="G50" i="12"/>
  <c r="I54" i="1" s="1"/>
  <c r="Q19" i="12"/>
  <c r="G8" i="12"/>
  <c r="G191" i="12"/>
  <c r="Q169" i="12"/>
  <c r="M169" i="12"/>
  <c r="I153" i="12"/>
  <c r="Q89" i="12"/>
  <c r="M250" i="12"/>
  <c r="Q243" i="12"/>
  <c r="I50" i="12"/>
  <c r="O19" i="12"/>
  <c r="K8" i="12"/>
  <c r="I53" i="1"/>
  <c r="O250" i="12"/>
  <c r="I250" i="12"/>
  <c r="T243" i="12"/>
  <c r="G219" i="12"/>
  <c r="K206" i="12"/>
  <c r="G206" i="12"/>
  <c r="I191" i="12"/>
  <c r="O169" i="12"/>
  <c r="I169" i="12"/>
  <c r="T153" i="12"/>
  <c r="I8" i="12"/>
  <c r="K169" i="12"/>
  <c r="Q219" i="12"/>
  <c r="Q191" i="12"/>
  <c r="M192" i="12"/>
  <c r="M191" i="12" s="1"/>
  <c r="O153" i="12"/>
  <c r="T128" i="12"/>
  <c r="O89" i="12"/>
  <c r="I79" i="12"/>
  <c r="Q50" i="12"/>
  <c r="M47" i="12"/>
  <c r="M46" i="12" s="1"/>
  <c r="K19" i="12"/>
  <c r="G19" i="12"/>
  <c r="T8" i="12"/>
  <c r="O8" i="12"/>
  <c r="K219" i="12"/>
  <c r="Q250" i="12"/>
  <c r="O219" i="12"/>
  <c r="I212" i="12"/>
  <c r="T212" i="12"/>
  <c r="O191" i="12"/>
  <c r="Q128" i="12"/>
  <c r="K128" i="12"/>
  <c r="K89" i="12"/>
  <c r="G74" i="12"/>
  <c r="I19" i="12"/>
  <c r="Q8" i="12"/>
  <c r="I68" i="1"/>
  <c r="I55" i="1"/>
  <c r="M75" i="13"/>
  <c r="M74" i="13" s="1"/>
  <c r="O65" i="13"/>
  <c r="I58" i="13"/>
  <c r="K44" i="13"/>
  <c r="G44" i="13"/>
  <c r="T38" i="13"/>
  <c r="G22" i="13"/>
  <c r="T16" i="13"/>
  <c r="AD91" i="13"/>
  <c r="G42" i="1" s="1"/>
  <c r="H42" i="1" s="1"/>
  <c r="I42" i="1" s="1"/>
  <c r="O74" i="13"/>
  <c r="Q65" i="13"/>
  <c r="I52" i="13"/>
  <c r="I44" i="13"/>
  <c r="G16" i="13"/>
  <c r="I58" i="1" s="1"/>
  <c r="K65" i="13"/>
  <c r="G81" i="13"/>
  <c r="M54" i="13"/>
  <c r="M52" i="13" s="1"/>
  <c r="I81" i="13"/>
  <c r="O58" i="13"/>
  <c r="O44" i="13"/>
  <c r="I38" i="13"/>
  <c r="G30" i="13"/>
  <c r="I62" i="1" s="1"/>
  <c r="Q74" i="13"/>
  <c r="M59" i="13"/>
  <c r="M51" i="13"/>
  <c r="M50" i="13" s="1"/>
  <c r="M33" i="13"/>
  <c r="M32" i="13" s="1"/>
  <c r="T81" i="13"/>
  <c r="G65" i="13"/>
  <c r="Q44" i="13"/>
  <c r="K38" i="13"/>
  <c r="M37" i="13"/>
  <c r="M36" i="13" s="1"/>
  <c r="M20" i="13"/>
  <c r="M16" i="13" s="1"/>
  <c r="K16" i="13"/>
  <c r="I65" i="13"/>
  <c r="M38" i="13"/>
  <c r="M81" i="13"/>
  <c r="G56" i="13"/>
  <c r="O81" i="13"/>
  <c r="I74" i="13"/>
  <c r="T52" i="13"/>
  <c r="I60" i="1"/>
  <c r="K181" i="14"/>
  <c r="O181" i="14"/>
  <c r="T117" i="14"/>
  <c r="T191" i="14"/>
  <c r="Q133" i="14"/>
  <c r="T133" i="14"/>
  <c r="K198" i="14"/>
  <c r="O170" i="14"/>
  <c r="I156" i="14"/>
  <c r="G149" i="14"/>
  <c r="I71" i="1" s="1"/>
  <c r="K89" i="14"/>
  <c r="G66" i="14"/>
  <c r="I57" i="1" s="1"/>
  <c r="Q66" i="14"/>
  <c r="Q198" i="14"/>
  <c r="Q181" i="14"/>
  <c r="M174" i="14"/>
  <c r="I133" i="14"/>
  <c r="Q109" i="14"/>
  <c r="K51" i="14"/>
  <c r="I51" i="14"/>
  <c r="K8" i="14"/>
  <c r="G191" i="14"/>
  <c r="I78" i="1" s="1"/>
  <c r="I18" i="1" s="1"/>
  <c r="T170" i="14"/>
  <c r="M157" i="14"/>
  <c r="K149" i="14"/>
  <c r="G133" i="14"/>
  <c r="I70" i="1" s="1"/>
  <c r="M96" i="14"/>
  <c r="M95" i="14" s="1"/>
  <c r="K66" i="14"/>
  <c r="I66" i="14"/>
  <c r="O51" i="14"/>
  <c r="M48" i="14"/>
  <c r="M47" i="14" s="1"/>
  <c r="O8" i="14"/>
  <c r="F40" i="1"/>
  <c r="O198" i="14"/>
  <c r="T198" i="14"/>
  <c r="I181" i="14"/>
  <c r="K174" i="14"/>
  <c r="T156" i="14"/>
  <c r="T181" i="14"/>
  <c r="K191" i="14"/>
  <c r="G181" i="14"/>
  <c r="Q174" i="14"/>
  <c r="O174" i="14"/>
  <c r="I170" i="14"/>
  <c r="Q156" i="14"/>
  <c r="K133" i="14"/>
  <c r="K117" i="14"/>
  <c r="T66" i="14"/>
  <c r="AD208" i="14"/>
  <c r="T8" i="14"/>
  <c r="F38" i="1"/>
  <c r="F44" i="1" s="1"/>
  <c r="M198" i="14"/>
  <c r="O133" i="14"/>
  <c r="Q117" i="14"/>
  <c r="O117" i="14"/>
  <c r="I89" i="14"/>
  <c r="O66" i="14"/>
  <c r="Q51" i="14"/>
  <c r="M109" i="14"/>
  <c r="M156" i="14"/>
  <c r="M117" i="14"/>
  <c r="M51" i="14"/>
  <c r="M192" i="14"/>
  <c r="M191" i="14" s="1"/>
  <c r="M182" i="14"/>
  <c r="M181" i="14" s="1"/>
  <c r="M171" i="14"/>
  <c r="M170" i="14" s="1"/>
  <c r="G168" i="14"/>
  <c r="M150" i="14"/>
  <c r="M149" i="14" s="1"/>
  <c r="M134" i="14"/>
  <c r="M133" i="14" s="1"/>
  <c r="M116" i="14"/>
  <c r="M115" i="14" s="1"/>
  <c r="M90" i="14"/>
  <c r="M89" i="14" s="1"/>
  <c r="M69" i="14"/>
  <c r="M66" i="14" s="1"/>
  <c r="M14" i="14"/>
  <c r="M8" i="14" s="1"/>
  <c r="G8" i="14"/>
  <c r="G109" i="14"/>
  <c r="I66" i="1" s="1"/>
  <c r="G198" i="14"/>
  <c r="G174" i="14"/>
  <c r="G117" i="14"/>
  <c r="I69" i="1" s="1"/>
  <c r="M65" i="13"/>
  <c r="M58" i="13"/>
  <c r="M45" i="13"/>
  <c r="M44" i="13" s="1"/>
  <c r="M9" i="13"/>
  <c r="M8" i="13" s="1"/>
  <c r="G13" i="13"/>
  <c r="I56" i="1" s="1"/>
  <c r="G8" i="13"/>
  <c r="M243" i="12"/>
  <c r="M219" i="12"/>
  <c r="M128" i="12"/>
  <c r="M212" i="12"/>
  <c r="M153" i="12"/>
  <c r="M89" i="12"/>
  <c r="G212" i="12"/>
  <c r="M207" i="12"/>
  <c r="M206" i="12" s="1"/>
  <c r="M150" i="12"/>
  <c r="M149" i="12" s="1"/>
  <c r="M142" i="12"/>
  <c r="M141" i="12" s="1"/>
  <c r="M126" i="12"/>
  <c r="M125" i="12" s="1"/>
  <c r="G89" i="12"/>
  <c r="I59" i="1" s="1"/>
  <c r="M75" i="12"/>
  <c r="M74" i="12" s="1"/>
  <c r="M51" i="12"/>
  <c r="M50" i="12" s="1"/>
  <c r="M20" i="12"/>
  <c r="M19" i="12" s="1"/>
  <c r="J27" i="1"/>
  <c r="J25" i="1"/>
  <c r="G37" i="1"/>
  <c r="F37" i="1"/>
  <c r="J22" i="1"/>
  <c r="J23" i="1"/>
  <c r="J24" i="1"/>
  <c r="J26" i="1"/>
  <c r="E23" i="1"/>
  <c r="E25" i="1"/>
  <c r="I72" i="1" l="1"/>
  <c r="I73" i="1"/>
  <c r="I75" i="1"/>
  <c r="I65" i="1"/>
  <c r="I74" i="1"/>
  <c r="G91" i="13"/>
  <c r="G260" i="12"/>
  <c r="I51" i="1"/>
  <c r="I76" i="1"/>
  <c r="I17" i="1" s="1"/>
  <c r="I79" i="1"/>
  <c r="I19" i="1" s="1"/>
  <c r="I16" i="1"/>
  <c r="I77" i="1"/>
  <c r="G208" i="14"/>
  <c r="I52" i="1"/>
  <c r="G43" i="1"/>
  <c r="H43" i="1" s="1"/>
  <c r="I43" i="1" s="1"/>
  <c r="G38" i="1"/>
  <c r="G40" i="1"/>
  <c r="H40" i="1" s="1"/>
  <c r="I40" i="1" s="1"/>
  <c r="G22" i="1"/>
  <c r="I15" i="1" l="1"/>
  <c r="I20" i="1" s="1"/>
  <c r="I80" i="1"/>
  <c r="G44" i="1"/>
  <c r="H38" i="1"/>
  <c r="A22" i="1"/>
  <c r="G24" i="1" l="1"/>
  <c r="A24" i="1" s="1"/>
  <c r="G27" i="1"/>
  <c r="J56" i="1"/>
  <c r="J79" i="1"/>
  <c r="J73" i="1"/>
  <c r="J58" i="1"/>
  <c r="J71" i="1"/>
  <c r="J63" i="1"/>
  <c r="J54" i="1"/>
  <c r="J53" i="1"/>
  <c r="J65" i="1"/>
  <c r="J76" i="1"/>
  <c r="J60" i="1"/>
  <c r="J51" i="1"/>
  <c r="J62" i="1"/>
  <c r="J57" i="1"/>
  <c r="J75" i="1"/>
  <c r="J70" i="1"/>
  <c r="J61" i="1"/>
  <c r="J69" i="1"/>
  <c r="J67" i="1"/>
  <c r="J64" i="1"/>
  <c r="J66" i="1"/>
  <c r="J74" i="1"/>
  <c r="J59" i="1"/>
  <c r="J77" i="1"/>
  <c r="J68" i="1"/>
  <c r="J72" i="1"/>
  <c r="J78" i="1"/>
  <c r="J52" i="1"/>
  <c r="J55" i="1"/>
  <c r="H44" i="1"/>
  <c r="I38" i="1"/>
  <c r="I44" i="1" s="1"/>
  <c r="A23" i="1"/>
  <c r="G23" i="1"/>
  <c r="A25" i="1" l="1"/>
  <c r="G25" i="1"/>
  <c r="A26" i="1" s="1"/>
  <c r="J41" i="1"/>
  <c r="J40" i="1"/>
  <c r="J43" i="1"/>
  <c r="J38" i="1"/>
  <c r="J44" i="1" s="1"/>
  <c r="J42" i="1"/>
  <c r="J80" i="1"/>
  <c r="G28" i="1" l="1"/>
  <c r="G26" i="1" s="1"/>
  <c r="A28" i="1"/>
</calcChain>
</file>

<file path=xl/comments1.xml><?xml version="1.0" encoding="utf-8"?>
<comments xmlns="http://schemas.openxmlformats.org/spreadsheetml/2006/main">
  <authors>
    <author>Radim Štěpánek</author>
    <author>Pavel Veternik</author>
  </authors>
  <commentList>
    <comment ref="D10" authorId="0" shapeId="0">
      <text>
        <r>
          <rPr>
            <sz val="9"/>
            <color indexed="81"/>
            <rFont val="Tahoma"/>
            <family val="2"/>
            <charset val="238"/>
          </rPr>
          <t>Název</t>
        </r>
      </text>
    </comment>
    <comment ref="I10" authorId="0" shapeId="0">
      <text>
        <r>
          <rPr>
            <sz val="9"/>
            <color indexed="81"/>
            <rFont val="Tahoma"/>
            <family val="2"/>
            <charset val="238"/>
          </rPr>
          <t>IČO</t>
        </r>
      </text>
    </comment>
    <comment ref="D11" authorId="0" shapeId="0">
      <text>
        <r>
          <rPr>
            <sz val="9"/>
            <color indexed="81"/>
            <rFont val="Tahoma"/>
            <family val="2"/>
            <charset val="238"/>
          </rPr>
          <t>Ulice</t>
        </r>
      </text>
    </comment>
    <comment ref="I11" authorId="0" shapeId="0">
      <text>
        <r>
          <rPr>
            <sz val="9"/>
            <color indexed="81"/>
            <rFont val="Tahoma"/>
            <family val="2"/>
            <charset val="238"/>
          </rPr>
          <t>DIČ</t>
        </r>
      </text>
    </comment>
    <comment ref="D12" authorId="0" shapeId="0">
      <text>
        <r>
          <rPr>
            <sz val="9"/>
            <color indexed="81"/>
            <rFont val="Tahoma"/>
            <family val="2"/>
            <charset val="238"/>
          </rPr>
          <t>PSČ</t>
        </r>
      </text>
    </comment>
    <comment ref="E12" authorId="1" shapeId="0">
      <text>
        <r>
          <rPr>
            <sz val="9"/>
            <color indexed="81"/>
            <rFont val="Tahoma"/>
            <family val="2"/>
            <charset val="238"/>
          </rPr>
          <t>Místo</t>
        </r>
      </text>
    </comment>
  </commentList>
</comments>
</file>

<file path=xl/comments2.xml><?xml version="1.0" encoding="utf-8"?>
<comments xmlns="http://schemas.openxmlformats.org/spreadsheetml/2006/main">
  <authors>
    <author>mechp</author>
  </authors>
  <commentList>
    <comment ref="R6" authorId="0" shapeId="0">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authors>
    <author>mechp</author>
  </authors>
  <commentList>
    <comment ref="R6" authorId="0" shapeId="0">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authors>
    <author>mechp</author>
  </authors>
  <commentList>
    <comment ref="R6" authorId="0" shapeId="0">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<sst xmlns="http://schemas.openxmlformats.org/spreadsheetml/2006/main" count="11289" uniqueCount="2302">
  <si>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</si>
  <si>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</si>
  <si>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</si>
  <si>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</si>
  <si>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</si>
  <si>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</si>
  <si>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</si>
  <si>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</si>
  <si>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</si>
  <si>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</si>
  <si>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</si>
  <si>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</si>
  <si>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</si>
  <si>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</si>
  <si>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</si>
  <si>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</si>
  <si>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</si>
  <si>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</si>
  <si>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</si>
  <si>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</si>
  <si>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</si>
  <si>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</si>
  <si>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</si>
  <si>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</si>
  <si>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</si>
  <si>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</si>
  <si>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</si>
  <si>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</si>
  <si>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</si>
  <si>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</si>
  <si>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</si>
  <si>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</si>
  <si>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</si>
  <si>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</si>
  <si>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</si>
  <si>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</si>
  <si>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</si>
  <si>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</si>
  <si>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</si>
  <si>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</si>
  <si>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</si>
  <si>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</si>
  <si>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PM-24-006</t>
  </si>
  <si>
    <t>ČRo Olomouc - rekonstrukce objektu Pavelčákova 2/19</t>
  </si>
  <si>
    <t>ČESKÝ ROZHLAS</t>
  </si>
  <si>
    <t>Vinohradská 1409/12</t>
  </si>
  <si>
    <t>Praha 2</t>
  </si>
  <si>
    <t>12099</t>
  </si>
  <si>
    <t>45245053</t>
  </si>
  <si>
    <t>CZ45245053</t>
  </si>
  <si>
    <t>ATELIER 38 s.r.o.</t>
  </si>
  <si>
    <t>Porážková 1424/20</t>
  </si>
  <si>
    <t>Ostrava-Moravská Ostrava</t>
  </si>
  <si>
    <t>70200</t>
  </si>
  <si>
    <t>25858343</t>
  </si>
  <si>
    <t>CZ25858343</t>
  </si>
  <si>
    <t>Stavba</t>
  </si>
  <si>
    <t>Stavební objekt</t>
  </si>
  <si>
    <t>01</t>
  </si>
  <si>
    <t>Etapa II.</t>
  </si>
  <si>
    <t>Etapa II.a</t>
  </si>
  <si>
    <t>Studia v 3.NP</t>
  </si>
  <si>
    <t>Etapa II.b</t>
  </si>
  <si>
    <t>Studio v přední části 5.NP</t>
  </si>
  <si>
    <t>Etapa II.c</t>
  </si>
  <si>
    <t>Kanceláře v 5.NP</t>
  </si>
  <si>
    <t>Celkem za stavbu</t>
  </si>
  <si>
    <t>CZK</t>
  </si>
  <si>
    <t>Rekapitulace dílů</t>
  </si>
  <si>
    <t>Typ dílu</t>
  </si>
  <si>
    <t>3</t>
  </si>
  <si>
    <t>Svislé a kompletní konstrukce</t>
  </si>
  <si>
    <t>342</t>
  </si>
  <si>
    <t>Stěny a příčky montované lehké</t>
  </si>
  <si>
    <t>416</t>
  </si>
  <si>
    <t>Podhledy a mezistropy montované lehké</t>
  </si>
  <si>
    <t>61</t>
  </si>
  <si>
    <t>Úpravy povrchů vnitřní</t>
  </si>
  <si>
    <t>63</t>
  </si>
  <si>
    <t>Podlahy a podlahové konstrukce</t>
  </si>
  <si>
    <t>64</t>
  </si>
  <si>
    <t>Výplně otvorů</t>
  </si>
  <si>
    <t>94</t>
  </si>
  <si>
    <t>Lešení a stavební výtahy</t>
  </si>
  <si>
    <t>95</t>
  </si>
  <si>
    <t>Dokončovací konstrukce na pozemních stavbách</t>
  </si>
  <si>
    <t>96</t>
  </si>
  <si>
    <t>Bourání konstrukcí</t>
  </si>
  <si>
    <t>99</t>
  </si>
  <si>
    <t>Staveništní přesun hmot</t>
  </si>
  <si>
    <t>713</t>
  </si>
  <si>
    <t>Izolace tepelné</t>
  </si>
  <si>
    <t>714</t>
  </si>
  <si>
    <t>Izolace akustické a protiotřesové</t>
  </si>
  <si>
    <t>720</t>
  </si>
  <si>
    <t>Zdravotechnická instalace</t>
  </si>
  <si>
    <t>728</t>
  </si>
  <si>
    <t>Vzduchotechnika</t>
  </si>
  <si>
    <t>730</t>
  </si>
  <si>
    <t>Ústřední vytápění</t>
  </si>
  <si>
    <t>764</t>
  </si>
  <si>
    <t>Konstrukce klempířské</t>
  </si>
  <si>
    <t>766</t>
  </si>
  <si>
    <t>Konstrukce truhlářské</t>
  </si>
  <si>
    <t>767</t>
  </si>
  <si>
    <t>Konstrukce zámečnické</t>
  </si>
  <si>
    <t>776</t>
  </si>
  <si>
    <t>Podlahy povlakové</t>
  </si>
  <si>
    <t>781</t>
  </si>
  <si>
    <t>Obklady keramické</t>
  </si>
  <si>
    <t>783</t>
  </si>
  <si>
    <t>Nátěry</t>
  </si>
  <si>
    <t>784</t>
  </si>
  <si>
    <t>Malby</t>
  </si>
  <si>
    <t>M21</t>
  </si>
  <si>
    <t>Elektromontáže</t>
  </si>
  <si>
    <t>M22</t>
  </si>
  <si>
    <t>Montáž sdělovací a zabezp. techniky</t>
  </si>
  <si>
    <t>M27</t>
  </si>
  <si>
    <t>Montáže radiostanic a rozhlasu</t>
  </si>
  <si>
    <t>M99</t>
  </si>
  <si>
    <t>Ostatní práce "M"</t>
  </si>
  <si>
    <t>D96</t>
  </si>
  <si>
    <t>Přesuny suti a vybouraných hmot</t>
  </si>
  <si>
    <t>PSU</t>
  </si>
  <si>
    <t>VN</t>
  </si>
  <si>
    <t>ON</t>
  </si>
  <si>
    <t>Položkový soupis prací a dodávek</t>
  </si>
  <si>
    <t>#TypZaznamu#</t>
  </si>
  <si>
    <t>STA</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</si>
  <si>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</si>
  <si>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</si>
  <si>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</si>
  <si>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</si>
  <si>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</si>
  <si>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</si>
  <si>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</si>
  <si>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</si>
  <si>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</si>
  <si>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</si>
  <si>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</si>
  <si>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</si>
  <si>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</si>
  <si>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</si>
  <si>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</si>
  <si>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</si>
  <si>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Cenová úroveň</t>
  </si>
  <si>
    <t>Nhod / MJ</t>
  </si>
  <si>
    <t>Nhod celk.</t>
  </si>
  <si>
    <t>Dodavatel</t>
  </si>
  <si>
    <t>Typ položky</t>
  </si>
  <si>
    <t>Stav položky</t>
  </si>
  <si>
    <t>Díl:</t>
  </si>
  <si>
    <t>DIL</t>
  </si>
  <si>
    <t>317944311RT3</t>
  </si>
  <si>
    <t>Dodání a osazení válcovaných nosníků do připravených otvorů profil I 120</t>
  </si>
  <si>
    <t>t</t>
  </si>
  <si>
    <t>RTS 24/ I</t>
  </si>
  <si>
    <t>Práce</t>
  </si>
  <si>
    <t>Běžná</t>
  </si>
  <si>
    <t>POL1_</t>
  </si>
  <si>
    <t>bez zazdění hlav, s nařezáním nosníků na potřebný rozměr,</t>
  </si>
  <si>
    <t>SPI</t>
  </si>
  <si>
    <t>překlady pro VZT : (11,1/1000)*(1,3+1,1)</t>
  </si>
  <si>
    <t>VV</t>
  </si>
  <si>
    <t>340239212RT2</t>
  </si>
  <si>
    <t>Zazdívka otvorů o ploše přes 1 m2 do 4 m2 v příčkách nebo stěnách cihlami  pálenými  tloušťky nad 100 mm</t>
  </si>
  <si>
    <t>m2</t>
  </si>
  <si>
    <t>včetně pomocného pracovního lešení</t>
  </si>
  <si>
    <t>zazdění okna mezi 220 a 222 : 1,35*1,35</t>
  </si>
  <si>
    <t>346244381R00</t>
  </si>
  <si>
    <t>Plentování ocelových nosníků jednostranné výšky do 200 mm</t>
  </si>
  <si>
    <t>jakýmikoliv cihlami,</t>
  </si>
  <si>
    <t>překlady pro VZT : 0,15*2*1,3+0,15*(0,4*2)</t>
  </si>
  <si>
    <t>0,15*2*1,1+0,15*(0,315*2)</t>
  </si>
  <si>
    <t>342263410R00</t>
  </si>
  <si>
    <t>Úpravy, doplňkové práce a příplatky pro sádrokartonové a sádrovláknité příčky doplňkové práce osazení revizních dvířek plochy do 0,25 m2</t>
  </si>
  <si>
    <t>kus</t>
  </si>
  <si>
    <t>Včetně vytvoření otvoru a osazení rámu s dvířky a prošroubování.</t>
  </si>
  <si>
    <t>POP</t>
  </si>
  <si>
    <t>stupačky - 223 - znovupoužití : 2</t>
  </si>
  <si>
    <t>stupačky - 321 - znovupoužití : 1</t>
  </si>
  <si>
    <t>stupačky - 321 - nové : 1</t>
  </si>
  <si>
    <t>stupačky - 313 - znovupoužití : 1</t>
  </si>
  <si>
    <t>347091082R00</t>
  </si>
  <si>
    <t>Příplatky k sádrokartonové předstěně, do plochy 5 m2</t>
  </si>
  <si>
    <t>Odkaz na mn. položky pořadí 6 : 8,32338</t>
  </si>
  <si>
    <t>347015111W1.2</t>
  </si>
  <si>
    <t>Předstěna SDK,tl.75mm,oc.kce CW,2x RB 12,5mm,izol., včetně navazování na stávající konstrukce</t>
  </si>
  <si>
    <t>Indiv</t>
  </si>
  <si>
    <t>- nezbytné úpravy desek na příslušný rozměr</t>
  </si>
  <si>
    <t>- úpravy rohů, koutů a hran konstrukcí ze sádrokartonu</t>
  </si>
  <si>
    <t>- standardního tmelení Q2, to je: základní tmelení Q1+ dodatečné tmelení (tmelení najemno) a případné přebroušení.</t>
  </si>
  <si>
    <t>stupačky - 223 : 0,725*3,485</t>
  </si>
  <si>
    <t>stupačka - 321 : 0,725*3,275</t>
  </si>
  <si>
    <t>stupačka - 313 : 1,045*3,275</t>
  </si>
  <si>
    <t>347016231W5.2</t>
  </si>
  <si>
    <t>Předstěna SDK, tl. 150 mm, ocel. kce CW, 2x RL 12,5 mm + RF tl. 25 mm, bez izolace</t>
  </si>
  <si>
    <t>místnost 220 : 3,14*(2,51+0,13+1,0+0,13+2,82+3,62+4,33+2,01+2,88)-(1,47*2,07+0,9*2,15)+0,3*(1,47*2+2,07*2+0,9+2,15*2)</t>
  </si>
  <si>
    <t>místnost 222 : 3,14*(2,51+0,18+1,0+0,18+2,86+4,49+6,33+4,49)-(1,42*2,07+1,27*2,07+0,9*2,15)+0,3*(1,42*2+2,07*2+1,27*2+2,07*2+0,9+2,15*2)</t>
  </si>
  <si>
    <t>553476598R</t>
  </si>
  <si>
    <t>Dvířka revizní použití: sádrokarton; funkce: klasické; šířka = 600 mm; výška = 600 mm; materiál: hliník; počet křídel: 1</t>
  </si>
  <si>
    <t>Specifikace</t>
  </si>
  <si>
    <t>POL3_</t>
  </si>
  <si>
    <t>Přesná specifikace dle PD, viz výkres D.1.1.16</t>
  </si>
  <si>
    <t>V.08 - stupačky - 321 - nové : 1</t>
  </si>
  <si>
    <t>416026222P03</t>
  </si>
  <si>
    <t>Podhled SDK,ocel.dvouúrov.kříž.rošt, 1x RF 12,5 mm + 1x MA 12,5 mm</t>
  </si>
  <si>
    <t>s úpravou rohů, koutů a hran konstrukcí, přebroušení a tmelení spár,</t>
  </si>
  <si>
    <t>220+222 : 14,35+22,04</t>
  </si>
  <si>
    <t>612401291RU2</t>
  </si>
  <si>
    <t>Omítky malých ploch vnitřních stěn přes 0,09 do 0,25 m2, sádrovou omítkou</t>
  </si>
  <si>
    <t>jakoukoliv maltou, z pomocného pracovního lešení o výšce podlahy do 1900 mm a pro zatížení do 1,5 kPa,</t>
  </si>
  <si>
    <t>Odkaz na mn. položky pořadí 24 : 4,00000</t>
  </si>
  <si>
    <t>Odkaz na mn. položky pořadí 25 : 4,00000</t>
  </si>
  <si>
    <t>612434133RT2</t>
  </si>
  <si>
    <t xml:space="preserve">Omítkový sanační systém pro vnitřní zdivo sanační podhoz tl. 10 mm, sanační omítka tl. 25 mm, sanační omítka štuková tl. 3 mm,  </t>
  </si>
  <si>
    <t>006 : 0,8*9,474</t>
  </si>
  <si>
    <t>014 : 2,5*8,494</t>
  </si>
  <si>
    <t>015 : 2,5*5,182</t>
  </si>
  <si>
    <t>612443641R00</t>
  </si>
  <si>
    <t>Omítka rýh ve stěnách maltou sádrovou o šířce rýhy přes 150 do 300 mm</t>
  </si>
  <si>
    <t>z pomocného pracovního lešení o výšce podlahy do 1900 mm a pro zatížení do 1,5 kPa,</t>
  </si>
  <si>
    <t>prostupy pro VZT : 0,1*(0,4*2+0,25*2)</t>
  </si>
  <si>
    <t>0,1*(0,315*2+0,25*2)</t>
  </si>
  <si>
    <t>překlady pro VZT : 0,3*(1,5+1,3)</t>
  </si>
  <si>
    <t>okolo měněných dveří : 2*0,2*(2,15*2+1,3)</t>
  </si>
  <si>
    <t>612451121R00</t>
  </si>
  <si>
    <t>Omítky vnitřního zdiva cementové hladké</t>
  </si>
  <si>
    <t>v podlaží i ve schodišti, zdiva cihelného, kamenného, smíšeného nebo betonového</t>
  </si>
  <si>
    <t>zazdění okna mezi 220 a 222 : 2*(1,35*1,35)</t>
  </si>
  <si>
    <t>6105001</t>
  </si>
  <si>
    <t>Dodávka a montáž plastové difuzní lišty</t>
  </si>
  <si>
    <t xml:space="preserve">m     </t>
  </si>
  <si>
    <t>006 : 9,474</t>
  </si>
  <si>
    <t>014 : 8,494</t>
  </si>
  <si>
    <t>015 : 5,182</t>
  </si>
  <si>
    <t>6301001</t>
  </si>
  <si>
    <t>Rozebrání podlahy v místnosti 223, rozměr otvoru 600x800 mm</t>
  </si>
  <si>
    <t>soubor</t>
  </si>
  <si>
    <t>6401032a</t>
  </si>
  <si>
    <t>Dodávka a montáž akustických dveří včetně zárubně a příslušenství - D32a, průchozí rozměr 800x2100 mm</t>
  </si>
  <si>
    <t xml:space="preserve">ks    </t>
  </si>
  <si>
    <t>Včetně kování, prahu, el. zámku. Přesná specifikace dle PD, viz. výkres č. D.1.1.15</t>
  </si>
  <si>
    <t>6401032b</t>
  </si>
  <si>
    <t>Dodávka a montáž akustických dveří včetně zárubně a příslušenství - D32b, průchozí rozměr 800x2100 mm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</si>
  <si>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</si>
  <si>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</si>
  <si>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006 : 29,85</t>
  </si>
  <si>
    <t>014 : 31,12</t>
  </si>
  <si>
    <t>015 : 24,92</t>
  </si>
  <si>
    <t>219+220+222+223 : 30,41+14,35+22,04+14,81</t>
  </si>
  <si>
    <t>313+314+321 : 16,74+9,29+17,81</t>
  </si>
  <si>
    <t>ostatní : 100</t>
  </si>
  <si>
    <t>913      R00</t>
  </si>
  <si>
    <t>Hzs - Stavební dělník</t>
  </si>
  <si>
    <t>h</t>
  </si>
  <si>
    <t>HZS</t>
  </si>
  <si>
    <t>POL10_</t>
  </si>
  <si>
    <t>nezměřitelné práce montážní - rezerva rekonstrukce - účtováno dle skutečnosti : 20</t>
  </si>
  <si>
    <t>968061126R00</t>
  </si>
  <si>
    <t>Vyvěšení nebo zavěšení dřevěných křídel dveří, plochy přes 2 m2</t>
  </si>
  <si>
    <t>oken, dveří a vrat, s uložením a opětovným zavěšením po provedení stavebních změn,</t>
  </si>
  <si>
    <t>dveře mezi 219 a 220+222 : 2</t>
  </si>
  <si>
    <t>968072456R00</t>
  </si>
  <si>
    <t>Vybourání a vyjmutí kovových rámů a rolet rámů, včetně pomocného lešení o výšce podlahy do 1900 mm a pro zatížení do 1,5 kPa  (150 kg/m2) dveřních zárubní, plochy přes 2 m2</t>
  </si>
  <si>
    <t>dveře mezi 219 a 220+222 : 2*(0,9*2,15)</t>
  </si>
  <si>
    <t>971033331R00</t>
  </si>
  <si>
    <t>Vybourání otvorů ve zdivu cihelném z jakýchkoliv cihel pálených  na jakoukoliv maltu vápenou nebo vápenocementovou, plochy do 0,09 m2, tloušťky do 150 mm</t>
  </si>
  <si>
    <t>základovém nebo nadzákladovém,</t>
  </si>
  <si>
    <t>Včetně pomocného lešení o výšce podlahy do 1900 mm a pro zatížení do 1,5 kPa  (150 kg/m2).</t>
  </si>
  <si>
    <t>VZT do 220 : 2</t>
  </si>
  <si>
    <t>971033431R00</t>
  </si>
  <si>
    <t>Vybourání otvorů ve zdivu cihelném z jakýchkoliv cihel pálených  na jakoukoliv maltu vápenou nebo vápenocementovou, plochy do 0,25 m2, tloušťky do 150 mm</t>
  </si>
  <si>
    <t>VZT 222 : 2</t>
  </si>
  <si>
    <t>NN : 2</t>
  </si>
  <si>
    <t>SLP : 2</t>
  </si>
  <si>
    <t>971081321R00</t>
  </si>
  <si>
    <t>Vybourání otvorů v příčkách deskových plochy do 0,09 m2, tloušťky do 100 mm</t>
  </si>
  <si>
    <t>heraklitových, rabicových a jiných deskových,</t>
  </si>
  <si>
    <t>prostup VZT - 313 : 1</t>
  </si>
  <si>
    <t>prostup VZT - 313 až 314 : 3</t>
  </si>
  <si>
    <t>971081421R00</t>
  </si>
  <si>
    <t>Vybourání otvorů v příčkách deskových plochy do 0,25 m2, tloušťky do 100 mm</t>
  </si>
  <si>
    <t>VZT mezi 217 - 219 : 4</t>
  </si>
  <si>
    <t>971081621R00</t>
  </si>
  <si>
    <t>Vybourání otvorů v příčkách deskových plochy do 4 m2, tloušťky do 100 mm</t>
  </si>
  <si>
    <t>974031264R00</t>
  </si>
  <si>
    <t>Vysekání rýh v jakémkoliv zdivu cihelném v prostoru přilehlém ke stropní konstrukci  do hloubky 150 mm, šířky do 150 mm</t>
  </si>
  <si>
    <t>m</t>
  </si>
  <si>
    <t>překlady pro VZT : 1,3+1,1</t>
  </si>
  <si>
    <t>978013191R00</t>
  </si>
  <si>
    <t>Otlučení omítek vápenných nebo vápenocementových vnitřních s vyškrabáním spár, s očištěním zdiva stěn, v rozsahu do 100 %</t>
  </si>
  <si>
    <t>Odkaz na mn. položky pořadí 11 : 41,76920</t>
  </si>
  <si>
    <t>999281111R00</t>
  </si>
  <si>
    <t xml:space="preserve">Přesun hmot pro opravy a údržbu objektů pro opravy a údržbu dosavadních objektů včetně vnějších plášťů  výšky do 25 m,  </t>
  </si>
  <si>
    <t>Přesun hmot</t>
  </si>
  <si>
    <t>POL7_</t>
  </si>
  <si>
    <t>oborů 801, 803, 811 a 812</t>
  </si>
  <si>
    <t>713111121R00</t>
  </si>
  <si>
    <t xml:space="preserve">Montáž tepelné izolace stropů rovných, spodem, uchycení drátem,  </t>
  </si>
  <si>
    <t>Odkaz na mn. položky pořadí 9 : 36,39000</t>
  </si>
  <si>
    <t>713131130R00</t>
  </si>
  <si>
    <t>Montáž tepelné izolace stěn vložením do nosné rámové konstrukce</t>
  </si>
  <si>
    <t>Včetně pomocného lešení o výšce podlahy do 1900 mm a pro zatížení do 1,5 kPa.</t>
  </si>
  <si>
    <t>Odkaz na mn. položky pořadí 7 : 127,07660</t>
  </si>
  <si>
    <t>63150892R</t>
  </si>
  <si>
    <t>Výrobek izolační pro budovy z minerální vlny (MW) tvar: rohož; tloušťka d = 50,0 mm; OH = 15 kg/m3; lambda = 0,037 W/(m.K)</t>
  </si>
  <si>
    <t>Odkaz na mn. položky pořadí 30 : 36,39000*1,05</t>
  </si>
  <si>
    <t>63150894R</t>
  </si>
  <si>
    <t>Výrobek izolační pro budovy z minerální vlny (MW) tvar: rohož; tloušťka d = 100,0 mm; OH = 15 kg/m3; lambda = 0,037 W/(m.K)</t>
  </si>
  <si>
    <t>Odkaz na mn. položky pořadí 31 : 127,07660*1,05</t>
  </si>
  <si>
    <t>998713103R00</t>
  </si>
  <si>
    <t>Přesun hmot pro izolace tepelné v objektech výšky do 24 m</t>
  </si>
  <si>
    <t>50 m vodorovně</t>
  </si>
  <si>
    <t>7142001</t>
  </si>
  <si>
    <t>Akustika - viz samostaný rozpočet</t>
  </si>
  <si>
    <t>7202001</t>
  </si>
  <si>
    <t>Zdravotechnické instalace - viz samostatný rozpočet</t>
  </si>
  <si>
    <t>7282001</t>
  </si>
  <si>
    <t>Vzduchotechnika - viz samostatný rozpočet</t>
  </si>
  <si>
    <t>7302001</t>
  </si>
  <si>
    <t>Vytápění - viz samostatný rozpočet</t>
  </si>
  <si>
    <t>7661001</t>
  </si>
  <si>
    <t>Demontáž a zpětna montáž vestavné skřívě, včetně zapravení</t>
  </si>
  <si>
    <t>skřín místnost 118 : 1</t>
  </si>
  <si>
    <t>7662001</t>
  </si>
  <si>
    <t>767999801R00</t>
  </si>
  <si>
    <t>Demontáž ostatních doplňků staveb doplňků staveb  o hmotnosti přes 20 do 50 kg</t>
  </si>
  <si>
    <t>kg</t>
  </si>
  <si>
    <t xml:space="preserve">stávající revizní dvířka: : </t>
  </si>
  <si>
    <t>stupačky - 223 - znovupoužití : 5,0*2</t>
  </si>
  <si>
    <t>stupačky - 321 - znovupoužití : 5,0*1</t>
  </si>
  <si>
    <t>stupačky - 313 - znovupoužití : 5,0*1</t>
  </si>
  <si>
    <t>7671001</t>
  </si>
  <si>
    <t>Demontáž, posun a montáž stojanu na kola, místnost 024</t>
  </si>
  <si>
    <t>Včetně nových kotevních bodů a spojovacího materiálu.</t>
  </si>
  <si>
    <t>7672001</t>
  </si>
  <si>
    <t>Demontáž a zpětná montáž soklové hliníkové lišty</t>
  </si>
  <si>
    <t>767592112X</t>
  </si>
  <si>
    <t>Zdvojená podlaha v.do 200 mm, panel Bfl</t>
  </si>
  <si>
    <t>Přesná specifikace dle TZ D.1.1.01</t>
  </si>
  <si>
    <t>220 + 222 : 14,35+22,04</t>
  </si>
  <si>
    <t>998767103R00</t>
  </si>
  <si>
    <t>Přesun hmot pro kovové stavební doplňk. konstrukce v objektech výšky do 24 m</t>
  </si>
  <si>
    <t>776101101R00</t>
  </si>
  <si>
    <t>Přípravné práce vysávání povlakových podlah průmyslovým vysavačem</t>
  </si>
  <si>
    <t>položky neobsahují žádný materiál</t>
  </si>
  <si>
    <t>Odkaz na mn. položky pořadí 50 : 31,12000</t>
  </si>
  <si>
    <t>776401800R00</t>
  </si>
  <si>
    <t>Demontáž soklíků nebo lišt pryžových nebo PVC odstranění a uložení na hromady</t>
  </si>
  <si>
    <t>Odkaz na mn. položky pořadí 48 : 24,30200</t>
  </si>
  <si>
    <t>776431010R00</t>
  </si>
  <si>
    <t>Montáž, lepení podlah. soklíků z kobercových pásů včetně dodávky kobercové lišty</t>
  </si>
  <si>
    <t>014 : 8,46+4,06+8,494+3,288</t>
  </si>
  <si>
    <t>776511810R00</t>
  </si>
  <si>
    <t>Odstranění povlakových podlah z nášlapné plochy lepených, bez podložky, z ploch přes 20 m2</t>
  </si>
  <si>
    <t>776572100RT1</t>
  </si>
  <si>
    <t>Položení povlakových podlah textilních montáž   lepených, z pásů textilních</t>
  </si>
  <si>
    <t>všívaných a vpichovaných</t>
  </si>
  <si>
    <t>697411-1</t>
  </si>
  <si>
    <t>Koberec - dle výběru investora</t>
  </si>
  <si>
    <t>viz. specifikace podlahové krytiny projekt interiéru a TZ D.1.1.01</t>
  </si>
  <si>
    <t>Odkaz na mn. položky pořadí 50 : 31,12000*1,1</t>
  </si>
  <si>
    <t>Odkaz na mn. položky pořadí 48 : 24,30200*0,055</t>
  </si>
  <si>
    <t>998776103R00</t>
  </si>
  <si>
    <t>Přesun hmot pro podlahy povlakové v objektech výšky do 24 m</t>
  </si>
  <si>
    <t>vodorovně do 50 m</t>
  </si>
  <si>
    <t>783226100R00</t>
  </si>
  <si>
    <t xml:space="preserve">Nátěry kov.stavebních doplňk.konstrukcí syntetické základní,  </t>
  </si>
  <si>
    <t>překlady pro VZT : 0,439*(1,3+1,1)</t>
  </si>
  <si>
    <t>784191101R00</t>
  </si>
  <si>
    <t>Příprava povrchu Penetrace (napouštění) podkladu disperzní, jednonásobná</t>
  </si>
  <si>
    <t>219 - stěna s měněnými dveřmi : 3,35*9,82</t>
  </si>
  <si>
    <t xml:space="preserve">opravy: : </t>
  </si>
  <si>
    <t>prostup VZT : 3,35*0,55</t>
  </si>
  <si>
    <t xml:space="preserve">nové SDK předtěny stupaček : </t>
  </si>
  <si>
    <t>006 : 29,85+3,5*(9,474+3,93+9,24+2,54)</t>
  </si>
  <si>
    <t>014 : 31,12+3,5*(8,46+4,06+8,494+3,288)</t>
  </si>
  <si>
    <t>015 : 24,92+3,5*(6,23+5,87+5,182+4,07)</t>
  </si>
  <si>
    <t>ostatní : 30,0</t>
  </si>
  <si>
    <t>784195212R00</t>
  </si>
  <si>
    <t>Malby z malířských směsí otěruvzdorných,  , bělost 82 %, dvojnásobné</t>
  </si>
  <si>
    <t>Odkaz na mn. položky pořadí 54 : 406,88588</t>
  </si>
  <si>
    <t>M212001</t>
  </si>
  <si>
    <t>Silnoproudá elektroinstalace - viz samostatný rozpočet</t>
  </si>
  <si>
    <t>M222001</t>
  </si>
  <si>
    <t>Měření a regulace - viz samostatný rozpočet</t>
  </si>
  <si>
    <t>M223001</t>
  </si>
  <si>
    <t>Slaboproudá instalace - viz samostatný rozpočet</t>
  </si>
  <si>
    <t>M224001</t>
  </si>
  <si>
    <t>Instalace EPS - viz samostatný rozpočet</t>
  </si>
  <si>
    <t>M271001</t>
  </si>
  <si>
    <t>Rádiové technologie - viz samostatný rozpočet</t>
  </si>
  <si>
    <t>784011221RT2</t>
  </si>
  <si>
    <t>Ostatní práce zakrytí předmětů,  , včetně dodávky fólie tl. 0,04 mm</t>
  </si>
  <si>
    <t>včetně zakrývání TZB rozvodů</t>
  </si>
  <si>
    <t>784011222RT2</t>
  </si>
  <si>
    <t>Ostatní práce zakrytí podlah,  , včetně papírové lepenky</t>
  </si>
  <si>
    <t>Odkaz na mn. položky pořadí 18 : 311,34000</t>
  </si>
  <si>
    <t>M991001</t>
  </si>
  <si>
    <t>Provizorní zástěna z plachty při pračných pracích</t>
  </si>
  <si>
    <t>Provizorní ukotvení fóliové zástěny ke svislým s vodorovným konstrukcím pro maxilámní eliminaci šíření prachu při provádění bouracích prací.</t>
  </si>
  <si>
    <t>979951111R00</t>
  </si>
  <si>
    <t>Výkup kovů železný šrot, tloušťky do 4 mm</t>
  </si>
  <si>
    <t>Pro vyjádření výnosu ve prospěch zhotovitele je nutné jednotkovou cenu uvést se záporným znaménkem. (Získaná částka ponižuje náklad stavby.)</t>
  </si>
  <si>
    <t>Odkaz na dem. hmot. položky pořadí 21 : 0,24381</t>
  </si>
  <si>
    <t>979990110R00</t>
  </si>
  <si>
    <t>Poplatek za uložení, sádrokartonové desky,  , skupina 17 08 02 z Katalogu odpadů</t>
  </si>
  <si>
    <t>Odkaz na dem. hmot. položky pořadí 24 : 0,04000</t>
  </si>
  <si>
    <t>Odkaz na dem. hmot. položky pořadí 25 : 0,11200</t>
  </si>
  <si>
    <t>Odkaz na dem. hmot. položky pořadí 26 : 0,94054</t>
  </si>
  <si>
    <t>979990182R00</t>
  </si>
  <si>
    <t>Poplatek za uložení, koberce,  , skupina 20 03 07 z Katalogu odpadů</t>
  </si>
  <si>
    <t>kategorie 17 02 03 plasty</t>
  </si>
  <si>
    <t>Odkaz na dem. hmot. položky pořadí 47 : 0,00194</t>
  </si>
  <si>
    <t>Odkaz na dem. hmot. položky pořadí 49 : 0,10892</t>
  </si>
  <si>
    <t>979999987R00</t>
  </si>
  <si>
    <t>Poplatek za recyklaci, směsi suti betonu, cihel, tašek a keramiky, kusovost nad 1600 cm2, skupina 17 01 07 z Katalogu odpadů</t>
  </si>
  <si>
    <t>Odkaz na dem. hmot. položky pořadí 22 : 0,05000</t>
  </si>
  <si>
    <t>Odkaz na dem. hmot. položky pořadí 23 : 0,41400</t>
  </si>
  <si>
    <t>Odkaz na dem. hmot. položky pořadí 27 : 0,09600</t>
  </si>
  <si>
    <t>Odkaz na dem. hmot. položky pořadí 28 : 1,92138</t>
  </si>
  <si>
    <t>979011211R00</t>
  </si>
  <si>
    <t>Svislá doprava suti a vybouraných hmot nošením za prvé podlaží nad základním podlažím</t>
  </si>
  <si>
    <t>Přesun suti</t>
  </si>
  <si>
    <t>POL8_</t>
  </si>
  <si>
    <t>979011219R00</t>
  </si>
  <si>
    <t>Svislá doprava suti a vybouraných hmot nošením příplatek zakaždé další podlaží nad prvním základním podlažím</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</si>
  <si>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</si>
  <si>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</si>
  <si>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</si>
  <si>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</si>
  <si>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</si>
  <si>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</si>
  <si>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</si>
  <si>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</si>
  <si>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</si>
  <si>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005121 R</t>
  </si>
  <si>
    <t>Zařízení staveniště</t>
  </si>
  <si>
    <t>Soubor</t>
  </si>
  <si>
    <t>VRN</t>
  </si>
  <si>
    <t>POL99_2</t>
  </si>
  <si>
    <t>Veškeré náklady spojené s vybudováním, provozem a odstraněním zařízení staveniště.</t>
  </si>
  <si>
    <t>005122010R</t>
  </si>
  <si>
    <t xml:space="preserve">Provoz objednatele </t>
  </si>
  <si>
    <t>POL99_1</t>
  </si>
  <si>
    <t>Náklady na ztížené provádění stavebních prací v důsledku nepřerušeného provozu na staveništi nebo v případech nepřerušeného provozu v objektech v nichž se stavební práce provádí.</t>
  </si>
  <si>
    <t>005124010R</t>
  </si>
  <si>
    <t>Koordinační činnost</t>
  </si>
  <si>
    <t>Koordinace stavebních a technologických dodávek stavby.</t>
  </si>
  <si>
    <t>005211040R</t>
  </si>
  <si>
    <t xml:space="preserve">Užívání veřejných ploch a prostranství  </t>
  </si>
  <si>
    <t>POL99_8</t>
  </si>
  <si>
    <t>Náklady a poplatky spojené s užíváním veřejných ploch a prostranství, pokud jsou stavebními pracemi nebo souvisejícími činnostmi dotčeny, a to včetně užívání ploch v souvislosti s uložením stavebního materiálu nebo stavebního odpadu.</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</si>
  <si>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</si>
  <si>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</si>
  <si>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</si>
  <si>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005231010R</t>
  </si>
  <si>
    <t>Revize</t>
  </si>
  <si>
    <t>náklady spojené s provedením všech technickými normami předepsaných zkoušek a revizí stavebních konstrukcí nebo stavebních prací.</t>
  </si>
  <si>
    <t>005241010R</t>
  </si>
  <si>
    <t xml:space="preserve">Dokumentace skutečného provedení </t>
  </si>
  <si>
    <t>Náklady na vyhotovení dokumentace skutečného provedení stavby a její předání objednateli v požadované formě a požadovaném počtu.</t>
  </si>
  <si>
    <t>SUM</t>
  </si>
  <si>
    <t>Včetně:</t>
  </si>
  <si>
    <t>Nařezání izolace na potřebný rouzměr. Vložení izolace do stěny bez dodávky tepelné izolace.</t>
  </si>
  <si>
    <t>END</t>
  </si>
  <si>
    <t>342017223W5.3</t>
  </si>
  <si>
    <t>Příčka inst.tl.&gt;205,2x ocel.kce,3xoplášť.,RL 12,5 mm + RF 25 mm, izol.</t>
  </si>
  <si>
    <t>2,86*9,79-1,0*2,07</t>
  </si>
  <si>
    <t>Rozebrání podlahy v místnosti 404, rozměr otvoru 200x100 mm</t>
  </si>
  <si>
    <t>6401031b</t>
  </si>
  <si>
    <t>Dodávka a montáž akustických dveří včetně zárubně a příslušenství - D31b, průchozí rozměr 900x1970 mm</t>
  </si>
  <si>
    <t>404+409 : 78,76+61,2</t>
  </si>
  <si>
    <t>nezměřitelné práce montážní - rezerva rekonstrukce - účtováno dle skutečnosti : 10</t>
  </si>
  <si>
    <t>972054141R00</t>
  </si>
  <si>
    <t>Vybourání otvorů ve stropech nebo klenbách železobetonových plochy do 0,0225 m2, tloušťky do 150 mm</t>
  </si>
  <si>
    <t>bez odstranění podlahy a násypu,</t>
  </si>
  <si>
    <t>prostup do 5.NP - 313 : 1</t>
  </si>
  <si>
    <t>prostup do 5.NP - 314 : 1</t>
  </si>
  <si>
    <t>409 : 61,2</t>
  </si>
  <si>
    <t>Příprava povrchu Penetrace (napouštění) podkladu disperzní, jednonásobná, Penetrace akrylátová; funkce: zpevnění povrchu, úprava savosti; ředidlo: voda (disperzní)</t>
  </si>
  <si>
    <t>404 - nová příčka : 2,8*9,79-1,0*2,02</t>
  </si>
  <si>
    <t>ostatní : 20,0</t>
  </si>
  <si>
    <t>Odkaz na mn. položky pořadí 14 : 45,39200</t>
  </si>
  <si>
    <t>Ostatní práce zakrytí předmětů,  , včetně dodávky fólie tl. 0,04 mm, Fólie hladká separační</t>
  </si>
  <si>
    <t>Odkaz na mn. položky pořadí 4 : 239,96000</t>
  </si>
  <si>
    <t>Poplatek za skládku za recyklaci, směsi suti betonu, cihel, tašek a keramiky, kusovost nad 1600 cm2, skupina 17 01 07 z Katalogu odpadů</t>
  </si>
  <si>
    <t>342013221R00</t>
  </si>
  <si>
    <t>Příčky z desek sádrokartonových dvojité opláštění, jednoduchá konstrukce CW 75 tloušťka příčky 125 mm, desky standard, tloušťky12,5 mm, tloušťka izolace 80 mm, požární odolnost EI 60</t>
  </si>
  <si>
    <t>zřízení nosné konstrukce příčky, vložení tepelné izolace tl. do 5 cm, montáž desek, tmelení spár Q2 a úprava rohů. Včetně dodávek materiálu.</t>
  </si>
  <si>
    <t>3,0*(8,49+1,25+3,53+11,72+6,96*2)-(0,9*2,15*5+4,17*2,75)</t>
  </si>
  <si>
    <t>342263990RU1</t>
  </si>
  <si>
    <t>Úpravy, doplňkové práce a příplatky pro sádrokartonové a sádrovláknité příčky příplatek za desku tloušťky 12,5 mm, se zvýšenou požární odolností, z jedné strany příčky</t>
  </si>
  <si>
    <t>413 : 2*(3,0*(2,01+3,52)-0,9*2,15)</t>
  </si>
  <si>
    <t>347011003R00</t>
  </si>
  <si>
    <t>Předstěny opláštěné sádrokartonovými deskami suchá omítka - předstěna lepená tloušťka desky 12,5 mm, impregnovaná</t>
  </si>
  <si>
    <t>413 - nad nikou : 1,3*2,3</t>
  </si>
  <si>
    <t>347013111R00</t>
  </si>
  <si>
    <t xml:space="preserve">Předstěny opláštěné sádrokartonovými deskami předsazené stěny spřažené  1 x ocelová konstrukce CD, tloušťka desky 12,5 mm, standard, tloušťka předstěny 55 mm, tl. izolace 40 mm,  </t>
  </si>
  <si>
    <t xml:space="preserve">W1.5 : </t>
  </si>
  <si>
    <t>410 : 3,0*1,08</t>
  </si>
  <si>
    <t>Odkaz na mn. položky pořadí 8 : 3,60000</t>
  </si>
  <si>
    <t>347013111W1.3</t>
  </si>
  <si>
    <t>Předstěna SDK,tl.55mm,1xoc.kce CD,2xRB 12,5mm,izol</t>
  </si>
  <si>
    <t>410 : 3,0*1,53</t>
  </si>
  <si>
    <t>347013113W2.7</t>
  </si>
  <si>
    <t>Předstěna SDK,tl.55mm,1xoc.kce CD,2xRBI 12,5mm,izol</t>
  </si>
  <si>
    <t>předstěny 413 : 2,5*(1,835+0,9)+1,2*2,3+0,2*(2,3+1,3)</t>
  </si>
  <si>
    <t>347015111W3.2</t>
  </si>
  <si>
    <t>Předstěna SDK,tl.75mm,oc.kce CW,2x RF 12,5mm,izol., včetně navazování na stávající konstrukce</t>
  </si>
  <si>
    <t>stupačka - 413 : 1,2*3,0</t>
  </si>
  <si>
    <t>416022123R00</t>
  </si>
  <si>
    <t>Podhledy na kovové konstrukci opláštěné deskami sádrokartonovými dvouúrovňový křížový rošt z profilů CD zavěšený 1x deska, tloušťky 12,5 mm, impregnovaná,  , bez izolace</t>
  </si>
  <si>
    <t>413 : 5,87</t>
  </si>
  <si>
    <t>642942213R00</t>
  </si>
  <si>
    <t>Osazení zárubní dveřních ocelových do sádrokartonové příčky  tloušťky 125 mm  šířky 700 mm, bez dodávky zárubně</t>
  </si>
  <si>
    <t>Včetně kotvení rámů do zdiva a platí pro jakýkoliv způsob provádění (např. bodovým přivařením k obnažené výztuži, uklínováním, zalitím pracen apod.).</t>
  </si>
  <si>
    <t>D14b : 1</t>
  </si>
  <si>
    <t>D14f : 2+2</t>
  </si>
  <si>
    <t>6400I51</t>
  </si>
  <si>
    <t>Dodávka a montáž interiérové prosklené příčky - I51</t>
  </si>
  <si>
    <t>Včetně dodávky, rozšiřovacích profilů, lištování a ostatních doplňků. Přesná specifikace dle PD, viz výkres D.1.1 - 14.</t>
  </si>
  <si>
    <t>640D14b</t>
  </si>
  <si>
    <t>Dodávka a montáž interiérových dveří do ocelové zárubně - D14b, průchozí rozměr 800x2100 mm</t>
  </si>
  <si>
    <t>Včetně kování a ostatních doplňků. Přesná specifikace dle PD, viz výkres D.1.1 - 15.</t>
  </si>
  <si>
    <t>640D14f</t>
  </si>
  <si>
    <t>Dodávka a montáž interiérových dveří do ocelové zárubně - D14f, průchozí rozměr 800x2100 mm</t>
  </si>
  <si>
    <t>55330409X</t>
  </si>
  <si>
    <t>Zárubeň ocelová YH125 rozměr 800 x 2100 x 125 mm</t>
  </si>
  <si>
    <t>Odkaz na mn. položky pořadí 10 : 5,00000</t>
  </si>
  <si>
    <t>289971211R00</t>
  </si>
  <si>
    <t>Zřízení vrstvy z geotextilie na upraveném povrchu sklon do 1:5, šířka od 0 do 3 m</t>
  </si>
  <si>
    <t>plocha pod lešením : 2,0*10,0</t>
  </si>
  <si>
    <t>411354173R00</t>
  </si>
  <si>
    <t>Podpěrná konstrukce bednění stropů přes 5 do 12 kPa, zřízení</t>
  </si>
  <si>
    <t>výšky do 4 m se zesílením dna bednění podle hodnoty zatížení betonovou směsí a výztuží. Bez pomocného lešení.</t>
  </si>
  <si>
    <t>stojkování stropu v suterénu pod lešením : 2,0*10,0</t>
  </si>
  <si>
    <t>411354174R00</t>
  </si>
  <si>
    <t>Podpěrná konstrukce bednění stropů přes 5 do 12 kPa, odstranění</t>
  </si>
  <si>
    <t>Odkaz na mn. položky pořadí 16 : 20,00000</t>
  </si>
  <si>
    <t>941941032R00</t>
  </si>
  <si>
    <t>Montáž lešení lehkého pracovního řadového s podlahami šířky od 0,80 do 1,00 m, výšky přes 10 do 30 m</t>
  </si>
  <si>
    <t>včetně kotvení</t>
  </si>
  <si>
    <t>Včetně kotvení lešení.</t>
  </si>
  <si>
    <t>17,5*8,0</t>
  </si>
  <si>
    <t>941941502R00</t>
  </si>
  <si>
    <t>Montáž lešení lehkého pracovního řadového s podlahami dovoz včetně odvozu lešení  rámového pronajatého</t>
  </si>
  <si>
    <t>km</t>
  </si>
  <si>
    <t>2*20,0</t>
  </si>
  <si>
    <t>941941111R00</t>
  </si>
  <si>
    <t xml:space="preserve">Montáž lešení lehkého pracovního řadového s podlahami pronájem lešení za den </t>
  </si>
  <si>
    <t>Odkaz na mn. položky pořadí 18 : 140,00000*15</t>
  </si>
  <si>
    <t>941941832R00</t>
  </si>
  <si>
    <t>Demontáž lešení lehkého řadového s podlahami šířky od 0,8 do 1 m, výšky přes 10 do 30 m</t>
  </si>
  <si>
    <t>Odkaz na mn. položky pořadí 18 : 140,00000</t>
  </si>
  <si>
    <t>69366198R</t>
  </si>
  <si>
    <t>Geosyntetika typ: geotextilie; netkaná; materiál: PP; tl (2 kPa) = 2,9 mm; plošná hmotnost = 300 g/m2; Pevnost v tahu podélně = 20,0 kN/m; Pevnost v tahu příčně = 11,5 kN/m</t>
  </si>
  <si>
    <t>Odkaz na mn. položky pořadí 15 : 20,00000*1,2</t>
  </si>
  <si>
    <t>406+410+411+412+413+414+415 : 41,31+12,81+16,02+22,61+5,87+33,02+28,19</t>
  </si>
  <si>
    <t>76410V13</t>
  </si>
  <si>
    <t>Dodávka a montáž lemování prostupů elektro - V.13</t>
  </si>
  <si>
    <t xml:space="preserve">m2    </t>
  </si>
  <si>
    <t>0,2*(1*(0,25*2+0,15*2)+2*(0,15*2+0,1*2)+2*(0,15*2+0,15*2)+2*(0,35*2+0,1*2)+2*(0,35*2+0,15*2))</t>
  </si>
  <si>
    <t>998764103R00</t>
  </si>
  <si>
    <t>Přesun hmot pro konstrukce klempířské v objektech výšky do 24 m</t>
  </si>
  <si>
    <t>411 : 7,17+0,15*4+1,53+6,96+3,05-0,9</t>
  </si>
  <si>
    <t>414 : 6,96*2+4,74*2-0,9</t>
  </si>
  <si>
    <t>415 : 6,96+4,51+6,98+0,15*2+3,69-0,9</t>
  </si>
  <si>
    <t>vysávání povlakových podlah průmyslovým vysavačem</t>
  </si>
  <si>
    <t>Odkaz na mn. položky pořadí 35 : 77,23000</t>
  </si>
  <si>
    <t>lepených, z pásů textilních</t>
  </si>
  <si>
    <t>411 : 16,02</t>
  </si>
  <si>
    <t>414 : 33,02</t>
  </si>
  <si>
    <t>415 : 28,19</t>
  </si>
  <si>
    <t>Odkaz na mn. položky pořadí 35 : 77,23000*1,1</t>
  </si>
  <si>
    <t>Odkaz na mn. položky pořadí 33 : 62,45000*0,055</t>
  </si>
  <si>
    <t>v objektech výšky do 24 m</t>
  </si>
  <si>
    <t>771578011R00</t>
  </si>
  <si>
    <t>Zvláštní úpravy spár spára podlaha-stěna silikonem</t>
  </si>
  <si>
    <t>vč. dodávky a montáže silikonu.</t>
  </si>
  <si>
    <t>413 : 1,81*2+3,2*2-0,9</t>
  </si>
  <si>
    <t>781101210R00</t>
  </si>
  <si>
    <t>Příprava podkladu pod obklady penetrace podkladu pod obklady</t>
  </si>
  <si>
    <t>včetně dodávky materiálu.</t>
  </si>
  <si>
    <t>Odkaz na mn. položky pořadí 41 : 20,44800</t>
  </si>
  <si>
    <t>781111121R00</t>
  </si>
  <si>
    <t>Doplňkové práce při provádění obkladů montáž lišt rohových, vanových a dilatačních</t>
  </si>
  <si>
    <t>413 : 2,3+0,95</t>
  </si>
  <si>
    <t>781475112R00</t>
  </si>
  <si>
    <t>Montáž obkladů vnitřních z dlaždic keramických kladených do tmele 150 x 150 mm,  , kladených do flexibilního tmele</t>
  </si>
  <si>
    <t>413 : 2,15*(1,81*2+3,2*2-0,9)+0,2*(2,3+0,95*2)</t>
  </si>
  <si>
    <t>781497111R00</t>
  </si>
  <si>
    <t xml:space="preserve">Lišty k obkladům profil ukončovací leštěný hliník, uložení do tmele, výška profilu 6 mm,  </t>
  </si>
  <si>
    <t>Odkaz na mn. položky pořadí 40 : 3,25000*1,1</t>
  </si>
  <si>
    <t>59781347R</t>
  </si>
  <si>
    <t>Obklad keramický typ: běžný; s glazurou (GL); tl. = 6,0 mm; a = 148 mm; b = 148 mm; povrch: hladký, matný; barva: světle šedá</t>
  </si>
  <si>
    <t>Odkaz na mn. položky pořadí 41 : 20,44800*1,1</t>
  </si>
  <si>
    <t>998781103R00</t>
  </si>
  <si>
    <t>Přesun hmot pro obklady keramické v objektech výšky do 24 m</t>
  </si>
  <si>
    <t>783225600R00</t>
  </si>
  <si>
    <t xml:space="preserve">Nátěry kov.stavebních doplňk.konstrukcí syntetické 2x email,  </t>
  </si>
  <si>
    <t>včetně pomocného lešení.</t>
  </si>
  <si>
    <t>Odkaz na mn. položky pořadí 46 : 5,00000</t>
  </si>
  <si>
    <t xml:space="preserve">zárubně : </t>
  </si>
  <si>
    <t xml:space="preserve">nové příčky : </t>
  </si>
  <si>
    <t>406+410 : 41,31+12,81+3,0*(3,99+5,23+1,08+1,53+11,54+1,44+0,18+3,2+0,18+2,83+0,26+1,25+8,49)</t>
  </si>
  <si>
    <t>411 : 16,02+3,0*(7,17+0,15*4+1,53+6,96+3,05)</t>
  </si>
  <si>
    <t>412 : 22,61+3,0*(6,23+3,92+6,25+0,18*7+3,53)</t>
  </si>
  <si>
    <t>413 : 5,87+0,35*(2,01*2+3,2*2)</t>
  </si>
  <si>
    <t>414 : 33,02+3,0*(6,96*2+4,74*2)</t>
  </si>
  <si>
    <t>415 : 28,19+3,0*(6,96+4,51+6,98+0,15*2+3,69)</t>
  </si>
  <si>
    <t>ostatní : 50,0</t>
  </si>
  <si>
    <t>Odkaz na mn. položky pořadí 47 : 596,09700</t>
  </si>
  <si>
    <t>Odkaz na mn. položky pořadí 23 : 259,83000</t>
  </si>
  <si>
    <t>Poplatek za skládku za uložení, sádrokartonové desky,  , skupina 17 08 02 z Katalogu odpadů</t>
  </si>
  <si>
    <t>kategorie 17 08 02 stavební materiály na bázi sádry</t>
  </si>
  <si>
    <t>Název objektu:</t>
  </si>
  <si>
    <t>ČRo Olomouc - Pavelčákova 2/19 - 2. etapa</t>
  </si>
  <si>
    <t>Název dílu:</t>
  </si>
  <si>
    <t>VÝKAZ VÝMĚR - Prostorová akustika</t>
  </si>
  <si>
    <t>SOUHRN</t>
  </si>
  <si>
    <t>CELKEM D+M</t>
  </si>
  <si>
    <t>ČRo Olomouc - Pavelčákova 2/19 - Etapa II.a</t>
  </si>
  <si>
    <t>Místnost:</t>
  </si>
  <si>
    <t>č</t>
  </si>
  <si>
    <t>Popis položky</t>
  </si>
  <si>
    <t>Počet měrných jednotek</t>
  </si>
  <si>
    <t>Měrná jednotka</t>
  </si>
  <si>
    <t>Jednotková cena [Kč]</t>
  </si>
  <si>
    <t>Celková cena [Kč]</t>
  </si>
  <si>
    <t>Technické specifikace, uživatelské standardy</t>
  </si>
  <si>
    <t>Akustický podhled rastrový širokopásmový</t>
  </si>
  <si>
    <r>
      <t>m</t>
    </r>
    <r>
      <rPr>
        <vertAlign val="superscript"/>
        <sz val="12"/>
        <rFont val="Tahoma"/>
        <family val="2"/>
        <charset val="238"/>
      </rPr>
      <t>2</t>
    </r>
  </si>
  <si>
    <r>
      <t xml:space="preserve">Akustický podhled rastrový, rozměr desek 600 x 600 mm, střední činitel akustické absorpce </t>
    </r>
    <r>
      <rPr>
        <sz val="11"/>
        <color theme="1"/>
        <rFont val="Symbol"/>
        <family val="1"/>
        <charset val="2"/>
      </rPr>
      <t>a</t>
    </r>
    <r>
      <rPr>
        <vertAlign val="subscript"/>
        <sz val="10"/>
        <color theme="1"/>
        <rFont val="Tahoma"/>
        <family val="2"/>
        <charset val="238"/>
      </rPr>
      <t>w</t>
    </r>
    <r>
      <rPr>
        <sz val="10"/>
        <color theme="1"/>
        <rFont val="Tahoma"/>
        <family val="2"/>
        <charset val="238"/>
      </rPr>
      <t>=1 a absorpce 0,9 na okt. pásmu 125 Hz. Barva dle vzorníku a výběru investora, předpoklad bílá. Včetně nosného roštu. Při použití přídavné vrstvy minerální vaty je nutné zabránit ovlivnění průtoku vzduchu z VZT. Požární klasifikace: třída A1/A2.</t>
    </r>
  </si>
  <si>
    <t>Akustický podhled pevný perforovaný</t>
  </si>
  <si>
    <r>
      <t>m</t>
    </r>
    <r>
      <rPr>
        <vertAlign val="superscript"/>
        <sz val="12"/>
        <color theme="1"/>
        <rFont val="Tahoma"/>
        <family val="2"/>
        <charset val="238"/>
      </rPr>
      <t>2</t>
    </r>
  </si>
  <si>
    <t xml:space="preserve">Obvodová část podhledu (lem) - perforovaný SDK 12,5 mm, perforace nad 20%, včetně výmalby, nosného roštu, minerální vaty tl. 40 mm a objem hmotnosti min. 35 kg/m2, obvodových lišt a příprav pro vyústky VZT a zásuvky LAN a 230V. Přesah nad akustické obklady, k obvodovým stěnám.
</t>
  </si>
  <si>
    <t>Širokopásmový stěnový obklad</t>
  </si>
  <si>
    <r>
      <t xml:space="preserve">Širokopásmový akustický panel pro instalaci na stěny. Vertikální instalace, celková tl. základní sestavy min 80 mm, vážený koeficient akustické absorpce </t>
    </r>
    <r>
      <rPr>
        <sz val="12"/>
        <rFont val="Symbol"/>
        <family val="1"/>
        <charset val="2"/>
      </rPr>
      <t>a</t>
    </r>
    <r>
      <rPr>
        <sz val="10"/>
        <rFont val="Tahoma"/>
        <family val="2"/>
        <charset val="238"/>
      </rPr>
      <t xml:space="preserve">w&gt;0,9. Dodávka vč. zesíleného roštu pro zajištění mechanické odolnosti. Včetně celoplošného potisku, lemování/bočních obložek a instalačního materiálu. Požární klasifikace: třída A1/A2.
Dodávka a montáž včetně přídavné minerální vaty kompletně vyplňující všechny vzduchové mezery (v rozích). Před finálním vyhotovením musí proběhnout tisková zkouška a odsouhlasení tisku investorem.
</t>
    </r>
  </si>
  <si>
    <t>Okenní parapet</t>
  </si>
  <si>
    <t>kpl</t>
  </si>
  <si>
    <t xml:space="preserve">Parapet s ventilační mřížkou nad radiátorem, hloubka cca 600 mm, návaznost na kryt topení.
</t>
  </si>
  <si>
    <t>Kryt topení</t>
  </si>
  <si>
    <t>Kryt radiátorů dle projektu interiéru, tvořený svislými lamelami. Třída hořlavosti A. Nosný rošt tvořící podporu parapetům.</t>
  </si>
  <si>
    <t>Obložky dveří a oken</t>
  </si>
  <si>
    <t xml:space="preserve">Zakončení akustických obkladů u okna do exteriéru a vstupních dveří. Plný deskový materiál bez perforace, včetně příprav pro instalaci zásuvek a rozvaděče. Požární klasifikace: třída A1/A2.
</t>
  </si>
  <si>
    <t>Akustické okenice</t>
  </si>
  <si>
    <t xml:space="preserve">Skládací akustické okenice dle výkresové dokumentace interiéru, celková tl. 50 mm s povrchem z akustických panelů tl. 40 mm. Vážený koef. akustické absorpce min. 0,8.
</t>
  </si>
  <si>
    <t>Mřížka vzduchotechniky - strop</t>
  </si>
  <si>
    <t xml:space="preserve">Mřížka do SDK sekcí podhledu pro přívod/odvod vzduchu, dle projektu interiéru, šířka 200 mm.
</t>
  </si>
  <si>
    <t>Mřížka vzduchotechniky - stěny, včetně vertikálního prostupu za obklady</t>
  </si>
  <si>
    <t xml:space="preserve">Vertikální vyústky VZT instalované v rámci stěnových obkladů, design v přímé návaznosti na akustické prvky. Dle projektu interiéru. Včetně svislého "kastlíku" pro prostup vzduchu k vyústkám. </t>
  </si>
  <si>
    <t>Koberec</t>
  </si>
  <si>
    <t xml:space="preserve">Koberec s důrazem na akustické nároky, tl. min. 8 mm, činitel akustické absorpce na oktávovém pásmu 500 Hz min. 0,5. Barva dle vzorníků a výběru investora. Klasifikace pro intenzivní provoz.
</t>
  </si>
  <si>
    <t>Akustické paravány</t>
  </si>
  <si>
    <t>ks</t>
  </si>
  <si>
    <t xml:space="preserve">Akustické paravány pro variabilitu prostoru - oddělení sekcí prostoru a zabránění odrazů od dveří. Čalouněný povrch. Rozměry min. 700 x 1800 mm, tl. min. 35 mm.
</t>
  </si>
  <si>
    <t>Doprava</t>
  </si>
  <si>
    <t>Instalační práce</t>
  </si>
  <si>
    <t xml:space="preserve">Dodávka a montáž nových akustických prvků, VRN. Včetně ochrany podlahy a interiéru.
</t>
  </si>
  <si>
    <t>Úklid prostoru</t>
  </si>
  <si>
    <t xml:space="preserve">Měření doby dozvuku </t>
  </si>
  <si>
    <t xml:space="preserve">Měření kmitočtové závislosti doby dozvuku v řešeném prostoru - vstupní, etapové a závěrečné měření s vypracováním protokolu.
</t>
  </si>
  <si>
    <t>Dílenská dokumentace</t>
  </si>
  <si>
    <t xml:space="preserve">Dokumentace pro realizaci akustických úprav, kterou musí investor před zahájením prací schválit a úpravy/dopočty navazující na vstupní a etapové měření.
</t>
  </si>
  <si>
    <r>
      <t xml:space="preserve">Akustický podhled rastrový, rozměr desek 600 x 600 mm, střední činitel akustické absorpce </t>
    </r>
    <r>
      <rPr>
        <sz val="11"/>
        <color theme="1"/>
        <rFont val="Symbol"/>
        <family val="1"/>
        <charset val="2"/>
      </rPr>
      <t>a</t>
    </r>
    <r>
      <rPr>
        <vertAlign val="subscript"/>
        <sz val="10"/>
        <color theme="1"/>
        <rFont val="Tahoma"/>
        <family val="2"/>
        <charset val="238"/>
      </rPr>
      <t>w</t>
    </r>
    <r>
      <rPr>
        <sz val="10"/>
        <color theme="1"/>
        <rFont val="Tahoma"/>
        <family val="2"/>
        <charset val="238"/>
      </rPr>
      <t xml:space="preserve">=1 a absorpce 0,9 na okt. pásmu 125 Hz. Barva dle vzorníku a výběru investora, předpoklad bílá. Včetně nosného roštu. Při použití přídavné vrstvy minerální vaty je nutné zabránit ovlivnění průtoku vzduchu z VZT. Požární klasifikace: třída A1/A2.
</t>
    </r>
  </si>
  <si>
    <t>SDK podhled plný</t>
  </si>
  <si>
    <t xml:space="preserve">Obvodová část podhledu (lem) plný SDK 12,5 mm, včetně výmalby, nosného roštu a přídavné min. vaty tl. 40 mm, obvodových lišt a příprav pro vyústky VZT a zásuvky LAN a 230V.
</t>
  </si>
  <si>
    <t>Širokopásmový stěnový obklad s potiskem</t>
  </si>
  <si>
    <r>
      <t xml:space="preserve">Širokopásmový akustický panel pro instalaci na stěny. Celková tl. min 40 mm, vážený koeficient akustické absorpce </t>
    </r>
    <r>
      <rPr>
        <sz val="12"/>
        <rFont val="Symbol"/>
        <family val="1"/>
        <charset val="2"/>
      </rPr>
      <t>a</t>
    </r>
    <r>
      <rPr>
        <sz val="10"/>
        <rFont val="Tahoma"/>
        <family val="2"/>
        <charset val="238"/>
      </rPr>
      <t xml:space="preserve">w&gt;0,9. Minerální vata vyplňující vzduchovou mezeru (min. 35 kg/m2). Nosný rošt s rozestupy min. 600 mm. Dodávka vč. celoplošného potisku, lemování/bočních obložek a instalačního materiálu. Požární klasifikace: třída A1/A2.
Před finálním vyhotovením musí proběhnout tisková zkouška a odsouhlasení tisku investorem.
</t>
    </r>
  </si>
  <si>
    <t>Nízkofrekvenční akustické prvky</t>
  </si>
  <si>
    <t>Nízkofrekvenční akustický panel. Skladba dle projektu interiéru - základní nosná deska s perforací a vertikální latě, průzvučná tkanina, minerální vata vyplňující vzduchovou mezeru (min. 35 kg/m2). Provedení perforace včetně rozestupů musí korespondovat s pozicemi latí a bude určena v rámci dílenské dokumentace na základě vstupního měření a dopočtů doby dozvuku. Předpoklad maxima akustické absorpce v oktávovém pásmu 125 Hz. Povrchová úprava dle projektu interiéru, požární klasifikace: třída A1/A2. Dodávka a montáž vč. nosného roštu a instalačního materiálu.</t>
  </si>
  <si>
    <t>Akustický prvek širokopásmový s latěmi</t>
  </si>
  <si>
    <t>Panel opticky identický s nízkofrekvenčním, základní materiál shodný s pol. č. 3, překrytý latěmi. Dodávka vč. nosného roštu, min. vaty a instalačního materiálu. Pozice mezi okny. 
Obklad musí umožnit instalaci držáku LCD monitoru (zátěž do 25 kg). Požární klasifikace: třída A1/A2.</t>
  </si>
  <si>
    <t>Parapet s ventilační mřížkou (2 ks) nad radiátory, hloubka cca 800 mm, návaznost na kryty topení.</t>
  </si>
  <si>
    <t>Kryt radiátorů dle projektu interiéru, tvořený svislými lamelami v přímé vizuální návaznosti na akustický obklad. Třída hořlavosti A. Nosný rošt tvořící podporu parapetům.</t>
  </si>
  <si>
    <t xml:space="preserve">Zakončení akustických obkladů u oken do exteriéru a vstupních dveří. Plný deskový materiál bez perforace, včetně příprav pro instalaci zásuvek a rozvaděče. Třída hořlavosti A.
</t>
  </si>
  <si>
    <t>Koberec s důrazem na akustické nároky, tl. min. 8 mm, činitel akustické absorpce na oktávovém pásmu 500 Hz min. 0,5. Barva dle vzorníků a výběru investora. Klasifikace pro intenzivní provoz.</t>
  </si>
  <si>
    <t>19-002</t>
  </si>
  <si>
    <t>Český rozhlas Olomouc</t>
  </si>
  <si>
    <t>D.1.4a</t>
  </si>
  <si>
    <t>Zdravotně technické instalace</t>
  </si>
  <si>
    <t>Dostavba 1.PP</t>
  </si>
  <si>
    <t>Ceník</t>
  </si>
  <si>
    <t>Cen. soustava / platnost</t>
  </si>
  <si>
    <t>721</t>
  </si>
  <si>
    <t>Vnitřní kanalizace</t>
  </si>
  <si>
    <t>721176101R00</t>
  </si>
  <si>
    <t>Potrubí HT připojovací vnější průměr D 32 mm, tloušťka stěny 1,8 mm, DN 30</t>
  </si>
  <si>
    <t>800-721</t>
  </si>
  <si>
    <t>RTS 23/ II</t>
  </si>
  <si>
    <t>POL1_7</t>
  </si>
  <si>
    <t>včetně tvarovek, objímek. Bez zednických výpomocí.</t>
  </si>
  <si>
    <t>Potrubí včetně tvarovek. Bez zednických výpomocí.</t>
  </si>
  <si>
    <t>Připojovací 1.PP : 3,0+3,0</t>
  </si>
  <si>
    <t>721176102R00</t>
  </si>
  <si>
    <t>Potrubí HT připojovací vnější průměr D 40 mm, tloušťka stěny 1,8 mm, DN 40</t>
  </si>
  <si>
    <t>Připojovací 1.PP : 2,0+2,0</t>
  </si>
  <si>
    <t>721290111R00</t>
  </si>
  <si>
    <t>Zkouška těsnosti kanalizace v objektech vodou, DN 125</t>
  </si>
  <si>
    <t>Odkaz na mn. položky pořadí 2 : 4,00000</t>
  </si>
  <si>
    <t>Odkaz na mn. položky pořadí 1 : 6,00000</t>
  </si>
  <si>
    <t>721290123R00</t>
  </si>
  <si>
    <t>Zkouška těsnosti kanalizace v objektech kouřem, DN 300</t>
  </si>
  <si>
    <t>Odkaz na mn. položky pořadí 3 : 10,00000</t>
  </si>
  <si>
    <t>721-R01</t>
  </si>
  <si>
    <t>Napojení potrubí na stávající rozvod kanalizace, Dodávka + montáž</t>
  </si>
  <si>
    <t>Vlastní</t>
  </si>
  <si>
    <t>1.PP : 2</t>
  </si>
  <si>
    <t>721-R02</t>
  </si>
  <si>
    <t>Připojení potrubí pro odvod kondenzátu</t>
  </si>
  <si>
    <t>Položka obsahuje</t>
  </si>
  <si>
    <t>-připojení potrubí pro odvod kondenzátu</t>
  </si>
  <si>
    <t>-pachové utěsnění</t>
  </si>
  <si>
    <t>-včetně úpravy a kracení odpadní trubky VZT jednotek</t>
  </si>
  <si>
    <t>Odkaz na mn. položky pořadí 6 : 2,00000</t>
  </si>
  <si>
    <t>721-R03</t>
  </si>
  <si>
    <t>Vodní zápachová uzávěrka DN32/DN40, Dodávka+montáž</t>
  </si>
  <si>
    <t>Vodní zápachová uzávěrka DN 40 pro odvod kondenzátu - transparentní s mechanickou zápachovou uzávěrkou (kulička) a čistící vložkou, se svěrným těsněním pro DN32 a násuvným těsněnímí 12-18mm.</t>
  </si>
  <si>
    <t>909      R00</t>
  </si>
  <si>
    <t>Hzs-nezmeritelne stavebni prace</t>
  </si>
  <si>
    <t>Prav.M</t>
  </si>
  <si>
    <t>998721101R00</t>
  </si>
  <si>
    <t>Přesun hmot pro vnitřní kanalizaci v objektech výšky do 6 m</t>
  </si>
  <si>
    <t>50 m vodorovně, měřeno od těžiště půdorysné plochy skládky do těžiště půdorysné plochy objektu</t>
  </si>
  <si>
    <t>List obsahuje:</t>
  </si>
  <si>
    <t>1) Krycí list soupisu</t>
  </si>
  <si>
    <t>2) Rekapitulace</t>
  </si>
  <si>
    <t>3) Soupis prací</t>
  </si>
  <si>
    <t>Zpět na list:</t>
  </si>
  <si>
    <t>Rekapitulace stavby</t>
  </si>
  <si>
    <t>optimalizováno pro tisk sestav ve formátu A4 - na výšku</t>
  </si>
  <si>
    <t>&gt;&gt;  skryté sloupce  &lt;&lt;</t>
  </si>
  <si>
    <t>{54B1F8F8-C801-4EA0-9CA2-F96098579E0F}</t>
  </si>
  <si>
    <t>2</t>
  </si>
  <si>
    <t>KRYCÍ LIST SOUPISU</t>
  </si>
  <si>
    <t>v ---  níže se nacházejí doplnkové a pomocné údaje k sestavám  --- v</t>
  </si>
  <si>
    <t>False</t>
  </si>
  <si>
    <t>Čro Olomouc - dostavba studií objektu Pavelčákova 2/19</t>
  </si>
  <si>
    <t>KSO:</t>
  </si>
  <si>
    <t>Místo:</t>
  </si>
  <si>
    <t>Pavelčákova 2/19, Olomouc - město, 779 00</t>
  </si>
  <si>
    <t>Datum:</t>
  </si>
  <si>
    <t>Zadavatel:</t>
  </si>
  <si>
    <t>Olomoucký kraj, Jeremenkova 40a</t>
  </si>
  <si>
    <t>IČ:</t>
  </si>
  <si>
    <t>Uchazeč:</t>
  </si>
  <si>
    <t>Mario design s.r.o., Ing. Marek Nos, Hodakova 653/13, 66441 Troubsko</t>
  </si>
  <si>
    <t>Poznámka:</t>
  </si>
  <si>
    <t>Cena bez DPH</t>
  </si>
  <si>
    <t>základní</t>
  </si>
  <si>
    <t>ze</t>
  </si>
  <si>
    <t>snížená</t>
  </si>
  <si>
    <t>zákl. přenesená</t>
  </si>
  <si>
    <t>sníž. přenesená</t>
  </si>
  <si>
    <t>nulová</t>
  </si>
  <si>
    <t>REKAPITULACE ČLENĚNÍ SOUPISU PRACÍ</t>
  </si>
  <si>
    <t>Český rozhlas, Vinohradská 12, Praha 2, 120 99</t>
  </si>
  <si>
    <t>Ing. Marek Nos</t>
  </si>
  <si>
    <t>Kód dílu - Popis</t>
  </si>
  <si>
    <t>Cena celkem [CZK]</t>
  </si>
  <si>
    <t>Náklady soupisu celkem</t>
  </si>
  <si>
    <t>-1</t>
  </si>
  <si>
    <t>PSV - Práce a dodávky PSV</t>
  </si>
  <si>
    <t xml:space="preserve">    713 - Izolace tepelné</t>
  </si>
  <si>
    <t xml:space="preserve">    751 - Vzduchotechnika</t>
  </si>
  <si>
    <t>OST - Ostatní</t>
  </si>
  <si>
    <t>SOUPIS PRACÍ</t>
  </si>
  <si>
    <t>PČ</t>
  </si>
  <si>
    <t>Typ</t>
  </si>
  <si>
    <t>Kód</t>
  </si>
  <si>
    <t>Popis</t>
  </si>
  <si>
    <t>J.cena [CZK]</t>
  </si>
  <si>
    <t>Cena celkem
[CZK]</t>
  </si>
  <si>
    <t>Cenová soustava</t>
  </si>
  <si>
    <t>Poznámka</t>
  </si>
  <si>
    <t>J. Nh [h]</t>
  </si>
  <si>
    <t>Nh celkem [h]</t>
  </si>
  <si>
    <t>J. hmotnost
[t]</t>
  </si>
  <si>
    <t>Hmotnost
celkem [t]</t>
  </si>
  <si>
    <t>J. suť [t]</t>
  </si>
  <si>
    <t>Suť Celkem [t]</t>
  </si>
  <si>
    <t>D</t>
  </si>
  <si>
    <t>0</t>
  </si>
  <si>
    <t>ROZPOCET</t>
  </si>
  <si>
    <t>1</t>
  </si>
  <si>
    <t>600m</t>
  </si>
  <si>
    <t>K</t>
  </si>
  <si>
    <t>713 41 1111</t>
  </si>
  <si>
    <t>Montáž izolace tepelné potrubí pásy nebo rohožemi tl.40mm</t>
  </si>
  <si>
    <t>URS 2024</t>
  </si>
  <si>
    <t>16</t>
  </si>
  <si>
    <t>130219118</t>
  </si>
  <si>
    <t>600</t>
  </si>
  <si>
    <t>M</t>
  </si>
  <si>
    <t>631 51 671</t>
  </si>
  <si>
    <t xml:space="preserve">Tepelná izolace minerální vata tl.40mm+Al polep (m=55kg/m3)
</t>
  </si>
  <si>
    <t>URS2024</t>
  </si>
  <si>
    <t>32</t>
  </si>
  <si>
    <t>-1957449708</t>
  </si>
  <si>
    <t>601</t>
  </si>
  <si>
    <t>631 42 670</t>
  </si>
  <si>
    <t xml:space="preserve">Akustická izolace minerální vata tl.60mm+Al polep (m=80kg/m3)
</t>
  </si>
  <si>
    <t>602</t>
  </si>
  <si>
    <t>631 50 980</t>
  </si>
  <si>
    <t xml:space="preserve">Tepelná izolace minerální vata tl.20mm+Al polep (m=25-40kg/m3)
</t>
  </si>
  <si>
    <t>AHU S3 - studio 220+222 přívod a odvod vzduchu</t>
  </si>
  <si>
    <t>S3.01m</t>
  </si>
  <si>
    <t>751 61 1116R</t>
  </si>
  <si>
    <t>Mtž vzduchotechnické jednotky pos. S1.01</t>
  </si>
  <si>
    <t>4</t>
  </si>
  <si>
    <t>-1327103490</t>
  </si>
  <si>
    <t>S3.01</t>
  </si>
  <si>
    <t>Přívodní vzduchotechnická jednotka  Qv=1600m3/h dle standardu VZT2</t>
  </si>
  <si>
    <t>512</t>
  </si>
  <si>
    <t>-1822581612</t>
  </si>
  <si>
    <t>S3.02m</t>
  </si>
  <si>
    <t>751 61 1118R</t>
  </si>
  <si>
    <t>Mtž zvlhčovače pos. S1.02</t>
  </si>
  <si>
    <t>S3.02</t>
  </si>
  <si>
    <t>Odporový vyvíječ páry m=5kg/h, U=230V, včetně příslušenství dle standardu VZT4</t>
  </si>
  <si>
    <t>S3.20m</t>
  </si>
  <si>
    <t>751 34 4122</t>
  </si>
  <si>
    <t>Mtž tl. hluku do 0,3m2/bm</t>
  </si>
  <si>
    <t>1490274411</t>
  </si>
  <si>
    <t>S3.20</t>
  </si>
  <si>
    <t>Kulisový tlumič hluku  560x355-1000, š. kulisy 200, počet kulis 2, dle standardu TLU1</t>
  </si>
  <si>
    <t>1474751500</t>
  </si>
  <si>
    <t>S3.21m</t>
  </si>
  <si>
    <t>751 34 4121</t>
  </si>
  <si>
    <t>Mtž tl. hluku do 0,15m2/bm</t>
  </si>
  <si>
    <t>S3.21</t>
  </si>
  <si>
    <t>Kulisový tlumič hluku  315x315-1000, š. kulisy 100, počet kulis 2, dle standardu TLU1</t>
  </si>
  <si>
    <t>S3.22m</t>
  </si>
  <si>
    <t>S3.22</t>
  </si>
  <si>
    <t>Kulisový tlumič hluku  450x315-1000, š. kulisy 100, počet kulis 2, dle standardu TLU1</t>
  </si>
  <si>
    <t>S3.40m</t>
  </si>
  <si>
    <t>751 39 8092</t>
  </si>
  <si>
    <t>Mtž regulátoru průtoku konstantního D do 200</t>
  </si>
  <si>
    <t>S3.40</t>
  </si>
  <si>
    <t>Regulátor průtoku konstantní, DN160</t>
  </si>
  <si>
    <t>S3.41m</t>
  </si>
  <si>
    <t>751 51 4613</t>
  </si>
  <si>
    <t>Mtž škrticí klapky s přírubou do potrubí 0,14m2</t>
  </si>
  <si>
    <t>S1.41</t>
  </si>
  <si>
    <t>Regulační klapka čtyřhranná ruční 315x315</t>
  </si>
  <si>
    <t>AHU KL2 - Zdroje chladu vzduchotechnických jednotek - chlazení</t>
  </si>
  <si>
    <t>KL2.02m</t>
  </si>
  <si>
    <t>751 72 1111R</t>
  </si>
  <si>
    <t>Montáž kondenzační jednotky venk. jednofázové</t>
  </si>
  <si>
    <t xml:space="preserve">Kondenzační jednotka s invertorem Qch=5,3kW, U=230V, R410a/R22 vč. příslušenství dle standardu K1 </t>
  </si>
  <si>
    <t>KL2.10m</t>
  </si>
  <si>
    <t>751  79 1113</t>
  </si>
  <si>
    <t>Montáž předizolovaného potrubí 12</t>
  </si>
  <si>
    <t>bm</t>
  </si>
  <si>
    <t>KL2.10</t>
  </si>
  <si>
    <t>CU potrubí izolované 12,7Iz</t>
  </si>
  <si>
    <t>KL2.12m</t>
  </si>
  <si>
    <t>751  79 1111</t>
  </si>
  <si>
    <t>Montáž předizolovaného potrubí 6</t>
  </si>
  <si>
    <t>KL2.12</t>
  </si>
  <si>
    <t>CU potrubí izolované 6,35Iz</t>
  </si>
  <si>
    <t>KL2.13m</t>
  </si>
  <si>
    <t>Náplň chladiva</t>
  </si>
  <si>
    <t xml:space="preserve">KL2.13 </t>
  </si>
  <si>
    <t>Chladivo R410a/R22</t>
  </si>
  <si>
    <t>KL2.14m</t>
  </si>
  <si>
    <t>Montáž podstavce pod klimatizční jendotku</t>
  </si>
  <si>
    <t xml:space="preserve">KL2.14 </t>
  </si>
  <si>
    <t>Podstavná noha pro klimatizační jendotku 100x100mm-450, vč. bočních krytů</t>
  </si>
  <si>
    <t xml:space="preserve">AHU P - Potrubí </t>
  </si>
  <si>
    <t>P.011m</t>
  </si>
  <si>
    <t>751 51 1003</t>
  </si>
  <si>
    <t>Mtž potrubí plech skupiny I s přírubou tloušťky plechu 0,6 mm do 0,07m2</t>
  </si>
  <si>
    <t>431892345</t>
  </si>
  <si>
    <t>P.012m</t>
  </si>
  <si>
    <t>751 51 1004</t>
  </si>
  <si>
    <t>Mtž potrubí plech skupiny I s přírubou tloušťky plechu 0,6 mm do 0,13m2</t>
  </si>
  <si>
    <t>P.013m</t>
  </si>
  <si>
    <t>751 51 1022</t>
  </si>
  <si>
    <t>Mtž potrubí plech skupiny I s přírubou tloušťky plechu 0,8 mm 0,28m2</t>
  </si>
  <si>
    <t>P.014m</t>
  </si>
  <si>
    <t>751 51 1023</t>
  </si>
  <si>
    <t>Mtž potrubí plech skupiny I s přírubou tloušťky plechu 0,8 mm 0,50m2</t>
  </si>
  <si>
    <t>P.01a</t>
  </si>
  <si>
    <t>429 821 008R</t>
  </si>
  <si>
    <t>Vzduchotechnické potrubí pozink čtyřhranné sk.I - rovné, tř. těsnosti "B"</t>
  </si>
  <si>
    <t>1231649604</t>
  </si>
  <si>
    <t>P.01b</t>
  </si>
  <si>
    <t>429 821 009R</t>
  </si>
  <si>
    <t>Vzduchotechnické potrubí pozink čtyřhranné sk.I -tvarovky, tř. těsnosti "B"</t>
  </si>
  <si>
    <t>P.02m</t>
  </si>
  <si>
    <t>751 51 4178</t>
  </si>
  <si>
    <t>Mtž oblouku kruhového do 200mm</t>
  </si>
  <si>
    <t>P.02e</t>
  </si>
  <si>
    <t>Oblouk segmentový 90° DN160</t>
  </si>
  <si>
    <t>-1672447300</t>
  </si>
  <si>
    <t>P.04m</t>
  </si>
  <si>
    <t>751 51 4536</t>
  </si>
  <si>
    <t>Mtž spojka 100-200mm</t>
  </si>
  <si>
    <t>P.04e</t>
  </si>
  <si>
    <t>nátrubek DN160</t>
  </si>
  <si>
    <t>P.201m</t>
  </si>
  <si>
    <t>751 57 1033</t>
  </si>
  <si>
    <t>Uchycení potrubí plech skupiny I s přírubou tloušťky plechu 0,6 mm do 0,07m2</t>
  </si>
  <si>
    <t>P.202m</t>
  </si>
  <si>
    <t>751 57 1034</t>
  </si>
  <si>
    <t>Uchycení potrubí plech skupiny I s přírubou tloušťky plechu 0,6 mm do 0,13m2</t>
  </si>
  <si>
    <t>P.203m</t>
  </si>
  <si>
    <t>751 57 1035</t>
  </si>
  <si>
    <t>Uchycení potrubí plech skupiny I s přírubou tloušťky plechu 0,8 mm 0,28m2</t>
  </si>
  <si>
    <t>P.204m</t>
  </si>
  <si>
    <t>751 57 1036</t>
  </si>
  <si>
    <t>Uchycení potrubí plech skupiny I s přírubou tloušťky plechu 0,8 mm 0,50m2</t>
  </si>
  <si>
    <t>P.400m</t>
  </si>
  <si>
    <t>Rýhovaná guma pro podklad  VZT jednotky dle STN 62 2225 materiál včetně montáže</t>
  </si>
  <si>
    <t>-1632858297</t>
  </si>
  <si>
    <t>P.401m</t>
  </si>
  <si>
    <t>Sendvičový panel na bázi chlorovaného polyethylenu s minerálním plnivem tl.20mm, s AL fólí 2mm se samolepem, m=2000kg/m3</t>
  </si>
  <si>
    <t>P.501m</t>
  </si>
  <si>
    <t>751 34 4812</t>
  </si>
  <si>
    <t>Demontáž tlumiče hluku kruhového D 100-200mm</t>
  </si>
  <si>
    <t>P.502m</t>
  </si>
  <si>
    <t>751 34 4112</t>
  </si>
  <si>
    <t>Mtž tl. hluku kruhového D do 200mm</t>
  </si>
  <si>
    <t>P.503m</t>
  </si>
  <si>
    <t>751 39 8823</t>
  </si>
  <si>
    <t>Demontáž větrací mřížky čtyřhranné do 0,15m2</t>
  </si>
  <si>
    <t>P.504m</t>
  </si>
  <si>
    <t>751 39 8024</t>
  </si>
  <si>
    <t>Montáž větrací mřížky čtyřhranné do 0,15m2</t>
  </si>
  <si>
    <t>O.01</t>
  </si>
  <si>
    <t>949 10 1120R</t>
  </si>
  <si>
    <t>Doprava horizontální a vertikální</t>
  </si>
  <si>
    <t>-1810225370</t>
  </si>
  <si>
    <t>O.02</t>
  </si>
  <si>
    <t>95250100</t>
  </si>
  <si>
    <t>Nájem za den řadového trubkového lešení s podlahami do 200kg/m2, š=0,6-0,9m do 10m, 12m2</t>
  </si>
  <si>
    <t>den</t>
  </si>
  <si>
    <t>1069788577</t>
  </si>
  <si>
    <t>O.04</t>
  </si>
  <si>
    <t>949 10 1121R</t>
  </si>
  <si>
    <t>Komplexní zkoušky</t>
  </si>
  <si>
    <t>-785313796</t>
  </si>
  <si>
    <t>O.05</t>
  </si>
  <si>
    <t>949 10 1122R</t>
  </si>
  <si>
    <t>Zaškolení</t>
  </si>
  <si>
    <t>926376515</t>
  </si>
  <si>
    <t>O.06</t>
  </si>
  <si>
    <t>Dokumentace skutečného provedení</t>
  </si>
  <si>
    <t>-255211616</t>
  </si>
  <si>
    <t>PP</t>
  </si>
  <si>
    <t>0567</t>
  </si>
  <si>
    <t>Český Rozhlas Olomouc</t>
  </si>
  <si>
    <t>03</t>
  </si>
  <si>
    <t>Vytápění Etapa 2A</t>
  </si>
  <si>
    <t>63143049T</t>
  </si>
  <si>
    <t>Pouzdro potrubní minerální DN 15/tl.20 mm</t>
  </si>
  <si>
    <t>731</t>
  </si>
  <si>
    <t>Kotelny</t>
  </si>
  <si>
    <t>731004941T00</t>
  </si>
  <si>
    <t>Montážní práce topenářské, svařování potrubí, osazení a propojení zařízení a armatur</t>
  </si>
  <si>
    <t xml:space="preserve">hod   </t>
  </si>
  <si>
    <t>733</t>
  </si>
  <si>
    <t>Rozvod potrubí</t>
  </si>
  <si>
    <t>733113113R00</t>
  </si>
  <si>
    <t>Potrubí z trubek závitových příplatek k ceně za zhotovení přípojky z ocelových trubek závitových,  ,  , DN 15</t>
  </si>
  <si>
    <t>800-731</t>
  </si>
  <si>
    <t>733110806R00</t>
  </si>
  <si>
    <t>Demontáž potrubí z ocelových trubek závitových přes 15 do DN 32</t>
  </si>
  <si>
    <t>733178000T00</t>
  </si>
  <si>
    <t>Potrubí z uhlíkové oceli vně pozinkované D 15 x 1,2 mm, vč. dodávky tvarovek</t>
  </si>
  <si>
    <t>957T00</t>
  </si>
  <si>
    <t>Demontážní práce</t>
  </si>
  <si>
    <t>735</t>
  </si>
  <si>
    <t>Otopná tělesa</t>
  </si>
  <si>
    <t>735159240R00</t>
  </si>
  <si>
    <t>Otopná tělesa panelová montáž dvouřadých, délky přes 1980 do 2820 mm, bez dodávky materiálu</t>
  </si>
  <si>
    <t>735151822R00</t>
  </si>
  <si>
    <t>Demontáž otopných těles panelových dvouřadých, stavební délky přes 1500 do 2820  mm</t>
  </si>
  <si>
    <t>767100004T00</t>
  </si>
  <si>
    <t>Konzola nosníková 250mm</t>
  </si>
  <si>
    <t>42310112R</t>
  </si>
  <si>
    <t>objímka ocelová použití potrubí měděné, potrubí plastové, potrubí ocelové, potrubí umělohmotné, potrubí skleněné, litinové roury; dvoušroubová; vnější pr.potrubí d = 20-23 mm  1/2"; DN 15,0 mm; galvan.pozink.</t>
  </si>
  <si>
    <t>SPCM</t>
  </si>
  <si>
    <t>RTS 20/ I</t>
  </si>
  <si>
    <t>799</t>
  </si>
  <si>
    <t>Ostatní</t>
  </si>
  <si>
    <t>914T00</t>
  </si>
  <si>
    <t>Zkouška těsnosti vytápění</t>
  </si>
  <si>
    <t>930T00</t>
  </si>
  <si>
    <t>Vypuštění systému</t>
  </si>
  <si>
    <t>931T00</t>
  </si>
  <si>
    <t xml:space="preserve">Napuštění topného systému upravenou vodou </t>
  </si>
  <si>
    <t>960T00</t>
  </si>
  <si>
    <t>Likvidace odpadu - kontejner vč. odvozu na skládku a uhrazení poplatku za uložení odpadu</t>
  </si>
  <si>
    <t>999T00</t>
  </si>
  <si>
    <t>Nezměřitelné práce</t>
  </si>
  <si>
    <t/>
  </si>
  <si>
    <t>ČRo Olomouc - dostavba studií objektu Pavelčákova 2/19</t>
  </si>
  <si>
    <t>Objekt:</t>
  </si>
  <si>
    <t>ČRo Olomouc</t>
  </si>
  <si>
    <t>Pavelčákova 2/19, Olomouc - město, 779 00,</t>
  </si>
  <si>
    <t xml:space="preserve"> </t>
  </si>
  <si>
    <t>Doplnit údaje</t>
  </si>
  <si>
    <t>ELEKTRO-PROJEKCE s.r.o.</t>
  </si>
  <si>
    <t>12/2023</t>
  </si>
  <si>
    <t>Oddíl A:</t>
  </si>
  <si>
    <t>V ceně dodávky svítidla je zahrnuto svítidlo včetně kompletní výzbroje, světelných zdrojů, startérů, předřadníků a pod. V ceně svítidel je zahrnuta dodávka, vybalení, montáž a veškerý podružný,konstrukční materiál (závěsy,lanka,úchyty,apod.)  Součástí dodávky bude i polatek za likvidaci zdrojů + poplatek za likvidaci elektroodpadu.  Položky obsahují pomocné zednické práce a kompletační činnost.</t>
  </si>
  <si>
    <t>Oddíl B:</t>
  </si>
  <si>
    <t>Montáž elektrických spínacích přístrojů musí být provedena dle ČSN . Všechny instalační přístroje jsou určeny k montáži do stěn a příček. Veškeré instalované elektrické přístroje  musí být schváleny pro instalace v ČR a označeny znakem shody. Pohybová čidla budou dodána jako vhodná ke spínání LED svítidel (pouze v případě, že čidla spínají napřímo LED svítidla). Instalace vypínačů jednopólových, sériových, střídavých, křížových vypínačů a tlačítek nástěnných, krytí IPXX (dle protokolu o určení prostředí), 230V/10A AC 50 Hz,  barvu a odstín určí investor z nabídky dodavatele před zahájením montáže.Cena obsahuje dodávku a transport materiálu, kompletní montáž vypínače včetně zapojení a ukončení vodičů. Použitá cenová úroveň : Legrand Valena Life.</t>
  </si>
  <si>
    <t>Oddíl C:</t>
  </si>
  <si>
    <t>Instalace níže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</si>
  <si>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Oddíl D:</t>
  </si>
  <si>
    <t>Montáž kabelů musí být provedena dle ČSN. Kabely budou uloženy pod omítkou,  v konstrukci příček , v SDK stěnách v chráničkách, pevně na příchytkách a volně v roštech v podhledu , pokud není v textu uvedeno jinak. V ceně montáže kabelů je zahrnut i podružný materiál, spojky, pomocné  stavební práce a ukončení kabelů v rozváděčích a na svorkách přístrojů, kompletační činnost, včetně součinnosti s ostatními profesemi. Kabeláž CYKY, 1-YY, AYKY, 1-AYY, JYTY,CMFM slouží pro standardní rozvody. Kabeláž H07V ŽZ slouží pro přizemnění a ochranné pospojování. Kabeláží CSKH-J se myslí kabely s klasifikací B2caS1d0, P60-R, tedy kabely s funkční schopností kabelového systému pro požární systémy. Kabeláží CXKH-J se myslí kabely s klasifikací (B2ca s1 d0).</t>
  </si>
  <si>
    <t>Oddíl E:</t>
  </si>
  <si>
    <t xml:space="preserve">Montáž elektrických rozvaděčů dle ČSN. Kompletní dodávkou rozváděče se myslí výzbroj dle příslušného popisu, včetně sběren, pomocných obvodů, vnitřního zapojení, štítků a nápisů, dovoz na stavbu a usazení. Rozváděč vyroben v krytí uvedeném  příslušném popise. Stavební příprava – otvor pro rozváděč, průrazy stropem a zazdění rozváděče je součástí ceny. Odstín a barvu povrchu rozváděče určí investor z nabídky dodavatele. </t>
  </si>
  <si>
    <t>Oddíl G:</t>
  </si>
  <si>
    <t>Hromosvod - Veškeré níže uvedené položky obsahují dopravu materiálu a vykládku materiálu na střechu.</t>
  </si>
  <si>
    <t>Kód oddílu</t>
  </si>
  <si>
    <t>A</t>
  </si>
  <si>
    <t>B</t>
  </si>
  <si>
    <t>C</t>
  </si>
  <si>
    <t>E</t>
  </si>
  <si>
    <t>F</t>
  </si>
  <si>
    <t>Kód položky</t>
  </si>
  <si>
    <t>Položka celkem v Kč</t>
  </si>
  <si>
    <t>Materiál</t>
  </si>
  <si>
    <t>Množství
celkem</t>
  </si>
  <si>
    <t>Množství v
3NP</t>
  </si>
  <si>
    <t>Celková              cena v Kč</t>
  </si>
  <si>
    <t>N=není</t>
  </si>
  <si>
    <t>a=b+c</t>
  </si>
  <si>
    <t>b</t>
  </si>
  <si>
    <t>c</t>
  </si>
  <si>
    <t>d=e+f+g+h+i</t>
  </si>
  <si>
    <t>z=a*d</t>
  </si>
  <si>
    <t>Oddíl:A</t>
  </si>
  <si>
    <t>Svítidla</t>
  </si>
  <si>
    <t>Cena celkem za oddíl</t>
  </si>
  <si>
    <t>A.001</t>
  </si>
  <si>
    <t>N</t>
  </si>
  <si>
    <t>B1 - Vestavné LED svítidlo typu downlight. Hliníkové lité tělo bílé barvy; IP 54; IK03; 4000K; 20W; 1930lm; Ra=80+; ON/OFF 230V</t>
  </si>
  <si>
    <t>A.002</t>
  </si>
  <si>
    <t>B3 - Vestavné LED svítidlo typu downlight. Hliníkové lité tělo bílé barvy; IP 20; 4000K; 21W; 2520lm; Ra=90+; DALI</t>
  </si>
  <si>
    <t>A.003</t>
  </si>
  <si>
    <t>C4 - Závěsné designové svítidlo z hliníkového profilu. IP20; 4000K; 76W; 6100lm; Ra=80+; DALI</t>
  </si>
  <si>
    <t>A.004</t>
  </si>
  <si>
    <t>OnAir - Nástěnné signalizační LED svítidlo červené barvy. IP20; 4000K; 15W; ON/OFF 230V</t>
  </si>
  <si>
    <t>A.005</t>
  </si>
  <si>
    <t>Bílé - Nástěnné signalizační LED svítidlo bílé barvy. IP54; 4000K; 6W; ON/OFF 230V</t>
  </si>
  <si>
    <t>A.006</t>
  </si>
  <si>
    <t>Demontáž a opětovná montáž svítidel v m.č. 219. (Včetně přisazené krabičky a prodloužení kabeláže).</t>
  </si>
  <si>
    <t>kompl.</t>
  </si>
  <si>
    <t>A.007</t>
  </si>
  <si>
    <t>Mimostav. doprava 3,6% z materiálu</t>
  </si>
  <si>
    <t>A.008</t>
  </si>
  <si>
    <t>PPV 6% (podružné pracovní výkony) z montáží</t>
  </si>
  <si>
    <t>Množství v
1PP</t>
  </si>
  <si>
    <t>Množství v
1NP</t>
  </si>
  <si>
    <t>Množství v
2NP</t>
  </si>
  <si>
    <t>d=e+f+g+h</t>
  </si>
  <si>
    <t>e</t>
  </si>
  <si>
    <t>f</t>
  </si>
  <si>
    <t>g</t>
  </si>
  <si>
    <t>Oddíl:B</t>
  </si>
  <si>
    <t>Přístroje</t>
  </si>
  <si>
    <t>B.001</t>
  </si>
  <si>
    <t>Vypínač č.1, včetně přístrojové krabice, montáž,zapojení a ukončení vodičů.</t>
  </si>
  <si>
    <t>B.002</t>
  </si>
  <si>
    <t>Vypínač č.5, včetně přístrojové krabice, montáž,zapojení a ukončení vodičů.</t>
  </si>
  <si>
    <t>B.003</t>
  </si>
  <si>
    <t>Přístroj stmívače pro otočné ovládání a tlačítkové spínání, aktivní regulátor, se zabudovaným napájecím zdrojem DALI, včetně přístrojové krabice, montáž,zapojení a ukončení vodičů.</t>
  </si>
  <si>
    <t>B.004</t>
  </si>
  <si>
    <t>Zásuvka 230V/16A,3p, IP 20, včetně přístrojové krabice, montáž,zapojení a ukončení vodičů. Bílá</t>
  </si>
  <si>
    <t>B.005</t>
  </si>
  <si>
    <t>Zásuvka 230V/16A,3p, IP 65, včetně přístrojové krabice, montáž,zapojení a ukončení vodičů. Bílá</t>
  </si>
  <si>
    <t>B.006</t>
  </si>
  <si>
    <t>Zásuvka 230V/16A,3p, IP 20, včetně přístrojové krabice, montáž,zapojení a ukončení vodičů. Červená</t>
  </si>
  <si>
    <t>B.007</t>
  </si>
  <si>
    <t>Zásuvka 230V/16A s přepěťovou ochranou a optickou signalizací poruchy,3p, IP 20, včetně přístrojové krabice, montáž,zapojení a ukončení vodičů. - Šedá</t>
  </si>
  <si>
    <t>B.008</t>
  </si>
  <si>
    <t>2P+T Nezáměnná zásuvka 2M - instalace do nábytku,3p, IP 20, včetně přístrojové krabice, montáž,zapojení a ukončení vodičů. Označeno "24V"!!</t>
  </si>
  <si>
    <t>B.009</t>
  </si>
  <si>
    <t>Odlišovací nástavec na vidlice pro připojení do nezaměnné zásuvky.</t>
  </si>
  <si>
    <t>B.010</t>
  </si>
  <si>
    <t>19" Zásuvkový blok 6x 230V/16A,3p, IP 20, včetně montáže,zapojení a ukončení vodičů.</t>
  </si>
  <si>
    <t>B.011</t>
  </si>
  <si>
    <t>Podlahová krabice B - (16M - 261x261x&lt;50) - (4x záloha DA+UPS)</t>
  </si>
  <si>
    <t>B.012</t>
  </si>
  <si>
    <t>Podlahová krabice C - (16M - 261x261x&lt;50) - (4x záloha DA+UPS; 1x zásuvka 2P+T nezáměnná 2M-označená 24V)</t>
  </si>
  <si>
    <t>B.013</t>
  </si>
  <si>
    <t>Podlahová krabice D - (16M - 261x261x&lt;50) - určená pro 4xSLP (SLP dodává zásuvky)</t>
  </si>
  <si>
    <t>B.014</t>
  </si>
  <si>
    <t>Podlahová krabice E - (16M - 261x261x&lt;50) - určená pro 6xSLP (SLP dodává zásuvky)</t>
  </si>
  <si>
    <t>B.015</t>
  </si>
  <si>
    <t>Hlavní ochranná svorka MET,AET, včetně krabice , montáž,zapojení a ukončení vodičů.</t>
  </si>
  <si>
    <t>B.016</t>
  </si>
  <si>
    <t>B.017</t>
  </si>
  <si>
    <t>Množství v
4NP</t>
  </si>
  <si>
    <t>i</t>
  </si>
  <si>
    <t>Oddíl:C</t>
  </si>
  <si>
    <t>Instalační materiál</t>
  </si>
  <si>
    <t>C.001</t>
  </si>
  <si>
    <t>Instalační krabice odbočná s víčkem (d=71mm,h=43,5mm), včetně samosvorných svorek, zapuštěná, montáž,zapojení a ukončení vodičů.</t>
  </si>
  <si>
    <t>C.002</t>
  </si>
  <si>
    <t>Rozbočovací krabice přisazená 93x93x50mm (š x v x h), včetně samosvorných svorek, IP54, montáž,zapojení a ukončení vodičů.</t>
  </si>
  <si>
    <t>C.003</t>
  </si>
  <si>
    <t>Rozbočovací krabice přisazená 165x165x70mm (š x v x h), včetně samosvorných svorek, IP54, montáž,zapojení a ukončení vodičů.</t>
  </si>
  <si>
    <t>C.004</t>
  </si>
  <si>
    <t>Instalační krabice s funkčností při požáru 105x105x40mm (š x v x h), včetně vnitřních svorkovnic, IP54, montáž,zapojení a ukončení vodičů.</t>
  </si>
  <si>
    <t>C.005</t>
  </si>
  <si>
    <t>Instalační trubka ohebná bezhalogenová d=32mm, di=24,2mm, střední mechanická odolnost,upevňovací a spojovací materiál, montáž.</t>
  </si>
  <si>
    <t>C.006</t>
  </si>
  <si>
    <t>Ohebná UV stabilní trubka vhodná pro venkovní instalace d=32mm, di=24,3mm, nízká mechanická odolnost,upevňovací a spojovací materiál, montáž.</t>
  </si>
  <si>
    <t>C.007</t>
  </si>
  <si>
    <t>Instalační lišta hranatá,bílá z PVC 25x20mm, upevňovací a spojovací materiál, montáž.</t>
  </si>
  <si>
    <t>C.008</t>
  </si>
  <si>
    <t>Instalační trubka tuhá bezhalogenová d=32mm, di=28,0mm, střední mechanická odolnost,upevňovací a spojovací materiál, montáž.</t>
  </si>
  <si>
    <t>C.009</t>
  </si>
  <si>
    <t>Kabelový žlab s integrovaným rychloupevňovacím systémem, tl. plechu 1mm, žárově zinkováno ponorem (100x55mm), včetně příslušenství (úhelníky,závěsy, spojky,redukce, koncovky,úchytek pro kabeláž, apod), montáž.</t>
  </si>
  <si>
    <t>C.010</t>
  </si>
  <si>
    <t>Jednostranná příchytka E30-E90 pro kabel o průměru 14mm, včetně příslušenství , montáž.</t>
  </si>
  <si>
    <t>C.011</t>
  </si>
  <si>
    <t>Podružný materiál, montáž.</t>
  </si>
  <si>
    <t>C.012</t>
  </si>
  <si>
    <t>Protipožární ucpávky, včetně příslušenství, nátěru a montáže</t>
  </si>
  <si>
    <t>C.013</t>
  </si>
  <si>
    <t>C.014</t>
  </si>
  <si>
    <t>Oddíl:D</t>
  </si>
  <si>
    <t>Kabeláž</t>
  </si>
  <si>
    <t>D.001</t>
  </si>
  <si>
    <t>Kabel J-Y(ST)Y 2x2x0,8 mm2</t>
  </si>
  <si>
    <t>D.002</t>
  </si>
  <si>
    <t xml:space="preserve">Vodič H07V-K 6 </t>
  </si>
  <si>
    <t>D.003</t>
  </si>
  <si>
    <t xml:space="preserve">Vodič H07V-K 10 </t>
  </si>
  <si>
    <t>D.004</t>
  </si>
  <si>
    <t xml:space="preserve">Vodič H07V-K 16 </t>
  </si>
  <si>
    <t>D.005</t>
  </si>
  <si>
    <t xml:space="preserve">Vodič H07V-K 25 </t>
  </si>
  <si>
    <t>D.006</t>
  </si>
  <si>
    <t xml:space="preserve">Kabel CSKH- P60-R 5x6 </t>
  </si>
  <si>
    <t>D.007</t>
  </si>
  <si>
    <t xml:space="preserve">Kabel CXKH-R  3x1,5 </t>
  </si>
  <si>
    <t>D.008</t>
  </si>
  <si>
    <t xml:space="preserve">Kabel CXKH-R  5x1,5 </t>
  </si>
  <si>
    <t>D.009</t>
  </si>
  <si>
    <t xml:space="preserve">Kabel CXKH-R  3x2,5 </t>
  </si>
  <si>
    <t>D.010</t>
  </si>
  <si>
    <t xml:space="preserve">Kabel CXKH-R  3x4 </t>
  </si>
  <si>
    <t>D.011</t>
  </si>
  <si>
    <t xml:space="preserve">Kabel CXKH-R  5x4 </t>
  </si>
  <si>
    <t>D.012</t>
  </si>
  <si>
    <t xml:space="preserve">Kabel CXKH-R  5x6 </t>
  </si>
  <si>
    <t>D.013</t>
  </si>
  <si>
    <t>D.014</t>
  </si>
  <si>
    <t>Množství v
5NP</t>
  </si>
  <si>
    <t>d=e+f+g+h+i+j</t>
  </si>
  <si>
    <t>j</t>
  </si>
  <si>
    <t>Oddíl:E</t>
  </si>
  <si>
    <t>Rozvaděče</t>
  </si>
  <si>
    <t>E.001</t>
  </si>
  <si>
    <r>
      <t xml:space="preserve">Rozvaděč R-PS
</t>
    </r>
    <r>
      <rPr>
        <i/>
        <sz val="12"/>
        <rFont val="Times New Roman"/>
        <family val="1"/>
        <charset val="238"/>
      </rPr>
      <t xml:space="preserve">Touto položkou je myšlena kompletní výzbroj včetně montáže, uvedené na v.č. </t>
    </r>
    <r>
      <rPr>
        <sz val="12"/>
        <rFont val="Times New Roman"/>
        <family val="1"/>
        <charset val="238"/>
      </rPr>
      <t>60</t>
    </r>
  </si>
  <si>
    <t>E.002</t>
  </si>
  <si>
    <r>
      <t xml:space="preserve">Úprava rozvaděče RH
</t>
    </r>
    <r>
      <rPr>
        <i/>
        <sz val="12"/>
        <rFont val="Times New Roman"/>
        <family val="1"/>
        <charset val="238"/>
      </rPr>
      <t>Touto položkou je myšlena kompletní výzbroj včetně montáže, uvedené na v.č. 50 (vývod WL Atys.2)</t>
    </r>
  </si>
  <si>
    <t>E.003</t>
  </si>
  <si>
    <r>
      <t xml:space="preserve">Úprava rozvaděče RX1
</t>
    </r>
    <r>
      <rPr>
        <i/>
        <sz val="12"/>
        <rFont val="Times New Roman"/>
        <family val="1"/>
        <charset val="238"/>
      </rPr>
      <t xml:space="preserve">Touto položkou je myšlena kompletní výzbroj včetně montáže, uvedené na v.č. </t>
    </r>
    <r>
      <rPr>
        <sz val="12"/>
        <rFont val="Times New Roman"/>
        <family val="1"/>
        <charset val="238"/>
      </rPr>
      <t>51</t>
    </r>
  </si>
  <si>
    <t>E.004</t>
  </si>
  <si>
    <r>
      <t xml:space="preserve">Úprava rozvaděče R0
</t>
    </r>
    <r>
      <rPr>
        <i/>
        <sz val="12"/>
        <rFont val="Times New Roman"/>
        <family val="1"/>
        <charset val="238"/>
      </rPr>
      <t xml:space="preserve">Touto položkou je myšlena kompletní výzbroj včetně montáže, uvedené na v.č. </t>
    </r>
    <r>
      <rPr>
        <sz val="12"/>
        <rFont val="Times New Roman"/>
        <family val="1"/>
        <charset val="238"/>
      </rPr>
      <t>52</t>
    </r>
  </si>
  <si>
    <t>E.005</t>
  </si>
  <si>
    <r>
      <t xml:space="preserve">Úprava rozvaděče R1
</t>
    </r>
    <r>
      <rPr>
        <i/>
        <sz val="12"/>
        <rFont val="Times New Roman"/>
        <family val="1"/>
        <charset val="238"/>
      </rPr>
      <t xml:space="preserve">Touto položkou je myšlena kompletní výzbroj včetně montáže, uvedené na v.č. </t>
    </r>
    <r>
      <rPr>
        <sz val="12"/>
        <rFont val="Times New Roman"/>
        <family val="1"/>
        <charset val="238"/>
      </rPr>
      <t>53</t>
    </r>
  </si>
  <si>
    <t>E.006</t>
  </si>
  <si>
    <r>
      <t xml:space="preserve">Rozvaděč R-chlad
</t>
    </r>
    <r>
      <rPr>
        <i/>
        <sz val="12"/>
        <rFont val="Times New Roman"/>
        <family val="1"/>
        <charset val="238"/>
      </rPr>
      <t>Touto položkou je myšlena kompletní výzbroj včetně montáže, uvedené na v.č. 54</t>
    </r>
  </si>
  <si>
    <t>E.007</t>
  </si>
  <si>
    <t>Demontáž stávajícího rozvaděče SPD</t>
  </si>
  <si>
    <t>E.008</t>
  </si>
  <si>
    <r>
      <t xml:space="preserve">Úprava rozvaděče R2
</t>
    </r>
    <r>
      <rPr>
        <i/>
        <sz val="12"/>
        <rFont val="Times New Roman"/>
        <family val="1"/>
        <charset val="238"/>
      </rPr>
      <t xml:space="preserve">Touto položkou je myšlena kompletní výzbroj včetně montáže, uvedené na v.č. </t>
    </r>
    <r>
      <rPr>
        <sz val="12"/>
        <rFont val="Times New Roman"/>
        <family val="1"/>
        <charset val="238"/>
      </rPr>
      <t>55</t>
    </r>
  </si>
  <si>
    <t>E.009</t>
  </si>
  <si>
    <r>
      <t xml:space="preserve">Doplnění stávajícího rozvaděče RS2 a osazení na místo.
</t>
    </r>
    <r>
      <rPr>
        <i/>
        <sz val="12"/>
        <rFont val="Times New Roman"/>
        <family val="1"/>
        <charset val="238"/>
      </rPr>
      <t>Touto položkou je myšlena kompletní výzbroj včetně montáže, uvedené na v.č. 56</t>
    </r>
  </si>
  <si>
    <t>E.010</t>
  </si>
  <si>
    <t>E.011</t>
  </si>
  <si>
    <t>d</t>
  </si>
  <si>
    <t>Oddíl:F</t>
  </si>
  <si>
    <t>F.001</t>
  </si>
  <si>
    <t>Kompletační a koordinační činnost - cena obsahuje kompletaci zařízení a jeho odzkoušení s vazbou na ostatní profese, včetně vzájemné koordinace během výstavby, dopravu materiálu, koordinaci na stavbě, účast na KD, apod.</t>
  </si>
  <si>
    <t>F.002</t>
  </si>
  <si>
    <t>Připojení zařízení, oživení, funkční zkoušky, zaškolení obsluhy</t>
  </si>
  <si>
    <t>hod</t>
  </si>
  <si>
    <t>F.003</t>
  </si>
  <si>
    <t>Výchozí revize - cena obsahuje kompletní revizi, včetně zpracování zprávy a doložení veškerých potřebných dokumentů ke koladaci stavby.</t>
  </si>
  <si>
    <t>F.004</t>
  </si>
  <si>
    <t>Sekání drážek, kapes a průvlaků</t>
  </si>
  <si>
    <t>F.005</t>
  </si>
  <si>
    <t>Projektová dokumentace skutečného provedení</t>
  </si>
  <si>
    <t>F.006</t>
  </si>
  <si>
    <t>Termorevize elektrických rozvaděčů po realizaci projektu - snímkování rozvaděčů, vypracování termorevizního protokolu, doprava, podružný materiál</t>
  </si>
  <si>
    <t>F.007</t>
  </si>
  <si>
    <t>Demontáž a opětovna montáž krytek stávajících zásuvek a vypínačů v m.č. 006, 014, 015 (opětovná montáž bude provedena po natažení nových omítek). V položce je zahrnuta i ochrana obnažených rozovdů po demontáži krytek.</t>
  </si>
  <si>
    <t>F.008</t>
  </si>
  <si>
    <t>Pomocné stavební práce</t>
  </si>
  <si>
    <t>Struktura údajů, formát souboru a metodika pro zpracování</t>
  </si>
  <si>
    <t>Struktura</t>
  </si>
  <si>
    <t xml:space="preserve">Soubor je složen ze záložky Krycí list soupisu, Rekapitulace členění soupisu prací a jednotlivých záložek s kódovým označením a názvem soupisu prací pro jednotlivé části soupisu prací  ve formátu XLSX. </t>
  </si>
  <si>
    <t>V sestavě Krycí list soupisu, jsou obsaženy základní údaje o stavbě, projektantovi, uchazečovi a zadavateli, včetně koncové ceny bez DPH za celou profesi.</t>
  </si>
  <si>
    <t>V sestavě Rekapitulace členění soupisu prací, jsou obsaženy základní údaje o stavbě, projektantovi, uchazečovi a zadavateli, včetně koncové ceny bez DPH jednotlivých oddílů. V případě potřeby jsou zde uvedené poznámky a doplňující informace určené pro uchazeče, pro dopřesnění specifikace k jednotlivým položkám soupisu prací.</t>
  </si>
  <si>
    <t>V jednotlivých záložkách jsou obsaženy položky materiálu daného oddílu, kde každá položka je složena z části materiálu a montáže. Dále jsou zde projektantem uvedené počty dané položky, v jednotlivých patrech stavby pro jednoznačnou identifikaci při realizaci a jejich celkový součet. Tyto položky jsou pak zapracovány do celkové ceny za položku a celkové ceny za daný oddíl.</t>
  </si>
  <si>
    <t>Pro položky soupisu prací se zobrazují následující informace:</t>
  </si>
  <si>
    <t>Číslo položky v daném oddílu složené z písemného označení (shodné s daným oddílem) a pořadovým číslem položky</t>
  </si>
  <si>
    <t>Příslušnost položky do cenové soustavy - je-li použita, pokud použita není, je tato položka označena písmenem "N"</t>
  </si>
  <si>
    <t>Kód položky v dané cenové soustavě  - je-li použita, pokud použita není, je tato položka označena písmenem "N"</t>
  </si>
  <si>
    <t>Zkrácený popis položky</t>
  </si>
  <si>
    <t>Měrná jednotka položky</t>
  </si>
  <si>
    <t>Celková cena za danou položku za 1 MJ</t>
  </si>
  <si>
    <t>Cena materiálu za danou položku</t>
  </si>
  <si>
    <t>Cena montáže za danou položku</t>
  </si>
  <si>
    <t>Množství celkem</t>
  </si>
  <si>
    <t>Celkové množství dané položky v celém objektu</t>
  </si>
  <si>
    <t>Množství v "xx"</t>
  </si>
  <si>
    <t>Množství dané položky v daném patře/části objektu</t>
  </si>
  <si>
    <t>Celková cena v Kč</t>
  </si>
  <si>
    <t>Celková cena za danou položku v celém objektu</t>
  </si>
  <si>
    <t xml:space="preserve">Metodika pro zpracování </t>
  </si>
  <si>
    <t>Jednotlivé sestavy jsou v souboru provázány. Editovatelné pole určené pro vyplnění uchazečem jsou zvýrazněny žlutým podbarvením, ostatní pole neslouží k editaci a nesmí být jakkoliv modifikovány.</t>
  </si>
  <si>
    <t xml:space="preserve">Uchazeč je pro podání nabídky povinen vyplnit žlutě podbarvená pole: </t>
  </si>
  <si>
    <t>"Krycí list soupisu" - Uchazeč - zde uchazeč vyplní základní informace vč. IČ a DIČ</t>
  </si>
  <si>
    <t>"Krycí list soupisu" - Datum - zde uchazeč vyplní datum podání nabídky</t>
  </si>
  <si>
    <t>"Oddíl" - Materiál - zde uchazeč vyplní částku za materiál bez DPH za 1 MJ dané položky</t>
  </si>
  <si>
    <t>"Oddíl" - Montáž - zde uchazeč vyplní částku za montáž bez DPH za 1 MJ dané položky</t>
  </si>
  <si>
    <t>KRYCÍ LIST ROZPOČTU</t>
  </si>
  <si>
    <t>Název stavby</t>
  </si>
  <si>
    <t>ČRo Olomouc - dostavba studií Pavelčákova 2/19</t>
  </si>
  <si>
    <t>Název objektu</t>
  </si>
  <si>
    <t>Název části</t>
  </si>
  <si>
    <t>D.1.4.h.100a</t>
  </si>
  <si>
    <t>SLABOPROUDÉ INSTALACE - Etapa II.a - studia v 3.NP</t>
  </si>
  <si>
    <t>Kod CPV</t>
  </si>
  <si>
    <t>Objednatel</t>
  </si>
  <si>
    <t xml:space="preserve">Český rozhlas,
Vinohradská 12
120 99 Praha
</t>
  </si>
  <si>
    <t>Projektant</t>
  </si>
  <si>
    <t>elektro-projekce s.r.o. Ostrava</t>
  </si>
  <si>
    <t>Zpracoval</t>
  </si>
  <si>
    <t>Dne</t>
  </si>
  <si>
    <t>ing. Hana Matušková</t>
  </si>
  <si>
    <t>Celkové náklady</t>
  </si>
  <si>
    <t xml:space="preserve">Součet </t>
  </si>
  <si>
    <t>Datum a podpis</t>
  </si>
  <si>
    <t>Razítko</t>
  </si>
  <si>
    <t>Cena s DPH (ř. 23-25)</t>
  </si>
  <si>
    <t>Přípočty a odpočty</t>
  </si>
  <si>
    <t>Zhotovitel</t>
  </si>
  <si>
    <t>Dodávky objednatele</t>
  </si>
  <si>
    <t>Klouzavá doložka</t>
  </si>
  <si>
    <t>Zvýhodnění + -</t>
  </si>
  <si>
    <t>Soupis:</t>
  </si>
  <si>
    <t>Úroveň 3:</t>
  </si>
  <si>
    <t>dle výběru investora</t>
  </si>
  <si>
    <t>Zpracovatel:</t>
  </si>
  <si>
    <t>SK - Strukturovaná kabeláž</t>
  </si>
  <si>
    <t>SK.001</t>
  </si>
  <si>
    <t>Montáž a sestavení dohromady stávajícho stojanového 19” rozvaděče z majetku uživatele vč. podstavce a vnitřního stávajícho příslušentsví</t>
  </si>
  <si>
    <t>SK.002</t>
  </si>
  <si>
    <t>Osvětlovací jednotka LED-diodová,  vč. magnetického uchycení, včetně  napájecího externího adaptéru 230V/12VDC</t>
  </si>
  <si>
    <t>SK.003</t>
  </si>
  <si>
    <t>19' kryt pro osvětlovací jednotku LED-diodovou</t>
  </si>
  <si>
    <t>SK.004</t>
  </si>
  <si>
    <t>Ventilační jednotka 4x ventilátor 220V, termostat vč. montážního příslušenství</t>
  </si>
  <si>
    <t>SK.005</t>
  </si>
  <si>
    <t>Police 550mm 80kg</t>
  </si>
  <si>
    <t>SK.006</t>
  </si>
  <si>
    <t>Horizontální organizátor 1U, 5x kovové oko</t>
  </si>
  <si>
    <t>SK.007</t>
  </si>
  <si>
    <t xml:space="preserve">Patch panel, osazený/kompakt 24xRJ45 Cat.6A FTP/10G 1U stíněný, beznástrojový, vč. montážního příslušenství, terminaci datových, CU 4-párových kabelů, 24 – 22 AWG, 100 ohm, vč. zadního managamentu </t>
  </si>
  <si>
    <t>SK.008</t>
  </si>
  <si>
    <t>Montážní příslušenství na jeden rack</t>
  </si>
  <si>
    <t>P</t>
  </si>
  <si>
    <t>neobsazeno</t>
  </si>
  <si>
    <t>A.009</t>
  </si>
  <si>
    <t>SK.009</t>
  </si>
  <si>
    <t>Instalační kabel C6UA/FTP kabel U/FTP, AWG23, kat. 6A, LSZH, B2ca s1d1a1, uložení v trubka/žlab</t>
  </si>
  <si>
    <t>A.010</t>
  </si>
  <si>
    <t>SK.010</t>
  </si>
  <si>
    <t>Datová dvojzásuvka 2xRJ45 Cat.6A vč. rámečku komplet ,uložení pod omítku, na odpovídající přístrojovou krabici</t>
  </si>
  <si>
    <t>A.011</t>
  </si>
  <si>
    <t>SK.011</t>
  </si>
  <si>
    <t>Datová dvojzásuvka 2xRJ45 Cat.6A komplet,barva bílá, montáž na povrch, design dle ENN</t>
  </si>
  <si>
    <t>A.012</t>
  </si>
  <si>
    <t>SK.012</t>
  </si>
  <si>
    <t>Datová dvojzásuvka 2xRJ45 Cat.5e/nestíněná  komplet,barva bílá, montáž na povrch, design dle ENN</t>
  </si>
  <si>
    <t>A.013</t>
  </si>
  <si>
    <t>SK.013</t>
  </si>
  <si>
    <t>Datová dvojzásuvka 2xRJ45 Cat.6A komplet, formát 45 x 45mm,uložení do podlahové krabice vč. příslušenství</t>
  </si>
  <si>
    <t>A.014</t>
  </si>
  <si>
    <t>SK.014</t>
  </si>
  <si>
    <t>Všechny zásuvky ve shodnem designu s přístruojia zásuvkami silnoproudé elektroinstalace</t>
  </si>
  <si>
    <t>A.015</t>
  </si>
  <si>
    <t>SK.015</t>
  </si>
  <si>
    <t>Propojovací kabel Pach kabel  Cat.6A/10G/stíněný 1m (barvy dle zvyklosti uživatele)</t>
  </si>
  <si>
    <t>A.016</t>
  </si>
  <si>
    <t>SK.016</t>
  </si>
  <si>
    <t>Propojovací kabel Pach kabel  Cat.6A/10G/stíněný 2m (barvy dle zvyklosti uživatele)</t>
  </si>
  <si>
    <t>A.017</t>
  </si>
  <si>
    <t>SK.017</t>
  </si>
  <si>
    <t>Keystone modul 1xRJ45, STP, Cat.6a, 10GB, 4PPoE 100WG - beznástrojový,kovový, ukončení kabelů pro</t>
  </si>
  <si>
    <t>A.018</t>
  </si>
  <si>
    <t>SK.018</t>
  </si>
  <si>
    <t>Elektroinstalační chránička/trubka bezhalogenová 16mm, ohebná pod omítkou</t>
  </si>
  <si>
    <t>A.019</t>
  </si>
  <si>
    <t>SK.019</t>
  </si>
  <si>
    <t>Elektroinstalační chránička/trubka bezhalogenová 23mm, ohebná pod omítkou</t>
  </si>
  <si>
    <t>A.020</t>
  </si>
  <si>
    <t>SK.020</t>
  </si>
  <si>
    <t>Elektroinstalační chránička/trubka bezhalogenová 36mm, ohebná vhodná pro uložení do podlahy</t>
  </si>
  <si>
    <t>A.021</t>
  </si>
  <si>
    <t>SK.021</t>
  </si>
  <si>
    <t>Elektroinstalační chránička plastová bezhalogenová /trubka 23mm, pevná po povrchu</t>
  </si>
  <si>
    <t>A.022</t>
  </si>
  <si>
    <t>SK.022</t>
  </si>
  <si>
    <t>Protahovací pomocná kabeláž do chrániček</t>
  </si>
  <si>
    <t>A.023</t>
  </si>
  <si>
    <t>SK.023</t>
  </si>
  <si>
    <t>Kabelová lávka mřížová š200/v55mm, vč. montážního příslušenství pro montáž na závěsu</t>
  </si>
  <si>
    <t>A.024</t>
  </si>
  <si>
    <t>SK.024</t>
  </si>
  <si>
    <t>Kabelová lávka mřížová š200/v55mm, vč. montážního příslušenství pro montáž po povrchu, ve dvojité podlaze</t>
  </si>
  <si>
    <t>A.025</t>
  </si>
  <si>
    <t>SK.025</t>
  </si>
  <si>
    <t>Kabelová lávka mřížová š200/v100mm, vč. montážního příslušenství pro montáž po zdi , nástěnná instalace stoupací trasy</t>
  </si>
  <si>
    <t xml:space="preserve">Montážní příslušenství   všech lávek obsahuje nosný profil/závěs, matice a zemnící spojka, příslušenství vztaženo k jednomu montážnímu 1m lávky </t>
  </si>
  <si>
    <t>A.032</t>
  </si>
  <si>
    <t>SK.038</t>
  </si>
  <si>
    <t>Kabelové trasy-instalace kabelů do trubek, žlabů, lišt apod</t>
  </si>
  <si>
    <t>A.033</t>
  </si>
  <si>
    <t>SK.039</t>
  </si>
  <si>
    <t>Kabelové trasy-instalace chrániček, kabelů do zdi, na příchytky, drážkování apod.</t>
  </si>
  <si>
    <t>A.026</t>
  </si>
  <si>
    <t>SK.026</t>
  </si>
  <si>
    <t>Svazkový držák kabelů max 15x Cat6A,FS plech, pásový pozink, mechanická odolnost, bezhalogen, protipožár</t>
  </si>
  <si>
    <t>A.027</t>
  </si>
  <si>
    <t>SK.027</t>
  </si>
  <si>
    <t>Požární ucpávky, včetně nátěru a instalace</t>
  </si>
  <si>
    <t>A.028</t>
  </si>
  <si>
    <t>SK.028</t>
  </si>
  <si>
    <t>A.029</t>
  </si>
  <si>
    <t>SK.029</t>
  </si>
  <si>
    <t>Zapojení volných vývodů, vývodů u zásuvek a jejich zapojení na straně Racku</t>
  </si>
  <si>
    <t>A.030</t>
  </si>
  <si>
    <t>SK.030</t>
  </si>
  <si>
    <t>Popis kabelů v patchpanelech a zásuvkách</t>
  </si>
  <si>
    <t>A.031</t>
  </si>
  <si>
    <t>SK.031</t>
  </si>
  <si>
    <t>Měření na vývodu + Certifikační měření Permanent link Cat.6A ISO 11802</t>
  </si>
  <si>
    <t>SK.032</t>
  </si>
  <si>
    <t>Průraz ve zdivu tl. 20cm, plochy do 0,025m2, vč. začištění</t>
  </si>
  <si>
    <t>SK.033</t>
  </si>
  <si>
    <t>Konfigurace a programování sítě  vč. uvedení do provozu</t>
  </si>
  <si>
    <t>A.034</t>
  </si>
  <si>
    <t>SK.034</t>
  </si>
  <si>
    <t>Individuální a komplexní vyzkoušení</t>
  </si>
  <si>
    <t>A.035</t>
  </si>
  <si>
    <t>SK.035</t>
  </si>
  <si>
    <t>Zkušební provoz</t>
  </si>
  <si>
    <t>A.036</t>
  </si>
  <si>
    <t>SK.036</t>
  </si>
  <si>
    <t>Vypracování realizační dokumentace stavby</t>
  </si>
  <si>
    <t>kplt</t>
  </si>
  <si>
    <t>A.037</t>
  </si>
  <si>
    <t>SK.037</t>
  </si>
  <si>
    <t>Vypracování skutečného provedení stavby</t>
  </si>
  <si>
    <t>A.038</t>
  </si>
  <si>
    <t>Montážní práce ve stávajících datových rozváděčích SK, doplňění a přizpůsobení stávajících poměrů  po obsazení nových pasivních komponentů do rozváděče</t>
  </si>
  <si>
    <t>A.039</t>
  </si>
  <si>
    <t>Přikládání kabelů do stávajících tras, uložení a vyvázání kabeláží dle stadndardu uživatele</t>
  </si>
  <si>
    <t>A.040</t>
  </si>
  <si>
    <t>SK.040</t>
  </si>
  <si>
    <t>Koordinace s profesí ENN a profesí AVT techniky/radiové technologie, prác spojené s koordinací mezi profesemi v součinnosti s datovými rozvody</t>
  </si>
  <si>
    <t>A.041</t>
  </si>
  <si>
    <t>SK.041</t>
  </si>
  <si>
    <t>Demontáž datové dvojzásuvky, v provedení pod omítku</t>
  </si>
  <si>
    <t>A.042</t>
  </si>
  <si>
    <t>SK.042</t>
  </si>
  <si>
    <t>Demontáž datové dvojzásuvky, v provedení na povrch</t>
  </si>
  <si>
    <t>A.043</t>
  </si>
  <si>
    <t>SK.043</t>
  </si>
  <si>
    <t>Montáž datové dvojzásuvky, v provedení pod omítku</t>
  </si>
  <si>
    <t>A.044</t>
  </si>
  <si>
    <t>SK.044</t>
  </si>
  <si>
    <t>Montáž datové dvojzásuvky, v provedení na povrch</t>
  </si>
  <si>
    <t>A.045</t>
  </si>
  <si>
    <t>SK.045</t>
  </si>
  <si>
    <t>Demontáž kabelů ve stávajících trasách</t>
  </si>
  <si>
    <t>A.046</t>
  </si>
  <si>
    <t>SK.046</t>
  </si>
  <si>
    <t>Ochrana stávající rozvodů, koncových zařízení při opravách omítek v m.č. 006,015,016</t>
  </si>
  <si>
    <t>A.047</t>
  </si>
  <si>
    <t>SK.047</t>
  </si>
  <si>
    <t>Pomocné stavební práce, obsahuje drobné stavební výpomoce související s elektrikářkými pracemi pro ukládání kabelů, trubkových tras apod.</t>
  </si>
  <si>
    <t>A.048</t>
  </si>
  <si>
    <t>SK.048</t>
  </si>
  <si>
    <t>Poznámka k položce:
Kompletní výchozí el. revize</t>
  </si>
  <si>
    <t>A.049</t>
  </si>
  <si>
    <t>SK.049</t>
  </si>
  <si>
    <t>PPV 6% (podružné pracovní výkony)</t>
  </si>
  <si>
    <t>A.050</t>
  </si>
  <si>
    <t>SK.050</t>
  </si>
  <si>
    <t>Mimostav. doprava 3,6% z dodávky</t>
  </si>
  <si>
    <t>Instalace výše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</si>
  <si>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 xml:space="preserve">Montáž kabelů musí být provedena dle ČSN. Kabely budou uloženy pod omítkou, v konstrukci příček , v SDK stěnách v chráničkách,  pevně na kabel.držácích a volně v roštech v podhledu , pokud není v textu uvedeno jinak. </t>
  </si>
  <si>
    <t>SPECIFIKACE NOSNÝCH ÚLOŽNÝCH KONSTUKCÍ PRO SDĚLOVACÍ KABELY</t>
  </si>
  <si>
    <r>
      <t xml:space="preserve">3)  </t>
    </r>
    <r>
      <rPr>
        <u/>
        <sz val="10"/>
        <rFont val="Times New Roman"/>
        <family val="1"/>
        <charset val="238"/>
      </rPr>
      <t>SPECIFIKACE</t>
    </r>
  </si>
  <si>
    <r>
      <t xml:space="preserve">1)   </t>
    </r>
    <r>
      <rPr>
        <u/>
        <sz val="10"/>
        <rFont val="Times New Roman"/>
        <family val="1"/>
        <charset val="238"/>
      </rPr>
      <t>ÚČEL</t>
    </r>
  </si>
  <si>
    <t>A)  Drátové kabelové lávky budou vyrobeny z drátů o minimálním průměru:</t>
  </si>
  <si>
    <t>Ocelové drátové kabelové lávky musí odpovídat materiálům a parametrům této specifikace.</t>
  </si>
  <si>
    <t>§         4 mm pro lávky se šířkou do 100 mm</t>
  </si>
  <si>
    <r>
      <t xml:space="preserve">2)  </t>
    </r>
    <r>
      <rPr>
        <u/>
        <sz val="10"/>
        <rFont val="Times New Roman"/>
        <family val="1"/>
        <charset val="238"/>
      </rPr>
      <t xml:space="preserve">OBECNÉ POŽADAVKY </t>
    </r>
  </si>
  <si>
    <t>§         4.5 mm pro lávky se šířkou  300 mm</t>
  </si>
  <si>
    <t>A)  Kabelové lávky budou vyrobeny z ocelových drátů, svařeny a ohnuty do konečného tvaru před konečnou povrchovou úpravou.</t>
  </si>
  <si>
    <t>§         6.0 mm pro lávky se šířkou  400 – 600 mm</t>
  </si>
  <si>
    <t xml:space="preserve">B)  Povrchové úpravy:    </t>
  </si>
  <si>
    <t>B)  Lávky musí mít bezpečný horní okraj tvořený svarem ve tvaru „T“ vytvořeného spojením    horního podélného drátu s příčnými dráty (kromě CF30/50)</t>
  </si>
  <si>
    <t xml:space="preserve">§            Elektrolyticky pozinkované podle EN 12329 pro vnitřní použití. </t>
  </si>
  <si>
    <t>C)  Lávky budou konstruovány s oky 50 mm x 100 mm.</t>
  </si>
  <si>
    <t>§            Žárově pozinkované podle EN ISO 1461.</t>
  </si>
  <si>
    <t>D) Všechny tvary (například změny směru, úrovně a velikosti) budou vyrobeny přímo na stavbě podle instrukcí výrobce pomocí nůžek s bočním ostřím, budou spojovány pomocí spojek 25mm/30mm a šroubů M6 s maticí.</t>
  </si>
  <si>
    <t>§            Nerezová ocel podle EN 10088-2 :  AISI 304L, AISI 316L.</t>
  </si>
  <si>
    <t>E)     Lávky budou spojovány za použití rychlospojek nebo spojek 25 mm/30 mm a šroubů M6 s maticí. U lávek širších než 300 mm  bude navíc použita podpůrná postranní lišta. Spojky budou mít stejnou povrchovou úpravu jako lávky.</t>
  </si>
  <si>
    <t xml:space="preserve">Na konci výrobního procesu musí být povrch nerezové ocele odmaštěn, mořen a pasivován. </t>
  </si>
  <si>
    <t xml:space="preserve"> F)  Lávky budou podepřeny v maximálním rozpětí 2,5 m a zátěže nebudou přesahovat nosnosti  specifikované výrobcem.</t>
  </si>
  <si>
    <t>C)  Drátové kabelové lávky - šířky a výšky</t>
  </si>
  <si>
    <r>
      <t xml:space="preserve"> G) </t>
    </r>
    <r>
      <rPr>
        <sz val="10"/>
        <color indexed="8"/>
        <rFont val="Times New Roman"/>
        <family val="1"/>
        <charset val="238"/>
      </rPr>
      <t>Všechny svary musí být vyrobeny s průměrnou minimální pevností v tahu 5000 N na svar.</t>
    </r>
  </si>
  <si>
    <t>§              Všechny rozměry kabelové lávky jsou vnitřní.</t>
  </si>
  <si>
    <r>
      <t xml:space="preserve">4. </t>
    </r>
    <r>
      <rPr>
        <u/>
        <sz val="10"/>
        <rFont val="Times New Roman"/>
        <family val="1"/>
        <charset val="238"/>
      </rPr>
      <t>TESTY, CERTIFIKACE A SHODA</t>
    </r>
  </si>
  <si>
    <t>§              Hloubky 30 mm, 54 mm, 105 mm.</t>
  </si>
  <si>
    <t>§         Maximální zátížení a odpovídající průhyby pro lávky musí být testované a výsledky publikované podle evropské normy IEC 61537.</t>
  </si>
  <si>
    <t xml:space="preserve">§              Šířky 50 mm, 100 mm, 150 mm, 200 mm, 300 mm, 400 mm, 500 mm a 600 mm </t>
  </si>
  <si>
    <t>§         Vhodnost lávek pro užití na datové kabely kategorie 6 musí být ověřena nezávislými zkouškami.</t>
  </si>
  <si>
    <t>pro hloubky 30 mm a 54 mm.</t>
  </si>
  <si>
    <t>§         Certifikát požární odolnosti dle standardu PAVUS do  P90-R nebo E30/E90 dle DIN 4102-12.</t>
  </si>
  <si>
    <t>§         Šířky 100 mm, 150 mm, 200 mm, 300 mm 400 mm, 500 mm a 600 mm</t>
  </si>
  <si>
    <t>§         Elektrická vodivost spojek musí být uvedena včetně zkušební metody a výsledků.</t>
  </si>
  <si>
    <t xml:space="preserve">         pro hloubky 105 mm. </t>
  </si>
  <si>
    <t>§         Stupeň EMC ochrany je prokázán pomocí zveřejněných detailních zkušebních postupů a výsledků.</t>
  </si>
  <si>
    <t xml:space="preserve">§           Všechny lávky jsou dlouhé 3005 mm.  </t>
  </si>
  <si>
    <t>d=e+f</t>
  </si>
  <si>
    <t>IP VSS - IP Kamerový systém</t>
  </si>
  <si>
    <t>Celk. mont</t>
  </si>
  <si>
    <t>Celk. mat</t>
  </si>
  <si>
    <t>VSS.001</t>
  </si>
  <si>
    <t>Kompaktní kamera den/noc 1080p, 2,8-12 mm AVF (autofocus), IR přísvit</t>
  </si>
  <si>
    <t>Poznánka</t>
  </si>
  <si>
    <t>Color (lx) 	0.0520 lx
Frame rate (fps) 	1 – 30 fps
Horizontal field of view (º) 	100 – 52 °
Impact protection 	IK10
IP rating 	IP67
Lens focal length (mm) 	2.80 – 12 mm
Monochrome (lx) 	0.0080 lx
Resolution 	1920 x 1080; 1280 x 1024; 1280 x 720; 704 x 480; 768 x 432; 512 x 288; 256 x 144
Sensor type 	1/2.8 inch CMOS
Video compression 	H.264 (ISO/IEC 14496-10); M-JPEG; H.265/HEVC</t>
  </si>
  <si>
    <t>VSS.002</t>
  </si>
  <si>
    <t xml:space="preserve">Konzole pro kameru </t>
  </si>
  <si>
    <t>VSS.003</t>
  </si>
  <si>
    <t>Propojovací kabel Pach kabel  Cat.6A/10G/stíněný 0,5m (barvy dle zvyklosti uživatele)</t>
  </si>
  <si>
    <t>VSS.004</t>
  </si>
  <si>
    <t>VSS.005</t>
  </si>
  <si>
    <t xml:space="preserve">Dekodér pro IP kamery, podpora 4K, RJ45, 2x HDMI, až 32 kamer,ONVIF kompatibilní </t>
  </si>
  <si>
    <t>Dekodér s možností přímého zobrazení až 32 kompatibilních IP kamer bez nustností dalšího hw. Podpora ONVIF Profile S, Axis VAPIX nebo RTSP. K dispozici je 7 formátu pro zobrazení kamer včetně zobrazení 4x8. Zobrazení je možné na 1 nebo 2 monitorech. Dekodér je přímo podporován několika VMS jako například Milestone, nebo Genetec. Napájení dekodéru PoE+ (IEEE802.3at Type2),</t>
  </si>
  <si>
    <t>VSS.006</t>
  </si>
  <si>
    <t xml:space="preserve">Pomocné příslušenství pro montáž kamer </t>
  </si>
  <si>
    <t>VSS.17</t>
  </si>
  <si>
    <t>Keystone modul 1xRJ45 Cat.6 FTP - beznástrojový</t>
  </si>
  <si>
    <t>B.019</t>
  </si>
  <si>
    <t>VSS.19</t>
  </si>
  <si>
    <t>B.020</t>
  </si>
  <si>
    <t>VSS.20</t>
  </si>
  <si>
    <t>VSS.007</t>
  </si>
  <si>
    <t>VSS.008</t>
  </si>
  <si>
    <t>Kamerová zkouška - před instalací kamer, za účasti klienta</t>
  </si>
  <si>
    <t>VSS.009</t>
  </si>
  <si>
    <t>Konfigurace a programování sítě</t>
  </si>
  <si>
    <t>VSS.010</t>
  </si>
  <si>
    <t xml:space="preserve">Oživení systému vč. Uvedení do provozu </t>
  </si>
  <si>
    <t>VSS.011</t>
  </si>
  <si>
    <t>VSS.013</t>
  </si>
  <si>
    <t>Vypracování PD skutečného provedení stavby</t>
  </si>
  <si>
    <t>VSS.014</t>
  </si>
  <si>
    <t>VSS.015</t>
  </si>
  <si>
    <t>Školení obsluhy</t>
  </si>
  <si>
    <t>VSS.016</t>
  </si>
  <si>
    <t>VSS.017</t>
  </si>
  <si>
    <t>B.018</t>
  </si>
  <si>
    <t>VSS.018</t>
  </si>
  <si>
    <t>Systém musí být ve shodné  technologií používanou investorem v areálu THN, jedná se o rozšíření stávajícího systému v areálu.</t>
  </si>
  <si>
    <t>Montáž kabelů musí být provedena dle ČSN. Kabely budou uloženy pod omítkou,  v konstrukci příček , v SDK stěnách v chráničkách, pevně na příchytkách a volně v roštech v podhledu , pokud není v textu uvedeno jinak. V ceně montáže</t>
  </si>
  <si>
    <t>d=e</t>
  </si>
  <si>
    <t>IP JČ - IP Systém jednotného času</t>
  </si>
  <si>
    <t>JČ.001</t>
  </si>
  <si>
    <t>Jednostranné šestimístné digitální hodiny se sekundovým kruhem, Ethernet verze, synchronizace protokolem NTP, napájení PoE, nástěnná montáž, rozměry (Š x V x H) 780 x 118 x 39 mm</t>
  </si>
  <si>
    <t xml:space="preserve">
- čitelnost na vzdálenost 25 m
- zobrazení času HH:MM:ss, datumu a dne v týdnu
- barva znaků červená, výška číslic 57 / 36 mm, výška znaku 30 mm
- možnost střídavého zobrazení údajů
- po připojení teplotního čidla možnost zobrazení teploty
- rám hodin z hliníkových eloxovaných profilů
- nástěnná montáž
- v objednávce upřesněte barvu rámu - černá</t>
  </si>
  <si>
    <t>JČ.002</t>
  </si>
  <si>
    <t>Konfigurační software pro NTP podružné hodiny a další koncová zařízení</t>
  </si>
  <si>
    <t>podpora unicast nebo multicast
- pro max. 50 podružných hodin (strojků)
- pro max. 2 hlavních hodin</t>
  </si>
  <si>
    <t>JČ.003</t>
  </si>
  <si>
    <t>JČ.004</t>
  </si>
  <si>
    <t>JČ.005</t>
  </si>
  <si>
    <t>Programování řídící ústředny JČ vč. odladění a uvedení do provozu</t>
  </si>
  <si>
    <t>JČ.006</t>
  </si>
  <si>
    <t>Oborný dozor, technika šéfmontáž systému</t>
  </si>
  <si>
    <t>JČ.007</t>
  </si>
  <si>
    <t xml:space="preserve">Školení obsluhy </t>
  </si>
  <si>
    <t>JČ.008</t>
  </si>
  <si>
    <t>JČ.009</t>
  </si>
  <si>
    <t>JČ.010</t>
  </si>
  <si>
    <t>JČ.011</t>
  </si>
  <si>
    <t xml:space="preserve">Revize provoz.souboru </t>
  </si>
  <si>
    <t>JČ.012</t>
  </si>
  <si>
    <t>JČ.013</t>
  </si>
  <si>
    <t>Systém musí být ve shodné  technologií používanou investorem, jedná se o rozšíření stávajícího systému v objektu</t>
  </si>
  <si>
    <t>EKV - Kontrola přístupu</t>
  </si>
  <si>
    <t>EKV.001</t>
  </si>
  <si>
    <t>Modul pro 2 čtečky systému</t>
  </si>
  <si>
    <t>Poznámka k položce:
16 vstupů, 16 releových výstupů NC/NO, napájení 24VDC</t>
  </si>
  <si>
    <t>EKV.002</t>
  </si>
  <si>
    <t>Čtečka úzké provedení čtečky, profil standard, kompatibilní pro formáty karet iCLASS (SE), Seos a Mifare/DESFire (se SIO objektem i obecné CSN/UID) a 125 kHz karty. Kompatibilní s virtuálními kartami, načítá je přes NFC i Bluetooth, montážní provedení připojovací svorkovnice (terminal block)</t>
  </si>
  <si>
    <t>EKV.003</t>
  </si>
  <si>
    <t>Kovový kryt pro HUB PRO v247xš215x40mm</t>
  </si>
  <si>
    <t>EKV.004</t>
  </si>
  <si>
    <t>Protizákmitová ochrana na zámky, sada 2 ks</t>
  </si>
  <si>
    <t>EKV.005</t>
  </si>
  <si>
    <t>Odpojovací blok napájení EZ na signál EPS</t>
  </si>
  <si>
    <t>EKV.006</t>
  </si>
  <si>
    <t>Reléová skříň, nástěnná, určená pro montáž s lištou o velikosti 12DIN</t>
  </si>
  <si>
    <t>EKV.007</t>
  </si>
  <si>
    <t>Relé 12VDC, 3xPŘEP 10A/250VAC, 35x35x54.4mm, do objímky</t>
  </si>
  <si>
    <t>EKV.008</t>
  </si>
  <si>
    <t>Objímka pro relé R15 3C/O, na DIN lištu</t>
  </si>
  <si>
    <t>EKV.009</t>
  </si>
  <si>
    <t>Relé 24VDC/12VDC, 3xPŘEP 5A, do objímky</t>
  </si>
  <si>
    <t>EKV.010</t>
  </si>
  <si>
    <t xml:space="preserve">Implementace,zapojení,nastavení podsystému EKV jako celku do nadřazeného centrálního řídícího SW na centrála v Pze, bez nutnosti dokupování SW licence </t>
  </si>
  <si>
    <t>EKV.011</t>
  </si>
  <si>
    <t>Sběrnicový vodič RS485/ 2x2x24AWG lanko Cu LSZH B2cas1d1</t>
  </si>
  <si>
    <t>E.012</t>
  </si>
  <si>
    <t>EKV.012</t>
  </si>
  <si>
    <t>Bezhalogenový nízkofrekvenční sdělovací kabel s Al stíněním s malým množstvím uvolněného 
tepla v případě požáru, SHKFH–R 4x2x0,5, kabel B2ca s1d1, zapojení čtečky, montáž kabelu zatažením do trubek</t>
  </si>
  <si>
    <t>E.013</t>
  </si>
  <si>
    <t>EKV.013</t>
  </si>
  <si>
    <t>Bezhalogenový nízkofrekvenční sdělovací kabel s Al stíněním s malým množstvím uvolněného 
tepla v případě požáru, SHKFH–R 5x2x0,5, kabel B2ca s1d1, zapojení zámku,  montáž kabelu zatažením do trubek</t>
  </si>
  <si>
    <t>E.014</t>
  </si>
  <si>
    <t>EKV.014</t>
  </si>
  <si>
    <t>Silový kabel bezhalogenový, typ pláště B2ca s1d0 
CXKH-R 2x1,5 B2ca s1d1, kabel bez zachování funkčnosti kabelové trasy, montáž, pod omítku/příchytky na povrch</t>
  </si>
  <si>
    <t>E.015</t>
  </si>
  <si>
    <t>EKV.015</t>
  </si>
  <si>
    <t>Napájecí kabel, měděný, 2 žíly, CYSY 2x1,5, pod omítku</t>
  </si>
  <si>
    <t>E.016</t>
  </si>
  <si>
    <t>EKV.016</t>
  </si>
  <si>
    <t>Elektroinstalační chránička plastová bezhalogenová/trubka 16mm, ohebná pod omítkou</t>
  </si>
  <si>
    <t>E.017</t>
  </si>
  <si>
    <t>EKV.017</t>
  </si>
  <si>
    <t>E.018</t>
  </si>
  <si>
    <t>EKV.018</t>
  </si>
  <si>
    <t>Rozbočovací krabice KR, se svorkovnicí a víčkem</t>
  </si>
  <si>
    <t>E.019</t>
  </si>
  <si>
    <t>EKV.019</t>
  </si>
  <si>
    <t>Krabice přístrojová KP 68 montáž pod omítku, do zděných stěn/SDK</t>
  </si>
  <si>
    <t>E.020</t>
  </si>
  <si>
    <t>EKV.020</t>
  </si>
  <si>
    <t>E.021</t>
  </si>
  <si>
    <t>EKV.021</t>
  </si>
  <si>
    <t>E.022</t>
  </si>
  <si>
    <t>EKV.022</t>
  </si>
  <si>
    <t>Montáž reléového bloku pro spolupráci při odpojování napájení EZ od EPS vč. uvedení do provozu</t>
  </si>
  <si>
    <t>E.023</t>
  </si>
  <si>
    <t>EKV.023</t>
  </si>
  <si>
    <t>Zapojení el. dveřního zámku do systému EKV na řídící jednotku, (zámek součástí stavební dodávky vč. montáže do dveří)</t>
  </si>
  <si>
    <t>E.024</t>
  </si>
  <si>
    <t>EKV.024</t>
  </si>
  <si>
    <t>Montážní práce spojené se zapojením kabeláží na stávající zařízení systému, zapojení, přemístění apod.</t>
  </si>
  <si>
    <t>E.025</t>
  </si>
  <si>
    <t>EKV.025</t>
  </si>
  <si>
    <t>E.026</t>
  </si>
  <si>
    <t>EKV.026</t>
  </si>
  <si>
    <t>Integrace do stávajícího systému</t>
  </si>
  <si>
    <t>E.027</t>
  </si>
  <si>
    <t>EKV.027</t>
  </si>
  <si>
    <t>Průraz ve zdivu plochy do 0,025m2, vč. začištění</t>
  </si>
  <si>
    <t>E.028</t>
  </si>
  <si>
    <t>EKV.028</t>
  </si>
  <si>
    <t>Programování řídící ústředny objektového systému EKV vč. odladění a uvedení do provozu</t>
  </si>
  <si>
    <t>E.029</t>
  </si>
  <si>
    <t>EKV.029</t>
  </si>
  <si>
    <t>Oživení systému EKV jako celku, implementace do stávajícího systému klienta</t>
  </si>
  <si>
    <t>E.030</t>
  </si>
  <si>
    <t>EKV.030</t>
  </si>
  <si>
    <t>E.031</t>
  </si>
  <si>
    <t>EKV.031</t>
  </si>
  <si>
    <t>E.032</t>
  </si>
  <si>
    <t>EKV.032</t>
  </si>
  <si>
    <t>E.033</t>
  </si>
  <si>
    <t>EKV.033</t>
  </si>
  <si>
    <t>E.034</t>
  </si>
  <si>
    <t>EKV.034</t>
  </si>
  <si>
    <t>E.035</t>
  </si>
  <si>
    <t>EKV.035</t>
  </si>
  <si>
    <t>Revize provoz.souboru a st.obj.</t>
  </si>
  <si>
    <t>E.036</t>
  </si>
  <si>
    <t>EKV.036</t>
  </si>
  <si>
    <t>E.037</t>
  </si>
  <si>
    <t>EKV.037</t>
  </si>
  <si>
    <t>Bezkontaktní karty nejsou součástí dodávky. Zajistí investor samostatně. 
Systém musí být ve shodné  technologií používanou investorem, jedná se o rozšíření stávajícího systému v objektu</t>
  </si>
  <si>
    <t>PZTS - Poplachový a tísňový zabezpečovací systém</t>
  </si>
  <si>
    <t>PZTS.001</t>
  </si>
  <si>
    <t>Koncentrátor, 8x vstup, 1x výstup 30V/1A, 1x analog IN a OUT 0-10V, montáž do skříně vč. uvedení do provozu</t>
  </si>
  <si>
    <t>PZTS.002</t>
  </si>
  <si>
    <t>Montážní box 220x220x50 mm pro 1x modul a rozšiřující kartu, montáž na povrch</t>
  </si>
  <si>
    <t>PZTS.003</t>
  </si>
  <si>
    <t>Sestava montážního boxu se systémovým zdrojem 12V/5A a prostorem pro AKU 28 Ah</t>
  </si>
  <si>
    <t>PZTS.004</t>
  </si>
  <si>
    <t>Bezúdržbový  akumulátor 12V/26 Ah, 177x166x125 mm, 8,2 kg pro systémový záložní zdroj</t>
  </si>
  <si>
    <t>PZTS.005</t>
  </si>
  <si>
    <t>Klávesnice, dotykový ovládací panel, RGBW, barva černá/bílá (dle interiéru při realizaci), 4x vstup, hliníkové provedení, montáž na povrch</t>
  </si>
  <si>
    <t>PZTS.006</t>
  </si>
  <si>
    <t>Ochranný kryt kovový pro klávesnici</t>
  </si>
  <si>
    <t>PZTS.007</t>
  </si>
  <si>
    <t>Detektor QUAD PIR, 15m/85°-90°, -30 až +70 °C, stojánek na stěnu a strop, vyvažovací rezistory, digital</t>
  </si>
  <si>
    <t>PZTS.008</t>
  </si>
  <si>
    <t>PIR detektor, Quad pyroelement, dosah 20m/ 90°, PET odolnost</t>
  </si>
  <si>
    <t>F.009</t>
  </si>
  <si>
    <t>PZTS.009</t>
  </si>
  <si>
    <t>Kloubový držák pro PIR detektory</t>
  </si>
  <si>
    <t>F.010</t>
  </si>
  <si>
    <t>PZTS.010</t>
  </si>
  <si>
    <t>Požární ucpávky vč. požárního nátěru a popisu</t>
  </si>
  <si>
    <t>F.011</t>
  </si>
  <si>
    <t>PZTS.011</t>
  </si>
  <si>
    <t>Sběrnicový datový kabel stíněný F/FTP 4pár cat6 B2ca s1d1</t>
  </si>
  <si>
    <t>F.012</t>
  </si>
  <si>
    <t>PZTS.012</t>
  </si>
  <si>
    <t>Kabel ohniodolný dle ČSN IEC60331, bezhalogenový dle ČSN 50266,
SHKFH–R 3x2x0,5 B2ca s1d1, bez funkční schopnosti, zapojení čidel</t>
  </si>
  <si>
    <t>F.013</t>
  </si>
  <si>
    <t>PZTS.013</t>
  </si>
  <si>
    <t>F.014</t>
  </si>
  <si>
    <t>PZTS.014</t>
  </si>
  <si>
    <t>F.015</t>
  </si>
  <si>
    <t>PZTS.015</t>
  </si>
  <si>
    <t>F.016</t>
  </si>
  <si>
    <t>PZTS.016</t>
  </si>
  <si>
    <t>Jednostranná příchytka pro kabel o d/max 10mm vč. kotvícího příslušenství pro uchycení do stěna/strop</t>
  </si>
  <si>
    <t>F.017</t>
  </si>
  <si>
    <t>PZTS.017</t>
  </si>
  <si>
    <t>Nástěnná lišta vkládací bezhalogenová 20x10mm, montáž na povrch</t>
  </si>
  <si>
    <t>F.018</t>
  </si>
  <si>
    <t>PZTS.018</t>
  </si>
  <si>
    <t>F.019</t>
  </si>
  <si>
    <t>PZTS.019</t>
  </si>
  <si>
    <t>Průraz ve zdivu betonovém tl. 20cm, plochy do 0,025m2, vč. začištění</t>
  </si>
  <si>
    <t>F.020</t>
  </si>
  <si>
    <t>PZTS.020</t>
  </si>
  <si>
    <t>Programování ústředny PZTS</t>
  </si>
  <si>
    <t>F.021</t>
  </si>
  <si>
    <t>PZTS.021</t>
  </si>
  <si>
    <t>Oživení, zkušební provoz systému PZTS jako celku</t>
  </si>
  <si>
    <t>F.022</t>
  </si>
  <si>
    <t>PZTS.022</t>
  </si>
  <si>
    <t>F.023</t>
  </si>
  <si>
    <t>PZTS.023</t>
  </si>
  <si>
    <t>F.024</t>
  </si>
  <si>
    <t>PZTS.024</t>
  </si>
  <si>
    <t>F.025</t>
  </si>
  <si>
    <t>PZTS.025</t>
  </si>
  <si>
    <t>F.026</t>
  </si>
  <si>
    <t>PZTS.026</t>
  </si>
  <si>
    <t>F.027</t>
  </si>
  <si>
    <t>PZTS.027</t>
  </si>
  <si>
    <t>F.028</t>
  </si>
  <si>
    <t>PZTS.028</t>
  </si>
  <si>
    <t>F.029</t>
  </si>
  <si>
    <t>PZTS.029</t>
  </si>
  <si>
    <t>F.030</t>
  </si>
  <si>
    <t>PZTS.030</t>
  </si>
  <si>
    <t>F.031</t>
  </si>
  <si>
    <t>PZTS.031</t>
  </si>
  <si>
    <t>Systém musí být ve shodné  technologií používanou investorem, jedná se o rozšíření stávajícího systému v objektu
Instalace výše uvedeného instalačního materiálu, jako jsou krabice odbočné, protahovací a instalační, kabelové žlaby, kabelové kanály, trubky, svorky atd. obsahuje dodávku, vybalení, montáž a veškerý podružný,konstrukční materiál (závěsy,úchyty, úhelníky,apod.). V ceně je zahrnuta kompletační činnost a podružné zednické práce.</t>
  </si>
  <si>
    <t>Podrobnější specifikace hlavních zařízení, detektorů PZTS  viz. Technická zpráva</t>
  </si>
  <si>
    <t>Demontáže stávajících páteřních tras telefonních a datových rozvodů</t>
  </si>
  <si>
    <t>G</t>
  </si>
  <si>
    <t>STA - Společná TV anténa</t>
  </si>
  <si>
    <t>G.001</t>
  </si>
  <si>
    <t>STA.001</t>
  </si>
  <si>
    <t>Zásuvka rozvodu TV+R,koncová max.1dB, komplet vč. rámečku a masky, montáž na přístrojovou krabici pod povrchem vč. příslušenství, design dle zásuvek ENN</t>
  </si>
  <si>
    <t>G.002</t>
  </si>
  <si>
    <t>STA.002</t>
  </si>
  <si>
    <t>Závěrečné měření na účastnické zásuvce - všechny kanály</t>
  </si>
  <si>
    <t>G.003</t>
  </si>
  <si>
    <t>STA.003</t>
  </si>
  <si>
    <t>Demontáž stávající zásuvky rozvodu TV+R</t>
  </si>
  <si>
    <t>G.004</t>
  </si>
  <si>
    <t>STA.004</t>
  </si>
  <si>
    <t>G.005</t>
  </si>
  <si>
    <t>STA.005</t>
  </si>
  <si>
    <t>G.006</t>
  </si>
  <si>
    <t>STA.006</t>
  </si>
  <si>
    <t>G.007</t>
  </si>
  <si>
    <t>STA.007</t>
  </si>
  <si>
    <t xml:space="preserve">Montáž kabelů musí být provedena dle ČSN. Kabely budou uloženy pod omítkou,  v konstrukci příček , v SDK stěnách v chráničkách, pevně na příchytkách a volně v roštech v podhledu , pokud není v textu uvedeno jinak. </t>
  </si>
  <si>
    <t>Označení:</t>
  </si>
  <si>
    <t>Český rozhlas Olomouc – rekonstrukce objektu Pavelčáková 2/19 – II. ETAPA, část 1.</t>
  </si>
  <si>
    <t xml:space="preserve">Datum: </t>
  </si>
  <si>
    <t>Vytvořil:</t>
  </si>
  <si>
    <t>Šlerka</t>
  </si>
  <si>
    <t>Měření a regulace - celková cena bez DPH:</t>
  </si>
  <si>
    <t>jednotková cena Kč (bez DPH)</t>
  </si>
  <si>
    <t>cena celkem Kč (bez DPH)</t>
  </si>
  <si>
    <t>Elektromontáže - 2.ETAPA, část 1.</t>
  </si>
  <si>
    <t>Montáž měděných vodičů CY, HO5V, HO7V, NYM, NYY, YY 6 mm2 uložených pevně</t>
  </si>
  <si>
    <t>vodič silový s Cu jádrem CY H07 V-K 6 mm2</t>
  </si>
  <si>
    <t>Montáž měděných kabelů CXKE, PRAFleGuard F do průřezu 4 mm2 uložených pevně</t>
  </si>
  <si>
    <t>kabel silový s Cu jádrem CXKE-R-J 5×2,5</t>
  </si>
  <si>
    <t>kabel silový s Cu jádrem CXKE-R-J 3×1,5</t>
  </si>
  <si>
    <t>kabel silový s Cu jádrem PRAFlaGuard F 1×2×0,8</t>
  </si>
  <si>
    <t>kabel silový s Cu jádrem PRAFlaGuard F 2×2×0,8</t>
  </si>
  <si>
    <t>kabel silový s Cu jádrem PRAFlaGuard F 4×2×0,8</t>
  </si>
  <si>
    <t>Montáž rozvodek nástěnných plastových čtyřhranných ACIDUR vodič D do 4 mm2</t>
  </si>
  <si>
    <t>Krabice do vhka IP43, včetně svorkovnice</t>
  </si>
  <si>
    <t>Montáž krabice do dutých stěn</t>
  </si>
  <si>
    <t>KRABICE KUL DO DUTÉ STĚNY</t>
  </si>
  <si>
    <t>Montáž trubky do D20 pevně</t>
  </si>
  <si>
    <t>Trubka tuhá PVC 1250 N D20 mm  vč. Spojovacího materiálu</t>
  </si>
  <si>
    <t>Trubka ohebná PVC DN20 vč. Spojovacího materiálu</t>
  </si>
  <si>
    <t>Kabelový žlab včetně víka a podpěrek do 100x50 mm</t>
  </si>
  <si>
    <t xml:space="preserve">Drátový žlab 50 x 50 mm včetně podpěrek </t>
  </si>
  <si>
    <t xml:space="preserve">Drátový žlab 100 x 50 mm včetně podpěrek </t>
  </si>
  <si>
    <t>Montáž lišt protahovacích šířky do 40 mm</t>
  </si>
  <si>
    <t>lišta elektroinstalační vkládací z PVC LV 18x13</t>
  </si>
  <si>
    <t>Montáž rozvaděčů skříňových nebo panelových dělitelných pole do 300 kg</t>
  </si>
  <si>
    <t>Ukončení vodičů v rozváděči nebo na přístroji včetně zapojení průřezu žíly do 2,5 mm2</t>
  </si>
  <si>
    <t>Ukončení vodičů pro OP do 6 mm2</t>
  </si>
  <si>
    <t>Zapojení dveřního/okenního kontaktu</t>
  </si>
  <si>
    <t>Montáž protipožární prostup E120 ve stavební konstrukci s atestem</t>
  </si>
  <si>
    <t>Protipožární prostup E120 ve stavební konstrukci s atestem</t>
  </si>
  <si>
    <t>Montáž provozních,měřících a regulačních zařízení</t>
  </si>
  <si>
    <t>Zapojení EC motoru ventilátoru</t>
  </si>
  <si>
    <t>Zapojení silového napájení čerpadla</t>
  </si>
  <si>
    <t>Zapojení UTP kabelu kominkace</t>
  </si>
  <si>
    <t>Montáž a zapojení kanálového čidla teploty a vlhkosti</t>
  </si>
  <si>
    <t>Montáž a zapojení snímače diferenčního tlaku na dýze ventilátoru</t>
  </si>
  <si>
    <t>Montáž příložného teplotního čidla</t>
  </si>
  <si>
    <t>Součinnost při zapojení DX kitu kondenzační jednotky na výparníku</t>
  </si>
  <si>
    <t>Součinnost při zapojení zvlhčovače</t>
  </si>
  <si>
    <t>Zapojení servopohonu trojcestného ventilu</t>
  </si>
  <si>
    <t>Montáž a zapojení diferenčního spínače tlaku na filtrech</t>
  </si>
  <si>
    <t>Montáž a zapojení bezpečnostního hygrostatu</t>
  </si>
  <si>
    <t>Součinnost při zapojení kabelu v silových rozvaděčich</t>
  </si>
  <si>
    <t>Montáž a zapojení protimrazové ochrany</t>
  </si>
  <si>
    <t>Napojení požárních klapek</t>
  </si>
  <si>
    <t>Zapojení signálu EPS</t>
  </si>
  <si>
    <t>Montáž a zapojení dálkového ovladače</t>
  </si>
  <si>
    <t>Montáž a zapojení snímače teploty a vlhkosti včetně propojení s kotakty</t>
  </si>
  <si>
    <t>Zkoušky individuální tuzemské jednoduché</t>
  </si>
  <si>
    <t>Služby k řídícímu systému</t>
  </si>
  <si>
    <t>Zpracování uživatelských programů</t>
  </si>
  <si>
    <t>bod</t>
  </si>
  <si>
    <t>Parametrizace periferií, oživení</t>
  </si>
  <si>
    <t>Vizualizace do prostředí desigo CC</t>
  </si>
  <si>
    <t>Rozšíření vizualizace o nové PLC</t>
  </si>
  <si>
    <t xml:space="preserve">Nastavení ovladačů </t>
  </si>
  <si>
    <t>Zprovoznění a odzkoušení komunikace KNX</t>
  </si>
  <si>
    <t>Zprovoznění a odzkoušení komunikace ModBUS</t>
  </si>
  <si>
    <t>Realizace integrace 100% systémů (nastavování parametrů, poruchové stavy) do systému používaným centrálním velínem ČRo, umístěným v budově ČRo, Vinohradská 12, který pro centrální správu systému MaR používá systém Siemens Desigo CC</t>
  </si>
  <si>
    <t>Výchozí revize elektro části MaR</t>
  </si>
  <si>
    <t xml:space="preserve">Rozvaděče </t>
  </si>
  <si>
    <t xml:space="preserve">Dodávka a montáž rozvaděče RA0.2 dle schématu </t>
  </si>
  <si>
    <t>Doplnění rozvaděče RA0.1 dle schématu</t>
  </si>
  <si>
    <t>Řídící systém</t>
  </si>
  <si>
    <t>PXC7.E400M Modulární automatizační stanice PXC7, 200x I/O (250x DB), Island bus, 2x Modbus RTU, Modbus TCP; BACnet/IP</t>
  </si>
  <si>
    <t>TXS1.12F10 Napájecí modul, 1200 mA pro periferní moduly</t>
  </si>
  <si>
    <t>TXM1.8U Univerzální modul, 8x UIO</t>
  </si>
  <si>
    <t>TXM1.16D Modul digitálních vstupů, 16x DI</t>
  </si>
  <si>
    <t>TXM1.6R Modul digitálních výstupů, 6x DO</t>
  </si>
  <si>
    <t>TXA1.K12 Adresovací kolíčky; 1 ... 12, + 2 resetovací</t>
  </si>
  <si>
    <t>TXA1.LA4 Popisné štítky, A4</t>
  </si>
  <si>
    <t>TXM1.8D Modul digitálních vstupů, 8x DI</t>
  </si>
  <si>
    <t>Polní instalace</t>
  </si>
  <si>
    <t>Teplotní a vlhkostní čidlo QFM2160</t>
  </si>
  <si>
    <t>Diferenční čidlo tlaku QBM3020-10</t>
  </si>
  <si>
    <t>Příložné teplotní čidlo QAD22</t>
  </si>
  <si>
    <t>Difenční spínač tlaku QBM81-5</t>
  </si>
  <si>
    <t>Bezpečnostní hygrostat QFM81.2</t>
  </si>
  <si>
    <t>Ovladač QMX.P37</t>
  </si>
  <si>
    <t>Prostorové čidlo se zapuštěnou montáží AQR2535NNW + AQR2570NF</t>
  </si>
  <si>
    <t>D.1.4.i.100a</t>
  </si>
  <si>
    <t>INSTALACE EPS - Etapa II.a - studia v 3.NP</t>
  </si>
  <si>
    <t>Množství 
v 1PP</t>
  </si>
  <si>
    <t>Množství 
v 3NP</t>
  </si>
  <si>
    <t>EPS - Elektrická požární signalizace</t>
  </si>
  <si>
    <t>EPS.001</t>
  </si>
  <si>
    <t>Samolepky s čísly adres - příslušenství označování hlásičů a prvků na linkách</t>
  </si>
  <si>
    <t>EPS.002</t>
  </si>
  <si>
    <t>Multifunkční autonomní siréna vč. příslušenství</t>
  </si>
  <si>
    <t>EPS.003</t>
  </si>
  <si>
    <t>Přídavná patice k houkačce bílá</t>
  </si>
  <si>
    <t>EPS.004</t>
  </si>
  <si>
    <t xml:space="preserve">Bezhalogenový nízkofrekvenční sdělovací kabel s Al stíněním s malým množstvím uvolněného 
tepla v případě požáru, SHKFH–R 1x2x0,8,B2ca s1d1 kabel pro hlásičové linky </t>
  </si>
  <si>
    <t>EPS.005</t>
  </si>
  <si>
    <t>Jednostranná příchytka E30-E90 pro kabel o d 10mm vč. kotvícího příslušenství pro uchycení do stropu</t>
  </si>
  <si>
    <t>EPS.006</t>
  </si>
  <si>
    <t>EPS.007</t>
  </si>
  <si>
    <t>Rozbočovací krabice se zachováním funkčnosti při požáru, určena pro kabely s prokázanou funkčností při požáru vč. svorkovnice je určena pro 5 vodičů s průřezem  0,5-4 mm2</t>
  </si>
  <si>
    <t>EPS.008</t>
  </si>
  <si>
    <t>Kabel dle Vyhlášky č.268/2011 Sb.PH120-R, dle  ČSN 73 0895, B2caS1D0 dle PrEN 50399:07,Ohniodolný dle ČSN IEC60331, bezhalogenový dle ČSN 50266
SSKFH–V180, B2ca, s1 d1 2x2x0,8</t>
  </si>
  <si>
    <t>EPS.009</t>
  </si>
  <si>
    <t>Jednostranná příchytka E30-E90 pro kabel o d 10mm dle Vyhl.23/268 2011 Sb. (ČSN 73 0895) vč. Kotvícího příslušenství pro uchycení do stropu</t>
  </si>
  <si>
    <t>EPS.010</t>
  </si>
  <si>
    <t>EPS.011</t>
  </si>
  <si>
    <t>Demontáž stávajícícho automatického hlásiče</t>
  </si>
  <si>
    <t>EPS.012</t>
  </si>
  <si>
    <t>Montáž stávajícího automatického hlásiče</t>
  </si>
  <si>
    <t>EPS.013</t>
  </si>
  <si>
    <t>Kontrola funkčnosti stávajícího automatického hlásiče</t>
  </si>
  <si>
    <t>EPS.014</t>
  </si>
  <si>
    <t>Demontáž patice pro stávající hlásiče</t>
  </si>
  <si>
    <t>EPS.015</t>
  </si>
  <si>
    <t>Montáž patice pro stávající hlásiče</t>
  </si>
  <si>
    <t>EPS.016</t>
  </si>
  <si>
    <t>Demontáž stávající sirény vč. přídavné patice</t>
  </si>
  <si>
    <t>EPS.017</t>
  </si>
  <si>
    <t>Demontáž stávající kabeláže linkové vč. úložného materiálu</t>
  </si>
  <si>
    <t>EPS.018</t>
  </si>
  <si>
    <t>Kontrola funkčnosti zapojených ovládaných zařízení, vč. uvedení do provozu</t>
  </si>
  <si>
    <t>EPS.019</t>
  </si>
  <si>
    <t>Zapojení vývodu na stávající vstupně-výstupní prvek ovládaných zařízení</t>
  </si>
  <si>
    <t>EPS.020</t>
  </si>
  <si>
    <t>Konfigurace a programování systému EPS  vč. uvedení do provozu</t>
  </si>
  <si>
    <t>EPS.021</t>
  </si>
  <si>
    <t>Komplexní koordinační zkouška systému EPS</t>
  </si>
  <si>
    <t>EPS.022</t>
  </si>
  <si>
    <t>Přeprogramování ústředny EPS  integrace systému jako celku</t>
  </si>
  <si>
    <t>EPS.023</t>
  </si>
  <si>
    <t>Vypracování dokumentace skutečného provedení stavby</t>
  </si>
  <si>
    <t>EPS.024</t>
  </si>
  <si>
    <t>Vypracování tabulek pro dokumentaci DZP</t>
  </si>
  <si>
    <t>EPS.025</t>
  </si>
  <si>
    <t>EPS.026</t>
  </si>
  <si>
    <t>EPS.027</t>
  </si>
  <si>
    <t>Pokládání kabelů do stávajících tras apod.</t>
  </si>
  <si>
    <t>EPS.028</t>
  </si>
  <si>
    <t>EPS.029</t>
  </si>
  <si>
    <t>EPS.030</t>
  </si>
  <si>
    <t>Systém musí být ve shodné  technologií používanou v řešeném objektu.</t>
  </si>
  <si>
    <t>ČRo Olomouc - Pavelčákova 2/19 - Etapa II.b</t>
  </si>
  <si>
    <t>Širokopásmový stěnový panel</t>
  </si>
  <si>
    <r>
      <t xml:space="preserve">Širokopásmový akustický panel pro instalaci na stěny. Rozměry 1200 x 600 x 100 mm, vážený koeficient akustické absorpce </t>
    </r>
    <r>
      <rPr>
        <sz val="12"/>
        <rFont val="Symbol"/>
        <family val="1"/>
        <charset val="2"/>
      </rPr>
      <t>a</t>
    </r>
    <r>
      <rPr>
        <sz val="10"/>
        <rFont val="Tahoma"/>
        <family val="2"/>
        <charset val="238"/>
      </rPr>
      <t xml:space="preserve">w&gt;0,9 a absorpce více než 0,6 na 125 Hz. Dodávka vč. celoplošného potisku a instalačního materiálu. Požární klasifikace: třída A1/A2.
Před finálním vyhotovením musí proběhnout tisková zkouška a odsouhlasení tisku investorem.
</t>
    </r>
  </si>
  <si>
    <t>Nízkofrekvenční stěnový panel</t>
  </si>
  <si>
    <r>
      <t xml:space="preserve">Širokopásmový akustický panel pro instalaci na stěny, opticky identický s širokopásmovým. Rozměry 1200 x 600 x 100 mm, vážený koeficient akustické absorpce </t>
    </r>
    <r>
      <rPr>
        <sz val="12"/>
        <rFont val="Symbol"/>
        <family val="1"/>
        <charset val="2"/>
      </rPr>
      <t>a</t>
    </r>
    <r>
      <rPr>
        <sz val="10"/>
        <rFont val="Tahoma"/>
        <family val="2"/>
        <charset val="238"/>
      </rPr>
      <t>w&gt;0,6 a absorpce více než 0,8 na oktávových pásmech 125, 250 a 500 Hz. Dodávka vč. celoplošného potisku a instalačního materiálu. 
Před finálním vyhotovením musí proběhnout tisková zkouška a odsouhlasení tisku investorem. Požární klasifikace: třída A1/A2.</t>
    </r>
  </si>
  <si>
    <t>Vykrývací panely</t>
  </si>
  <si>
    <t xml:space="preserve">Neperforované stěnové obklady s předpokladem základní nízkofrekvenční funkce. Materiál na bázi SDK, vzduchová mezera kompletně vyplněna minerální vatou s objem. hm. min. 35 kg/m2. Požární klasifikace: třída A1/A2.
Dodávka a montáž vč. nosného roštu a instalačního materiálu, výmalba.
</t>
  </si>
  <si>
    <t>Akustický obklad štítové stěny</t>
  </si>
  <si>
    <t xml:space="preserve">Perforovaný SDK 12,5 mm s nepravidelnou celoplošnou perforací 10%, v souladu s projektem interiéru, včetně výmalby, nosného roštu a minerální vaty tl. 40 mm a objem. hmotnosti min. 35 kg/m2. Stavební  konstrukce není pravoúhlá, jde o šikmou stěnu.
</t>
  </si>
  <si>
    <t>Kryt radiátorů dle projektu interiéru, tvořený svislými lamelami v přímé vizuální návaznosti na akustický obklad. Třída hořlavosti A.</t>
  </si>
  <si>
    <t>Obložky dveří a pomocné konstrukce</t>
  </si>
  <si>
    <t xml:space="preserve">Zakončení akustických obkladů u vstupních dveří a pomocné konstrukce u vyústek VZT a topení. Plný deskový materiál bez perforace, včetně příprav pro instalaci prvků ostatních profesí. Třída hořlavosti A.
</t>
  </si>
  <si>
    <t>AHU S4 - studio 409 přívod a odvod vzduchu</t>
  </si>
  <si>
    <t>S4.01m</t>
  </si>
  <si>
    <t>S4.01</t>
  </si>
  <si>
    <t>S4.02m</t>
  </si>
  <si>
    <t>S4.02</t>
  </si>
  <si>
    <t>S4.20m</t>
  </si>
  <si>
    <t>S4.20</t>
  </si>
  <si>
    <t>S4.21m</t>
  </si>
  <si>
    <t>S4.21</t>
  </si>
  <si>
    <t>Kulisový tlumič hluku  750x315-1000, š. kulisy 100, počet kulis 4, dle standardu TLU1</t>
  </si>
  <si>
    <t>S4.40m</t>
  </si>
  <si>
    <t>S4.40</t>
  </si>
  <si>
    <t>P.12m</t>
  </si>
  <si>
    <t>751 51 1182</t>
  </si>
  <si>
    <t>Mtž kruhového potrubí bez přírub 100-200mm</t>
  </si>
  <si>
    <t>P.12c</t>
  </si>
  <si>
    <t>Trouba kruhově vinutá  DN 160mm tl.0,6, bř. Těs</t>
  </si>
  <si>
    <t>O.03</t>
  </si>
  <si>
    <t>751 69 1111</t>
  </si>
  <si>
    <t>Zaregulování systému VZT - 1 koncový prvek</t>
  </si>
  <si>
    <t>-699576535</t>
  </si>
  <si>
    <t>Vytápění Etapa 2B</t>
  </si>
  <si>
    <t>734</t>
  </si>
  <si>
    <t>Armatury</t>
  </si>
  <si>
    <t>735890858T00</t>
  </si>
  <si>
    <t>Otopné těleso hliníkové článkové LIPOVICA PLANO v.500 12čl. SP</t>
  </si>
  <si>
    <t>735890864T00</t>
  </si>
  <si>
    <t>Otopné těleso hliníkové článkové LIPOVICA PLANO v.500 17čl. SP</t>
  </si>
  <si>
    <t>734191728T00</t>
  </si>
  <si>
    <t>Ventily regulační vyvažovací  DN15, D+M</t>
  </si>
  <si>
    <t>Ventily regulační vyvažovací STAD DN 15 s vypouštěním, kvs=2,56 m3/h, PN25</t>
  </si>
  <si>
    <t>734215133R00</t>
  </si>
  <si>
    <t>Ventil automatický, odvzdušňovací, mosazný, PN 14, DN 15, včetně dodávky materiálu</t>
  </si>
  <si>
    <t>RTS 23/ I</t>
  </si>
  <si>
    <t>734226212RT1</t>
  </si>
  <si>
    <t>Ventil termostatický, dvouregulační, přímý, mosazný, DN 15, bez termostatické hlavice, PN 10, vnější závit, včetně dodávky materiálu</t>
  </si>
  <si>
    <t>734235121R00</t>
  </si>
  <si>
    <t>Kohout kulový, mosazný, DN 15, PN 42, vnitřní-vnitřní, včetně dodávky materiálu</t>
  </si>
  <si>
    <t>734266222R00</t>
  </si>
  <si>
    <t>Šroubení uzavíratelné radiátorové regulační s vypouštěním, přímé, bronzové, DN 15, PN 10, včetně dodávky materiálu</t>
  </si>
  <si>
    <t>734291962R00</t>
  </si>
  <si>
    <t>Opravy závitových armatur zpětná montáž hlavic  ovládání termostatických ventilů ruční V 4250</t>
  </si>
  <si>
    <t>B2 - Vestavné LED svítidlo typu downlight. Hliníkové lité tělo bílé; barvy; IP 20; 4000K; 26W; 2000lm; Ra=90+; ON/OFF 230V</t>
  </si>
  <si>
    <t>C2 - Závěsný kruhový LED panel, driver umístěn na stropě; IP20; 4000K; 46W; 3400lm; Ra=80+; ON/OFF 230V</t>
  </si>
  <si>
    <t>Posun stávajícího nouzového svítidla (m.č.409)</t>
  </si>
  <si>
    <t>Demontáž stávajícího osvětlení (Levá strana 5.NP)</t>
  </si>
  <si>
    <t>Pohybové čidlo 200° a spodním snímáním vhodné pro spínání LED, IP20, včetně přístrojové krabice, montáž,zapojení a ukončení vodičů.</t>
  </si>
  <si>
    <t>Zásuvka 230V/16A,3p, IP 20, včetně přístrojové krabice, montáž,zapojení a ukončení vodičů. Šedá</t>
  </si>
  <si>
    <t>Zásuvka 230V/16A s přepěťovou ochranou a optickou signalizací poruchy,3p, IP 20, včetně přístrojové krabice, montáž,zapojení a ukončení vodičů. - Červená</t>
  </si>
  <si>
    <t>Podlahová krabice A - (16M - 261x261x&lt;50) - (3x záloha DA+UPS)</t>
  </si>
  <si>
    <t xml:space="preserve">Kabel CSKH- P60-R 3x2,5 </t>
  </si>
  <si>
    <t>Kabel CXKH-R  5x6</t>
  </si>
  <si>
    <r>
      <t xml:space="preserve">Rozvaděč RS4
</t>
    </r>
    <r>
      <rPr>
        <i/>
        <sz val="12"/>
        <rFont val="Times New Roman"/>
        <family val="1"/>
        <charset val="238"/>
      </rPr>
      <t>Touto položkou je myšlena kompletní výzbroj včetně montáže, uvedené na v.č.</t>
    </r>
    <r>
      <rPr>
        <sz val="12"/>
        <rFont val="Times New Roman"/>
        <family val="1"/>
        <charset val="238"/>
      </rPr>
      <t>59</t>
    </r>
  </si>
  <si>
    <r>
      <t xml:space="preserve">Úprava stávajícího rozvaděče R4
</t>
    </r>
    <r>
      <rPr>
        <i/>
        <sz val="12"/>
        <rFont val="Times New Roman"/>
        <family val="1"/>
        <charset val="238"/>
      </rPr>
      <t xml:space="preserve">Touto položkou je myšlena kompletní výzbroj včetně montáže, uvedené na v.č. </t>
    </r>
    <r>
      <rPr>
        <sz val="12"/>
        <rFont val="Times New Roman"/>
        <family val="1"/>
        <charset val="238"/>
      </rPr>
      <t>57</t>
    </r>
  </si>
  <si>
    <t>Projektová dokumentace realizační</t>
  </si>
  <si>
    <t>Český rozhlas Olomouc – rekonstrukce objektu Pavelčáková 2/19 – II. ETAPA, část 2.</t>
  </si>
  <si>
    <t>Elektromontáže - 2.ETAPA, část 2.</t>
  </si>
  <si>
    <t>D.1.4.h.100b</t>
  </si>
  <si>
    <t>SLABOPROUDÉ INSTALACE - Etapa II.b - studio v přední části 5.NP</t>
  </si>
  <si>
    <t>https://www.lancomat.cz/kabel-u-ftp-awg23-kat-6-lszh-b2ca-s1a-d1-a1-500m-civka-oranzovy-p166575/</t>
  </si>
  <si>
    <t>Standardní beznástrojový 8-pinový UTP konektor RJ45 pro přímou montáž na kabel</t>
  </si>
  <si>
    <t>C.015</t>
  </si>
  <si>
    <t>Silový kabel bezhalogenový, typ pláště B2ca s1d0 
CXKH-R 2x2,5 B2ca s1d1, kabel bez zachování funkšnosti kabelové trasy, montáž pod omítku/příchytky na povrch</t>
  </si>
  <si>
    <t>C.016</t>
  </si>
  <si>
    <t>C.017</t>
  </si>
  <si>
    <t>C.018</t>
  </si>
  <si>
    <t>C.019</t>
  </si>
  <si>
    <t>C.020</t>
  </si>
  <si>
    <t>C.021</t>
  </si>
  <si>
    <t>C.022</t>
  </si>
  <si>
    <t>C.023</t>
  </si>
  <si>
    <t>C.024</t>
  </si>
  <si>
    <t>C.025</t>
  </si>
  <si>
    <t>C.026</t>
  </si>
  <si>
    <t>C.027</t>
  </si>
  <si>
    <t>C.028</t>
  </si>
  <si>
    <t>C.029</t>
  </si>
  <si>
    <t>C.030</t>
  </si>
  <si>
    <t>C.031</t>
  </si>
  <si>
    <t>C.032</t>
  </si>
  <si>
    <t>C.033</t>
  </si>
  <si>
    <t>C.034</t>
  </si>
  <si>
    <t>C.035</t>
  </si>
  <si>
    <t>C.036</t>
  </si>
  <si>
    <t>C.037</t>
  </si>
  <si>
    <t>C.038</t>
  </si>
  <si>
    <t>EKV.038</t>
  </si>
  <si>
    <t>D.1.4.i.100b</t>
  </si>
  <si>
    <t>INSTALACE EPS - Etapa II.b – studio v přední části 5.NP</t>
  </si>
  <si>
    <t>REKAPITULACE POLOŽKOVÉHO ROZPOČTU</t>
  </si>
  <si>
    <t>Díl objektu:</t>
  </si>
  <si>
    <t>Část:</t>
  </si>
  <si>
    <t xml:space="preserve">JKSO: </t>
  </si>
  <si>
    <t>Objednatel:</t>
  </si>
  <si>
    <t>Celkem bez DPH</t>
  </si>
  <si>
    <t>Množství 
v 5NP</t>
  </si>
  <si>
    <t>Pokládání kabelů do stávajících tras</t>
  </si>
  <si>
    <t>Dostavba 5.NP</t>
  </si>
  <si>
    <t>801-1</t>
  </si>
  <si>
    <t>Odkaz na mn. položky pořadí 2 : 1,00000</t>
  </si>
  <si>
    <t>5536-R01</t>
  </si>
  <si>
    <t>Mřížka větrací HMV 300x300 mm</t>
  </si>
  <si>
    <t>Odkaz na mn. položky pořadí 17 : 1,00000</t>
  </si>
  <si>
    <t>970031130R00</t>
  </si>
  <si>
    <t>Jádrové vrtání, kruhové prostupy v cihelném zdivu jádrové vrtání, do D 130 mm</t>
  </si>
  <si>
    <t>801-3</t>
  </si>
  <si>
    <t>Prostupy-zavěšené potrubí : 7*0,15</t>
  </si>
  <si>
    <t>970033130R00</t>
  </si>
  <si>
    <t>Jádrové vrtání, kruhové prostupy v cihelném zdivu příplatek za jádrové vrtání ve H nad 1,5 m , do D 130 mm</t>
  </si>
  <si>
    <t>Odkaz na mn. položky pořadí 3 : 1,05000</t>
  </si>
  <si>
    <t>970051100R00</t>
  </si>
  <si>
    <t>Jádrové vrtání, kruhové prostupy v železobetonu jádrové vrtání , do D 100 mm</t>
  </si>
  <si>
    <t>Prostupy S4-5 : 1*0,3</t>
  </si>
  <si>
    <t>970051130R00</t>
  </si>
  <si>
    <t>Jádrové vrtání, kruhové prostupy v železobetonu jádrové vrtání , do D 130 mm</t>
  </si>
  <si>
    <t>Prostupy S4-4 : 1*0,3</t>
  </si>
  <si>
    <t>970053200R00</t>
  </si>
  <si>
    <t>Jádrové vrtání, kruhové prostupy v železobetonu příplatek za jádrové vrtání ve H nad 1,5 m, do D 200 mm</t>
  </si>
  <si>
    <t>Odkaz na mn. položky pořadí 6 : 0,30000</t>
  </si>
  <si>
    <t>Odkaz na mn. položky pořadí 5 : 0,30000</t>
  </si>
  <si>
    <t>713571113R00</t>
  </si>
  <si>
    <t>Požárně ochranná manžeta EI 90, D 75 mm</t>
  </si>
  <si>
    <t>800-713</t>
  </si>
  <si>
    <t>Montáž manžety ke stěně nebo stropu pomocí rozpěrné hmoždinky se šroubem. Cena obsahuje i dodávku manžety a spojovacích prostředků.</t>
  </si>
  <si>
    <t>4.NP : 1</t>
  </si>
  <si>
    <t>713571115R00</t>
  </si>
  <si>
    <t>Požárně ochranná manžeta EI 90, D 110 mm</t>
  </si>
  <si>
    <t>4.NP : 7</t>
  </si>
  <si>
    <t>721176103R00</t>
  </si>
  <si>
    <t>Potrubí HT připojovací vnější průměr D 50 mm, tloušťka stěny 1,8 mm, DN 50</t>
  </si>
  <si>
    <t xml:space="preserve">Připojovací 5.NP : </t>
  </si>
  <si>
    <t>Koupelna : 0,75+0,5*2</t>
  </si>
  <si>
    <t>Kuchyňka : +0,5*1</t>
  </si>
  <si>
    <t>721176104R00</t>
  </si>
  <si>
    <t>Potrubí HT připojovací vnější průměr D 75 mm, tloušťka stěny 1,9 mm, DN 70</t>
  </si>
  <si>
    <t>Koupelna : 0,5+2,5</t>
  </si>
  <si>
    <t>721176105R00</t>
  </si>
  <si>
    <t>Potrubí HT připojovací vnější průměr D 110 mm, tloušťka stěny 2,7 mm, DN 100</t>
  </si>
  <si>
    <t>Koupelna : 0,5+0,5*1</t>
  </si>
  <si>
    <t>721177714R00</t>
  </si>
  <si>
    <t xml:space="preserve">Potrubí třívrstvé velmi silně odhlučněné -  odpadní svislé vnější vrstva z PP, střední vrstva z PP zesílená minerálními látkami, vnitřní vrstva z PP, hlasitost 12 dB, vnější průměr D 75 mm, tloušťka stěny 2,6 mm,  </t>
  </si>
  <si>
    <t>včetně tvarovek. Bez zednických výpomocí.</t>
  </si>
  <si>
    <t>Potrubí včetně tvarovek a objímek. Bez zednických výpomocí.</t>
  </si>
  <si>
    <t>Koupelna : 0,5</t>
  </si>
  <si>
    <t>721177715R00</t>
  </si>
  <si>
    <t xml:space="preserve">Potrubí třívrstvé velmi silně odhlučněné -  odpadní svislé vnější vrstva z PP, střední vrstva z PP zesílená minerálními látkami, vnitřní vrstva z PP, hlasitost 12 dB, vnější průměr D 110 mm, tloušťka stěny 3,6 mm,  </t>
  </si>
  <si>
    <t>Koupelna : 1,5</t>
  </si>
  <si>
    <t>721177734R00</t>
  </si>
  <si>
    <t xml:space="preserve">Potrubí třívrstvé velmi silně odhlučněné - zavěšené vnější vrstva z PP, střední vrstva z PP zesílená minerálními látkami, vnitřní vrstva z PP, hlasitost 12 dB, vnější průměr D 75 mm, tloušťka stěny 2,6 mm,  </t>
  </si>
  <si>
    <t>Zavěšené 4.NP : 1,5</t>
  </si>
  <si>
    <t>721177735R00</t>
  </si>
  <si>
    <t xml:space="preserve">Potrubí třívrstvé velmi silně odhlučněné - zavěšené vnější vrstva z PP, střední vrstva z PP zesílená minerálními látkami, vnitřní vrstva z PP, hlasitost 12 dB, vnější průměr D 110 mm, tloušťka stěny 3,6 mm,  </t>
  </si>
  <si>
    <t>Zavěšené 4.NP : 7,5</t>
  </si>
  <si>
    <t>721273150RT1</t>
  </si>
  <si>
    <t>Ventilační hlavice D 50, 75, 110 mm, přivzdušňovací ventil D 50/75/110 mm s dvojitou izolační stěnou, s masivní pryžovou membránou, s odnímatelnou mřížkou proti hmyzu a pro čištění, mat. , včetně dodávky materiálu</t>
  </si>
  <si>
    <t>5.NP : 1</t>
  </si>
  <si>
    <t>Odkaz na mn. položky pořadí 10 : 2,25000</t>
  </si>
  <si>
    <t>Odkaz na mn. položky pořadí 11 : 3,00000</t>
  </si>
  <si>
    <t>Odkaz na mn. položky pořadí 12 : 1,00000</t>
  </si>
  <si>
    <t>Odkaz na mn. položky pořadí 13 : 0,50000</t>
  </si>
  <si>
    <t>Odkaz na mn. položky pořadí 14 : 1,50000</t>
  </si>
  <si>
    <t>Odkaz na mn. položky pořadí 15 : 1,50000</t>
  </si>
  <si>
    <t>Odkaz na mn. položky pořadí 16 : 7,50000</t>
  </si>
  <si>
    <t>Odkaz na mn. položky pořadí 18 : 17,25000</t>
  </si>
  <si>
    <t>998721103R00</t>
  </si>
  <si>
    <t>Přesun hmot pro vnitřní kanalizaci v objektech výšky do 24 m</t>
  </si>
  <si>
    <t>722</t>
  </si>
  <si>
    <t>Vnitřní vodovod</t>
  </si>
  <si>
    <t>722178113RT1</t>
  </si>
  <si>
    <t>Potrubí vícevrstvé z polyetylénu, hliníkové vrstvy a polyetylénu PEX/AL/PEX, D 20 mm, s 2,0 mm, PN 10, lisovaný spoj s mosaznými tvarovkami</t>
  </si>
  <si>
    <t>včetně tvarovek, bez zednických výpomocí,</t>
  </si>
  <si>
    <t xml:space="preserve">5.NP - kuchyňka: : </t>
  </si>
  <si>
    <t>Připojovací SV : 2,5+0,5*1</t>
  </si>
  <si>
    <t>Zavěšené SV : 3,0</t>
  </si>
  <si>
    <t xml:space="preserve">5.NP-koupelna : </t>
  </si>
  <si>
    <t>Připojovací SV : 5,0+0,5*3</t>
  </si>
  <si>
    <t>Připojovací TV : 5,0+0,5*2</t>
  </si>
  <si>
    <t>722181213RT7</t>
  </si>
  <si>
    <t>Izolace vodovodního potrubí návleková z trubic z pěnového polyetylenu, tloušťka stěny 13 mm, d 22 mm</t>
  </si>
  <si>
    <t>V položce je kalkulována dodávka izolační trubice, spon a lepicí pásky.</t>
  </si>
  <si>
    <t>Odkaz na mn. položky pořadí 23 : 18,50000</t>
  </si>
  <si>
    <t>722235111R00</t>
  </si>
  <si>
    <t>Kohout kulový, mosazný, vnitřní-vnitřní závit, DN 15, PN 25, včetně dodávky materiálu</t>
  </si>
  <si>
    <t>5.NP pro koupelnu : 2</t>
  </si>
  <si>
    <t>722280106R00</t>
  </si>
  <si>
    <t>Tlakové zkoušky vodovodního potrubí do DN 32</t>
  </si>
  <si>
    <t>Včetně dodávky vody, uzavření a zabezpečení konců potrubí.</t>
  </si>
  <si>
    <t>722290234R00</t>
  </si>
  <si>
    <t>Proplach a dezinfekce vodovodního potrubí do DN 80</t>
  </si>
  <si>
    <t>Včetně dodání desinfekčního prostředku.</t>
  </si>
  <si>
    <t>Odkaz na mn. položky pořadí 26 : 18,50000</t>
  </si>
  <si>
    <t>722-R01</t>
  </si>
  <si>
    <t>Napojení potrubí na stávající rozvod vody, Dodávka + montáž</t>
  </si>
  <si>
    <t>5.NP : 3</t>
  </si>
  <si>
    <t>722-R09</t>
  </si>
  <si>
    <t>Upevňovací technika pro potrubí do D133x5,0, Dodávka + montáž</t>
  </si>
  <si>
    <t>závěsy, uložení, pevné body (závěsová technika např. Koňařík)</t>
  </si>
  <si>
    <t>Zavěšené potrubí SV : 3,0</t>
  </si>
  <si>
    <t>998722103R00</t>
  </si>
  <si>
    <t>Přesun hmot pro vnitřní vodovod v objektech výšky do 24 m</t>
  </si>
  <si>
    <t>725</t>
  </si>
  <si>
    <t>Zařizovací předměty</t>
  </si>
  <si>
    <t>725102-WC</t>
  </si>
  <si>
    <t>WC - klozet keramický, závěsný, Dodávka+montáž</t>
  </si>
  <si>
    <t>POL1_1</t>
  </si>
  <si>
    <t>Viz specifikace: Wc</t>
  </si>
  <si>
    <t>725103-Um</t>
  </si>
  <si>
    <t>Um - umyvadlo keramické, Dodávka+montáž</t>
  </si>
  <si>
    <t>Viz specifikace: Um</t>
  </si>
  <si>
    <t>725106-Dř01</t>
  </si>
  <si>
    <t>Dř - dřez - příslušenství, Dodávka+montáž</t>
  </si>
  <si>
    <t>Viz specifikace: Dř</t>
  </si>
  <si>
    <t>725106-Dř02</t>
  </si>
  <si>
    <t>Dř - dřez nerezový, Dodávka+montáž</t>
  </si>
  <si>
    <t>725106-R01</t>
  </si>
  <si>
    <t>Elektrický tlakový zásobník TV 5l s tlakovou řadou, Dodávka+montáž</t>
  </si>
  <si>
    <t>Popis viz specifikace (příloha techniké zprávy)</t>
  </si>
  <si>
    <t>1.PP : 1</t>
  </si>
  <si>
    <t>725108-SP-va</t>
  </si>
  <si>
    <t>Sp-va - sprcha s vaničkou, Dodávka + montáž</t>
  </si>
  <si>
    <t>Viz specifikace: Sp-va</t>
  </si>
  <si>
    <t>998725103R00</t>
  </si>
  <si>
    <t>Přesun hmot pro zařizovací předměty v objektech výšky do 24 m</t>
  </si>
  <si>
    <t>AHU K1 - kanceláře+studia-přívod a odvod vzduchu</t>
  </si>
  <si>
    <t>K1.11m</t>
  </si>
  <si>
    <t>751 32 2132</t>
  </si>
  <si>
    <t>Mtž anemostatu vířivého se skř. Do 0,1m2</t>
  </si>
  <si>
    <t>K1.11</t>
  </si>
  <si>
    <t>Anemostat kruhový s připojovací skříní kruhovou s horizontálním napojením a rgulační klapkou DN125, barva RAL 9010, velikost 300x8</t>
  </si>
  <si>
    <t>K1.22m</t>
  </si>
  <si>
    <t>K1.22</t>
  </si>
  <si>
    <t>Tlumič hluku přeslechový, ohebný DN125, l=1m, tl. Izolace 25mm</t>
  </si>
  <si>
    <t>K1.23m</t>
  </si>
  <si>
    <t>751 39 8022</t>
  </si>
  <si>
    <t>Mtž větrací mřížky stěnové do 0,1m2</t>
  </si>
  <si>
    <t>K1.23</t>
  </si>
  <si>
    <t>Obdélníková mřížka s přeslechovým tlumičem 400x130mm s oboustranným bílým panelem</t>
  </si>
  <si>
    <t>AHU K3 - Hygienické zázemí - odvod vzduchu</t>
  </si>
  <si>
    <t>K3.11m</t>
  </si>
  <si>
    <t>751 32 2012</t>
  </si>
  <si>
    <t>Mtž talířového ventilu D do 200 mm</t>
  </si>
  <si>
    <t>K3.11</t>
  </si>
  <si>
    <t>Talířový ventil univerzální, kovový, bílý DN160 se  zděří</t>
  </si>
  <si>
    <t>K3.40m</t>
  </si>
  <si>
    <t>751 39 8092R</t>
  </si>
  <si>
    <t>Mtž regulátoru variabilního průtoku D do 200</t>
  </si>
  <si>
    <t>K3.40</t>
  </si>
  <si>
    <t>Regulátor průtoku variabilní se servophonem 24V, 0-10V, DN125</t>
  </si>
  <si>
    <t>P.02d</t>
  </si>
  <si>
    <t>Oblouk segmentový 90° DN125</t>
  </si>
  <si>
    <t>P.02i</t>
  </si>
  <si>
    <t>Oblouk segmentový 45° DN200</t>
  </si>
  <si>
    <t>P.02j</t>
  </si>
  <si>
    <t>Oblouk segmentový 90° DN200</t>
  </si>
  <si>
    <t>Oblouk segmentový 45° DN125</t>
  </si>
  <si>
    <t>P.04b</t>
  </si>
  <si>
    <t>spojka DN125</t>
  </si>
  <si>
    <t>P.04c</t>
  </si>
  <si>
    <t>spojka DN160</t>
  </si>
  <si>
    <t>P.04d</t>
  </si>
  <si>
    <t>spojka DN200</t>
  </si>
  <si>
    <t>P.06m</t>
  </si>
  <si>
    <t>751 51 4478</t>
  </si>
  <si>
    <t>Mtž přechodu osového 100-200mm</t>
  </si>
  <si>
    <t>P.06b</t>
  </si>
  <si>
    <t>Přechod osový DN160/125</t>
  </si>
  <si>
    <t>P.06d</t>
  </si>
  <si>
    <t>Přechod osový DN200/160</t>
  </si>
  <si>
    <t>P.09m</t>
  </si>
  <si>
    <t>751 51 4288</t>
  </si>
  <si>
    <t>Mtž odbočky jednostranné  100-200mm</t>
  </si>
  <si>
    <t>P.09d</t>
  </si>
  <si>
    <t>Odbočka jednostranná 90° 160/125</t>
  </si>
  <si>
    <t>P.09h</t>
  </si>
  <si>
    <t>Odbočka jednostranná 90° 200/125</t>
  </si>
  <si>
    <t>P.12b</t>
  </si>
  <si>
    <t>Trouba kruhově vinutá  DN 125mm tl.0,6, bř. Těs</t>
  </si>
  <si>
    <t>P.13m</t>
  </si>
  <si>
    <t>751 51 1183</t>
  </si>
  <si>
    <t>Mtž kruhového potrubí bez přírub 200-300mm</t>
  </si>
  <si>
    <t>P.13a</t>
  </si>
  <si>
    <t>Trouba kruhově vinutá  DN 200mm tl.0,6</t>
  </si>
  <si>
    <t>P.15m</t>
  </si>
  <si>
    <t>751 53 7112</t>
  </si>
  <si>
    <t>Mtž ohebné hadice izolované 100-200mm</t>
  </si>
  <si>
    <t>P.15b</t>
  </si>
  <si>
    <t>Ohebná hadice izolovaná izolací tl. 25mm+Al povrch, DN125</t>
  </si>
  <si>
    <t>P.15c</t>
  </si>
  <si>
    <t>Ohebná hadice izolovaná izolací tl. 25mm+Al povrch, DN160</t>
  </si>
  <si>
    <t>P.15d</t>
  </si>
  <si>
    <t>Ohebná hadice izolovaná izolací tl. 25mm+Al povrch, DN200</t>
  </si>
  <si>
    <t>P.301m</t>
  </si>
  <si>
    <t>751 58 1356</t>
  </si>
  <si>
    <t>Požární prostup stěnou hruhového potrubí do DN200</t>
  </si>
  <si>
    <t>02</t>
  </si>
  <si>
    <t>Vytápění Etapa 2C</t>
  </si>
  <si>
    <t>733191923R00</t>
  </si>
  <si>
    <t>Opravy rozvodu potrubí z ocelových trubek závitových normálních i zesílených  navaření odbočky na dosavadní potrubí, DN 15</t>
  </si>
  <si>
    <t>96T00</t>
  </si>
  <si>
    <t>Sekání drážek, průrazů, hrubá výplň, zapravení průrazů, vrtání zdiva a stropů</t>
  </si>
  <si>
    <t>Veškeré stavební přípomoci pro zhotovení zdravotechniky</t>
  </si>
  <si>
    <t>734226212R00</t>
  </si>
  <si>
    <t>734221672RT3</t>
  </si>
  <si>
    <t>Hlavice termostatická, včetně dodávky materiálu</t>
  </si>
  <si>
    <t>735156666R00</t>
  </si>
  <si>
    <t>Otopná tělesa panelová počet desek 2, počet přídavných přestupných ploch 2, výška 600 mm, délka 1000 mm, levé nebo pravé boční připojení,s nuceným nebo samotížným oběhem, čelní deska profilovaná, včetně dodávky materiálu</t>
  </si>
  <si>
    <t>735171331R00</t>
  </si>
  <si>
    <t>Otopná tělesa koupelnová trubkové otopné těleso rovné, spodní středové připojení s roztečí 50 mm, výška 1500 mm, šířka 600 mm, průměr trubek 20 mm, objem tělesa 6,9 l, včetně dodávky materiálu</t>
  </si>
  <si>
    <t>B - Vestavné LED svítidlo typu downlight. Hliníkové lité tělo bílé. barvy; IP44; IK02; 4000K; 25W; 2370lm; Ra=80+; ON/OFF 230V</t>
  </si>
  <si>
    <t>C2 - Závěsný kruhový LED panel, driver umístěn na stropě. IP20; 4000K; 46W; 3400lm; Ra=80+; ON/OFF 230V</t>
  </si>
  <si>
    <t>C2D - Závěsný kruhový LED panel, driver umístěn na stropě. IP20; 4000K; 46W; 3400lm; Ra=80+; DALI</t>
  </si>
  <si>
    <t>NP3 - Nástěnné/stropní nouzové svítidlo, kombinované protipanikové. Osvětlení s označením směru úniku. IP65; 5700K; 3W; 380lm; CBS</t>
  </si>
  <si>
    <t>Posun stávajícího nouzového svítidla (m.č.414)</t>
  </si>
  <si>
    <t>Demontáž stávajícího osvětlení (Pravá strana 5.NP)</t>
  </si>
  <si>
    <t>Tlačítko, včetně přístrojové krabice, montáž,zapojení a ukončení vodičů.</t>
  </si>
  <si>
    <t>Přístroj stmívače pro otočné ovládání a tlačítkové spínání, pasivní regulátor, bez napájecího zdroje DALI, včetně přístrojové krabice, montáž,zapojení a ukončení vodičů.</t>
  </si>
  <si>
    <t>Souběhové relé pro ventilátory a osvětlení do instalační krabice, montáž,zapojení a ukončení vodičů.</t>
  </si>
  <si>
    <t>Demontáž a opetovna montáž stávajícího drátěného kabelového žlabu 300x105 a 300x60. Závitové tyče ponechat osazené. Provizorní uchycení stávajících kabelů k závitové tyči.</t>
  </si>
  <si>
    <t>Svazkový držák z kovu pro vysokou mechanickou odolnost, i v případě požáru, FeZn 60x33x30mm, včetně příslušenství, montáž.</t>
  </si>
  <si>
    <r>
      <t xml:space="preserve">Rozvaděč R4.2
</t>
    </r>
    <r>
      <rPr>
        <i/>
        <sz val="12"/>
        <rFont val="Times New Roman"/>
        <family val="1"/>
        <charset val="238"/>
      </rPr>
      <t>Touto položkou je myšlena kompletní výzbroj včetně montáže, uvedené na v.č.</t>
    </r>
    <r>
      <rPr>
        <sz val="12"/>
        <rFont val="Times New Roman"/>
        <family val="1"/>
        <charset val="238"/>
      </rPr>
      <t xml:space="preserve"> 58</t>
    </r>
  </si>
  <si>
    <r>
      <t xml:space="preserve">Úprava stávajícího rozvaděče RH
</t>
    </r>
    <r>
      <rPr>
        <i/>
        <sz val="12"/>
        <rFont val="Times New Roman"/>
        <family val="1"/>
        <charset val="238"/>
      </rPr>
      <t xml:space="preserve">Touto položkou je myšlena kompletní výzbroj včetně montáže, uvedené na v.č. </t>
    </r>
    <r>
      <rPr>
        <sz val="12"/>
        <rFont val="Times New Roman"/>
        <family val="1"/>
        <charset val="238"/>
      </rPr>
      <t>50</t>
    </r>
    <r>
      <rPr>
        <i/>
        <sz val="12"/>
        <rFont val="Times New Roman"/>
        <family val="1"/>
        <charset val="238"/>
      </rPr>
      <t>. (vývod WL R4.2.2 a WL R4.2.3</t>
    </r>
    <r>
      <rPr>
        <sz val="12"/>
        <rFont val="Times New Roman"/>
        <family val="1"/>
        <charset val="238"/>
      </rPr>
      <t>)</t>
    </r>
  </si>
  <si>
    <t>Český rozhlas Olomouc – rekonstrukce objektu Pavelčáková 2/19 – II. ETAPA, část 3.</t>
  </si>
  <si>
    <t>Elektromontáže - 2.ETAPA, část 3.</t>
  </si>
  <si>
    <t>Montáž měděných kabelů speciálních JYTY s Al folií 2x1 mm uložených pevně</t>
  </si>
  <si>
    <t>kabel sdělovací JYTY Al laminovanou fólií 2x1 mm</t>
  </si>
  <si>
    <t>Montáž měděných kabelů speciálních J-Y(St)Y 2×2x0,8 mm uložených pevně</t>
  </si>
  <si>
    <t>kabel sdělovací J-Y(St)Y 2×2x0,8 mm</t>
  </si>
  <si>
    <t>Zapojení regulátoru průtoku</t>
  </si>
  <si>
    <t>Zapojení soudobého relé</t>
  </si>
  <si>
    <t>Doplnění rozvaděče RA5.1 dle schématu</t>
  </si>
  <si>
    <t>D.1.4.h.100c</t>
  </si>
  <si>
    <t>SLABOPROUDÉ INSTALACE - Etapa II.c - kanceláře v 5.NP</t>
  </si>
  <si>
    <t>Demontáž a opetovna montáž stávajícího drátěného kabelového žlabu 100x105 a 100x55. Závitové tyče ponechat osazené. Provizorní uchycení stávajících kabelů k závitové tyči.</t>
  </si>
  <si>
    <t>Montáž stávajícího drátěného kabelového žlabu 100x105 a 100x55. Závitové tyče ponechat osazené. Provizorní uchycení stávajících kabelů k závitové tyči.</t>
  </si>
  <si>
    <t>Provizorní uchycení stávajících kabelů k závitové tyči.</t>
  </si>
  <si>
    <t>Krabice přístrojová bezhalogenová KP 68 montáž pod omítku, do zděných stěn/SDK</t>
  </si>
  <si>
    <t>Konektory F</t>
  </si>
  <si>
    <t>Rozbočovač TV a FM signálu do 4 větví . Průchozí pro napájení, 5-1000MHz,4 výstupy, 7 dB</t>
  </si>
  <si>
    <t>Rozbočná skříň pro TV rozvody s rozměry 120x80x50 mm  pro rozbočovače</t>
  </si>
  <si>
    <t>Koaxiální kabel [ např.technický standard RG-6U/LSFH B2ca koax. kabel, ClassA++, 6,9mm, bílý, PVC, vnitř. vodič 1,05mm Cu, opletení Cu</t>
  </si>
  <si>
    <t>STA.008</t>
  </si>
  <si>
    <t>STA.009</t>
  </si>
  <si>
    <t>Elektroinstalační chránička/trubka bezhalogenová 36mm,ohebná pod omítkou</t>
  </si>
  <si>
    <t>STA.010</t>
  </si>
  <si>
    <t>Elektroinstalační chránička UV stabilní 32mm, venkovní montáž po povrchu, na střeše</t>
  </si>
  <si>
    <t>STA.011</t>
  </si>
  <si>
    <t>STA.012</t>
  </si>
  <si>
    <t>STA.013</t>
  </si>
  <si>
    <t>STA.014</t>
  </si>
  <si>
    <t xml:space="preserve">Hodinová zúčtovací sazba - technik odborný rozvodu TV, součinnost při osazování technologie STA, programování, </t>
  </si>
  <si>
    <t>STA.015</t>
  </si>
  <si>
    <t>Zapojení rozvodu na volný vývod rozbočovače, montážní práce s napojení na stávající rozvody v rozvodnici STA</t>
  </si>
  <si>
    <t>STA.016</t>
  </si>
  <si>
    <t>STA.017</t>
  </si>
  <si>
    <t>STA.018</t>
  </si>
  <si>
    <t>STA.019</t>
  </si>
  <si>
    <t>Průraz ve zdivu  cihelném, plochy do 0,025m2, vč. začištění</t>
  </si>
  <si>
    <t>STA.020</t>
  </si>
  <si>
    <t>B.021</t>
  </si>
  <si>
    <t>STA.021</t>
  </si>
  <si>
    <t>Oživení systému, zkušební testy nastavení televizního sytému STA, uvedení do provozu</t>
  </si>
  <si>
    <t>B.022</t>
  </si>
  <si>
    <t>STA.022</t>
  </si>
  <si>
    <t xml:space="preserve">Revize vč. revizní zprávy </t>
  </si>
  <si>
    <t>B.023</t>
  </si>
  <si>
    <t>STA.023</t>
  </si>
  <si>
    <t>B.024</t>
  </si>
  <si>
    <t>STA.024</t>
  </si>
  <si>
    <t>D.1.4.i.100c</t>
  </si>
  <si>
    <t>INSTALACE EPS - Etapa II.c – kanceláře v 5.NP</t>
  </si>
  <si>
    <t>Širokospektrální optickokouřový hlásič  s nastavitelným algoritmem vyhodnocení</t>
  </si>
  <si>
    <t xml:space="preserve">Patice standardní pro hlásiče </t>
  </si>
  <si>
    <t>Demontáž stávající paralelní signalizace</t>
  </si>
  <si>
    <t>Montáž stávající paralelní signalizace</t>
  </si>
  <si>
    <t>EPS.031</t>
  </si>
  <si>
    <t xml:space="preserve">ČRo Olomouc - Pavelčákova 2/19 - Rozhlasové technologie </t>
  </si>
  <si>
    <t>Výkaz výměr - Etapa II.a</t>
  </si>
  <si>
    <t>Část</t>
  </si>
  <si>
    <t>Cena</t>
  </si>
  <si>
    <t>Celkem D+M bez DPH</t>
  </si>
  <si>
    <t>ČRo Olomouc - Pavelčákova 2/19 - 2. etapa: Rozhlasové technologie - výkaz výměr - kabelové trasy</t>
  </si>
  <si>
    <t>Číselné zatřídění</t>
  </si>
  <si>
    <t>Jednotková cena v Kč</t>
  </si>
  <si>
    <t>Počet
celkem</t>
  </si>
  <si>
    <t>Z toho  3.NP</t>
  </si>
  <si>
    <t>Z toho  4.NP</t>
  </si>
  <si>
    <t>RT - Kabeláž pro rozhlasové technologie</t>
  </si>
  <si>
    <t>Patch panel univerzální modulární 24x RJ45/cat 6A/10G, neosazený, komplet vč. montážního příslušenství</t>
  </si>
  <si>
    <t>Keystone modul kovový,  RJ45, kat. 6A 10G, STP, samořezný, stříbrný</t>
  </si>
  <si>
    <t>Vyvazovací panel 1U/ 19", horizontální s kovovými oky</t>
  </si>
  <si>
    <t>Montážní, vyvazovací a popisovací příslušenství pro jeden rack, stojanový</t>
  </si>
  <si>
    <t>Patch kabely</t>
  </si>
  <si>
    <t>Patch kabel MM OM4 50/125 duplex LC/LC 5m</t>
  </si>
  <si>
    <t>Patch kabel cat 6A stíněný S/FTP, 1m</t>
  </si>
  <si>
    <t>Patch kabel cat 6A stíněný, S/FTP,2m</t>
  </si>
  <si>
    <t>Patch kabel cat 6A stíněný, S/FTP,3m</t>
  </si>
  <si>
    <t>Instalační kabeláž</t>
  </si>
  <si>
    <t>Datový kabel stíněný 4 pár SFTP, min. Cat.6a 500 MHz, B2ca-s1a-d1-a1</t>
  </si>
  <si>
    <t>Optický kabel 8x50/125 OM4, B2ca-s1a-d1-a1, souběžně veden vždy 2x, zakončení LC duplex.</t>
  </si>
  <si>
    <t>Analogový audio kabel 4 x 2 x 0,22 mm², dvojité stínění (každý pár a celkové), požární kategorie FRNC.</t>
  </si>
  <si>
    <t>Analogový audio kabel 12 x 2 x 0,22 mm², dvojité stínění (každý pár a celkové), požární kategorie FRNC.</t>
  </si>
  <si>
    <t>Koaxiální kabel pro přenos video signálu v rozlišení 4K na vzdálenost minimálně 90m, FRNC, B2ca.</t>
  </si>
  <si>
    <t>HDMI kabel délky 10 m. Materiál vodičů OFC (bezkyslíkatá měď), AWG 24, 2 vrstvy stínění (hliníková fólie a měděné opletení). Impedance 100 ohm, maximální šířka pásma 340 MHz, přenosová rychlost 10,2 Gb/s, rozlišení 4K.</t>
  </si>
  <si>
    <t>Přepojovací panely RT nedatové</t>
  </si>
  <si>
    <t>Přepojovací panel audio XLR, 12 portů, 1U</t>
  </si>
  <si>
    <t>Přepojovací panel video, 6x BNC, kompletní, osazený</t>
  </si>
  <si>
    <t>Přepojovací panel optický, 19" FO vana kompletní, min. osazení 16x 50/125µm OM4, pigtaily a kazeta, výška 1U, zakončení optických kabelů LC duplex.</t>
  </si>
  <si>
    <t>Konektory a přípojná místa</t>
  </si>
  <si>
    <t>Konektory XLR, standard Neutrik (poměr 1/2 male 1/2 female)</t>
  </si>
  <si>
    <t>Konektory jack 6,3, standard Neutrik</t>
  </si>
  <si>
    <t>Přípojné místo v plenéru vč. samonosné rackové konstrukce výšky 6RU v akustickém obkladu (hloubka 250 mm). Přepojovací panely pro min. 24 pozic: 12x XLR a 12x RJ45, 2x police. PM bude navrženo v dílenské dokumentaci a předem schváleno investorem.</t>
  </si>
  <si>
    <t>Sada rackových lišt ve studiovém nábytku (komponenty technologických stojanů) pro režii 222, výška 12RU, instalace do režijního stolu.</t>
  </si>
  <si>
    <t>Kabelové chráničky</t>
  </si>
  <si>
    <t>Kabelová chránička 50 mm, ohebná, ve dvojité podlaze/za akustickými obklady</t>
  </si>
  <si>
    <t>Svislá trasa mezi dvojitou podlahou a podhledem - novodurová trubka průměr 100 mm</t>
  </si>
  <si>
    <t>Instalační práce a ostatní</t>
  </si>
  <si>
    <t xml:space="preserve">Instalace/pokládka kabelů do kabelových tras, trubek, žlabů, lišt apod., vč. stávajících </t>
  </si>
  <si>
    <t>Zapojení vývodů zásuvek a v Racku</t>
  </si>
  <si>
    <t>Montáž keystone v PatchPanelu vč. jejich popisu</t>
  </si>
  <si>
    <t>Montáž přep. panelu 24 keystone RJ 45 cat 6A, komplet do datového rozváděče, vč. Příslušenství, včetně popisů a zapojení a uvedení do provozu</t>
  </si>
  <si>
    <t>Měření kabeláže, protokol o funkčnosti</t>
  </si>
  <si>
    <t>Montáž a pájení XLR konektorů vč. jejich popisu</t>
  </si>
  <si>
    <t>Montáž a pájení Jack konektorů vč. jejich popisu</t>
  </si>
  <si>
    <t>Montáž a instalace přípojných míst/stojanů</t>
  </si>
  <si>
    <t>Kabelové trasy - instalace chrániček, na příchytky apod.</t>
  </si>
  <si>
    <t>Poznámky:</t>
  </si>
  <si>
    <t>Podlahové krabice jsou součástí projektu silnoproudu.</t>
  </si>
  <si>
    <t>KK - Kabelové konstrukce - žlaby</t>
  </si>
  <si>
    <t>Poznámky/popis:</t>
  </si>
  <si>
    <t>Kabelová lávka š100/v54 mm</t>
  </si>
  <si>
    <t>Trasa ve 3.NP v rámci Machineroom 223.</t>
  </si>
  <si>
    <t xml:space="preserve">Montážní příslušenství na lávku š100/v54 mm, obsahuje rychlospojku, nosný profil, šroubový závěs, matice a zemnící spojka, příslušenství vztaženo k jednomu montážnímu 1m lávky </t>
  </si>
  <si>
    <t>Kabelová lávka š200/v104 mm - svislá</t>
  </si>
  <si>
    <t>Doplnění - vertikální trasa 3.NP -&gt; 4.NP</t>
  </si>
  <si>
    <t xml:space="preserve">Montážní příslušenství obsahuje rychlospojku, nosný profil, šroubový závěs, matice a zemnící spojka, příslušenství vztaženo k jednomu montážnímu 1m lávky, víceúrovňový závěs </t>
  </si>
  <si>
    <t>Montáž žlabu, stoupacího žebříku</t>
  </si>
  <si>
    <r>
      <rPr>
        <b/>
        <sz val="12"/>
        <rFont val="Times New Roman"/>
        <family val="1"/>
        <charset val="238"/>
      </rPr>
      <t>Poznámka</t>
    </r>
    <r>
      <rPr>
        <sz val="12"/>
        <rFont val="Times New Roman"/>
        <family val="1"/>
        <charset val="238"/>
      </rPr>
      <t>: V rámci 4.NP jsou uvažovány stávající horizontální trasy.</t>
    </r>
  </si>
  <si>
    <t>Výkaz výměr - Etapa II.b</t>
  </si>
  <si>
    <t>Z toho  5.NP</t>
  </si>
  <si>
    <t>Konektory XLR, standard Neutrik</t>
  </si>
  <si>
    <t>Sada rackových lišt ve studiovém nábytku (komponenty technologických stojanů), výška 12RU, instalace do režijního stolu.</t>
  </si>
  <si>
    <t>Technologický stojan pro režii 409, 600 x 600 mm, výška 12RU, v režijním stole. Včetně rozvodů napájení.</t>
  </si>
  <si>
    <t>Kabelová lávka š100/v54 mm - svislá</t>
  </si>
  <si>
    <t>Požární ucpávka</t>
  </si>
  <si>
    <t>Stávající zásuvka rozvodu TV+R,koncová max.1dB, komplet vč. rámečku a masky,pouze její montáž na přístrojovou krabici pod povrchem vč. příslušenství</t>
  </si>
  <si>
    <t>HDMI kabel délky 5 m. Materiál vodičů OFC (bezkyslíkatá měď), AWG 24, 2 vrstvy stínění (hliníková fólie a měděné opletení). Impedance 100 ohm, maximální šířka pásma 340 MHz, přenosová rychlost 10,2 Gb/s, rozlišení 4K.</t>
  </si>
  <si>
    <r>
      <t xml:space="preserve">Vybavení interiéru - </t>
    </r>
    <r>
      <rPr>
        <sz val="8"/>
        <color rgb="FFFF0000"/>
        <rFont val="Arial CE"/>
        <charset val="238"/>
      </rPr>
      <t>není předmětem této zakázky</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</si>
</sst>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0\ &quot;Kč&quot;;\-#,##0\ &quot;Kč&quot;"/>
    <numFmt numFmtId="44" formatCode="_-* #,##0.00\ &quot;Kč&quot;_-;\-* #,##0.00\ &quot;Kč&quot;_-;_-* &quot;-&quot;??\ &quot;Kč&quot;_-;_-@_-"/>
    <numFmt numFmtId="164" formatCode="#,##0.0"/>
    <numFmt numFmtId="165" formatCode="#,##0.00000"/>
    <numFmt numFmtId="166" formatCode="#,##0\ &quot;Kč&quot;"/>
    <numFmt numFmtId="167" formatCode="#,##0.\-"/>
    <numFmt numFmtId="168" formatCode="dd\.mm\.yyyy"/>
    <numFmt numFmtId="169" formatCode="0.00%;\-0.00%"/>
    <numFmt numFmtId="170" formatCode="#,##0.00000;\-#,##0.00000"/>
    <numFmt numFmtId="171" formatCode="#,##0.0;\-#,##0.0"/>
    <numFmt numFmtId="172" formatCode="#,##0.000;\-#,##0.000"/>
    <numFmt numFmtId="173" formatCode="#,##0.000_ ;\-#,##0.000\ "/>
    <numFmt numFmtId="174" formatCode="####;\-####"/>
    <numFmt numFmtId="175" formatCode="0.000"/>
    <numFmt numFmtId="176" formatCode="#,##0\ "/>
    <numFmt numFmtId="177" formatCode="_ * #,##0_ ;_ * \-#,##0_ ;_ * &quot;-&quot;_ ;_ @_ "/>
    <numFmt numFmtId="178" formatCode="_ * #,##0.00_ ;_ * \-#,##0.00_ ;_ * &quot;-&quot;??_ ;_ @_ "/>
    <numFmt numFmtId="179" formatCode="_-* #,##0.00\ [$€-1]_-;\-* #,##0.00\ [$€-1]_-;_-* &quot;-&quot;??\ [$€-1]_-"/>
    <numFmt numFmtId="180" formatCode="_(&quot;Kč&quot;* #,##0.00_);_(&quot;Kč&quot;* \(#,##0.00\);_(&quot;Kč&quot;* &quot;-&quot;??_);_(@_)"/>
    <numFmt numFmtId="181" formatCode="d/mm"/>
    <numFmt numFmtId="182" formatCode="_ &quot;Fr.&quot;\ * #,##0_ ;_ &quot;Fr.&quot;\ * \-#,##0_ ;_ &quot;Fr.&quot;\ * &quot;-&quot;_ ;_ @_ "/>
    <numFmt numFmtId="183" formatCode="_ &quot;Fr.&quot;\ * #,##0.00_ ;_ &quot;Fr.&quot;\ * \-#,##0.00_ ;_ &quot;Fr.&quot;\ * &quot;-&quot;??_ ;_ @_ "/>
    <numFmt numFmtId="184" formatCode="_-* #,##0.000\ &quot;Kč&quot;_-;\-* #,##0.000\ &quot;Kč&quot;_-;_-* &quot;-&quot;???\ &quot;Kč&quot;_-;_-@_-"/>
  </numFmts>
  <fonts count="149">
    <font>
      <sz val="10"/>
      <name val="Arial CE"/>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2"/>
      <name val="Arial CE"/>
      <charset val="238"/>
    </font>
    <font>
      <sz val="8"/>
      <color indexed="17"/>
      <name val="Arial CE"/>
      <charset val="238"/>
    </font>
    <font>
      <sz val="8"/>
      <color indexed="9"/>
      <name val="Arial CE"/>
      <charset val="238"/>
    </font>
    <font>
      <b/>
      <sz val="22"/>
      <name val="Arial CE"/>
      <charset val="238"/>
    </font>
    <font>
      <sz val="22"/>
      <name val="Arial CE"/>
      <charset val="238"/>
    </font>
    <font>
      <sz val="10"/>
      <name val="Arial CE"/>
      <charset val="238"/>
    </font>
    <font>
      <b/>
      <sz val="18"/>
      <color theme="3"/>
      <name val="Cambria"/>
      <family val="2"/>
      <charset val="238"/>
      <scheme val="major"/>
    </font>
    <font>
      <sz val="11"/>
      <color rgb="FF9C6500"/>
      <name val="Calibri"/>
      <family val="2"/>
      <charset val="238"/>
      <scheme val="minor"/>
    </font>
    <font>
      <b/>
      <sz val="11"/>
      <color theme="1"/>
      <name val="Calibri"/>
      <family val="2"/>
      <charset val="238"/>
      <scheme val="minor"/>
    </font>
    <font>
      <sz val="11"/>
      <color theme="0"/>
      <name val="Calibri"/>
      <family val="2"/>
      <charset val="238"/>
      <scheme val="minor"/>
    </font>
    <font>
      <sz val="11"/>
      <color theme="1"/>
      <name val="Tahoma"/>
      <family val="2"/>
      <charset val="238"/>
    </font>
    <font>
      <sz val="11"/>
      <color theme="1"/>
      <name val="Times New Roman"/>
      <family val="1"/>
      <charset val="238"/>
    </font>
    <font>
      <sz val="8"/>
      <color theme="1"/>
      <name val="Tahoma"/>
      <family val="2"/>
      <charset val="238"/>
    </font>
    <font>
      <sz val="11"/>
      <name val="Tahoma"/>
      <family val="2"/>
      <charset val="238"/>
    </font>
    <font>
      <sz val="12"/>
      <name val="Tahoma"/>
      <family val="2"/>
      <charset val="238"/>
    </font>
    <font>
      <vertAlign val="superscript"/>
      <sz val="12"/>
      <name val="Tahoma"/>
      <family val="2"/>
      <charset val="238"/>
    </font>
    <font>
      <sz val="10"/>
      <name val="Arial"/>
      <family val="2"/>
      <charset val="238"/>
    </font>
    <font>
      <sz val="10"/>
      <color theme="1"/>
      <name val="Tahoma"/>
      <family val="2"/>
      <charset val="238"/>
    </font>
    <font>
      <sz val="11"/>
      <color theme="1"/>
      <name val="Symbol"/>
      <family val="1"/>
      <charset val="2"/>
    </font>
    <font>
      <vertAlign val="subscript"/>
      <sz val="10"/>
      <color theme="1"/>
      <name val="Tahoma"/>
      <family val="2"/>
      <charset val="238"/>
    </font>
    <font>
      <sz val="12"/>
      <color theme="1"/>
      <name val="Tahoma"/>
      <family val="2"/>
      <charset val="238"/>
    </font>
    <font>
      <vertAlign val="superscript"/>
      <sz val="12"/>
      <color theme="1"/>
      <name val="Tahoma"/>
      <family val="2"/>
      <charset val="238"/>
    </font>
    <font>
      <sz val="10"/>
      <name val="Tahoma"/>
      <family val="2"/>
      <charset val="238"/>
    </font>
    <font>
      <sz val="12"/>
      <name val="Symbol"/>
      <family val="1"/>
      <charset val="2"/>
    </font>
    <font>
      <b/>
      <sz val="11"/>
      <color theme="1"/>
      <name val="Tahoma"/>
      <family val="2"/>
      <charset val="238"/>
    </font>
    <font>
      <b/>
      <sz val="12"/>
      <name val="Tahoma"/>
      <family val="2"/>
      <charset val="238"/>
    </font>
    <font>
      <sz val="12"/>
      <color rgb="FFFF0000"/>
      <name val="Tahoma"/>
      <family val="2"/>
      <charset val="238"/>
    </font>
    <font>
      <sz val="8"/>
      <name val="Trebuchet MS"/>
      <charset val="238"/>
    </font>
    <font>
      <sz val="10"/>
      <name val="Trebuchet MS"/>
      <family val="2"/>
      <charset val="238"/>
    </font>
    <font>
      <sz val="10"/>
      <color indexed="16"/>
      <name val="Trebuchet MS"/>
      <family val="2"/>
      <charset val="238"/>
    </font>
    <font>
      <u/>
      <sz val="8"/>
      <color theme="10"/>
      <name val="Trebuchet MS"/>
      <family val="2"/>
      <charset val="238"/>
    </font>
    <font>
      <u/>
      <sz val="10"/>
      <color theme="10"/>
      <name val="Trebuchet MS"/>
      <family val="2"/>
      <charset val="238"/>
    </font>
    <font>
      <sz val="8"/>
      <color indexed="48"/>
      <name val="Trebuchet MS"/>
      <family val="2"/>
      <charset val="238"/>
    </font>
    <font>
      <b/>
      <sz val="16"/>
      <name val="Trebuchet MS"/>
      <family val="2"/>
      <charset val="238"/>
    </font>
    <font>
      <b/>
      <sz val="12"/>
      <name val="Trebuchet MS"/>
      <family val="2"/>
      <charset val="238"/>
    </font>
    <font>
      <sz val="9"/>
      <color indexed="55"/>
      <name val="Trebuchet MS"/>
      <family val="2"/>
      <charset val="238"/>
    </font>
    <font>
      <sz val="9"/>
      <name val="Trebuchet MS"/>
      <family val="2"/>
      <charset val="238"/>
    </font>
    <font>
      <sz val="8"/>
      <name val="Trebuchet MS"/>
      <family val="2"/>
      <charset val="238"/>
    </font>
    <font>
      <b/>
      <sz val="10"/>
      <name val="Trebuchet MS"/>
      <family val="2"/>
      <charset val="238"/>
    </font>
    <font>
      <b/>
      <sz val="12"/>
      <color indexed="16"/>
      <name val="Trebuchet MS"/>
      <family val="2"/>
      <charset val="238"/>
    </font>
    <font>
      <sz val="8"/>
      <color indexed="55"/>
      <name val="Trebuchet MS"/>
      <family val="2"/>
      <charset val="238"/>
    </font>
    <font>
      <sz val="12"/>
      <color indexed="56"/>
      <name val="Trebuchet MS"/>
      <family val="2"/>
      <charset val="238"/>
    </font>
    <font>
      <sz val="12"/>
      <name val="Trebuchet MS"/>
      <family val="2"/>
      <charset val="238"/>
    </font>
    <font>
      <sz val="8"/>
      <color indexed="56"/>
      <name val="Trebuchet MS"/>
      <family val="2"/>
      <charset val="238"/>
    </font>
    <font>
      <sz val="10"/>
      <color indexed="56"/>
      <name val="Trebuchet MS"/>
      <family val="2"/>
      <charset val="238"/>
    </font>
    <font>
      <sz val="8"/>
      <color indexed="16"/>
      <name val="Trebuchet MS"/>
      <family val="2"/>
      <charset val="238"/>
    </font>
    <font>
      <b/>
      <sz val="8"/>
      <name val="Trebuchet MS"/>
      <family val="2"/>
      <charset val="238"/>
    </font>
    <font>
      <i/>
      <sz val="8"/>
      <color indexed="12"/>
      <name val="Trebuchet MS"/>
      <family val="2"/>
      <charset val="238"/>
    </font>
    <font>
      <i/>
      <sz val="8"/>
      <color rgb="FF0000CC"/>
      <name val="Trebuchet MS"/>
      <family val="2"/>
      <charset val="238"/>
    </font>
    <font>
      <sz val="8"/>
      <color rgb="FF0000CC"/>
      <name val="Trebuchet MS"/>
      <family val="2"/>
      <charset val="238"/>
    </font>
    <font>
      <sz val="8"/>
      <color rgb="FFFF0000"/>
      <name val="Trebuchet MS"/>
      <family val="2"/>
      <charset val="238"/>
    </font>
    <font>
      <i/>
      <sz val="8"/>
      <color rgb="FFFF0000"/>
      <name val="Trebuchet MS"/>
      <family val="2"/>
      <charset val="238"/>
    </font>
    <font>
      <sz val="7"/>
      <name val="Trebuchet MS"/>
      <family val="2"/>
      <charset val="238"/>
    </font>
    <font>
      <sz val="12"/>
      <name val="Times New Roman CE"/>
      <charset val="238"/>
    </font>
    <font>
      <sz val="10"/>
      <name val="Arial CE"/>
      <charset val="110"/>
    </font>
    <font>
      <b/>
      <sz val="14"/>
      <name val="Arial CE"/>
      <charset val="110"/>
    </font>
    <font>
      <sz val="7"/>
      <name val="Arial CE"/>
      <charset val="110"/>
    </font>
    <font>
      <b/>
      <sz val="8"/>
      <name val="Arial"/>
      <family val="2"/>
      <charset val="238"/>
    </font>
    <font>
      <b/>
      <u/>
      <sz val="12"/>
      <name val="Arial"/>
      <family val="2"/>
      <charset val="238"/>
    </font>
    <font>
      <b/>
      <sz val="12"/>
      <name val="Arial"/>
      <family val="2"/>
      <charset val="238"/>
    </font>
    <font>
      <sz val="10"/>
      <name val="Times New Roman CE"/>
      <charset val="238"/>
    </font>
    <font>
      <sz val="12"/>
      <name val="Times New Roman"/>
      <family val="1"/>
      <charset val="238"/>
    </font>
    <font>
      <b/>
      <sz val="12"/>
      <name val="Times New Roman"/>
      <family val="1"/>
      <charset val="238"/>
    </font>
    <font>
      <sz val="11"/>
      <color indexed="8"/>
      <name val="Calibri"/>
      <family val="2"/>
      <charset val="238"/>
    </font>
    <font>
      <b/>
      <sz val="12"/>
      <color indexed="8"/>
      <name val="Times New Roman"/>
      <family val="1"/>
      <charset val="238"/>
    </font>
    <font>
      <sz val="12"/>
      <color indexed="8"/>
      <name val="Times New Roman"/>
      <family val="1"/>
      <charset val="238"/>
    </font>
    <font>
      <i/>
      <sz val="12"/>
      <name val="Times New Roman"/>
      <family val="1"/>
      <charset val="238"/>
    </font>
    <font>
      <b/>
      <sz val="11"/>
      <name val="Trebuchet MS"/>
      <family val="2"/>
      <charset val="238"/>
    </font>
    <font>
      <b/>
      <sz val="18"/>
      <color indexed="10"/>
      <name val="Arial CE"/>
      <family val="2"/>
      <charset val="238"/>
    </font>
    <font>
      <sz val="8"/>
      <name val="Arial"/>
      <family val="2"/>
      <charset val="238"/>
    </font>
    <font>
      <sz val="8"/>
      <name val="Arial CE"/>
      <family val="2"/>
      <charset val="238"/>
    </font>
    <font>
      <b/>
      <sz val="8"/>
      <name val="Arial CE"/>
      <family val="2"/>
      <charset val="238"/>
    </font>
    <font>
      <b/>
      <sz val="10"/>
      <name val="Arial"/>
      <family val="2"/>
    </font>
    <font>
      <sz val="7"/>
      <name val="Arial"/>
      <family val="2"/>
      <charset val="238"/>
    </font>
    <font>
      <sz val="7"/>
      <name val="Arial CE"/>
      <family val="2"/>
      <charset val="238"/>
    </font>
    <font>
      <b/>
      <sz val="10"/>
      <name val="Arial"/>
      <family val="2"/>
      <charset val="238"/>
    </font>
    <font>
      <b/>
      <sz val="14"/>
      <name val="Arial CE"/>
    </font>
    <font>
      <sz val="12"/>
      <name val="Arial"/>
      <family val="2"/>
      <charset val="238"/>
    </font>
    <font>
      <sz val="11"/>
      <name val="Arial"/>
      <family val="2"/>
      <charset val="238"/>
    </font>
    <font>
      <b/>
      <sz val="11"/>
      <name val="Arial"/>
      <family val="2"/>
      <charset val="238"/>
    </font>
    <font>
      <i/>
      <sz val="10"/>
      <name val="Times New Roman"/>
      <family val="1"/>
      <charset val="238"/>
    </font>
    <font>
      <u/>
      <sz val="12"/>
      <color theme="10"/>
      <name val="Times New Roman CE"/>
      <charset val="238"/>
    </font>
    <font>
      <b/>
      <u/>
      <sz val="12"/>
      <color theme="10"/>
      <name val="Times New Roman CE"/>
      <charset val="238"/>
    </font>
    <font>
      <sz val="10"/>
      <name val="Times New Roman"/>
      <family val="1"/>
      <charset val="238"/>
    </font>
    <font>
      <u/>
      <sz val="10"/>
      <name val="Times New Roman"/>
      <family val="1"/>
      <charset val="238"/>
    </font>
    <font>
      <sz val="10"/>
      <color indexed="8"/>
      <name val="Times New Roman"/>
      <family val="1"/>
      <charset val="238"/>
    </font>
    <font>
      <sz val="10"/>
      <name val="Google Sans"/>
      <family val="2"/>
      <charset val="238"/>
    </font>
    <font>
      <b/>
      <sz val="9"/>
      <color indexed="20"/>
      <name val="Google Sans"/>
      <family val="2"/>
      <charset val="238"/>
    </font>
    <font>
      <b/>
      <sz val="9"/>
      <name val="Google Sans"/>
      <family val="2"/>
      <charset val="238"/>
    </font>
    <font>
      <sz val="8"/>
      <name val="Google Sans"/>
      <family val="2"/>
      <charset val="238"/>
    </font>
    <font>
      <b/>
      <sz val="8"/>
      <name val="Google Sans"/>
      <family val="2"/>
      <charset val="238"/>
    </font>
    <font>
      <sz val="8"/>
      <color indexed="12"/>
      <name val="Google Sans"/>
      <family val="2"/>
      <charset val="238"/>
    </font>
    <font>
      <sz val="8"/>
      <color indexed="8"/>
      <name val="Google Sans"/>
      <family val="2"/>
      <charset val="238"/>
    </font>
    <font>
      <sz val="10"/>
      <color theme="1"/>
      <name val="Arial"/>
      <family val="2"/>
      <charset val="238"/>
    </font>
    <font>
      <sz val="10"/>
      <color theme="0"/>
      <name val="Arial"/>
      <family val="2"/>
      <charset val="238"/>
    </font>
    <font>
      <b/>
      <sz val="10"/>
      <color theme="1"/>
      <name val="Arial"/>
      <family val="2"/>
      <charset val="238"/>
    </font>
    <font>
      <b/>
      <sz val="9"/>
      <name val="Arial CE"/>
      <family val="2"/>
      <charset val="238"/>
    </font>
    <font>
      <b/>
      <sz val="24"/>
      <name val="Tahoma"/>
      <family val="2"/>
      <charset val="238"/>
    </font>
    <font>
      <sz val="10"/>
      <color rgb="FF9C0006"/>
      <name val="Arial"/>
      <family val="2"/>
      <charset val="238"/>
    </font>
    <font>
      <b/>
      <sz val="10"/>
      <color theme="0"/>
      <name val="Arial"/>
      <family val="2"/>
      <charset val="238"/>
    </font>
    <font>
      <sz val="10"/>
      <color theme="1"/>
      <name val="Calibri"/>
      <family val="2"/>
      <charset val="238"/>
      <scheme val="minor"/>
    </font>
    <font>
      <b/>
      <sz val="15"/>
      <color theme="3"/>
      <name val="Arial"/>
      <family val="2"/>
      <charset val="238"/>
    </font>
    <font>
      <b/>
      <sz val="13"/>
      <color theme="3"/>
      <name val="Arial"/>
      <family val="2"/>
      <charset val="238"/>
    </font>
    <font>
      <b/>
      <sz val="11"/>
      <color theme="3"/>
      <name val="Arial"/>
      <family val="2"/>
      <charset val="238"/>
    </font>
    <font>
      <b/>
      <sz val="20"/>
      <name val="Arial"/>
      <family val="2"/>
      <charset val="238"/>
    </font>
    <font>
      <sz val="10"/>
      <color rgb="FF9C6500"/>
      <name val="Arial"/>
      <family val="2"/>
      <charset val="238"/>
    </font>
    <font>
      <sz val="11"/>
      <color theme="1"/>
      <name val="Calibri"/>
      <family val="2"/>
      <scheme val="minor"/>
    </font>
    <font>
      <sz val="10"/>
      <color indexed="64"/>
      <name val="Arial"/>
      <family val="2"/>
      <charset val="238"/>
    </font>
    <font>
      <sz val="14"/>
      <name val="Tahoma"/>
      <family val="2"/>
      <charset val="238"/>
    </font>
    <font>
      <sz val="10"/>
      <name val="Arial CE"/>
    </font>
    <font>
      <sz val="10"/>
      <color rgb="FFFA7D00"/>
      <name val="Arial"/>
      <family val="2"/>
      <charset val="238"/>
    </font>
    <font>
      <sz val="8"/>
      <name val="Arial"/>
      <family val="2"/>
    </font>
    <font>
      <b/>
      <sz val="8"/>
      <name val="Arial"/>
      <family val="2"/>
    </font>
    <font>
      <sz val="10"/>
      <color rgb="FF006100"/>
      <name val="Arial"/>
      <family val="2"/>
      <charset val="238"/>
    </font>
    <font>
      <b/>
      <sz val="14"/>
      <name val="Arial CE"/>
      <charset val="238"/>
    </font>
    <font>
      <sz val="10"/>
      <name val="Helv"/>
      <charset val="238"/>
    </font>
    <font>
      <sz val="10"/>
      <color rgb="FFFF0000"/>
      <name val="Arial"/>
      <family val="2"/>
      <charset val="238"/>
    </font>
    <font>
      <sz val="10"/>
      <color rgb="FF3F3F76"/>
      <name val="Arial"/>
      <family val="2"/>
      <charset val="238"/>
    </font>
    <font>
      <b/>
      <sz val="10"/>
      <color rgb="FFFA7D00"/>
      <name val="Arial"/>
      <family val="2"/>
      <charset val="238"/>
    </font>
    <font>
      <b/>
      <sz val="10"/>
      <color rgb="FF3F3F3F"/>
      <name val="Arial"/>
      <family val="2"/>
      <charset val="238"/>
    </font>
    <font>
      <i/>
      <sz val="10"/>
      <color rgb="FF7F7F7F"/>
      <name val="Arial"/>
      <family val="2"/>
      <charset val="238"/>
    </font>
    <font>
      <b/>
      <sz val="8"/>
      <color indexed="20"/>
      <name val="Google Sans"/>
      <family val="2"/>
      <charset val="238"/>
    </font>
    <font>
      <b/>
      <sz val="14"/>
      <color rgb="FFFF0000"/>
      <name val="Arial CE"/>
      <family val="2"/>
      <charset val="238"/>
    </font>
    <font>
      <b/>
      <sz val="8"/>
      <name val="Arial CE"/>
      <charset val="238"/>
    </font>
    <font>
      <b/>
      <sz val="12"/>
      <name val="Times New Roman CE"/>
      <charset val="238"/>
    </font>
    <font>
      <sz val="12"/>
      <color rgb="FFFF0000"/>
      <name val="Times New Roman"/>
      <family val="1"/>
      <charset val="238"/>
    </font>
    <font>
      <i/>
      <sz val="12"/>
      <color indexed="8"/>
      <name val="Times New Roman"/>
      <family val="1"/>
      <charset val="238"/>
    </font>
    <font>
      <b/>
      <i/>
      <sz val="12"/>
      <name val="Times New Roman"/>
      <family val="1"/>
      <charset val="238"/>
    </font>
    <font>
      <sz val="8"/>
      <color rgb="FFFF0000"/>
      <name val="Arial CE"/>
      <charset val="238"/>
    </font>
  </fonts>
  <fills count="53">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solid">
        <fgColor indexed="43"/>
      </patternFill>
    </fill>
    <fill>
      <patternFill patternType="solid">
        <fgColor indexed="22"/>
      </patternFill>
    </fill>
    <fill>
      <patternFill patternType="solid">
        <fgColor theme="0" tint="-0.14999847407452621"/>
        <bgColor rgb="FFFFFFFF"/>
      </patternFill>
    </fill>
    <fill>
      <patternFill patternType="solid">
        <fgColor theme="0" tint="-0.14999847407452621"/>
        <bgColor indexed="8"/>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9"/>
      </patternFill>
    </fill>
    <fill>
      <patternFill patternType="lightGray">
        <fgColor indexed="22"/>
      </patternFill>
    </fill>
    <fill>
      <patternFill patternType="lightGray">
        <fgColor indexed="22"/>
        <bgColor indexed="9"/>
      </patternFill>
    </fill>
    <fill>
      <patternFill patternType="solid">
        <fgColor rgb="FFFFFFCC"/>
        <bgColor rgb="FFFFFFFF"/>
      </patternFill>
    </fill>
    <fill>
      <patternFill patternType="solid">
        <fgColor rgb="FFFFFF00"/>
        <bgColor rgb="FFFFFFFF"/>
      </patternFill>
    </fill>
    <fill>
      <patternFill patternType="solid">
        <fgColor indexed="65"/>
        <bgColor indexed="8"/>
      </patternFill>
    </fill>
    <fill>
      <patternFill patternType="solid">
        <fgColor indexed="1"/>
        <bgColor indexed="8"/>
      </patternFill>
    </fill>
  </fills>
  <borders count="318">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double">
        <color auto="1"/>
      </bottom>
      <diagonal/>
    </border>
    <border>
      <left style="double">
        <color auto="1"/>
      </left>
      <right style="thin">
        <color auto="1"/>
      </right>
      <top style="double">
        <color auto="1"/>
      </top>
      <bottom style="thin">
        <color auto="1"/>
      </bottom>
      <diagonal/>
    </border>
    <border>
      <left style="thin">
        <color auto="1"/>
      </left>
      <right style="thin">
        <color auto="1"/>
      </right>
      <top style="double">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style="hair">
        <color indexed="55"/>
      </top>
      <bottom/>
      <diagonal/>
    </border>
    <border>
      <left style="hair">
        <color indexed="8"/>
      </left>
      <right/>
      <top style="hair">
        <color indexed="8"/>
      </top>
      <bottom style="hair">
        <color indexed="8"/>
      </bottom>
      <diagonal/>
    </border>
    <border>
      <left/>
      <right/>
      <top style="hair">
        <color indexed="8"/>
      </top>
      <bottom style="hair">
        <color indexed="8"/>
      </bottom>
      <diagonal/>
    </border>
    <border>
      <left/>
      <right style="hair">
        <color indexed="8"/>
      </right>
      <top style="hair">
        <color indexed="8"/>
      </top>
      <bottom style="hair">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style="hair">
        <color indexed="55"/>
      </left>
      <right/>
      <top style="hair">
        <color indexed="55"/>
      </top>
      <bottom/>
      <diagonal/>
    </border>
    <border>
      <left/>
      <right style="hair">
        <color indexed="55"/>
      </right>
      <top style="hair">
        <color indexed="55"/>
      </top>
      <bottom/>
      <diagonal/>
    </border>
    <border>
      <left/>
      <right style="hair">
        <color indexed="55"/>
      </right>
      <top/>
      <bottom/>
      <diagonal/>
    </border>
    <border>
      <left style="hair">
        <color indexed="55"/>
      </left>
      <right style="hair">
        <color indexed="55"/>
      </right>
      <top style="hair">
        <color indexed="55"/>
      </top>
      <bottom style="hair">
        <color indexed="55"/>
      </bottom>
      <diagonal/>
    </border>
    <border>
      <left style="hair">
        <color indexed="55"/>
      </left>
      <right/>
      <top/>
      <bottom/>
      <diagonal/>
    </border>
    <border>
      <left/>
      <right/>
      <top/>
      <bottom style="hair">
        <color indexed="55"/>
      </bottom>
      <diagonal/>
    </border>
    <border>
      <left style="hair">
        <color indexed="55"/>
      </left>
      <right/>
      <top/>
      <bottom style="hair">
        <color indexed="55"/>
      </bottom>
      <diagonal/>
    </border>
    <border>
      <left/>
      <right style="hair">
        <color indexed="55"/>
      </right>
      <top/>
      <bottom style="hair">
        <color indexed="5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style="thick">
        <color indexed="64"/>
      </left>
      <right style="hair">
        <color indexed="64"/>
      </right>
      <top style="thick">
        <color indexed="64"/>
      </top>
      <bottom style="hair">
        <color indexed="64"/>
      </bottom>
      <diagonal/>
    </border>
    <border>
      <left style="hair">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bottom style="thick">
        <color indexed="64"/>
      </bottom>
      <diagonal/>
    </border>
    <border>
      <left style="hair">
        <color indexed="64"/>
      </left>
      <right/>
      <top style="hair">
        <color indexed="64"/>
      </top>
      <bottom style="thick">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64"/>
      </left>
      <right style="hair">
        <color indexed="64"/>
      </right>
      <top style="hair">
        <color indexed="64"/>
      </top>
      <bottom/>
      <diagonal/>
    </border>
    <border>
      <left style="thin">
        <color auto="1"/>
      </left>
      <right/>
      <top style="thin">
        <color auto="1"/>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hair">
        <color indexed="8"/>
      </left>
      <right/>
      <top style="hair">
        <color indexed="8"/>
      </top>
      <bottom/>
      <diagonal/>
    </border>
    <border>
      <left/>
      <right/>
      <top style="hair">
        <color indexed="8"/>
      </top>
      <bottom/>
      <diagonal/>
    </border>
    <border>
      <left/>
      <right style="hair">
        <color indexed="8"/>
      </right>
      <top style="hair">
        <color indexed="8"/>
      </top>
      <bottom/>
      <diagonal/>
    </border>
    <border>
      <left/>
      <right style="thin">
        <color indexed="64"/>
      </right>
      <top style="hair">
        <color indexed="8"/>
      </top>
      <bottom/>
      <diagonal/>
    </border>
    <border>
      <left style="hair">
        <color indexed="8"/>
      </left>
      <right/>
      <top/>
      <bottom/>
      <diagonal/>
    </border>
    <border>
      <left/>
      <right style="hair">
        <color indexed="8"/>
      </right>
      <top/>
      <bottom/>
      <diagonal/>
    </border>
    <border>
      <left style="hair">
        <color indexed="8"/>
      </left>
      <right/>
      <top/>
      <bottom style="hair">
        <color indexed="8"/>
      </bottom>
      <diagonal/>
    </border>
    <border>
      <left/>
      <right/>
      <top/>
      <bottom style="hair">
        <color indexed="8"/>
      </bottom>
      <diagonal/>
    </border>
    <border>
      <left/>
      <right style="hair">
        <color indexed="8"/>
      </right>
      <top/>
      <bottom style="hair">
        <color indexed="8"/>
      </bottom>
      <diagonal/>
    </border>
    <border>
      <left/>
      <right style="thin">
        <color indexed="64"/>
      </right>
      <top/>
      <bottom style="hair">
        <color indexed="8"/>
      </bottom>
      <diagonal/>
    </border>
    <border>
      <left style="hair">
        <color indexed="8"/>
      </left>
      <right style="hair">
        <color indexed="8"/>
      </right>
      <top style="hair">
        <color indexed="8"/>
      </top>
      <bottom style="hair">
        <color indexed="8"/>
      </bottom>
      <diagonal/>
    </border>
    <border>
      <left/>
      <right style="thin">
        <color indexed="64"/>
      </right>
      <top style="hair">
        <color indexed="8"/>
      </top>
      <bottom style="hair">
        <color indexed="8"/>
      </bottom>
      <diagonal/>
    </border>
    <border>
      <left style="thin">
        <color indexed="8"/>
      </left>
      <right/>
      <top/>
      <bottom style="hair">
        <color indexed="8"/>
      </bottom>
      <diagonal/>
    </border>
    <border>
      <left style="thin">
        <color indexed="8"/>
      </left>
      <right style="hair">
        <color indexed="8"/>
      </right>
      <top style="hair">
        <color indexed="8"/>
      </top>
      <bottom style="hair">
        <color indexed="8"/>
      </bottom>
      <diagonal/>
    </border>
    <border>
      <left style="thin">
        <color indexed="64"/>
      </left>
      <right/>
      <top/>
      <bottom style="hair">
        <color indexed="8"/>
      </bottom>
      <diagonal/>
    </border>
    <border>
      <left style="hair">
        <color indexed="8"/>
      </left>
      <right style="thin">
        <color indexed="64"/>
      </right>
      <top/>
      <bottom style="hair">
        <color indexed="8"/>
      </bottom>
      <diagonal/>
    </border>
    <border>
      <left style="thin">
        <color indexed="64"/>
      </left>
      <right/>
      <top style="hair">
        <color indexed="8"/>
      </top>
      <bottom/>
      <diagonal/>
    </border>
    <border>
      <left style="hair">
        <color indexed="8"/>
      </left>
      <right style="thin">
        <color indexed="64"/>
      </right>
      <top style="hair">
        <color indexed="8"/>
      </top>
      <bottom/>
      <diagonal/>
    </border>
    <border>
      <left style="thin">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
      <left/>
      <right/>
      <top style="hair">
        <color indexed="8"/>
      </top>
      <bottom style="thin">
        <color indexed="8"/>
      </bottom>
      <diagonal/>
    </border>
    <border>
      <left style="thin">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bottom style="thin">
        <color indexed="64"/>
      </bottom>
      <diagonal/>
    </border>
    <border>
      <left style="hair">
        <color indexed="8"/>
      </left>
      <right/>
      <top/>
      <bottom style="thin">
        <color indexed="64"/>
      </bottom>
      <diagonal/>
    </border>
    <border>
      <left style="thin">
        <color indexed="8"/>
      </left>
      <right style="hair">
        <color indexed="8"/>
      </right>
      <top style="hair">
        <color indexed="8"/>
      </top>
      <bottom style="thin">
        <color indexed="64"/>
      </bottom>
      <diagonal/>
    </border>
    <border>
      <left style="hair">
        <color indexed="8"/>
      </left>
      <right/>
      <top style="hair">
        <color indexed="8"/>
      </top>
      <bottom style="thin">
        <color indexed="64"/>
      </bottom>
      <diagonal/>
    </border>
    <border>
      <left/>
      <right/>
      <top style="hair">
        <color indexed="8"/>
      </top>
      <bottom style="thin">
        <color indexed="64"/>
      </bottom>
      <diagonal/>
    </border>
    <border>
      <left/>
      <right style="hair">
        <color indexed="8"/>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medium">
        <color indexed="64"/>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medium">
        <color indexed="64"/>
      </left>
      <right/>
      <top style="thick">
        <color indexed="64"/>
      </top>
      <bottom style="thin">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auto="1"/>
      </top>
      <bottom style="thin">
        <color indexed="64"/>
      </bottom>
      <diagonal/>
    </border>
    <border>
      <left/>
      <right style="thin">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hair">
        <color theme="0" tint="-0.24994659260841701"/>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indexed="64"/>
      </right>
      <top style="hair">
        <color theme="0" tint="-0.24994659260841701"/>
      </top>
      <bottom style="hair">
        <color theme="0" tint="-0.24994659260841701"/>
      </bottom>
      <diagonal/>
    </border>
    <border>
      <left style="thin">
        <color indexed="64"/>
      </left>
      <right style="hair">
        <color theme="0" tint="-0.24994659260841701"/>
      </right>
      <top style="hair">
        <color theme="0" tint="-0.24994659260841701"/>
      </top>
      <bottom style="thin">
        <color indexed="64"/>
      </bottom>
      <diagonal/>
    </border>
    <border>
      <left style="hair">
        <color theme="0" tint="-0.24994659260841701"/>
      </left>
      <right/>
      <top style="hair">
        <color theme="0" tint="-0.24994659260841701"/>
      </top>
      <bottom style="thin">
        <color indexed="64"/>
      </bottom>
      <diagonal/>
    </border>
    <border>
      <left/>
      <right/>
      <top style="hair">
        <color theme="0" tint="-0.24994659260841701"/>
      </top>
      <bottom style="thin">
        <color indexed="64"/>
      </bottom>
      <diagonal/>
    </border>
    <border>
      <left/>
      <right style="thin">
        <color indexed="64"/>
      </right>
      <top style="hair">
        <color theme="0" tint="-0.24994659260841701"/>
      </top>
      <bottom style="thin">
        <color indexed="64"/>
      </bottom>
      <diagonal/>
    </border>
    <border>
      <left/>
      <right style="hair">
        <color theme="0" tint="-0.14996795556505021"/>
      </right>
      <top style="hair">
        <color theme="0" tint="-0.14996795556505021"/>
      </top>
      <bottom style="hair">
        <color theme="0" tint="-0.14996795556505021"/>
      </bottom>
      <diagonal/>
    </border>
    <border>
      <left style="medium">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thin">
        <color indexed="64"/>
      </top>
      <bottom/>
      <diagonal/>
    </border>
    <border>
      <left style="thick">
        <color indexed="64"/>
      </left>
      <right style="hair">
        <color indexed="64"/>
      </right>
      <top style="thick">
        <color indexed="64"/>
      </top>
      <bottom style="thick">
        <color indexed="64"/>
      </bottom>
      <diagonal/>
    </border>
    <border>
      <left style="hair">
        <color indexed="64"/>
      </left>
      <right style="hair">
        <color indexed="64"/>
      </right>
      <top style="thick">
        <color indexed="64"/>
      </top>
      <bottom style="thick">
        <color indexed="64"/>
      </bottom>
      <diagonal/>
    </border>
    <border>
      <left style="hair">
        <color indexed="64"/>
      </left>
      <right style="thick">
        <color indexed="64"/>
      </right>
      <top style="thick">
        <color indexed="64"/>
      </top>
      <bottom style="thick">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top style="thin">
        <color indexed="8"/>
      </top>
      <bottom/>
      <diagonal/>
    </border>
    <border>
      <left/>
      <right style="thin">
        <color indexed="64"/>
      </right>
      <top style="thin">
        <color indexed="8"/>
      </top>
      <bottom/>
      <diagonal/>
    </border>
    <border>
      <left style="thin">
        <color indexed="8"/>
      </left>
      <right style="thin">
        <color indexed="8"/>
      </right>
      <top/>
      <bottom style="medium">
        <color indexed="8"/>
      </bottom>
      <diagonal/>
    </border>
    <border>
      <left style="thin">
        <color indexed="8"/>
      </left>
      <right style="thin">
        <color indexed="8"/>
      </right>
      <top style="thin">
        <color indexed="8"/>
      </top>
      <bottom style="thin">
        <color indexed="8"/>
      </bottom>
      <diagonal/>
    </border>
    <border>
      <left style="thin">
        <color auto="1"/>
      </left>
      <right/>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thin">
        <color rgb="FF000000"/>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auto="1"/>
      </left>
      <right/>
      <top style="thin">
        <color auto="1"/>
      </top>
      <bottom/>
      <diagonal/>
    </border>
    <border>
      <left style="thin">
        <color indexed="8"/>
      </left>
      <right/>
      <top style="thin">
        <color indexed="8"/>
      </top>
      <bottom style="hair">
        <color indexed="8"/>
      </bottom>
      <diagonal/>
    </border>
    <border>
      <left/>
      <right style="hair">
        <color indexed="8"/>
      </right>
      <top style="thin">
        <color indexed="8"/>
      </top>
      <bottom style="hair">
        <color indexed="8"/>
      </bottom>
      <diagonal/>
    </border>
    <border>
      <left style="hair">
        <color indexed="8"/>
      </left>
      <right/>
      <top style="thin">
        <color indexed="8"/>
      </top>
      <bottom style="hair">
        <color indexed="8"/>
      </bottom>
      <diagonal/>
    </border>
    <border>
      <left/>
      <right/>
      <top style="thin">
        <color indexed="8"/>
      </top>
      <bottom style="hair">
        <color indexed="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
      <left style="medium">
        <color indexed="64"/>
      </left>
      <right style="thin">
        <color indexed="64"/>
      </right>
      <top style="thin">
        <color indexed="64"/>
      </top>
      <bottom/>
      <diagonal/>
    </border>
    <border>
      <left style="thick">
        <color indexed="64"/>
      </left>
      <right style="hair">
        <color theme="0" tint="-0.14996795556505021"/>
      </right>
      <top style="thick">
        <color indexed="64"/>
      </top>
      <bottom style="thick">
        <color indexed="64"/>
      </bottom>
      <diagonal/>
    </border>
    <border>
      <left style="hair">
        <color theme="0" tint="-0.14996795556505021"/>
      </left>
      <right style="hair">
        <color theme="0" tint="-0.14996795556505021"/>
      </right>
      <top style="thick">
        <color indexed="64"/>
      </top>
      <bottom style="thick">
        <color indexed="64"/>
      </bottom>
      <diagonal/>
    </border>
    <border>
      <left style="hair">
        <color theme="0" tint="-0.14996795556505021"/>
      </left>
      <right style="thick">
        <color indexed="64"/>
      </right>
      <top style="thick">
        <color indexed="64"/>
      </top>
      <bottom style="thick">
        <color indexed="64"/>
      </bottom>
      <diagonal/>
    </border>
    <border>
      <left style="thick">
        <color indexed="64"/>
      </left>
      <right style="hair">
        <color theme="0" tint="-0.14996795556505021"/>
      </right>
      <top style="medium">
        <color indexed="64"/>
      </top>
      <bottom style="medium">
        <color indexed="64"/>
      </bottom>
      <diagonal/>
    </border>
    <border>
      <left style="hair">
        <color theme="0" tint="-0.14996795556505021"/>
      </left>
      <right style="hair">
        <color theme="0" tint="-0.14996795556505021"/>
      </right>
      <top style="medium">
        <color indexed="64"/>
      </top>
      <bottom style="medium">
        <color indexed="64"/>
      </bottom>
      <diagonal/>
    </border>
    <border>
      <left style="hair">
        <color theme="0" tint="-0.14996795556505021"/>
      </left>
      <right/>
      <top style="medium">
        <color indexed="64"/>
      </top>
      <bottom style="medium">
        <color indexed="64"/>
      </bottom>
      <diagonal/>
    </border>
    <border>
      <left style="hair">
        <color theme="0" tint="-0.14996795556505021"/>
      </left>
      <right style="thick">
        <color indexed="64"/>
      </right>
      <top style="medium">
        <color indexed="64"/>
      </top>
      <bottom style="medium">
        <color indexed="64"/>
      </bottom>
      <diagonal/>
    </border>
    <border>
      <left style="thick">
        <color indexed="64"/>
      </left>
      <right style="hair">
        <color theme="0" tint="-0.14996795556505021"/>
      </right>
      <top style="hair">
        <color theme="0" tint="-0.14996795556505021"/>
      </top>
      <bottom style="hair">
        <color theme="0" tint="-0.14996795556505021"/>
      </bottom>
      <diagonal/>
    </border>
    <border>
      <left style="hair">
        <color theme="0" tint="-0.14996795556505021"/>
      </left>
      <right style="hair">
        <color theme="0" tint="-0.24994659260841701"/>
      </right>
      <top style="hair">
        <color theme="0" tint="-0.24994659260841701"/>
      </top>
      <bottom style="hair">
        <color theme="0" tint="-0.24994659260841701"/>
      </bottom>
      <diagonal/>
    </border>
    <border>
      <left style="hair">
        <color theme="0" tint="-0.24994659260841701"/>
      </left>
      <right style="thick">
        <color indexed="64"/>
      </right>
      <top style="hair">
        <color theme="0" tint="-0.24994659260841701"/>
      </top>
      <bottom style="hair">
        <color theme="0" tint="-0.24994659260841701"/>
      </bottom>
      <diagonal/>
    </border>
    <border>
      <left style="hair">
        <color theme="0" tint="-0.14993743705557422"/>
      </left>
      <right style="hair">
        <color theme="0" tint="-0.14993743705557422"/>
      </right>
      <top style="hair">
        <color theme="0" tint="-0.14993743705557422"/>
      </top>
      <bottom style="hair">
        <color theme="0" tint="-0.14993743705557422"/>
      </bottom>
      <diagonal/>
    </border>
    <border>
      <left style="thick">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24994659260841701"/>
      </right>
      <top style="hair">
        <color theme="0" tint="-0.24994659260841701"/>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hair">
        <color theme="0" tint="-0.24994659260841701"/>
      </left>
      <right style="thick">
        <color indexed="64"/>
      </right>
      <top style="hair">
        <color theme="0" tint="-0.24994659260841701"/>
      </top>
      <bottom style="thin">
        <color indexed="64"/>
      </bottom>
      <diagonal/>
    </border>
    <border>
      <left style="thick">
        <color indexed="64"/>
      </left>
      <right style="hair">
        <color theme="0" tint="-0.14996795556505021"/>
      </right>
      <top/>
      <bottom style="hair">
        <color theme="0" tint="-0.14996795556505021"/>
      </bottom>
      <diagonal/>
    </border>
    <border>
      <left style="hair">
        <color theme="0" tint="-0.14996795556505021"/>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style="thick">
        <color indexed="64"/>
      </right>
      <top/>
      <bottom style="hair">
        <color theme="0" tint="-0.24994659260841701"/>
      </bottom>
      <diagonal/>
    </border>
    <border>
      <left style="thick">
        <color indexed="64"/>
      </left>
      <right style="hair">
        <color theme="0" tint="-0.14996795556505021"/>
      </right>
      <top style="hair">
        <color theme="0" tint="-0.14996795556505021"/>
      </top>
      <bottom style="medium">
        <color indexed="64"/>
      </bottom>
      <diagonal/>
    </border>
    <border>
      <left style="hair">
        <color theme="0" tint="-0.14996795556505021"/>
      </left>
      <right style="hair">
        <color theme="0" tint="-0.24994659260841701"/>
      </right>
      <top style="hair">
        <color theme="0" tint="-0.24994659260841701"/>
      </top>
      <bottom style="medium">
        <color indexed="64"/>
      </bottom>
      <diagonal/>
    </border>
    <border>
      <left style="hair">
        <color theme="0" tint="-0.24994659260841701"/>
      </left>
      <right style="hair">
        <color theme="0" tint="-0.24994659260841701"/>
      </right>
      <top style="hair">
        <color theme="0" tint="-0.24994659260841701"/>
      </top>
      <bottom style="medium">
        <color indexed="64"/>
      </bottom>
      <diagonal/>
    </border>
    <border>
      <left style="hair">
        <color theme="0" tint="-0.24994659260841701"/>
      </left>
      <right style="thick">
        <color indexed="64"/>
      </right>
      <top style="hair">
        <color theme="0" tint="-0.24994659260841701"/>
      </top>
      <bottom style="medium">
        <color indexed="64"/>
      </bottom>
      <diagonal/>
    </border>
    <border>
      <left style="medium">
        <color indexed="64"/>
      </left>
      <right style="hair">
        <color theme="0" tint="-0.14996795556505021"/>
      </right>
      <top style="medium">
        <color indexed="64"/>
      </top>
      <bottom style="thick">
        <color indexed="64"/>
      </bottom>
      <diagonal/>
    </border>
    <border>
      <left style="hair">
        <color theme="0" tint="-0.14996795556505021"/>
      </left>
      <right style="hair">
        <color theme="0" tint="-0.14996795556505021"/>
      </right>
      <top style="medium">
        <color indexed="64"/>
      </top>
      <bottom style="thick">
        <color indexed="64"/>
      </bottom>
      <diagonal/>
    </border>
    <border>
      <left style="hair">
        <color theme="0" tint="-0.14996795556505021"/>
      </left>
      <right style="medium">
        <color indexed="64"/>
      </right>
      <top style="medium">
        <color indexed="64"/>
      </top>
      <bottom style="thick">
        <color indexed="64"/>
      </bottom>
      <diagonal/>
    </border>
    <border>
      <left style="medium">
        <color indexed="64"/>
      </left>
      <right style="hair">
        <color theme="0" tint="-0.14996795556505021"/>
      </right>
      <top style="medium">
        <color indexed="64"/>
      </top>
      <bottom style="medium">
        <color indexed="64"/>
      </bottom>
      <diagonal/>
    </border>
    <border>
      <left/>
      <right style="hair">
        <color theme="0" tint="-0.14996795556505021"/>
      </right>
      <top style="medium">
        <color indexed="64"/>
      </top>
      <bottom style="medium">
        <color indexed="64"/>
      </bottom>
      <diagonal/>
    </border>
    <border>
      <left style="hair">
        <color theme="0" tint="-0.14996795556505021"/>
      </left>
      <right style="medium">
        <color indexed="64"/>
      </right>
      <top style="medium">
        <color indexed="64"/>
      </top>
      <bottom style="medium">
        <color indexed="64"/>
      </bottom>
      <diagonal/>
    </border>
    <border>
      <left style="medium">
        <color indexed="64"/>
      </left>
      <right style="hair">
        <color theme="0" tint="-0.14996795556505021"/>
      </right>
      <top style="hair">
        <color theme="0" tint="-0.14996795556505021"/>
      </top>
      <bottom/>
      <diagonal/>
    </border>
    <border>
      <left style="hair">
        <color theme="0" tint="-0.14996795556505021"/>
      </left>
      <right style="hair">
        <color theme="0" tint="-0.14996795556505021"/>
      </right>
      <top style="hair">
        <color theme="0" tint="-0.14996795556505021"/>
      </top>
      <bottom/>
      <diagonal/>
    </border>
    <border>
      <left style="hair">
        <color theme="0" tint="-0.14996795556505021"/>
      </left>
      <right style="medium">
        <color indexed="64"/>
      </right>
      <top style="hair">
        <color theme="0" tint="-0.14996795556505021"/>
      </top>
      <bottom/>
      <diagonal/>
    </border>
    <border>
      <left style="medium">
        <color indexed="64"/>
      </left>
      <right style="hair">
        <color theme="0" tint="-0.14996795556505021"/>
      </right>
      <top style="hair">
        <color theme="0" tint="-0.14996795556505021"/>
      </top>
      <bottom style="thin">
        <color indexed="64"/>
      </bottom>
      <diagonal/>
    </border>
    <border>
      <left style="hair">
        <color theme="0" tint="-0.14996795556505021"/>
      </left>
      <right style="hair">
        <color theme="0" tint="-0.14996795556505021"/>
      </right>
      <top style="hair">
        <color theme="0" tint="-0.14996795556505021"/>
      </top>
      <bottom style="thin">
        <color indexed="64"/>
      </bottom>
      <diagonal/>
    </border>
    <border>
      <left style="hair">
        <color theme="0" tint="-0.14996795556505021"/>
      </left>
      <right style="medium">
        <color indexed="64"/>
      </right>
      <top style="hair">
        <color theme="0" tint="-0.14996795556505021"/>
      </top>
      <bottom style="thin">
        <color indexed="64"/>
      </bottom>
      <diagonal/>
    </border>
    <border>
      <left style="medium">
        <color indexed="64"/>
      </left>
      <right style="hair">
        <color theme="0" tint="-0.14996795556505021"/>
      </right>
      <top/>
      <bottom style="thin">
        <color indexed="64"/>
      </bottom>
      <diagonal/>
    </border>
    <border>
      <left style="hair">
        <color theme="0" tint="-0.14996795556505021"/>
      </left>
      <right style="hair">
        <color theme="0" tint="-0.14996795556505021"/>
      </right>
      <top/>
      <bottom style="thin">
        <color indexed="64"/>
      </bottom>
      <diagonal/>
    </border>
    <border>
      <left style="hair">
        <color theme="0" tint="-0.24994659260841701"/>
      </left>
      <right style="hair">
        <color theme="0" tint="-0.24994659260841701"/>
      </right>
      <top/>
      <bottom style="thin">
        <color indexed="64"/>
      </bottom>
      <diagonal/>
    </border>
    <border>
      <left style="hair">
        <color theme="0" tint="-0.14996795556505021"/>
      </left>
      <right style="medium">
        <color indexed="64"/>
      </right>
      <top/>
      <bottom style="thin">
        <color indexed="64"/>
      </bottom>
      <diagonal/>
    </border>
    <border>
      <left style="medium">
        <color indexed="64"/>
      </left>
      <right style="hair">
        <color theme="0" tint="-0.14996795556505021"/>
      </right>
      <top/>
      <bottom/>
      <diagonal/>
    </border>
    <border>
      <left style="hair">
        <color theme="0" tint="-0.14996795556505021"/>
      </left>
      <right style="hair">
        <color theme="0" tint="-0.14996795556505021"/>
      </right>
      <top/>
      <bottom/>
      <diagonal/>
    </border>
    <border>
      <left style="medium">
        <color indexed="64"/>
      </left>
      <right style="hair">
        <color theme="0" tint="-0.14996795556505021"/>
      </right>
      <top style="hair">
        <color theme="0" tint="-0.14996795556505021"/>
      </top>
      <bottom style="medium">
        <color indexed="64"/>
      </bottom>
      <diagonal/>
    </border>
    <border>
      <left style="hair">
        <color theme="0" tint="-0.14996795556505021"/>
      </left>
      <right style="hair">
        <color theme="0" tint="-0.14996795556505021"/>
      </right>
      <top style="hair">
        <color theme="0" tint="-0.14996795556505021"/>
      </top>
      <bottom style="medium">
        <color indexed="64"/>
      </bottom>
      <diagonal/>
    </border>
    <border>
      <left style="hair">
        <color theme="0" tint="-0.24994659260841701"/>
      </left>
      <right style="hair">
        <color theme="0" tint="-0.14996795556505021"/>
      </right>
      <top style="hair">
        <color theme="0" tint="-0.14996795556505021"/>
      </top>
      <bottom style="medium">
        <color indexed="64"/>
      </bottom>
      <diagonal/>
    </border>
    <border>
      <left style="hair">
        <color theme="0" tint="-0.14996795556505021"/>
      </left>
      <right style="medium">
        <color indexed="64"/>
      </right>
      <top style="hair">
        <color theme="0" tint="-0.14996795556505021"/>
      </top>
      <bottom style="medium">
        <color indexed="64"/>
      </bottom>
      <diagonal/>
    </border>
    <border>
      <left style="hair">
        <color theme="0" tint="-0.24994659260841701"/>
      </left>
      <right style="hair">
        <color theme="0" tint="-0.24994659260841701"/>
      </right>
      <top style="thin">
        <color indexed="64"/>
      </top>
      <bottom style="thin">
        <color indexed="64"/>
      </bottom>
      <diagonal/>
    </border>
    <border>
      <left/>
      <right/>
      <top style="thin">
        <color indexed="64"/>
      </top>
      <bottom/>
      <diagonal/>
    </border>
    <border>
      <left/>
      <right style="thin">
        <color auto="1"/>
      </right>
      <top style="thin">
        <color auto="1"/>
      </top>
      <bottom/>
      <diagonal/>
    </border>
    <border>
      <left style="thin">
        <color indexed="64"/>
      </left>
      <right/>
      <top style="thin">
        <color indexed="8"/>
      </top>
      <bottom/>
      <diagonal/>
    </border>
    <border>
      <left/>
      <right/>
      <top style="thin">
        <color indexed="8"/>
      </top>
      <bottom/>
      <diagonal/>
    </border>
    <border>
      <left/>
      <right style="thin">
        <color indexed="64"/>
      </right>
      <top style="thin">
        <color indexed="8"/>
      </top>
      <bottom/>
      <diagonal/>
    </border>
  </borders>
  <cellStyleXfs count="2623">
    <xf numFmtId="0" fontId="0" fillId="0" borderId="0"/>
    <xf numFmtId="0" fontId="4" fillId="0" borderId="0"/>
    <xf numFmtId="44" fontId="25" fillId="0" borderId="0" applyFont="0" applyFill="0" applyBorder="0" applyAlignment="0" applyProtection="0"/>
    <xf numFmtId="0" fontId="3" fillId="0" borderId="0"/>
    <xf numFmtId="0" fontId="36" fillId="0" borderId="0"/>
    <xf numFmtId="0" fontId="47" fillId="0" borderId="0" applyAlignment="0">
      <alignment vertical="top" wrapText="1"/>
      <protection locked="0"/>
    </xf>
    <xf numFmtId="0" fontId="50" fillId="0" borderId="0" applyNumberFormat="0" applyFill="0" applyBorder="0" applyAlignment="0" applyProtection="0">
      <alignment vertical="top"/>
      <protection locked="0"/>
    </xf>
    <xf numFmtId="164" fontId="25" fillId="0" borderId="0" applyFont="0" applyFill="0" applyBorder="0" applyAlignment="0" applyProtection="0"/>
    <xf numFmtId="0" fontId="73" fillId="0" borderId="0"/>
    <xf numFmtId="0" fontId="73" fillId="0" borderId="0"/>
    <xf numFmtId="0" fontId="83" fillId="0" borderId="0"/>
    <xf numFmtId="0" fontId="83" fillId="0" borderId="0"/>
    <xf numFmtId="0" fontId="73" fillId="0" borderId="0"/>
    <xf numFmtId="0" fontId="101" fillId="0" borderId="0" applyNumberFormat="0" applyFill="0" applyBorder="0" applyAlignment="0" applyProtection="0"/>
    <xf numFmtId="164" fontId="6" fillId="0" borderId="0" applyAlignment="0">
      <alignment horizontal="right" wrapText="1"/>
    </xf>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11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11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11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11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113" fillId="30"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3" fillId="34" borderId="0" applyNumberFormat="0" applyBorder="0" applyAlignment="0" applyProtection="0"/>
    <xf numFmtId="0" fontId="113" fillId="34" borderId="0" applyNumberFormat="0" applyBorder="0" applyAlignment="0" applyProtection="0"/>
    <xf numFmtId="4" fontId="6" fillId="0" borderId="0" applyBorder="0" applyAlignment="0">
      <alignment horizontal="right" wrapText="1"/>
    </xf>
    <xf numFmtId="0" fontId="6" fillId="0" borderId="0">
      <alignment horizontal="right" wrapText="1"/>
    </xf>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11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11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11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11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113" fillId="31"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3" fillId="35" borderId="0" applyNumberFormat="0" applyBorder="0" applyAlignment="0" applyProtection="0"/>
    <xf numFmtId="0" fontId="113" fillId="35" borderId="0" applyNumberFormat="0" applyBorder="0" applyAlignment="0" applyProtection="0"/>
    <xf numFmtId="0" fontId="29" fillId="16" borderId="0" applyNumberFormat="0" applyBorder="0" applyAlignment="0" applyProtection="0"/>
    <xf numFmtId="0" fontId="29" fillId="20" borderId="0" applyNumberFormat="0" applyBorder="0" applyAlignment="0" applyProtection="0"/>
    <xf numFmtId="0" fontId="29" fillId="24" borderId="0" applyNumberFormat="0" applyBorder="0" applyAlignment="0" applyProtection="0"/>
    <xf numFmtId="0" fontId="29" fillId="28" borderId="0" applyNumberFormat="0" applyBorder="0" applyAlignment="0" applyProtection="0"/>
    <xf numFmtId="0" fontId="29" fillId="32" borderId="0" applyNumberFormat="0" applyBorder="0" applyAlignment="0" applyProtection="0"/>
    <xf numFmtId="0" fontId="29" fillId="36" borderId="0" applyNumberFormat="0" applyBorder="0" applyAlignment="0" applyProtection="0"/>
    <xf numFmtId="0" fontId="114" fillId="16" borderId="0" applyNumberFormat="0" applyBorder="0" applyAlignment="0" applyProtection="0"/>
    <xf numFmtId="0" fontId="114" fillId="20" borderId="0" applyNumberFormat="0" applyBorder="0" applyAlignment="0" applyProtection="0"/>
    <xf numFmtId="0" fontId="114" fillId="24" borderId="0" applyNumberFormat="0" applyBorder="0" applyAlignment="0" applyProtection="0"/>
    <xf numFmtId="0" fontId="114" fillId="28" borderId="0" applyNumberFormat="0" applyBorder="0" applyAlignment="0" applyProtection="0"/>
    <xf numFmtId="0" fontId="114" fillId="32" borderId="0" applyNumberFormat="0" applyBorder="0" applyAlignment="0" applyProtection="0"/>
    <xf numFmtId="0" fontId="114" fillId="36" borderId="0" applyNumberFormat="0" applyBorder="0" applyAlignment="0" applyProtection="0"/>
    <xf numFmtId="176" fontId="6" fillId="0" borderId="0" applyFont="0" applyFill="0" applyBorder="0">
      <alignment horizontal="right" vertical="center"/>
    </xf>
    <xf numFmtId="0" fontId="115" fillId="0" borderId="53" applyNumberFormat="0" applyFill="0" applyAlignment="0" applyProtection="0"/>
    <xf numFmtId="164" fontId="25" fillId="0" borderId="0" applyFont="0" applyFill="0" applyBorder="0" applyAlignment="0" applyProtection="0"/>
    <xf numFmtId="164" fontId="25" fillId="0" borderId="0" applyFont="0" applyFill="0" applyBorder="0" applyAlignment="0" applyProtection="0"/>
    <xf numFmtId="177" fontId="36" fillId="0" borderId="0" applyFont="0" applyFill="0" applyBorder="0" applyAlignment="0" applyProtection="0"/>
    <xf numFmtId="178" fontId="36" fillId="0" borderId="0" applyFont="0" applyFill="0" applyBorder="0" applyAlignment="0" applyProtection="0"/>
    <xf numFmtId="179" fontId="36" fillId="0" borderId="0" applyFont="0" applyFill="0" applyBorder="0" applyAlignment="0" applyProtection="0"/>
    <xf numFmtId="0" fontId="9" fillId="0" borderId="0"/>
    <xf numFmtId="0" fontId="7" fillId="0" borderId="0"/>
    <xf numFmtId="0" fontId="116" fillId="0" borderId="0">
      <alignment horizontal="center" vertical="center" wrapText="1"/>
    </xf>
    <xf numFmtId="0" fontId="117" fillId="0" borderId="0"/>
    <xf numFmtId="0" fontId="118" fillId="7" borderId="0" applyNumberFormat="0" applyBorder="0" applyAlignment="0" applyProtection="0"/>
    <xf numFmtId="0" fontId="119" fillId="11" borderId="51" applyNumberFormat="0" applyAlignment="0" applyProtection="0"/>
    <xf numFmtId="180" fontId="120" fillId="0" borderId="0" applyFont="0" applyFill="0" applyBorder="0" applyAlignment="0" applyProtection="0"/>
    <xf numFmtId="44" fontId="120"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0" fontId="120" fillId="0" borderId="0" applyFont="0" applyFill="0" applyBorder="0" applyAlignment="0" applyProtection="0"/>
    <xf numFmtId="44" fontId="120" fillId="0" borderId="0" applyFont="0" applyFill="0" applyBorder="0" applyAlignment="0" applyProtection="0"/>
    <xf numFmtId="44" fontId="113" fillId="0" borderId="0" applyFont="0" applyFill="0" applyBorder="0" applyAlignment="0" applyProtection="0"/>
    <xf numFmtId="0" fontId="121" fillId="0" borderId="45" applyNumberFormat="0" applyFill="0" applyAlignment="0" applyProtection="0"/>
    <xf numFmtId="0" fontId="122" fillId="0" borderId="46" applyNumberFormat="0" applyFill="0" applyAlignment="0" applyProtection="0"/>
    <xf numFmtId="0" fontId="123" fillId="0" borderId="47" applyNumberFormat="0" applyFill="0" applyAlignment="0" applyProtection="0"/>
    <xf numFmtId="0" fontId="123" fillId="0" borderId="0" applyNumberFormat="0" applyFill="0" applyBorder="0" applyAlignment="0" applyProtection="0"/>
    <xf numFmtId="0" fontId="124" fillId="0" borderId="0">
      <alignment horizontal="left"/>
    </xf>
    <xf numFmtId="0" fontId="26" fillId="0" borderId="0" applyNumberFormat="0" applyFill="0" applyBorder="0" applyAlignment="0" applyProtection="0"/>
    <xf numFmtId="0" fontId="125" fillId="8" borderId="0" applyNumberFormat="0" applyBorder="0" applyAlignment="0" applyProtection="0"/>
    <xf numFmtId="0" fontId="27" fillId="8" borderId="0" applyNumberFormat="0" applyBorder="0" applyAlignment="0" applyProtection="0"/>
    <xf numFmtId="0" fontId="126" fillId="0" borderId="0"/>
    <xf numFmtId="0" fontId="36" fillId="0" borderId="0"/>
    <xf numFmtId="0" fontId="36" fillId="0" borderId="0"/>
    <xf numFmtId="0" fontId="36" fillId="0" borderId="0"/>
    <xf numFmtId="0" fontId="36" fillId="0" borderId="0"/>
    <xf numFmtId="0" fontId="25" fillId="0" borderId="0"/>
    <xf numFmtId="0" fontId="12" fillId="46"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73" fillId="0" borderId="0"/>
    <xf numFmtId="0" fontId="36"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7" fillId="0" borderId="0"/>
    <xf numFmtId="0" fontId="3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6" fillId="0" borderId="0" applyNumberFormat="0" applyFont="0" applyFill="0" applyBorder="0" applyAlignment="0" applyProtection="0">
      <alignment vertical="top"/>
    </xf>
    <xf numFmtId="0" fontId="36" fillId="0" borderId="0" applyNumberFormat="0" applyFont="0" applyFill="0" applyBorder="0" applyAlignment="0" applyProtection="0">
      <alignment vertical="top"/>
    </xf>
    <xf numFmtId="0" fontId="120" fillId="0" borderId="0"/>
    <xf numFmtId="0" fontId="113" fillId="0" borderId="0"/>
    <xf numFmtId="0" fontId="6" fillId="0" borderId="0"/>
    <xf numFmtId="0" fontId="36" fillId="0" borderId="0"/>
    <xf numFmtId="0" fontId="36" fillId="0" borderId="0"/>
    <xf numFmtId="0" fontId="36" fillId="0" borderId="0"/>
    <xf numFmtId="0" fontId="36" fillId="0" borderId="0"/>
    <xf numFmtId="0" fontId="90" fillId="0" borderId="242">
      <alignment horizontal="center" vertical="center" wrapText="1"/>
    </xf>
    <xf numFmtId="0" fontId="128" fillId="0" borderId="0"/>
    <xf numFmtId="181" fontId="129" fillId="0" borderId="0">
      <alignment horizontal="center" vertical="center"/>
    </xf>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3" fillId="12" borderId="52" applyNumberFormat="0" applyFont="0" applyAlignment="0" applyProtection="0"/>
    <xf numFmtId="0" fontId="113" fillId="12" borderId="52" applyNumberFormat="0" applyFont="0" applyAlignment="0" applyProtection="0"/>
    <xf numFmtId="9" fontId="127" fillId="0" borderId="0"/>
    <xf numFmtId="9" fontId="120" fillId="0" borderId="0" applyFont="0" applyFill="0" applyBorder="0" applyAlignment="0" applyProtection="0"/>
    <xf numFmtId="0" fontId="130" fillId="0" borderId="50" applyNumberFormat="0" applyFill="0" applyAlignment="0" applyProtection="0"/>
    <xf numFmtId="0" fontId="131" fillId="0" borderId="102">
      <alignment horizontal="center" vertical="center"/>
    </xf>
    <xf numFmtId="3" fontId="132" fillId="0" borderId="102" applyFill="0">
      <alignment horizontal="right" vertical="center"/>
    </xf>
    <xf numFmtId="0" fontId="131" fillId="0" borderId="243">
      <alignment horizontal="left" vertical="center" wrapText="1" indent="1"/>
    </xf>
    <xf numFmtId="0" fontId="131" fillId="0" borderId="243">
      <alignment horizontal="left" vertical="center" wrapText="1" indent="1"/>
    </xf>
    <xf numFmtId="0" fontId="132" fillId="0" borderId="102">
      <alignment horizontal="left" vertical="center" wrapText="1"/>
    </xf>
    <xf numFmtId="0" fontId="132" fillId="0" borderId="102">
      <alignment horizontal="left" vertical="center" wrapText="1"/>
    </xf>
    <xf numFmtId="0" fontId="133" fillId="6" borderId="0" applyNumberFormat="0" applyBorder="0" applyAlignment="0" applyProtection="0"/>
    <xf numFmtId="0" fontId="36" fillId="0" borderId="0"/>
    <xf numFmtId="0" fontId="11" fillId="47" borderId="0">
      <alignment horizontal="left"/>
    </xf>
    <xf numFmtId="0" fontId="8" fillId="47" borderId="0">
      <alignment horizontal="left"/>
    </xf>
    <xf numFmtId="0" fontId="134" fillId="48" borderId="0"/>
    <xf numFmtId="0" fontId="5" fillId="48" borderId="0"/>
    <xf numFmtId="0" fontId="25" fillId="0" borderId="0" applyProtection="0"/>
    <xf numFmtId="0" fontId="36" fillId="0" borderId="0"/>
    <xf numFmtId="0" fontId="135" fillId="0" borderId="0"/>
    <xf numFmtId="0" fontId="135" fillId="0" borderId="0"/>
    <xf numFmtId="0" fontId="4" fillId="0" borderId="0" applyProtection="0"/>
    <xf numFmtId="0" fontId="136" fillId="0" borderId="0" applyNumberFormat="0" applyFill="0" applyBorder="0" applyAlignment="0" applyProtection="0"/>
    <xf numFmtId="0" fontId="11" fillId="0" borderId="0"/>
    <xf numFmtId="0" fontId="8" fillId="0" borderId="0"/>
    <xf numFmtId="164" fontId="92" fillId="0" borderId="102">
      <alignment horizontal="right" vertical="center"/>
    </xf>
    <xf numFmtId="0" fontId="137" fillId="9" borderId="48" applyNumberFormat="0" applyAlignment="0" applyProtection="0"/>
    <xf numFmtId="0" fontId="138" fillId="10" borderId="48" applyNumberFormat="0" applyAlignment="0" applyProtection="0"/>
    <xf numFmtId="0" fontId="139" fillId="10" borderId="49" applyNumberFormat="0" applyAlignment="0" applyProtection="0"/>
    <xf numFmtId="0" fontId="140" fillId="0" borderId="0" applyNumberFormat="0" applyFill="0" applyBorder="0" applyAlignment="0" applyProtection="0"/>
    <xf numFmtId="182" fontId="36" fillId="0" borderId="0" applyFont="0" applyFill="0" applyBorder="0" applyAlignment="0" applyProtection="0"/>
    <xf numFmtId="183" fontId="36" fillId="0" borderId="0" applyFont="0" applyFill="0" applyBorder="0" applyAlignment="0" applyProtection="0"/>
    <xf numFmtId="0" fontId="25" fillId="0" borderId="0"/>
    <xf numFmtId="0" fontId="4" fillId="0" borderId="0"/>
    <xf numFmtId="0" fontId="114" fillId="13" borderId="0" applyNumberFormat="0" applyBorder="0" applyAlignment="0" applyProtection="0"/>
    <xf numFmtId="0" fontId="114" fillId="17" borderId="0" applyNumberFormat="0" applyBorder="0" applyAlignment="0" applyProtection="0"/>
    <xf numFmtId="0" fontId="114" fillId="21" borderId="0" applyNumberFormat="0" applyBorder="0" applyAlignment="0" applyProtection="0"/>
    <xf numFmtId="0" fontId="114" fillId="25" borderId="0" applyNumberFormat="0" applyBorder="0" applyAlignment="0" applyProtection="0"/>
    <xf numFmtId="0" fontId="114" fillId="29" borderId="0" applyNumberFormat="0" applyBorder="0" applyAlignment="0" applyProtection="0"/>
    <xf numFmtId="0" fontId="114" fillId="33" borderId="0" applyNumberFormat="0" applyBorder="0" applyAlignment="0" applyProtection="0"/>
    <xf numFmtId="0" fontId="2" fillId="0" borderId="0"/>
    <xf numFmtId="0" fontId="1" fillId="0" borderId="0"/>
  </cellStyleXfs>
  <cellXfs count="1600">
    <xf numFmtId="0" fontId="0" fillId="0" borderId="0" xfId="0"/>
    <xf numFmtId="14" fontId="6"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11" fillId="0" borderId="1" xfId="0" applyFont="1" applyBorder="1"/>
    <xf numFmtId="0" fontId="11" fillId="0" borderId="0" xfId="0" applyFont="1"/>
    <xf numFmtId="0" fontId="11" fillId="0" borderId="6" xfId="0" applyFont="1" applyBorder="1" applyAlignment="1">
      <alignment vertical="center"/>
    </xf>
    <xf numFmtId="0" fontId="0" fillId="0" borderId="6" xfId="0" applyBorder="1" applyAlignment="1">
      <alignment vertical="center"/>
    </xf>
    <xf numFmtId="0" fontId="11" fillId="0" borderId="2" xfId="0" applyFont="1" applyBorder="1" applyAlignment="1">
      <alignment horizontal="right"/>
    </xf>
    <xf numFmtId="0" fontId="11" fillId="0" borderId="6" xfId="0" applyFont="1" applyBorder="1" applyAlignment="1">
      <alignment vertical="top"/>
    </xf>
    <xf numFmtId="14" fontId="11" fillId="0" borderId="6" xfId="0" applyNumberFormat="1" applyFont="1" applyBorder="1" applyAlignment="1">
      <alignment horizontal="center" vertical="top"/>
    </xf>
    <xf numFmtId="0" fontId="11" fillId="0" borderId="1" xfId="0" applyFont="1" applyBorder="1" applyAlignment="1">
      <alignment horizontal="left" vertical="center" indent="1"/>
    </xf>
    <xf numFmtId="0" fontId="11"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11"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11"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11"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0" fillId="0" borderId="0" xfId="0" applyAlignment="1">
      <alignment wrapText="1"/>
    </xf>
    <xf numFmtId="0" fontId="0" fillId="0" borderId="6" xfId="0" applyBorder="1" applyAlignment="1">
      <alignment wrapText="1"/>
    </xf>
    <xf numFmtId="0" fontId="11" fillId="0" borderId="0" xfId="0" applyFont="1" applyAlignment="1">
      <alignment vertical="center" wrapText="1"/>
    </xf>
    <xf numFmtId="0" fontId="11" fillId="0" borderId="6" xfId="0" applyFont="1" applyBorder="1" applyAlignment="1">
      <alignment horizontal="right" vertical="center" wrapText="1"/>
    </xf>
    <xf numFmtId="0" fontId="0" fillId="0" borderId="18" xfId="0" applyBorder="1" applyAlignment="1">
      <alignment vertical="top" wrapText="1"/>
    </xf>
    <xf numFmtId="0" fontId="11" fillId="0" borderId="18" xfId="0" applyFont="1" applyBorder="1" applyAlignment="1">
      <alignment horizontal="left" vertical="top" wrapText="1"/>
    </xf>
    <xf numFmtId="0" fontId="11"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11" fillId="0" borderId="12" xfId="0" applyFont="1" applyBorder="1" applyAlignment="1">
      <alignment horizontal="left" vertical="center" wrapText="1"/>
    </xf>
    <xf numFmtId="0" fontId="11" fillId="0" borderId="12" xfId="0" applyFont="1" applyBorder="1" applyAlignment="1">
      <alignment wrapText="1"/>
    </xf>
    <xf numFmtId="1" fontId="11" fillId="0" borderId="12" xfId="0" applyNumberFormat="1" applyFont="1" applyBorder="1" applyAlignment="1">
      <alignment horizontal="right" vertical="center" wrapText="1"/>
    </xf>
    <xf numFmtId="1" fontId="11"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11"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11" fillId="0" borderId="6" xfId="0" applyFont="1" applyBorder="1" applyAlignment="1">
      <alignment vertical="top" wrapText="1"/>
    </xf>
    <xf numFmtId="0" fontId="11" fillId="0" borderId="0" xfId="0" applyFont="1" applyAlignment="1">
      <alignment wrapText="1"/>
    </xf>
    <xf numFmtId="0" fontId="0" fillId="0" borderId="4" xfId="0" applyBorder="1" applyAlignment="1">
      <alignment wrapText="1"/>
    </xf>
    <xf numFmtId="0" fontId="12" fillId="3" borderId="1" xfId="0" applyFont="1" applyFill="1" applyBorder="1" applyAlignment="1">
      <alignment horizontal="left" vertical="center" indent="1"/>
    </xf>
    <xf numFmtId="0" fontId="0" fillId="3" borderId="0" xfId="0" applyFill="1" applyAlignment="1">
      <alignment wrapText="1"/>
    </xf>
    <xf numFmtId="49" fontId="9" fillId="3" borderId="0" xfId="0" applyNumberFormat="1" applyFont="1" applyFill="1" applyAlignment="1">
      <alignment horizontal="left" vertical="center" wrapText="1"/>
    </xf>
    <xf numFmtId="0" fontId="0" fillId="3" borderId="9" xfId="0" applyFill="1" applyBorder="1" applyAlignment="1">
      <alignment horizontal="left" vertical="center" indent="1"/>
    </xf>
    <xf numFmtId="0" fontId="0" fillId="3" borderId="6" xfId="0" applyFill="1" applyBorder="1" applyAlignment="1">
      <alignment wrapText="1"/>
    </xf>
    <xf numFmtId="0" fontId="11" fillId="3" borderId="6" xfId="0" applyFont="1" applyFill="1" applyBorder="1" applyAlignment="1">
      <alignment horizontal="left" vertical="center" wrapText="1"/>
    </xf>
    <xf numFmtId="49" fontId="11" fillId="0" borderId="6" xfId="0" applyNumberFormat="1" applyFont="1" applyBorder="1" applyAlignment="1">
      <alignment horizontal="left" vertical="center" wrapText="1"/>
    </xf>
    <xf numFmtId="49" fontId="11" fillId="0" borderId="0" xfId="0" applyNumberFormat="1" applyFont="1" applyAlignment="1">
      <alignment horizontal="left" vertical="center"/>
    </xf>
    <xf numFmtId="49" fontId="11" fillId="0" borderId="0" xfId="0" applyNumberFormat="1" applyFont="1" applyAlignment="1">
      <alignment horizontal="left" vertical="center" wrapText="1"/>
    </xf>
    <xf numFmtId="49" fontId="0" fillId="0" borderId="6" xfId="0" applyNumberFormat="1" applyBorder="1" applyAlignment="1">
      <alignment vertical="center" wrapText="1"/>
    </xf>
    <xf numFmtId="49" fontId="11" fillId="4" borderId="6" xfId="0" applyNumberFormat="1" applyFont="1" applyFill="1" applyBorder="1" applyAlignment="1" applyProtection="1">
      <alignment horizontal="left" vertical="center" wrapText="1"/>
      <protection locked="0"/>
    </xf>
    <xf numFmtId="49" fontId="11" fillId="4" borderId="0" xfId="0" applyNumberFormat="1" applyFont="1" applyFill="1" applyAlignment="1" applyProtection="1">
      <alignment horizontal="left" vertical="center"/>
      <protection locked="0"/>
    </xf>
    <xf numFmtId="4" fontId="0" fillId="0" borderId="0" xfId="0" applyNumberFormat="1"/>
    <xf numFmtId="4" fontId="0" fillId="0" borderId="26" xfId="0" applyNumberFormat="1" applyBorder="1"/>
    <xf numFmtId="0" fontId="7" fillId="0" borderId="0" xfId="0" applyFont="1" applyAlignment="1">
      <alignment horizontal="left" vertical="center"/>
    </xf>
    <xf numFmtId="0" fontId="5" fillId="0" borderId="0" xfId="0" applyFont="1" applyAlignment="1">
      <alignment horizontal="center" vertical="center" wrapText="1"/>
    </xf>
    <xf numFmtId="0" fontId="5" fillId="0" borderId="0" xfId="0" applyFont="1" applyAlignment="1">
      <alignment horizontal="center" vertical="center" shrinkToFit="1"/>
    </xf>
    <xf numFmtId="0" fontId="5" fillId="0" borderId="0" xfId="0" applyFont="1" applyAlignment="1">
      <alignment horizontal="center" vertical="center"/>
    </xf>
    <xf numFmtId="4" fontId="10" fillId="5" borderId="28" xfId="0" applyNumberFormat="1" applyFont="1" applyFill="1" applyBorder="1" applyAlignment="1">
      <alignment vertical="center"/>
    </xf>
    <xf numFmtId="4" fontId="10" fillId="5" borderId="29" xfId="0" applyNumberFormat="1" applyFont="1" applyFill="1" applyBorder="1" applyAlignment="1">
      <alignment vertical="center" wrapText="1"/>
    </xf>
    <xf numFmtId="4" fontId="13" fillId="5" borderId="30" xfId="0" applyNumberFormat="1" applyFont="1" applyFill="1" applyBorder="1" applyAlignment="1">
      <alignment horizontal="center" vertical="center" wrapText="1" shrinkToFit="1"/>
    </xf>
    <xf numFmtId="4" fontId="10" fillId="5" borderId="30" xfId="0" applyNumberFormat="1" applyFont="1" applyFill="1" applyBorder="1" applyAlignment="1">
      <alignment horizontal="center" vertical="center" wrapText="1" shrinkToFit="1"/>
    </xf>
    <xf numFmtId="3" fontId="10"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6" fillId="0" borderId="33" xfId="0" applyNumberFormat="1" applyFont="1" applyBorder="1" applyAlignment="1">
      <alignment horizontal="right" vertical="center" wrapText="1" shrinkToFit="1"/>
    </xf>
    <xf numFmtId="4" fontId="6"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11" fillId="0" borderId="31" xfId="0" applyNumberFormat="1" applyFont="1" applyBorder="1" applyAlignment="1">
      <alignment vertical="center"/>
    </xf>
    <xf numFmtId="4" fontId="11" fillId="0" borderId="33" xfId="0" applyNumberFormat="1" applyFont="1" applyBorder="1" applyAlignment="1">
      <alignment vertical="center" wrapText="1" shrinkToFit="1"/>
    </xf>
    <xf numFmtId="4" fontId="11" fillId="0" borderId="33" xfId="0" applyNumberFormat="1" applyFont="1" applyBorder="1" applyAlignment="1">
      <alignment vertical="center" shrinkToFit="1"/>
    </xf>
    <xf numFmtId="3" fontId="11"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7" fillId="3" borderId="11" xfId="0" applyFont="1" applyFill="1" applyBorder="1" applyAlignment="1">
      <alignment horizontal="left" vertical="center" indent="1"/>
    </xf>
    <xf numFmtId="0" fontId="8"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7" fillId="3" borderId="7" xfId="0" applyNumberFormat="1" applyFont="1" applyFill="1" applyBorder="1" applyAlignment="1">
      <alignment horizontal="lef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9" fontId="11" fillId="3" borderId="13" xfId="0" applyNumberFormat="1" applyFont="1" applyFill="1" applyBorder="1" applyAlignment="1">
      <alignment horizontal="left" vertical="center"/>
    </xf>
    <xf numFmtId="0" fontId="9" fillId="0" borderId="0" xfId="0" applyFont="1"/>
    <xf numFmtId="49" fontId="0" fillId="0" borderId="0" xfId="0" applyNumberFormat="1"/>
    <xf numFmtId="0" fontId="18" fillId="0" borderId="26" xfId="0" applyFont="1" applyBorder="1" applyAlignment="1">
      <alignment horizontal="center" vertical="center" wrapText="1"/>
    </xf>
    <xf numFmtId="0" fontId="10" fillId="0" borderId="26" xfId="0" applyFont="1" applyBorder="1" applyAlignment="1">
      <alignment vertical="center"/>
    </xf>
    <xf numFmtId="0" fontId="10" fillId="0" borderId="26" xfId="0" applyFont="1" applyBorder="1"/>
    <xf numFmtId="0" fontId="18" fillId="5" borderId="28" xfId="0" applyFont="1" applyFill="1" applyBorder="1" applyAlignment="1">
      <alignment horizontal="center" vertical="center" wrapText="1"/>
    </xf>
    <xf numFmtId="0" fontId="18" fillId="5" borderId="29" xfId="0" applyFont="1" applyFill="1" applyBorder="1" applyAlignment="1">
      <alignment horizontal="center" vertical="center" wrapText="1"/>
    </xf>
    <xf numFmtId="0" fontId="18" fillId="5" borderId="30" xfId="0" applyFont="1" applyFill="1" applyBorder="1" applyAlignment="1">
      <alignment horizontal="center" vertical="center" wrapText="1"/>
    </xf>
    <xf numFmtId="49" fontId="10" fillId="0" borderId="31" xfId="0" applyNumberFormat="1" applyFont="1" applyBorder="1" applyAlignment="1">
      <alignment vertical="center"/>
    </xf>
    <xf numFmtId="0" fontId="10" fillId="3" borderId="34" xfId="0" applyFont="1" applyFill="1" applyBorder="1" applyAlignment="1">
      <alignment vertical="center"/>
    </xf>
    <xf numFmtId="0" fontId="10" fillId="3" borderId="34" xfId="0" applyFont="1" applyFill="1" applyBorder="1" applyAlignment="1">
      <alignment vertical="center" wrapText="1"/>
    </xf>
    <xf numFmtId="0" fontId="10" fillId="3" borderId="35" xfId="0" applyFont="1" applyFill="1" applyBorder="1" applyAlignment="1">
      <alignment vertical="center" wrapText="1"/>
    </xf>
    <xf numFmtId="164" fontId="10" fillId="0" borderId="33" xfId="0" applyNumberFormat="1" applyFont="1" applyBorder="1" applyAlignment="1">
      <alignment vertical="center"/>
    </xf>
    <xf numFmtId="164" fontId="10" fillId="3" borderId="37" xfId="0" applyNumberFormat="1" applyFont="1" applyFill="1" applyBorder="1" applyAlignment="1">
      <alignment vertical="center"/>
    </xf>
    <xf numFmtId="164" fontId="0" fillId="0" borderId="0" xfId="0" applyNumberFormat="1"/>
    <xf numFmtId="4" fontId="10" fillId="0" borderId="33" xfId="0" applyNumberFormat="1" applyFont="1" applyBorder="1" applyAlignment="1">
      <alignment horizontal="center" vertical="center"/>
    </xf>
    <xf numFmtId="4" fontId="10" fillId="0" borderId="33" xfId="0" applyNumberFormat="1" applyFont="1" applyBorder="1" applyAlignment="1">
      <alignment vertical="center"/>
    </xf>
    <xf numFmtId="4" fontId="10" fillId="3" borderId="37" xfId="0" applyNumberFormat="1" applyFont="1" applyFill="1" applyBorder="1" applyAlignment="1">
      <alignment horizontal="center" vertical="center"/>
    </xf>
    <xf numFmtId="4" fontId="10" fillId="3" borderId="37" xfId="0" applyNumberFormat="1" applyFont="1" applyFill="1" applyBorder="1" applyAlignment="1">
      <alignment vertical="center"/>
    </xf>
    <xf numFmtId="49" fontId="0" fillId="0" borderId="1" xfId="0" applyNumberFormat="1" applyBorder="1"/>
    <xf numFmtId="0" fontId="0" fillId="0" borderId="21" xfId="0" applyFon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9" fillId="0" borderId="0" xfId="0" applyFont="1"/>
    <xf numFmtId="165" fontId="0" fillId="0" borderId="0" xfId="0" applyNumberFormat="1" applyAlignment="1">
      <alignment vertical="top"/>
    </xf>
    <xf numFmtId="4" fontId="0" fillId="0" borderId="0" xfId="0" applyNumberFormat="1" applyAlignment="1">
      <alignment vertical="top"/>
    </xf>
    <xf numFmtId="0" fontId="11" fillId="3" borderId="15" xfId="0" applyFont="1" applyFill="1" applyBorder="1" applyAlignment="1">
      <alignment vertical="top"/>
    </xf>
    <xf numFmtId="49" fontId="11" fillId="3" borderId="12" xfId="0" applyNumberFormat="1" applyFont="1" applyFill="1" applyBorder="1" applyAlignment="1">
      <alignment vertical="top"/>
    </xf>
    <xf numFmtId="0" fontId="11" fillId="3" borderId="12" xfId="0" applyFont="1" applyFill="1" applyBorder="1" applyAlignment="1">
      <alignment horizontal="center" vertical="top"/>
    </xf>
    <xf numFmtId="0" fontId="11" fillId="3" borderId="12" xfId="0" applyFont="1" applyFill="1" applyBorder="1" applyAlignment="1">
      <alignment vertical="top"/>
    </xf>
    <xf numFmtId="0" fontId="19" fillId="0" borderId="0" xfId="0" applyFont="1" applyBorder="1" applyAlignment="1">
      <alignment vertical="top"/>
    </xf>
    <xf numFmtId="49" fontId="19" fillId="0" borderId="0" xfId="0" applyNumberFormat="1" applyFont="1" applyBorder="1" applyAlignment="1">
      <alignment vertical="top"/>
    </xf>
    <xf numFmtId="165" fontId="19" fillId="0" borderId="0" xfId="0" applyNumberFormat="1" applyFont="1" applyBorder="1" applyAlignment="1">
      <alignment vertical="top" shrinkToFit="1"/>
    </xf>
    <xf numFmtId="4" fontId="19" fillId="0" borderId="0" xfId="0" applyNumberFormat="1" applyFont="1" applyBorder="1" applyAlignment="1">
      <alignment vertical="top" shrinkToFi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4" fontId="11" fillId="3" borderId="0" xfId="0" applyNumberFormat="1" applyFont="1" applyFill="1" applyBorder="1" applyAlignment="1">
      <alignment vertical="top" shrinkToFit="1"/>
    </xf>
    <xf numFmtId="0" fontId="11" fillId="3" borderId="27" xfId="0" applyFont="1" applyFill="1" applyBorder="1" applyAlignment="1">
      <alignment vertical="top"/>
    </xf>
    <xf numFmtId="49" fontId="11" fillId="3" borderId="18" xfId="0" applyNumberFormat="1" applyFont="1" applyFill="1" applyBorder="1" applyAlignment="1">
      <alignment vertical="top"/>
    </xf>
    <xf numFmtId="0" fontId="11" fillId="3" borderId="18" xfId="0" applyFont="1" applyFill="1" applyBorder="1" applyAlignment="1">
      <alignment horizontal="center" vertical="top" shrinkToFit="1"/>
    </xf>
    <xf numFmtId="165" fontId="11" fillId="3" borderId="18" xfId="0" applyNumberFormat="1" applyFont="1" applyFill="1" applyBorder="1" applyAlignment="1">
      <alignment vertical="top" shrinkToFit="1"/>
    </xf>
    <xf numFmtId="4" fontId="11" fillId="3" borderId="18" xfId="0" applyNumberFormat="1" applyFont="1" applyFill="1" applyBorder="1" applyAlignment="1">
      <alignment vertical="top" shrinkToFit="1"/>
    </xf>
    <xf numFmtId="4" fontId="11" fillId="3" borderId="38" xfId="0" applyNumberFormat="1" applyFont="1" applyFill="1" applyBorder="1" applyAlignment="1">
      <alignment vertical="top" shrinkToFit="1"/>
    </xf>
    <xf numFmtId="4" fontId="11" fillId="3" borderId="22" xfId="0" applyNumberFormat="1" applyFont="1" applyFill="1" applyBorder="1" applyAlignment="1">
      <alignment vertical="top" shrinkToFit="1"/>
    </xf>
    <xf numFmtId="0" fontId="19" fillId="0" borderId="39" xfId="0" applyFont="1" applyBorder="1" applyAlignment="1">
      <alignment vertical="top"/>
    </xf>
    <xf numFmtId="49" fontId="19" fillId="0" borderId="40" xfId="0" applyNumberFormat="1" applyFont="1" applyBorder="1" applyAlignment="1">
      <alignment vertical="top"/>
    </xf>
    <xf numFmtId="0" fontId="19" fillId="0" borderId="40" xfId="0" applyFont="1" applyBorder="1" applyAlignment="1">
      <alignment horizontal="center" vertical="top" shrinkToFit="1"/>
    </xf>
    <xf numFmtId="165" fontId="19" fillId="0" borderId="40" xfId="0" applyNumberFormat="1" applyFont="1" applyBorder="1" applyAlignment="1">
      <alignment vertical="top" shrinkToFit="1"/>
    </xf>
    <xf numFmtId="4" fontId="19" fillId="4" borderId="40" xfId="0" applyNumberFormat="1" applyFont="1" applyFill="1" applyBorder="1" applyAlignment="1" applyProtection="1">
      <alignment vertical="top" shrinkToFit="1"/>
      <protection locked="0"/>
    </xf>
    <xf numFmtId="4" fontId="19" fillId="0" borderId="40" xfId="0" applyNumberFormat="1" applyFont="1" applyBorder="1" applyAlignment="1">
      <alignment vertical="top" shrinkToFit="1"/>
    </xf>
    <xf numFmtId="4" fontId="19" fillId="0" borderId="41" xfId="0" applyNumberFormat="1" applyFont="1" applyBorder="1" applyAlignment="1">
      <alignment vertical="top" shrinkToFit="1"/>
    </xf>
    <xf numFmtId="0" fontId="22" fillId="0" borderId="0" xfId="0" applyNumberFormat="1" applyFont="1" applyAlignment="1">
      <alignment wrapText="1"/>
    </xf>
    <xf numFmtId="0" fontId="19" fillId="0" borderId="42" xfId="0" applyFont="1" applyBorder="1" applyAlignment="1">
      <alignment vertical="top"/>
    </xf>
    <xf numFmtId="49" fontId="19" fillId="0" borderId="43" xfId="0" applyNumberFormat="1" applyFont="1" applyBorder="1" applyAlignment="1">
      <alignment vertical="top"/>
    </xf>
    <xf numFmtId="0" fontId="19" fillId="0" borderId="43" xfId="0" applyFont="1" applyBorder="1" applyAlignment="1">
      <alignment horizontal="center" vertical="top" shrinkToFit="1"/>
    </xf>
    <xf numFmtId="165" fontId="19" fillId="0" borderId="43" xfId="0" applyNumberFormat="1" applyFont="1" applyBorder="1" applyAlignment="1">
      <alignment vertical="top" shrinkToFit="1"/>
    </xf>
    <xf numFmtId="4" fontId="19" fillId="4" borderId="43" xfId="0" applyNumberFormat="1" applyFont="1" applyFill="1" applyBorder="1" applyAlignment="1" applyProtection="1">
      <alignment vertical="top" shrinkToFit="1"/>
      <protection locked="0"/>
    </xf>
    <xf numFmtId="4" fontId="19" fillId="0" borderId="43" xfId="0" applyNumberFormat="1" applyFont="1" applyBorder="1" applyAlignment="1">
      <alignment vertical="top" shrinkToFit="1"/>
    </xf>
    <xf numFmtId="4" fontId="19" fillId="0" borderId="44" xfId="0" applyNumberFormat="1" applyFont="1" applyBorder="1" applyAlignment="1">
      <alignment vertical="top" shrinkToFit="1"/>
    </xf>
    <xf numFmtId="49" fontId="11" fillId="3" borderId="18" xfId="0" applyNumberFormat="1" applyFont="1" applyFill="1" applyBorder="1" applyAlignment="1">
      <alignment horizontal="left" vertical="top" wrapText="1"/>
    </xf>
    <xf numFmtId="49" fontId="19" fillId="0" borderId="40" xfId="0"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49" fontId="19" fillId="0" borderId="43" xfId="0" applyNumberFormat="1" applyFont="1" applyBorder="1" applyAlignment="1">
      <alignment horizontal="left" vertical="top" wrapText="1"/>
    </xf>
    <xf numFmtId="49" fontId="0" fillId="0" borderId="0" xfId="0" applyNumberFormat="1" applyAlignment="1">
      <alignment horizontal="left" vertical="top" wrapText="1"/>
    </xf>
    <xf numFmtId="49" fontId="11" fillId="3" borderId="12" xfId="0" applyNumberFormat="1" applyFont="1" applyFill="1" applyBorder="1" applyAlignment="1">
      <alignment horizontal="left" vertical="top" wrapText="1"/>
    </xf>
    <xf numFmtId="49" fontId="0" fillId="0" borderId="0" xfId="0" applyNumberFormat="1" applyAlignment="1">
      <alignment horizontal="left" wrapText="1"/>
    </xf>
    <xf numFmtId="0" fontId="19" fillId="0" borderId="40" xfId="0" applyNumberFormat="1" applyFont="1" applyBorder="1" applyAlignment="1">
      <alignment horizontal="left" vertical="top" wrapText="1"/>
    </xf>
    <xf numFmtId="0" fontId="3" fillId="0" borderId="0" xfId="3"/>
    <xf numFmtId="0" fontId="28" fillId="0" borderId="0" xfId="3" applyFont="1"/>
    <xf numFmtId="0" fontId="30" fillId="0" borderId="54" xfId="3" applyFont="1" applyBorder="1"/>
    <xf numFmtId="166" fontId="3" fillId="0" borderId="55" xfId="3" applyNumberFormat="1" applyBorder="1"/>
    <xf numFmtId="3" fontId="3" fillId="0" borderId="0" xfId="3" applyNumberFormat="1"/>
    <xf numFmtId="0" fontId="30" fillId="0" borderId="56" xfId="3" applyFont="1" applyBorder="1"/>
    <xf numFmtId="166" fontId="3" fillId="0" borderId="57" xfId="3" applyNumberFormat="1" applyBorder="1"/>
    <xf numFmtId="49" fontId="28" fillId="0" borderId="58" xfId="3" applyNumberFormat="1" applyFont="1" applyBorder="1"/>
    <xf numFmtId="166" fontId="28" fillId="0" borderId="59" xfId="3" applyNumberFormat="1" applyFont="1" applyBorder="1"/>
    <xf numFmtId="3" fontId="28" fillId="0" borderId="0" xfId="3" applyNumberFormat="1" applyFont="1"/>
    <xf numFmtId="49" fontId="3" fillId="0" borderId="0" xfId="3" applyNumberFormat="1"/>
    <xf numFmtId="166" fontId="3" fillId="0" borderId="0" xfId="3" applyNumberFormat="1"/>
    <xf numFmtId="0" fontId="30" fillId="0" borderId="60" xfId="3" applyFont="1" applyBorder="1"/>
    <xf numFmtId="0" fontId="30" fillId="0" borderId="61" xfId="3" applyFont="1" applyBorder="1"/>
    <xf numFmtId="0" fontId="30" fillId="0" borderId="62" xfId="3" applyFont="1" applyBorder="1"/>
    <xf numFmtId="0" fontId="30" fillId="0" borderId="63" xfId="3" applyFont="1" applyBorder="1"/>
    <xf numFmtId="0" fontId="30" fillId="0" borderId="61" xfId="3" applyFont="1" applyBorder="1" applyAlignment="1">
      <alignment horizontal="left"/>
    </xf>
    <xf numFmtId="0" fontId="31" fillId="0" borderId="64" xfId="3" applyFont="1" applyBorder="1"/>
    <xf numFmtId="0" fontId="3" fillId="0" borderId="6" xfId="3" applyBorder="1"/>
    <xf numFmtId="0" fontId="3" fillId="0" borderId="6" xfId="3" applyBorder="1" applyAlignment="1">
      <alignment horizontal="center"/>
    </xf>
    <xf numFmtId="0" fontId="32" fillId="0" borderId="65" xfId="3" applyFont="1" applyBorder="1" applyAlignment="1">
      <alignment horizontal="center" vertical="center" wrapText="1"/>
    </xf>
    <xf numFmtId="0" fontId="30" fillId="0" borderId="66" xfId="3" applyFont="1" applyBorder="1" applyAlignment="1">
      <alignment horizontal="center" vertical="center" wrapText="1"/>
    </xf>
    <xf numFmtId="0" fontId="32" fillId="0" borderId="66" xfId="3" applyFont="1" applyBorder="1" applyAlignment="1">
      <alignment horizontal="center" vertical="center"/>
    </xf>
    <xf numFmtId="0" fontId="30" fillId="0" borderId="66" xfId="3" applyFont="1" applyBorder="1" applyAlignment="1">
      <alignment horizontal="center" vertical="center"/>
    </xf>
    <xf numFmtId="0" fontId="33" fillId="0" borderId="67" xfId="3" applyFont="1" applyBorder="1" applyAlignment="1">
      <alignment horizontal="center" vertical="top" wrapText="1"/>
    </xf>
    <xf numFmtId="0" fontId="34" fillId="0" borderId="68" xfId="3" applyFont="1" applyBorder="1" applyAlignment="1">
      <alignment vertical="top" wrapText="1"/>
    </xf>
    <xf numFmtId="0" fontId="34" fillId="0" borderId="68" xfId="3" applyFont="1" applyBorder="1" applyAlignment="1">
      <alignment horizontal="center" vertical="top"/>
    </xf>
    <xf numFmtId="167" fontId="34" fillId="37" borderId="68" xfId="4" applyNumberFormat="1" applyFont="1" applyFill="1" applyBorder="1" applyAlignment="1">
      <alignment horizontal="right" vertical="top"/>
    </xf>
    <xf numFmtId="167" fontId="34" fillId="0" borderId="68" xfId="4" applyNumberFormat="1" applyFont="1" applyBorder="1" applyAlignment="1">
      <alignment horizontal="right" vertical="top"/>
    </xf>
    <xf numFmtId="0" fontId="37" fillId="0" borderId="69" xfId="3" applyFont="1" applyBorder="1" applyAlignment="1">
      <alignment horizontal="left" vertical="top" wrapText="1"/>
    </xf>
    <xf numFmtId="0" fontId="30" fillId="0" borderId="67" xfId="3" applyFont="1" applyBorder="1" applyAlignment="1">
      <alignment horizontal="center" vertical="top" wrapText="1"/>
    </xf>
    <xf numFmtId="0" fontId="40" fillId="0" borderId="68" xfId="3" applyFont="1" applyBorder="1" applyAlignment="1">
      <alignment vertical="top" wrapText="1"/>
    </xf>
    <xf numFmtId="0" fontId="40" fillId="0" borderId="68" xfId="3" applyFont="1" applyBorder="1" applyAlignment="1">
      <alignment horizontal="center" vertical="top"/>
    </xf>
    <xf numFmtId="0" fontId="42" fillId="0" borderId="68" xfId="3" applyFont="1" applyBorder="1" applyAlignment="1">
      <alignment horizontal="left" vertical="top" wrapText="1"/>
    </xf>
    <xf numFmtId="0" fontId="40" fillId="0" borderId="69" xfId="3" applyFont="1" applyBorder="1" applyAlignment="1">
      <alignment horizontal="left" vertical="top" wrapText="1"/>
    </xf>
    <xf numFmtId="0" fontId="40" fillId="0" borderId="69" xfId="3" applyFont="1" applyBorder="1" applyAlignment="1">
      <alignment horizontal="center" vertical="top"/>
    </xf>
    <xf numFmtId="167" fontId="34" fillId="37" borderId="69" xfId="4" applyNumberFormat="1" applyFont="1" applyFill="1" applyBorder="1" applyAlignment="1">
      <alignment horizontal="right" vertical="top"/>
    </xf>
    <xf numFmtId="0" fontId="30" fillId="0" borderId="58" xfId="3" applyFont="1" applyBorder="1" applyAlignment="1">
      <alignment horizontal="center" vertical="top"/>
    </xf>
    <xf numFmtId="0" fontId="44" fillId="0" borderId="70" xfId="3" applyFont="1" applyBorder="1" applyAlignment="1">
      <alignment horizontal="left" vertical="center" wrapText="1"/>
    </xf>
    <xf numFmtId="0" fontId="40" fillId="0" borderId="70" xfId="3" applyFont="1" applyBorder="1" applyAlignment="1">
      <alignment horizontal="center" vertical="top"/>
    </xf>
    <xf numFmtId="167" fontId="34" fillId="0" borderId="70" xfId="4" applyNumberFormat="1" applyFont="1" applyBorder="1" applyAlignment="1">
      <alignment horizontal="right" vertical="top"/>
    </xf>
    <xf numFmtId="167" fontId="45" fillId="0" borderId="70" xfId="4" applyNumberFormat="1" applyFont="1" applyBorder="1" applyAlignment="1">
      <alignment horizontal="right" vertical="top"/>
    </xf>
    <xf numFmtId="0" fontId="37" fillId="0" borderId="70" xfId="3" applyFont="1" applyBorder="1" applyAlignment="1">
      <alignment horizontal="left" vertical="top" wrapText="1"/>
    </xf>
    <xf numFmtId="0" fontId="3" fillId="0" borderId="0" xfId="3" applyAlignment="1">
      <alignment horizontal="center"/>
    </xf>
    <xf numFmtId="0" fontId="45" fillId="0" borderId="0" xfId="3" applyFont="1" applyAlignment="1">
      <alignment horizontal="left" vertical="top"/>
    </xf>
    <xf numFmtId="0" fontId="34" fillId="0" borderId="0" xfId="3" applyFont="1" applyAlignment="1">
      <alignment horizontal="left" vertical="top"/>
    </xf>
    <xf numFmtId="0" fontId="46" fillId="0" borderId="0" xfId="3" applyFont="1" applyAlignment="1">
      <alignment horizontal="left" vertical="top"/>
    </xf>
    <xf numFmtId="0" fontId="28" fillId="0" borderId="0" xfId="3" applyFont="1" applyAlignment="1">
      <alignment horizontal="left"/>
    </xf>
    <xf numFmtId="0" fontId="0" fillId="0" borderId="68" xfId="0" applyFont="1" applyBorder="1" applyAlignment="1">
      <alignment vertical="center"/>
    </xf>
    <xf numFmtId="49" fontId="0" fillId="0" borderId="35" xfId="0" applyNumberFormat="1" applyBorder="1" applyAlignment="1">
      <alignment vertical="center"/>
    </xf>
    <xf numFmtId="0" fontId="0" fillId="3" borderId="68" xfId="0" applyFont="1" applyFill="1" applyBorder="1" applyAlignment="1">
      <alignment vertical="center"/>
    </xf>
    <xf numFmtId="49" fontId="0" fillId="3" borderId="35" xfId="0" applyNumberFormat="1" applyFill="1" applyBorder="1" applyAlignment="1">
      <alignment vertical="center"/>
    </xf>
    <xf numFmtId="0" fontId="0" fillId="5" borderId="68" xfId="0" applyFill="1" applyBorder="1"/>
    <xf numFmtId="49" fontId="0" fillId="5" borderId="68" xfId="0" applyNumberFormat="1" applyFill="1" applyBorder="1"/>
    <xf numFmtId="0" fontId="0" fillId="5" borderId="68" xfId="0" applyFill="1" applyBorder="1" applyAlignment="1">
      <alignment horizontal="center"/>
    </xf>
    <xf numFmtId="0" fontId="0" fillId="5" borderId="71" xfId="0" applyFill="1" applyBorder="1"/>
    <xf numFmtId="0" fontId="0" fillId="5" borderId="68" xfId="0" applyFill="1" applyBorder="1" applyAlignment="1">
      <alignment wrapText="1"/>
    </xf>
    <xf numFmtId="0" fontId="11" fillId="3" borderId="72" xfId="0" applyFont="1" applyFill="1" applyBorder="1" applyAlignment="1">
      <alignment vertical="top"/>
    </xf>
    <xf numFmtId="0" fontId="19" fillId="0" borderId="73" xfId="0" applyFont="1" applyBorder="1" applyAlignment="1">
      <alignment vertical="top"/>
    </xf>
    <xf numFmtId="49" fontId="19" fillId="0" borderId="74" xfId="0" applyNumberFormat="1" applyFont="1" applyBorder="1" applyAlignment="1">
      <alignment vertical="top"/>
    </xf>
    <xf numFmtId="49" fontId="19" fillId="0" borderId="74" xfId="0" applyNumberFormat="1" applyFont="1" applyBorder="1" applyAlignment="1">
      <alignment horizontal="left" vertical="top" wrapText="1"/>
    </xf>
    <xf numFmtId="0" fontId="19" fillId="0" borderId="74" xfId="0" applyFont="1" applyBorder="1" applyAlignment="1">
      <alignment horizontal="center" vertical="top" shrinkToFit="1"/>
    </xf>
    <xf numFmtId="165" fontId="19" fillId="0" borderId="74" xfId="0" applyNumberFormat="1" applyFont="1" applyBorder="1" applyAlignment="1">
      <alignment vertical="top" shrinkToFit="1"/>
    </xf>
    <xf numFmtId="4" fontId="19" fillId="4" borderId="74" xfId="0" applyNumberFormat="1" applyFont="1" applyFill="1" applyBorder="1" applyAlignment="1" applyProtection="1">
      <alignment vertical="top" shrinkToFit="1"/>
      <protection locked="0"/>
    </xf>
    <xf numFmtId="4" fontId="19" fillId="0" borderId="74" xfId="0" applyNumberFormat="1" applyFont="1" applyBorder="1" applyAlignment="1">
      <alignment vertical="top" shrinkToFit="1"/>
    </xf>
    <xf numFmtId="4" fontId="19" fillId="0" borderId="75" xfId="0" applyNumberFormat="1" applyFont="1" applyBorder="1" applyAlignment="1">
      <alignment vertical="top" shrinkToFit="1"/>
    </xf>
    <xf numFmtId="49" fontId="19" fillId="0" borderId="76" xfId="0" applyNumberFormat="1" applyFont="1" applyBorder="1" applyAlignment="1">
      <alignment vertical="top"/>
    </xf>
    <xf numFmtId="49" fontId="19" fillId="0" borderId="76" xfId="0" applyNumberFormat="1" applyFont="1" applyBorder="1" applyAlignment="1">
      <alignment horizontal="left" vertical="top" wrapText="1"/>
    </xf>
    <xf numFmtId="0" fontId="19" fillId="0" borderId="76" xfId="0" applyFont="1" applyBorder="1" applyAlignment="1">
      <alignment horizontal="center" vertical="top" shrinkToFit="1"/>
    </xf>
    <xf numFmtId="165" fontId="19" fillId="0" borderId="76" xfId="0" applyNumberFormat="1" applyFont="1" applyBorder="1" applyAlignment="1">
      <alignment vertical="top" shrinkToFit="1"/>
    </xf>
    <xf numFmtId="4" fontId="19" fillId="4" borderId="76" xfId="0" applyNumberFormat="1" applyFont="1" applyFill="1" applyBorder="1" applyAlignment="1" applyProtection="1">
      <alignment vertical="top" shrinkToFit="1"/>
      <protection locked="0"/>
    </xf>
    <xf numFmtId="4" fontId="19" fillId="0" borderId="76" xfId="0" applyNumberFormat="1" applyFont="1" applyBorder="1" applyAlignment="1">
      <alignment vertical="top" shrinkToFit="1"/>
    </xf>
    <xf numFmtId="4" fontId="19" fillId="0" borderId="77" xfId="0" applyNumberFormat="1" applyFont="1" applyBorder="1" applyAlignment="1">
      <alignment vertical="top" shrinkToFit="1"/>
    </xf>
    <xf numFmtId="0" fontId="11" fillId="3" borderId="78" xfId="0" applyFont="1" applyFill="1" applyBorder="1" applyAlignment="1">
      <alignment vertical="top"/>
    </xf>
    <xf numFmtId="49" fontId="11" fillId="3" borderId="35" xfId="0" applyNumberFormat="1" applyFont="1" applyFill="1" applyBorder="1" applyAlignment="1">
      <alignment vertical="top"/>
    </xf>
    <xf numFmtId="49" fontId="11" fillId="3" borderId="35" xfId="0" applyNumberFormat="1" applyFont="1" applyFill="1" applyBorder="1" applyAlignment="1">
      <alignment horizontal="left" vertical="top" wrapText="1"/>
    </xf>
    <xf numFmtId="0" fontId="11" fillId="3" borderId="35" xfId="0" applyFont="1" applyFill="1" applyBorder="1" applyAlignment="1">
      <alignment horizontal="center" vertical="top"/>
    </xf>
    <xf numFmtId="0" fontId="11" fillId="3" borderId="35" xfId="0" applyFont="1" applyFill="1" applyBorder="1" applyAlignment="1">
      <alignment vertical="top"/>
    </xf>
    <xf numFmtId="4" fontId="11" fillId="3" borderId="36" xfId="0" applyNumberFormat="1" applyFont="1" applyFill="1" applyBorder="1" applyAlignment="1">
      <alignment vertical="top" shrinkToFit="1"/>
    </xf>
    <xf numFmtId="0" fontId="47" fillId="38" borderId="0" xfId="5" applyFill="1" applyAlignment="1" applyProtection="1">
      <alignment horizontal="left" vertical="top"/>
    </xf>
    <xf numFmtId="0" fontId="48" fillId="0" borderId="0" xfId="5" applyFont="1" applyAlignment="1" applyProtection="1">
      <alignment horizontal="left" vertical="center"/>
    </xf>
    <xf numFmtId="0" fontId="48" fillId="38" borderId="0" xfId="5" applyFont="1" applyFill="1" applyAlignment="1" applyProtection="1">
      <alignment horizontal="left" vertical="center"/>
    </xf>
    <xf numFmtId="0" fontId="49" fillId="38" borderId="0" xfId="5" applyFont="1" applyFill="1" applyAlignment="1" applyProtection="1">
      <alignment horizontal="left" vertical="center"/>
    </xf>
    <xf numFmtId="0" fontId="51" fillId="38" borderId="0" xfId="6" applyFont="1" applyFill="1" applyAlignment="1" applyProtection="1">
      <alignment horizontal="left" vertical="center"/>
    </xf>
    <xf numFmtId="2" fontId="51" fillId="38" borderId="0" xfId="6" applyNumberFormat="1" applyFont="1" applyFill="1" applyAlignment="1" applyProtection="1">
      <alignment horizontal="left" vertical="center"/>
    </xf>
    <xf numFmtId="0" fontId="47" fillId="38" borderId="0" xfId="5" applyFill="1" applyAlignment="1">
      <alignment horizontal="left" vertical="top"/>
      <protection locked="0"/>
    </xf>
    <xf numFmtId="0" fontId="47" fillId="0" borderId="0" xfId="5" applyAlignment="1">
      <alignment horizontal="left" vertical="top"/>
      <protection locked="0"/>
    </xf>
    <xf numFmtId="0" fontId="47" fillId="0" borderId="79" xfId="5" applyBorder="1" applyAlignment="1">
      <alignment horizontal="left" vertical="top"/>
      <protection locked="0"/>
    </xf>
    <xf numFmtId="0" fontId="47" fillId="0" borderId="80" xfId="5" applyBorder="1" applyAlignment="1">
      <alignment horizontal="left" vertical="top"/>
      <protection locked="0"/>
    </xf>
    <xf numFmtId="0" fontId="47" fillId="0" borderId="81" xfId="5" applyBorder="1" applyAlignment="1">
      <alignment horizontal="left" vertical="top"/>
      <protection locked="0"/>
    </xf>
    <xf numFmtId="2" fontId="47" fillId="0" borderId="0" xfId="5" applyNumberFormat="1" applyAlignment="1">
      <alignment horizontal="left" vertical="top"/>
      <protection locked="0"/>
    </xf>
    <xf numFmtId="0" fontId="47" fillId="0" borderId="82" xfId="5" applyBorder="1" applyAlignment="1">
      <alignment horizontal="left" vertical="top"/>
      <protection locked="0"/>
    </xf>
    <xf numFmtId="2" fontId="52" fillId="0" borderId="0" xfId="5" applyNumberFormat="1" applyFont="1" applyAlignment="1">
      <alignment horizontal="left" vertical="center"/>
      <protection locked="0"/>
    </xf>
    <xf numFmtId="0" fontId="47" fillId="0" borderId="83" xfId="5" applyBorder="1" applyAlignment="1">
      <alignment horizontal="left" vertical="top"/>
      <protection locked="0"/>
    </xf>
    <xf numFmtId="0" fontId="47" fillId="0" borderId="0" xfId="5" applyAlignment="1">
      <alignment horizontal="left" vertical="center"/>
      <protection locked="0"/>
    </xf>
    <xf numFmtId="0" fontId="47" fillId="0" borderId="82" xfId="5" applyBorder="1" applyAlignment="1">
      <alignment horizontal="left" vertical="center"/>
      <protection locked="0"/>
    </xf>
    <xf numFmtId="0" fontId="54" fillId="0" borderId="0" xfId="5" applyFont="1" applyAlignment="1">
      <alignment horizontal="left" vertical="center"/>
      <protection locked="0"/>
    </xf>
    <xf numFmtId="0" fontId="47" fillId="0" borderId="83" xfId="5" applyBorder="1" applyAlignment="1">
      <alignment horizontal="left" vertical="center"/>
      <protection locked="0"/>
    </xf>
    <xf numFmtId="2" fontId="47" fillId="0" borderId="0" xfId="5" applyNumberFormat="1" applyAlignment="1">
      <alignment horizontal="left" vertical="center"/>
      <protection locked="0"/>
    </xf>
    <xf numFmtId="0" fontId="55" fillId="0" borderId="0" xfId="5" applyFont="1" applyAlignment="1">
      <alignment horizontal="left" vertical="center"/>
      <protection locked="0"/>
    </xf>
    <xf numFmtId="0" fontId="56" fillId="0" borderId="0" xfId="5" applyFont="1" applyAlignment="1">
      <alignment horizontal="left" vertical="center"/>
      <protection locked="0"/>
    </xf>
    <xf numFmtId="14" fontId="47" fillId="0" borderId="0" xfId="5" applyNumberFormat="1" applyAlignment="1">
      <alignment horizontal="left" vertical="center"/>
      <protection locked="0"/>
    </xf>
    <xf numFmtId="0" fontId="57" fillId="0" borderId="0" xfId="5" applyFont="1" applyAlignment="1">
      <alignment horizontal="left" vertical="top"/>
      <protection locked="0"/>
    </xf>
    <xf numFmtId="0" fontId="57" fillId="0" borderId="0" xfId="5" applyFont="1" applyAlignment="1">
      <alignment horizontal="left" vertical="center"/>
      <protection locked="0"/>
    </xf>
    <xf numFmtId="0" fontId="47" fillId="0" borderId="82" xfId="5" applyBorder="1" applyAlignment="1">
      <alignment horizontal="left" vertical="center" wrapText="1"/>
      <protection locked="0"/>
    </xf>
    <xf numFmtId="0" fontId="47" fillId="0" borderId="0" xfId="5" applyAlignment="1">
      <alignment horizontal="left" vertical="center" wrapText="1"/>
      <protection locked="0"/>
    </xf>
    <xf numFmtId="0" fontId="47" fillId="0" borderId="83" xfId="5" applyBorder="1" applyAlignment="1">
      <alignment horizontal="left" vertical="center" wrapText="1"/>
      <protection locked="0"/>
    </xf>
    <xf numFmtId="2" fontId="47" fillId="0" borderId="0" xfId="5" applyNumberFormat="1" applyAlignment="1">
      <alignment horizontal="left" vertical="center" wrapText="1"/>
      <protection locked="0"/>
    </xf>
    <xf numFmtId="0" fontId="47" fillId="0" borderId="84" xfId="5" applyBorder="1" applyAlignment="1">
      <alignment horizontal="left" vertical="center"/>
      <protection locked="0"/>
    </xf>
    <xf numFmtId="0" fontId="58" fillId="0" borderId="0" xfId="5" applyFont="1" applyAlignment="1">
      <alignment horizontal="left" vertical="center"/>
      <protection locked="0"/>
    </xf>
    <xf numFmtId="0" fontId="60" fillId="0" borderId="0" xfId="5" applyFont="1" applyAlignment="1">
      <alignment horizontal="left" vertical="center"/>
      <protection locked="0"/>
    </xf>
    <xf numFmtId="169" fontId="60" fillId="0" borderId="0" xfId="5" applyNumberFormat="1" applyFont="1" applyAlignment="1">
      <alignment horizontal="right" vertical="center"/>
      <protection locked="0"/>
    </xf>
    <xf numFmtId="0" fontId="60" fillId="0" borderId="0" xfId="5" applyFont="1" applyAlignment="1">
      <alignment horizontal="right" vertical="center"/>
      <protection locked="0"/>
    </xf>
    <xf numFmtId="0" fontId="47" fillId="39" borderId="0" xfId="5" applyFill="1" applyAlignment="1">
      <alignment horizontal="left" vertical="center"/>
      <protection locked="0"/>
    </xf>
    <xf numFmtId="0" fontId="54" fillId="39" borderId="85" xfId="5" applyFont="1" applyFill="1" applyBorder="1" applyAlignment="1">
      <alignment horizontal="left" vertical="center"/>
      <protection locked="0"/>
    </xf>
    <xf numFmtId="0" fontId="47" fillId="39" borderId="86" xfId="5" applyFill="1" applyBorder="1" applyAlignment="1">
      <alignment horizontal="left" vertical="center"/>
      <protection locked="0"/>
    </xf>
    <xf numFmtId="0" fontId="54" fillId="39" borderId="86" xfId="5" applyFont="1" applyFill="1" applyBorder="1" applyAlignment="1">
      <alignment horizontal="right" vertical="center"/>
      <protection locked="0"/>
    </xf>
    <xf numFmtId="0" fontId="54" fillId="39" borderId="86" xfId="5" applyFont="1" applyFill="1" applyBorder="1" applyAlignment="1">
      <alignment horizontal="center" vertical="center"/>
      <protection locked="0"/>
    </xf>
    <xf numFmtId="0" fontId="47" fillId="39" borderId="83" xfId="5" applyFill="1" applyBorder="1" applyAlignment="1">
      <alignment horizontal="left" vertical="center"/>
      <protection locked="0"/>
    </xf>
    <xf numFmtId="0" fontId="47" fillId="0" borderId="88" xfId="5" applyBorder="1" applyAlignment="1">
      <alignment horizontal="left" vertical="center"/>
      <protection locked="0"/>
    </xf>
    <xf numFmtId="0" fontId="47" fillId="0" borderId="89" xfId="5" applyBorder="1" applyAlignment="1">
      <alignment horizontal="left" vertical="center"/>
      <protection locked="0"/>
    </xf>
    <xf numFmtId="0" fontId="47" fillId="0" borderId="90" xfId="5" applyBorder="1" applyAlignment="1">
      <alignment horizontal="left" vertical="center"/>
      <protection locked="0"/>
    </xf>
    <xf numFmtId="0" fontId="47" fillId="0" borderId="79" xfId="5" applyBorder="1" applyAlignment="1">
      <alignment horizontal="left" vertical="center"/>
      <protection locked="0"/>
    </xf>
    <xf numFmtId="0" fontId="47" fillId="0" borderId="80" xfId="5" applyBorder="1" applyAlignment="1">
      <alignment horizontal="left" vertical="center"/>
      <protection locked="0"/>
    </xf>
    <xf numFmtId="0" fontId="47" fillId="0" borderId="81" xfId="5" applyBorder="1" applyAlignment="1">
      <alignment horizontal="left" vertical="center"/>
      <protection locked="0"/>
    </xf>
    <xf numFmtId="0" fontId="59" fillId="0" borderId="0" xfId="5" applyFont="1" applyAlignment="1">
      <alignment horizontal="left" vertical="center"/>
      <protection locked="0"/>
    </xf>
    <xf numFmtId="0" fontId="61" fillId="0" borderId="82" xfId="5" applyFont="1" applyBorder="1" applyAlignment="1">
      <alignment horizontal="left" vertical="center"/>
      <protection locked="0"/>
    </xf>
    <xf numFmtId="0" fontId="62" fillId="0" borderId="0" xfId="5" applyFont="1" applyAlignment="1">
      <alignment horizontal="left" vertical="center"/>
      <protection locked="0"/>
    </xf>
    <xf numFmtId="0" fontId="61" fillId="0" borderId="0" xfId="5" applyFont="1" applyAlignment="1">
      <alignment horizontal="left" vertical="center"/>
      <protection locked="0"/>
    </xf>
    <xf numFmtId="0" fontId="61" fillId="0" borderId="83" xfId="5" applyFont="1" applyBorder="1" applyAlignment="1">
      <alignment horizontal="left" vertical="center"/>
      <protection locked="0"/>
    </xf>
    <xf numFmtId="2" fontId="62" fillId="0" borderId="0" xfId="5" applyNumberFormat="1" applyFont="1" applyAlignment="1">
      <alignment horizontal="left" vertical="center"/>
      <protection locked="0"/>
    </xf>
    <xf numFmtId="0" fontId="64" fillId="0" borderId="82" xfId="5" applyFont="1" applyBorder="1" applyAlignment="1">
      <alignment horizontal="left" vertical="center"/>
      <protection locked="0"/>
    </xf>
    <xf numFmtId="0" fontId="48" fillId="0" borderId="0" xfId="5" applyFont="1" applyAlignment="1">
      <alignment horizontal="left" vertical="center"/>
      <protection locked="0"/>
    </xf>
    <xf numFmtId="0" fontId="64" fillId="0" borderId="0" xfId="5" applyFont="1" applyAlignment="1">
      <alignment horizontal="left" vertical="center"/>
      <protection locked="0"/>
    </xf>
    <xf numFmtId="0" fontId="64" fillId="0" borderId="83" xfId="5" applyFont="1" applyBorder="1" applyAlignment="1">
      <alignment horizontal="left" vertical="center"/>
      <protection locked="0"/>
    </xf>
    <xf numFmtId="2" fontId="48" fillId="0" borderId="0" xfId="5" applyNumberFormat="1" applyFont="1" applyAlignment="1">
      <alignment horizontal="left" vertical="center"/>
      <protection locked="0"/>
    </xf>
    <xf numFmtId="0" fontId="47" fillId="0" borderId="82" xfId="5" applyBorder="1" applyAlignment="1">
      <alignment horizontal="center" vertical="center" wrapText="1"/>
      <protection locked="0"/>
    </xf>
    <xf numFmtId="0" fontId="56" fillId="39" borderId="91" xfId="5" applyFont="1" applyFill="1" applyBorder="1" applyAlignment="1">
      <alignment horizontal="center" vertical="center" wrapText="1"/>
      <protection locked="0"/>
    </xf>
    <xf numFmtId="0" fontId="56" fillId="39" borderId="92" xfId="5" applyFont="1" applyFill="1" applyBorder="1" applyAlignment="1">
      <alignment horizontal="center" vertical="center" wrapText="1"/>
      <protection locked="0"/>
    </xf>
    <xf numFmtId="0" fontId="56" fillId="39" borderId="93" xfId="5" applyFont="1" applyFill="1" applyBorder="1" applyAlignment="1">
      <alignment horizontal="center" vertical="center" wrapText="1"/>
      <protection locked="0"/>
    </xf>
    <xf numFmtId="2" fontId="55" fillId="0" borderId="91" xfId="5" applyNumberFormat="1" applyFont="1" applyBorder="1" applyAlignment="1">
      <alignment horizontal="center" vertical="center" wrapText="1"/>
      <protection locked="0"/>
    </xf>
    <xf numFmtId="0" fontId="55" fillId="0" borderId="92" xfId="5" applyFont="1" applyBorder="1" applyAlignment="1">
      <alignment horizontal="center" vertical="center" wrapText="1"/>
      <protection locked="0"/>
    </xf>
    <xf numFmtId="0" fontId="55" fillId="0" borderId="93" xfId="5" applyFont="1" applyBorder="1" applyAlignment="1">
      <alignment horizontal="center" vertical="center" wrapText="1"/>
      <protection locked="0"/>
    </xf>
    <xf numFmtId="0" fontId="47" fillId="0" borderId="0" xfId="5" applyAlignment="1">
      <alignment horizontal="center" vertical="center" wrapText="1"/>
      <protection locked="0"/>
    </xf>
    <xf numFmtId="49" fontId="59" fillId="0" borderId="0" xfId="5" applyNumberFormat="1" applyFont="1" applyAlignment="1">
      <alignment horizontal="left" vertical="center"/>
      <protection locked="0"/>
    </xf>
    <xf numFmtId="2" fontId="47" fillId="0" borderId="94" xfId="5" applyNumberFormat="1" applyBorder="1" applyAlignment="1">
      <alignment horizontal="left" vertical="center"/>
      <protection locked="0"/>
    </xf>
    <xf numFmtId="170" fontId="65" fillId="0" borderId="84" xfId="5" applyNumberFormat="1" applyFont="1" applyBorder="1" applyAlignment="1">
      <alignment horizontal="right"/>
      <protection locked="0"/>
    </xf>
    <xf numFmtId="170" fontId="65" fillId="0" borderId="95" xfId="5" applyNumberFormat="1" applyFont="1" applyBorder="1" applyAlignment="1">
      <alignment horizontal="right"/>
      <protection locked="0"/>
    </xf>
    <xf numFmtId="39" fontId="66" fillId="0" borderId="0" xfId="5" applyNumberFormat="1" applyFont="1" applyAlignment="1">
      <alignment horizontal="right" vertical="center"/>
      <protection locked="0"/>
    </xf>
    <xf numFmtId="0" fontId="63" fillId="0" borderId="82" xfId="5" applyFont="1" applyBorder="1" applyAlignment="1">
      <alignment horizontal="left"/>
      <protection locked="0"/>
    </xf>
    <xf numFmtId="49" fontId="47" fillId="0" borderId="0" xfId="5" applyNumberFormat="1" applyAlignment="1">
      <alignment horizontal="left"/>
      <protection locked="0"/>
    </xf>
    <xf numFmtId="0" fontId="61" fillId="0" borderId="0" xfId="5" applyFont="1" applyAlignment="1">
      <alignment horizontal="left"/>
      <protection locked="0"/>
    </xf>
    <xf numFmtId="0" fontId="47" fillId="0" borderId="0" xfId="5" applyAlignment="1">
      <alignment horizontal="left"/>
      <protection locked="0"/>
    </xf>
    <xf numFmtId="170" fontId="63" fillId="0" borderId="0" xfId="5" applyNumberFormat="1" applyFont="1" applyAlignment="1">
      <alignment horizontal="right"/>
      <protection locked="0"/>
    </xf>
    <xf numFmtId="170" fontId="63" fillId="0" borderId="96" xfId="5" applyNumberFormat="1" applyFont="1" applyBorder="1" applyAlignment="1">
      <alignment horizontal="right"/>
      <protection locked="0"/>
    </xf>
    <xf numFmtId="0" fontId="63" fillId="0" borderId="0" xfId="5" applyFont="1" applyAlignment="1">
      <alignment horizontal="left"/>
      <protection locked="0"/>
    </xf>
    <xf numFmtId="39" fontId="63" fillId="0" borderId="0" xfId="5" applyNumberFormat="1" applyFont="1" applyAlignment="1">
      <alignment horizontal="right" vertical="center"/>
      <protection locked="0"/>
    </xf>
    <xf numFmtId="0" fontId="64" fillId="0" borderId="0" xfId="5" applyFont="1" applyAlignment="1">
      <alignment horizontal="left"/>
      <protection locked="0"/>
    </xf>
    <xf numFmtId="0" fontId="47" fillId="0" borderId="82" xfId="5" applyFill="1" applyBorder="1" applyAlignment="1">
      <alignment horizontal="left" vertical="center"/>
      <protection locked="0"/>
    </xf>
    <xf numFmtId="49" fontId="57" fillId="0" borderId="97" xfId="5" applyNumberFormat="1" applyFont="1" applyFill="1" applyBorder="1" applyAlignment="1">
      <alignment horizontal="center" vertical="center"/>
      <protection locked="0"/>
    </xf>
    <xf numFmtId="0" fontId="47" fillId="0" borderId="97" xfId="5" applyFill="1" applyBorder="1" applyAlignment="1">
      <alignment horizontal="center" vertical="center"/>
      <protection locked="0"/>
    </xf>
    <xf numFmtId="49" fontId="57" fillId="0" borderId="97" xfId="5" applyNumberFormat="1" applyFont="1" applyFill="1" applyBorder="1" applyAlignment="1">
      <alignment horizontal="left" vertical="center" wrapText="1"/>
      <protection locked="0"/>
    </xf>
    <xf numFmtId="0" fontId="47" fillId="0" borderId="97" xfId="5" applyFill="1" applyBorder="1" applyAlignment="1">
      <alignment horizontal="center" vertical="center" wrapText="1"/>
      <protection locked="0"/>
    </xf>
    <xf numFmtId="171" fontId="57" fillId="0" borderId="97" xfId="5" applyNumberFormat="1" applyFont="1" applyFill="1" applyBorder="1" applyAlignment="1">
      <alignment horizontal="right" vertical="center"/>
      <protection locked="0"/>
    </xf>
    <xf numFmtId="0" fontId="57" fillId="0" borderId="97" xfId="5" applyFont="1" applyFill="1" applyBorder="1" applyAlignment="1">
      <alignment horizontal="center" vertical="center" wrapText="1"/>
      <protection locked="0"/>
    </xf>
    <xf numFmtId="2" fontId="60" fillId="0" borderId="97" xfId="5" applyNumberFormat="1" applyFont="1" applyFill="1" applyBorder="1" applyAlignment="1">
      <alignment horizontal="left" vertical="center" wrapText="1"/>
      <protection locked="0"/>
    </xf>
    <xf numFmtId="0" fontId="60" fillId="0" borderId="0" xfId="5" applyFont="1" applyFill="1" applyAlignment="1">
      <alignment horizontal="center" vertical="center" wrapText="1"/>
      <protection locked="0"/>
    </xf>
    <xf numFmtId="0" fontId="47" fillId="0" borderId="0" xfId="5" applyFill="1" applyAlignment="1">
      <alignment horizontal="left" vertical="center"/>
      <protection locked="0"/>
    </xf>
    <xf numFmtId="170" fontId="60" fillId="0" borderId="0" xfId="5" applyNumberFormat="1" applyFont="1" applyFill="1" applyAlignment="1">
      <alignment horizontal="right" vertical="center"/>
      <protection locked="0"/>
    </xf>
    <xf numFmtId="170" fontId="60" fillId="0" borderId="96" xfId="5" applyNumberFormat="1" applyFont="1" applyFill="1" applyBorder="1" applyAlignment="1">
      <alignment horizontal="right" vertical="center"/>
      <protection locked="0"/>
    </xf>
    <xf numFmtId="0" fontId="47" fillId="0" borderId="0" xfId="5" applyFill="1" applyAlignment="1">
      <alignment horizontal="left" vertical="center" wrapText="1"/>
      <protection locked="0"/>
    </xf>
    <xf numFmtId="39" fontId="47" fillId="0" borderId="0" xfId="5" applyNumberFormat="1" applyFill="1" applyAlignment="1">
      <alignment horizontal="right" vertical="center"/>
      <protection locked="0"/>
    </xf>
    <xf numFmtId="49" fontId="67" fillId="0" borderId="97" xfId="5" applyNumberFormat="1" applyFont="1" applyFill="1" applyBorder="1" applyAlignment="1">
      <alignment horizontal="center" vertical="center"/>
      <protection locked="0"/>
    </xf>
    <xf numFmtId="0" fontId="67" fillId="0" borderId="97" xfId="5" applyFont="1" applyFill="1" applyBorder="1" applyAlignment="1">
      <alignment horizontal="center" vertical="center"/>
      <protection locked="0"/>
    </xf>
    <xf numFmtId="49" fontId="67" fillId="0" borderId="97" xfId="5" applyNumberFormat="1" applyFont="1" applyFill="1" applyBorder="1" applyAlignment="1">
      <alignment horizontal="left" vertical="center" wrapText="1"/>
      <protection locked="0"/>
    </xf>
    <xf numFmtId="0" fontId="67" fillId="0" borderId="97" xfId="5" applyFont="1" applyFill="1" applyBorder="1" applyAlignment="1">
      <alignment horizontal="center" vertical="center" wrapText="1"/>
      <protection locked="0"/>
    </xf>
    <xf numFmtId="171" fontId="67" fillId="0" borderId="97" xfId="5" applyNumberFormat="1" applyFont="1" applyFill="1" applyBorder="1" applyAlignment="1">
      <alignment horizontal="right" vertical="center"/>
      <protection locked="0"/>
    </xf>
    <xf numFmtId="171" fontId="68" fillId="0" borderId="97" xfId="5" applyNumberFormat="1" applyFont="1" applyFill="1" applyBorder="1" applyAlignment="1">
      <alignment horizontal="right" vertical="center"/>
      <protection locked="0"/>
    </xf>
    <xf numFmtId="49" fontId="57" fillId="0" borderId="0" xfId="5" applyNumberFormat="1" applyFont="1" applyAlignment="1">
      <alignment horizontal="left"/>
      <protection locked="0"/>
    </xf>
    <xf numFmtId="0" fontId="48" fillId="0" borderId="0" xfId="5" applyFont="1" applyAlignment="1">
      <alignment horizontal="left"/>
      <protection locked="0"/>
    </xf>
    <xf numFmtId="0" fontId="57" fillId="0" borderId="0" xfId="5" applyFont="1" applyAlignment="1">
      <alignment horizontal="left"/>
      <protection locked="0"/>
    </xf>
    <xf numFmtId="0" fontId="47" fillId="0" borderId="84" xfId="5" applyBorder="1" applyAlignment="1">
      <alignment horizontal="left"/>
      <protection locked="0"/>
    </xf>
    <xf numFmtId="2" fontId="63" fillId="0" borderId="98" xfId="5" applyNumberFormat="1" applyFont="1" applyBorder="1" applyAlignment="1">
      <alignment horizontal="left"/>
      <protection locked="0"/>
    </xf>
    <xf numFmtId="49" fontId="67" fillId="0" borderId="92" xfId="5" applyNumberFormat="1" applyFont="1" applyBorder="1" applyAlignment="1">
      <alignment horizontal="center" vertical="center"/>
      <protection locked="0"/>
    </xf>
    <xf numFmtId="0" fontId="67" fillId="0" borderId="92" xfId="5" applyFont="1" applyBorder="1" applyAlignment="1">
      <alignment horizontal="center" vertical="center"/>
      <protection locked="0"/>
    </xf>
    <xf numFmtId="49" fontId="67" fillId="0" borderId="92" xfId="5" applyNumberFormat="1" applyFont="1" applyBorder="1" applyAlignment="1">
      <alignment horizontal="left" vertical="center" wrapText="1"/>
      <protection locked="0"/>
    </xf>
    <xf numFmtId="0" fontId="66" fillId="0" borderId="0" xfId="5" applyFont="1" applyAlignment="1">
      <alignment horizontal="left"/>
      <protection locked="0"/>
    </xf>
    <xf numFmtId="0" fontId="67" fillId="0" borderId="92" xfId="5" applyFont="1" applyBorder="1" applyAlignment="1">
      <alignment horizontal="left" vertical="center"/>
      <protection locked="0"/>
    </xf>
    <xf numFmtId="0" fontId="67" fillId="0" borderId="92" xfId="5" applyFont="1" applyBorder="1" applyAlignment="1">
      <alignment horizontal="center" vertical="center" wrapText="1"/>
      <protection locked="0"/>
    </xf>
    <xf numFmtId="172" fontId="67" fillId="0" borderId="92" xfId="5" applyNumberFormat="1" applyFont="1" applyBorder="1" applyAlignment="1">
      <alignment horizontal="right" vertical="center"/>
      <protection locked="0"/>
    </xf>
    <xf numFmtId="39" fontId="67" fillId="0" borderId="92" xfId="5" applyNumberFormat="1" applyFont="1" applyBorder="1" applyAlignment="1">
      <alignment horizontal="right" vertical="center"/>
      <protection locked="0"/>
    </xf>
    <xf numFmtId="0" fontId="47" fillId="0" borderId="92" xfId="5" applyBorder="1" applyAlignment="1">
      <alignment horizontal="left" vertical="center"/>
      <protection locked="0"/>
    </xf>
    <xf numFmtId="0" fontId="47" fillId="0" borderId="92" xfId="5" applyBorder="1" applyAlignment="1">
      <alignment horizontal="left" vertical="center" wrapText="1"/>
      <protection locked="0"/>
    </xf>
    <xf numFmtId="2" fontId="60" fillId="0" borderId="92" xfId="5" applyNumberFormat="1" applyFont="1" applyBorder="1" applyAlignment="1">
      <alignment horizontal="left" vertical="center" wrapText="1"/>
      <protection locked="0"/>
    </xf>
    <xf numFmtId="0" fontId="60" fillId="0" borderId="0" xfId="5" applyFont="1" applyAlignment="1">
      <alignment horizontal="center" vertical="center" wrapText="1"/>
      <protection locked="0"/>
    </xf>
    <xf numFmtId="170" fontId="60" fillId="0" borderId="0" xfId="5" applyNumberFormat="1" applyFont="1" applyAlignment="1">
      <alignment horizontal="right" vertical="center"/>
      <protection locked="0"/>
    </xf>
    <xf numFmtId="39" fontId="47" fillId="0" borderId="0" xfId="5" applyNumberFormat="1" applyAlignment="1">
      <alignment horizontal="right" vertical="center"/>
      <protection locked="0"/>
    </xf>
    <xf numFmtId="0" fontId="57" fillId="0" borderId="82" xfId="5" applyFont="1" applyFill="1" applyBorder="1" applyAlignment="1">
      <alignment horizontal="left" vertical="center"/>
      <protection locked="0"/>
    </xf>
    <xf numFmtId="49" fontId="57" fillId="0" borderId="97" xfId="5" applyNumberFormat="1" applyFont="1" applyFill="1" applyBorder="1" applyAlignment="1">
      <alignment horizontal="center" vertical="center" wrapText="1"/>
      <protection locked="0"/>
    </xf>
    <xf numFmtId="172" fontId="57" fillId="0" borderId="97" xfId="5" applyNumberFormat="1" applyFont="1" applyFill="1" applyBorder="1" applyAlignment="1">
      <alignment horizontal="right" vertical="center"/>
      <protection locked="0"/>
    </xf>
    <xf numFmtId="0" fontId="57" fillId="0" borderId="97" xfId="5" applyFont="1" applyFill="1" applyBorder="1" applyAlignment="1">
      <alignment horizontal="left" vertical="center" wrapText="1"/>
      <protection locked="0"/>
    </xf>
    <xf numFmtId="2" fontId="57" fillId="0" borderId="97" xfId="5" applyNumberFormat="1" applyFont="1" applyFill="1" applyBorder="1" applyAlignment="1">
      <alignment horizontal="left" vertical="center" wrapText="1"/>
      <protection locked="0"/>
    </xf>
    <xf numFmtId="0" fontId="57" fillId="0" borderId="0" xfId="5" applyFont="1" applyFill="1" applyAlignment="1">
      <alignment horizontal="center" vertical="center" wrapText="1"/>
      <protection locked="0"/>
    </xf>
    <xf numFmtId="0" fontId="57" fillId="0" borderId="0" xfId="5" applyFont="1" applyFill="1" applyAlignment="1">
      <alignment horizontal="left" vertical="center"/>
      <protection locked="0"/>
    </xf>
    <xf numFmtId="170" fontId="57" fillId="0" borderId="0" xfId="5" applyNumberFormat="1" applyFont="1" applyFill="1" applyAlignment="1">
      <alignment horizontal="right" vertical="center"/>
      <protection locked="0"/>
    </xf>
    <xf numFmtId="170" fontId="57" fillId="0" borderId="96" xfId="5" applyNumberFormat="1" applyFont="1" applyFill="1" applyBorder="1" applyAlignment="1">
      <alignment horizontal="right" vertical="center"/>
      <protection locked="0"/>
    </xf>
    <xf numFmtId="39" fontId="57" fillId="0" borderId="0" xfId="5" applyNumberFormat="1" applyFont="1" applyFill="1" applyAlignment="1">
      <alignment horizontal="left" vertical="center"/>
      <protection locked="0"/>
    </xf>
    <xf numFmtId="0" fontId="57" fillId="0" borderId="0" xfId="5" applyFont="1" applyFill="1" applyAlignment="1">
      <alignment horizontal="left" vertical="center" wrapText="1"/>
      <protection locked="0"/>
    </xf>
    <xf numFmtId="39" fontId="57" fillId="0" borderId="0" xfId="5" applyNumberFormat="1" applyFont="1" applyFill="1" applyAlignment="1">
      <alignment horizontal="right" vertical="center"/>
      <protection locked="0"/>
    </xf>
    <xf numFmtId="0" fontId="69" fillId="0" borderId="82" xfId="5" applyFont="1" applyFill="1" applyBorder="1" applyAlignment="1">
      <alignment horizontal="left" vertical="center"/>
      <protection locked="0"/>
    </xf>
    <xf numFmtId="49" fontId="68" fillId="0" borderId="97" xfId="5" applyNumberFormat="1" applyFont="1" applyFill="1" applyBorder="1" applyAlignment="1">
      <alignment horizontal="center" vertical="center"/>
      <protection locked="0"/>
    </xf>
    <xf numFmtId="0" fontId="68" fillId="0" borderId="97" xfId="5" applyFont="1" applyFill="1" applyBorder="1" applyAlignment="1">
      <alignment horizontal="center" vertical="center"/>
      <protection locked="0"/>
    </xf>
    <xf numFmtId="49" fontId="68" fillId="0" borderId="97" xfId="5" applyNumberFormat="1" applyFont="1" applyFill="1" applyBorder="1" applyAlignment="1">
      <alignment horizontal="left" vertical="center" wrapText="1"/>
      <protection locked="0"/>
    </xf>
    <xf numFmtId="0" fontId="68" fillId="0" borderId="97" xfId="5" applyFont="1" applyFill="1" applyBorder="1" applyAlignment="1">
      <alignment horizontal="center" vertical="center" wrapText="1"/>
      <protection locked="0"/>
    </xf>
    <xf numFmtId="172" fontId="68" fillId="0" borderId="97" xfId="5" applyNumberFormat="1" applyFont="1" applyFill="1" applyBorder="1" applyAlignment="1">
      <alignment horizontal="right" vertical="center"/>
      <protection locked="0"/>
    </xf>
    <xf numFmtId="0" fontId="69" fillId="0" borderId="97" xfId="5" applyFont="1" applyFill="1" applyBorder="1" applyAlignment="1">
      <alignment horizontal="left" vertical="center" wrapText="1"/>
      <protection locked="0"/>
    </xf>
    <xf numFmtId="2" fontId="69" fillId="0" borderId="97" xfId="5" applyNumberFormat="1" applyFont="1" applyFill="1" applyBorder="1" applyAlignment="1">
      <alignment horizontal="left" vertical="center" wrapText="1"/>
      <protection locked="0"/>
    </xf>
    <xf numFmtId="0" fontId="69" fillId="0" borderId="0" xfId="5" applyFont="1" applyFill="1" applyAlignment="1">
      <alignment horizontal="center" vertical="center" wrapText="1"/>
      <protection locked="0"/>
    </xf>
    <xf numFmtId="0" fontId="69" fillId="0" borderId="0" xfId="5" applyFont="1" applyFill="1" applyAlignment="1">
      <alignment horizontal="left" vertical="center"/>
      <protection locked="0"/>
    </xf>
    <xf numFmtId="170" fontId="69" fillId="0" borderId="0" xfId="5" applyNumberFormat="1" applyFont="1" applyFill="1" applyAlignment="1">
      <alignment horizontal="right" vertical="center"/>
      <protection locked="0"/>
    </xf>
    <xf numFmtId="170" fontId="69" fillId="0" borderId="96" xfId="5" applyNumberFormat="1" applyFont="1" applyFill="1" applyBorder="1" applyAlignment="1">
      <alignment horizontal="right" vertical="center"/>
      <protection locked="0"/>
    </xf>
    <xf numFmtId="0" fontId="69" fillId="0" borderId="0" xfId="5" applyFont="1" applyFill="1" applyAlignment="1">
      <alignment horizontal="left" vertical="center" wrapText="1"/>
      <protection locked="0"/>
    </xf>
    <xf numFmtId="39" fontId="69" fillId="0" borderId="0" xfId="5" applyNumberFormat="1" applyFont="1" applyFill="1" applyAlignment="1">
      <alignment horizontal="right" vertical="center"/>
      <protection locked="0"/>
    </xf>
    <xf numFmtId="172" fontId="47" fillId="0" borderId="97" xfId="5" applyNumberFormat="1" applyFill="1" applyBorder="1" applyAlignment="1">
      <alignment horizontal="right" vertical="center"/>
      <protection locked="0"/>
    </xf>
    <xf numFmtId="172" fontId="67" fillId="0" borderId="97" xfId="5" applyNumberFormat="1" applyFont="1" applyFill="1" applyBorder="1" applyAlignment="1">
      <alignment horizontal="right" vertical="center"/>
      <protection locked="0"/>
    </xf>
    <xf numFmtId="0" fontId="47" fillId="0" borderId="97" xfId="5" applyFill="1" applyBorder="1" applyAlignment="1">
      <alignment horizontal="left" vertical="center" wrapText="1"/>
      <protection locked="0"/>
    </xf>
    <xf numFmtId="0" fontId="70" fillId="0" borderId="0" xfId="5" applyFont="1" applyAlignment="1">
      <alignment horizontal="left" vertical="center"/>
      <protection locked="0"/>
    </xf>
    <xf numFmtId="49" fontId="71" fillId="0" borderId="92" xfId="5" applyNumberFormat="1" applyFont="1" applyBorder="1" applyAlignment="1">
      <alignment horizontal="center" vertical="center"/>
      <protection locked="0"/>
    </xf>
    <xf numFmtId="0" fontId="71" fillId="0" borderId="92" xfId="5" applyFont="1" applyBorder="1" applyAlignment="1">
      <alignment horizontal="center" vertical="center"/>
      <protection locked="0"/>
    </xf>
    <xf numFmtId="49" fontId="71" fillId="0" borderId="92" xfId="5" applyNumberFormat="1" applyFont="1" applyBorder="1" applyAlignment="1">
      <alignment horizontal="left" vertical="center" wrapText="1"/>
      <protection locked="0"/>
    </xf>
    <xf numFmtId="0" fontId="71" fillId="0" borderId="92" xfId="5" applyFont="1" applyBorder="1" applyAlignment="1">
      <alignment horizontal="left" vertical="center"/>
      <protection locked="0"/>
    </xf>
    <xf numFmtId="0" fontId="71" fillId="0" borderId="92" xfId="5" applyFont="1" applyBorder="1" applyAlignment="1">
      <alignment horizontal="center" vertical="center" wrapText="1"/>
      <protection locked="0"/>
    </xf>
    <xf numFmtId="172" fontId="71" fillId="0" borderId="92" xfId="5" applyNumberFormat="1" applyFont="1" applyBorder="1" applyAlignment="1">
      <alignment horizontal="right" vertical="center"/>
      <protection locked="0"/>
    </xf>
    <xf numFmtId="39" fontId="71" fillId="0" borderId="92" xfId="5" applyNumberFormat="1" applyFont="1" applyBorder="1" applyAlignment="1">
      <alignment horizontal="right" vertical="center"/>
      <protection locked="0"/>
    </xf>
    <xf numFmtId="0" fontId="70" fillId="0" borderId="92" xfId="5" applyFont="1" applyBorder="1" applyAlignment="1">
      <alignment horizontal="left" vertical="center"/>
      <protection locked="0"/>
    </xf>
    <xf numFmtId="0" fontId="70" fillId="0" borderId="92" xfId="5" applyFont="1" applyBorder="1" applyAlignment="1">
      <alignment horizontal="left" vertical="center" wrapText="1"/>
      <protection locked="0"/>
    </xf>
    <xf numFmtId="2" fontId="70" fillId="0" borderId="92" xfId="5" applyNumberFormat="1" applyFont="1" applyBorder="1" applyAlignment="1">
      <alignment horizontal="left" vertical="center" wrapText="1"/>
      <protection locked="0"/>
    </xf>
    <xf numFmtId="0" fontId="70" fillId="0" borderId="0" xfId="5" applyFont="1" applyAlignment="1">
      <alignment horizontal="center" vertical="center" wrapText="1"/>
      <protection locked="0"/>
    </xf>
    <xf numFmtId="170" fontId="70" fillId="0" borderId="0" xfId="5" applyNumberFormat="1" applyFont="1" applyAlignment="1">
      <alignment horizontal="right" vertical="center"/>
      <protection locked="0"/>
    </xf>
    <xf numFmtId="0" fontId="70" fillId="0" borderId="0" xfId="5" applyFont="1" applyAlignment="1">
      <alignment horizontal="left" vertical="center" wrapText="1"/>
      <protection locked="0"/>
    </xf>
    <xf numFmtId="39" fontId="70" fillId="0" borderId="0" xfId="5" applyNumberFormat="1" applyFont="1" applyAlignment="1">
      <alignment horizontal="right" vertical="center"/>
      <protection locked="0"/>
    </xf>
    <xf numFmtId="172" fontId="57" fillId="0" borderId="97" xfId="5" applyNumberFormat="1" applyFont="1" applyFill="1" applyBorder="1" applyAlignment="1">
      <alignment vertical="center"/>
      <protection locked="0"/>
    </xf>
    <xf numFmtId="173" fontId="69" fillId="0" borderId="97" xfId="5" applyNumberFormat="1" applyFont="1" applyFill="1" applyBorder="1" applyAlignment="1">
      <alignment vertical="center"/>
      <protection locked="0"/>
    </xf>
    <xf numFmtId="0" fontId="47" fillId="0" borderId="92" xfId="5" applyBorder="1" applyAlignment="1">
      <alignment horizontal="left"/>
      <protection locked="0"/>
    </xf>
    <xf numFmtId="2" fontId="63" fillId="0" borderId="0" xfId="5" applyNumberFormat="1" applyFont="1" applyAlignment="1">
      <alignment horizontal="left"/>
      <protection locked="0"/>
    </xf>
    <xf numFmtId="49" fontId="47" fillId="0" borderId="97" xfId="5" applyNumberFormat="1" applyFill="1" applyBorder="1" applyAlignment="1">
      <alignment horizontal="left" vertical="center" wrapText="1"/>
      <protection locked="0"/>
    </xf>
    <xf numFmtId="49" fontId="47" fillId="0" borderId="0" xfId="5" applyNumberFormat="1" applyAlignment="1">
      <alignment horizontal="left" vertical="center"/>
      <protection locked="0"/>
    </xf>
    <xf numFmtId="2" fontId="47" fillId="0" borderId="100" xfId="5" applyNumberFormat="1" applyBorder="1" applyAlignment="1">
      <alignment horizontal="left" vertical="center"/>
      <protection locked="0"/>
    </xf>
    <xf numFmtId="0" fontId="47" fillId="0" borderId="99" xfId="5" applyBorder="1" applyAlignment="1">
      <alignment horizontal="left" vertical="center"/>
      <protection locked="0"/>
    </xf>
    <xf numFmtId="0" fontId="47" fillId="0" borderId="101" xfId="5" applyBorder="1" applyAlignment="1">
      <alignment horizontal="left" vertical="center"/>
      <protection locked="0"/>
    </xf>
    <xf numFmtId="49" fontId="47" fillId="0" borderId="89" xfId="5" applyNumberFormat="1" applyBorder="1" applyAlignment="1">
      <alignment horizontal="left" vertical="center"/>
      <protection locked="0"/>
    </xf>
    <xf numFmtId="49" fontId="47" fillId="0" borderId="0" xfId="5" applyNumberFormat="1" applyAlignment="1">
      <alignment horizontal="left" vertical="top"/>
      <protection locked="0"/>
    </xf>
    <xf numFmtId="0" fontId="0" fillId="0" borderId="102" xfId="0" applyFont="1" applyBorder="1" applyAlignment="1">
      <alignment vertical="center"/>
    </xf>
    <xf numFmtId="49" fontId="0" fillId="0" borderId="103" xfId="0" applyNumberFormat="1" applyBorder="1" applyAlignment="1">
      <alignment vertical="center"/>
    </xf>
    <xf numFmtId="0" fontId="0" fillId="3" borderId="102" xfId="0" applyFont="1" applyFill="1" applyBorder="1" applyAlignment="1">
      <alignment vertical="center"/>
    </xf>
    <xf numFmtId="49" fontId="0" fillId="3" borderId="103" xfId="0" applyNumberFormat="1" applyFill="1" applyBorder="1" applyAlignment="1">
      <alignment vertical="center"/>
    </xf>
    <xf numFmtId="0" fontId="0" fillId="5" borderId="102" xfId="0" applyFill="1" applyBorder="1"/>
    <xf numFmtId="49" fontId="0" fillId="5" borderId="102" xfId="0" applyNumberFormat="1" applyFill="1" applyBorder="1"/>
    <xf numFmtId="0" fontId="0" fillId="5" borderId="102" xfId="0" applyFill="1" applyBorder="1" applyAlignment="1">
      <alignment horizontal="center"/>
    </xf>
    <xf numFmtId="0" fontId="0" fillId="5" borderId="78" xfId="0" applyFill="1" applyBorder="1"/>
    <xf numFmtId="0" fontId="0" fillId="5" borderId="102" xfId="0" applyFill="1" applyBorder="1" applyAlignment="1">
      <alignment wrapText="1"/>
    </xf>
    <xf numFmtId="0" fontId="11" fillId="3" borderId="105" xfId="0" applyFont="1" applyFill="1" applyBorder="1" applyAlignment="1">
      <alignment vertical="top"/>
    </xf>
    <xf numFmtId="49" fontId="11" fillId="3" borderId="106" xfId="0" applyNumberFormat="1" applyFont="1" applyFill="1" applyBorder="1" applyAlignment="1">
      <alignment vertical="top"/>
    </xf>
    <xf numFmtId="49" fontId="11" fillId="3" borderId="106" xfId="0" applyNumberFormat="1" applyFont="1" applyFill="1" applyBorder="1" applyAlignment="1">
      <alignment horizontal="left" vertical="top" wrapText="1"/>
    </xf>
    <xf numFmtId="0" fontId="11" fillId="3" borderId="106" xfId="0" applyFont="1" applyFill="1" applyBorder="1" applyAlignment="1">
      <alignment horizontal="center" vertical="top" shrinkToFit="1"/>
    </xf>
    <xf numFmtId="165" fontId="11" fillId="3" borderId="106" xfId="0" applyNumberFormat="1" applyFont="1" applyFill="1" applyBorder="1" applyAlignment="1">
      <alignment vertical="top" shrinkToFit="1"/>
    </xf>
    <xf numFmtId="4" fontId="11" fillId="3" borderId="106" xfId="0" applyNumberFormat="1" applyFont="1" applyFill="1" applyBorder="1" applyAlignment="1">
      <alignment vertical="top" shrinkToFit="1"/>
    </xf>
    <xf numFmtId="4" fontId="11" fillId="3" borderId="107" xfId="0" applyNumberFormat="1" applyFont="1" applyFill="1" applyBorder="1" applyAlignment="1">
      <alignment vertical="top" shrinkToFit="1"/>
    </xf>
    <xf numFmtId="0" fontId="19" fillId="0" borderId="108" xfId="0" applyFont="1" applyBorder="1" applyAlignment="1">
      <alignment vertical="top"/>
    </xf>
    <xf numFmtId="49" fontId="19" fillId="0" borderId="109" xfId="0" applyNumberFormat="1" applyFont="1" applyBorder="1" applyAlignment="1">
      <alignment vertical="top"/>
    </xf>
    <xf numFmtId="49" fontId="19" fillId="0" borderId="109" xfId="0" applyNumberFormat="1" applyFont="1" applyBorder="1" applyAlignment="1">
      <alignment horizontal="left" vertical="top" wrapText="1"/>
    </xf>
    <xf numFmtId="0" fontId="19" fillId="0" borderId="109" xfId="0" applyFont="1" applyBorder="1" applyAlignment="1">
      <alignment horizontal="center" vertical="top" shrinkToFit="1"/>
    </xf>
    <xf numFmtId="165" fontId="19" fillId="0" borderId="109" xfId="0" applyNumberFormat="1" applyFont="1" applyBorder="1" applyAlignment="1">
      <alignment vertical="top" shrinkToFit="1"/>
    </xf>
    <xf numFmtId="4" fontId="19" fillId="4" borderId="109" xfId="0" applyNumberFormat="1" applyFont="1" applyFill="1" applyBorder="1" applyAlignment="1" applyProtection="1">
      <alignment vertical="top" shrinkToFit="1"/>
      <protection locked="0"/>
    </xf>
    <xf numFmtId="4" fontId="19" fillId="0" borderId="109" xfId="0" applyNumberFormat="1" applyFont="1" applyBorder="1" applyAlignment="1">
      <alignment vertical="top" shrinkToFit="1"/>
    </xf>
    <xf numFmtId="4" fontId="19" fillId="0" borderId="110" xfId="0" applyNumberFormat="1" applyFont="1" applyBorder="1" applyAlignment="1">
      <alignment vertical="top" shrinkToFit="1"/>
    </xf>
    <xf numFmtId="49" fontId="11" fillId="3" borderId="103" xfId="0" applyNumberFormat="1" applyFont="1" applyFill="1" applyBorder="1" applyAlignment="1">
      <alignment vertical="top"/>
    </xf>
    <xf numFmtId="49" fontId="11" fillId="3" borderId="103" xfId="0" applyNumberFormat="1" applyFont="1" applyFill="1" applyBorder="1" applyAlignment="1">
      <alignment horizontal="left" vertical="top" wrapText="1"/>
    </xf>
    <xf numFmtId="0" fontId="11" fillId="3" borderId="103" xfId="0" applyFont="1" applyFill="1" applyBorder="1" applyAlignment="1">
      <alignment horizontal="center" vertical="top"/>
    </xf>
    <xf numFmtId="0" fontId="11" fillId="3" borderId="103" xfId="0" applyFont="1" applyFill="1" applyBorder="1" applyAlignment="1">
      <alignment vertical="top"/>
    </xf>
    <xf numFmtId="4" fontId="11" fillId="3" borderId="104" xfId="0" applyNumberFormat="1" applyFont="1" applyFill="1" applyBorder="1" applyAlignment="1">
      <alignment vertical="top" shrinkToFit="1"/>
    </xf>
    <xf numFmtId="0" fontId="81" fillId="41" borderId="133" xfId="9" applyFont="1" applyFill="1" applyBorder="1" applyAlignment="1">
      <alignment horizontal="center" vertical="center" wrapText="1"/>
    </xf>
    <xf numFmtId="0" fontId="81" fillId="41" borderId="134" xfId="9" applyFont="1" applyFill="1" applyBorder="1" applyAlignment="1">
      <alignment horizontal="center" vertical="center" wrapText="1"/>
    </xf>
    <xf numFmtId="0" fontId="81" fillId="41" borderId="134" xfId="9" applyFont="1" applyFill="1" applyBorder="1" applyAlignment="1">
      <alignment horizontal="left" vertical="center"/>
    </xf>
    <xf numFmtId="167" fontId="81" fillId="41" borderId="134" xfId="9" applyNumberFormat="1" applyFont="1" applyFill="1" applyBorder="1" applyAlignment="1">
      <alignment horizontal="right" vertical="center" wrapText="1"/>
    </xf>
    <xf numFmtId="164" fontId="81" fillId="41" borderId="134" xfId="9" applyNumberFormat="1" applyFont="1" applyFill="1" applyBorder="1" applyAlignment="1">
      <alignment horizontal="right" vertical="center" wrapText="1"/>
    </xf>
    <xf numFmtId="167" fontId="81" fillId="41" borderId="135" xfId="9" applyNumberFormat="1" applyFont="1" applyFill="1" applyBorder="1" applyAlignment="1">
      <alignment horizontal="right" vertical="center" wrapText="1"/>
    </xf>
    <xf numFmtId="0" fontId="81" fillId="0" borderId="0" xfId="4" applyFont="1"/>
    <xf numFmtId="0" fontId="82" fillId="42" borderId="136" xfId="4" applyFont="1" applyFill="1" applyBorder="1" applyAlignment="1">
      <alignment horizontal="center" vertical="top" wrapText="1"/>
    </xf>
    <xf numFmtId="0" fontId="82" fillId="42" borderId="102" xfId="4" applyFont="1" applyFill="1" applyBorder="1" applyAlignment="1">
      <alignment horizontal="center" vertical="top" wrapText="1"/>
    </xf>
    <xf numFmtId="0" fontId="82" fillId="42" borderId="102" xfId="4" applyFont="1" applyFill="1" applyBorder="1" applyAlignment="1">
      <alignment horizontal="left" vertical="top" wrapText="1"/>
    </xf>
    <xf numFmtId="0" fontId="82" fillId="42" borderId="102" xfId="4" applyFont="1" applyFill="1" applyBorder="1" applyAlignment="1">
      <alignment horizontal="right" vertical="top" wrapText="1"/>
    </xf>
    <xf numFmtId="0" fontId="82" fillId="42" borderId="137" xfId="4" applyFont="1" applyFill="1" applyBorder="1" applyAlignment="1">
      <alignment horizontal="right" vertical="top" wrapText="1"/>
    </xf>
    <xf numFmtId="164" fontId="82" fillId="42" borderId="102" xfId="10" applyNumberFormat="1" applyFont="1" applyFill="1" applyBorder="1" applyAlignment="1">
      <alignment horizontal="center"/>
    </xf>
    <xf numFmtId="164" fontId="82" fillId="42" borderId="102" xfId="10" applyNumberFormat="1" applyFont="1" applyFill="1" applyBorder="1" applyAlignment="1">
      <alignment horizontal="right"/>
    </xf>
    <xf numFmtId="167" fontId="84" fillId="42" borderId="137" xfId="11" applyNumberFormat="1" applyFont="1" applyFill="1" applyBorder="1" applyAlignment="1">
      <alignment horizontal="right" vertical="center"/>
    </xf>
    <xf numFmtId="0" fontId="85" fillId="0" borderId="0" xfId="10" applyFont="1"/>
    <xf numFmtId="0" fontId="82" fillId="42" borderId="139" xfId="4" applyFont="1" applyFill="1" applyBorder="1" applyAlignment="1">
      <alignment horizontal="center" vertical="top" wrapText="1"/>
    </xf>
    <xf numFmtId="0" fontId="84" fillId="42" borderId="140" xfId="10" applyFont="1" applyFill="1" applyBorder="1" applyAlignment="1">
      <alignment horizontal="center"/>
    </xf>
    <xf numFmtId="164" fontId="82" fillId="42" borderId="140" xfId="10" applyNumberFormat="1" applyFont="1" applyFill="1" applyBorder="1" applyAlignment="1">
      <alignment horizontal="left"/>
    </xf>
    <xf numFmtId="164" fontId="82" fillId="42" borderId="140" xfId="10" applyNumberFormat="1" applyFont="1" applyFill="1" applyBorder="1" applyAlignment="1">
      <alignment horizontal="center"/>
    </xf>
    <xf numFmtId="164" fontId="82" fillId="42" borderId="140" xfId="10" applyNumberFormat="1" applyFont="1" applyFill="1" applyBorder="1" applyAlignment="1">
      <alignment horizontal="right"/>
    </xf>
    <xf numFmtId="167" fontId="84" fillId="42" borderId="141" xfId="11" applyNumberFormat="1" applyFont="1" applyFill="1" applyBorder="1" applyAlignment="1">
      <alignment horizontal="right" vertical="center"/>
    </xf>
    <xf numFmtId="49" fontId="81" fillId="0" borderId="142" xfId="4" applyNumberFormat="1" applyFont="1" applyBorder="1" applyAlignment="1">
      <alignment horizontal="center" vertical="center" wrapText="1"/>
    </xf>
    <xf numFmtId="49" fontId="81" fillId="0" borderId="61" xfId="4" applyNumberFormat="1" applyFont="1" applyBorder="1" applyAlignment="1">
      <alignment horizontal="center" vertical="center" wrapText="1"/>
    </xf>
    <xf numFmtId="0" fontId="81" fillId="0" borderId="61" xfId="4" applyFont="1" applyBorder="1" applyAlignment="1">
      <alignment horizontal="left" wrapText="1"/>
    </xf>
    <xf numFmtId="0" fontId="85" fillId="0" borderId="61" xfId="10" applyFont="1" applyBorder="1" applyAlignment="1">
      <alignment horizontal="center" vertical="center"/>
    </xf>
    <xf numFmtId="167" fontId="85" fillId="0" borderId="61" xfId="11" applyNumberFormat="1" applyFont="1" applyBorder="1" applyAlignment="1">
      <alignment horizontal="right" vertical="center"/>
    </xf>
    <xf numFmtId="167" fontId="85" fillId="37" borderId="61" xfId="11" applyNumberFormat="1" applyFont="1" applyFill="1" applyBorder="1" applyAlignment="1">
      <alignment horizontal="right" vertical="center"/>
    </xf>
    <xf numFmtId="3" fontId="81" fillId="0" borderId="61" xfId="10" applyNumberFormat="1" applyFont="1" applyBorder="1" applyAlignment="1">
      <alignment horizontal="right" vertical="center"/>
    </xf>
    <xf numFmtId="167" fontId="85" fillId="0" borderId="143" xfId="11" applyNumberFormat="1" applyFont="1" applyBorder="1" applyAlignment="1">
      <alignment horizontal="right" vertical="center"/>
    </xf>
    <xf numFmtId="0" fontId="81" fillId="0" borderId="61" xfId="4" applyFont="1" applyBorder="1" applyAlignment="1">
      <alignment horizontal="left" vertical="top" wrapText="1"/>
    </xf>
    <xf numFmtId="49" fontId="81" fillId="0" borderId="144" xfId="4" applyNumberFormat="1" applyFont="1" applyBorder="1" applyAlignment="1">
      <alignment horizontal="center" vertical="center" wrapText="1"/>
    </xf>
    <xf numFmtId="49" fontId="81" fillId="0" borderId="145" xfId="4" applyNumberFormat="1" applyFont="1" applyBorder="1" applyAlignment="1">
      <alignment horizontal="center" vertical="center" wrapText="1"/>
    </xf>
    <xf numFmtId="0" fontId="81" fillId="0" borderId="145" xfId="4" applyFont="1" applyBorder="1" applyAlignment="1">
      <alignment horizontal="left" wrapText="1"/>
    </xf>
    <xf numFmtId="0" fontId="85" fillId="0" borderId="145" xfId="10" applyFont="1" applyBorder="1" applyAlignment="1">
      <alignment horizontal="center" vertical="center"/>
    </xf>
    <xf numFmtId="167" fontId="85" fillId="0" borderId="145" xfId="11" applyNumberFormat="1" applyFont="1" applyBorder="1" applyAlignment="1">
      <alignment horizontal="right" vertical="center"/>
    </xf>
    <xf numFmtId="167" fontId="85" fillId="37" borderId="145" xfId="11" applyNumberFormat="1" applyFont="1" applyFill="1" applyBorder="1" applyAlignment="1">
      <alignment horizontal="right" vertical="center"/>
    </xf>
    <xf numFmtId="3" fontId="81" fillId="0" borderId="145" xfId="10" applyNumberFormat="1" applyFont="1" applyBorder="1" applyAlignment="1">
      <alignment horizontal="right" vertical="center"/>
    </xf>
    <xf numFmtId="167" fontId="85" fillId="0" borderId="146" xfId="11" applyNumberFormat="1" applyFont="1" applyBorder="1" applyAlignment="1">
      <alignment horizontal="right" vertical="center"/>
    </xf>
    <xf numFmtId="0" fontId="81" fillId="0" borderId="0" xfId="4" applyFont="1" applyAlignment="1">
      <alignment horizontal="center"/>
    </xf>
    <xf numFmtId="0" fontId="81" fillId="0" borderId="0" xfId="4" applyFont="1" applyAlignment="1">
      <alignment horizontal="left" wrapText="1"/>
    </xf>
    <xf numFmtId="167" fontId="81" fillId="0" borderId="0" xfId="4" applyNumberFormat="1" applyFont="1" applyAlignment="1">
      <alignment horizontal="right"/>
    </xf>
    <xf numFmtId="164" fontId="81" fillId="0" borderId="0" xfId="4" applyNumberFormat="1" applyFont="1" applyAlignment="1">
      <alignment horizontal="right"/>
    </xf>
    <xf numFmtId="0" fontId="81" fillId="0" borderId="0" xfId="4" applyFont="1" applyAlignment="1">
      <alignment horizontal="left"/>
    </xf>
    <xf numFmtId="1" fontId="85" fillId="0" borderId="0" xfId="10" applyNumberFormat="1" applyFont="1"/>
    <xf numFmtId="167" fontId="81" fillId="37" borderId="61" xfId="11" applyNumberFormat="1" applyFont="1" applyFill="1" applyBorder="1" applyAlignment="1">
      <alignment horizontal="right" vertical="center"/>
    </xf>
    <xf numFmtId="49" fontId="81" fillId="0" borderId="147" xfId="4" applyNumberFormat="1" applyFont="1" applyBorder="1" applyAlignment="1">
      <alignment horizontal="center" vertical="center" wrapText="1"/>
    </xf>
    <xf numFmtId="49" fontId="81" fillId="0" borderId="148" xfId="4" applyNumberFormat="1" applyFont="1" applyBorder="1" applyAlignment="1">
      <alignment horizontal="center" vertical="center" wrapText="1"/>
    </xf>
    <xf numFmtId="0" fontId="81" fillId="0" borderId="148" xfId="4" applyFont="1" applyBorder="1" applyAlignment="1">
      <alignment horizontal="left" vertical="top" wrapText="1"/>
    </xf>
    <xf numFmtId="0" fontId="85" fillId="0" borderId="148" xfId="10" applyFont="1" applyBorder="1" applyAlignment="1">
      <alignment horizontal="center" vertical="center"/>
    </xf>
    <xf numFmtId="167" fontId="85" fillId="0" borderId="148" xfId="11" applyNumberFormat="1" applyFont="1" applyBorder="1" applyAlignment="1">
      <alignment horizontal="right" vertical="center"/>
    </xf>
    <xf numFmtId="167" fontId="85" fillId="37" borderId="148" xfId="11" applyNumberFormat="1" applyFont="1" applyFill="1" applyBorder="1" applyAlignment="1">
      <alignment horizontal="right" vertical="center"/>
    </xf>
    <xf numFmtId="3" fontId="81" fillId="0" borderId="148" xfId="10" applyNumberFormat="1" applyFont="1" applyBorder="1" applyAlignment="1">
      <alignment horizontal="right" vertical="center"/>
    </xf>
    <xf numFmtId="167" fontId="85" fillId="0" borderId="149" xfId="11" applyNumberFormat="1" applyFont="1" applyBorder="1" applyAlignment="1">
      <alignment horizontal="right" vertical="center"/>
    </xf>
    <xf numFmtId="0" fontId="81" fillId="0" borderId="61" xfId="4" applyFont="1" applyBorder="1" applyAlignment="1">
      <alignment horizontal="center" vertical="center"/>
    </xf>
    <xf numFmtId="164" fontId="81" fillId="0" borderId="61" xfId="10" applyNumberFormat="1" applyFont="1" applyBorder="1" applyAlignment="1">
      <alignment horizontal="right" vertical="center"/>
    </xf>
    <xf numFmtId="167" fontId="85" fillId="0" borderId="150" xfId="11" applyNumberFormat="1" applyFont="1" applyBorder="1" applyAlignment="1">
      <alignment horizontal="right" vertical="center"/>
    </xf>
    <xf numFmtId="3" fontId="81" fillId="0" borderId="150" xfId="10" applyNumberFormat="1" applyFont="1" applyBorder="1" applyAlignment="1">
      <alignment horizontal="right" vertical="center"/>
    </xf>
    <xf numFmtId="3" fontId="81" fillId="0" borderId="62" xfId="10" applyNumberFormat="1" applyFont="1" applyBorder="1" applyAlignment="1">
      <alignment horizontal="right" vertical="center"/>
    </xf>
    <xf numFmtId="49" fontId="81" fillId="0" borderId="142" xfId="4" applyNumberFormat="1" applyFont="1" applyFill="1" applyBorder="1" applyAlignment="1">
      <alignment horizontal="center" vertical="center" wrapText="1"/>
    </xf>
    <xf numFmtId="49" fontId="81" fillId="0" borderId="61" xfId="4" applyNumberFormat="1" applyFont="1" applyFill="1" applyBorder="1" applyAlignment="1">
      <alignment horizontal="center" vertical="center" wrapText="1"/>
    </xf>
    <xf numFmtId="3" fontId="81" fillId="0" borderId="151" xfId="10" applyNumberFormat="1" applyFont="1" applyBorder="1" applyAlignment="1">
      <alignment horizontal="right" vertical="center"/>
    </xf>
    <xf numFmtId="3" fontId="81" fillId="0" borderId="152" xfId="10" applyNumberFormat="1" applyFont="1" applyBorder="1" applyAlignment="1">
      <alignment horizontal="right" vertical="center"/>
    </xf>
    <xf numFmtId="0" fontId="81" fillId="41" borderId="133" xfId="9" applyFont="1" applyFill="1" applyBorder="1" applyAlignment="1" applyProtection="1">
      <alignment horizontal="center" vertical="center" wrapText="1"/>
      <protection locked="0"/>
    </xf>
    <xf numFmtId="0" fontId="81" fillId="41" borderId="134" xfId="9" applyFont="1" applyFill="1" applyBorder="1" applyAlignment="1" applyProtection="1">
      <alignment horizontal="center" vertical="center" wrapText="1"/>
      <protection locked="0"/>
    </xf>
    <xf numFmtId="0" fontId="81" fillId="41" borderId="134" xfId="9" applyFont="1" applyFill="1" applyBorder="1" applyAlignment="1" applyProtection="1">
      <alignment horizontal="left" vertical="center"/>
      <protection locked="0"/>
    </xf>
    <xf numFmtId="167" fontId="81" fillId="41" borderId="134" xfId="9" applyNumberFormat="1" applyFont="1" applyFill="1" applyBorder="1" applyAlignment="1" applyProtection="1">
      <alignment horizontal="right" vertical="center" wrapText="1"/>
      <protection locked="0"/>
    </xf>
    <xf numFmtId="164" fontId="81" fillId="41" borderId="134" xfId="9" applyNumberFormat="1" applyFont="1" applyFill="1" applyBorder="1" applyAlignment="1" applyProtection="1">
      <alignment horizontal="right" vertical="center" wrapText="1"/>
      <protection locked="0"/>
    </xf>
    <xf numFmtId="167" fontId="81" fillId="41" borderId="135" xfId="9" applyNumberFormat="1" applyFont="1" applyFill="1" applyBorder="1" applyAlignment="1" applyProtection="1">
      <alignment horizontal="right" vertical="center" wrapText="1"/>
      <protection locked="0"/>
    </xf>
    <xf numFmtId="0" fontId="81" fillId="0" borderId="0" xfId="4" applyFont="1" applyProtection="1">
      <protection locked="0"/>
    </xf>
    <xf numFmtId="0" fontId="82" fillId="42" borderId="136" xfId="4" applyFont="1" applyFill="1" applyBorder="1" applyAlignment="1" applyProtection="1">
      <alignment horizontal="center" vertical="top" wrapText="1"/>
      <protection locked="0"/>
    </xf>
    <xf numFmtId="0" fontId="82" fillId="42" borderId="102" xfId="4" applyFont="1" applyFill="1" applyBorder="1" applyAlignment="1" applyProtection="1">
      <alignment horizontal="center" vertical="top" wrapText="1"/>
      <protection locked="0"/>
    </xf>
    <xf numFmtId="0" fontId="82" fillId="42" borderId="102" xfId="4" applyFont="1" applyFill="1" applyBorder="1" applyAlignment="1" applyProtection="1">
      <alignment horizontal="left" vertical="top" wrapText="1"/>
      <protection locked="0"/>
    </xf>
    <xf numFmtId="0" fontId="82" fillId="42" borderId="102" xfId="4" applyFont="1" applyFill="1" applyBorder="1" applyAlignment="1" applyProtection="1">
      <alignment horizontal="right" vertical="top" wrapText="1"/>
      <protection locked="0"/>
    </xf>
    <xf numFmtId="0" fontId="82" fillId="42" borderId="137" xfId="4" applyFont="1" applyFill="1" applyBorder="1" applyAlignment="1" applyProtection="1">
      <alignment horizontal="right" vertical="top" wrapText="1"/>
      <protection locked="0"/>
    </xf>
    <xf numFmtId="164" fontId="82" fillId="42" borderId="102" xfId="10" applyNumberFormat="1" applyFont="1" applyFill="1" applyBorder="1" applyAlignment="1" applyProtection="1">
      <alignment horizontal="center"/>
      <protection locked="0"/>
    </xf>
    <xf numFmtId="164" fontId="82" fillId="42" borderId="102" xfId="10" applyNumberFormat="1" applyFont="1" applyFill="1" applyBorder="1" applyAlignment="1" applyProtection="1">
      <alignment horizontal="right"/>
      <protection locked="0"/>
    </xf>
    <xf numFmtId="167" fontId="84" fillId="42" borderId="137" xfId="11" applyNumberFormat="1" applyFont="1" applyFill="1" applyBorder="1" applyAlignment="1" applyProtection="1">
      <alignment horizontal="right" vertical="center"/>
      <protection locked="0"/>
    </xf>
    <xf numFmtId="0" fontId="85" fillId="0" borderId="0" xfId="10" applyFont="1" applyProtection="1">
      <protection locked="0"/>
    </xf>
    <xf numFmtId="0" fontId="82" fillId="42" borderId="153" xfId="4" applyFont="1" applyFill="1" applyBorder="1" applyAlignment="1" applyProtection="1">
      <alignment horizontal="center" vertical="top" wrapText="1"/>
      <protection locked="0"/>
    </xf>
    <xf numFmtId="0" fontId="84" fillId="42" borderId="154" xfId="10" applyFont="1" applyFill="1" applyBorder="1" applyAlignment="1" applyProtection="1">
      <alignment horizontal="center"/>
      <protection locked="0"/>
    </xf>
    <xf numFmtId="164" fontId="82" fillId="42" borderId="154" xfId="10" applyNumberFormat="1" applyFont="1" applyFill="1" applyBorder="1" applyAlignment="1" applyProtection="1">
      <alignment horizontal="left" wrapText="1"/>
      <protection locked="0"/>
    </xf>
    <xf numFmtId="164" fontId="82" fillId="42" borderId="154" xfId="10" applyNumberFormat="1" applyFont="1" applyFill="1" applyBorder="1" applyAlignment="1" applyProtection="1">
      <alignment horizontal="center"/>
      <protection locked="0"/>
    </xf>
    <xf numFmtId="164" fontId="82" fillId="42" borderId="154" xfId="10" applyNumberFormat="1" applyFont="1" applyFill="1" applyBorder="1" applyAlignment="1" applyProtection="1">
      <alignment horizontal="right"/>
      <protection locked="0"/>
    </xf>
    <xf numFmtId="167" fontId="84" fillId="42" borderId="155" xfId="11" applyNumberFormat="1" applyFont="1" applyFill="1" applyBorder="1" applyAlignment="1" applyProtection="1">
      <alignment horizontal="right" vertical="center"/>
      <protection locked="0"/>
    </xf>
    <xf numFmtId="49" fontId="81" fillId="0" borderId="147" xfId="4" applyNumberFormat="1" applyFont="1" applyBorder="1" applyAlignment="1" applyProtection="1">
      <alignment horizontal="center" vertical="center" wrapText="1"/>
      <protection locked="0"/>
    </xf>
    <xf numFmtId="49" fontId="81" fillId="0" borderId="148" xfId="4" applyNumberFormat="1" applyFont="1" applyBorder="1" applyAlignment="1" applyProtection="1">
      <alignment horizontal="center" vertical="center" wrapText="1"/>
      <protection locked="0"/>
    </xf>
    <xf numFmtId="0" fontId="85" fillId="0" borderId="148" xfId="10" applyFont="1" applyBorder="1" applyAlignment="1" applyProtection="1">
      <alignment horizontal="center" vertical="center"/>
      <protection locked="0"/>
    </xf>
    <xf numFmtId="167" fontId="85" fillId="0" borderId="148" xfId="11" applyNumberFormat="1" applyFont="1" applyBorder="1" applyAlignment="1" applyProtection="1">
      <alignment horizontal="right" vertical="center"/>
      <protection locked="0"/>
    </xf>
    <xf numFmtId="167" fontId="85" fillId="37" borderId="148" xfId="11" applyNumberFormat="1" applyFont="1" applyFill="1" applyBorder="1" applyAlignment="1" applyProtection="1">
      <alignment horizontal="right" vertical="center"/>
      <protection locked="0"/>
    </xf>
    <xf numFmtId="3" fontId="81" fillId="0" borderId="148" xfId="10" applyNumberFormat="1" applyFont="1" applyBorder="1" applyAlignment="1" applyProtection="1">
      <alignment horizontal="right" vertical="center"/>
      <protection locked="0"/>
    </xf>
    <xf numFmtId="167" fontId="85" fillId="0" borderId="149" xfId="11" applyNumberFormat="1" applyFont="1" applyBorder="1" applyAlignment="1" applyProtection="1">
      <alignment horizontal="right" vertical="center"/>
      <protection locked="0"/>
    </xf>
    <xf numFmtId="49" fontId="81" fillId="0" borderId="142" xfId="4" applyNumberFormat="1" applyFont="1" applyBorder="1" applyAlignment="1" applyProtection="1">
      <alignment horizontal="center" vertical="center" wrapText="1"/>
      <protection locked="0"/>
    </xf>
    <xf numFmtId="49" fontId="81" fillId="0" borderId="61" xfId="4" applyNumberFormat="1" applyFont="1" applyBorder="1" applyAlignment="1" applyProtection="1">
      <alignment horizontal="center" vertical="center" wrapText="1"/>
      <protection locked="0"/>
    </xf>
    <xf numFmtId="0" fontId="85" fillId="0" borderId="61" xfId="10" applyFont="1" applyBorder="1" applyAlignment="1" applyProtection="1">
      <alignment horizontal="center" vertical="center"/>
      <protection locked="0"/>
    </xf>
    <xf numFmtId="167" fontId="85" fillId="0" borderId="61" xfId="11" applyNumberFormat="1" applyFont="1" applyBorder="1" applyAlignment="1" applyProtection="1">
      <alignment horizontal="right" vertical="center"/>
      <protection locked="0"/>
    </xf>
    <xf numFmtId="167" fontId="85" fillId="37" borderId="61" xfId="11" applyNumberFormat="1" applyFont="1" applyFill="1" applyBorder="1" applyAlignment="1" applyProtection="1">
      <alignment horizontal="right" vertical="center"/>
      <protection locked="0"/>
    </xf>
    <xf numFmtId="3" fontId="81" fillId="0" borderId="61" xfId="10" applyNumberFormat="1" applyFont="1" applyBorder="1" applyAlignment="1" applyProtection="1">
      <alignment horizontal="right" vertical="center"/>
      <protection locked="0"/>
    </xf>
    <xf numFmtId="167" fontId="85" fillId="0" borderId="143" xfId="11" applyNumberFormat="1" applyFont="1" applyBorder="1" applyAlignment="1" applyProtection="1">
      <alignment horizontal="right" vertical="center"/>
      <protection locked="0"/>
    </xf>
    <xf numFmtId="0" fontId="81" fillId="0" borderId="61" xfId="4" applyFont="1" applyBorder="1" applyAlignment="1" applyProtection="1">
      <alignment horizontal="left" wrapText="1"/>
      <protection locked="0"/>
    </xf>
    <xf numFmtId="0" fontId="81" fillId="0" borderId="156" xfId="4" applyFont="1" applyBorder="1" applyAlignment="1" applyProtection="1">
      <alignment horizontal="left" wrapText="1"/>
      <protection locked="0"/>
    </xf>
    <xf numFmtId="0" fontId="85" fillId="0" borderId="156" xfId="10" applyFont="1" applyBorder="1" applyAlignment="1" applyProtection="1">
      <alignment horizontal="center" vertical="center"/>
      <protection locked="0"/>
    </xf>
    <xf numFmtId="167" fontId="85" fillId="0" borderId="156" xfId="11" applyNumberFormat="1" applyFont="1" applyBorder="1" applyAlignment="1" applyProtection="1">
      <alignment horizontal="right" vertical="center"/>
      <protection locked="0"/>
    </xf>
    <xf numFmtId="167" fontId="85" fillId="37" borderId="156" xfId="11" applyNumberFormat="1" applyFont="1" applyFill="1" applyBorder="1" applyAlignment="1" applyProtection="1">
      <alignment horizontal="right" vertical="center"/>
      <protection locked="0"/>
    </xf>
    <xf numFmtId="3" fontId="81" fillId="0" borderId="156" xfId="10" applyNumberFormat="1" applyFont="1" applyBorder="1" applyAlignment="1" applyProtection="1">
      <alignment horizontal="right" vertical="center"/>
      <protection locked="0"/>
    </xf>
    <xf numFmtId="49" fontId="81" fillId="0" borderId="144" xfId="4" applyNumberFormat="1" applyFont="1" applyBorder="1" applyAlignment="1" applyProtection="1">
      <alignment horizontal="center" vertical="center" wrapText="1"/>
      <protection locked="0"/>
    </xf>
    <xf numFmtId="49" fontId="81" fillId="0" borderId="145" xfId="4" applyNumberFormat="1" applyFont="1" applyBorder="1" applyAlignment="1" applyProtection="1">
      <alignment horizontal="center" vertical="center" wrapText="1"/>
      <protection locked="0"/>
    </xf>
    <xf numFmtId="0" fontId="81" fillId="0" borderId="145" xfId="4" applyFont="1" applyBorder="1" applyAlignment="1" applyProtection="1">
      <alignment horizontal="left" wrapText="1"/>
      <protection locked="0"/>
    </xf>
    <xf numFmtId="0" fontId="85" fillId="0" borderId="145" xfId="10" applyFont="1" applyBorder="1" applyAlignment="1" applyProtection="1">
      <alignment horizontal="center" vertical="center"/>
      <protection locked="0"/>
    </xf>
    <xf numFmtId="167" fontId="85" fillId="0" borderId="145" xfId="11" applyNumberFormat="1" applyFont="1" applyBorder="1" applyAlignment="1" applyProtection="1">
      <alignment horizontal="right" vertical="center"/>
      <protection locked="0"/>
    </xf>
    <xf numFmtId="167" fontId="85" fillId="37" borderId="145" xfId="11" applyNumberFormat="1" applyFont="1" applyFill="1" applyBorder="1" applyAlignment="1" applyProtection="1">
      <alignment horizontal="right" vertical="center"/>
      <protection locked="0"/>
    </xf>
    <xf numFmtId="3" fontId="81" fillId="0" borderId="145" xfId="10" applyNumberFormat="1" applyFont="1" applyBorder="1" applyAlignment="1" applyProtection="1">
      <alignment horizontal="right" vertical="center"/>
      <protection locked="0"/>
    </xf>
    <xf numFmtId="167" fontId="85" fillId="0" borderId="146" xfId="11" applyNumberFormat="1" applyFont="1" applyBorder="1" applyAlignment="1" applyProtection="1">
      <alignment horizontal="right" vertical="center"/>
      <protection locked="0"/>
    </xf>
    <xf numFmtId="0" fontId="81" fillId="0" borderId="0" xfId="4" applyFont="1" applyAlignment="1" applyProtection="1">
      <alignment horizontal="center"/>
      <protection locked="0"/>
    </xf>
    <xf numFmtId="0" fontId="81" fillId="0" borderId="0" xfId="4" applyFont="1" applyAlignment="1" applyProtection="1">
      <alignment horizontal="left" wrapText="1"/>
      <protection locked="0"/>
    </xf>
    <xf numFmtId="167" fontId="81" fillId="0" borderId="0" xfId="4" applyNumberFormat="1" applyFont="1" applyAlignment="1" applyProtection="1">
      <alignment horizontal="right"/>
      <protection locked="0"/>
    </xf>
    <xf numFmtId="164" fontId="81" fillId="0" borderId="0" xfId="4" applyNumberFormat="1" applyFont="1" applyAlignment="1" applyProtection="1">
      <alignment horizontal="right"/>
      <protection locked="0"/>
    </xf>
    <xf numFmtId="0" fontId="81" fillId="0" borderId="0" xfId="4" applyFont="1" applyAlignment="1" applyProtection="1">
      <alignment horizontal="left"/>
      <protection locked="0"/>
    </xf>
    <xf numFmtId="0" fontId="87" fillId="0" borderId="0" xfId="12" applyFont="1" applyAlignment="1" applyProtection="1">
      <alignment horizontal="left" vertical="center" wrapText="1"/>
      <protection locked="0"/>
    </xf>
    <xf numFmtId="0" fontId="87" fillId="0" borderId="112" xfId="12" applyFont="1" applyBorder="1" applyAlignment="1" applyProtection="1">
      <alignment horizontal="left" vertical="center" wrapText="1"/>
      <protection locked="0"/>
    </xf>
    <xf numFmtId="0" fontId="56" fillId="0" borderId="0" xfId="12" applyFont="1" applyAlignment="1" applyProtection="1">
      <alignment horizontal="left" vertical="center" wrapText="1"/>
      <protection locked="0"/>
    </xf>
    <xf numFmtId="0" fontId="56" fillId="0" borderId="0" xfId="12" applyFont="1" applyAlignment="1" applyProtection="1">
      <alignment horizontal="left" vertical="center"/>
      <protection locked="0"/>
    </xf>
    <xf numFmtId="0" fontId="56" fillId="0" borderId="112" xfId="12" applyFont="1" applyBorder="1" applyAlignment="1" applyProtection="1">
      <alignment horizontal="left" vertical="center" wrapText="1"/>
      <protection locked="0"/>
    </xf>
    <xf numFmtId="0" fontId="73" fillId="0" borderId="157" xfId="12" applyBorder="1" applyAlignment="1">
      <alignment horizontal="left"/>
    </xf>
    <xf numFmtId="0" fontId="73" fillId="0" borderId="18" xfId="12" applyBorder="1" applyAlignment="1">
      <alignment horizontal="left"/>
    </xf>
    <xf numFmtId="0" fontId="73" fillId="0" borderId="38" xfId="12" applyBorder="1" applyAlignment="1">
      <alignment horizontal="left"/>
    </xf>
    <xf numFmtId="0" fontId="73" fillId="0" borderId="0" xfId="12"/>
    <xf numFmtId="0" fontId="73" fillId="0" borderId="0" xfId="12" applyAlignment="1">
      <alignment horizontal="left"/>
    </xf>
    <xf numFmtId="0" fontId="88" fillId="0" borderId="0" xfId="12" applyFont="1" applyAlignment="1">
      <alignment horizontal="left"/>
    </xf>
    <xf numFmtId="0" fontId="73" fillId="0" borderId="112" xfId="12" applyBorder="1" applyAlignment="1">
      <alignment horizontal="left"/>
    </xf>
    <xf numFmtId="0" fontId="73" fillId="0" borderId="158" xfId="12" applyBorder="1" applyAlignment="1">
      <alignment horizontal="left"/>
    </xf>
    <xf numFmtId="0" fontId="73" fillId="0" borderId="89" xfId="12" applyBorder="1" applyAlignment="1">
      <alignment horizontal="left"/>
    </xf>
    <xf numFmtId="0" fontId="73" fillId="0" borderId="159" xfId="12" applyBorder="1" applyAlignment="1">
      <alignment horizontal="left"/>
    </xf>
    <xf numFmtId="0" fontId="89" fillId="0" borderId="160" xfId="12" applyFont="1" applyBorder="1" applyAlignment="1">
      <alignment horizontal="left" vertical="center"/>
    </xf>
    <xf numFmtId="0" fontId="89" fillId="0" borderId="161" xfId="12" applyFont="1" applyBorder="1" applyAlignment="1">
      <alignment horizontal="left" vertical="center"/>
    </xf>
    <xf numFmtId="0" fontId="89" fillId="0" borderId="162" xfId="12" applyFont="1" applyBorder="1" applyAlignment="1">
      <alignment horizontal="left" vertical="center"/>
    </xf>
    <xf numFmtId="0" fontId="89" fillId="0" borderId="0" xfId="12" applyFont="1" applyAlignment="1">
      <alignment horizontal="left" vertical="center"/>
    </xf>
    <xf numFmtId="0" fontId="90" fillId="0" borderId="163" xfId="12" applyFont="1" applyBorder="1" applyAlignment="1">
      <alignment horizontal="left" vertical="center"/>
    </xf>
    <xf numFmtId="174" fontId="90" fillId="0" borderId="164" xfId="12" applyNumberFormat="1" applyFont="1" applyBorder="1" applyAlignment="1">
      <alignment horizontal="right" vertical="center"/>
    </xf>
    <xf numFmtId="0" fontId="89" fillId="0" borderId="166" xfId="12" applyFont="1" applyBorder="1" applyAlignment="1">
      <alignment horizontal="left" vertical="center"/>
    </xf>
    <xf numFmtId="0" fontId="90" fillId="0" borderId="167" xfId="12" applyFont="1" applyBorder="1" applyAlignment="1">
      <alignment horizontal="left" vertical="center"/>
    </xf>
    <xf numFmtId="0" fontId="89" fillId="0" borderId="168" xfId="12" applyFont="1" applyBorder="1" applyAlignment="1">
      <alignment horizontal="left" vertical="center"/>
    </xf>
    <xf numFmtId="174" fontId="90" fillId="0" borderId="167" xfId="12" applyNumberFormat="1" applyFont="1" applyBorder="1" applyAlignment="1">
      <alignment horizontal="right" vertical="center"/>
    </xf>
    <xf numFmtId="174" fontId="90" fillId="0" borderId="0" xfId="12" applyNumberFormat="1" applyFont="1" applyAlignment="1">
      <alignment horizontal="right" vertical="center"/>
    </xf>
    <xf numFmtId="0" fontId="89" fillId="0" borderId="112" xfId="12" applyFont="1" applyBorder="1" applyAlignment="1">
      <alignment horizontal="left" vertical="center"/>
    </xf>
    <xf numFmtId="0" fontId="91" fillId="0" borderId="167" xfId="12" applyFont="1" applyBorder="1" applyAlignment="1">
      <alignment horizontal="left" vertical="center" wrapText="1"/>
    </xf>
    <xf numFmtId="0" fontId="90" fillId="0" borderId="167" xfId="12" applyFont="1" applyBorder="1" applyAlignment="1">
      <alignment horizontal="left" vertical="top"/>
    </xf>
    <xf numFmtId="0" fontId="91" fillId="0" borderId="169" xfId="12" applyFont="1" applyBorder="1" applyAlignment="1">
      <alignment horizontal="left" vertical="center" wrapText="1"/>
    </xf>
    <xf numFmtId="0" fontId="89" fillId="0" borderId="170" xfId="12" applyFont="1" applyBorder="1" applyAlignment="1">
      <alignment horizontal="left" vertical="center"/>
    </xf>
    <xf numFmtId="0" fontId="77" fillId="0" borderId="170" xfId="12" applyFont="1" applyBorder="1" applyAlignment="1">
      <alignment horizontal="left" vertical="center"/>
    </xf>
    <xf numFmtId="0" fontId="89" fillId="0" borderId="171" xfId="12" applyFont="1" applyBorder="1" applyAlignment="1">
      <alignment horizontal="left" vertical="center"/>
    </xf>
    <xf numFmtId="0" fontId="90" fillId="0" borderId="169" xfId="12" applyFont="1" applyBorder="1" applyAlignment="1">
      <alignment horizontal="left" vertical="center"/>
    </xf>
    <xf numFmtId="174" fontId="90" fillId="0" borderId="170" xfId="12" applyNumberFormat="1" applyFont="1" applyBorder="1" applyAlignment="1">
      <alignment horizontal="right" vertical="center"/>
    </xf>
    <xf numFmtId="0" fontId="89" fillId="0" borderId="172" xfId="12" applyFont="1" applyBorder="1" applyAlignment="1">
      <alignment horizontal="left" vertical="center"/>
    </xf>
    <xf numFmtId="0" fontId="90" fillId="0" borderId="0" xfId="12" applyFont="1" applyAlignment="1">
      <alignment horizontal="left" vertical="top"/>
    </xf>
    <xf numFmtId="0" fontId="92" fillId="0" borderId="0" xfId="12" applyFont="1" applyAlignment="1">
      <alignment horizontal="left" vertical="center"/>
    </xf>
    <xf numFmtId="0" fontId="90" fillId="0" borderId="173" xfId="12" applyFont="1" applyBorder="1" applyAlignment="1">
      <alignment horizontal="left" vertical="center"/>
    </xf>
    <xf numFmtId="0" fontId="90" fillId="0" borderId="85" xfId="12" applyFont="1" applyBorder="1" applyAlignment="1">
      <alignment horizontal="left" vertical="center"/>
    </xf>
    <xf numFmtId="174" fontId="90" fillId="0" borderId="86" xfId="12" applyNumberFormat="1" applyFont="1" applyBorder="1" applyAlignment="1">
      <alignment horizontal="right" vertical="center"/>
    </xf>
    <xf numFmtId="0" fontId="89" fillId="0" borderId="174" xfId="12" applyFont="1" applyBorder="1" applyAlignment="1">
      <alignment horizontal="left" vertical="center"/>
    </xf>
    <xf numFmtId="0" fontId="90" fillId="0" borderId="0" xfId="12" applyFont="1" applyAlignment="1">
      <alignment horizontal="left" vertical="center"/>
    </xf>
    <xf numFmtId="0" fontId="93" fillId="0" borderId="112" xfId="12" applyFont="1" applyBorder="1" applyAlignment="1">
      <alignment horizontal="left" vertical="center"/>
    </xf>
    <xf numFmtId="0" fontId="89" fillId="0" borderId="86" xfId="12" applyFont="1" applyBorder="1" applyAlignment="1">
      <alignment horizontal="left" vertical="center"/>
    </xf>
    <xf numFmtId="174" fontId="90" fillId="0" borderId="87" xfId="12" applyNumberFormat="1" applyFont="1" applyBorder="1" applyAlignment="1">
      <alignment horizontal="right" vertical="center"/>
    </xf>
    <xf numFmtId="49" fontId="90" fillId="0" borderId="173" xfId="12" applyNumberFormat="1" applyFont="1" applyBorder="1" applyAlignment="1">
      <alignment horizontal="left" vertical="center"/>
    </xf>
    <xf numFmtId="0" fontId="94" fillId="0" borderId="112" xfId="12" applyFont="1" applyBorder="1" applyAlignment="1">
      <alignment horizontal="left" vertical="center"/>
    </xf>
    <xf numFmtId="0" fontId="89" fillId="0" borderId="158" xfId="12" applyFont="1" applyBorder="1" applyAlignment="1">
      <alignment horizontal="left" vertical="center"/>
    </xf>
    <xf numFmtId="0" fontId="89" fillId="0" borderId="89" xfId="12" applyFont="1" applyBorder="1" applyAlignment="1">
      <alignment horizontal="left" vertical="center"/>
    </xf>
    <xf numFmtId="0" fontId="89" fillId="0" borderId="159" xfId="12" applyFont="1" applyBorder="1" applyAlignment="1">
      <alignment horizontal="left" vertical="center"/>
    </xf>
    <xf numFmtId="0" fontId="89" fillId="0" borderId="167" xfId="12" applyFont="1" applyBorder="1" applyAlignment="1">
      <alignment horizontal="left" vertical="center"/>
    </xf>
    <xf numFmtId="0" fontId="79" fillId="0" borderId="175" xfId="12" applyFont="1" applyBorder="1" applyAlignment="1">
      <alignment horizontal="left" vertical="center"/>
    </xf>
    <xf numFmtId="0" fontId="95" fillId="0" borderId="169" xfId="12" applyFont="1" applyBorder="1" applyAlignment="1">
      <alignment horizontal="left" vertical="center"/>
    </xf>
    <xf numFmtId="174" fontId="89" fillId="0" borderId="176" xfId="12" applyNumberFormat="1" applyFont="1" applyBorder="1" applyAlignment="1">
      <alignment horizontal="center" vertical="center"/>
    </xf>
    <xf numFmtId="0" fontId="89" fillId="0" borderId="85" xfId="12" applyFont="1" applyBorder="1" applyAlignment="1">
      <alignment horizontal="left" vertical="center"/>
    </xf>
    <xf numFmtId="39" fontId="4" fillId="0" borderId="102" xfId="12" applyNumberFormat="1" applyFont="1" applyBorder="1" applyAlignment="1">
      <alignment horizontal="right" vertical="center"/>
    </xf>
    <xf numFmtId="0" fontId="89" fillId="0" borderId="177" xfId="12" applyFont="1" applyBorder="1" applyAlignment="1">
      <alignment horizontal="left"/>
    </xf>
    <xf numFmtId="0" fontId="89" fillId="0" borderId="169" xfId="12" applyFont="1" applyBorder="1" applyAlignment="1">
      <alignment horizontal="left"/>
    </xf>
    <xf numFmtId="37" fontId="90" fillId="0" borderId="169" xfId="12" applyNumberFormat="1" applyFont="1" applyBorder="1" applyAlignment="1">
      <alignment horizontal="right" vertical="center"/>
    </xf>
    <xf numFmtId="39" fontId="90" fillId="0" borderId="85" xfId="12" applyNumberFormat="1" applyFont="1" applyBorder="1" applyAlignment="1">
      <alignment horizontal="right" vertical="center"/>
    </xf>
    <xf numFmtId="0" fontId="89" fillId="0" borderId="87" xfId="12" applyFont="1" applyBorder="1" applyAlignment="1">
      <alignment horizontal="left" vertical="center"/>
    </xf>
    <xf numFmtId="39" fontId="4" fillId="0" borderId="178" xfId="12" applyNumberFormat="1" applyFont="1" applyBorder="1" applyAlignment="1">
      <alignment horizontal="right" vertical="center"/>
    </xf>
    <xf numFmtId="0" fontId="95" fillId="0" borderId="179" xfId="12" applyFont="1" applyBorder="1" applyAlignment="1">
      <alignment horizontal="left" vertical="top"/>
    </xf>
    <xf numFmtId="0" fontId="89" fillId="0" borderId="164" xfId="12" applyFont="1" applyBorder="1" applyAlignment="1">
      <alignment horizontal="left" vertical="center"/>
    </xf>
    <xf numFmtId="0" fontId="89" fillId="0" borderId="165" xfId="12" applyFont="1" applyBorder="1" applyAlignment="1">
      <alignment horizontal="left" vertical="center"/>
    </xf>
    <xf numFmtId="0" fontId="89" fillId="0" borderId="163" xfId="12" applyFont="1" applyBorder="1" applyAlignment="1">
      <alignment horizontal="left" vertical="center"/>
    </xf>
    <xf numFmtId="37" fontId="90" fillId="0" borderId="85" xfId="12" applyNumberFormat="1" applyFont="1" applyBorder="1" applyAlignment="1">
      <alignment horizontal="right" vertical="center"/>
    </xf>
    <xf numFmtId="39" fontId="4" fillId="0" borderId="180" xfId="12" applyNumberFormat="1" applyFont="1" applyBorder="1" applyAlignment="1">
      <alignment horizontal="right" vertical="center"/>
    </xf>
    <xf numFmtId="174" fontId="89" fillId="0" borderId="181" xfId="12" applyNumberFormat="1" applyFont="1" applyBorder="1" applyAlignment="1">
      <alignment horizontal="center" vertical="center"/>
    </xf>
    <xf numFmtId="0" fontId="95" fillId="0" borderId="182" xfId="12" applyFont="1" applyBorder="1" applyAlignment="1">
      <alignment horizontal="left" vertical="center"/>
    </xf>
    <xf numFmtId="0" fontId="89" fillId="0" borderId="183" xfId="12" applyFont="1" applyBorder="1" applyAlignment="1">
      <alignment horizontal="left" vertical="center"/>
    </xf>
    <xf numFmtId="39" fontId="8" fillId="0" borderId="102" xfId="12" applyNumberFormat="1" applyFont="1" applyBorder="1" applyAlignment="1">
      <alignment horizontal="right" vertical="center"/>
    </xf>
    <xf numFmtId="0" fontId="79" fillId="0" borderId="184" xfId="12" applyFont="1" applyBorder="1" applyAlignment="1">
      <alignment horizontal="left" vertical="center"/>
    </xf>
    <xf numFmtId="0" fontId="89" fillId="0" borderId="185" xfId="12" applyFont="1" applyBorder="1" applyAlignment="1">
      <alignment horizontal="left" vertical="center"/>
    </xf>
    <xf numFmtId="0" fontId="95" fillId="0" borderId="186" xfId="12" applyFont="1" applyBorder="1" applyAlignment="1">
      <alignment horizontal="left" vertical="center"/>
    </xf>
    <xf numFmtId="0" fontId="89" fillId="0" borderId="187" xfId="12" applyFont="1" applyBorder="1" applyAlignment="1">
      <alignment horizontal="left" vertical="center"/>
    </xf>
    <xf numFmtId="0" fontId="73" fillId="0" borderId="172" xfId="12" applyBorder="1" applyAlignment="1">
      <alignment horizontal="left" vertical="center"/>
    </xf>
    <xf numFmtId="39" fontId="4" fillId="0" borderId="188" xfId="12" applyNumberFormat="1" applyFont="1" applyBorder="1" applyAlignment="1">
      <alignment horizontal="right" vertical="center"/>
    </xf>
    <xf numFmtId="0" fontId="89" fillId="0" borderId="10" xfId="12" applyFont="1" applyBorder="1" applyAlignment="1">
      <alignment horizontal="left"/>
    </xf>
    <xf numFmtId="0" fontId="89" fillId="0" borderId="6" xfId="12" applyFont="1" applyBorder="1" applyAlignment="1">
      <alignment horizontal="left" vertical="center"/>
    </xf>
    <xf numFmtId="0" fontId="89" fillId="0" borderId="189" xfId="12" applyFont="1" applyBorder="1" applyAlignment="1">
      <alignment horizontal="left" vertical="center"/>
    </xf>
    <xf numFmtId="0" fontId="89" fillId="0" borderId="190" xfId="12" applyFont="1" applyBorder="1" applyAlignment="1">
      <alignment horizontal="left"/>
    </xf>
    <xf numFmtId="174" fontId="89" fillId="0" borderId="191" xfId="12" applyNumberFormat="1" applyFont="1" applyBorder="1" applyAlignment="1">
      <alignment horizontal="center" vertical="center"/>
    </xf>
    <xf numFmtId="0" fontId="89" fillId="0" borderId="192" xfId="12" applyFont="1" applyBorder="1" applyAlignment="1">
      <alignment horizontal="left" vertical="center"/>
    </xf>
    <xf numFmtId="0" fontId="89" fillId="0" borderId="193" xfId="12" applyFont="1" applyBorder="1" applyAlignment="1">
      <alignment horizontal="left" vertical="center"/>
    </xf>
    <xf numFmtId="0" fontId="89" fillId="0" borderId="194" xfId="12" applyFont="1" applyBorder="1" applyAlignment="1">
      <alignment horizontal="left" vertical="center"/>
    </xf>
    <xf numFmtId="39" fontId="4" fillId="0" borderId="195" xfId="12" applyNumberFormat="1" applyFont="1" applyBorder="1" applyAlignment="1">
      <alignment horizontal="right" vertical="center"/>
    </xf>
    <xf numFmtId="0" fontId="73" fillId="0" borderId="0" xfId="12" applyAlignment="1">
      <alignment vertical="center"/>
    </xf>
    <xf numFmtId="164" fontId="81" fillId="0" borderId="0" xfId="4" applyNumberFormat="1" applyFont="1"/>
    <xf numFmtId="49" fontId="97" fillId="0" borderId="0" xfId="12" applyNumberFormat="1" applyFont="1" applyAlignment="1">
      <alignment vertical="center"/>
    </xf>
    <xf numFmtId="0" fontId="97" fillId="0" borderId="0" xfId="12" applyFont="1" applyAlignment="1">
      <alignment vertical="center"/>
    </xf>
    <xf numFmtId="164" fontId="97" fillId="0" borderId="0" xfId="4" applyNumberFormat="1" applyFont="1"/>
    <xf numFmtId="49" fontId="36" fillId="0" borderId="0" xfId="12" applyNumberFormat="1" applyFont="1" applyAlignment="1">
      <alignment horizontal="left" vertical="center"/>
    </xf>
    <xf numFmtId="0" fontId="4" fillId="0" borderId="0" xfId="12" applyFont="1" applyAlignment="1">
      <alignment horizontal="left" vertical="center"/>
    </xf>
    <xf numFmtId="49" fontId="97" fillId="0" borderId="0" xfId="12" applyNumberFormat="1" applyFont="1"/>
    <xf numFmtId="0" fontId="97" fillId="0" borderId="0" xfId="12" applyFont="1"/>
    <xf numFmtId="0" fontId="11" fillId="0" borderId="0" xfId="12" applyFont="1" applyAlignment="1">
      <alignment horizontal="left" vertical="center"/>
    </xf>
    <xf numFmtId="49" fontId="4" fillId="0" borderId="0" xfId="12" applyNumberFormat="1" applyFont="1" applyAlignment="1">
      <alignment horizontal="left" vertical="center"/>
    </xf>
    <xf numFmtId="0" fontId="36" fillId="0" borderId="0" xfId="12" applyFont="1" applyAlignment="1">
      <alignment horizontal="left" vertical="center"/>
    </xf>
    <xf numFmtId="168" fontId="36" fillId="0" borderId="0" xfId="12" applyNumberFormat="1" applyFont="1" applyAlignment="1">
      <alignment horizontal="left" vertical="center"/>
    </xf>
    <xf numFmtId="0" fontId="36" fillId="0" borderId="0" xfId="12" applyFont="1" applyAlignment="1">
      <alignment horizontal="left" vertical="center" wrapText="1"/>
    </xf>
    <xf numFmtId="49" fontId="90" fillId="0" borderId="0" xfId="12" applyNumberFormat="1" applyFont="1" applyAlignment="1">
      <alignment horizontal="left" vertical="center"/>
    </xf>
    <xf numFmtId="49" fontId="90" fillId="0" borderId="0" xfId="12" applyNumberFormat="1" applyFont="1"/>
    <xf numFmtId="49" fontId="90" fillId="0" borderId="0" xfId="12" applyNumberFormat="1" applyFont="1" applyAlignment="1">
      <alignment horizontal="center" vertical="center"/>
    </xf>
    <xf numFmtId="49" fontId="73" fillId="0" borderId="0" xfId="12" applyNumberFormat="1"/>
    <xf numFmtId="0" fontId="8" fillId="0" borderId="0" xfId="12" applyFont="1" applyAlignment="1">
      <alignment horizontal="right" vertical="center"/>
    </xf>
    <xf numFmtId="0" fontId="25" fillId="0" borderId="0" xfId="12" applyFont="1" applyAlignment="1">
      <alignment horizontal="left" vertical="center"/>
    </xf>
    <xf numFmtId="0" fontId="36" fillId="0" borderId="0" xfId="12" applyFont="1" applyAlignment="1">
      <alignment horizontal="left"/>
    </xf>
    <xf numFmtId="0" fontId="8" fillId="0" borderId="198" xfId="12" applyFont="1" applyBorder="1" applyAlignment="1">
      <alignment horizontal="left"/>
    </xf>
    <xf numFmtId="0" fontId="8" fillId="0" borderId="197" xfId="12" applyFont="1" applyBorder="1" applyAlignment="1">
      <alignment horizontal="left"/>
    </xf>
    <xf numFmtId="0" fontId="8" fillId="0" borderId="127" xfId="12" applyFont="1" applyBorder="1" applyAlignment="1">
      <alignment horizontal="right"/>
    </xf>
    <xf numFmtId="0" fontId="98" fillId="0" borderId="199" xfId="12" applyFont="1" applyBorder="1" applyAlignment="1">
      <alignment horizontal="center"/>
    </xf>
    <xf numFmtId="0" fontId="98" fillId="0" borderId="113" xfId="12" applyFont="1" applyBorder="1"/>
    <xf numFmtId="5" fontId="98" fillId="0" borderId="129" xfId="12" applyNumberFormat="1" applyFont="1" applyBorder="1" applyAlignment="1">
      <alignment horizontal="right"/>
    </xf>
    <xf numFmtId="0" fontId="80" fillId="0" borderId="0" xfId="12" applyFont="1"/>
    <xf numFmtId="0" fontId="98" fillId="0" borderId="14" xfId="12" applyFont="1" applyBorder="1" applyAlignment="1">
      <alignment horizontal="center"/>
    </xf>
    <xf numFmtId="0" fontId="98" fillId="0" borderId="10" xfId="12" applyFont="1" applyBorder="1" applyAlignment="1">
      <alignment horizontal="left" vertical="center"/>
    </xf>
    <xf numFmtId="0" fontId="98" fillId="0" borderId="104" xfId="12" applyFont="1" applyBorder="1" applyAlignment="1">
      <alignment horizontal="left" vertical="center"/>
    </xf>
    <xf numFmtId="5" fontId="98" fillId="0" borderId="202" xfId="12" applyNumberFormat="1" applyFont="1" applyBorder="1" applyAlignment="1">
      <alignment horizontal="right" vertical="center"/>
    </xf>
    <xf numFmtId="0" fontId="98" fillId="0" borderId="14" xfId="12" applyFont="1" applyBorder="1" applyAlignment="1">
      <alignment horizontal="center" vertical="center"/>
    </xf>
    <xf numFmtId="0" fontId="98" fillId="0" borderId="14" xfId="12" applyFont="1" applyBorder="1"/>
    <xf numFmtId="0" fontId="98" fillId="0" borderId="104" xfId="12" applyFont="1" applyBorder="1"/>
    <xf numFmtId="0" fontId="99" fillId="0" borderId="78" xfId="12" applyFont="1" applyBorder="1" applyAlignment="1">
      <alignment horizontal="center" vertical="center"/>
    </xf>
    <xf numFmtId="0" fontId="99" fillId="0" borderId="104" xfId="12" applyFont="1" applyBorder="1" applyAlignment="1">
      <alignment horizontal="left" vertical="center"/>
    </xf>
    <xf numFmtId="5" fontId="99" fillId="0" borderId="202" xfId="12" applyNumberFormat="1" applyFont="1" applyBorder="1" applyAlignment="1">
      <alignment horizontal="right" vertical="center"/>
    </xf>
    <xf numFmtId="0" fontId="73" fillId="0" borderId="203" xfId="12" applyBorder="1"/>
    <xf numFmtId="0" fontId="73" fillId="0" borderId="204" xfId="12" applyBorder="1"/>
    <xf numFmtId="0" fontId="79" fillId="0" borderId="205" xfId="12" applyFont="1" applyBorder="1" applyAlignment="1">
      <alignment horizontal="left" vertical="center"/>
    </xf>
    <xf numFmtId="0" fontId="79" fillId="0" borderId="204" xfId="12" applyFont="1" applyBorder="1" applyAlignment="1">
      <alignment horizontal="left" vertical="center"/>
    </xf>
    <xf numFmtId="5" fontId="79" fillId="0" borderId="132" xfId="12" applyNumberFormat="1" applyFont="1" applyBorder="1" applyAlignment="1">
      <alignment horizontal="right" vertical="center"/>
    </xf>
    <xf numFmtId="0" fontId="81" fillId="0" borderId="54" xfId="9" applyFont="1" applyBorder="1" applyAlignment="1">
      <alignment horizontal="center" vertical="center" wrapText="1"/>
    </xf>
    <xf numFmtId="0" fontId="81" fillId="0" borderId="206" xfId="9" applyFont="1" applyBorder="1" applyAlignment="1">
      <alignment horizontal="center" vertical="center" wrapText="1"/>
    </xf>
    <xf numFmtId="0" fontId="81" fillId="41" borderId="207" xfId="9" applyFont="1" applyFill="1" applyBorder="1" applyAlignment="1">
      <alignment horizontal="left" vertical="center"/>
    </xf>
    <xf numFmtId="0" fontId="81" fillId="41" borderId="206" xfId="9" applyFont="1" applyFill="1" applyBorder="1" applyAlignment="1">
      <alignment horizontal="center" vertical="center" wrapText="1"/>
    </xf>
    <xf numFmtId="167" fontId="81" fillId="41" borderId="206" xfId="9" applyNumberFormat="1" applyFont="1" applyFill="1" applyBorder="1" applyAlignment="1">
      <alignment horizontal="right" vertical="center" wrapText="1"/>
    </xf>
    <xf numFmtId="164" fontId="81" fillId="41" borderId="206" xfId="9" applyNumberFormat="1" applyFont="1" applyFill="1" applyBorder="1" applyAlignment="1">
      <alignment horizontal="right" vertical="center" wrapText="1"/>
    </xf>
    <xf numFmtId="167" fontId="81" fillId="41" borderId="55" xfId="9" applyNumberFormat="1" applyFont="1" applyFill="1" applyBorder="1" applyAlignment="1">
      <alignment horizontal="right" vertical="center" wrapText="1"/>
    </xf>
    <xf numFmtId="0" fontId="82" fillId="0" borderId="0" xfId="4" applyFont="1"/>
    <xf numFmtId="0" fontId="82" fillId="0" borderId="56" xfId="4" applyFont="1" applyBorder="1" applyAlignment="1">
      <alignment horizontal="center" vertical="top" wrapText="1"/>
    </xf>
    <xf numFmtId="0" fontId="82" fillId="0" borderId="102" xfId="4" applyFont="1" applyBorder="1" applyAlignment="1">
      <alignment horizontal="center" vertical="top" wrapText="1"/>
    </xf>
    <xf numFmtId="0" fontId="82" fillId="42" borderId="104" xfId="4" applyFont="1" applyFill="1" applyBorder="1" applyAlignment="1">
      <alignment horizontal="left" vertical="top" wrapText="1"/>
    </xf>
    <xf numFmtId="0" fontId="82" fillId="42" borderId="202" xfId="4" applyFont="1" applyFill="1" applyBorder="1" applyAlignment="1">
      <alignment horizontal="right" vertical="top" wrapText="1"/>
    </xf>
    <xf numFmtId="0" fontId="82" fillId="0" borderId="14" xfId="4" applyFont="1" applyBorder="1" applyAlignment="1">
      <alignment horizontal="center" vertical="center" wrapText="1"/>
    </xf>
    <xf numFmtId="0" fontId="82" fillId="0" borderId="103" xfId="4" applyFont="1" applyBorder="1" applyAlignment="1">
      <alignment horizontal="center" vertical="top" wrapText="1"/>
    </xf>
    <xf numFmtId="0" fontId="82" fillId="0" borderId="104" xfId="4" applyFont="1" applyBorder="1" applyAlignment="1">
      <alignment vertical="top" wrapText="1"/>
    </xf>
    <xf numFmtId="164" fontId="82" fillId="42" borderId="78" xfId="10" applyNumberFormat="1" applyFont="1" applyFill="1" applyBorder="1" applyAlignment="1">
      <alignment horizontal="right"/>
    </xf>
    <xf numFmtId="167" fontId="84" fillId="42" borderId="202" xfId="11" applyNumberFormat="1" applyFont="1" applyFill="1" applyBorder="1" applyAlignment="1">
      <alignment horizontal="right" vertical="center"/>
    </xf>
    <xf numFmtId="0" fontId="84" fillId="0" borderId="0" xfId="10" applyFont="1"/>
    <xf numFmtId="164" fontId="82" fillId="0" borderId="204" xfId="10" applyNumberFormat="1" applyFont="1" applyBorder="1" applyAlignment="1">
      <alignment horizontal="left"/>
    </xf>
    <xf numFmtId="164" fontId="82" fillId="42" borderId="204" xfId="10" applyNumberFormat="1" applyFont="1" applyFill="1" applyBorder="1" applyAlignment="1">
      <alignment horizontal="left"/>
    </xf>
    <xf numFmtId="164" fontId="82" fillId="42" borderId="131" xfId="10" applyNumberFormat="1" applyFont="1" applyFill="1" applyBorder="1" applyAlignment="1">
      <alignment horizontal="center"/>
    </xf>
    <xf numFmtId="164" fontId="82" fillId="42" borderId="131" xfId="10" applyNumberFormat="1" applyFont="1" applyFill="1" applyBorder="1" applyAlignment="1">
      <alignment horizontal="right"/>
    </xf>
    <xf numFmtId="164" fontId="82" fillId="42" borderId="205" xfId="10" applyNumberFormat="1" applyFont="1" applyFill="1" applyBorder="1" applyAlignment="1">
      <alignment horizontal="right"/>
    </xf>
    <xf numFmtId="167" fontId="84" fillId="42" borderId="132" xfId="11" applyNumberFormat="1" applyFont="1" applyFill="1" applyBorder="1" applyAlignment="1">
      <alignment horizontal="right" vertical="center"/>
    </xf>
    <xf numFmtId="49" fontId="81" fillId="0" borderId="208" xfId="4" applyNumberFormat="1" applyFont="1" applyBorder="1" applyAlignment="1">
      <alignment horizontal="center" vertical="center" wrapText="1"/>
    </xf>
    <xf numFmtId="49" fontId="81" fillId="0" borderId="150" xfId="4" applyNumberFormat="1" applyFont="1" applyBorder="1" applyAlignment="1">
      <alignment horizontal="center" vertical="center" wrapText="1"/>
    </xf>
    <xf numFmtId="0" fontId="81" fillId="0" borderId="209" xfId="4" applyFont="1" applyBorder="1" applyAlignment="1">
      <alignment horizontal="left" vertical="top" wrapText="1"/>
    </xf>
    <xf numFmtId="0" fontId="85" fillId="0" borderId="209" xfId="10" applyFont="1" applyBorder="1" applyAlignment="1">
      <alignment horizontal="center" vertical="center"/>
    </xf>
    <xf numFmtId="167" fontId="85" fillId="0" borderId="209" xfId="11" applyNumberFormat="1" applyFont="1" applyBorder="1" applyAlignment="1">
      <alignment horizontal="right" vertical="center"/>
    </xf>
    <xf numFmtId="167" fontId="85" fillId="37" borderId="209" xfId="11" applyNumberFormat="1" applyFont="1" applyFill="1" applyBorder="1" applyAlignment="1">
      <alignment horizontal="right" vertical="center"/>
    </xf>
    <xf numFmtId="167" fontId="85" fillId="0" borderId="210" xfId="11" applyNumberFormat="1" applyFont="1" applyBorder="1" applyAlignment="1">
      <alignment horizontal="right" vertical="center"/>
    </xf>
    <xf numFmtId="49" fontId="81" fillId="0" borderId="60" xfId="4" applyNumberFormat="1" applyFont="1" applyBorder="1" applyAlignment="1">
      <alignment horizontal="center" vertical="center" wrapText="1"/>
    </xf>
    <xf numFmtId="49" fontId="100" fillId="0" borderId="61" xfId="4" applyNumberFormat="1" applyFont="1" applyBorder="1" applyAlignment="1">
      <alignment horizontal="center" vertical="center" wrapText="1"/>
    </xf>
    <xf numFmtId="0" fontId="100" fillId="0" borderId="61" xfId="4" applyFont="1" applyBorder="1" applyAlignment="1">
      <alignment horizontal="left" vertical="top" wrapText="1"/>
    </xf>
    <xf numFmtId="0" fontId="102" fillId="0" borderId="0" xfId="13" applyFont="1"/>
    <xf numFmtId="167" fontId="85" fillId="0" borderId="61" xfId="10" applyNumberFormat="1" applyFont="1" applyBorder="1" applyAlignment="1">
      <alignment horizontal="right" vertical="center"/>
    </xf>
    <xf numFmtId="167" fontId="85" fillId="37" borderId="61" xfId="11" applyNumberFormat="1" applyFont="1" applyFill="1" applyBorder="1" applyAlignment="1">
      <alignment vertical="center"/>
    </xf>
    <xf numFmtId="167" fontId="85" fillId="0" borderId="61" xfId="11" applyNumberFormat="1" applyFont="1" applyBorder="1" applyAlignment="1">
      <alignment vertical="center"/>
    </xf>
    <xf numFmtId="4" fontId="81" fillId="0" borderId="61" xfId="10" applyNumberFormat="1" applyFont="1" applyBorder="1" applyAlignment="1">
      <alignment horizontal="right" vertical="center"/>
    </xf>
    <xf numFmtId="0" fontId="81" fillId="0" borderId="211" xfId="4" applyFont="1" applyBorder="1" applyAlignment="1">
      <alignment horizontal="left" vertical="top" wrapText="1"/>
    </xf>
    <xf numFmtId="0" fontId="100" fillId="0" borderId="61" xfId="4" applyFont="1" applyBorder="1" applyAlignment="1">
      <alignment horizontal="center" vertical="center" wrapText="1"/>
    </xf>
    <xf numFmtId="0" fontId="81" fillId="0" borderId="212" xfId="4" applyFont="1" applyBorder="1" applyAlignment="1">
      <alignment horizontal="left" vertical="top" wrapText="1"/>
    </xf>
    <xf numFmtId="0" fontId="85" fillId="0" borderId="212" xfId="10" applyFont="1" applyBorder="1" applyAlignment="1">
      <alignment horizontal="center" vertical="center"/>
    </xf>
    <xf numFmtId="167" fontId="85" fillId="0" borderId="212" xfId="11" applyNumberFormat="1" applyFont="1" applyBorder="1" applyAlignment="1">
      <alignment horizontal="right" vertical="center"/>
    </xf>
    <xf numFmtId="3" fontId="81" fillId="0" borderId="212" xfId="10" applyNumberFormat="1" applyFont="1" applyBorder="1" applyAlignment="1">
      <alignment horizontal="right" vertical="center"/>
    </xf>
    <xf numFmtId="167" fontId="85" fillId="0" borderId="213" xfId="11" applyNumberFormat="1" applyFont="1" applyBorder="1" applyAlignment="1">
      <alignment horizontal="right" vertical="center"/>
    </xf>
    <xf numFmtId="0" fontId="82" fillId="0" borderId="105" xfId="4" applyFont="1" applyBorder="1" applyAlignment="1">
      <alignment vertical="top"/>
    </xf>
    <xf numFmtId="0" fontId="81" fillId="0" borderId="106" xfId="4" applyFont="1" applyBorder="1"/>
    <xf numFmtId="0" fontId="73" fillId="0" borderId="107" xfId="12" applyBorder="1"/>
    <xf numFmtId="0" fontId="81" fillId="0" borderId="10" xfId="4" applyFont="1" applyBorder="1"/>
    <xf numFmtId="0" fontId="81" fillId="0" borderId="6" xfId="4" applyFont="1" applyBorder="1"/>
    <xf numFmtId="0" fontId="73" fillId="0" borderId="113" xfId="12" applyBorder="1"/>
    <xf numFmtId="0" fontId="82" fillId="0" borderId="214" xfId="4" applyFont="1" applyBorder="1" applyAlignment="1">
      <alignment vertical="top"/>
    </xf>
    <xf numFmtId="0" fontId="103" fillId="0" borderId="215" xfId="4" applyFont="1" applyBorder="1" applyAlignment="1">
      <alignment horizontal="left" vertical="top" wrapText="1"/>
    </xf>
    <xf numFmtId="0" fontId="103" fillId="0" borderId="216" xfId="4" applyFont="1" applyBorder="1" applyAlignment="1">
      <alignment horizontal="left" vertical="top" wrapText="1"/>
    </xf>
    <xf numFmtId="0" fontId="103" fillId="0" borderId="220" xfId="4" applyFont="1" applyBorder="1" applyAlignment="1">
      <alignment horizontal="left" vertical="top" wrapText="1"/>
    </xf>
    <xf numFmtId="0" fontId="81" fillId="0" borderId="6" xfId="4" applyFont="1" applyBorder="1" applyAlignment="1">
      <alignment horizontal="center"/>
    </xf>
    <xf numFmtId="0" fontId="81" fillId="41" borderId="102" xfId="9" applyFont="1" applyFill="1" applyBorder="1" applyAlignment="1">
      <alignment horizontal="center" vertical="center" wrapText="1"/>
    </xf>
    <xf numFmtId="0" fontId="81" fillId="41" borderId="104" xfId="9" applyFont="1" applyFill="1" applyBorder="1" applyAlignment="1">
      <alignment horizontal="left" vertical="center"/>
    </xf>
    <xf numFmtId="167" fontId="81" fillId="41" borderId="102" xfId="9" applyNumberFormat="1" applyFont="1" applyFill="1" applyBorder="1" applyAlignment="1">
      <alignment horizontal="right" vertical="center" wrapText="1"/>
    </xf>
    <xf numFmtId="0" fontId="82" fillId="42" borderId="78" xfId="4" applyFont="1" applyFill="1" applyBorder="1" applyAlignment="1">
      <alignment vertical="top" wrapText="1"/>
    </xf>
    <xf numFmtId="0" fontId="82" fillId="42" borderId="103" xfId="4" applyFont="1" applyFill="1" applyBorder="1" applyAlignment="1">
      <alignment horizontal="center" vertical="top" wrapText="1"/>
    </xf>
    <xf numFmtId="0" fontId="82" fillId="42" borderId="104" xfId="4" applyFont="1" applyFill="1" applyBorder="1" applyAlignment="1">
      <alignment vertical="top" wrapText="1"/>
    </xf>
    <xf numFmtId="167" fontId="84" fillId="42" borderId="102" xfId="11" applyNumberFormat="1" applyFont="1" applyFill="1" applyBorder="1" applyAlignment="1">
      <alignment horizontal="right" vertical="center"/>
    </xf>
    <xf numFmtId="0" fontId="82" fillId="42" borderId="114" xfId="4" applyFont="1" applyFill="1" applyBorder="1" applyAlignment="1">
      <alignment horizontal="center" vertical="top" wrapText="1"/>
    </xf>
    <xf numFmtId="0" fontId="84" fillId="42" borderId="114" xfId="10" applyFont="1" applyFill="1" applyBorder="1" applyAlignment="1">
      <alignment horizontal="center"/>
    </xf>
    <xf numFmtId="0" fontId="84" fillId="42" borderId="10" xfId="10" applyFont="1" applyFill="1" applyBorder="1" applyAlignment="1">
      <alignment horizontal="center"/>
    </xf>
    <xf numFmtId="164" fontId="82" fillId="42" borderId="102" xfId="10" applyNumberFormat="1" applyFont="1" applyFill="1" applyBorder="1" applyAlignment="1">
      <alignment horizontal="left"/>
    </xf>
    <xf numFmtId="0" fontId="81" fillId="0" borderId="63" xfId="4" applyFont="1" applyBorder="1" applyAlignment="1">
      <alignment horizontal="left" vertical="top" wrapText="1"/>
    </xf>
    <xf numFmtId="0" fontId="100" fillId="43" borderId="224" xfId="4" applyFont="1" applyFill="1" applyBorder="1" applyAlignment="1">
      <alignment horizontal="center" vertical="center" wrapText="1"/>
    </xf>
    <xf numFmtId="0" fontId="100" fillId="43" borderId="224" xfId="4" applyFont="1" applyFill="1" applyBorder="1" applyAlignment="1">
      <alignment horizontal="left" vertical="top" wrapText="1"/>
    </xf>
    <xf numFmtId="0" fontId="100" fillId="43" borderId="61" xfId="4" applyFont="1" applyFill="1" applyBorder="1" applyAlignment="1">
      <alignment horizontal="center" vertical="center" wrapText="1"/>
    </xf>
    <xf numFmtId="167" fontId="85" fillId="44" borderId="61" xfId="11" applyNumberFormat="1" applyFont="1" applyFill="1" applyBorder="1" applyAlignment="1">
      <alignment horizontal="right" vertical="center"/>
    </xf>
    <xf numFmtId="49" fontId="81" fillId="0" borderId="225" xfId="4" applyNumberFormat="1" applyFont="1" applyBorder="1" applyAlignment="1">
      <alignment horizontal="center" vertical="center" wrapText="1"/>
    </xf>
    <xf numFmtId="49" fontId="81" fillId="0" borderId="212" xfId="4" applyNumberFormat="1" applyFont="1" applyBorder="1" applyAlignment="1">
      <alignment horizontal="center" vertical="center" wrapText="1"/>
    </xf>
    <xf numFmtId="0" fontId="81" fillId="0" borderId="226" xfId="4" applyFont="1" applyBorder="1" applyAlignment="1">
      <alignment horizontal="left" vertical="top" wrapText="1"/>
    </xf>
    <xf numFmtId="3" fontId="81" fillId="0" borderId="227" xfId="10" applyNumberFormat="1" applyFont="1" applyBorder="1" applyAlignment="1">
      <alignment horizontal="right" vertical="center"/>
    </xf>
    <xf numFmtId="0" fontId="81" fillId="41" borderId="54" xfId="9" applyFont="1" applyFill="1" applyBorder="1" applyAlignment="1">
      <alignment horizontal="center" vertical="center" wrapText="1"/>
    </xf>
    <xf numFmtId="0" fontId="82" fillId="42" borderId="56" xfId="4" applyFont="1" applyFill="1" applyBorder="1" applyAlignment="1">
      <alignment horizontal="center" vertical="top" wrapText="1"/>
    </xf>
    <xf numFmtId="0" fontId="82" fillId="42" borderId="14" xfId="4" applyFont="1" applyFill="1" applyBorder="1" applyAlignment="1">
      <alignment horizontal="center" vertical="center" wrapText="1"/>
    </xf>
    <xf numFmtId="164" fontId="82" fillId="42" borderId="228" xfId="10" applyNumberFormat="1" applyFont="1" applyFill="1" applyBorder="1" applyAlignment="1">
      <alignment horizontal="right"/>
    </xf>
    <xf numFmtId="0" fontId="82" fillId="42" borderId="130" xfId="4" applyFont="1" applyFill="1" applyBorder="1" applyAlignment="1">
      <alignment horizontal="center" vertical="top" wrapText="1"/>
    </xf>
    <xf numFmtId="0" fontId="84" fillId="42" borderId="131" xfId="10" applyFont="1" applyFill="1" applyBorder="1" applyAlignment="1">
      <alignment horizontal="center"/>
    </xf>
    <xf numFmtId="3" fontId="81" fillId="0" borderId="210" xfId="10" applyNumberFormat="1" applyFont="1" applyBorder="1" applyAlignment="1">
      <alignment horizontal="right" vertical="center"/>
    </xf>
    <xf numFmtId="0" fontId="100" fillId="0" borderId="61" xfId="4" applyFont="1" applyBorder="1" applyAlignment="1">
      <alignment horizontal="left" vertical="center" wrapText="1"/>
    </xf>
    <xf numFmtId="0" fontId="100" fillId="0" borderId="224" xfId="4" applyFont="1" applyBorder="1" applyAlignment="1">
      <alignment horizontal="center" vertical="center" wrapText="1"/>
    </xf>
    <xf numFmtId="167" fontId="85" fillId="0" borderId="212" xfId="11" applyNumberFormat="1" applyFont="1" applyBorder="1" applyAlignment="1">
      <alignment vertical="center"/>
    </xf>
    <xf numFmtId="3" fontId="81" fillId="0" borderId="212" xfId="10" applyNumberFormat="1" applyFont="1" applyBorder="1" applyAlignment="1">
      <alignment vertical="center"/>
    </xf>
    <xf numFmtId="167" fontId="85" fillId="0" borderId="213" xfId="11" applyNumberFormat="1" applyFont="1" applyBorder="1" applyAlignment="1">
      <alignment vertical="center"/>
    </xf>
    <xf numFmtId="167" fontId="81" fillId="0" borderId="0" xfId="4" applyNumberFormat="1" applyFont="1" applyAlignment="1">
      <alignment horizontal="center"/>
    </xf>
    <xf numFmtId="0" fontId="81" fillId="0" borderId="0" xfId="12" applyFont="1"/>
    <xf numFmtId="0" fontId="81" fillId="0" borderId="105" xfId="4" applyFont="1" applyBorder="1"/>
    <xf numFmtId="0" fontId="81" fillId="0" borderId="106" xfId="12" applyFont="1" applyBorder="1"/>
    <xf numFmtId="167" fontId="81" fillId="0" borderId="106" xfId="4" applyNumberFormat="1" applyFont="1" applyBorder="1" applyAlignment="1">
      <alignment horizontal="center"/>
    </xf>
    <xf numFmtId="164" fontId="81" fillId="0" borderId="106" xfId="4" applyNumberFormat="1" applyFont="1" applyBorder="1"/>
    <xf numFmtId="167" fontId="81" fillId="0" borderId="107" xfId="4" applyNumberFormat="1" applyFont="1" applyBorder="1" applyAlignment="1">
      <alignment horizontal="center"/>
    </xf>
    <xf numFmtId="0" fontId="81" fillId="0" borderId="0" xfId="4" applyFont="1" applyAlignment="1">
      <alignment wrapText="1"/>
    </xf>
    <xf numFmtId="167" fontId="81" fillId="0" borderId="112" xfId="4" applyNumberFormat="1" applyFont="1" applyBorder="1" applyAlignment="1">
      <alignment horizontal="center"/>
    </xf>
    <xf numFmtId="167" fontId="81" fillId="0" borderId="6" xfId="4" applyNumberFormat="1" applyFont="1" applyBorder="1" applyAlignment="1">
      <alignment horizontal="center"/>
    </xf>
    <xf numFmtId="164" fontId="81" fillId="0" borderId="6" xfId="4" applyNumberFormat="1" applyFont="1" applyBorder="1"/>
    <xf numFmtId="167" fontId="81" fillId="0" borderId="113" xfId="4" applyNumberFormat="1" applyFont="1" applyBorder="1" applyAlignment="1">
      <alignment horizontal="center"/>
    </xf>
    <xf numFmtId="0" fontId="36" fillId="0" borderId="0" xfId="4"/>
    <xf numFmtId="167" fontId="36" fillId="0" borderId="0" xfId="4" applyNumberFormat="1" applyAlignment="1">
      <alignment horizontal="center"/>
    </xf>
    <xf numFmtId="164" fontId="36" fillId="0" borderId="0" xfId="4" applyNumberFormat="1"/>
    <xf numFmtId="164" fontId="82" fillId="0" borderId="131" xfId="10" applyNumberFormat="1" applyFont="1" applyBorder="1" applyAlignment="1">
      <alignment horizontal="right"/>
    </xf>
    <xf numFmtId="0" fontId="82" fillId="42" borderId="78" xfId="4" applyFont="1" applyFill="1" applyBorder="1" applyAlignment="1">
      <alignment horizontal="right" vertical="top" wrapText="1"/>
    </xf>
    <xf numFmtId="3" fontId="85" fillId="0" borderId="61" xfId="10" applyNumberFormat="1" applyFont="1" applyBorder="1" applyAlignment="1">
      <alignment horizontal="right" vertical="center"/>
    </xf>
    <xf numFmtId="167" fontId="85" fillId="0" borderId="210" xfId="11" applyNumberFormat="1" applyFont="1" applyBorder="1" applyAlignment="1">
      <alignment vertical="center"/>
    </xf>
    <xf numFmtId="0" fontId="85" fillId="0" borderId="211" xfId="10" applyFont="1" applyBorder="1" applyAlignment="1">
      <alignment horizontal="center" vertical="center"/>
    </xf>
    <xf numFmtId="0" fontId="73" fillId="0" borderId="61" xfId="12" applyBorder="1" applyAlignment="1">
      <alignment wrapText="1"/>
    </xf>
    <xf numFmtId="0" fontId="100" fillId="0" borderId="224" xfId="4" applyFont="1" applyBorder="1" applyAlignment="1">
      <alignment horizontal="left" vertical="top" wrapText="1"/>
    </xf>
    <xf numFmtId="49" fontId="81" fillId="0" borderId="0" xfId="4" applyNumberFormat="1" applyFont="1" applyAlignment="1">
      <alignment horizontal="center" vertical="center" wrapText="1"/>
    </xf>
    <xf numFmtId="0" fontId="81" fillId="0" borderId="0" xfId="4" applyFont="1" applyAlignment="1">
      <alignment horizontal="left" vertical="top" wrapText="1"/>
    </xf>
    <xf numFmtId="0" fontId="85" fillId="0" borderId="0" xfId="10" applyFont="1" applyAlignment="1">
      <alignment horizontal="center" vertical="center"/>
    </xf>
    <xf numFmtId="3" fontId="81" fillId="0" borderId="0" xfId="10" applyNumberFormat="1" applyFont="1" applyAlignment="1">
      <alignment vertical="center"/>
    </xf>
    <xf numFmtId="167" fontId="85" fillId="0" borderId="0" xfId="11" applyNumberFormat="1" applyFont="1" applyAlignment="1">
      <alignment vertical="center"/>
    </xf>
    <xf numFmtId="0" fontId="81" fillId="0" borderId="105" xfId="4" applyFont="1" applyBorder="1" applyAlignment="1">
      <alignment vertical="top"/>
    </xf>
    <xf numFmtId="0" fontId="81" fillId="0" borderId="0" xfId="4" applyFont="1" applyAlignment="1">
      <alignment vertical="top"/>
    </xf>
    <xf numFmtId="0" fontId="81" fillId="0" borderId="10" xfId="4" applyFont="1" applyBorder="1" applyAlignment="1">
      <alignment vertical="top"/>
    </xf>
    <xf numFmtId="0" fontId="81" fillId="0" borderId="6" xfId="4" applyFont="1" applyBorder="1" applyAlignment="1">
      <alignment vertical="top"/>
    </xf>
    <xf numFmtId="0" fontId="81" fillId="0" borderId="6" xfId="4" applyFont="1" applyBorder="1" applyAlignment="1">
      <alignment horizontal="left" vertical="top" wrapText="1"/>
    </xf>
    <xf numFmtId="0" fontId="81" fillId="41" borderId="206" xfId="9" applyFont="1" applyFill="1" applyBorder="1" applyAlignment="1">
      <alignment horizontal="left" vertical="center"/>
    </xf>
    <xf numFmtId="0" fontId="82" fillId="42" borderId="14" xfId="4" applyFont="1" applyFill="1" applyBorder="1" applyAlignment="1">
      <alignment vertical="top" wrapText="1"/>
    </xf>
    <xf numFmtId="0" fontId="84" fillId="42" borderId="102" xfId="10" applyFont="1" applyFill="1" applyBorder="1" applyAlignment="1">
      <alignment horizontal="center"/>
    </xf>
    <xf numFmtId="0" fontId="81" fillId="0" borderId="212" xfId="12" applyFont="1" applyBorder="1" applyAlignment="1">
      <alignment horizontal="left" wrapText="1"/>
    </xf>
    <xf numFmtId="0" fontId="73" fillId="0" borderId="6" xfId="12" applyBorder="1" applyAlignment="1">
      <alignment vertical="center"/>
    </xf>
    <xf numFmtId="0" fontId="73" fillId="0" borderId="113" xfId="12" applyBorder="1" applyAlignment="1">
      <alignment vertical="center"/>
    </xf>
    <xf numFmtId="0" fontId="73" fillId="0" borderId="105" xfId="12" applyBorder="1"/>
    <xf numFmtId="0" fontId="73" fillId="0" borderId="106" xfId="12" applyBorder="1"/>
    <xf numFmtId="0" fontId="73" fillId="0" borderId="112" xfId="12" applyBorder="1"/>
    <xf numFmtId="0" fontId="73" fillId="0" borderId="10" xfId="12" applyBorder="1"/>
    <xf numFmtId="0" fontId="73" fillId="0" borderId="6" xfId="12" applyBorder="1"/>
    <xf numFmtId="0" fontId="106" fillId="0" borderId="0" xfId="0" applyFont="1" applyAlignment="1">
      <alignment vertical="center"/>
    </xf>
    <xf numFmtId="0" fontId="106" fillId="0" borderId="0" xfId="0" applyFont="1" applyAlignment="1">
      <alignment horizontal="center" vertical="center"/>
    </xf>
    <xf numFmtId="44" fontId="106" fillId="0" borderId="0" xfId="2" applyFont="1" applyAlignment="1">
      <alignment horizontal="center" vertical="center"/>
    </xf>
    <xf numFmtId="14" fontId="106" fillId="0" borderId="0" xfId="0" applyNumberFormat="1" applyFont="1" applyAlignment="1">
      <alignment horizontal="left" vertical="center"/>
    </xf>
    <xf numFmtId="0" fontId="107" fillId="45" borderId="229" xfId="0" applyFont="1" applyFill="1" applyBorder="1" applyAlignment="1">
      <alignment vertical="center"/>
    </xf>
    <xf numFmtId="0" fontId="107" fillId="45" borderId="230" xfId="0" applyFont="1" applyFill="1" applyBorder="1" applyAlignment="1">
      <alignment horizontal="left" vertical="center"/>
    </xf>
    <xf numFmtId="0" fontId="108" fillId="45" borderId="230" xfId="0" applyFont="1" applyFill="1" applyBorder="1" applyAlignment="1">
      <alignment horizontal="left" vertical="center"/>
    </xf>
    <xf numFmtId="44" fontId="108" fillId="45" borderId="230" xfId="2" applyFont="1" applyFill="1" applyBorder="1" applyAlignment="1">
      <alignment horizontal="left" vertical="center"/>
    </xf>
    <xf numFmtId="44" fontId="108" fillId="45" borderId="231" xfId="2" applyFont="1" applyFill="1" applyBorder="1" applyAlignment="1">
      <alignment horizontal="left" vertical="center"/>
    </xf>
    <xf numFmtId="0" fontId="106" fillId="0" borderId="0" xfId="0" applyFont="1"/>
    <xf numFmtId="0" fontId="109" fillId="0" borderId="0" xfId="0" applyFont="1" applyAlignment="1">
      <alignment horizontal="left" vertical="center"/>
    </xf>
    <xf numFmtId="44" fontId="109" fillId="0" borderId="0" xfId="2" applyFont="1" applyAlignment="1">
      <alignment horizontal="left" vertical="center"/>
    </xf>
    <xf numFmtId="0" fontId="107" fillId="45" borderId="232" xfId="0" applyFont="1" applyFill="1" applyBorder="1" applyAlignment="1">
      <alignment vertical="center"/>
    </xf>
    <xf numFmtId="0" fontId="108" fillId="45" borderId="209" xfId="0" applyFont="1" applyFill="1" applyBorder="1" applyAlignment="1">
      <alignment horizontal="left" vertical="center"/>
    </xf>
    <xf numFmtId="44" fontId="110" fillId="45" borderId="209" xfId="2" applyFont="1" applyFill="1" applyBorder="1" applyAlignment="1">
      <alignment horizontal="left" vertical="center" wrapText="1"/>
    </xf>
    <xf numFmtId="44" fontId="110" fillId="45" borderId="233" xfId="2" applyFont="1" applyFill="1" applyBorder="1" applyAlignment="1">
      <alignment horizontal="left" vertical="center" wrapText="1"/>
    </xf>
    <xf numFmtId="0" fontId="107" fillId="45" borderId="208" xfId="0" applyFont="1" applyFill="1" applyBorder="1" applyAlignment="1">
      <alignment vertical="center"/>
    </xf>
    <xf numFmtId="0" fontId="107" fillId="45" borderId="150" xfId="0" applyFont="1" applyFill="1" applyBorder="1" applyAlignment="1">
      <alignment horizontal="left" vertical="center"/>
    </xf>
    <xf numFmtId="0" fontId="108" fillId="45" borderId="150" xfId="0" applyFont="1" applyFill="1" applyBorder="1" applyAlignment="1">
      <alignment horizontal="left" vertical="center"/>
    </xf>
    <xf numFmtId="44" fontId="110" fillId="45" borderId="150" xfId="2" applyFont="1" applyFill="1" applyBorder="1" applyAlignment="1">
      <alignment horizontal="left" vertical="center" wrapText="1"/>
    </xf>
    <xf numFmtId="44" fontId="108" fillId="45" borderId="234" xfId="2" applyFont="1" applyFill="1" applyBorder="1" applyAlignment="1">
      <alignment horizontal="left" vertical="center" wrapText="1"/>
    </xf>
    <xf numFmtId="0" fontId="109" fillId="0" borderId="60" xfId="0" applyFont="1" applyBorder="1" applyAlignment="1">
      <alignment horizontal="center" vertical="center"/>
    </xf>
    <xf numFmtId="0" fontId="109" fillId="0" borderId="61" xfId="0" applyFont="1" applyBorder="1" applyAlignment="1">
      <alignment horizontal="left" wrapText="1"/>
    </xf>
    <xf numFmtId="0" fontId="109" fillId="0" borderId="61" xfId="0" applyFont="1" applyBorder="1" applyAlignment="1">
      <alignment horizontal="center" wrapText="1"/>
    </xf>
    <xf numFmtId="172" fontId="109" fillId="0" borderId="61" xfId="0" applyNumberFormat="1" applyFont="1" applyBorder="1" applyAlignment="1">
      <alignment horizontal="right"/>
    </xf>
    <xf numFmtId="44" fontId="109" fillId="37" borderId="61" xfId="2" applyFont="1" applyFill="1" applyBorder="1" applyAlignment="1">
      <alignment horizontal="right"/>
    </xf>
    <xf numFmtId="44" fontId="109" fillId="0" borderId="210" xfId="2" applyFont="1" applyBorder="1" applyAlignment="1">
      <alignment horizontal="right"/>
    </xf>
    <xf numFmtId="0" fontId="111" fillId="0" borderId="61" xfId="0" applyFont="1" applyBorder="1" applyAlignment="1">
      <alignment horizontal="left" vertical="center" wrapText="1"/>
    </xf>
    <xf numFmtId="0" fontId="111" fillId="0" borderId="61" xfId="0" applyFont="1" applyBorder="1" applyAlignment="1">
      <alignment horizontal="center" vertical="center"/>
    </xf>
    <xf numFmtId="172" fontId="111" fillId="0" borderId="61" xfId="0" applyNumberFormat="1" applyFont="1" applyBorder="1" applyAlignment="1">
      <alignment horizontal="right" vertical="center"/>
    </xf>
    <xf numFmtId="44" fontId="111" fillId="37" borderId="61" xfId="2" applyFont="1" applyFill="1" applyBorder="1" applyAlignment="1">
      <alignment horizontal="right" vertical="center"/>
    </xf>
    <xf numFmtId="44" fontId="111" fillId="0" borderId="210" xfId="2" applyFont="1" applyBorder="1" applyAlignment="1">
      <alignment horizontal="right" vertical="center"/>
    </xf>
    <xf numFmtId="0" fontId="109" fillId="0" borderId="61" xfId="0" applyFont="1" applyBorder="1" applyAlignment="1">
      <alignment horizontal="left" vertical="center" wrapText="1"/>
    </xf>
    <xf numFmtId="0" fontId="109" fillId="0" borderId="61" xfId="0" applyFont="1" applyBorder="1" applyAlignment="1">
      <alignment horizontal="center" vertical="center"/>
    </xf>
    <xf numFmtId="172" fontId="109" fillId="0" borderId="61" xfId="0" applyNumberFormat="1" applyFont="1" applyBorder="1" applyAlignment="1">
      <alignment horizontal="right" vertical="center"/>
    </xf>
    <xf numFmtId="44" fontId="109" fillId="37" borderId="61" xfId="2" applyFont="1" applyFill="1" applyBorder="1" applyAlignment="1">
      <alignment horizontal="right" vertical="center"/>
    </xf>
    <xf numFmtId="44" fontId="109" fillId="0" borderId="210" xfId="2" applyFont="1" applyBorder="1" applyAlignment="1">
      <alignment horizontal="right" vertical="center"/>
    </xf>
    <xf numFmtId="0" fontId="109" fillId="0" borderId="61" xfId="0" applyFont="1" applyBorder="1" applyAlignment="1">
      <alignment horizontal="left" vertical="top"/>
    </xf>
    <xf numFmtId="49" fontId="109" fillId="0" borderId="61" xfId="0" applyNumberFormat="1" applyFont="1" applyBorder="1" applyAlignment="1">
      <alignment horizontal="justify" vertical="center" wrapText="1"/>
    </xf>
    <xf numFmtId="0" fontId="106" fillId="0" borderId="235" xfId="0" applyFont="1" applyBorder="1" applyAlignment="1">
      <alignment horizontal="left" vertical="top"/>
    </xf>
    <xf numFmtId="0" fontId="106" fillId="0" borderId="156" xfId="0" applyFont="1" applyBorder="1" applyAlignment="1">
      <alignment horizontal="left" vertical="top"/>
    </xf>
    <xf numFmtId="44" fontId="106" fillId="0" borderId="156" xfId="2" applyFont="1" applyBorder="1" applyAlignment="1">
      <alignment horizontal="left" vertical="top"/>
    </xf>
    <xf numFmtId="44" fontId="106" fillId="0" borderId="236" xfId="2" applyFont="1" applyBorder="1" applyAlignment="1">
      <alignment horizontal="left" vertical="top"/>
    </xf>
    <xf numFmtId="0" fontId="107" fillId="45" borderId="237" xfId="0" applyFont="1" applyFill="1" applyBorder="1" applyAlignment="1">
      <alignment vertical="center"/>
    </xf>
    <xf numFmtId="0" fontId="107" fillId="45" borderId="238" xfId="0" applyFont="1" applyFill="1" applyBorder="1" applyAlignment="1">
      <alignment horizontal="left" vertical="center"/>
    </xf>
    <xf numFmtId="0" fontId="108" fillId="45" borderId="238" xfId="0" applyFont="1" applyFill="1" applyBorder="1" applyAlignment="1">
      <alignment horizontal="left" vertical="center"/>
    </xf>
    <xf numFmtId="44" fontId="108" fillId="45" borderId="238" xfId="2" applyFont="1" applyFill="1" applyBorder="1" applyAlignment="1">
      <alignment horizontal="left" vertical="center"/>
    </xf>
    <xf numFmtId="44" fontId="108" fillId="45" borderId="239" xfId="2" applyFont="1" applyFill="1" applyBorder="1" applyAlignment="1">
      <alignment horizontal="left" vertical="center"/>
    </xf>
    <xf numFmtId="0" fontId="112" fillId="0" borderId="208" xfId="0" applyFont="1" applyBorder="1" applyAlignment="1">
      <alignment horizontal="center" vertical="center"/>
    </xf>
    <xf numFmtId="0" fontId="109" fillId="0" borderId="150" xfId="0" applyFont="1" applyBorder="1" applyAlignment="1">
      <alignment wrapText="1"/>
    </xf>
    <xf numFmtId="0" fontId="109" fillId="0" borderId="150" xfId="0" applyFont="1" applyBorder="1" applyAlignment="1">
      <alignment horizontal="center" vertical="center"/>
    </xf>
    <xf numFmtId="172" fontId="109" fillId="0" borderId="150" xfId="0" applyNumberFormat="1" applyFont="1" applyBorder="1" applyAlignment="1">
      <alignment horizontal="right" vertical="center"/>
    </xf>
    <xf numFmtId="44" fontId="109" fillId="37" borderId="150" xfId="2" applyFont="1" applyFill="1" applyBorder="1" applyAlignment="1">
      <alignment horizontal="right" vertical="center"/>
    </xf>
    <xf numFmtId="44" fontId="109" fillId="0" borderId="234" xfId="2" applyFont="1" applyBorder="1" applyAlignment="1">
      <alignment horizontal="right" vertical="center"/>
    </xf>
    <xf numFmtId="0" fontId="112" fillId="0" borderId="60" xfId="0" applyFont="1" applyBorder="1" applyAlignment="1">
      <alignment horizontal="center" vertical="center"/>
    </xf>
    <xf numFmtId="0" fontId="109" fillId="0" borderId="61" xfId="0" applyFont="1" applyBorder="1" applyAlignment="1">
      <alignment wrapText="1"/>
    </xf>
    <xf numFmtId="0" fontId="112" fillId="0" borderId="60" xfId="0" applyFont="1" applyBorder="1" applyAlignment="1">
      <alignment horizontal="center" vertical="top"/>
    </xf>
    <xf numFmtId="0" fontId="109" fillId="0" borderId="61" xfId="0" applyFont="1" applyBorder="1"/>
    <xf numFmtId="0" fontId="109" fillId="0" borderId="61" xfId="0" applyFont="1" applyBorder="1" applyAlignment="1">
      <alignment horizontal="center"/>
    </xf>
    <xf numFmtId="0" fontId="112" fillId="0" borderId="208" xfId="0" applyFont="1" applyBorder="1" applyAlignment="1">
      <alignment horizontal="center" vertical="top"/>
    </xf>
    <xf numFmtId="0" fontId="109" fillId="0" borderId="61" xfId="0" applyFont="1" applyBorder="1" applyAlignment="1">
      <alignment vertical="center" wrapText="1"/>
    </xf>
    <xf numFmtId="0" fontId="109" fillId="0" borderId="150" xfId="0" applyFont="1" applyBorder="1"/>
    <xf numFmtId="0" fontId="112" fillId="0" borderId="235" xfId="0" applyFont="1" applyBorder="1" applyAlignment="1">
      <alignment horizontal="center" vertical="top"/>
    </xf>
    <xf numFmtId="0" fontId="109" fillId="0" borderId="156" xfId="0" applyFont="1" applyBorder="1"/>
    <xf numFmtId="0" fontId="109" fillId="0" borderId="156" xfId="0" applyFont="1" applyBorder="1" applyAlignment="1">
      <alignment horizontal="center" vertical="center"/>
    </xf>
    <xf numFmtId="172" fontId="109" fillId="0" borderId="156" xfId="0" applyNumberFormat="1" applyFont="1" applyBorder="1" applyAlignment="1">
      <alignment horizontal="right" vertical="center"/>
    </xf>
    <xf numFmtId="44" fontId="109" fillId="0" borderId="156" xfId="2" applyFont="1" applyBorder="1" applyAlignment="1">
      <alignment horizontal="right" vertical="center"/>
    </xf>
    <xf numFmtId="44" fontId="109" fillId="0" borderId="236" xfId="2" applyFont="1" applyBorder="1" applyAlignment="1">
      <alignment horizontal="right" vertical="center"/>
    </xf>
    <xf numFmtId="0" fontId="109" fillId="0" borderId="0" xfId="0" applyFont="1"/>
    <xf numFmtId="0" fontId="106" fillId="0" borderId="235" xfId="0" applyFont="1" applyBorder="1"/>
    <xf numFmtId="49" fontId="106" fillId="0" borderId="156" xfId="0" applyNumberFormat="1" applyFont="1" applyBorder="1"/>
    <xf numFmtId="0" fontId="106" fillId="0" borderId="156" xfId="0" applyFont="1" applyBorder="1"/>
    <xf numFmtId="44" fontId="106" fillId="0" borderId="156" xfId="2" applyFont="1" applyBorder="1"/>
    <xf numFmtId="44" fontId="106" fillId="0" borderId="236" xfId="2" applyFont="1" applyBorder="1"/>
    <xf numFmtId="0" fontId="109" fillId="0" borderId="208" xfId="0" applyFont="1" applyBorder="1"/>
    <xf numFmtId="0" fontId="109" fillId="0" borderId="150" xfId="0" applyFont="1" applyBorder="1" applyAlignment="1">
      <alignment horizontal="center"/>
    </xf>
    <xf numFmtId="175" fontId="109" fillId="0" borderId="150" xfId="0" applyNumberFormat="1" applyFont="1" applyBorder="1"/>
    <xf numFmtId="44" fontId="109" fillId="37" borderId="150" xfId="2" applyFont="1" applyFill="1" applyBorder="1"/>
    <xf numFmtId="44" fontId="109" fillId="0" borderId="234" xfId="2" applyFont="1" applyBorder="1"/>
    <xf numFmtId="0" fontId="109" fillId="0" borderId="60" xfId="0" applyFont="1" applyBorder="1"/>
    <xf numFmtId="175" fontId="109" fillId="0" borderId="61" xfId="0" applyNumberFormat="1" applyFont="1" applyBorder="1"/>
    <xf numFmtId="44" fontId="109" fillId="37" borderId="61" xfId="2" applyFont="1" applyFill="1" applyBorder="1"/>
    <xf numFmtId="44" fontId="109" fillId="0" borderId="210" xfId="2" applyFont="1" applyBorder="1"/>
    <xf numFmtId="0" fontId="109" fillId="0" borderId="225" xfId="0" applyFont="1" applyBorder="1"/>
    <xf numFmtId="0" fontId="109" fillId="0" borderId="212" xfId="0" applyFont="1" applyBorder="1"/>
    <xf numFmtId="0" fontId="109" fillId="0" borderId="212" xfId="0" applyFont="1" applyBorder="1" applyAlignment="1">
      <alignment horizontal="center"/>
    </xf>
    <xf numFmtId="175" fontId="109" fillId="0" borderId="212" xfId="0" applyNumberFormat="1" applyFont="1" applyBorder="1"/>
    <xf numFmtId="44" fontId="109" fillId="37" borderId="212" xfId="2" applyFont="1" applyFill="1" applyBorder="1"/>
    <xf numFmtId="44" fontId="109" fillId="0" borderId="213" xfId="2" applyFont="1" applyBorder="1"/>
    <xf numFmtId="0" fontId="109" fillId="0" borderId="0" xfId="0" applyFont="1" applyAlignment="1">
      <alignment horizontal="center"/>
    </xf>
    <xf numFmtId="44" fontId="109" fillId="0" borderId="0" xfId="2" applyFont="1"/>
    <xf numFmtId="0" fontId="106" fillId="0" borderId="0" xfId="0" applyFont="1" applyAlignment="1">
      <alignment horizontal="center"/>
    </xf>
    <xf numFmtId="44" fontId="106" fillId="0" borderId="0" xfId="2" applyFont="1"/>
    <xf numFmtId="49" fontId="106" fillId="0" borderId="0" xfId="0" applyNumberFormat="1" applyFont="1"/>
    <xf numFmtId="0" fontId="73" fillId="0" borderId="105" xfId="12" applyBorder="1" applyAlignment="1">
      <alignment horizontal="left"/>
    </xf>
    <xf numFmtId="0" fontId="73" fillId="0" borderId="106" xfId="12" applyBorder="1" applyAlignment="1">
      <alignment horizontal="left"/>
    </xf>
    <xf numFmtId="0" fontId="73" fillId="0" borderId="107" xfId="12" applyBorder="1" applyAlignment="1">
      <alignment horizontal="left"/>
    </xf>
    <xf numFmtId="0" fontId="89" fillId="0" borderId="240" xfId="12" applyFont="1" applyBorder="1" applyAlignment="1">
      <alignment horizontal="left" vertical="center"/>
    </xf>
    <xf numFmtId="0" fontId="89" fillId="0" borderId="80" xfId="12" applyFont="1" applyBorder="1" applyAlignment="1">
      <alignment horizontal="left" vertical="center"/>
    </xf>
    <xf numFmtId="0" fontId="89" fillId="0" borderId="241" xfId="12" applyFont="1" applyBorder="1" applyAlignment="1">
      <alignment horizontal="left" vertical="center"/>
    </xf>
    <xf numFmtId="0" fontId="91" fillId="0" borderId="167" xfId="12" applyFont="1" applyBorder="1" applyAlignment="1">
      <alignment horizontal="left" vertical="center"/>
    </xf>
    <xf numFmtId="0" fontId="90" fillId="0" borderId="167" xfId="12" applyFont="1" applyBorder="1" applyAlignment="1">
      <alignment horizontal="left" vertical="center" wrapText="1"/>
    </xf>
    <xf numFmtId="164" fontId="82" fillId="42" borderId="131" xfId="10" applyNumberFormat="1" applyFont="1" applyFill="1" applyBorder="1" applyAlignment="1">
      <alignment horizontal="left"/>
    </xf>
    <xf numFmtId="167" fontId="85" fillId="0" borderId="61" xfId="10" applyNumberFormat="1" applyFont="1" applyBorder="1" applyAlignment="1">
      <alignment horizontal="center" vertical="center"/>
    </xf>
    <xf numFmtId="0" fontId="85" fillId="0" borderId="212" xfId="11" applyFont="1" applyBorder="1" applyAlignment="1">
      <alignment horizontal="left" vertical="center" wrapText="1"/>
    </xf>
    <xf numFmtId="0" fontId="81" fillId="0" borderId="106" xfId="4" applyFont="1" applyBorder="1" applyAlignment="1">
      <alignment wrapText="1"/>
    </xf>
    <xf numFmtId="0" fontId="73" fillId="0" borderId="106" xfId="12" applyBorder="1" applyAlignment="1">
      <alignment wrapText="1"/>
    </xf>
    <xf numFmtId="0" fontId="81" fillId="0" borderId="106" xfId="4" applyFont="1" applyBorder="1" applyAlignment="1">
      <alignment horizontal="left" vertical="top" wrapText="1"/>
    </xf>
    <xf numFmtId="0" fontId="73" fillId="0" borderId="107" xfId="12" applyBorder="1" applyAlignment="1">
      <alignment wrapText="1"/>
    </xf>
    <xf numFmtId="0" fontId="73" fillId="0" borderId="0" xfId="12" applyAlignment="1">
      <alignment wrapText="1"/>
    </xf>
    <xf numFmtId="0" fontId="73" fillId="0" borderId="112" xfId="12" applyBorder="1" applyAlignment="1">
      <alignment wrapText="1"/>
    </xf>
    <xf numFmtId="0" fontId="81" fillId="0" borderId="6" xfId="4" applyFont="1" applyBorder="1" applyAlignment="1">
      <alignment wrapText="1"/>
    </xf>
    <xf numFmtId="0" fontId="73" fillId="0" borderId="6" xfId="12" applyBorder="1" applyAlignment="1">
      <alignment wrapText="1"/>
    </xf>
    <xf numFmtId="0" fontId="73" fillId="0" borderId="113" xfId="12" applyBorder="1" applyAlignment="1">
      <alignment wrapText="1"/>
    </xf>
    <xf numFmtId="4" fontId="19" fillId="0" borderId="43" xfId="0" applyNumberFormat="1" applyFont="1" applyFill="1" applyBorder="1" applyAlignment="1" applyProtection="1">
      <alignment vertical="top" shrinkToFit="1"/>
      <protection locked="0"/>
    </xf>
    <xf numFmtId="0" fontId="34" fillId="0" borderId="102" xfId="3" applyFont="1" applyBorder="1" applyAlignment="1">
      <alignment vertical="top" wrapText="1"/>
    </xf>
    <xf numFmtId="0" fontId="34" fillId="0" borderId="102" xfId="3" applyFont="1" applyBorder="1" applyAlignment="1">
      <alignment horizontal="center" vertical="top"/>
    </xf>
    <xf numFmtId="167" fontId="34" fillId="37" borderId="102" xfId="4" applyNumberFormat="1" applyFont="1" applyFill="1" applyBorder="1" applyAlignment="1">
      <alignment horizontal="right" vertical="top"/>
    </xf>
    <xf numFmtId="167" fontId="34" fillId="0" borderId="102" xfId="4" applyNumberFormat="1" applyFont="1" applyBorder="1" applyAlignment="1">
      <alignment horizontal="right" vertical="top"/>
    </xf>
    <xf numFmtId="0" fontId="37" fillId="0" borderId="111" xfId="3" applyFont="1" applyBorder="1" applyAlignment="1">
      <alignment horizontal="left" vertical="top" wrapText="1"/>
    </xf>
    <xf numFmtId="0" fontId="40" fillId="0" borderId="102" xfId="3" applyFont="1" applyBorder="1" applyAlignment="1">
      <alignment vertical="top" wrapText="1"/>
    </xf>
    <xf numFmtId="0" fontId="40" fillId="0" borderId="102" xfId="3" applyFont="1" applyBorder="1" applyAlignment="1">
      <alignment horizontal="center" vertical="top"/>
    </xf>
    <xf numFmtId="0" fontId="42" fillId="0" borderId="102" xfId="3" applyFont="1" applyBorder="1" applyAlignment="1">
      <alignment horizontal="left" vertical="top" wrapText="1"/>
    </xf>
    <xf numFmtId="0" fontId="40" fillId="0" borderId="111" xfId="3" applyFont="1" applyBorder="1" applyAlignment="1">
      <alignment horizontal="left" vertical="top" wrapText="1"/>
    </xf>
    <xf numFmtId="0" fontId="40" fillId="0" borderId="111" xfId="3" applyFont="1" applyBorder="1" applyAlignment="1">
      <alignment horizontal="center" vertical="top"/>
    </xf>
    <xf numFmtId="167" fontId="34" fillId="37" borderId="111" xfId="4" applyNumberFormat="1" applyFont="1" applyFill="1" applyBorder="1" applyAlignment="1">
      <alignment horizontal="right" vertical="top"/>
    </xf>
    <xf numFmtId="0" fontId="74" fillId="40" borderId="115" xfId="12" applyFont="1" applyFill="1" applyBorder="1" applyAlignment="1">
      <alignment horizontal="left" vertical="center"/>
    </xf>
    <xf numFmtId="0" fontId="74" fillId="40" borderId="118" xfId="12" applyFont="1" applyFill="1" applyBorder="1" applyAlignment="1">
      <alignment horizontal="left" vertical="center"/>
    </xf>
    <xf numFmtId="0" fontId="75" fillId="40" borderId="0" xfId="12" applyFont="1" applyFill="1" applyAlignment="1">
      <alignment horizontal="left"/>
    </xf>
    <xf numFmtId="0" fontId="76" fillId="40" borderId="0" xfId="12" applyFont="1" applyFill="1" applyAlignment="1">
      <alignment horizontal="left"/>
    </xf>
    <xf numFmtId="0" fontId="76" fillId="40" borderId="119" xfId="12" applyFont="1" applyFill="1" applyBorder="1" applyAlignment="1">
      <alignment horizontal="left"/>
    </xf>
    <xf numFmtId="0" fontId="11" fillId="40" borderId="0" xfId="12" applyFont="1" applyFill="1" applyAlignment="1">
      <alignment horizontal="right" vertical="center"/>
    </xf>
    <xf numFmtId="0" fontId="11" fillId="40" borderId="0" xfId="12" applyFont="1" applyFill="1" applyAlignment="1">
      <alignment horizontal="left" vertical="center"/>
    </xf>
    <xf numFmtId="0" fontId="74" fillId="40" borderId="119" xfId="12" applyFont="1" applyFill="1" applyBorder="1" applyAlignment="1">
      <alignment horizontal="left" vertical="center"/>
    </xf>
    <xf numFmtId="0" fontId="74" fillId="40" borderId="119" xfId="12" applyFont="1" applyFill="1" applyBorder="1" applyAlignment="1">
      <alignment horizontal="center" vertical="center"/>
    </xf>
    <xf numFmtId="49" fontId="11" fillId="40" borderId="0" xfId="12" applyNumberFormat="1" applyFont="1" applyFill="1" applyAlignment="1">
      <alignment horizontal="left" vertical="center"/>
    </xf>
    <xf numFmtId="0" fontId="8" fillId="40" borderId="0" xfId="12" applyFont="1" applyFill="1" applyAlignment="1">
      <alignment horizontal="left" vertical="center"/>
    </xf>
    <xf numFmtId="0" fontId="74" fillId="40" borderId="0" xfId="12" applyFont="1" applyFill="1" applyAlignment="1">
      <alignment horizontal="left"/>
    </xf>
    <xf numFmtId="0" fontId="74" fillId="40" borderId="119" xfId="12" applyFont="1" applyFill="1" applyBorder="1" applyAlignment="1">
      <alignment horizontal="left"/>
    </xf>
    <xf numFmtId="0" fontId="73" fillId="0" borderId="118" xfId="12" applyBorder="1"/>
    <xf numFmtId="0" fontId="77" fillId="0" borderId="0" xfId="12" applyFont="1" applyAlignment="1">
      <alignment horizontal="center" vertical="center"/>
    </xf>
    <xf numFmtId="0" fontId="77" fillId="0" borderId="0" xfId="12" applyFont="1" applyAlignment="1">
      <alignment horizontal="left" vertical="center"/>
    </xf>
    <xf numFmtId="5" fontId="77" fillId="0" borderId="119" xfId="12" applyNumberFormat="1" applyFont="1" applyBorder="1" applyAlignment="1">
      <alignment horizontal="right" vertical="center"/>
    </xf>
    <xf numFmtId="0" fontId="78" fillId="0" borderId="0" xfId="12" applyFont="1" applyAlignment="1">
      <alignment horizontal="left" vertical="center"/>
    </xf>
    <xf numFmtId="0" fontId="79" fillId="0" borderId="0" xfId="12" applyFont="1" applyAlignment="1">
      <alignment horizontal="left" vertical="center"/>
    </xf>
    <xf numFmtId="5" fontId="79" fillId="0" borderId="119" xfId="12" applyNumberFormat="1" applyFont="1" applyBorder="1" applyAlignment="1">
      <alignment horizontal="right" vertical="center"/>
    </xf>
    <xf numFmtId="0" fontId="73" fillId="0" borderId="119" xfId="12" applyBorder="1"/>
    <xf numFmtId="0" fontId="73" fillId="0" borderId="120" xfId="12" applyBorder="1"/>
    <xf numFmtId="0" fontId="73" fillId="0" borderId="121" xfId="12" applyBorder="1"/>
    <xf numFmtId="0" fontId="73" fillId="0" borderId="122" xfId="12" applyBorder="1"/>
    <xf numFmtId="0" fontId="74" fillId="40" borderId="20" xfId="12" applyFont="1" applyFill="1" applyBorder="1" applyAlignment="1">
      <alignment horizontal="left" vertical="center"/>
    </xf>
    <xf numFmtId="0" fontId="74" fillId="40" borderId="1" xfId="12" applyFont="1" applyFill="1" applyBorder="1" applyAlignment="1">
      <alignment horizontal="left" vertical="center"/>
    </xf>
    <xf numFmtId="0" fontId="76" fillId="40" borderId="2" xfId="12" applyFont="1" applyFill="1" applyBorder="1" applyAlignment="1">
      <alignment horizontal="left"/>
    </xf>
    <xf numFmtId="0" fontId="74" fillId="40" borderId="2" xfId="12" applyFont="1" applyFill="1" applyBorder="1" applyAlignment="1">
      <alignment horizontal="left" vertical="center"/>
    </xf>
    <xf numFmtId="0" fontId="74" fillId="40" borderId="2" xfId="12" applyFont="1" applyFill="1" applyBorder="1" applyAlignment="1">
      <alignment horizontal="center" vertical="center"/>
    </xf>
    <xf numFmtId="0" fontId="8" fillId="40" borderId="0" xfId="12" applyFont="1" applyFill="1" applyAlignment="1">
      <alignment horizontal="right" vertical="center"/>
    </xf>
    <xf numFmtId="0" fontId="8" fillId="40" borderId="0" xfId="12" applyFont="1" applyFill="1" applyAlignment="1">
      <alignment horizontal="right" vertical="top"/>
    </xf>
    <xf numFmtId="0" fontId="25" fillId="40" borderId="0" xfId="12" applyFont="1" applyFill="1" applyAlignment="1">
      <alignment horizontal="left" vertical="top" wrapText="1"/>
    </xf>
    <xf numFmtId="0" fontId="74" fillId="40" borderId="2" xfId="12" applyFont="1" applyFill="1" applyBorder="1" applyAlignment="1">
      <alignment horizontal="left"/>
    </xf>
    <xf numFmtId="0" fontId="74" fillId="0" borderId="125" xfId="12" applyFont="1" applyBorder="1" applyAlignment="1">
      <alignment horizontal="left" vertical="center"/>
    </xf>
    <xf numFmtId="0" fontId="11" fillId="0" borderId="126" xfId="12" applyFont="1" applyBorder="1" applyAlignment="1">
      <alignment horizontal="left"/>
    </xf>
    <xf numFmtId="0" fontId="11" fillId="0" borderId="127" xfId="12" applyFont="1" applyBorder="1" applyAlignment="1">
      <alignment horizontal="right"/>
    </xf>
    <xf numFmtId="0" fontId="80" fillId="0" borderId="128" xfId="12" applyFont="1" applyBorder="1"/>
    <xf numFmtId="0" fontId="36" fillId="0" borderId="114" xfId="12" applyFont="1" applyBorder="1" applyAlignment="1">
      <alignment horizontal="left" vertical="center"/>
    </xf>
    <xf numFmtId="5" fontId="36" fillId="0" borderId="129" xfId="12" applyNumberFormat="1" applyFont="1" applyBorder="1" applyAlignment="1">
      <alignment horizontal="right" vertical="center"/>
    </xf>
    <xf numFmtId="0" fontId="80" fillId="0" borderId="56" xfId="12" applyFont="1" applyBorder="1"/>
    <xf numFmtId="0" fontId="36" fillId="0" borderId="102" xfId="12" applyFont="1" applyBorder="1" applyAlignment="1">
      <alignment horizontal="left" vertical="center"/>
    </xf>
    <xf numFmtId="5" fontId="36" fillId="0" borderId="202" xfId="12" applyNumberFormat="1" applyFont="1" applyBorder="1" applyAlignment="1">
      <alignment horizontal="right" vertical="center"/>
    </xf>
    <xf numFmtId="0" fontId="73" fillId="0" borderId="56" xfId="12" applyBorder="1"/>
    <xf numFmtId="0" fontId="77" fillId="0" borderId="102" xfId="12" applyFont="1" applyBorder="1" applyAlignment="1">
      <alignment horizontal="center" vertical="center"/>
    </xf>
    <xf numFmtId="0" fontId="77" fillId="0" borderId="102" xfId="12" applyFont="1" applyBorder="1" applyAlignment="1">
      <alignment horizontal="left" vertical="center"/>
    </xf>
    <xf numFmtId="5" fontId="77" fillId="0" borderId="202" xfId="12" applyNumberFormat="1" applyFont="1" applyBorder="1" applyAlignment="1">
      <alignment horizontal="right" vertical="center"/>
    </xf>
    <xf numFmtId="0" fontId="73" fillId="0" borderId="130" xfId="12" applyBorder="1"/>
    <xf numFmtId="0" fontId="78" fillId="0" borderId="131" xfId="12" applyFont="1" applyBorder="1" applyAlignment="1">
      <alignment horizontal="left" vertical="center"/>
    </xf>
    <xf numFmtId="0" fontId="79" fillId="0" borderId="131" xfId="12" applyFont="1" applyBorder="1" applyAlignment="1">
      <alignment horizontal="left" vertical="center"/>
    </xf>
    <xf numFmtId="0" fontId="81" fillId="0" borderId="148" xfId="12" applyFont="1" applyBorder="1" applyAlignment="1">
      <alignment horizontal="left" wrapText="1"/>
    </xf>
    <xf numFmtId="0" fontId="81" fillId="0" borderId="61" xfId="12" applyFont="1" applyBorder="1" applyAlignment="1">
      <alignment horizontal="left" wrapText="1"/>
    </xf>
    <xf numFmtId="3" fontId="85" fillId="0" borderId="0" xfId="10" applyNumberFormat="1" applyFont="1"/>
    <xf numFmtId="0" fontId="81" fillId="0" borderId="61" xfId="4" applyFont="1" applyFill="1" applyBorder="1" applyAlignment="1">
      <alignment horizontal="left" vertical="top" wrapText="1"/>
    </xf>
    <xf numFmtId="0" fontId="85" fillId="0" borderId="61" xfId="10" applyFont="1" applyFill="1" applyBorder="1" applyAlignment="1">
      <alignment horizontal="center" vertical="center"/>
    </xf>
    <xf numFmtId="167" fontId="85" fillId="0" borderId="150" xfId="11" applyNumberFormat="1" applyFont="1" applyFill="1" applyBorder="1" applyAlignment="1">
      <alignment horizontal="right" vertical="center"/>
    </xf>
    <xf numFmtId="3" fontId="81" fillId="0" borderId="150" xfId="10" applyNumberFormat="1" applyFont="1" applyFill="1" applyBorder="1" applyAlignment="1">
      <alignment horizontal="right" vertical="center"/>
    </xf>
    <xf numFmtId="167" fontId="85" fillId="0" borderId="143" xfId="11" applyNumberFormat="1" applyFont="1" applyFill="1" applyBorder="1" applyAlignment="1">
      <alignment horizontal="right" vertical="center"/>
    </xf>
    <xf numFmtId="0" fontId="81" fillId="0" borderId="148" xfId="12" applyFont="1" applyBorder="1" applyAlignment="1" applyProtection="1">
      <alignment horizontal="left" wrapText="1"/>
      <protection locked="0"/>
    </xf>
    <xf numFmtId="49" fontId="81" fillId="0" borderId="61" xfId="12" applyNumberFormat="1" applyFont="1" applyBorder="1" applyAlignment="1" applyProtection="1">
      <alignment horizontal="left" wrapText="1"/>
      <protection locked="0"/>
    </xf>
    <xf numFmtId="0" fontId="73" fillId="0" borderId="157" xfId="12" applyBorder="1"/>
    <xf numFmtId="0" fontId="73" fillId="0" borderId="18" xfId="12" applyBorder="1"/>
    <xf numFmtId="0" fontId="73" fillId="0" borderId="38" xfId="12" applyBorder="1"/>
    <xf numFmtId="0" fontId="73" fillId="0" borderId="244" xfId="12" applyBorder="1"/>
    <xf numFmtId="0" fontId="87" fillId="0" borderId="244" xfId="12" applyFont="1" applyBorder="1" applyAlignment="1" applyProtection="1">
      <alignment horizontal="left" vertical="center" wrapText="1"/>
      <protection locked="0"/>
    </xf>
    <xf numFmtId="0" fontId="56" fillId="0" borderId="244" xfId="12" applyFont="1" applyBorder="1" applyAlignment="1" applyProtection="1">
      <alignment vertical="center" wrapText="1"/>
      <protection locked="0"/>
    </xf>
    <xf numFmtId="0" fontId="56" fillId="0" borderId="244" xfId="12" applyFont="1" applyBorder="1" applyAlignment="1" applyProtection="1">
      <alignment horizontal="left" vertical="center" wrapText="1"/>
      <protection locked="0"/>
    </xf>
    <xf numFmtId="0" fontId="109" fillId="0" borderId="0" xfId="0" applyFont="1" applyAlignment="1">
      <alignment vertical="center"/>
    </xf>
    <xf numFmtId="0" fontId="109" fillId="0" borderId="0" xfId="0" applyFont="1" applyAlignment="1">
      <alignment horizontal="center" vertical="center"/>
    </xf>
    <xf numFmtId="44" fontId="109" fillId="0" borderId="0" xfId="2" applyFont="1" applyAlignment="1">
      <alignment horizontal="center" vertical="center"/>
    </xf>
    <xf numFmtId="0" fontId="109" fillId="0" borderId="0" xfId="0" applyFont="1" applyAlignment="1">
      <alignment vertical="center" wrapText="1"/>
    </xf>
    <xf numFmtId="14" fontId="109" fillId="0" borderId="0" xfId="0" applyNumberFormat="1" applyFont="1" applyAlignment="1">
      <alignment horizontal="left" vertical="center"/>
    </xf>
    <xf numFmtId="44" fontId="109" fillId="0" borderId="0" xfId="2" applyFont="1" applyAlignment="1">
      <alignment vertical="center"/>
    </xf>
    <xf numFmtId="0" fontId="141" fillId="45" borderId="245" xfId="0" applyFont="1" applyFill="1" applyBorder="1" applyAlignment="1">
      <alignment vertical="center"/>
    </xf>
    <xf numFmtId="0" fontId="141" fillId="45" borderId="246" xfId="0" applyFont="1" applyFill="1" applyBorder="1" applyAlignment="1">
      <alignment horizontal="left" vertical="center"/>
    </xf>
    <xf numFmtId="0" fontId="110" fillId="45" borderId="246" xfId="0" applyFont="1" applyFill="1" applyBorder="1" applyAlignment="1">
      <alignment horizontal="left" vertical="center"/>
    </xf>
    <xf numFmtId="44" fontId="110" fillId="45" borderId="246" xfId="2" applyFont="1" applyFill="1" applyBorder="1" applyAlignment="1">
      <alignment horizontal="left" vertical="center" wrapText="1"/>
    </xf>
    <xf numFmtId="44" fontId="110" fillId="45" borderId="247" xfId="2" applyFont="1" applyFill="1" applyBorder="1" applyAlignment="1">
      <alignment horizontal="left" vertical="center" wrapText="1"/>
    </xf>
    <xf numFmtId="0" fontId="141" fillId="45" borderId="237" xfId="0" applyFont="1" applyFill="1" applyBorder="1" applyAlignment="1">
      <alignment vertical="center"/>
    </xf>
    <xf numFmtId="0" fontId="141" fillId="45" borderId="238" xfId="0" applyFont="1" applyFill="1" applyBorder="1" applyAlignment="1">
      <alignment horizontal="left" vertical="center"/>
    </xf>
    <xf numFmtId="0" fontId="110" fillId="45" borderId="238" xfId="0" applyFont="1" applyFill="1" applyBorder="1" applyAlignment="1">
      <alignment horizontal="left" vertical="center"/>
    </xf>
    <xf numFmtId="44" fontId="110" fillId="45" borderId="238" xfId="2" applyFont="1" applyFill="1" applyBorder="1" applyAlignment="1">
      <alignment horizontal="left" vertical="center" wrapText="1"/>
    </xf>
    <xf numFmtId="44" fontId="110" fillId="45" borderId="239" xfId="2" applyFont="1" applyFill="1" applyBorder="1" applyAlignment="1">
      <alignment horizontal="center" vertical="center" wrapText="1"/>
    </xf>
    <xf numFmtId="0" fontId="109" fillId="0" borderId="208" xfId="0" applyFont="1" applyBorder="1" applyAlignment="1">
      <alignment horizontal="center" vertical="center"/>
    </xf>
    <xf numFmtId="0" fontId="109" fillId="0" borderId="150" xfId="0" applyFont="1" applyBorder="1" applyAlignment="1">
      <alignment horizontal="left" vertical="center" wrapText="1"/>
    </xf>
    <xf numFmtId="0" fontId="109" fillId="0" borderId="150" xfId="0" applyFont="1" applyBorder="1" applyAlignment="1">
      <alignment horizontal="center" vertical="center" wrapText="1"/>
    </xf>
    <xf numFmtId="0" fontId="109" fillId="0" borderId="61" xfId="0" applyFont="1" applyBorder="1" applyAlignment="1">
      <alignment horizontal="center" vertical="center" wrapText="1"/>
    </xf>
    <xf numFmtId="0" fontId="109" fillId="0" borderId="61" xfId="0" applyFont="1" applyBorder="1" applyAlignment="1">
      <alignment horizontal="left" vertical="center"/>
    </xf>
    <xf numFmtId="0" fontId="109" fillId="0" borderId="235" xfId="0" applyFont="1" applyBorder="1" applyAlignment="1">
      <alignment horizontal="left" vertical="center"/>
    </xf>
    <xf numFmtId="0" fontId="109" fillId="0" borderId="156" xfId="0" applyFont="1" applyBorder="1" applyAlignment="1">
      <alignment horizontal="left" vertical="center"/>
    </xf>
    <xf numFmtId="44" fontId="109" fillId="0" borderId="156" xfId="2" applyFont="1" applyBorder="1" applyAlignment="1">
      <alignment horizontal="left" vertical="center"/>
    </xf>
    <xf numFmtId="0" fontId="109" fillId="0" borderId="236" xfId="0" applyFont="1" applyBorder="1" applyAlignment="1">
      <alignment horizontal="left" vertical="center"/>
    </xf>
    <xf numFmtId="44" fontId="110" fillId="45" borderId="238" xfId="2" applyFont="1" applyFill="1" applyBorder="1" applyAlignment="1">
      <alignment horizontal="left" vertical="center"/>
    </xf>
    <xf numFmtId="44" fontId="110" fillId="45" borderId="239" xfId="0" applyNumberFormat="1" applyFont="1" applyFill="1" applyBorder="1" applyAlignment="1">
      <alignment horizontal="left" vertical="center"/>
    </xf>
    <xf numFmtId="0" fontId="109" fillId="0" borderId="150" xfId="0" applyFont="1" applyBorder="1" applyAlignment="1">
      <alignment vertical="center" wrapText="1"/>
    </xf>
    <xf numFmtId="0" fontId="109" fillId="0" borderId="61" xfId="0" applyFont="1" applyBorder="1" applyAlignment="1">
      <alignment vertical="center"/>
    </xf>
    <xf numFmtId="44" fontId="109" fillId="37" borderId="150" xfId="2" applyFont="1" applyFill="1" applyBorder="1" applyAlignment="1">
      <alignment vertical="center"/>
    </xf>
    <xf numFmtId="44" fontId="109" fillId="37" borderId="61" xfId="2" applyFont="1" applyFill="1" applyBorder="1" applyAlignment="1">
      <alignment vertical="center"/>
    </xf>
    <xf numFmtId="0" fontId="109" fillId="0" borderId="60" xfId="0" applyFont="1" applyBorder="1" applyAlignment="1">
      <alignment horizontal="left" vertical="center"/>
    </xf>
    <xf numFmtId="44" fontId="109" fillId="0" borderId="61" xfId="2" applyFont="1" applyBorder="1" applyAlignment="1">
      <alignment vertical="center"/>
    </xf>
    <xf numFmtId="0" fontId="109" fillId="0" borderId="235" xfId="0" applyFont="1" applyBorder="1" applyAlignment="1">
      <alignment vertical="center"/>
    </xf>
    <xf numFmtId="49" fontId="109" fillId="0" borderId="156" xfId="0" applyNumberFormat="1" applyFont="1" applyBorder="1" applyAlignment="1">
      <alignment vertical="center"/>
    </xf>
    <xf numFmtId="0" fontId="109" fillId="0" borderId="156" xfId="0" applyFont="1" applyBorder="1" applyAlignment="1">
      <alignment vertical="center"/>
    </xf>
    <xf numFmtId="44" fontId="109" fillId="0" borderId="156" xfId="2" applyFont="1" applyBorder="1" applyAlignment="1">
      <alignment vertical="center"/>
    </xf>
    <xf numFmtId="0" fontId="109" fillId="0" borderId="208" xfId="0" applyFont="1" applyBorder="1" applyAlignment="1">
      <alignment vertical="center"/>
    </xf>
    <xf numFmtId="0" fontId="109" fillId="0" borderId="150" xfId="0" applyFont="1" applyBorder="1" applyAlignment="1">
      <alignment vertical="center"/>
    </xf>
    <xf numFmtId="175" fontId="109" fillId="0" borderId="150" xfId="0" applyNumberFormat="1" applyFont="1" applyBorder="1" applyAlignment="1">
      <alignment vertical="center"/>
    </xf>
    <xf numFmtId="0" fontId="109" fillId="0" borderId="225" xfId="0" applyFont="1" applyBorder="1" applyAlignment="1">
      <alignment vertical="center"/>
    </xf>
    <xf numFmtId="0" fontId="109" fillId="0" borderId="212" xfId="0" applyFont="1" applyBorder="1" applyAlignment="1">
      <alignment vertical="center"/>
    </xf>
    <xf numFmtId="0" fontId="109" fillId="0" borderId="212" xfId="0" applyFont="1" applyBorder="1" applyAlignment="1">
      <alignment horizontal="center" vertical="center"/>
    </xf>
    <xf numFmtId="175" fontId="109" fillId="0" borderId="212" xfId="0" applyNumberFormat="1" applyFont="1" applyBorder="1" applyAlignment="1">
      <alignment vertical="center"/>
    </xf>
    <xf numFmtId="44" fontId="109" fillId="0" borderId="213" xfId="2" applyFont="1" applyBorder="1" applyAlignment="1">
      <alignment horizontal="right" vertical="center"/>
    </xf>
    <xf numFmtId="49" fontId="109" fillId="0" borderId="0" xfId="0" applyNumberFormat="1" applyFont="1" applyAlignment="1">
      <alignment vertical="center"/>
    </xf>
    <xf numFmtId="0" fontId="73" fillId="0" borderId="244" xfId="12" applyBorder="1" applyAlignment="1">
      <alignment horizontal="left"/>
    </xf>
    <xf numFmtId="0" fontId="89" fillId="0" borderId="244" xfId="12" applyFont="1" applyBorder="1" applyAlignment="1">
      <alignment horizontal="left" vertical="center"/>
    </xf>
    <xf numFmtId="0" fontId="95" fillId="0" borderId="244" xfId="12" applyFont="1" applyBorder="1" applyAlignment="1">
      <alignment horizontal="left" vertical="top"/>
    </xf>
    <xf numFmtId="0" fontId="82" fillId="0" borderId="244" xfId="4" applyFont="1" applyBorder="1" applyAlignment="1">
      <alignment vertical="top"/>
    </xf>
    <xf numFmtId="0" fontId="81" fillId="0" borderId="244" xfId="4" applyFont="1" applyBorder="1"/>
    <xf numFmtId="0" fontId="142" fillId="49" borderId="0" xfId="12" applyFont="1" applyFill="1" applyAlignment="1">
      <alignment horizontal="left"/>
    </xf>
    <xf numFmtId="0" fontId="94" fillId="49" borderId="0" xfId="12" applyFont="1" applyFill="1" applyAlignment="1">
      <alignment horizontal="left"/>
    </xf>
    <xf numFmtId="0" fontId="91" fillId="49" borderId="0" xfId="12" applyFont="1" applyFill="1" applyAlignment="1">
      <alignment horizontal="left" vertical="center"/>
    </xf>
    <xf numFmtId="0" fontId="90" fillId="49" borderId="0" xfId="12" applyFont="1" applyFill="1" applyAlignment="1">
      <alignment horizontal="left" vertical="center"/>
    </xf>
    <xf numFmtId="0" fontId="94" fillId="49" borderId="0" xfId="12" applyFont="1" applyFill="1" applyAlignment="1">
      <alignment horizontal="left" vertical="center"/>
    </xf>
    <xf numFmtId="0" fontId="90" fillId="49" borderId="0" xfId="12" applyFont="1" applyFill="1" applyAlignment="1">
      <alignment horizontal="center" vertical="center"/>
    </xf>
    <xf numFmtId="0" fontId="143" fillId="49" borderId="0" xfId="12" applyFont="1" applyFill="1" applyAlignment="1">
      <alignment horizontal="left" vertical="center"/>
    </xf>
    <xf numFmtId="0" fontId="90" fillId="49" borderId="0" xfId="12" applyFont="1" applyFill="1" applyAlignment="1">
      <alignment horizontal="left" vertical="center" wrapText="1"/>
    </xf>
    <xf numFmtId="49" fontId="90" fillId="49" borderId="0" xfId="12" applyNumberFormat="1" applyFont="1" applyFill="1"/>
    <xf numFmtId="0" fontId="8" fillId="49" borderId="0" xfId="12" applyFont="1" applyFill="1" applyAlignment="1">
      <alignment horizontal="left" vertical="center"/>
    </xf>
    <xf numFmtId="0" fontId="90" fillId="50" borderId="248" xfId="12" applyFont="1" applyFill="1" applyBorder="1" applyAlignment="1">
      <alignment horizontal="center" vertical="center" wrapText="1"/>
    </xf>
    <xf numFmtId="0" fontId="90" fillId="50" borderId="249" xfId="12" applyFont="1" applyFill="1" applyBorder="1" applyAlignment="1">
      <alignment horizontal="center" vertical="center" wrapText="1"/>
    </xf>
    <xf numFmtId="0" fontId="90" fillId="50" borderId="250" xfId="12" applyFont="1" applyFill="1" applyBorder="1" applyAlignment="1">
      <alignment horizontal="center" vertical="center" wrapText="1"/>
    </xf>
    <xf numFmtId="174" fontId="90" fillId="50" borderId="251" xfId="12" applyNumberFormat="1" applyFont="1" applyFill="1" applyBorder="1" applyAlignment="1">
      <alignment horizontal="center" vertical="center"/>
    </xf>
    <xf numFmtId="174" fontId="90" fillId="50" borderId="252" xfId="12" applyNumberFormat="1" applyFont="1" applyFill="1" applyBorder="1" applyAlignment="1">
      <alignment horizontal="center" vertical="center"/>
    </xf>
    <xf numFmtId="174" fontId="90" fillId="50" borderId="253" xfId="12" applyNumberFormat="1" applyFont="1" applyFill="1" applyBorder="1" applyAlignment="1">
      <alignment horizontal="center" vertical="center"/>
    </xf>
    <xf numFmtId="0" fontId="36" fillId="49" borderId="254" xfId="12" applyFont="1" applyFill="1" applyBorder="1" applyAlignment="1">
      <alignment horizontal="left"/>
    </xf>
    <xf numFmtId="0" fontId="36" fillId="49" borderId="255" xfId="12" applyFont="1" applyFill="1" applyBorder="1" applyAlignment="1">
      <alignment horizontal="left"/>
    </xf>
    <xf numFmtId="0" fontId="95" fillId="0" borderId="0" xfId="12" applyFont="1" applyAlignment="1">
      <alignment horizontal="center" vertical="center"/>
    </xf>
    <xf numFmtId="0" fontId="95" fillId="0" borderId="0" xfId="12" applyFont="1" applyAlignment="1">
      <alignment horizontal="left" vertical="center"/>
    </xf>
    <xf numFmtId="5" fontId="95" fillId="0" borderId="0" xfId="12" applyNumberFormat="1" applyFont="1" applyAlignment="1">
      <alignment horizontal="right" vertical="center"/>
    </xf>
    <xf numFmtId="5" fontId="77" fillId="0" borderId="0" xfId="12" applyNumberFormat="1" applyFont="1" applyAlignment="1">
      <alignment horizontal="right" vertical="center"/>
    </xf>
    <xf numFmtId="5" fontId="79" fillId="0" borderId="0" xfId="12" applyNumberFormat="1" applyFont="1" applyAlignment="1">
      <alignment horizontal="right" vertical="center"/>
    </xf>
    <xf numFmtId="5" fontId="73" fillId="0" borderId="0" xfId="12" applyNumberFormat="1"/>
    <xf numFmtId="5" fontId="144" fillId="0" borderId="0" xfId="12" applyNumberFormat="1" applyFont="1"/>
    <xf numFmtId="39" fontId="48" fillId="0" borderId="0" xfId="5" applyNumberFormat="1" applyFont="1" applyAlignment="1">
      <alignment horizontal="right"/>
      <protection locked="0"/>
    </xf>
    <xf numFmtId="0" fontId="47" fillId="0" borderId="99" xfId="5" applyBorder="1" applyAlignment="1">
      <alignment horizontal="left"/>
      <protection locked="0"/>
    </xf>
    <xf numFmtId="0" fontId="69" fillId="0" borderId="0" xfId="5" applyFont="1" applyAlignment="1">
      <alignment horizontal="left" vertical="center"/>
      <protection locked="0"/>
    </xf>
    <xf numFmtId="49" fontId="68" fillId="0" borderId="92" xfId="5" applyNumberFormat="1" applyFont="1" applyBorder="1" applyAlignment="1">
      <alignment horizontal="center" vertical="center"/>
      <protection locked="0"/>
    </xf>
    <xf numFmtId="0" fontId="68" fillId="0" borderId="92" xfId="5" applyFont="1" applyBorder="1" applyAlignment="1">
      <alignment horizontal="center" vertical="center"/>
      <protection locked="0"/>
    </xf>
    <xf numFmtId="49" fontId="68" fillId="0" borderId="92" xfId="5" applyNumberFormat="1" applyFont="1" applyBorder="1" applyAlignment="1">
      <alignment horizontal="left" vertical="center" wrapText="1"/>
      <protection locked="0"/>
    </xf>
    <xf numFmtId="0" fontId="68" fillId="0" borderId="92" xfId="5" applyFont="1" applyBorder="1" applyAlignment="1">
      <alignment horizontal="left" vertical="center"/>
      <protection locked="0"/>
    </xf>
    <xf numFmtId="0" fontId="68" fillId="0" borderId="92" xfId="5" applyFont="1" applyBorder="1" applyAlignment="1">
      <alignment horizontal="center" vertical="center" wrapText="1"/>
      <protection locked="0"/>
    </xf>
    <xf numFmtId="172" fontId="68" fillId="0" borderId="92" xfId="5" applyNumberFormat="1" applyFont="1" applyBorder="1" applyAlignment="1">
      <alignment horizontal="right" vertical="center"/>
      <protection locked="0"/>
    </xf>
    <xf numFmtId="39" fontId="68" fillId="0" borderId="92" xfId="5" applyNumberFormat="1" applyFont="1" applyBorder="1" applyAlignment="1">
      <alignment horizontal="right" vertical="center"/>
      <protection locked="0"/>
    </xf>
    <xf numFmtId="0" fontId="69" fillId="0" borderId="92" xfId="5" applyFont="1" applyBorder="1" applyAlignment="1">
      <alignment horizontal="left" vertical="center"/>
      <protection locked="0"/>
    </xf>
    <xf numFmtId="0" fontId="69" fillId="0" borderId="92" xfId="5" applyFont="1" applyBorder="1" applyAlignment="1">
      <alignment horizontal="left" vertical="center" wrapText="1"/>
      <protection locked="0"/>
    </xf>
    <xf numFmtId="2" fontId="69" fillId="0" borderId="92" xfId="5" applyNumberFormat="1" applyFont="1" applyBorder="1" applyAlignment="1">
      <alignment horizontal="left" vertical="center" wrapText="1"/>
      <protection locked="0"/>
    </xf>
    <xf numFmtId="0" fontId="69" fillId="0" borderId="0" xfId="5" applyFont="1" applyAlignment="1">
      <alignment horizontal="center" vertical="center" wrapText="1"/>
      <protection locked="0"/>
    </xf>
    <xf numFmtId="170" fontId="69" fillId="0" borderId="0" xfId="5" applyNumberFormat="1" applyFont="1" applyAlignment="1">
      <alignment horizontal="right" vertical="center"/>
      <protection locked="0"/>
    </xf>
    <xf numFmtId="0" fontId="69" fillId="0" borderId="0" xfId="5" applyFont="1" applyAlignment="1">
      <alignment horizontal="left" vertical="center" wrapText="1"/>
      <protection locked="0"/>
    </xf>
    <xf numFmtId="39" fontId="69" fillId="0" borderId="0" xfId="5" applyNumberFormat="1" applyFont="1" applyAlignment="1">
      <alignment horizontal="right" vertical="center"/>
      <protection locked="0"/>
    </xf>
    <xf numFmtId="49" fontId="67" fillId="0" borderId="97" xfId="5" applyNumberFormat="1" applyFont="1" applyBorder="1" applyAlignment="1">
      <alignment horizontal="center" vertical="center"/>
      <protection locked="0"/>
    </xf>
    <xf numFmtId="0" fontId="67" fillId="0" borderId="97" xfId="5" applyFont="1" applyBorder="1" applyAlignment="1">
      <alignment horizontal="center" vertical="center"/>
      <protection locked="0"/>
    </xf>
    <xf numFmtId="49" fontId="67" fillId="0" borderId="97" xfId="5" applyNumberFormat="1" applyFont="1" applyBorder="1" applyAlignment="1">
      <alignment horizontal="left" vertical="center" wrapText="1"/>
      <protection locked="0"/>
    </xf>
    <xf numFmtId="0" fontId="67" fillId="0" borderId="97" xfId="5" applyFont="1" applyBorder="1" applyAlignment="1">
      <alignment horizontal="center" vertical="center" wrapText="1"/>
      <protection locked="0"/>
    </xf>
    <xf numFmtId="172" fontId="67" fillId="0" borderId="97" xfId="5" applyNumberFormat="1" applyFont="1" applyBorder="1" applyAlignment="1">
      <alignment horizontal="right" vertical="center"/>
      <protection locked="0"/>
    </xf>
    <xf numFmtId="0" fontId="47" fillId="0" borderId="97" xfId="5" applyBorder="1" applyAlignment="1">
      <alignment horizontal="left" vertical="center" wrapText="1"/>
      <protection locked="0"/>
    </xf>
    <xf numFmtId="2" fontId="60" fillId="0" borderId="97" xfId="5" applyNumberFormat="1" applyFont="1" applyBorder="1" applyAlignment="1">
      <alignment horizontal="left" vertical="center" wrapText="1"/>
      <protection locked="0"/>
    </xf>
    <xf numFmtId="170" fontId="60" fillId="0" borderId="96" xfId="5" applyNumberFormat="1" applyFont="1" applyBorder="1" applyAlignment="1">
      <alignment horizontal="right" vertical="center"/>
      <protection locked="0"/>
    </xf>
    <xf numFmtId="0" fontId="47" fillId="0" borderId="97" xfId="5" applyBorder="1" applyAlignment="1">
      <alignment horizontal="center" vertical="center" wrapText="1"/>
      <protection locked="0"/>
    </xf>
    <xf numFmtId="0" fontId="73" fillId="0" borderId="256" xfId="12" applyBorder="1"/>
    <xf numFmtId="0" fontId="106" fillId="0" borderId="0" xfId="0" applyFont="1" applyAlignment="1">
      <alignment vertical="center" wrapText="1"/>
    </xf>
    <xf numFmtId="44" fontId="106" fillId="0" borderId="0" xfId="2" applyFont="1" applyAlignment="1">
      <alignment vertical="center"/>
    </xf>
    <xf numFmtId="184" fontId="110" fillId="45" borderId="239" xfId="0" applyNumberFormat="1" applyFont="1" applyFill="1" applyBorder="1" applyAlignment="1">
      <alignment horizontal="left" vertical="center"/>
    </xf>
    <xf numFmtId="184" fontId="109" fillId="0" borderId="234" xfId="0" applyNumberFormat="1" applyFont="1" applyBorder="1" applyAlignment="1">
      <alignment vertical="center"/>
    </xf>
    <xf numFmtId="184" fontId="109" fillId="0" borderId="210" xfId="0" applyNumberFormat="1" applyFont="1" applyBorder="1" applyAlignment="1">
      <alignment vertical="center"/>
    </xf>
    <xf numFmtId="184" fontId="109" fillId="0" borderId="236" xfId="0" applyNumberFormat="1" applyFont="1" applyBorder="1" applyAlignment="1">
      <alignment vertical="center"/>
    </xf>
    <xf numFmtId="0" fontId="112" fillId="0" borderId="235" xfId="0" applyFont="1" applyBorder="1" applyAlignment="1">
      <alignment horizontal="center" vertical="center"/>
    </xf>
    <xf numFmtId="0" fontId="112" fillId="0" borderId="225" xfId="0" applyFont="1" applyBorder="1" applyAlignment="1">
      <alignment horizontal="center" vertical="center"/>
    </xf>
    <xf numFmtId="0" fontId="109" fillId="0" borderId="212" xfId="0" applyFont="1" applyBorder="1" applyAlignment="1">
      <alignment vertical="center" wrapText="1"/>
    </xf>
    <xf numFmtId="172" fontId="109" fillId="0" borderId="212" xfId="0" applyNumberFormat="1" applyFont="1" applyBorder="1" applyAlignment="1">
      <alignment horizontal="right" vertical="center"/>
    </xf>
    <xf numFmtId="44" fontId="109" fillId="37" borderId="212" xfId="2" applyFont="1" applyFill="1" applyBorder="1" applyAlignment="1">
      <alignment vertical="center"/>
    </xf>
    <xf numFmtId="184" fontId="109" fillId="0" borderId="213" xfId="0" applyNumberFormat="1" applyFont="1" applyBorder="1" applyAlignment="1">
      <alignment vertical="center"/>
    </xf>
    <xf numFmtId="49" fontId="106" fillId="0" borderId="0" xfId="0" applyNumberFormat="1" applyFont="1" applyAlignment="1">
      <alignment vertical="center"/>
    </xf>
    <xf numFmtId="0" fontId="73" fillId="0" borderId="256" xfId="12" applyBorder="1" applyAlignment="1">
      <alignment horizontal="left"/>
    </xf>
    <xf numFmtId="0" fontId="79" fillId="0" borderId="257" xfId="12" applyFont="1" applyBorder="1" applyAlignment="1">
      <alignment horizontal="left" vertical="center"/>
    </xf>
    <xf numFmtId="0" fontId="89" fillId="0" borderId="258" xfId="12" applyFont="1" applyBorder="1" applyAlignment="1">
      <alignment horizontal="left" vertical="center"/>
    </xf>
    <xf numFmtId="0" fontId="95" fillId="0" borderId="259" xfId="12" applyFont="1" applyBorder="1" applyAlignment="1">
      <alignment horizontal="left" vertical="center"/>
    </xf>
    <xf numFmtId="0" fontId="89" fillId="0" borderId="260" xfId="12" applyFont="1" applyBorder="1" applyAlignment="1">
      <alignment horizontal="left" vertical="center"/>
    </xf>
    <xf numFmtId="0" fontId="100" fillId="0" borderId="63" xfId="4" applyFont="1" applyBorder="1" applyAlignment="1">
      <alignment horizontal="left" vertical="top" wrapText="1"/>
    </xf>
    <xf numFmtId="0" fontId="81" fillId="0" borderId="261" xfId="4" applyFont="1" applyBorder="1"/>
    <xf numFmtId="0" fontId="73" fillId="0" borderId="261" xfId="12" applyBorder="1" applyAlignment="1">
      <alignment vertical="center"/>
    </xf>
    <xf numFmtId="0" fontId="73" fillId="0" borderId="262" xfId="12" applyBorder="1" applyAlignment="1">
      <alignment vertical="center"/>
    </xf>
    <xf numFmtId="0" fontId="73" fillId="0" borderId="261" xfId="12" applyBorder="1"/>
    <xf numFmtId="0" fontId="73" fillId="0" borderId="262" xfId="12" applyBorder="1"/>
    <xf numFmtId="0" fontId="73" fillId="0" borderId="261" xfId="12" applyBorder="1" applyAlignment="1">
      <alignment horizontal="left"/>
    </xf>
    <xf numFmtId="0" fontId="73" fillId="0" borderId="262" xfId="12" applyBorder="1" applyAlignment="1">
      <alignment horizontal="left"/>
    </xf>
    <xf numFmtId="0" fontId="89" fillId="0" borderId="263" xfId="12" applyFont="1" applyBorder="1" applyAlignment="1">
      <alignment horizontal="left" vertical="center"/>
    </xf>
    <xf numFmtId="0" fontId="89" fillId="0" borderId="264" xfId="12" applyFont="1" applyBorder="1" applyAlignment="1">
      <alignment horizontal="left" vertical="center"/>
    </xf>
    <xf numFmtId="0" fontId="89" fillId="0" borderId="265" xfId="12" applyFont="1" applyBorder="1" applyAlignment="1">
      <alignment horizontal="left" vertical="center"/>
    </xf>
    <xf numFmtId="0" fontId="81" fillId="0" borderId="261" xfId="4" applyFont="1" applyBorder="1" applyAlignment="1">
      <alignment wrapText="1"/>
    </xf>
    <xf numFmtId="0" fontId="73" fillId="0" borderId="261" xfId="12" applyBorder="1" applyAlignment="1">
      <alignment wrapText="1"/>
    </xf>
    <xf numFmtId="0" fontId="81" fillId="0" borderId="261" xfId="4" applyFont="1" applyBorder="1" applyAlignment="1">
      <alignment horizontal="left" vertical="top" wrapText="1"/>
    </xf>
    <xf numFmtId="0" fontId="73" fillId="0" borderId="262" xfId="12" applyBorder="1" applyAlignment="1">
      <alignment wrapText="1"/>
    </xf>
    <xf numFmtId="0" fontId="82" fillId="42" borderId="103" xfId="4" applyFont="1" applyFill="1" applyBorder="1" applyAlignment="1">
      <alignment horizontal="center" vertical="top" wrapText="1"/>
    </xf>
    <xf numFmtId="0" fontId="56" fillId="0" borderId="0" xfId="12" applyFont="1" applyAlignment="1" applyProtection="1">
      <alignment horizontal="left" vertical="center" wrapText="1"/>
      <protection locked="0"/>
    </xf>
    <xf numFmtId="0" fontId="56" fillId="0" borderId="112" xfId="12" applyFont="1" applyBorder="1" applyAlignment="1" applyProtection="1">
      <alignment horizontal="left" vertical="center" wrapText="1"/>
      <protection locked="0"/>
    </xf>
    <xf numFmtId="0" fontId="90" fillId="0" borderId="167" xfId="12" applyFont="1" applyBorder="1" applyAlignment="1">
      <alignment horizontal="left" vertical="center" wrapText="1"/>
    </xf>
    <xf numFmtId="0" fontId="36" fillId="0" borderId="0" xfId="12" applyFont="1" applyAlignment="1">
      <alignment horizontal="left" vertical="center"/>
    </xf>
    <xf numFmtId="0" fontId="73" fillId="0" borderId="0" xfId="12" applyAlignment="1">
      <alignment vertical="center"/>
    </xf>
    <xf numFmtId="0" fontId="36" fillId="0" borderId="0" xfId="12" applyFont="1" applyAlignment="1">
      <alignment horizontal="left" vertical="center" wrapText="1"/>
    </xf>
    <xf numFmtId="0" fontId="97" fillId="0" borderId="0" xfId="12" applyFont="1"/>
    <xf numFmtId="0" fontId="81" fillId="0" borderId="0" xfId="4" applyFont="1" applyAlignment="1">
      <alignment horizontal="center"/>
    </xf>
    <xf numFmtId="0" fontId="73" fillId="0" borderId="0" xfId="12"/>
    <xf numFmtId="0" fontId="73" fillId="0" borderId="6" xfId="12" applyBorder="1" applyAlignment="1">
      <alignment vertical="center"/>
    </xf>
    <xf numFmtId="0" fontId="81" fillId="0" borderId="6" xfId="4" applyFont="1" applyBorder="1" applyAlignment="1">
      <alignment wrapText="1"/>
    </xf>
    <xf numFmtId="0" fontId="73" fillId="0" borderId="6" xfId="12" applyBorder="1"/>
    <xf numFmtId="0" fontId="73" fillId="0" borderId="113" xfId="12" applyBorder="1"/>
    <xf numFmtId="0" fontId="81" fillId="0" borderId="0" xfId="4" applyFont="1" applyAlignment="1">
      <alignment wrapText="1"/>
    </xf>
    <xf numFmtId="0" fontId="73" fillId="0" borderId="0" xfId="12" applyAlignment="1">
      <alignment wrapText="1"/>
    </xf>
    <xf numFmtId="0" fontId="73" fillId="0" borderId="6" xfId="12" applyBorder="1" applyAlignment="1">
      <alignment wrapText="1"/>
    </xf>
    <xf numFmtId="0" fontId="56" fillId="0" borderId="244" xfId="12" applyFont="1" applyBorder="1" applyAlignment="1" applyProtection="1">
      <alignment horizontal="left" vertical="center" wrapText="1"/>
      <protection locked="0"/>
    </xf>
    <xf numFmtId="0" fontId="73" fillId="0" borderId="113" xfId="12" applyBorder="1" applyAlignment="1">
      <alignment vertical="center"/>
    </xf>
    <xf numFmtId="0" fontId="73" fillId="0" borderId="261" xfId="12" applyBorder="1" applyAlignment="1">
      <alignment vertical="center"/>
    </xf>
    <xf numFmtId="0" fontId="73" fillId="0" borderId="262" xfId="12" applyBorder="1" applyAlignment="1">
      <alignment vertical="center"/>
    </xf>
    <xf numFmtId="0" fontId="81" fillId="51" borderId="267" xfId="9" applyFont="1" applyFill="1" applyBorder="1" applyAlignment="1">
      <alignment horizontal="center" vertical="center" wrapText="1"/>
    </xf>
    <xf numFmtId="0" fontId="81" fillId="51" borderId="268" xfId="9" applyFont="1" applyFill="1" applyBorder="1" applyAlignment="1">
      <alignment horizontal="center" vertical="center" wrapText="1"/>
    </xf>
    <xf numFmtId="0" fontId="81" fillId="52" borderId="268" xfId="9" applyFont="1" applyFill="1" applyBorder="1" applyAlignment="1">
      <alignment horizontal="center" vertical="center"/>
    </xf>
    <xf numFmtId="0" fontId="81" fillId="52" borderId="268" xfId="9" applyFont="1" applyFill="1" applyBorder="1" applyAlignment="1">
      <alignment horizontal="center" vertical="center" wrapText="1"/>
    </xf>
    <xf numFmtId="167" fontId="81" fillId="52" borderId="268" xfId="9" applyNumberFormat="1" applyFont="1" applyFill="1" applyBorder="1" applyAlignment="1">
      <alignment horizontal="center" vertical="center" wrapText="1"/>
    </xf>
    <xf numFmtId="164" fontId="81" fillId="52" borderId="268" xfId="9" applyNumberFormat="1" applyFont="1" applyFill="1" applyBorder="1" applyAlignment="1">
      <alignment horizontal="center" vertical="center" wrapText="1"/>
    </xf>
    <xf numFmtId="167" fontId="81" fillId="51" borderId="269" xfId="9" applyNumberFormat="1" applyFont="1" applyFill="1" applyBorder="1" applyAlignment="1">
      <alignment horizontal="center" vertical="center" wrapText="1"/>
    </xf>
    <xf numFmtId="0" fontId="82" fillId="42" borderId="270" xfId="4" applyFont="1" applyFill="1" applyBorder="1" applyAlignment="1">
      <alignment horizontal="center" vertical="top" wrapText="1"/>
    </xf>
    <xf numFmtId="0" fontId="84" fillId="42" borderId="271" xfId="10" applyFont="1" applyFill="1" applyBorder="1"/>
    <xf numFmtId="0" fontId="82" fillId="42" borderId="271" xfId="4" applyFont="1" applyFill="1" applyBorder="1" applyAlignment="1">
      <alignment horizontal="left" vertical="top" wrapText="1"/>
    </xf>
    <xf numFmtId="164" fontId="82" fillId="42" borderId="271" xfId="10" applyNumberFormat="1" applyFont="1" applyFill="1" applyBorder="1"/>
    <xf numFmtId="164" fontId="82" fillId="42" borderId="272" xfId="10" applyNumberFormat="1" applyFont="1" applyFill="1" applyBorder="1"/>
    <xf numFmtId="167" fontId="84" fillId="42" borderId="273" xfId="11" applyNumberFormat="1" applyFont="1" applyFill="1" applyBorder="1" applyAlignment="1">
      <alignment horizontal="right" vertical="center"/>
    </xf>
    <xf numFmtId="0" fontId="81" fillId="0" borderId="274" xfId="4" applyNumberFormat="1" applyFont="1" applyBorder="1" applyAlignment="1">
      <alignment horizontal="center" vertical="center" wrapText="1"/>
    </xf>
    <xf numFmtId="49" fontId="81" fillId="0" borderId="275" xfId="4" applyNumberFormat="1" applyFont="1" applyBorder="1" applyAlignment="1">
      <alignment horizontal="center" vertical="center" wrapText="1"/>
    </xf>
    <xf numFmtId="0" fontId="81" fillId="0" borderId="211" xfId="4" applyFont="1" applyFill="1" applyBorder="1" applyAlignment="1">
      <alignment horizontal="left" vertical="top" wrapText="1"/>
    </xf>
    <xf numFmtId="167" fontId="85" fillId="37" borderId="211" xfId="11" applyNumberFormat="1" applyFont="1" applyFill="1" applyBorder="1" applyAlignment="1">
      <alignment vertical="center"/>
    </xf>
    <xf numFmtId="3" fontId="81" fillId="0" borderId="211" xfId="10" applyNumberFormat="1" applyFont="1" applyFill="1" applyBorder="1" applyAlignment="1">
      <alignment vertical="center"/>
    </xf>
    <xf numFmtId="3" fontId="81" fillId="0" borderId="211" xfId="10" applyNumberFormat="1" applyFont="1" applyBorder="1" applyAlignment="1">
      <alignment vertical="center"/>
    </xf>
    <xf numFmtId="167" fontId="85" fillId="0" borderId="276" xfId="11" applyNumberFormat="1" applyFont="1" applyBorder="1" applyAlignment="1">
      <alignment vertical="center"/>
    </xf>
    <xf numFmtId="0" fontId="85" fillId="0" borderId="0" xfId="10" applyFont="1" applyFill="1"/>
    <xf numFmtId="0" fontId="81" fillId="0" borderId="0" xfId="4" applyFont="1" applyFill="1" applyBorder="1" applyAlignment="1">
      <alignment horizontal="left" vertical="top" wrapText="1"/>
    </xf>
    <xf numFmtId="0" fontId="81" fillId="0" borderId="277" xfId="4" applyFont="1" applyFill="1" applyBorder="1" applyAlignment="1">
      <alignment horizontal="left" vertical="top" wrapText="1"/>
    </xf>
    <xf numFmtId="49" fontId="81" fillId="0" borderId="274" xfId="4" applyNumberFormat="1" applyFont="1" applyBorder="1" applyAlignment="1">
      <alignment horizontal="center" vertical="center" wrapText="1"/>
    </xf>
    <xf numFmtId="0" fontId="86" fillId="0" borderId="211" xfId="4" applyFont="1" applyFill="1" applyBorder="1" applyAlignment="1">
      <alignment horizontal="left" vertical="top" wrapText="1"/>
    </xf>
    <xf numFmtId="167" fontId="85" fillId="0" borderId="211" xfId="11" applyNumberFormat="1" applyFont="1" applyBorder="1" applyAlignment="1">
      <alignment vertical="center"/>
    </xf>
    <xf numFmtId="0" fontId="81" fillId="0" borderId="278" xfId="4" applyNumberFormat="1" applyFont="1" applyBorder="1" applyAlignment="1">
      <alignment horizontal="center" vertical="center" wrapText="1"/>
    </xf>
    <xf numFmtId="49" fontId="81" fillId="0" borderId="279" xfId="4" applyNumberFormat="1" applyFont="1" applyBorder="1" applyAlignment="1">
      <alignment horizontal="center" vertical="center" wrapText="1"/>
    </xf>
    <xf numFmtId="0" fontId="81" fillId="0" borderId="280" xfId="4" applyFont="1" applyFill="1" applyBorder="1" applyAlignment="1">
      <alignment horizontal="left" vertical="top" wrapText="1"/>
    </xf>
    <xf numFmtId="0" fontId="85" fillId="0" borderId="280" xfId="10" applyFont="1" applyBorder="1" applyAlignment="1">
      <alignment horizontal="center" vertical="center"/>
    </xf>
    <xf numFmtId="167" fontId="85" fillId="37" borderId="280" xfId="11" applyNumberFormat="1" applyFont="1" applyFill="1" applyBorder="1" applyAlignment="1">
      <alignment vertical="center"/>
    </xf>
    <xf numFmtId="3" fontId="81" fillId="0" borderId="280" xfId="10" applyNumberFormat="1" applyFont="1" applyFill="1" applyBorder="1" applyAlignment="1">
      <alignment vertical="center"/>
    </xf>
    <xf numFmtId="3" fontId="81" fillId="0" borderId="280" xfId="10" applyNumberFormat="1" applyFont="1" applyBorder="1" applyAlignment="1">
      <alignment vertical="center"/>
    </xf>
    <xf numFmtId="167" fontId="85" fillId="0" borderId="281" xfId="11" applyNumberFormat="1" applyFont="1" applyBorder="1" applyAlignment="1">
      <alignment vertical="center"/>
    </xf>
    <xf numFmtId="49" fontId="81" fillId="0" borderId="282" xfId="4" applyNumberFormat="1" applyFont="1" applyBorder="1" applyAlignment="1">
      <alignment horizontal="center" vertical="center" wrapText="1"/>
    </xf>
    <xf numFmtId="49" fontId="81" fillId="0" borderId="283" xfId="4" applyNumberFormat="1" applyFont="1" applyBorder="1" applyAlignment="1">
      <alignment horizontal="center" vertical="center" wrapText="1"/>
    </xf>
    <xf numFmtId="0" fontId="86" fillId="0" borderId="284" xfId="4" applyFont="1" applyFill="1" applyBorder="1" applyAlignment="1">
      <alignment horizontal="left" vertical="top" wrapText="1"/>
    </xf>
    <xf numFmtId="0" fontId="85" fillId="0" borderId="284" xfId="10" applyFont="1" applyBorder="1" applyAlignment="1">
      <alignment horizontal="center" vertical="center"/>
    </xf>
    <xf numFmtId="167" fontId="85" fillId="0" borderId="284" xfId="11" applyNumberFormat="1" applyFont="1" applyBorder="1" applyAlignment="1">
      <alignment vertical="center"/>
    </xf>
    <xf numFmtId="3" fontId="81" fillId="0" borderId="284" xfId="10" applyNumberFormat="1" applyFont="1" applyFill="1" applyBorder="1" applyAlignment="1">
      <alignment vertical="center"/>
    </xf>
    <xf numFmtId="3" fontId="81" fillId="0" borderId="284" xfId="10" applyNumberFormat="1" applyFont="1" applyBorder="1" applyAlignment="1">
      <alignment vertical="center"/>
    </xf>
    <xf numFmtId="167" fontId="85" fillId="0" borderId="285" xfId="11" applyNumberFormat="1" applyFont="1" applyBorder="1" applyAlignment="1">
      <alignment vertical="center"/>
    </xf>
    <xf numFmtId="49" fontId="145" fillId="0" borderId="275" xfId="4" applyNumberFormat="1" applyFont="1" applyBorder="1" applyAlignment="1">
      <alignment horizontal="center" vertical="center" wrapText="1"/>
    </xf>
    <xf numFmtId="49" fontId="145" fillId="0" borderId="279" xfId="4" applyNumberFormat="1" applyFont="1" applyFill="1" applyBorder="1" applyAlignment="1">
      <alignment horizontal="center" vertical="center" wrapText="1"/>
    </xf>
    <xf numFmtId="3" fontId="85" fillId="0" borderId="0" xfId="10" applyNumberFormat="1" applyFont="1" applyFill="1"/>
    <xf numFmtId="0" fontId="81" fillId="0" borderId="282" xfId="4" applyNumberFormat="1" applyFont="1" applyBorder="1" applyAlignment="1">
      <alignment horizontal="center" vertical="center" wrapText="1"/>
    </xf>
    <xf numFmtId="0" fontId="81" fillId="0" borderId="280" xfId="4" applyFont="1" applyBorder="1" applyAlignment="1">
      <alignment horizontal="left" vertical="top" wrapText="1"/>
    </xf>
    <xf numFmtId="167" fontId="85" fillId="0" borderId="281" xfId="11" applyNumberFormat="1" applyFont="1" applyFill="1" applyBorder="1" applyAlignment="1">
      <alignment vertical="center"/>
    </xf>
    <xf numFmtId="0" fontId="81" fillId="0" borderId="278" xfId="4" applyNumberFormat="1" applyFont="1" applyFill="1" applyBorder="1" applyAlignment="1">
      <alignment horizontal="center" vertical="center" wrapText="1"/>
    </xf>
    <xf numFmtId="49" fontId="81" fillId="0" borderId="279" xfId="4" applyNumberFormat="1" applyFont="1" applyFill="1" applyBorder="1" applyAlignment="1">
      <alignment horizontal="center" vertical="center" wrapText="1"/>
    </xf>
    <xf numFmtId="0" fontId="85" fillId="0" borderId="280" xfId="10" applyFont="1" applyFill="1" applyBorder="1" applyAlignment="1">
      <alignment horizontal="center" vertical="center"/>
    </xf>
    <xf numFmtId="0" fontId="85" fillId="0" borderId="277" xfId="10" applyFont="1" applyBorder="1" applyAlignment="1">
      <alignment horizontal="center" vertical="center"/>
    </xf>
    <xf numFmtId="167" fontId="85" fillId="0" borderId="276" xfId="11" applyNumberFormat="1" applyFont="1" applyFill="1" applyBorder="1" applyAlignment="1">
      <alignment vertical="center"/>
    </xf>
    <xf numFmtId="0" fontId="86" fillId="0" borderId="284" xfId="4" applyFont="1" applyBorder="1" applyAlignment="1">
      <alignment horizontal="left" vertical="top" wrapText="1"/>
    </xf>
    <xf numFmtId="167" fontId="85" fillId="0" borderId="285" xfId="11" applyNumberFormat="1" applyFont="1" applyFill="1" applyBorder="1" applyAlignment="1">
      <alignment vertical="center"/>
    </xf>
    <xf numFmtId="0" fontId="85" fillId="0" borderId="211" xfId="10" applyFont="1" applyFill="1" applyBorder="1" applyAlignment="1">
      <alignment horizontal="center" vertical="center"/>
    </xf>
    <xf numFmtId="167" fontId="85" fillId="0" borderId="0" xfId="10" applyNumberFormat="1" applyFont="1"/>
    <xf numFmtId="0" fontId="81" fillId="0" borderId="286" xfId="4" applyNumberFormat="1" applyFont="1" applyBorder="1" applyAlignment="1">
      <alignment horizontal="center" vertical="center" wrapText="1"/>
    </xf>
    <xf numFmtId="49" fontId="81" fillId="0" borderId="287" xfId="4" applyNumberFormat="1" applyFont="1" applyBorder="1" applyAlignment="1">
      <alignment horizontal="center" vertical="center" wrapText="1"/>
    </xf>
    <xf numFmtId="0" fontId="81" fillId="0" borderId="288" xfId="4" applyFont="1" applyBorder="1" applyAlignment="1">
      <alignment horizontal="left" vertical="top" wrapText="1"/>
    </xf>
    <xf numFmtId="0" fontId="85" fillId="0" borderId="288" xfId="10" applyFont="1" applyBorder="1" applyAlignment="1">
      <alignment horizontal="center" vertical="center"/>
    </xf>
    <xf numFmtId="167" fontId="85" fillId="0" borderId="288" xfId="11" applyNumberFormat="1" applyFont="1" applyBorder="1" applyAlignment="1">
      <alignment vertical="center"/>
    </xf>
    <xf numFmtId="3" fontId="81" fillId="0" borderId="288" xfId="10" applyNumberFormat="1" applyFont="1" applyBorder="1" applyAlignment="1">
      <alignment vertical="center"/>
    </xf>
    <xf numFmtId="167" fontId="85" fillId="0" borderId="289" xfId="11" applyNumberFormat="1" applyFont="1" applyBorder="1" applyAlignment="1">
      <alignment vertical="center"/>
    </xf>
    <xf numFmtId="0" fontId="81" fillId="51" borderId="290" xfId="9" applyFont="1" applyFill="1" applyBorder="1" applyAlignment="1">
      <alignment horizontal="center" vertical="center" wrapText="1"/>
    </xf>
    <xf numFmtId="0" fontId="81" fillId="51" borderId="291" xfId="9" applyFont="1" applyFill="1" applyBorder="1" applyAlignment="1">
      <alignment horizontal="center" vertical="center" wrapText="1"/>
    </xf>
    <xf numFmtId="0" fontId="81" fillId="52" borderId="291" xfId="9" applyFont="1" applyFill="1" applyBorder="1" applyAlignment="1">
      <alignment horizontal="center" vertical="center"/>
    </xf>
    <xf numFmtId="0" fontId="81" fillId="52" borderId="291" xfId="9" applyFont="1" applyFill="1" applyBorder="1" applyAlignment="1">
      <alignment horizontal="center" vertical="center" wrapText="1"/>
    </xf>
    <xf numFmtId="167" fontId="81" fillId="52" borderId="291" xfId="9" applyNumberFormat="1" applyFont="1" applyFill="1" applyBorder="1" applyAlignment="1">
      <alignment horizontal="center" vertical="center" wrapText="1"/>
    </xf>
    <xf numFmtId="164" fontId="81" fillId="52" borderId="291" xfId="9" applyNumberFormat="1" applyFont="1" applyFill="1" applyBorder="1" applyAlignment="1">
      <alignment horizontal="center" vertical="center" wrapText="1"/>
    </xf>
    <xf numFmtId="167" fontId="81" fillId="51" borderId="292" xfId="9" applyNumberFormat="1" applyFont="1" applyFill="1" applyBorder="1" applyAlignment="1">
      <alignment horizontal="center" vertical="center" wrapText="1"/>
    </xf>
    <xf numFmtId="0" fontId="82" fillId="42" borderId="293" xfId="4" applyFont="1" applyFill="1" applyBorder="1" applyAlignment="1">
      <alignment horizontal="center" vertical="top" wrapText="1"/>
    </xf>
    <xf numFmtId="167" fontId="84" fillId="42" borderId="295" xfId="11" applyNumberFormat="1" applyFont="1" applyFill="1" applyBorder="1" applyAlignment="1">
      <alignment horizontal="right" vertical="center"/>
    </xf>
    <xf numFmtId="0" fontId="146" fillId="0" borderId="0" xfId="10" applyFont="1"/>
    <xf numFmtId="0" fontId="81" fillId="0" borderId="296" xfId="4" applyNumberFormat="1" applyFont="1" applyBorder="1" applyAlignment="1">
      <alignment horizontal="center" vertical="center" wrapText="1"/>
    </xf>
    <xf numFmtId="49" fontId="81" fillId="0" borderId="297" xfId="4" applyNumberFormat="1" applyFont="1" applyBorder="1" applyAlignment="1">
      <alignment horizontal="center" vertical="center" wrapText="1"/>
    </xf>
    <xf numFmtId="0" fontId="82" fillId="0" borderId="211" xfId="4" applyFont="1" applyFill="1" applyBorder="1" applyAlignment="1">
      <alignment horizontal="left" vertical="top" wrapText="1"/>
    </xf>
    <xf numFmtId="0" fontId="85" fillId="0" borderId="297" xfId="10" applyFont="1" applyBorder="1" applyAlignment="1">
      <alignment horizontal="center" vertical="center"/>
    </xf>
    <xf numFmtId="167" fontId="85" fillId="37" borderId="297" xfId="11" applyNumberFormat="1" applyFont="1" applyFill="1" applyBorder="1" applyAlignment="1">
      <alignment vertical="center"/>
    </xf>
    <xf numFmtId="3" fontId="81" fillId="0" borderId="297" xfId="10" applyNumberFormat="1" applyFont="1" applyBorder="1" applyAlignment="1">
      <alignment vertical="center"/>
    </xf>
    <xf numFmtId="167" fontId="85" fillId="0" borderId="298" xfId="11" applyNumberFormat="1" applyFont="1" applyBorder="1" applyAlignment="1">
      <alignment vertical="center"/>
    </xf>
    <xf numFmtId="0" fontId="81" fillId="0" borderId="297" xfId="4" applyFont="1" applyBorder="1" applyAlignment="1">
      <alignment horizontal="left" vertical="top" wrapText="1"/>
    </xf>
    <xf numFmtId="0" fontId="146" fillId="0" borderId="0" xfId="10" applyFont="1" applyAlignment="1">
      <alignment vertical="top"/>
    </xf>
    <xf numFmtId="0" fontId="82" fillId="0" borderId="211" xfId="4" applyFont="1" applyBorder="1" applyAlignment="1">
      <alignment horizontal="left" vertical="top" wrapText="1"/>
    </xf>
    <xf numFmtId="0" fontId="81" fillId="0" borderId="299" xfId="4" applyNumberFormat="1" applyFont="1" applyBorder="1" applyAlignment="1">
      <alignment horizontal="center" vertical="center" wrapText="1"/>
    </xf>
    <xf numFmtId="49" fontId="81" fillId="0" borderId="300" xfId="4" applyNumberFormat="1" applyFont="1" applyBorder="1" applyAlignment="1">
      <alignment horizontal="center" vertical="center" wrapText="1"/>
    </xf>
    <xf numFmtId="0" fontId="81" fillId="0" borderId="300" xfId="4" applyFont="1" applyBorder="1" applyAlignment="1">
      <alignment horizontal="left" vertical="top" wrapText="1"/>
    </xf>
    <xf numFmtId="0" fontId="85" fillId="0" borderId="300" xfId="10" applyFont="1" applyBorder="1" applyAlignment="1">
      <alignment horizontal="center" vertical="center"/>
    </xf>
    <xf numFmtId="167" fontId="85" fillId="37" borderId="300" xfId="11" applyNumberFormat="1" applyFont="1" applyFill="1" applyBorder="1" applyAlignment="1">
      <alignment vertical="center"/>
    </xf>
    <xf numFmtId="3" fontId="81" fillId="0" borderId="300" xfId="10" applyNumberFormat="1" applyFont="1" applyBorder="1" applyAlignment="1">
      <alignment vertical="center"/>
    </xf>
    <xf numFmtId="167" fontId="85" fillId="0" borderId="301" xfId="11" applyNumberFormat="1" applyFont="1" applyBorder="1" applyAlignment="1">
      <alignment vertical="center"/>
    </xf>
    <xf numFmtId="0" fontId="81" fillId="0" borderId="302" xfId="4" applyNumberFormat="1" applyFont="1" applyBorder="1" applyAlignment="1">
      <alignment horizontal="center" vertical="center" wrapText="1"/>
    </xf>
    <xf numFmtId="49" fontId="81" fillId="0" borderId="303" xfId="4" applyNumberFormat="1" applyFont="1" applyBorder="1" applyAlignment="1">
      <alignment horizontal="center" vertical="center" wrapText="1"/>
    </xf>
    <xf numFmtId="0" fontId="147" fillId="0" borderId="304" xfId="4" applyFont="1" applyBorder="1" applyAlignment="1">
      <alignment horizontal="left" vertical="top" wrapText="1"/>
    </xf>
    <xf numFmtId="0" fontId="85" fillId="0" borderId="303" xfId="10" applyFont="1" applyBorder="1" applyAlignment="1">
      <alignment horizontal="center" vertical="center"/>
    </xf>
    <xf numFmtId="167" fontId="85" fillId="0" borderId="303" xfId="11" applyNumberFormat="1" applyFont="1" applyFill="1" applyBorder="1" applyAlignment="1">
      <alignment vertical="center"/>
    </xf>
    <xf numFmtId="3" fontId="81" fillId="0" borderId="303" xfId="10" applyNumberFormat="1" applyFont="1" applyBorder="1" applyAlignment="1">
      <alignment vertical="center"/>
    </xf>
    <xf numFmtId="167" fontId="85" fillId="0" borderId="305" xfId="11" applyNumberFormat="1" applyFont="1" applyBorder="1" applyAlignment="1">
      <alignment vertical="center"/>
    </xf>
    <xf numFmtId="0" fontId="81" fillId="0" borderId="306" xfId="4" applyNumberFormat="1" applyFont="1" applyBorder="1" applyAlignment="1">
      <alignment horizontal="center" vertical="center" wrapText="1"/>
    </xf>
    <xf numFmtId="49" fontId="81" fillId="0" borderId="307" xfId="4" applyNumberFormat="1" applyFont="1" applyBorder="1" applyAlignment="1">
      <alignment horizontal="center" vertical="center" wrapText="1"/>
    </xf>
    <xf numFmtId="0" fontId="81" fillId="0" borderId="284" xfId="4" applyFont="1" applyBorder="1" applyAlignment="1">
      <alignment horizontal="left" vertical="top" wrapText="1"/>
    </xf>
    <xf numFmtId="0" fontId="81" fillId="0" borderId="308" xfId="4" applyNumberFormat="1" applyFont="1" applyBorder="1" applyAlignment="1">
      <alignment horizontal="center" vertical="center" wrapText="1"/>
    </xf>
    <xf numFmtId="49" fontId="81" fillId="0" borderId="309" xfId="4" applyNumberFormat="1" applyFont="1" applyBorder="1" applyAlignment="1">
      <alignment horizontal="center" vertical="center" wrapText="1"/>
    </xf>
    <xf numFmtId="0" fontId="85" fillId="0" borderId="310" xfId="10" applyFont="1" applyBorder="1" applyAlignment="1">
      <alignment horizontal="center" vertical="center"/>
    </xf>
    <xf numFmtId="3" fontId="81" fillId="0" borderId="309" xfId="10" applyNumberFormat="1" applyFont="1" applyBorder="1" applyAlignment="1">
      <alignment vertical="center"/>
    </xf>
    <xf numFmtId="167" fontId="85" fillId="0" borderId="311" xfId="11" applyNumberFormat="1" applyFont="1" applyBorder="1" applyAlignment="1">
      <alignment vertical="center"/>
    </xf>
    <xf numFmtId="164" fontId="82" fillId="42" borderId="7" xfId="10" applyNumberFormat="1" applyFont="1" applyFill="1" applyBorder="1" applyAlignment="1">
      <alignment horizontal="left"/>
    </xf>
    <xf numFmtId="0" fontId="81" fillId="0" borderId="296" xfId="4" applyFont="1" applyBorder="1" applyAlignment="1">
      <alignment horizontal="center" vertical="center" wrapText="1"/>
    </xf>
    <xf numFmtId="0" fontId="81" fillId="0" borderId="299" xfId="4" applyFont="1" applyBorder="1" applyAlignment="1">
      <alignment horizontal="center" vertical="center" wrapText="1"/>
    </xf>
    <xf numFmtId="0" fontId="82" fillId="0" borderId="312" xfId="4" applyFont="1" applyBorder="1" applyAlignment="1">
      <alignment horizontal="left" vertical="top" wrapText="1"/>
    </xf>
    <xf numFmtId="0" fontId="81" fillId="0" borderId="302" xfId="4" applyFont="1" applyBorder="1" applyAlignment="1">
      <alignment horizontal="center" vertical="center" wrapText="1"/>
    </xf>
    <xf numFmtId="167" fontId="85" fillId="0" borderId="303" xfId="11" applyNumberFormat="1" applyFont="1" applyBorder="1" applyAlignment="1">
      <alignment vertical="center"/>
    </xf>
    <xf numFmtId="0" fontId="81" fillId="0" borderId="306" xfId="4" applyFont="1" applyBorder="1" applyAlignment="1">
      <alignment horizontal="center" vertical="center" wrapText="1"/>
    </xf>
    <xf numFmtId="0" fontId="81" fillId="0" borderId="308" xfId="4" applyFont="1" applyBorder="1" applyAlignment="1">
      <alignment horizontal="center" vertical="center" wrapText="1"/>
    </xf>
    <xf numFmtId="167" fontId="85" fillId="0" borderId="297" xfId="11" applyNumberFormat="1" applyFont="1" applyFill="1" applyBorder="1" applyAlignment="1">
      <alignment vertical="center"/>
    </xf>
    <xf numFmtId="167" fontId="85" fillId="0" borderId="309" xfId="11" applyNumberFormat="1" applyFont="1" applyFill="1" applyBorder="1" applyAlignment="1">
      <alignment vertical="center"/>
    </xf>
    <xf numFmtId="49" fontId="81" fillId="44" borderId="142" xfId="4" applyNumberFormat="1" applyFont="1" applyFill="1" applyBorder="1" applyAlignment="1">
      <alignment horizontal="center" vertical="center" wrapText="1"/>
    </xf>
    <xf numFmtId="49" fontId="81" fillId="44" borderId="61" xfId="4" applyNumberFormat="1" applyFont="1" applyFill="1" applyBorder="1" applyAlignment="1">
      <alignment horizontal="center" vertical="center" wrapText="1"/>
    </xf>
    <xf numFmtId="0" fontId="73" fillId="0" borderId="313" xfId="12" applyBorder="1"/>
    <xf numFmtId="0" fontId="73" fillId="0" borderId="314" xfId="12" applyBorder="1"/>
    <xf numFmtId="0" fontId="73" fillId="0" borderId="313" xfId="12" applyBorder="1" applyAlignment="1">
      <alignment horizontal="left"/>
    </xf>
    <xf numFmtId="0" fontId="73" fillId="0" borderId="314" xfId="12" applyBorder="1" applyAlignment="1">
      <alignment horizontal="left"/>
    </xf>
    <xf numFmtId="0" fontId="89" fillId="0" borderId="315" xfId="12" applyFont="1" applyBorder="1" applyAlignment="1">
      <alignment horizontal="left" vertical="center"/>
    </xf>
    <xf numFmtId="0" fontId="89" fillId="0" borderId="316" xfId="12" applyFont="1" applyBorder="1" applyAlignment="1">
      <alignment horizontal="left" vertical="center"/>
    </xf>
    <xf numFmtId="0" fontId="89" fillId="0" borderId="317" xfId="12" applyFont="1" applyBorder="1" applyAlignment="1">
      <alignment horizontal="left" vertical="center"/>
    </xf>
    <xf numFmtId="0" fontId="81" fillId="0" borderId="261" xfId="4" applyFont="1" applyBorder="1" applyAlignment="1">
      <alignment horizontal="center"/>
    </xf>
    <xf numFmtId="167" fontId="81" fillId="0" borderId="261" xfId="4" applyNumberFormat="1" applyFont="1" applyBorder="1" applyAlignment="1">
      <alignment horizontal="right"/>
    </xf>
    <xf numFmtId="164" fontId="81" fillId="0" borderId="261" xfId="4" applyNumberFormat="1" applyFont="1" applyBorder="1" applyAlignment="1">
      <alignment horizontal="right"/>
    </xf>
    <xf numFmtId="164" fontId="81" fillId="0" borderId="262" xfId="4" applyNumberFormat="1" applyFont="1" applyBorder="1" applyAlignment="1">
      <alignment horizontal="right"/>
    </xf>
    <xf numFmtId="3" fontId="81" fillId="0" borderId="61" xfId="10" applyNumberFormat="1" applyFont="1" applyFill="1" applyBorder="1" applyAlignment="1">
      <alignment horizontal="right" vertical="center"/>
    </xf>
    <xf numFmtId="0" fontId="81" fillId="0" borderId="261" xfId="12" applyFont="1" applyBorder="1"/>
    <xf numFmtId="167" fontId="81" fillId="0" borderId="261" xfId="4" applyNumberFormat="1" applyFont="1" applyBorder="1" applyAlignment="1">
      <alignment horizontal="center"/>
    </xf>
    <xf numFmtId="164" fontId="81" fillId="0" borderId="261" xfId="4" applyNumberFormat="1" applyFont="1" applyBorder="1"/>
    <xf numFmtId="167" fontId="81" fillId="0" borderId="262" xfId="4" applyNumberFormat="1" applyFont="1" applyBorder="1" applyAlignment="1">
      <alignment horizontal="center"/>
    </xf>
    <xf numFmtId="0" fontId="81" fillId="0" borderId="261" xfId="4" applyFont="1" applyBorder="1" applyAlignment="1">
      <alignment vertical="top"/>
    </xf>
    <xf numFmtId="0" fontId="81" fillId="0" borderId="244" xfId="4" applyFont="1" applyBorder="1" applyAlignment="1">
      <alignment vertical="top"/>
    </xf>
    <xf numFmtId="0" fontId="1" fillId="0" borderId="0" xfId="2622"/>
    <xf numFmtId="0" fontId="1" fillId="0" borderId="54" xfId="2622" applyBorder="1"/>
    <xf numFmtId="0" fontId="1" fillId="0" borderId="55" xfId="2622" applyBorder="1"/>
    <xf numFmtId="0" fontId="1" fillId="0" borderId="56" xfId="2622" applyBorder="1"/>
    <xf numFmtId="166" fontId="1" fillId="0" borderId="202" xfId="2622" applyNumberFormat="1" applyBorder="1"/>
    <xf numFmtId="0" fontId="1" fillId="0" borderId="266" xfId="2622" applyBorder="1"/>
    <xf numFmtId="166" fontId="1" fillId="0" borderId="228" xfId="2622" applyNumberFormat="1" applyBorder="1"/>
    <xf numFmtId="0" fontId="28" fillId="0" borderId="58" xfId="2622" applyFont="1" applyBorder="1"/>
    <xf numFmtId="166" fontId="28" fillId="0" borderId="59" xfId="2622" applyNumberFormat="1" applyFont="1" applyBorder="1"/>
    <xf numFmtId="167" fontId="85" fillId="0" borderId="297" xfId="11" applyNumberFormat="1" applyFont="1" applyBorder="1" applyAlignment="1">
      <alignment vertical="center"/>
    </xf>
    <xf numFmtId="167" fontId="85" fillId="0" borderId="309" xfId="11" applyNumberFormat="1" applyFont="1" applyBorder="1" applyAlignment="1">
      <alignment vertical="center"/>
    </xf>
    <xf numFmtId="0" fontId="6" fillId="2" borderId="0" xfId="0" applyFont="1" applyFill="1" applyAlignment="1">
      <alignment horizontal="left" wrapText="1"/>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4" fontId="14" fillId="0" borderId="10" xfId="0" applyNumberFormat="1" applyFont="1" applyBorder="1" applyAlignment="1">
      <alignment horizontal="right" vertical="center"/>
    </xf>
    <xf numFmtId="4" fontId="14" fillId="0" borderId="6" xfId="0" applyNumberFormat="1" applyFont="1" applyBorder="1" applyAlignment="1">
      <alignment horizontal="right" vertical="center"/>
    </xf>
    <xf numFmtId="4" fontId="14" fillId="0" borderId="18" xfId="0" applyNumberFormat="1" applyFont="1" applyBorder="1" applyAlignment="1">
      <alignment horizontal="right" vertical="center"/>
    </xf>
    <xf numFmtId="4" fontId="16" fillId="0" borderId="15" xfId="0" applyNumberFormat="1" applyFont="1" applyBorder="1" applyAlignment="1">
      <alignment horizontal="right" vertical="center" indent="1"/>
    </xf>
    <xf numFmtId="4" fontId="16" fillId="0" borderId="22" xfId="0" applyNumberFormat="1" applyFont="1" applyBorder="1" applyAlignment="1">
      <alignment horizontal="right" vertical="center" indent="1"/>
    </xf>
    <xf numFmtId="4" fontId="16" fillId="0" borderId="16" xfId="0" applyNumberFormat="1" applyFont="1" applyBorder="1" applyAlignment="1">
      <alignment horizontal="right" vertical="center" indent="1"/>
    </xf>
    <xf numFmtId="49" fontId="23" fillId="3" borderId="18" xfId="0" applyNumberFormat="1" applyFont="1" applyFill="1" applyBorder="1" applyAlignment="1">
      <alignment horizontal="left" vertical="center" wrapText="1"/>
    </xf>
    <xf numFmtId="0" fontId="24" fillId="3" borderId="18" xfId="0" applyFont="1" applyFill="1" applyBorder="1" applyAlignment="1">
      <alignment wrapText="1"/>
    </xf>
    <xf numFmtId="0" fontId="24" fillId="3" borderId="19" xfId="0" applyFont="1" applyFill="1" applyBorder="1" applyAlignment="1">
      <alignment wrapText="1"/>
    </xf>
    <xf numFmtId="1" fontId="0" fillId="0" borderId="6" xfId="0" applyNumberFormat="1" applyBorder="1" applyAlignment="1">
      <alignment horizontal="right" indent="1"/>
    </xf>
    <xf numFmtId="49" fontId="11" fillId="4" borderId="18" xfId="0" applyNumberFormat="1" applyFont="1" applyFill="1" applyBorder="1" applyAlignment="1" applyProtection="1">
      <alignment horizontal="left" vertical="center"/>
      <protection locked="0"/>
    </xf>
    <xf numFmtId="0" fontId="0" fillId="0" borderId="6" xfId="0" applyBorder="1" applyAlignment="1">
      <alignment horizontal="right" indent="1"/>
    </xf>
    <xf numFmtId="0" fontId="0" fillId="0" borderId="8" xfId="0" applyBorder="1" applyAlignment="1">
      <alignment horizontal="right" indent="1"/>
    </xf>
    <xf numFmtId="4" fontId="14" fillId="0" borderId="15" xfId="0" applyNumberFormat="1" applyFont="1" applyBorder="1" applyAlignment="1">
      <alignment horizontal="right" vertical="center" indent="1"/>
    </xf>
    <xf numFmtId="4" fontId="14" fillId="0" borderId="22" xfId="0" applyNumberFormat="1" applyFont="1" applyBorder="1" applyAlignment="1">
      <alignment horizontal="right" vertical="center" indent="1"/>
    </xf>
    <xf numFmtId="49" fontId="11" fillId="4" borderId="0" xfId="0" applyNumberFormat="1" applyFont="1" applyFill="1" applyAlignment="1" applyProtection="1">
      <alignment horizontal="left" vertical="center"/>
      <protection locked="0"/>
    </xf>
    <xf numFmtId="0" fontId="11" fillId="3" borderId="6" xfId="0" applyFont="1" applyFill="1" applyBorder="1" applyAlignment="1">
      <alignment horizontal="left" vertical="center" wrapText="1"/>
    </xf>
    <xf numFmtId="0" fontId="11" fillId="3" borderId="8" xfId="0" applyFont="1" applyFill="1" applyBorder="1" applyAlignment="1">
      <alignment horizontal="left" vertical="center" wrapText="1"/>
    </xf>
    <xf numFmtId="49" fontId="11" fillId="4" borderId="6" xfId="0" applyNumberFormat="1" applyFont="1" applyFill="1" applyBorder="1" applyAlignment="1" applyProtection="1">
      <alignment horizontal="left" vertical="center"/>
      <protection locked="0"/>
    </xf>
    <xf numFmtId="49" fontId="0" fillId="4" borderId="6" xfId="0" applyNumberFormat="1" applyFill="1" applyBorder="1" applyAlignment="1" applyProtection="1">
      <alignment horizontal="left" vertical="center"/>
      <protection locked="0"/>
    </xf>
    <xf numFmtId="49" fontId="11" fillId="0" borderId="18" xfId="0" applyNumberFormat="1" applyFont="1" applyBorder="1" applyAlignment="1">
      <alignment horizontal="left" vertical="center" wrapText="1"/>
    </xf>
    <xf numFmtId="0" fontId="0" fillId="0" borderId="18" xfId="0" applyBorder="1" applyAlignment="1">
      <alignment vertical="center" wrapText="1"/>
    </xf>
    <xf numFmtId="49" fontId="11" fillId="0" borderId="0" xfId="0" applyNumberFormat="1" applyFont="1" applyAlignment="1">
      <alignment horizontal="left" vertical="center" wrapText="1"/>
    </xf>
    <xf numFmtId="0" fontId="0" fillId="0" borderId="0" xfId="0" applyAlignment="1">
      <alignment vertical="center" wrapText="1"/>
    </xf>
    <xf numFmtId="49" fontId="11" fillId="0" borderId="6" xfId="0" applyNumberFormat="1" applyFont="1" applyBorder="1"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4" fillId="0" borderId="15" xfId="0" applyNumberFormat="1" applyFont="1" applyBorder="1" applyAlignment="1">
      <alignment horizontal="right" vertical="center"/>
    </xf>
    <xf numFmtId="4" fontId="14" fillId="0" borderId="12" xfId="0" applyNumberFormat="1" applyFont="1" applyBorder="1" applyAlignment="1">
      <alignment horizontal="right" vertical="center"/>
    </xf>
    <xf numFmtId="4" fontId="14" fillId="0" borderId="15" xfId="0" applyNumberFormat="1" applyFont="1" applyBorder="1" applyAlignment="1">
      <alignment vertical="center"/>
    </xf>
    <xf numFmtId="4" fontId="14" fillId="0" borderId="12" xfId="0" applyNumberFormat="1" applyFont="1" applyBorder="1" applyAlignment="1">
      <alignment vertical="center"/>
    </xf>
    <xf numFmtId="4" fontId="14" fillId="0" borderId="16" xfId="0" applyNumberFormat="1" applyFont="1" applyBorder="1" applyAlignment="1">
      <alignment horizontal="right" vertical="center" indent="1"/>
    </xf>
    <xf numFmtId="4" fontId="15" fillId="3" borderId="7" xfId="0" applyNumberFormat="1" applyFont="1" applyFill="1" applyBorder="1" applyAlignment="1">
      <alignment horizontal="right" vertical="center"/>
    </xf>
    <xf numFmtId="2" fontId="15" fillId="3" borderId="7" xfId="0" applyNumberFormat="1" applyFont="1" applyFill="1" applyBorder="1" applyAlignment="1">
      <alignment horizontal="right" vertical="center"/>
    </xf>
    <xf numFmtId="0" fontId="11" fillId="0" borderId="6" xfId="0" applyFont="1" applyBorder="1" applyAlignment="1">
      <alignment horizontal="center" vertical="center" wrapText="1"/>
    </xf>
    <xf numFmtId="0" fontId="0" fillId="0" borderId="6" xfId="0" applyBorder="1" applyAlignment="1">
      <alignment horizontal="center" vertical="center" wrapText="1"/>
    </xf>
    <xf numFmtId="0" fontId="11" fillId="0" borderId="6" xfId="0" applyFont="1" applyBorder="1" applyAlignment="1">
      <alignment horizontal="center" vertical="center"/>
    </xf>
    <xf numFmtId="0" fontId="0" fillId="0" borderId="6" xfId="0" applyBorder="1" applyAlignment="1">
      <alignment horizontal="center" vertical="center"/>
    </xf>
    <xf numFmtId="4" fontId="0" fillId="0" borderId="32" xfId="0" applyNumberFormat="1" applyBorder="1" applyAlignment="1">
      <alignment vertical="center" wrapText="1"/>
    </xf>
    <xf numFmtId="4" fontId="11" fillId="0" borderId="32" xfId="0" applyNumberFormat="1" applyFont="1" applyBorder="1" applyAlignment="1">
      <alignment vertical="center" wrapTex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9" fontId="10" fillId="0" borderId="31" xfId="0" applyNumberFormat="1" applyFont="1" applyBorder="1" applyAlignment="1">
      <alignment vertical="center" wrapText="1"/>
    </xf>
    <xf numFmtId="49" fontId="10" fillId="0" borderId="32" xfId="0" applyNumberFormat="1" applyFont="1" applyBorder="1" applyAlignment="1">
      <alignment vertical="center" wrapText="1"/>
    </xf>
    <xf numFmtId="0" fontId="9" fillId="0" borderId="0" xfId="0" applyFont="1" applyAlignment="1">
      <alignment horizontal="center" vertical="top"/>
    </xf>
    <xf numFmtId="0" fontId="9"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21" fillId="0" borderId="0" xfId="0" applyNumberFormat="1" applyFont="1" applyBorder="1" applyAlignment="1">
      <alignment horizontal="left" vertical="top" wrapText="1"/>
    </xf>
    <xf numFmtId="0" fontId="21" fillId="0" borderId="0" xfId="0" applyNumberFormat="1" applyFont="1" applyBorder="1" applyAlignment="1">
      <alignment vertical="top" wrapText="1"/>
    </xf>
    <xf numFmtId="0" fontId="9" fillId="0" borderId="0" xfId="0" applyFont="1" applyAlignment="1">
      <alignment horizontal="center"/>
    </xf>
    <xf numFmtId="49" fontId="0" fillId="0" borderId="12" xfId="0" applyNumberForma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19" fillId="0" borderId="18" xfId="0" applyNumberFormat="1" applyFont="1" applyBorder="1" applyAlignment="1">
      <alignment horizontal="left" vertical="top" wrapText="1"/>
    </xf>
    <xf numFmtId="0" fontId="19" fillId="0" borderId="18" xfId="0" applyNumberFormat="1" applyFont="1" applyBorder="1" applyAlignment="1">
      <alignment vertical="top" wrapText="1"/>
    </xf>
    <xf numFmtId="0" fontId="21" fillId="0" borderId="18" xfId="0" applyNumberFormat="1" applyFont="1" applyBorder="1" applyAlignment="1">
      <alignment horizontal="left" vertical="top" wrapText="1"/>
    </xf>
    <xf numFmtId="0" fontId="21" fillId="0" borderId="18" xfId="0" applyNumberFormat="1" applyFont="1" applyBorder="1" applyAlignment="1">
      <alignment vertical="top" wrapText="1"/>
    </xf>
    <xf numFmtId="49" fontId="0" fillId="0" borderId="35" xfId="0" applyNumberFormat="1" applyBorder="1" applyAlignment="1">
      <alignment vertical="center"/>
    </xf>
    <xf numFmtId="0" fontId="0" fillId="0" borderId="35" xfId="0" applyBorder="1" applyAlignment="1">
      <alignment vertical="center"/>
    </xf>
    <xf numFmtId="0" fontId="0" fillId="0" borderId="36" xfId="0" applyBorder="1" applyAlignment="1">
      <alignment vertical="center"/>
    </xf>
    <xf numFmtId="49" fontId="0" fillId="3" borderId="35" xfId="0" applyNumberFormat="1" applyFill="1" applyBorder="1" applyAlignment="1">
      <alignment vertical="center"/>
    </xf>
    <xf numFmtId="0" fontId="0" fillId="3" borderId="35" xfId="0" applyFill="1" applyBorder="1" applyAlignment="1">
      <alignment vertical="center"/>
    </xf>
    <xf numFmtId="0" fontId="0" fillId="3" borderId="36" xfId="0" applyFill="1" applyBorder="1" applyAlignment="1">
      <alignment vertical="center"/>
    </xf>
    <xf numFmtId="0" fontId="72" fillId="0" borderId="84" xfId="5" applyFont="1" applyBorder="1" applyAlignment="1">
      <alignment horizontal="left" vertical="center" wrapText="1"/>
      <protection locked="0"/>
    </xf>
    <xf numFmtId="0" fontId="47" fillId="0" borderId="91" xfId="5" applyFill="1" applyBorder="1" applyAlignment="1">
      <alignment horizontal="left" vertical="center" wrapText="1"/>
      <protection locked="0"/>
    </xf>
    <xf numFmtId="0" fontId="47" fillId="0" borderId="92" xfId="5" applyFill="1" applyBorder="1" applyAlignment="1">
      <alignment horizontal="left" vertical="center" wrapText="1"/>
      <protection locked="0"/>
    </xf>
    <xf numFmtId="0" fontId="47" fillId="0" borderId="93" xfId="5" applyFill="1" applyBorder="1" applyAlignment="1">
      <alignment horizontal="left" vertical="center" wrapText="1"/>
      <protection locked="0"/>
    </xf>
    <xf numFmtId="39" fontId="47" fillId="37" borderId="91" xfId="5" applyNumberFormat="1" applyFill="1" applyBorder="1" applyAlignment="1">
      <alignment horizontal="right" vertical="center"/>
      <protection locked="0"/>
    </xf>
    <xf numFmtId="39" fontId="47" fillId="37" borderId="93" xfId="5" applyNumberFormat="1" applyFill="1" applyBorder="1" applyAlignment="1">
      <alignment horizontal="right" vertical="center"/>
      <protection locked="0"/>
    </xf>
    <xf numFmtId="39" fontId="47" fillId="0" borderId="91" xfId="5" applyNumberFormat="1" applyFill="1" applyBorder="1" applyAlignment="1">
      <alignment horizontal="right" vertical="center"/>
      <protection locked="0"/>
    </xf>
    <xf numFmtId="39" fontId="47" fillId="0" borderId="92" xfId="5" applyNumberFormat="1" applyFill="1" applyBorder="1" applyAlignment="1">
      <alignment horizontal="right" vertical="center"/>
      <protection locked="0"/>
    </xf>
    <xf numFmtId="39" fontId="47" fillId="0" borderId="93" xfId="5" applyNumberFormat="1" applyFill="1" applyBorder="1" applyAlignment="1">
      <alignment horizontal="right" vertical="center"/>
      <protection locked="0"/>
    </xf>
    <xf numFmtId="0" fontId="57" fillId="0" borderId="91" xfId="5" applyFont="1" applyFill="1" applyBorder="1" applyAlignment="1">
      <alignment horizontal="left" vertical="center" wrapText="1"/>
      <protection locked="0"/>
    </xf>
    <xf numFmtId="0" fontId="57" fillId="0" borderId="92" xfId="5" applyFont="1" applyFill="1" applyBorder="1" applyAlignment="1">
      <alignment horizontal="left" vertical="center" wrapText="1"/>
      <protection locked="0"/>
    </xf>
    <xf numFmtId="0" fontId="57" fillId="0" borderId="93" xfId="5" applyFont="1" applyFill="1" applyBorder="1" applyAlignment="1">
      <alignment horizontal="left" vertical="center" wrapText="1"/>
      <protection locked="0"/>
    </xf>
    <xf numFmtId="39" fontId="61" fillId="0" borderId="99" xfId="5" applyNumberFormat="1" applyFont="1" applyBorder="1" applyAlignment="1">
      <alignment horizontal="right"/>
      <protection locked="0"/>
    </xf>
    <xf numFmtId="0" fontId="57" fillId="0" borderId="97" xfId="5" applyFont="1" applyFill="1" applyBorder="1" applyAlignment="1">
      <alignment horizontal="left" vertical="center" wrapText="1"/>
      <protection locked="0"/>
    </xf>
    <xf numFmtId="0" fontId="47" fillId="0" borderId="97" xfId="5" applyFill="1" applyBorder="1" applyAlignment="1">
      <alignment horizontal="left" vertical="center"/>
      <protection locked="0"/>
    </xf>
    <xf numFmtId="39" fontId="47" fillId="37" borderId="97" xfId="5" applyNumberFormat="1" applyFill="1" applyBorder="1" applyAlignment="1">
      <alignment horizontal="right" vertical="center"/>
      <protection locked="0"/>
    </xf>
    <xf numFmtId="0" fontId="47" fillId="37" borderId="97" xfId="5" applyFill="1" applyBorder="1" applyAlignment="1">
      <alignment horizontal="left" vertical="center"/>
      <protection locked="0"/>
    </xf>
    <xf numFmtId="39" fontId="47" fillId="0" borderId="97" xfId="5" applyNumberFormat="1" applyFill="1" applyBorder="1" applyAlignment="1">
      <alignment horizontal="right" vertical="center"/>
      <protection locked="0"/>
    </xf>
    <xf numFmtId="39" fontId="57" fillId="37" borderId="91" xfId="5" applyNumberFormat="1" applyFont="1" applyFill="1" applyBorder="1" applyAlignment="1">
      <alignment horizontal="right" vertical="center"/>
      <protection locked="0"/>
    </xf>
    <xf numFmtId="39" fontId="57" fillId="37" borderId="93" xfId="5" applyNumberFormat="1" applyFont="1" applyFill="1" applyBorder="1" applyAlignment="1">
      <alignment horizontal="right" vertical="center"/>
      <protection locked="0"/>
    </xf>
    <xf numFmtId="39" fontId="57" fillId="0" borderId="91" xfId="5" applyNumberFormat="1" applyFont="1" applyFill="1" applyBorder="1" applyAlignment="1">
      <alignment horizontal="right" vertical="center"/>
      <protection locked="0"/>
    </xf>
    <xf numFmtId="39" fontId="57" fillId="0" borderId="92" xfId="5" applyNumberFormat="1" applyFont="1" applyFill="1" applyBorder="1" applyAlignment="1">
      <alignment horizontal="right" vertical="center"/>
      <protection locked="0"/>
    </xf>
    <xf numFmtId="39" fontId="57" fillId="0" borderId="93" xfId="5" applyNumberFormat="1" applyFont="1" applyFill="1" applyBorder="1" applyAlignment="1">
      <alignment horizontal="right" vertical="center"/>
      <protection locked="0"/>
    </xf>
    <xf numFmtId="0" fontId="67" fillId="0" borderId="97" xfId="5" applyFont="1" applyFill="1" applyBorder="1" applyAlignment="1">
      <alignment horizontal="left" vertical="center" wrapText="1"/>
      <protection locked="0"/>
    </xf>
    <xf numFmtId="0" fontId="67" fillId="0" borderId="97" xfId="5" applyFont="1" applyFill="1" applyBorder="1" applyAlignment="1">
      <alignment horizontal="left" vertical="center"/>
      <protection locked="0"/>
    </xf>
    <xf numFmtId="39" fontId="67" fillId="37" borderId="97" xfId="5" applyNumberFormat="1" applyFont="1" applyFill="1" applyBorder="1" applyAlignment="1">
      <alignment horizontal="right" vertical="center"/>
      <protection locked="0"/>
    </xf>
    <xf numFmtId="0" fontId="67" fillId="37" borderId="97" xfId="5" applyFont="1" applyFill="1" applyBorder="1" applyAlignment="1">
      <alignment horizontal="left" vertical="center"/>
      <protection locked="0"/>
    </xf>
    <xf numFmtId="39" fontId="67" fillId="0" borderId="97" xfId="5" applyNumberFormat="1" applyFont="1" applyFill="1" applyBorder="1" applyAlignment="1">
      <alignment horizontal="right" vertical="center"/>
      <protection locked="0"/>
    </xf>
    <xf numFmtId="0" fontId="68" fillId="0" borderId="91" xfId="5" applyFont="1" applyFill="1" applyBorder="1" applyAlignment="1">
      <alignment horizontal="left" vertical="center" wrapText="1"/>
      <protection locked="0"/>
    </xf>
    <xf numFmtId="0" fontId="68" fillId="0" borderId="92" xfId="5" applyFont="1" applyFill="1" applyBorder="1" applyAlignment="1">
      <alignment horizontal="left" vertical="center" wrapText="1"/>
      <protection locked="0"/>
    </xf>
    <xf numFmtId="0" fontId="68" fillId="0" borderId="93" xfId="5" applyFont="1" applyFill="1" applyBorder="1" applyAlignment="1">
      <alignment horizontal="left" vertical="center" wrapText="1"/>
      <protection locked="0"/>
    </xf>
    <xf numFmtId="39" fontId="69" fillId="37" borderId="91" xfId="5" applyNumberFormat="1" applyFont="1" applyFill="1" applyBorder="1" applyAlignment="1">
      <alignment horizontal="right" vertical="center"/>
      <protection locked="0"/>
    </xf>
    <xf numFmtId="39" fontId="69" fillId="37" borderId="93" xfId="5" applyNumberFormat="1" applyFont="1" applyFill="1" applyBorder="1" applyAlignment="1">
      <alignment horizontal="right" vertical="center"/>
      <protection locked="0"/>
    </xf>
    <xf numFmtId="39" fontId="69" fillId="0" borderId="91" xfId="5" applyNumberFormat="1" applyFont="1" applyFill="1" applyBorder="1" applyAlignment="1">
      <alignment horizontal="right" vertical="center"/>
      <protection locked="0"/>
    </xf>
    <xf numFmtId="39" fontId="69" fillId="0" borderId="92" xfId="5" applyNumberFormat="1" applyFont="1" applyFill="1" applyBorder="1" applyAlignment="1">
      <alignment horizontal="right" vertical="center"/>
      <protection locked="0"/>
    </xf>
    <xf numFmtId="39" fontId="69" fillId="0" borderId="93" xfId="5" applyNumberFormat="1" applyFont="1" applyFill="1" applyBorder="1" applyAlignment="1">
      <alignment horizontal="right" vertical="center"/>
      <protection locked="0"/>
    </xf>
    <xf numFmtId="0" fontId="47" fillId="0" borderId="97" xfId="5" applyFill="1" applyBorder="1" applyAlignment="1">
      <alignment horizontal="left" vertical="center" wrapText="1"/>
      <protection locked="0"/>
    </xf>
    <xf numFmtId="0" fontId="68" fillId="0" borderId="97" xfId="5" applyFont="1" applyFill="1" applyBorder="1" applyAlignment="1">
      <alignment horizontal="left" vertical="center" wrapText="1"/>
      <protection locked="0"/>
    </xf>
    <xf numFmtId="0" fontId="68" fillId="0" borderId="97" xfId="5" applyFont="1" applyFill="1" applyBorder="1" applyAlignment="1">
      <alignment horizontal="left" vertical="center"/>
      <protection locked="0"/>
    </xf>
    <xf numFmtId="39" fontId="68" fillId="37" borderId="97" xfId="5" applyNumberFormat="1" applyFont="1" applyFill="1" applyBorder="1" applyAlignment="1">
      <alignment horizontal="right" vertical="center"/>
      <protection locked="0"/>
    </xf>
    <xf numFmtId="0" fontId="68" fillId="37" borderId="97" xfId="5" applyFont="1" applyFill="1" applyBorder="1" applyAlignment="1">
      <alignment horizontal="left" vertical="center"/>
      <protection locked="0"/>
    </xf>
    <xf numFmtId="39" fontId="68" fillId="0" borderId="97" xfId="5" applyNumberFormat="1" applyFont="1" applyFill="1" applyBorder="1" applyAlignment="1">
      <alignment horizontal="right" vertical="center"/>
      <protection locked="0"/>
    </xf>
    <xf numFmtId="0" fontId="69" fillId="0" borderId="97" xfId="5" applyFont="1" applyFill="1" applyBorder="1" applyAlignment="1">
      <alignment horizontal="left" vertical="center"/>
      <protection locked="0"/>
    </xf>
    <xf numFmtId="0" fontId="57" fillId="0" borderId="97" xfId="5" applyFont="1" applyFill="1" applyBorder="1" applyAlignment="1">
      <alignment horizontal="left" vertical="center"/>
      <protection locked="0"/>
    </xf>
    <xf numFmtId="39" fontId="57" fillId="37" borderId="97" xfId="5" applyNumberFormat="1" applyFont="1" applyFill="1" applyBorder="1" applyAlignment="1">
      <alignment horizontal="right" vertical="center"/>
      <protection locked="0"/>
    </xf>
    <xf numFmtId="0" fontId="57" fillId="37" borderId="97" xfId="5" applyFont="1" applyFill="1" applyBorder="1" applyAlignment="1">
      <alignment horizontal="left" vertical="center"/>
      <protection locked="0"/>
    </xf>
    <xf numFmtId="39" fontId="57" fillId="0" borderId="97" xfId="5" applyNumberFormat="1" applyFont="1" applyFill="1" applyBorder="1" applyAlignment="1">
      <alignment horizontal="right" vertical="center"/>
      <protection locked="0"/>
    </xf>
    <xf numFmtId="0" fontId="67" fillId="0" borderId="91" xfId="5" applyFont="1" applyFill="1" applyBorder="1" applyAlignment="1">
      <alignment horizontal="left" vertical="center" wrapText="1"/>
      <protection locked="0"/>
    </xf>
    <xf numFmtId="0" fontId="67" fillId="0" borderId="92" xfId="5" applyFont="1" applyFill="1" applyBorder="1" applyAlignment="1">
      <alignment horizontal="left" vertical="center" wrapText="1"/>
      <protection locked="0"/>
    </xf>
    <xf numFmtId="0" fontId="67" fillId="0" borderId="93" xfId="5" applyFont="1" applyFill="1" applyBorder="1" applyAlignment="1">
      <alignment horizontal="left" vertical="center" wrapText="1"/>
      <protection locked="0"/>
    </xf>
    <xf numFmtId="39" fontId="67" fillId="37" borderId="91" xfId="5" applyNumberFormat="1" applyFont="1" applyFill="1" applyBorder="1" applyAlignment="1">
      <alignment horizontal="right" vertical="center"/>
      <protection locked="0"/>
    </xf>
    <xf numFmtId="39" fontId="67" fillId="37" borderId="93" xfId="5" applyNumberFormat="1" applyFont="1" applyFill="1" applyBorder="1" applyAlignment="1">
      <alignment horizontal="right" vertical="center"/>
      <protection locked="0"/>
    </xf>
    <xf numFmtId="39" fontId="67" fillId="0" borderId="91" xfId="5" applyNumberFormat="1" applyFont="1" applyFill="1" applyBorder="1" applyAlignment="1">
      <alignment horizontal="right" vertical="center"/>
      <protection locked="0"/>
    </xf>
    <xf numFmtId="39" fontId="67" fillId="0" borderId="92" xfId="5" applyNumberFormat="1" applyFont="1" applyFill="1" applyBorder="1" applyAlignment="1">
      <alignment horizontal="right" vertical="center"/>
      <protection locked="0"/>
    </xf>
    <xf numFmtId="39" fontId="67" fillId="0" borderId="93" xfId="5" applyNumberFormat="1" applyFont="1" applyFill="1" applyBorder="1" applyAlignment="1">
      <alignment horizontal="right" vertical="center"/>
      <protection locked="0"/>
    </xf>
    <xf numFmtId="39" fontId="48" fillId="0" borderId="0" xfId="5" applyNumberFormat="1" applyFont="1" applyAlignment="1">
      <alignment horizontal="right"/>
      <protection locked="0"/>
    </xf>
    <xf numFmtId="0" fontId="57" fillId="0" borderId="0" xfId="5" applyFont="1" applyAlignment="1">
      <alignment horizontal="left"/>
      <protection locked="0"/>
    </xf>
    <xf numFmtId="39" fontId="59" fillId="0" borderId="0" xfId="5" applyNumberFormat="1" applyFont="1" applyAlignment="1">
      <alignment horizontal="right"/>
      <protection locked="0"/>
    </xf>
    <xf numFmtId="0" fontId="47" fillId="0" borderId="0" xfId="5" applyAlignment="1">
      <alignment horizontal="left" vertical="center"/>
      <protection locked="0"/>
    </xf>
    <xf numFmtId="39" fontId="61" fillId="0" borderId="0" xfId="5" applyNumberFormat="1" applyFont="1" applyAlignment="1">
      <alignment horizontal="right"/>
      <protection locked="0"/>
    </xf>
    <xf numFmtId="0" fontId="63" fillId="0" borderId="0" xfId="5" applyFont="1" applyAlignment="1">
      <alignment horizontal="left"/>
      <protection locked="0"/>
    </xf>
    <xf numFmtId="39" fontId="64" fillId="0" borderId="0" xfId="5" applyNumberFormat="1" applyFont="1" applyAlignment="1">
      <alignment horizontal="right"/>
      <protection locked="0"/>
    </xf>
    <xf numFmtId="0" fontId="54" fillId="0" borderId="0" xfId="5" applyFont="1" applyAlignment="1">
      <alignment horizontal="left" vertical="center"/>
      <protection locked="0"/>
    </xf>
    <xf numFmtId="168" fontId="56" fillId="0" borderId="0" xfId="5" applyNumberFormat="1" applyFont="1" applyAlignment="1">
      <alignment horizontal="left" vertical="top"/>
      <protection locked="0"/>
    </xf>
    <xf numFmtId="0" fontId="56" fillId="0" borderId="0" xfId="5" applyFont="1" applyAlignment="1">
      <alignment horizontal="left" vertical="center"/>
      <protection locked="0"/>
    </xf>
    <xf numFmtId="0" fontId="56" fillId="39" borderId="92" xfId="5" applyFont="1" applyFill="1" applyBorder="1" applyAlignment="1">
      <alignment horizontal="center" vertical="center" wrapText="1"/>
      <protection locked="0"/>
    </xf>
    <xf numFmtId="0" fontId="47" fillId="39" borderId="92" xfId="5" applyFill="1" applyBorder="1" applyAlignment="1">
      <alignment horizontal="center" vertical="center" wrapText="1"/>
      <protection locked="0"/>
    </xf>
    <xf numFmtId="39" fontId="59" fillId="0" borderId="0" xfId="5" applyNumberFormat="1" applyFont="1" applyAlignment="1">
      <alignment horizontal="right" vertical="center"/>
      <protection locked="0"/>
    </xf>
    <xf numFmtId="39" fontId="61" fillId="0" borderId="0" xfId="5" applyNumberFormat="1" applyFont="1" applyAlignment="1">
      <alignment horizontal="right" vertical="center"/>
      <protection locked="0"/>
    </xf>
    <xf numFmtId="0" fontId="63" fillId="0" borderId="0" xfId="5" applyFont="1" applyAlignment="1">
      <alignment horizontal="left" vertical="center"/>
      <protection locked="0"/>
    </xf>
    <xf numFmtId="39" fontId="64" fillId="0" borderId="0" xfId="5" applyNumberFormat="1" applyFont="1" applyAlignment="1">
      <alignment horizontal="right" vertical="center"/>
      <protection locked="0"/>
    </xf>
    <xf numFmtId="0" fontId="53" fillId="0" borderId="0" xfId="5" applyFont="1" applyAlignment="1">
      <alignment horizontal="center" vertical="center"/>
      <protection locked="0"/>
    </xf>
    <xf numFmtId="39" fontId="54" fillId="39" borderId="86" xfId="5" applyNumberFormat="1" applyFont="1" applyFill="1" applyBorder="1" applyAlignment="1">
      <alignment horizontal="right" vertical="center"/>
      <protection locked="0"/>
    </xf>
    <xf numFmtId="0" fontId="47" fillId="39" borderId="86" xfId="5" applyFill="1" applyBorder="1" applyAlignment="1">
      <alignment horizontal="left" vertical="center"/>
      <protection locked="0"/>
    </xf>
    <xf numFmtId="0" fontId="47" fillId="39" borderId="87" xfId="5" applyFill="1" applyBorder="1" applyAlignment="1">
      <alignment horizontal="left" vertical="center"/>
      <protection locked="0"/>
    </xf>
    <xf numFmtId="0" fontId="47" fillId="0" borderId="83" xfId="5" applyBorder="1" applyAlignment="1">
      <alignment horizontal="left" vertical="center"/>
      <protection locked="0"/>
    </xf>
    <xf numFmtId="0" fontId="56" fillId="39" borderId="0" xfId="5" applyFont="1" applyFill="1" applyAlignment="1">
      <alignment horizontal="center" vertical="center"/>
      <protection locked="0"/>
    </xf>
    <xf numFmtId="0" fontId="47" fillId="39" borderId="0" xfId="5" applyFill="1" applyAlignment="1">
      <alignment horizontal="left" vertical="center"/>
      <protection locked="0"/>
    </xf>
    <xf numFmtId="39" fontId="60" fillId="0" borderId="0" xfId="5" applyNumberFormat="1" applyFont="1" applyAlignment="1">
      <alignment horizontal="right" vertical="center"/>
      <protection locked="0"/>
    </xf>
    <xf numFmtId="0" fontId="56" fillId="0" borderId="0" xfId="5" applyFont="1" applyAlignment="1">
      <alignment horizontal="left" vertical="center" wrapText="1"/>
      <protection locked="0"/>
    </xf>
    <xf numFmtId="0" fontId="47" fillId="0" borderId="0" xfId="5" applyAlignment="1">
      <alignment horizontal="left" vertical="center" wrapText="1"/>
      <protection locked="0"/>
    </xf>
    <xf numFmtId="0" fontId="51" fillId="38" borderId="0" xfId="6" applyFont="1" applyFill="1" applyAlignment="1" applyProtection="1">
      <alignment horizontal="center" vertical="center"/>
    </xf>
    <xf numFmtId="0" fontId="52" fillId="0" borderId="0" xfId="5" applyFont="1" applyAlignment="1">
      <alignment horizontal="center" vertical="center"/>
      <protection locked="0"/>
    </xf>
    <xf numFmtId="0" fontId="47" fillId="0" borderId="0" xfId="5" applyAlignment="1">
      <alignment horizontal="left" vertical="top"/>
      <protection locked="0"/>
    </xf>
    <xf numFmtId="0" fontId="52" fillId="39" borderId="0" xfId="5" applyFont="1" applyFill="1" applyAlignment="1">
      <alignment horizontal="center" vertical="center"/>
      <protection locked="0"/>
    </xf>
    <xf numFmtId="0" fontId="47" fillId="0" borderId="83" xfId="5" applyBorder="1" applyAlignment="1">
      <alignment horizontal="left" vertical="top"/>
      <protection locked="0"/>
    </xf>
    <xf numFmtId="49" fontId="0" fillId="0" borderId="103" xfId="0" applyNumberFormat="1" applyBorder="1" applyAlignment="1">
      <alignment vertical="center"/>
    </xf>
    <xf numFmtId="0" fontId="0" fillId="0" borderId="103" xfId="0" applyBorder="1" applyAlignment="1">
      <alignment vertical="center"/>
    </xf>
    <xf numFmtId="0" fontId="0" fillId="0" borderId="104" xfId="0" applyBorder="1" applyAlignment="1">
      <alignment vertical="center"/>
    </xf>
    <xf numFmtId="49" fontId="0" fillId="3" borderId="103" xfId="0" applyNumberFormat="1" applyFill="1" applyBorder="1" applyAlignment="1">
      <alignment vertical="center"/>
    </xf>
    <xf numFmtId="0" fontId="0" fillId="3" borderId="103" xfId="0" applyFill="1" applyBorder="1" applyAlignment="1">
      <alignment vertical="center"/>
    </xf>
    <xf numFmtId="0" fontId="0" fillId="3" borderId="104" xfId="0" applyFill="1" applyBorder="1" applyAlignment="1">
      <alignment vertical="center"/>
    </xf>
    <xf numFmtId="0" fontId="75" fillId="40" borderId="116" xfId="12" applyFont="1" applyFill="1" applyBorder="1" applyAlignment="1">
      <alignment horizontal="center"/>
    </xf>
    <xf numFmtId="0" fontId="75" fillId="40" borderId="117" xfId="12" applyFont="1" applyFill="1" applyBorder="1" applyAlignment="1">
      <alignment horizontal="center"/>
    </xf>
    <xf numFmtId="0" fontId="75" fillId="40" borderId="118" xfId="12" applyFont="1" applyFill="1" applyBorder="1" applyAlignment="1">
      <alignment horizontal="center"/>
    </xf>
    <xf numFmtId="0" fontId="75" fillId="40" borderId="0" xfId="12" applyFont="1" applyFill="1" applyAlignment="1">
      <alignment horizontal="center"/>
    </xf>
    <xf numFmtId="0" fontId="75" fillId="40" borderId="119" xfId="12" applyFont="1" applyFill="1" applyBorder="1" applyAlignment="1">
      <alignment horizontal="center"/>
    </xf>
    <xf numFmtId="0" fontId="75" fillId="40" borderId="123" xfId="12" applyFont="1" applyFill="1" applyBorder="1" applyAlignment="1">
      <alignment horizontal="center"/>
    </xf>
    <xf numFmtId="0" fontId="75" fillId="40" borderId="124" xfId="12" applyFont="1" applyFill="1" applyBorder="1" applyAlignment="1">
      <alignment horizontal="center"/>
    </xf>
    <xf numFmtId="0" fontId="75" fillId="40" borderId="1" xfId="12" applyFont="1" applyFill="1" applyBorder="1" applyAlignment="1">
      <alignment horizontal="center"/>
    </xf>
    <xf numFmtId="0" fontId="75" fillId="40" borderId="2" xfId="12" applyFont="1" applyFill="1" applyBorder="1" applyAlignment="1">
      <alignment horizontal="center"/>
    </xf>
    <xf numFmtId="0" fontId="82" fillId="42" borderId="138" xfId="4" applyFont="1" applyFill="1" applyBorder="1" applyAlignment="1">
      <alignment horizontal="center" vertical="top" wrapText="1"/>
    </xf>
    <xf numFmtId="0" fontId="82" fillId="42" borderId="103" xfId="4" applyFont="1" applyFill="1" applyBorder="1" applyAlignment="1">
      <alignment horizontal="center" vertical="top" wrapText="1"/>
    </xf>
    <xf numFmtId="0" fontId="82" fillId="42" borderId="104" xfId="4" applyFont="1" applyFill="1" applyBorder="1" applyAlignment="1">
      <alignment horizontal="center" vertical="top" wrapText="1"/>
    </xf>
    <xf numFmtId="0" fontId="82" fillId="42" borderId="138" xfId="4" applyFont="1" applyFill="1" applyBorder="1" applyAlignment="1" applyProtection="1">
      <alignment horizontal="center" vertical="top" wrapText="1"/>
      <protection locked="0"/>
    </xf>
    <xf numFmtId="0" fontId="82" fillId="42" borderId="103" xfId="4" applyFont="1" applyFill="1" applyBorder="1" applyAlignment="1" applyProtection="1">
      <alignment horizontal="center" vertical="top" wrapText="1"/>
      <protection locked="0"/>
    </xf>
    <xf numFmtId="0" fontId="82" fillId="42" borderId="104" xfId="4" applyFont="1" applyFill="1" applyBorder="1" applyAlignment="1" applyProtection="1">
      <alignment horizontal="center" vertical="top" wrapText="1"/>
      <protection locked="0"/>
    </xf>
    <xf numFmtId="0" fontId="56" fillId="0" borderId="0" xfId="12" applyFont="1" applyAlignment="1" applyProtection="1">
      <alignment horizontal="left" vertical="center" wrapText="1"/>
      <protection locked="0"/>
    </xf>
    <xf numFmtId="0" fontId="56" fillId="0" borderId="112" xfId="12" applyFont="1" applyBorder="1" applyAlignment="1" applyProtection="1">
      <alignment horizontal="left" vertical="center" wrapText="1"/>
      <protection locked="0"/>
    </xf>
    <xf numFmtId="49" fontId="56" fillId="0" borderId="0" xfId="12" applyNumberFormat="1" applyFont="1" applyAlignment="1" applyProtection="1">
      <alignment horizontal="left" vertical="center" wrapText="1"/>
      <protection locked="0"/>
    </xf>
    <xf numFmtId="49" fontId="56" fillId="0" borderId="112" xfId="12" applyNumberFormat="1" applyFont="1" applyBorder="1" applyAlignment="1" applyProtection="1">
      <alignment horizontal="left" vertical="center" wrapText="1"/>
      <protection locked="0"/>
    </xf>
    <xf numFmtId="0" fontId="56" fillId="0" borderId="244" xfId="12" applyFont="1" applyBorder="1" applyAlignment="1" applyProtection="1">
      <alignment horizontal="left" vertical="center" wrapText="1"/>
      <protection locked="0"/>
    </xf>
    <xf numFmtId="0" fontId="87" fillId="0" borderId="10" xfId="12" applyFont="1" applyBorder="1" applyAlignment="1" applyProtection="1">
      <alignment horizontal="left" wrapText="1"/>
      <protection locked="0"/>
    </xf>
    <xf numFmtId="0" fontId="87" fillId="0" borderId="6" xfId="12" applyFont="1" applyBorder="1" applyAlignment="1" applyProtection="1">
      <alignment horizontal="left" wrapText="1"/>
      <protection locked="0"/>
    </xf>
    <xf numFmtId="0" fontId="87" fillId="0" borderId="113" xfId="12" applyFont="1" applyBorder="1" applyAlignment="1" applyProtection="1">
      <alignment horizontal="left" wrapText="1"/>
      <protection locked="0"/>
    </xf>
    <xf numFmtId="0" fontId="53" fillId="0" borderId="244" xfId="12" applyFont="1" applyBorder="1" applyAlignment="1" applyProtection="1">
      <alignment horizontal="center" vertical="center" wrapText="1"/>
      <protection locked="0"/>
    </xf>
    <xf numFmtId="0" fontId="53" fillId="0" borderId="0" xfId="12" applyFont="1" applyAlignment="1" applyProtection="1">
      <alignment horizontal="center" vertical="center" wrapText="1"/>
      <protection locked="0"/>
    </xf>
    <xf numFmtId="0" fontId="53" fillId="0" borderId="112" xfId="12" applyFont="1" applyBorder="1" applyAlignment="1" applyProtection="1">
      <alignment horizontal="center" vertical="center" wrapText="1"/>
      <protection locked="0"/>
    </xf>
    <xf numFmtId="0" fontId="106" fillId="0" borderId="0" xfId="0" applyFont="1" applyAlignment="1">
      <alignment horizontal="left" vertical="center" wrapText="1"/>
    </xf>
    <xf numFmtId="0" fontId="90" fillId="0" borderId="163" xfId="12" applyFont="1" applyBorder="1" applyAlignment="1">
      <alignment horizontal="left" vertical="center" wrapText="1"/>
    </xf>
    <xf numFmtId="0" fontId="73" fillId="0" borderId="164" xfId="12" applyBorder="1" applyAlignment="1">
      <alignment horizontal="left" vertical="center"/>
    </xf>
    <xf numFmtId="0" fontId="73" fillId="0" borderId="165" xfId="12" applyBorder="1" applyAlignment="1">
      <alignment horizontal="left" vertical="center"/>
    </xf>
    <xf numFmtId="0" fontId="90" fillId="0" borderId="163" xfId="12" applyFont="1" applyBorder="1" applyAlignment="1">
      <alignment horizontal="left" vertical="top" wrapText="1"/>
    </xf>
    <xf numFmtId="0" fontId="73" fillId="0" borderId="164" xfId="12" applyBorder="1" applyAlignment="1">
      <alignment horizontal="left" vertical="top"/>
    </xf>
    <xf numFmtId="0" fontId="73" fillId="0" borderId="165" xfId="12" applyBorder="1" applyAlignment="1">
      <alignment horizontal="left" vertical="top"/>
    </xf>
    <xf numFmtId="0" fontId="90" fillId="0" borderId="167" xfId="12" applyFont="1" applyBorder="1" applyAlignment="1">
      <alignment horizontal="left" vertical="center" wrapText="1"/>
    </xf>
    <xf numFmtId="0" fontId="73" fillId="0" borderId="0" xfId="12" applyAlignment="1">
      <alignment horizontal="left" vertical="center"/>
    </xf>
    <xf numFmtId="0" fontId="73" fillId="0" borderId="168" xfId="12" applyBorder="1" applyAlignment="1">
      <alignment horizontal="left" vertical="center"/>
    </xf>
    <xf numFmtId="0" fontId="98" fillId="0" borderId="200" xfId="12" applyFont="1" applyBorder="1" applyAlignment="1">
      <alignment horizontal="left" wrapText="1"/>
    </xf>
    <xf numFmtId="0" fontId="98" fillId="0" borderId="201" xfId="12" applyFont="1" applyBorder="1" applyAlignment="1">
      <alignment horizontal="left" wrapText="1"/>
    </xf>
    <xf numFmtId="0" fontId="96" fillId="0" borderId="0" xfId="12" applyFont="1" applyAlignment="1">
      <alignment horizontal="center" vertical="center"/>
    </xf>
    <xf numFmtId="0" fontId="73" fillId="0" borderId="0" xfId="12" applyAlignment="1">
      <alignment horizontal="center" vertical="center"/>
    </xf>
    <xf numFmtId="0" fontId="36" fillId="0" borderId="0" xfId="12" applyFont="1" applyAlignment="1">
      <alignment horizontal="left" vertical="center"/>
    </xf>
    <xf numFmtId="0" fontId="73" fillId="0" borderId="0" xfId="12" applyAlignment="1">
      <alignment vertical="center"/>
    </xf>
    <xf numFmtId="0" fontId="36" fillId="0" borderId="0" xfId="12" applyFont="1" applyAlignment="1">
      <alignment horizontal="left" vertical="center" wrapText="1"/>
    </xf>
    <xf numFmtId="0" fontId="97" fillId="0" borderId="0" xfId="12" applyFont="1"/>
    <xf numFmtId="0" fontId="4" fillId="0" borderId="196" xfId="12" applyFont="1" applyBorder="1" applyAlignment="1">
      <alignment horizontal="left" vertical="center"/>
    </xf>
    <xf numFmtId="0" fontId="73" fillId="0" borderId="197" xfId="12" applyBorder="1" applyAlignment="1">
      <alignment horizontal="left"/>
    </xf>
    <xf numFmtId="0" fontId="81" fillId="0" borderId="0" xfId="4" applyFont="1" applyAlignment="1">
      <alignment horizontal="center"/>
    </xf>
    <xf numFmtId="0" fontId="73" fillId="0" borderId="0" xfId="12"/>
    <xf numFmtId="0" fontId="103" fillId="0" borderId="217" xfId="4" applyFont="1" applyBorder="1" applyAlignment="1">
      <alignment horizontal="left" vertical="top" wrapText="1"/>
    </xf>
    <xf numFmtId="0" fontId="103" fillId="0" borderId="218" xfId="4" applyFont="1" applyBorder="1" applyAlignment="1">
      <alignment horizontal="left" vertical="top" wrapText="1"/>
    </xf>
    <xf numFmtId="0" fontId="103" fillId="0" borderId="219" xfId="4" applyFont="1" applyBorder="1" applyAlignment="1">
      <alignment horizontal="left" vertical="top" wrapText="1"/>
    </xf>
    <xf numFmtId="0" fontId="103" fillId="0" borderId="221" xfId="4" applyFont="1" applyBorder="1" applyAlignment="1">
      <alignment horizontal="left" vertical="top" wrapText="1"/>
    </xf>
    <xf numFmtId="0" fontId="103" fillId="0" borderId="222" xfId="4" applyFont="1" applyBorder="1" applyAlignment="1">
      <alignment horizontal="left" vertical="top" wrapText="1"/>
    </xf>
    <xf numFmtId="0" fontId="103" fillId="0" borderId="223" xfId="4" applyFont="1" applyBorder="1" applyAlignment="1">
      <alignment horizontal="left" vertical="top" wrapText="1"/>
    </xf>
    <xf numFmtId="0" fontId="81" fillId="0" borderId="261" xfId="4" applyFont="1" applyBorder="1" applyAlignment="1">
      <alignment vertical="center" wrapText="1"/>
    </xf>
    <xf numFmtId="0" fontId="73" fillId="0" borderId="261" xfId="12" applyBorder="1" applyAlignment="1">
      <alignment vertical="center"/>
    </xf>
    <xf numFmtId="0" fontId="81" fillId="0" borderId="6" xfId="4" applyFont="1" applyBorder="1" applyAlignment="1">
      <alignment vertical="center" wrapText="1"/>
    </xf>
    <xf numFmtId="0" fontId="73" fillId="0" borderId="6" xfId="12" applyBorder="1" applyAlignment="1">
      <alignment vertical="center"/>
    </xf>
    <xf numFmtId="0" fontId="81" fillId="0" borderId="261" xfId="4" applyFont="1" applyBorder="1" applyAlignment="1">
      <alignment wrapText="1"/>
    </xf>
    <xf numFmtId="0" fontId="73" fillId="0" borderId="261" xfId="12" applyBorder="1"/>
    <xf numFmtId="0" fontId="73" fillId="0" borderId="262" xfId="12" applyBorder="1"/>
    <xf numFmtId="0" fontId="81" fillId="0" borderId="0" xfId="4" applyFont="1" applyAlignment="1">
      <alignment vertical="center" wrapText="1"/>
    </xf>
    <xf numFmtId="0" fontId="73" fillId="0" borderId="0" xfId="12" applyAlignment="1">
      <alignment vertical="center" wrapText="1"/>
    </xf>
    <xf numFmtId="0" fontId="73" fillId="0" borderId="112" xfId="12" applyBorder="1" applyAlignment="1">
      <alignment vertical="center" wrapText="1"/>
    </xf>
    <xf numFmtId="0" fontId="81" fillId="0" borderId="6" xfId="4" applyFont="1" applyBorder="1" applyAlignment="1">
      <alignment wrapText="1"/>
    </xf>
    <xf numFmtId="0" fontId="73" fillId="0" borderId="6" xfId="12" applyBorder="1"/>
    <xf numFmtId="0" fontId="73" fillId="0" borderId="113" xfId="12" applyBorder="1"/>
    <xf numFmtId="0" fontId="81" fillId="0" borderId="0" xfId="4" applyFont="1" applyAlignment="1">
      <alignment wrapText="1"/>
    </xf>
    <xf numFmtId="0" fontId="73" fillId="0" borderId="0" xfId="12" applyAlignment="1">
      <alignment wrapText="1"/>
    </xf>
    <xf numFmtId="0" fontId="73" fillId="0" borderId="6" xfId="12" applyBorder="1" applyAlignment="1">
      <alignment wrapText="1"/>
    </xf>
    <xf numFmtId="164" fontId="82" fillId="42" borderId="7" xfId="10" applyNumberFormat="1" applyFont="1" applyFill="1" applyBorder="1" applyAlignment="1">
      <alignment horizontal="left"/>
    </xf>
    <xf numFmtId="164" fontId="82" fillId="42" borderId="294" xfId="10" applyNumberFormat="1" applyFont="1" applyFill="1" applyBorder="1" applyAlignment="1">
      <alignment horizontal="left"/>
    </xf>
    <xf numFmtId="0" fontId="21" fillId="0" borderId="106" xfId="0" applyNumberFormat="1" applyFont="1" applyBorder="1" applyAlignment="1">
      <alignment horizontal="left" vertical="top" wrapText="1"/>
    </xf>
    <xf numFmtId="0" fontId="21" fillId="0" borderId="106" xfId="0" applyNumberFormat="1" applyFont="1" applyBorder="1" applyAlignment="1">
      <alignment vertical="top" wrapText="1"/>
    </xf>
    <xf numFmtId="0" fontId="109" fillId="0" borderId="0" xfId="0" applyFont="1" applyAlignment="1">
      <alignment horizontal="left" vertical="center" wrapText="1"/>
    </xf>
    <xf numFmtId="0" fontId="81" fillId="0" borderId="106" xfId="4" applyFont="1" applyBorder="1" applyAlignment="1">
      <alignment vertical="center" wrapText="1"/>
    </xf>
    <xf numFmtId="0" fontId="73" fillId="0" borderId="106" xfId="12" applyBorder="1" applyAlignment="1">
      <alignment vertical="center"/>
    </xf>
    <xf numFmtId="0" fontId="73" fillId="0" borderId="107" xfId="12" applyBorder="1" applyAlignment="1">
      <alignment vertical="center"/>
    </xf>
    <xf numFmtId="0" fontId="73" fillId="0" borderId="113" xfId="12" applyBorder="1" applyAlignment="1">
      <alignment vertical="center"/>
    </xf>
    <xf numFmtId="0" fontId="81" fillId="0" borderId="106" xfId="4" applyFont="1" applyBorder="1" applyAlignment="1">
      <alignment wrapText="1"/>
    </xf>
    <xf numFmtId="0" fontId="73" fillId="0" borderId="106" xfId="12" applyBorder="1"/>
    <xf numFmtId="0" fontId="73" fillId="0" borderId="107" xfId="12" applyBorder="1"/>
    <xf numFmtId="0" fontId="19" fillId="0" borderId="106" xfId="0" applyNumberFormat="1" applyFont="1" applyBorder="1" applyAlignment="1">
      <alignment horizontal="left" vertical="top" wrapText="1"/>
    </xf>
    <xf numFmtId="0" fontId="19" fillId="0" borderId="106" xfId="0" applyNumberFormat="1" applyFont="1" applyBorder="1" applyAlignment="1">
      <alignment vertical="top" wrapText="1"/>
    </xf>
    <xf numFmtId="0" fontId="67" fillId="0" borderId="97" xfId="5" applyFont="1" applyBorder="1" applyAlignment="1">
      <alignment horizontal="left" vertical="center" wrapText="1"/>
      <protection locked="0"/>
    </xf>
    <xf numFmtId="0" fontId="67" fillId="0" borderId="97" xfId="5" applyFont="1" applyBorder="1" applyAlignment="1">
      <alignment horizontal="left" vertical="center"/>
      <protection locked="0"/>
    </xf>
    <xf numFmtId="39" fontId="67" fillId="0" borderId="97" xfId="5" applyNumberFormat="1" applyFont="1" applyBorder="1" applyAlignment="1">
      <alignment horizontal="right" vertical="center"/>
      <protection locked="0"/>
    </xf>
    <xf numFmtId="0" fontId="47" fillId="0" borderId="97" xfId="5" applyBorder="1" applyAlignment="1">
      <alignment horizontal="left" vertical="center"/>
      <protection locked="0"/>
    </xf>
    <xf numFmtId="0" fontId="73" fillId="0" borderId="262" xfId="12" applyBorder="1" applyAlignment="1">
      <alignment vertical="center"/>
    </xf>
  </cellXfs>
  <cellStyles count="2623">
    <cellStyle name="1D čísla" xfId="14"/>
    <cellStyle name="20 % – Zvýraznění 1 2" xfId="15"/>
    <cellStyle name="20 % – Zvýraznění 1 3" xfId="16"/>
    <cellStyle name="20 % – Zvýraznění 2 2" xfId="17"/>
    <cellStyle name="20 % – Zvýraznění 2 3" xfId="18"/>
    <cellStyle name="20 % – Zvýraznění 3 2" xfId="19"/>
    <cellStyle name="20 % – Zvýraznění 3 3" xfId="20"/>
    <cellStyle name="20 % – Zvýraznění 4 2" xfId="21"/>
    <cellStyle name="20 % – Zvýraznění 4 3" xfId="22"/>
    <cellStyle name="20 % – Zvýraznění 5 2" xfId="23"/>
    <cellStyle name="20 % – Zvýraznění 5 3" xfId="24"/>
    <cellStyle name="20 % – Zvýraznění 6 2" xfId="25"/>
    <cellStyle name="20 % – Zvýraznění 6 3" xfId="26"/>
    <cellStyle name="20 % – Zvýraznění1 10" xfId="27"/>
    <cellStyle name="20 % – Zvýraznění1 2" xfId="28"/>
    <cellStyle name="20 % – Zvýraznění1 2 10" xfId="29"/>
    <cellStyle name="20 % – Zvýraznění1 2 2" xfId="30"/>
    <cellStyle name="20 % – Zvýraznění1 2 2 2" xfId="31"/>
    <cellStyle name="20 % – Zvýraznění1 2 2 2 2" xfId="32"/>
    <cellStyle name="20 % – Zvýraznění1 2 2 2 2 2" xfId="33"/>
    <cellStyle name="20 % – Zvýraznění1 2 2 2 2 2 2" xfId="34"/>
    <cellStyle name="20 % – Zvýraznění1 2 2 2 2 3" xfId="35"/>
    <cellStyle name="20 % – Zvýraznění1 2 2 2 3" xfId="36"/>
    <cellStyle name="20 % – Zvýraznění1 2 2 2 3 2" xfId="37"/>
    <cellStyle name="20 % – Zvýraznění1 2 2 2 4" xfId="38"/>
    <cellStyle name="20 % – Zvýraznění1 2 2 2 5" xfId="39"/>
    <cellStyle name="20 % – Zvýraznění1 2 2 2 6" xfId="40"/>
    <cellStyle name="20 % – Zvýraznění1 2 2 3" xfId="41"/>
    <cellStyle name="20 % – Zvýraznění1 2 2 3 2" xfId="42"/>
    <cellStyle name="20 % – Zvýraznění1 2 2 3 2 2" xfId="43"/>
    <cellStyle name="20 % – Zvýraznění1 2 2 3 3" xfId="44"/>
    <cellStyle name="20 % – Zvýraznění1 2 2 4" xfId="45"/>
    <cellStyle name="20 % – Zvýraznění1 2 2 4 2" xfId="46"/>
    <cellStyle name="20 % – Zvýraznění1 2 2 5" xfId="47"/>
    <cellStyle name="20 % – Zvýraznění1 2 2 6" xfId="48"/>
    <cellStyle name="20 % – Zvýraznění1 2 2 7" xfId="49"/>
    <cellStyle name="20 % – Zvýraznění1 2 3" xfId="50"/>
    <cellStyle name="20 % – Zvýraznění1 2 3 2" xfId="51"/>
    <cellStyle name="20 % – Zvýraznění1 2 3 2 2" xfId="52"/>
    <cellStyle name="20 % – Zvýraznění1 2 3 2 2 2" xfId="53"/>
    <cellStyle name="20 % – Zvýraznění1 2 3 2 2 2 2" xfId="54"/>
    <cellStyle name="20 % – Zvýraznění1 2 3 2 2 3" xfId="55"/>
    <cellStyle name="20 % – Zvýraznění1 2 3 2 3" xfId="56"/>
    <cellStyle name="20 % – Zvýraznění1 2 3 2 3 2" xfId="57"/>
    <cellStyle name="20 % – Zvýraznění1 2 3 2 4" xfId="58"/>
    <cellStyle name="20 % – Zvýraznění1 2 3 2 5" xfId="59"/>
    <cellStyle name="20 % – Zvýraznění1 2 3 2 6" xfId="60"/>
    <cellStyle name="20 % – Zvýraznění1 2 3 3" xfId="61"/>
    <cellStyle name="20 % – Zvýraznění1 2 3 3 2" xfId="62"/>
    <cellStyle name="20 % – Zvýraznění1 2 3 3 2 2" xfId="63"/>
    <cellStyle name="20 % – Zvýraznění1 2 3 3 3" xfId="64"/>
    <cellStyle name="20 % – Zvýraznění1 2 3 4" xfId="65"/>
    <cellStyle name="20 % – Zvýraznění1 2 3 4 2" xfId="66"/>
    <cellStyle name="20 % – Zvýraznění1 2 3 5" xfId="67"/>
    <cellStyle name="20 % – Zvýraznění1 2 3 6" xfId="68"/>
    <cellStyle name="20 % – Zvýraznění1 2 3 7" xfId="69"/>
    <cellStyle name="20 % – Zvýraznění1 2 4" xfId="70"/>
    <cellStyle name="20 % – Zvýraznění1 2 4 2" xfId="71"/>
    <cellStyle name="20 % – Zvýraznění1 2 4 2 2" xfId="72"/>
    <cellStyle name="20 % – Zvýraznění1 2 4 2 2 2" xfId="73"/>
    <cellStyle name="20 % – Zvýraznění1 2 4 2 2 2 2" xfId="74"/>
    <cellStyle name="20 % – Zvýraznění1 2 4 2 2 3" xfId="75"/>
    <cellStyle name="20 % – Zvýraznění1 2 4 2 3" xfId="76"/>
    <cellStyle name="20 % – Zvýraznění1 2 4 2 3 2" xfId="77"/>
    <cellStyle name="20 % – Zvýraznění1 2 4 2 4" xfId="78"/>
    <cellStyle name="20 % – Zvýraznění1 2 4 2 5" xfId="79"/>
    <cellStyle name="20 % – Zvýraznění1 2 4 2 6" xfId="80"/>
    <cellStyle name="20 % – Zvýraznění1 2 4 3" xfId="81"/>
    <cellStyle name="20 % – Zvýraznění1 2 4 3 2" xfId="82"/>
    <cellStyle name="20 % – Zvýraznění1 2 4 3 2 2" xfId="83"/>
    <cellStyle name="20 % – Zvýraznění1 2 4 3 3" xfId="84"/>
    <cellStyle name="20 % – Zvýraznění1 2 4 4" xfId="85"/>
    <cellStyle name="20 % – Zvýraznění1 2 4 4 2" xfId="86"/>
    <cellStyle name="20 % – Zvýraznění1 2 4 5" xfId="87"/>
    <cellStyle name="20 % – Zvýraznění1 2 4 6" xfId="88"/>
    <cellStyle name="20 % – Zvýraznění1 2 4 7" xfId="89"/>
    <cellStyle name="20 % – Zvýraznění1 2 5" xfId="90"/>
    <cellStyle name="20 % – Zvýraznění1 2 5 2" xfId="91"/>
    <cellStyle name="20 % – Zvýraznění1 2 5 2 2" xfId="92"/>
    <cellStyle name="20 % – Zvýraznění1 2 5 2 2 2" xfId="93"/>
    <cellStyle name="20 % – Zvýraznění1 2 5 2 3" xfId="94"/>
    <cellStyle name="20 % – Zvýraznění1 2 5 3" xfId="95"/>
    <cellStyle name="20 % – Zvýraznění1 2 5 3 2" xfId="96"/>
    <cellStyle name="20 % – Zvýraznění1 2 5 4" xfId="97"/>
    <cellStyle name="20 % – Zvýraznění1 2 5 5" xfId="98"/>
    <cellStyle name="20 % – Zvýraznění1 2 5 6" xfId="99"/>
    <cellStyle name="20 % – Zvýraznění1 2 6" xfId="100"/>
    <cellStyle name="20 % – Zvýraznění1 2 6 2" xfId="101"/>
    <cellStyle name="20 % – Zvýraznění1 2 6 2 2" xfId="102"/>
    <cellStyle name="20 % – Zvýraznění1 2 6 3" xfId="103"/>
    <cellStyle name="20 % – Zvýraznění1 2 7" xfId="104"/>
    <cellStyle name="20 % – Zvýraznění1 2 7 2" xfId="105"/>
    <cellStyle name="20 % – Zvýraznění1 2 8" xfId="106"/>
    <cellStyle name="20 % – Zvýraznění1 2 9" xfId="107"/>
    <cellStyle name="20 % – Zvýraznění1 3" xfId="108"/>
    <cellStyle name="20 % – Zvýraznění1 3 2" xfId="109"/>
    <cellStyle name="20 % – Zvýraznění1 3 2 2" xfId="110"/>
    <cellStyle name="20 % – Zvýraznění1 3 2 2 2" xfId="111"/>
    <cellStyle name="20 % – Zvýraznění1 3 2 2 2 2" xfId="112"/>
    <cellStyle name="20 % – Zvýraznění1 3 2 2 3" xfId="113"/>
    <cellStyle name="20 % – Zvýraznění1 3 2 3" xfId="114"/>
    <cellStyle name="20 % – Zvýraznění1 3 2 3 2" xfId="115"/>
    <cellStyle name="20 % – Zvýraznění1 3 2 4" xfId="116"/>
    <cellStyle name="20 % – Zvýraznění1 3 2 5" xfId="117"/>
    <cellStyle name="20 % – Zvýraznění1 3 2 6" xfId="118"/>
    <cellStyle name="20 % – Zvýraznění1 3 3" xfId="119"/>
    <cellStyle name="20 % – Zvýraznění1 3 3 2" xfId="120"/>
    <cellStyle name="20 % – Zvýraznění1 3 3 2 2" xfId="121"/>
    <cellStyle name="20 % – Zvýraznění1 3 3 3" xfId="122"/>
    <cellStyle name="20 % – Zvýraznění1 3 4" xfId="123"/>
    <cellStyle name="20 % – Zvýraznění1 3 4 2" xfId="124"/>
    <cellStyle name="20 % – Zvýraznění1 3 5" xfId="125"/>
    <cellStyle name="20 % – Zvýraznění1 3 6" xfId="126"/>
    <cellStyle name="20 % – Zvýraznění1 3 7" xfId="127"/>
    <cellStyle name="20 % – Zvýraznění1 4" xfId="128"/>
    <cellStyle name="20 % – Zvýraznění1 4 2" xfId="129"/>
    <cellStyle name="20 % – Zvýraznění1 4 2 2" xfId="130"/>
    <cellStyle name="20 % – Zvýraznění1 4 2 2 2" xfId="131"/>
    <cellStyle name="20 % – Zvýraznění1 4 2 2 2 2" xfId="132"/>
    <cellStyle name="20 % – Zvýraznění1 4 2 2 3" xfId="133"/>
    <cellStyle name="20 % – Zvýraznění1 4 2 3" xfId="134"/>
    <cellStyle name="20 % – Zvýraznění1 4 2 3 2" xfId="135"/>
    <cellStyle name="20 % – Zvýraznění1 4 2 4" xfId="136"/>
    <cellStyle name="20 % – Zvýraznění1 4 2 5" xfId="137"/>
    <cellStyle name="20 % – Zvýraznění1 4 2 6" xfId="138"/>
    <cellStyle name="20 % – Zvýraznění1 4 3" xfId="139"/>
    <cellStyle name="20 % – Zvýraznění1 4 3 2" xfId="140"/>
    <cellStyle name="20 % – Zvýraznění1 4 3 2 2" xfId="141"/>
    <cellStyle name="20 % – Zvýraznění1 4 3 3" xfId="142"/>
    <cellStyle name="20 % – Zvýraznění1 4 4" xfId="143"/>
    <cellStyle name="20 % – Zvýraznění1 4 4 2" xfId="144"/>
    <cellStyle name="20 % – Zvýraznění1 4 5" xfId="145"/>
    <cellStyle name="20 % – Zvýraznění1 4 6" xfId="146"/>
    <cellStyle name="20 % – Zvýraznění1 4 7" xfId="147"/>
    <cellStyle name="20 % – Zvýraznění1 5" xfId="148"/>
    <cellStyle name="20 % – Zvýraznění1 5 2" xfId="149"/>
    <cellStyle name="20 % – Zvýraznění1 5 2 2" xfId="150"/>
    <cellStyle name="20 % – Zvýraznění1 5 2 2 2" xfId="151"/>
    <cellStyle name="20 % – Zvýraznění1 5 2 2 2 2" xfId="152"/>
    <cellStyle name="20 % – Zvýraznění1 5 2 2 3" xfId="153"/>
    <cellStyle name="20 % – Zvýraznění1 5 2 3" xfId="154"/>
    <cellStyle name="20 % – Zvýraznění1 5 2 3 2" xfId="155"/>
    <cellStyle name="20 % – Zvýraznění1 5 2 4" xfId="156"/>
    <cellStyle name="20 % – Zvýraznění1 5 2 5" xfId="157"/>
    <cellStyle name="20 % – Zvýraznění1 5 2 6" xfId="158"/>
    <cellStyle name="20 % – Zvýraznění1 5 3" xfId="159"/>
    <cellStyle name="20 % – Zvýraznění1 5 3 2" xfId="160"/>
    <cellStyle name="20 % – Zvýraznění1 5 3 2 2" xfId="161"/>
    <cellStyle name="20 % – Zvýraznění1 5 3 3" xfId="162"/>
    <cellStyle name="20 % – Zvýraznění1 5 4" xfId="163"/>
    <cellStyle name="20 % – Zvýraznění1 5 4 2" xfId="164"/>
    <cellStyle name="20 % – Zvýraznění1 5 5" xfId="165"/>
    <cellStyle name="20 % – Zvýraznění1 5 6" xfId="166"/>
    <cellStyle name="20 % – Zvýraznění1 5 7" xfId="167"/>
    <cellStyle name="20 % – Zvýraznění1 6" xfId="168"/>
    <cellStyle name="20 % – Zvýraznění1 6 2" xfId="169"/>
    <cellStyle name="20 % – Zvýraznění1 6 2 2" xfId="170"/>
    <cellStyle name="20 % – Zvýraznění1 6 2 2 2" xfId="171"/>
    <cellStyle name="20 % – Zvýraznění1 6 2 3" xfId="172"/>
    <cellStyle name="20 % – Zvýraznění1 6 3" xfId="173"/>
    <cellStyle name="20 % – Zvýraznění1 6 3 2" xfId="174"/>
    <cellStyle name="20 % – Zvýraznění1 6 4" xfId="175"/>
    <cellStyle name="20 % – Zvýraznění1 6 5" xfId="176"/>
    <cellStyle name="20 % – Zvýraznění1 6 6" xfId="177"/>
    <cellStyle name="20 % – Zvýraznění1 7" xfId="178"/>
    <cellStyle name="20 % – Zvýraznění1 7 2" xfId="179"/>
    <cellStyle name="20 % – Zvýraznění1 7 2 2" xfId="180"/>
    <cellStyle name="20 % – Zvýraznění1 7 3" xfId="181"/>
    <cellStyle name="20 % – Zvýraznění1 8" xfId="182"/>
    <cellStyle name="20 % – Zvýraznění1 8 2" xfId="183"/>
    <cellStyle name="20 % – Zvýraznění1 9" xfId="184"/>
    <cellStyle name="20 % – Zvýraznění2 10" xfId="185"/>
    <cellStyle name="20 % – Zvýraznění2 2" xfId="186"/>
    <cellStyle name="20 % – Zvýraznění2 2 10" xfId="187"/>
    <cellStyle name="20 % – Zvýraznění2 2 2" xfId="188"/>
    <cellStyle name="20 % – Zvýraznění2 2 2 2" xfId="189"/>
    <cellStyle name="20 % – Zvýraznění2 2 2 2 2" xfId="190"/>
    <cellStyle name="20 % – Zvýraznění2 2 2 2 2 2" xfId="191"/>
    <cellStyle name="20 % – Zvýraznění2 2 2 2 2 2 2" xfId="192"/>
    <cellStyle name="20 % – Zvýraznění2 2 2 2 2 3" xfId="193"/>
    <cellStyle name="20 % – Zvýraznění2 2 2 2 3" xfId="194"/>
    <cellStyle name="20 % – Zvýraznění2 2 2 2 3 2" xfId="195"/>
    <cellStyle name="20 % – Zvýraznění2 2 2 2 4" xfId="196"/>
    <cellStyle name="20 % – Zvýraznění2 2 2 2 5" xfId="197"/>
    <cellStyle name="20 % – Zvýraznění2 2 2 2 6" xfId="198"/>
    <cellStyle name="20 % – Zvýraznění2 2 2 3" xfId="199"/>
    <cellStyle name="20 % – Zvýraznění2 2 2 3 2" xfId="200"/>
    <cellStyle name="20 % – Zvýraznění2 2 2 3 2 2" xfId="201"/>
    <cellStyle name="20 % – Zvýraznění2 2 2 3 3" xfId="202"/>
    <cellStyle name="20 % – Zvýraznění2 2 2 4" xfId="203"/>
    <cellStyle name="20 % – Zvýraznění2 2 2 4 2" xfId="204"/>
    <cellStyle name="20 % – Zvýraznění2 2 2 5" xfId="205"/>
    <cellStyle name="20 % – Zvýraznění2 2 2 6" xfId="206"/>
    <cellStyle name="20 % – Zvýraznění2 2 2 7" xfId="207"/>
    <cellStyle name="20 % – Zvýraznění2 2 3" xfId="208"/>
    <cellStyle name="20 % – Zvýraznění2 2 3 2" xfId="209"/>
    <cellStyle name="20 % – Zvýraznění2 2 3 2 2" xfId="210"/>
    <cellStyle name="20 % – Zvýraznění2 2 3 2 2 2" xfId="211"/>
    <cellStyle name="20 % – Zvýraznění2 2 3 2 2 2 2" xfId="212"/>
    <cellStyle name="20 % – Zvýraznění2 2 3 2 2 3" xfId="213"/>
    <cellStyle name="20 % – Zvýraznění2 2 3 2 3" xfId="214"/>
    <cellStyle name="20 % – Zvýraznění2 2 3 2 3 2" xfId="215"/>
    <cellStyle name="20 % – Zvýraznění2 2 3 2 4" xfId="216"/>
    <cellStyle name="20 % – Zvýraznění2 2 3 2 5" xfId="217"/>
    <cellStyle name="20 % – Zvýraznění2 2 3 2 6" xfId="218"/>
    <cellStyle name="20 % – Zvýraznění2 2 3 3" xfId="219"/>
    <cellStyle name="20 % – Zvýraznění2 2 3 3 2" xfId="220"/>
    <cellStyle name="20 % – Zvýraznění2 2 3 3 2 2" xfId="221"/>
    <cellStyle name="20 % – Zvýraznění2 2 3 3 3" xfId="222"/>
    <cellStyle name="20 % – Zvýraznění2 2 3 4" xfId="223"/>
    <cellStyle name="20 % – Zvýraznění2 2 3 4 2" xfId="224"/>
    <cellStyle name="20 % – Zvýraznění2 2 3 5" xfId="225"/>
    <cellStyle name="20 % – Zvýraznění2 2 3 6" xfId="226"/>
    <cellStyle name="20 % – Zvýraznění2 2 3 7" xfId="227"/>
    <cellStyle name="20 % – Zvýraznění2 2 4" xfId="228"/>
    <cellStyle name="20 % – Zvýraznění2 2 4 2" xfId="229"/>
    <cellStyle name="20 % – Zvýraznění2 2 4 2 2" xfId="230"/>
    <cellStyle name="20 % – Zvýraznění2 2 4 2 2 2" xfId="231"/>
    <cellStyle name="20 % – Zvýraznění2 2 4 2 2 2 2" xfId="232"/>
    <cellStyle name="20 % – Zvýraznění2 2 4 2 2 3" xfId="233"/>
    <cellStyle name="20 % – Zvýraznění2 2 4 2 3" xfId="234"/>
    <cellStyle name="20 % – Zvýraznění2 2 4 2 3 2" xfId="235"/>
    <cellStyle name="20 % – Zvýraznění2 2 4 2 4" xfId="236"/>
    <cellStyle name="20 % – Zvýraznění2 2 4 2 5" xfId="237"/>
    <cellStyle name="20 % – Zvýraznění2 2 4 2 6" xfId="238"/>
    <cellStyle name="20 % – Zvýraznění2 2 4 3" xfId="239"/>
    <cellStyle name="20 % – Zvýraznění2 2 4 3 2" xfId="240"/>
    <cellStyle name="20 % – Zvýraznění2 2 4 3 2 2" xfId="241"/>
    <cellStyle name="20 % – Zvýraznění2 2 4 3 3" xfId="242"/>
    <cellStyle name="20 % – Zvýraznění2 2 4 4" xfId="243"/>
    <cellStyle name="20 % – Zvýraznění2 2 4 4 2" xfId="244"/>
    <cellStyle name="20 % – Zvýraznění2 2 4 5" xfId="245"/>
    <cellStyle name="20 % – Zvýraznění2 2 4 6" xfId="246"/>
    <cellStyle name="20 % – Zvýraznění2 2 4 7" xfId="247"/>
    <cellStyle name="20 % – Zvýraznění2 2 5" xfId="248"/>
    <cellStyle name="20 % – Zvýraznění2 2 5 2" xfId="249"/>
    <cellStyle name="20 % – Zvýraznění2 2 5 2 2" xfId="250"/>
    <cellStyle name="20 % – Zvýraznění2 2 5 2 2 2" xfId="251"/>
    <cellStyle name="20 % – Zvýraznění2 2 5 2 3" xfId="252"/>
    <cellStyle name="20 % – Zvýraznění2 2 5 3" xfId="253"/>
    <cellStyle name="20 % – Zvýraznění2 2 5 3 2" xfId="254"/>
    <cellStyle name="20 % – Zvýraznění2 2 5 4" xfId="255"/>
    <cellStyle name="20 % – Zvýraznění2 2 5 5" xfId="256"/>
    <cellStyle name="20 % – Zvýraznění2 2 5 6" xfId="257"/>
    <cellStyle name="20 % – Zvýraznění2 2 6" xfId="258"/>
    <cellStyle name="20 % – Zvýraznění2 2 6 2" xfId="259"/>
    <cellStyle name="20 % – Zvýraznění2 2 6 2 2" xfId="260"/>
    <cellStyle name="20 % – Zvýraznění2 2 6 3" xfId="261"/>
    <cellStyle name="20 % – Zvýraznění2 2 7" xfId="262"/>
    <cellStyle name="20 % – Zvýraznění2 2 7 2" xfId="263"/>
    <cellStyle name="20 % – Zvýraznění2 2 8" xfId="264"/>
    <cellStyle name="20 % – Zvýraznění2 2 9" xfId="265"/>
    <cellStyle name="20 % – Zvýraznění2 3" xfId="266"/>
    <cellStyle name="20 % – Zvýraznění2 3 2" xfId="267"/>
    <cellStyle name="20 % – Zvýraznění2 3 2 2" xfId="268"/>
    <cellStyle name="20 % – Zvýraznění2 3 2 2 2" xfId="269"/>
    <cellStyle name="20 % – Zvýraznění2 3 2 2 2 2" xfId="270"/>
    <cellStyle name="20 % – Zvýraznění2 3 2 2 3" xfId="271"/>
    <cellStyle name="20 % – Zvýraznění2 3 2 3" xfId="272"/>
    <cellStyle name="20 % – Zvýraznění2 3 2 3 2" xfId="273"/>
    <cellStyle name="20 % – Zvýraznění2 3 2 4" xfId="274"/>
    <cellStyle name="20 % – Zvýraznění2 3 2 5" xfId="275"/>
    <cellStyle name="20 % – Zvýraznění2 3 2 6" xfId="276"/>
    <cellStyle name="20 % – Zvýraznění2 3 3" xfId="277"/>
    <cellStyle name="20 % – Zvýraznění2 3 3 2" xfId="278"/>
    <cellStyle name="20 % – Zvýraznění2 3 3 2 2" xfId="279"/>
    <cellStyle name="20 % – Zvýraznění2 3 3 3" xfId="280"/>
    <cellStyle name="20 % – Zvýraznění2 3 4" xfId="281"/>
    <cellStyle name="20 % – Zvýraznění2 3 4 2" xfId="282"/>
    <cellStyle name="20 % – Zvýraznění2 3 5" xfId="283"/>
    <cellStyle name="20 % – Zvýraznění2 3 6" xfId="284"/>
    <cellStyle name="20 % – Zvýraznění2 3 7" xfId="285"/>
    <cellStyle name="20 % – Zvýraznění2 4" xfId="286"/>
    <cellStyle name="20 % – Zvýraznění2 4 2" xfId="287"/>
    <cellStyle name="20 % – Zvýraznění2 4 2 2" xfId="288"/>
    <cellStyle name="20 % – Zvýraznění2 4 2 2 2" xfId="289"/>
    <cellStyle name="20 % – Zvýraznění2 4 2 2 2 2" xfId="290"/>
    <cellStyle name="20 % – Zvýraznění2 4 2 2 3" xfId="291"/>
    <cellStyle name="20 % – Zvýraznění2 4 2 3" xfId="292"/>
    <cellStyle name="20 % – Zvýraznění2 4 2 3 2" xfId="293"/>
    <cellStyle name="20 % – Zvýraznění2 4 2 4" xfId="294"/>
    <cellStyle name="20 % – Zvýraznění2 4 2 5" xfId="295"/>
    <cellStyle name="20 % – Zvýraznění2 4 2 6" xfId="296"/>
    <cellStyle name="20 % – Zvýraznění2 4 3" xfId="297"/>
    <cellStyle name="20 % – Zvýraznění2 4 3 2" xfId="298"/>
    <cellStyle name="20 % – Zvýraznění2 4 3 2 2" xfId="299"/>
    <cellStyle name="20 % – Zvýraznění2 4 3 3" xfId="300"/>
    <cellStyle name="20 % – Zvýraznění2 4 4" xfId="301"/>
    <cellStyle name="20 % – Zvýraznění2 4 4 2" xfId="302"/>
    <cellStyle name="20 % – Zvýraznění2 4 5" xfId="303"/>
    <cellStyle name="20 % – Zvýraznění2 4 6" xfId="304"/>
    <cellStyle name="20 % – Zvýraznění2 4 7" xfId="305"/>
    <cellStyle name="20 % – Zvýraznění2 5" xfId="306"/>
    <cellStyle name="20 % – Zvýraznění2 5 2" xfId="307"/>
    <cellStyle name="20 % – Zvýraznění2 5 2 2" xfId="308"/>
    <cellStyle name="20 % – Zvýraznění2 5 2 2 2" xfId="309"/>
    <cellStyle name="20 % – Zvýraznění2 5 2 2 2 2" xfId="310"/>
    <cellStyle name="20 % – Zvýraznění2 5 2 2 3" xfId="311"/>
    <cellStyle name="20 % – Zvýraznění2 5 2 3" xfId="312"/>
    <cellStyle name="20 % – Zvýraznění2 5 2 3 2" xfId="313"/>
    <cellStyle name="20 % – Zvýraznění2 5 2 4" xfId="314"/>
    <cellStyle name="20 % – Zvýraznění2 5 2 5" xfId="315"/>
    <cellStyle name="20 % – Zvýraznění2 5 2 6" xfId="316"/>
    <cellStyle name="20 % – Zvýraznění2 5 3" xfId="317"/>
    <cellStyle name="20 % – Zvýraznění2 5 3 2" xfId="318"/>
    <cellStyle name="20 % – Zvýraznění2 5 3 2 2" xfId="319"/>
    <cellStyle name="20 % – Zvýraznění2 5 3 3" xfId="320"/>
    <cellStyle name="20 % – Zvýraznění2 5 4" xfId="321"/>
    <cellStyle name="20 % – Zvýraznění2 5 4 2" xfId="322"/>
    <cellStyle name="20 % – Zvýraznění2 5 5" xfId="323"/>
    <cellStyle name="20 % – Zvýraznění2 5 6" xfId="324"/>
    <cellStyle name="20 % – Zvýraznění2 5 7" xfId="325"/>
    <cellStyle name="20 % – Zvýraznění2 6" xfId="326"/>
    <cellStyle name="20 % – Zvýraznění2 6 2" xfId="327"/>
    <cellStyle name="20 % – Zvýraznění2 6 2 2" xfId="328"/>
    <cellStyle name="20 % – Zvýraznění2 6 2 2 2" xfId="329"/>
    <cellStyle name="20 % – Zvýraznění2 6 2 3" xfId="330"/>
    <cellStyle name="20 % – Zvýraznění2 6 3" xfId="331"/>
    <cellStyle name="20 % – Zvýraznění2 6 3 2" xfId="332"/>
    <cellStyle name="20 % – Zvýraznění2 6 4" xfId="333"/>
    <cellStyle name="20 % – Zvýraznění2 6 5" xfId="334"/>
    <cellStyle name="20 % – Zvýraznění2 6 6" xfId="335"/>
    <cellStyle name="20 % – Zvýraznění2 7" xfId="336"/>
    <cellStyle name="20 % – Zvýraznění2 7 2" xfId="337"/>
    <cellStyle name="20 % – Zvýraznění2 7 2 2" xfId="338"/>
    <cellStyle name="20 % – Zvýraznění2 7 3" xfId="339"/>
    <cellStyle name="20 % – Zvýraznění2 8" xfId="340"/>
    <cellStyle name="20 % – Zvýraznění2 8 2" xfId="341"/>
    <cellStyle name="20 % – Zvýraznění2 9" xfId="342"/>
    <cellStyle name="20 % – Zvýraznění3 10" xfId="343"/>
    <cellStyle name="20 % – Zvýraznění3 2" xfId="344"/>
    <cellStyle name="20 % – Zvýraznění3 2 10" xfId="345"/>
    <cellStyle name="20 % – Zvýraznění3 2 2" xfId="346"/>
    <cellStyle name="20 % – Zvýraznění3 2 2 2" xfId="347"/>
    <cellStyle name="20 % – Zvýraznění3 2 2 2 2" xfId="348"/>
    <cellStyle name="20 % – Zvýraznění3 2 2 2 2 2" xfId="349"/>
    <cellStyle name="20 % – Zvýraznění3 2 2 2 2 2 2" xfId="350"/>
    <cellStyle name="20 % – Zvýraznění3 2 2 2 2 3" xfId="351"/>
    <cellStyle name="20 % – Zvýraznění3 2 2 2 3" xfId="352"/>
    <cellStyle name="20 % – Zvýraznění3 2 2 2 3 2" xfId="353"/>
    <cellStyle name="20 % – Zvýraznění3 2 2 2 4" xfId="354"/>
    <cellStyle name="20 % – Zvýraznění3 2 2 2 5" xfId="355"/>
    <cellStyle name="20 % – Zvýraznění3 2 2 2 6" xfId="356"/>
    <cellStyle name="20 % – Zvýraznění3 2 2 3" xfId="357"/>
    <cellStyle name="20 % – Zvýraznění3 2 2 3 2" xfId="358"/>
    <cellStyle name="20 % – Zvýraznění3 2 2 3 2 2" xfId="359"/>
    <cellStyle name="20 % – Zvýraznění3 2 2 3 3" xfId="360"/>
    <cellStyle name="20 % – Zvýraznění3 2 2 4" xfId="361"/>
    <cellStyle name="20 % – Zvýraznění3 2 2 4 2" xfId="362"/>
    <cellStyle name="20 % – Zvýraznění3 2 2 5" xfId="363"/>
    <cellStyle name="20 % – Zvýraznění3 2 2 6" xfId="364"/>
    <cellStyle name="20 % – Zvýraznění3 2 2 7" xfId="365"/>
    <cellStyle name="20 % – Zvýraznění3 2 3" xfId="366"/>
    <cellStyle name="20 % – Zvýraznění3 2 3 2" xfId="367"/>
    <cellStyle name="20 % – Zvýraznění3 2 3 2 2" xfId="368"/>
    <cellStyle name="20 % – Zvýraznění3 2 3 2 2 2" xfId="369"/>
    <cellStyle name="20 % – Zvýraznění3 2 3 2 2 2 2" xfId="370"/>
    <cellStyle name="20 % – Zvýraznění3 2 3 2 2 3" xfId="371"/>
    <cellStyle name="20 % – Zvýraznění3 2 3 2 3" xfId="372"/>
    <cellStyle name="20 % – Zvýraznění3 2 3 2 3 2" xfId="373"/>
    <cellStyle name="20 % – Zvýraznění3 2 3 2 4" xfId="374"/>
    <cellStyle name="20 % – Zvýraznění3 2 3 2 5" xfId="375"/>
    <cellStyle name="20 % – Zvýraznění3 2 3 2 6" xfId="376"/>
    <cellStyle name="20 % – Zvýraznění3 2 3 3" xfId="377"/>
    <cellStyle name="20 % – Zvýraznění3 2 3 3 2" xfId="378"/>
    <cellStyle name="20 % – Zvýraznění3 2 3 3 2 2" xfId="379"/>
    <cellStyle name="20 % – Zvýraznění3 2 3 3 3" xfId="380"/>
    <cellStyle name="20 % – Zvýraznění3 2 3 4" xfId="381"/>
    <cellStyle name="20 % – Zvýraznění3 2 3 4 2" xfId="382"/>
    <cellStyle name="20 % – Zvýraznění3 2 3 5" xfId="383"/>
    <cellStyle name="20 % – Zvýraznění3 2 3 6" xfId="384"/>
    <cellStyle name="20 % – Zvýraznění3 2 3 7" xfId="385"/>
    <cellStyle name="20 % – Zvýraznění3 2 4" xfId="386"/>
    <cellStyle name="20 % – Zvýraznění3 2 4 2" xfId="387"/>
    <cellStyle name="20 % – Zvýraznění3 2 4 2 2" xfId="388"/>
    <cellStyle name="20 % – Zvýraznění3 2 4 2 2 2" xfId="389"/>
    <cellStyle name="20 % – Zvýraznění3 2 4 2 2 2 2" xfId="390"/>
    <cellStyle name="20 % – Zvýraznění3 2 4 2 2 3" xfId="391"/>
    <cellStyle name="20 % – Zvýraznění3 2 4 2 3" xfId="392"/>
    <cellStyle name="20 % – Zvýraznění3 2 4 2 3 2" xfId="393"/>
    <cellStyle name="20 % – Zvýraznění3 2 4 2 4" xfId="394"/>
    <cellStyle name="20 % – Zvýraznění3 2 4 2 5" xfId="395"/>
    <cellStyle name="20 % – Zvýraznění3 2 4 2 6" xfId="396"/>
    <cellStyle name="20 % – Zvýraznění3 2 4 3" xfId="397"/>
    <cellStyle name="20 % – Zvýraznění3 2 4 3 2" xfId="398"/>
    <cellStyle name="20 % – Zvýraznění3 2 4 3 2 2" xfId="399"/>
    <cellStyle name="20 % – Zvýraznění3 2 4 3 3" xfId="400"/>
    <cellStyle name="20 % – Zvýraznění3 2 4 4" xfId="401"/>
    <cellStyle name="20 % – Zvýraznění3 2 4 4 2" xfId="402"/>
    <cellStyle name="20 % – Zvýraznění3 2 4 5" xfId="403"/>
    <cellStyle name="20 % – Zvýraznění3 2 4 6" xfId="404"/>
    <cellStyle name="20 % – Zvýraznění3 2 4 7" xfId="405"/>
    <cellStyle name="20 % – Zvýraznění3 2 5" xfId="406"/>
    <cellStyle name="20 % – Zvýraznění3 2 5 2" xfId="407"/>
    <cellStyle name="20 % – Zvýraznění3 2 5 2 2" xfId="408"/>
    <cellStyle name="20 % – Zvýraznění3 2 5 2 2 2" xfId="409"/>
    <cellStyle name="20 % – Zvýraznění3 2 5 2 3" xfId="410"/>
    <cellStyle name="20 % – Zvýraznění3 2 5 3" xfId="411"/>
    <cellStyle name="20 % – Zvýraznění3 2 5 3 2" xfId="412"/>
    <cellStyle name="20 % – Zvýraznění3 2 5 4" xfId="413"/>
    <cellStyle name="20 % – Zvýraznění3 2 5 5" xfId="414"/>
    <cellStyle name="20 % – Zvýraznění3 2 5 6" xfId="415"/>
    <cellStyle name="20 % – Zvýraznění3 2 6" xfId="416"/>
    <cellStyle name="20 % – Zvýraznění3 2 6 2" xfId="417"/>
    <cellStyle name="20 % – Zvýraznění3 2 6 2 2" xfId="418"/>
    <cellStyle name="20 % – Zvýraznění3 2 6 3" xfId="419"/>
    <cellStyle name="20 % – Zvýraznění3 2 7" xfId="420"/>
    <cellStyle name="20 % – Zvýraznění3 2 7 2" xfId="421"/>
    <cellStyle name="20 % – Zvýraznění3 2 8" xfId="422"/>
    <cellStyle name="20 % – Zvýraznění3 2 9" xfId="423"/>
    <cellStyle name="20 % – Zvýraznění3 3" xfId="424"/>
    <cellStyle name="20 % – Zvýraznění3 3 2" xfId="425"/>
    <cellStyle name="20 % – Zvýraznění3 3 2 2" xfId="426"/>
    <cellStyle name="20 % – Zvýraznění3 3 2 2 2" xfId="427"/>
    <cellStyle name="20 % – Zvýraznění3 3 2 2 2 2" xfId="428"/>
    <cellStyle name="20 % – Zvýraznění3 3 2 2 3" xfId="429"/>
    <cellStyle name="20 % – Zvýraznění3 3 2 3" xfId="430"/>
    <cellStyle name="20 % – Zvýraznění3 3 2 3 2" xfId="431"/>
    <cellStyle name="20 % – Zvýraznění3 3 2 4" xfId="432"/>
    <cellStyle name="20 % – Zvýraznění3 3 2 5" xfId="433"/>
    <cellStyle name="20 % – Zvýraznění3 3 2 6" xfId="434"/>
    <cellStyle name="20 % – Zvýraznění3 3 3" xfId="435"/>
    <cellStyle name="20 % – Zvýraznění3 3 3 2" xfId="436"/>
    <cellStyle name="20 % – Zvýraznění3 3 3 2 2" xfId="437"/>
    <cellStyle name="20 % – Zvýraznění3 3 3 3" xfId="438"/>
    <cellStyle name="20 % – Zvýraznění3 3 4" xfId="439"/>
    <cellStyle name="20 % – Zvýraznění3 3 4 2" xfId="440"/>
    <cellStyle name="20 % – Zvýraznění3 3 5" xfId="441"/>
    <cellStyle name="20 % – Zvýraznění3 3 6" xfId="442"/>
    <cellStyle name="20 % – Zvýraznění3 3 7" xfId="443"/>
    <cellStyle name="20 % – Zvýraznění3 4" xfId="444"/>
    <cellStyle name="20 % – Zvýraznění3 4 2" xfId="445"/>
    <cellStyle name="20 % – Zvýraznění3 4 2 2" xfId="446"/>
    <cellStyle name="20 % – Zvýraznění3 4 2 2 2" xfId="447"/>
    <cellStyle name="20 % – Zvýraznění3 4 2 2 2 2" xfId="448"/>
    <cellStyle name="20 % – Zvýraznění3 4 2 2 3" xfId="449"/>
    <cellStyle name="20 % – Zvýraznění3 4 2 3" xfId="450"/>
    <cellStyle name="20 % – Zvýraznění3 4 2 3 2" xfId="451"/>
    <cellStyle name="20 % – Zvýraznění3 4 2 4" xfId="452"/>
    <cellStyle name="20 % – Zvýraznění3 4 2 5" xfId="453"/>
    <cellStyle name="20 % – Zvýraznění3 4 2 6" xfId="454"/>
    <cellStyle name="20 % – Zvýraznění3 4 3" xfId="455"/>
    <cellStyle name="20 % – Zvýraznění3 4 3 2" xfId="456"/>
    <cellStyle name="20 % – Zvýraznění3 4 3 2 2" xfId="457"/>
    <cellStyle name="20 % – Zvýraznění3 4 3 3" xfId="458"/>
    <cellStyle name="20 % – Zvýraznění3 4 4" xfId="459"/>
    <cellStyle name="20 % – Zvýraznění3 4 4 2" xfId="460"/>
    <cellStyle name="20 % – Zvýraznění3 4 5" xfId="461"/>
    <cellStyle name="20 % – Zvýraznění3 4 6" xfId="462"/>
    <cellStyle name="20 % – Zvýraznění3 4 7" xfId="463"/>
    <cellStyle name="20 % – Zvýraznění3 5" xfId="464"/>
    <cellStyle name="20 % – Zvýraznění3 5 2" xfId="465"/>
    <cellStyle name="20 % – Zvýraznění3 5 2 2" xfId="466"/>
    <cellStyle name="20 % – Zvýraznění3 5 2 2 2" xfId="467"/>
    <cellStyle name="20 % – Zvýraznění3 5 2 2 2 2" xfId="468"/>
    <cellStyle name="20 % – Zvýraznění3 5 2 2 3" xfId="469"/>
    <cellStyle name="20 % – Zvýraznění3 5 2 3" xfId="470"/>
    <cellStyle name="20 % – Zvýraznění3 5 2 3 2" xfId="471"/>
    <cellStyle name="20 % – Zvýraznění3 5 2 4" xfId="472"/>
    <cellStyle name="20 % – Zvýraznění3 5 2 5" xfId="473"/>
    <cellStyle name="20 % – Zvýraznění3 5 2 6" xfId="474"/>
    <cellStyle name="20 % – Zvýraznění3 5 3" xfId="475"/>
    <cellStyle name="20 % – Zvýraznění3 5 3 2" xfId="476"/>
    <cellStyle name="20 % – Zvýraznění3 5 3 2 2" xfId="477"/>
    <cellStyle name="20 % – Zvýraznění3 5 3 3" xfId="478"/>
    <cellStyle name="20 % – Zvýraznění3 5 4" xfId="479"/>
    <cellStyle name="20 % – Zvýraznění3 5 4 2" xfId="480"/>
    <cellStyle name="20 % – Zvýraznění3 5 5" xfId="481"/>
    <cellStyle name="20 % – Zvýraznění3 5 6" xfId="482"/>
    <cellStyle name="20 % – Zvýraznění3 5 7" xfId="483"/>
    <cellStyle name="20 % – Zvýraznění3 6" xfId="484"/>
    <cellStyle name="20 % – Zvýraznění3 6 2" xfId="485"/>
    <cellStyle name="20 % – Zvýraznění3 6 2 2" xfId="486"/>
    <cellStyle name="20 % – Zvýraznění3 6 2 2 2" xfId="487"/>
    <cellStyle name="20 % – Zvýraznění3 6 2 3" xfId="488"/>
    <cellStyle name="20 % – Zvýraznění3 6 3" xfId="489"/>
    <cellStyle name="20 % – Zvýraznění3 6 3 2" xfId="490"/>
    <cellStyle name="20 % – Zvýraznění3 6 4" xfId="491"/>
    <cellStyle name="20 % – Zvýraznění3 6 5" xfId="492"/>
    <cellStyle name="20 % – Zvýraznění3 6 6" xfId="493"/>
    <cellStyle name="20 % – Zvýraznění3 7" xfId="494"/>
    <cellStyle name="20 % – Zvýraznění3 7 2" xfId="495"/>
    <cellStyle name="20 % – Zvýraznění3 7 2 2" xfId="496"/>
    <cellStyle name="20 % – Zvýraznění3 7 3" xfId="497"/>
    <cellStyle name="20 % – Zvýraznění3 8" xfId="498"/>
    <cellStyle name="20 % – Zvýraznění3 8 2" xfId="499"/>
    <cellStyle name="20 % – Zvýraznění3 9" xfId="500"/>
    <cellStyle name="20 % – Zvýraznění4 10" xfId="501"/>
    <cellStyle name="20 % – Zvýraznění4 2" xfId="502"/>
    <cellStyle name="20 % – Zvýraznění4 2 10" xfId="503"/>
    <cellStyle name="20 % – Zvýraznění4 2 2" xfId="504"/>
    <cellStyle name="20 % – Zvýraznění4 2 2 2" xfId="505"/>
    <cellStyle name="20 % – Zvýraznění4 2 2 2 2" xfId="506"/>
    <cellStyle name="20 % – Zvýraznění4 2 2 2 2 2" xfId="507"/>
    <cellStyle name="20 % – Zvýraznění4 2 2 2 2 2 2" xfId="508"/>
    <cellStyle name="20 % – Zvýraznění4 2 2 2 2 3" xfId="509"/>
    <cellStyle name="20 % – Zvýraznění4 2 2 2 3" xfId="510"/>
    <cellStyle name="20 % – Zvýraznění4 2 2 2 3 2" xfId="511"/>
    <cellStyle name="20 % – Zvýraznění4 2 2 2 4" xfId="512"/>
    <cellStyle name="20 % – Zvýraznění4 2 2 2 5" xfId="513"/>
    <cellStyle name="20 % – Zvýraznění4 2 2 2 6" xfId="514"/>
    <cellStyle name="20 % – Zvýraznění4 2 2 3" xfId="515"/>
    <cellStyle name="20 % – Zvýraznění4 2 2 3 2" xfId="516"/>
    <cellStyle name="20 % – Zvýraznění4 2 2 3 2 2" xfId="517"/>
    <cellStyle name="20 % – Zvýraznění4 2 2 3 3" xfId="518"/>
    <cellStyle name="20 % – Zvýraznění4 2 2 4" xfId="519"/>
    <cellStyle name="20 % – Zvýraznění4 2 2 4 2" xfId="520"/>
    <cellStyle name="20 % – Zvýraznění4 2 2 5" xfId="521"/>
    <cellStyle name="20 % – Zvýraznění4 2 2 6" xfId="522"/>
    <cellStyle name="20 % – Zvýraznění4 2 2 7" xfId="523"/>
    <cellStyle name="20 % – Zvýraznění4 2 3" xfId="524"/>
    <cellStyle name="20 % – Zvýraznění4 2 3 2" xfId="525"/>
    <cellStyle name="20 % – Zvýraznění4 2 3 2 2" xfId="526"/>
    <cellStyle name="20 % – Zvýraznění4 2 3 2 2 2" xfId="527"/>
    <cellStyle name="20 % – Zvýraznění4 2 3 2 2 2 2" xfId="528"/>
    <cellStyle name="20 % – Zvýraznění4 2 3 2 2 3" xfId="529"/>
    <cellStyle name="20 % – Zvýraznění4 2 3 2 3" xfId="530"/>
    <cellStyle name="20 % – Zvýraznění4 2 3 2 3 2" xfId="531"/>
    <cellStyle name="20 % – Zvýraznění4 2 3 2 4" xfId="532"/>
    <cellStyle name="20 % – Zvýraznění4 2 3 2 5" xfId="533"/>
    <cellStyle name="20 % – Zvýraznění4 2 3 2 6" xfId="534"/>
    <cellStyle name="20 % – Zvýraznění4 2 3 3" xfId="535"/>
    <cellStyle name="20 % – Zvýraznění4 2 3 3 2" xfId="536"/>
    <cellStyle name="20 % – Zvýraznění4 2 3 3 2 2" xfId="537"/>
    <cellStyle name="20 % – Zvýraznění4 2 3 3 3" xfId="538"/>
    <cellStyle name="20 % – Zvýraznění4 2 3 4" xfId="539"/>
    <cellStyle name="20 % – Zvýraznění4 2 3 4 2" xfId="540"/>
    <cellStyle name="20 % – Zvýraznění4 2 3 5" xfId="541"/>
    <cellStyle name="20 % – Zvýraznění4 2 3 6" xfId="542"/>
    <cellStyle name="20 % – Zvýraznění4 2 3 7" xfId="543"/>
    <cellStyle name="20 % – Zvýraznění4 2 4" xfId="544"/>
    <cellStyle name="20 % – Zvýraznění4 2 4 2" xfId="545"/>
    <cellStyle name="20 % – Zvýraznění4 2 4 2 2" xfId="546"/>
    <cellStyle name="20 % – Zvýraznění4 2 4 2 2 2" xfId="547"/>
    <cellStyle name="20 % – Zvýraznění4 2 4 2 2 2 2" xfId="548"/>
    <cellStyle name="20 % – Zvýraznění4 2 4 2 2 3" xfId="549"/>
    <cellStyle name="20 % – Zvýraznění4 2 4 2 3" xfId="550"/>
    <cellStyle name="20 % – Zvýraznění4 2 4 2 3 2" xfId="551"/>
    <cellStyle name="20 % – Zvýraznění4 2 4 2 4" xfId="552"/>
    <cellStyle name="20 % – Zvýraznění4 2 4 2 5" xfId="553"/>
    <cellStyle name="20 % – Zvýraznění4 2 4 2 6" xfId="554"/>
    <cellStyle name="20 % – Zvýraznění4 2 4 3" xfId="555"/>
    <cellStyle name="20 % – Zvýraznění4 2 4 3 2" xfId="556"/>
    <cellStyle name="20 % – Zvýraznění4 2 4 3 2 2" xfId="557"/>
    <cellStyle name="20 % – Zvýraznění4 2 4 3 3" xfId="558"/>
    <cellStyle name="20 % – Zvýraznění4 2 4 4" xfId="559"/>
    <cellStyle name="20 % – Zvýraznění4 2 4 4 2" xfId="560"/>
    <cellStyle name="20 % – Zvýraznění4 2 4 5" xfId="561"/>
    <cellStyle name="20 % – Zvýraznění4 2 4 6" xfId="562"/>
    <cellStyle name="20 % – Zvýraznění4 2 4 7" xfId="563"/>
    <cellStyle name="20 % – Zvýraznění4 2 5" xfId="564"/>
    <cellStyle name="20 % – Zvýraznění4 2 5 2" xfId="565"/>
    <cellStyle name="20 % – Zvýraznění4 2 5 2 2" xfId="566"/>
    <cellStyle name="20 % – Zvýraznění4 2 5 2 2 2" xfId="567"/>
    <cellStyle name="20 % – Zvýraznění4 2 5 2 3" xfId="568"/>
    <cellStyle name="20 % – Zvýraznění4 2 5 3" xfId="569"/>
    <cellStyle name="20 % – Zvýraznění4 2 5 3 2" xfId="570"/>
    <cellStyle name="20 % – Zvýraznění4 2 5 4" xfId="571"/>
    <cellStyle name="20 % – Zvýraznění4 2 5 5" xfId="572"/>
    <cellStyle name="20 % – Zvýraznění4 2 5 6" xfId="573"/>
    <cellStyle name="20 % – Zvýraznění4 2 6" xfId="574"/>
    <cellStyle name="20 % – Zvýraznění4 2 6 2" xfId="575"/>
    <cellStyle name="20 % – Zvýraznění4 2 6 2 2" xfId="576"/>
    <cellStyle name="20 % – Zvýraznění4 2 6 3" xfId="577"/>
    <cellStyle name="20 % – Zvýraznění4 2 7" xfId="578"/>
    <cellStyle name="20 % – Zvýraznění4 2 7 2" xfId="579"/>
    <cellStyle name="20 % – Zvýraznění4 2 8" xfId="580"/>
    <cellStyle name="20 % – Zvýraznění4 2 9" xfId="581"/>
    <cellStyle name="20 % – Zvýraznění4 3" xfId="582"/>
    <cellStyle name="20 % – Zvýraznění4 3 2" xfId="583"/>
    <cellStyle name="20 % – Zvýraznění4 3 2 2" xfId="584"/>
    <cellStyle name="20 % – Zvýraznění4 3 2 2 2" xfId="585"/>
    <cellStyle name="20 % – Zvýraznění4 3 2 2 2 2" xfId="586"/>
    <cellStyle name="20 % – Zvýraznění4 3 2 2 3" xfId="587"/>
    <cellStyle name="20 % – Zvýraznění4 3 2 3" xfId="588"/>
    <cellStyle name="20 % – Zvýraznění4 3 2 3 2" xfId="589"/>
    <cellStyle name="20 % – Zvýraznění4 3 2 4" xfId="590"/>
    <cellStyle name="20 % – Zvýraznění4 3 2 5" xfId="591"/>
    <cellStyle name="20 % – Zvýraznění4 3 2 6" xfId="592"/>
    <cellStyle name="20 % – Zvýraznění4 3 3" xfId="593"/>
    <cellStyle name="20 % – Zvýraznění4 3 3 2" xfId="594"/>
    <cellStyle name="20 % – Zvýraznění4 3 3 2 2" xfId="595"/>
    <cellStyle name="20 % – Zvýraznění4 3 3 3" xfId="596"/>
    <cellStyle name="20 % – Zvýraznění4 3 4" xfId="597"/>
    <cellStyle name="20 % – Zvýraznění4 3 4 2" xfId="598"/>
    <cellStyle name="20 % – Zvýraznění4 3 5" xfId="599"/>
    <cellStyle name="20 % – Zvýraznění4 3 6" xfId="600"/>
    <cellStyle name="20 % – Zvýraznění4 3 7" xfId="601"/>
    <cellStyle name="20 % – Zvýraznění4 4" xfId="602"/>
    <cellStyle name="20 % – Zvýraznění4 4 2" xfId="603"/>
    <cellStyle name="20 % – Zvýraznění4 4 2 2" xfId="604"/>
    <cellStyle name="20 % – Zvýraznění4 4 2 2 2" xfId="605"/>
    <cellStyle name="20 % – Zvýraznění4 4 2 2 2 2" xfId="606"/>
    <cellStyle name="20 % – Zvýraznění4 4 2 2 3" xfId="607"/>
    <cellStyle name="20 % – Zvýraznění4 4 2 3" xfId="608"/>
    <cellStyle name="20 % – Zvýraznění4 4 2 3 2" xfId="609"/>
    <cellStyle name="20 % – Zvýraznění4 4 2 4" xfId="610"/>
    <cellStyle name="20 % – Zvýraznění4 4 2 5" xfId="611"/>
    <cellStyle name="20 % – Zvýraznění4 4 2 6" xfId="612"/>
    <cellStyle name="20 % – Zvýraznění4 4 3" xfId="613"/>
    <cellStyle name="20 % – Zvýraznění4 4 3 2" xfId="614"/>
    <cellStyle name="20 % – Zvýraznění4 4 3 2 2" xfId="615"/>
    <cellStyle name="20 % – Zvýraznění4 4 3 3" xfId="616"/>
    <cellStyle name="20 % – Zvýraznění4 4 4" xfId="617"/>
    <cellStyle name="20 % – Zvýraznění4 4 4 2" xfId="618"/>
    <cellStyle name="20 % – Zvýraznění4 4 5" xfId="619"/>
    <cellStyle name="20 % – Zvýraznění4 4 6" xfId="620"/>
    <cellStyle name="20 % – Zvýraznění4 4 7" xfId="621"/>
    <cellStyle name="20 % – Zvýraznění4 5" xfId="622"/>
    <cellStyle name="20 % – Zvýraznění4 5 2" xfId="623"/>
    <cellStyle name="20 % – Zvýraznění4 5 2 2" xfId="624"/>
    <cellStyle name="20 % – Zvýraznění4 5 2 2 2" xfId="625"/>
    <cellStyle name="20 % – Zvýraznění4 5 2 2 2 2" xfId="626"/>
    <cellStyle name="20 % – Zvýraznění4 5 2 2 3" xfId="627"/>
    <cellStyle name="20 % – Zvýraznění4 5 2 3" xfId="628"/>
    <cellStyle name="20 % – Zvýraznění4 5 2 3 2" xfId="629"/>
    <cellStyle name="20 % – Zvýraznění4 5 2 4" xfId="630"/>
    <cellStyle name="20 % – Zvýraznění4 5 2 5" xfId="631"/>
    <cellStyle name="20 % – Zvýraznění4 5 2 6" xfId="632"/>
    <cellStyle name="20 % – Zvýraznění4 5 3" xfId="633"/>
    <cellStyle name="20 % – Zvýraznění4 5 3 2" xfId="634"/>
    <cellStyle name="20 % – Zvýraznění4 5 3 2 2" xfId="635"/>
    <cellStyle name="20 % – Zvýraznění4 5 3 3" xfId="636"/>
    <cellStyle name="20 % – Zvýraznění4 5 4" xfId="637"/>
    <cellStyle name="20 % – Zvýraznění4 5 4 2" xfId="638"/>
    <cellStyle name="20 % – Zvýraznění4 5 5" xfId="639"/>
    <cellStyle name="20 % – Zvýraznění4 5 6" xfId="640"/>
    <cellStyle name="20 % – Zvýraznění4 5 7" xfId="641"/>
    <cellStyle name="20 % – Zvýraznění4 6" xfId="642"/>
    <cellStyle name="20 % – Zvýraznění4 6 2" xfId="643"/>
    <cellStyle name="20 % – Zvýraznění4 6 2 2" xfId="644"/>
    <cellStyle name="20 % – Zvýraznění4 6 2 2 2" xfId="645"/>
    <cellStyle name="20 % – Zvýraznění4 6 2 3" xfId="646"/>
    <cellStyle name="20 % – Zvýraznění4 6 3" xfId="647"/>
    <cellStyle name="20 % – Zvýraznění4 6 3 2" xfId="648"/>
    <cellStyle name="20 % – Zvýraznění4 6 4" xfId="649"/>
    <cellStyle name="20 % – Zvýraznění4 6 5" xfId="650"/>
    <cellStyle name="20 % – Zvýraznění4 6 6" xfId="651"/>
    <cellStyle name="20 % – Zvýraznění4 7" xfId="652"/>
    <cellStyle name="20 % – Zvýraznění4 7 2" xfId="653"/>
    <cellStyle name="20 % – Zvýraznění4 7 2 2" xfId="654"/>
    <cellStyle name="20 % – Zvýraznění4 7 3" xfId="655"/>
    <cellStyle name="20 % – Zvýraznění4 8" xfId="656"/>
    <cellStyle name="20 % – Zvýraznění4 8 2" xfId="657"/>
    <cellStyle name="20 % – Zvýraznění4 9" xfId="658"/>
    <cellStyle name="20 % – Zvýraznění5 10" xfId="659"/>
    <cellStyle name="20 % – Zvýraznění5 2" xfId="660"/>
    <cellStyle name="20 % – Zvýraznění5 2 10" xfId="661"/>
    <cellStyle name="20 % – Zvýraznění5 2 2" xfId="662"/>
    <cellStyle name="20 % – Zvýraznění5 2 2 2" xfId="663"/>
    <cellStyle name="20 % – Zvýraznění5 2 2 2 2" xfId="664"/>
    <cellStyle name="20 % – Zvýraznění5 2 2 2 2 2" xfId="665"/>
    <cellStyle name="20 % – Zvýraznění5 2 2 2 2 2 2" xfId="666"/>
    <cellStyle name="20 % – Zvýraznění5 2 2 2 2 3" xfId="667"/>
    <cellStyle name="20 % – Zvýraznění5 2 2 2 3" xfId="668"/>
    <cellStyle name="20 % – Zvýraznění5 2 2 2 3 2" xfId="669"/>
    <cellStyle name="20 % – Zvýraznění5 2 2 2 4" xfId="670"/>
    <cellStyle name="20 % – Zvýraznění5 2 2 2 5" xfId="671"/>
    <cellStyle name="20 % – Zvýraznění5 2 2 2 6" xfId="672"/>
    <cellStyle name="20 % – Zvýraznění5 2 2 3" xfId="673"/>
    <cellStyle name="20 % – Zvýraznění5 2 2 3 2" xfId="674"/>
    <cellStyle name="20 % – Zvýraznění5 2 2 3 2 2" xfId="675"/>
    <cellStyle name="20 % – Zvýraznění5 2 2 3 3" xfId="676"/>
    <cellStyle name="20 % – Zvýraznění5 2 2 4" xfId="677"/>
    <cellStyle name="20 % – Zvýraznění5 2 2 4 2" xfId="678"/>
    <cellStyle name="20 % – Zvýraznění5 2 2 5" xfId="679"/>
    <cellStyle name="20 % – Zvýraznění5 2 2 6" xfId="680"/>
    <cellStyle name="20 % – Zvýraznění5 2 2 7" xfId="681"/>
    <cellStyle name="20 % – Zvýraznění5 2 3" xfId="682"/>
    <cellStyle name="20 % – Zvýraznění5 2 3 2" xfId="683"/>
    <cellStyle name="20 % – Zvýraznění5 2 3 2 2" xfId="684"/>
    <cellStyle name="20 % – Zvýraznění5 2 3 2 2 2" xfId="685"/>
    <cellStyle name="20 % – Zvýraznění5 2 3 2 2 2 2" xfId="686"/>
    <cellStyle name="20 % – Zvýraznění5 2 3 2 2 3" xfId="687"/>
    <cellStyle name="20 % – Zvýraznění5 2 3 2 3" xfId="688"/>
    <cellStyle name="20 % – Zvýraznění5 2 3 2 3 2" xfId="689"/>
    <cellStyle name="20 % – Zvýraznění5 2 3 2 4" xfId="690"/>
    <cellStyle name="20 % – Zvýraznění5 2 3 2 5" xfId="691"/>
    <cellStyle name="20 % – Zvýraznění5 2 3 2 6" xfId="692"/>
    <cellStyle name="20 % – Zvýraznění5 2 3 3" xfId="693"/>
    <cellStyle name="20 % – Zvýraznění5 2 3 3 2" xfId="694"/>
    <cellStyle name="20 % – Zvýraznění5 2 3 3 2 2" xfId="695"/>
    <cellStyle name="20 % – Zvýraznění5 2 3 3 3" xfId="696"/>
    <cellStyle name="20 % – Zvýraznění5 2 3 4" xfId="697"/>
    <cellStyle name="20 % – Zvýraznění5 2 3 4 2" xfId="698"/>
    <cellStyle name="20 % – Zvýraznění5 2 3 5" xfId="699"/>
    <cellStyle name="20 % – Zvýraznění5 2 3 6" xfId="700"/>
    <cellStyle name="20 % – Zvýraznění5 2 3 7" xfId="701"/>
    <cellStyle name="20 % – Zvýraznění5 2 4" xfId="702"/>
    <cellStyle name="20 % – Zvýraznění5 2 4 2" xfId="703"/>
    <cellStyle name="20 % – Zvýraznění5 2 4 2 2" xfId="704"/>
    <cellStyle name="20 % – Zvýraznění5 2 4 2 2 2" xfId="705"/>
    <cellStyle name="20 % – Zvýraznění5 2 4 2 2 2 2" xfId="706"/>
    <cellStyle name="20 % – Zvýraznění5 2 4 2 2 3" xfId="707"/>
    <cellStyle name="20 % – Zvýraznění5 2 4 2 3" xfId="708"/>
    <cellStyle name="20 % – Zvýraznění5 2 4 2 3 2" xfId="709"/>
    <cellStyle name="20 % – Zvýraznění5 2 4 2 4" xfId="710"/>
    <cellStyle name="20 % – Zvýraznění5 2 4 2 5" xfId="711"/>
    <cellStyle name="20 % – Zvýraznění5 2 4 2 6" xfId="712"/>
    <cellStyle name="20 % – Zvýraznění5 2 4 3" xfId="713"/>
    <cellStyle name="20 % – Zvýraznění5 2 4 3 2" xfId="714"/>
    <cellStyle name="20 % – Zvýraznění5 2 4 3 2 2" xfId="715"/>
    <cellStyle name="20 % – Zvýraznění5 2 4 3 3" xfId="716"/>
    <cellStyle name="20 % – Zvýraznění5 2 4 4" xfId="717"/>
    <cellStyle name="20 % – Zvýraznění5 2 4 4 2" xfId="718"/>
    <cellStyle name="20 % – Zvýraznění5 2 4 5" xfId="719"/>
    <cellStyle name="20 % – Zvýraznění5 2 4 6" xfId="720"/>
    <cellStyle name="20 % – Zvýraznění5 2 4 7" xfId="721"/>
    <cellStyle name="20 % – Zvýraznění5 2 5" xfId="722"/>
    <cellStyle name="20 % – Zvýraznění5 2 5 2" xfId="723"/>
    <cellStyle name="20 % – Zvýraznění5 2 5 2 2" xfId="724"/>
    <cellStyle name="20 % – Zvýraznění5 2 5 2 2 2" xfId="725"/>
    <cellStyle name="20 % – Zvýraznění5 2 5 2 3" xfId="726"/>
    <cellStyle name="20 % – Zvýraznění5 2 5 3" xfId="727"/>
    <cellStyle name="20 % – Zvýraznění5 2 5 3 2" xfId="728"/>
    <cellStyle name="20 % – Zvýraznění5 2 5 4" xfId="729"/>
    <cellStyle name="20 % – Zvýraznění5 2 5 5" xfId="730"/>
    <cellStyle name="20 % – Zvýraznění5 2 5 6" xfId="731"/>
    <cellStyle name="20 % – Zvýraznění5 2 6" xfId="732"/>
    <cellStyle name="20 % – Zvýraznění5 2 6 2" xfId="733"/>
    <cellStyle name="20 % – Zvýraznění5 2 6 2 2" xfId="734"/>
    <cellStyle name="20 % – Zvýraznění5 2 6 3" xfId="735"/>
    <cellStyle name="20 % – Zvýraznění5 2 7" xfId="736"/>
    <cellStyle name="20 % – Zvýraznění5 2 7 2" xfId="737"/>
    <cellStyle name="20 % – Zvýraznění5 2 8" xfId="738"/>
    <cellStyle name="20 % – Zvýraznění5 2 9" xfId="739"/>
    <cellStyle name="20 % – Zvýraznění5 3" xfId="740"/>
    <cellStyle name="20 % – Zvýraznění5 3 2" xfId="741"/>
    <cellStyle name="20 % – Zvýraznění5 3 2 2" xfId="742"/>
    <cellStyle name="20 % – Zvýraznění5 3 2 2 2" xfId="743"/>
    <cellStyle name="20 % – Zvýraznění5 3 2 2 2 2" xfId="744"/>
    <cellStyle name="20 % – Zvýraznění5 3 2 2 3" xfId="745"/>
    <cellStyle name="20 % – Zvýraznění5 3 2 3" xfId="746"/>
    <cellStyle name="20 % – Zvýraznění5 3 2 3 2" xfId="747"/>
    <cellStyle name="20 % – Zvýraznění5 3 2 4" xfId="748"/>
    <cellStyle name="20 % – Zvýraznění5 3 2 5" xfId="749"/>
    <cellStyle name="20 % – Zvýraznění5 3 2 6" xfId="750"/>
    <cellStyle name="20 % – Zvýraznění5 3 3" xfId="751"/>
    <cellStyle name="20 % – Zvýraznění5 3 3 2" xfId="752"/>
    <cellStyle name="20 % – Zvýraznění5 3 3 2 2" xfId="753"/>
    <cellStyle name="20 % – Zvýraznění5 3 3 3" xfId="754"/>
    <cellStyle name="20 % – Zvýraznění5 3 4" xfId="755"/>
    <cellStyle name="20 % – Zvýraznění5 3 4 2" xfId="756"/>
    <cellStyle name="20 % – Zvýraznění5 3 5" xfId="757"/>
    <cellStyle name="20 % – Zvýraznění5 3 6" xfId="758"/>
    <cellStyle name="20 % – Zvýraznění5 3 7" xfId="759"/>
    <cellStyle name="20 % – Zvýraznění5 4" xfId="760"/>
    <cellStyle name="20 % – Zvýraznění5 4 2" xfId="761"/>
    <cellStyle name="20 % – Zvýraznění5 4 2 2" xfId="762"/>
    <cellStyle name="20 % – Zvýraznění5 4 2 2 2" xfId="763"/>
    <cellStyle name="20 % – Zvýraznění5 4 2 2 2 2" xfId="764"/>
    <cellStyle name="20 % – Zvýraznění5 4 2 2 3" xfId="765"/>
    <cellStyle name="20 % – Zvýraznění5 4 2 3" xfId="766"/>
    <cellStyle name="20 % – Zvýraznění5 4 2 3 2" xfId="767"/>
    <cellStyle name="20 % – Zvýraznění5 4 2 4" xfId="768"/>
    <cellStyle name="20 % – Zvýraznění5 4 2 5" xfId="769"/>
    <cellStyle name="20 % – Zvýraznění5 4 2 6" xfId="770"/>
    <cellStyle name="20 % – Zvýraznění5 4 3" xfId="771"/>
    <cellStyle name="20 % – Zvýraznění5 4 3 2" xfId="772"/>
    <cellStyle name="20 % – Zvýraznění5 4 3 2 2" xfId="773"/>
    <cellStyle name="20 % – Zvýraznění5 4 3 3" xfId="774"/>
    <cellStyle name="20 % – Zvýraznění5 4 4" xfId="775"/>
    <cellStyle name="20 % – Zvýraznění5 4 4 2" xfId="776"/>
    <cellStyle name="20 % – Zvýraznění5 4 5" xfId="777"/>
    <cellStyle name="20 % – Zvýraznění5 4 6" xfId="778"/>
    <cellStyle name="20 % – Zvýraznění5 4 7" xfId="779"/>
    <cellStyle name="20 % – Zvýraznění5 5" xfId="780"/>
    <cellStyle name="20 % – Zvýraznění5 5 2" xfId="781"/>
    <cellStyle name="20 % – Zvýraznění5 5 2 2" xfId="782"/>
    <cellStyle name="20 % – Zvýraznění5 5 2 2 2" xfId="783"/>
    <cellStyle name="20 % – Zvýraznění5 5 2 2 2 2" xfId="784"/>
    <cellStyle name="20 % – Zvýraznění5 5 2 2 3" xfId="785"/>
    <cellStyle name="20 % – Zvýraznění5 5 2 3" xfId="786"/>
    <cellStyle name="20 % – Zvýraznění5 5 2 3 2" xfId="787"/>
    <cellStyle name="20 % – Zvýraznění5 5 2 4" xfId="788"/>
    <cellStyle name="20 % – Zvýraznění5 5 2 5" xfId="789"/>
    <cellStyle name="20 % – Zvýraznění5 5 2 6" xfId="790"/>
    <cellStyle name="20 % – Zvýraznění5 5 3" xfId="791"/>
    <cellStyle name="20 % – Zvýraznění5 5 3 2" xfId="792"/>
    <cellStyle name="20 % – Zvýraznění5 5 3 2 2" xfId="793"/>
    <cellStyle name="20 % – Zvýraznění5 5 3 3" xfId="794"/>
    <cellStyle name="20 % – Zvýraznění5 5 4" xfId="795"/>
    <cellStyle name="20 % – Zvýraznění5 5 4 2" xfId="796"/>
    <cellStyle name="20 % – Zvýraznění5 5 5" xfId="797"/>
    <cellStyle name="20 % – Zvýraznění5 5 6" xfId="798"/>
    <cellStyle name="20 % – Zvýraznění5 5 7" xfId="799"/>
    <cellStyle name="20 % – Zvýraznění5 6" xfId="800"/>
    <cellStyle name="20 % – Zvýraznění5 6 2" xfId="801"/>
    <cellStyle name="20 % – Zvýraznění5 6 2 2" xfId="802"/>
    <cellStyle name="20 % – Zvýraznění5 6 2 2 2" xfId="803"/>
    <cellStyle name="20 % – Zvýraznění5 6 2 3" xfId="804"/>
    <cellStyle name="20 % – Zvýraznění5 6 3" xfId="805"/>
    <cellStyle name="20 % – Zvýraznění5 6 3 2" xfId="806"/>
    <cellStyle name="20 % – Zvýraznění5 6 4" xfId="807"/>
    <cellStyle name="20 % – Zvýraznění5 6 5" xfId="808"/>
    <cellStyle name="20 % – Zvýraznění5 6 6" xfId="809"/>
    <cellStyle name="20 % – Zvýraznění5 7" xfId="810"/>
    <cellStyle name="20 % – Zvýraznění5 7 2" xfId="811"/>
    <cellStyle name="20 % – Zvýraznění5 7 2 2" xfId="812"/>
    <cellStyle name="20 % – Zvýraznění5 7 3" xfId="813"/>
    <cellStyle name="20 % – Zvýraznění5 8" xfId="814"/>
    <cellStyle name="20 % – Zvýraznění5 8 2" xfId="815"/>
    <cellStyle name="20 % – Zvýraznění5 9" xfId="816"/>
    <cellStyle name="20 % – Zvýraznění6 10" xfId="817"/>
    <cellStyle name="20 % – Zvýraznění6 2" xfId="818"/>
    <cellStyle name="20 % – Zvýraznění6 2 10" xfId="819"/>
    <cellStyle name="20 % – Zvýraznění6 2 2" xfId="820"/>
    <cellStyle name="20 % – Zvýraznění6 2 2 2" xfId="821"/>
    <cellStyle name="20 % – Zvýraznění6 2 2 2 2" xfId="822"/>
    <cellStyle name="20 % – Zvýraznění6 2 2 2 2 2" xfId="823"/>
    <cellStyle name="20 % – Zvýraznění6 2 2 2 2 2 2" xfId="824"/>
    <cellStyle name="20 % – Zvýraznění6 2 2 2 2 3" xfId="825"/>
    <cellStyle name="20 % – Zvýraznění6 2 2 2 3" xfId="826"/>
    <cellStyle name="20 % – Zvýraznění6 2 2 2 3 2" xfId="827"/>
    <cellStyle name="20 % – Zvýraznění6 2 2 2 4" xfId="828"/>
    <cellStyle name="20 % – Zvýraznění6 2 2 2 5" xfId="829"/>
    <cellStyle name="20 % – Zvýraznění6 2 2 2 6" xfId="830"/>
    <cellStyle name="20 % – Zvýraznění6 2 2 3" xfId="831"/>
    <cellStyle name="20 % – Zvýraznění6 2 2 3 2" xfId="832"/>
    <cellStyle name="20 % – Zvýraznění6 2 2 3 2 2" xfId="833"/>
    <cellStyle name="20 % – Zvýraznění6 2 2 3 3" xfId="834"/>
    <cellStyle name="20 % – Zvýraznění6 2 2 4" xfId="835"/>
    <cellStyle name="20 % – Zvýraznění6 2 2 4 2" xfId="836"/>
    <cellStyle name="20 % – Zvýraznění6 2 2 5" xfId="837"/>
    <cellStyle name="20 % – Zvýraznění6 2 2 6" xfId="838"/>
    <cellStyle name="20 % – Zvýraznění6 2 2 7" xfId="839"/>
    <cellStyle name="20 % – Zvýraznění6 2 3" xfId="840"/>
    <cellStyle name="20 % – Zvýraznění6 2 3 2" xfId="841"/>
    <cellStyle name="20 % – Zvýraznění6 2 3 2 2" xfId="842"/>
    <cellStyle name="20 % – Zvýraznění6 2 3 2 2 2" xfId="843"/>
    <cellStyle name="20 % – Zvýraznění6 2 3 2 2 2 2" xfId="844"/>
    <cellStyle name="20 % – Zvýraznění6 2 3 2 2 3" xfId="845"/>
    <cellStyle name="20 % – Zvýraznění6 2 3 2 3" xfId="846"/>
    <cellStyle name="20 % – Zvýraznění6 2 3 2 3 2" xfId="847"/>
    <cellStyle name="20 % – Zvýraznění6 2 3 2 4" xfId="848"/>
    <cellStyle name="20 % – Zvýraznění6 2 3 2 5" xfId="849"/>
    <cellStyle name="20 % – Zvýraznění6 2 3 2 6" xfId="850"/>
    <cellStyle name="20 % – Zvýraznění6 2 3 3" xfId="851"/>
    <cellStyle name="20 % – Zvýraznění6 2 3 3 2" xfId="852"/>
    <cellStyle name="20 % – Zvýraznění6 2 3 3 2 2" xfId="853"/>
    <cellStyle name="20 % – Zvýraznění6 2 3 3 3" xfId="854"/>
    <cellStyle name="20 % – Zvýraznění6 2 3 4" xfId="855"/>
    <cellStyle name="20 % – Zvýraznění6 2 3 4 2" xfId="856"/>
    <cellStyle name="20 % – Zvýraznění6 2 3 5" xfId="857"/>
    <cellStyle name="20 % – Zvýraznění6 2 3 6" xfId="858"/>
    <cellStyle name="20 % – Zvýraznění6 2 3 7" xfId="859"/>
    <cellStyle name="20 % – Zvýraznění6 2 4" xfId="860"/>
    <cellStyle name="20 % – Zvýraznění6 2 4 2" xfId="861"/>
    <cellStyle name="20 % – Zvýraznění6 2 4 2 2" xfId="862"/>
    <cellStyle name="20 % – Zvýraznění6 2 4 2 2 2" xfId="863"/>
    <cellStyle name="20 % – Zvýraznění6 2 4 2 2 2 2" xfId="864"/>
    <cellStyle name="20 % – Zvýraznění6 2 4 2 2 3" xfId="865"/>
    <cellStyle name="20 % – Zvýraznění6 2 4 2 3" xfId="866"/>
    <cellStyle name="20 % – Zvýraznění6 2 4 2 3 2" xfId="867"/>
    <cellStyle name="20 % – Zvýraznění6 2 4 2 4" xfId="868"/>
    <cellStyle name="20 % – Zvýraznění6 2 4 2 5" xfId="869"/>
    <cellStyle name="20 % – Zvýraznění6 2 4 2 6" xfId="870"/>
    <cellStyle name="20 % – Zvýraznění6 2 4 3" xfId="871"/>
    <cellStyle name="20 % – Zvýraznění6 2 4 3 2" xfId="872"/>
    <cellStyle name="20 % – Zvýraznění6 2 4 3 2 2" xfId="873"/>
    <cellStyle name="20 % – Zvýraznění6 2 4 3 3" xfId="874"/>
    <cellStyle name="20 % – Zvýraznění6 2 4 4" xfId="875"/>
    <cellStyle name="20 % – Zvýraznění6 2 4 4 2" xfId="876"/>
    <cellStyle name="20 % – Zvýraznění6 2 4 5" xfId="877"/>
    <cellStyle name="20 % – Zvýraznění6 2 4 6" xfId="878"/>
    <cellStyle name="20 % – Zvýraznění6 2 4 7" xfId="879"/>
    <cellStyle name="20 % – Zvýraznění6 2 5" xfId="880"/>
    <cellStyle name="20 % – Zvýraznění6 2 5 2" xfId="881"/>
    <cellStyle name="20 % – Zvýraznění6 2 5 2 2" xfId="882"/>
    <cellStyle name="20 % – Zvýraznění6 2 5 2 2 2" xfId="883"/>
    <cellStyle name="20 % – Zvýraznění6 2 5 2 3" xfId="884"/>
    <cellStyle name="20 % – Zvýraznění6 2 5 3" xfId="885"/>
    <cellStyle name="20 % – Zvýraznění6 2 5 3 2" xfId="886"/>
    <cellStyle name="20 % – Zvýraznění6 2 5 4" xfId="887"/>
    <cellStyle name="20 % – Zvýraznění6 2 5 5" xfId="888"/>
    <cellStyle name="20 % – Zvýraznění6 2 5 6" xfId="889"/>
    <cellStyle name="20 % – Zvýraznění6 2 6" xfId="890"/>
    <cellStyle name="20 % – Zvýraznění6 2 6 2" xfId="891"/>
    <cellStyle name="20 % – Zvýraznění6 2 6 2 2" xfId="892"/>
    <cellStyle name="20 % – Zvýraznění6 2 6 3" xfId="893"/>
    <cellStyle name="20 % – Zvýraznění6 2 7" xfId="894"/>
    <cellStyle name="20 % – Zvýraznění6 2 7 2" xfId="895"/>
    <cellStyle name="20 % – Zvýraznění6 2 8" xfId="896"/>
    <cellStyle name="20 % – Zvýraznění6 2 9" xfId="897"/>
    <cellStyle name="20 % – Zvýraznění6 3" xfId="898"/>
    <cellStyle name="20 % – Zvýraznění6 3 2" xfId="899"/>
    <cellStyle name="20 % – Zvýraznění6 3 2 2" xfId="900"/>
    <cellStyle name="20 % – Zvýraznění6 3 2 2 2" xfId="901"/>
    <cellStyle name="20 % – Zvýraznění6 3 2 2 2 2" xfId="902"/>
    <cellStyle name="20 % – Zvýraznění6 3 2 2 3" xfId="903"/>
    <cellStyle name="20 % – Zvýraznění6 3 2 3" xfId="904"/>
    <cellStyle name="20 % – Zvýraznění6 3 2 3 2" xfId="905"/>
    <cellStyle name="20 % – Zvýraznění6 3 2 4" xfId="906"/>
    <cellStyle name="20 % – Zvýraznění6 3 2 5" xfId="907"/>
    <cellStyle name="20 % – Zvýraznění6 3 2 6" xfId="908"/>
    <cellStyle name="20 % – Zvýraznění6 3 3" xfId="909"/>
    <cellStyle name="20 % – Zvýraznění6 3 3 2" xfId="910"/>
    <cellStyle name="20 % – Zvýraznění6 3 3 2 2" xfId="911"/>
    <cellStyle name="20 % – Zvýraznění6 3 3 3" xfId="912"/>
    <cellStyle name="20 % – Zvýraznění6 3 4" xfId="913"/>
    <cellStyle name="20 % – Zvýraznění6 3 4 2" xfId="914"/>
    <cellStyle name="20 % – Zvýraznění6 3 5" xfId="915"/>
    <cellStyle name="20 % – Zvýraznění6 3 6" xfId="916"/>
    <cellStyle name="20 % – Zvýraznění6 3 7" xfId="917"/>
    <cellStyle name="20 % – Zvýraznění6 4" xfId="918"/>
    <cellStyle name="20 % – Zvýraznění6 4 2" xfId="919"/>
    <cellStyle name="20 % – Zvýraznění6 4 2 2" xfId="920"/>
    <cellStyle name="20 % – Zvýraznění6 4 2 2 2" xfId="921"/>
    <cellStyle name="20 % – Zvýraznění6 4 2 2 2 2" xfId="922"/>
    <cellStyle name="20 % – Zvýraznění6 4 2 2 3" xfId="923"/>
    <cellStyle name="20 % – Zvýraznění6 4 2 3" xfId="924"/>
    <cellStyle name="20 % – Zvýraznění6 4 2 3 2" xfId="925"/>
    <cellStyle name="20 % – Zvýraznění6 4 2 4" xfId="926"/>
    <cellStyle name="20 % – Zvýraznění6 4 2 5" xfId="927"/>
    <cellStyle name="20 % – Zvýraznění6 4 2 6" xfId="928"/>
    <cellStyle name="20 % – Zvýraznění6 4 3" xfId="929"/>
    <cellStyle name="20 % – Zvýraznění6 4 3 2" xfId="930"/>
    <cellStyle name="20 % – Zvýraznění6 4 3 2 2" xfId="931"/>
    <cellStyle name="20 % – Zvýraznění6 4 3 3" xfId="932"/>
    <cellStyle name="20 % – Zvýraznění6 4 4" xfId="933"/>
    <cellStyle name="20 % – Zvýraznění6 4 4 2" xfId="934"/>
    <cellStyle name="20 % – Zvýraznění6 4 5" xfId="935"/>
    <cellStyle name="20 % – Zvýraznění6 4 6" xfId="936"/>
    <cellStyle name="20 % – Zvýraznění6 4 7" xfId="937"/>
    <cellStyle name="20 % – Zvýraznění6 5" xfId="938"/>
    <cellStyle name="20 % – Zvýraznění6 5 2" xfId="939"/>
    <cellStyle name="20 % – Zvýraznění6 5 2 2" xfId="940"/>
    <cellStyle name="20 % – Zvýraznění6 5 2 2 2" xfId="941"/>
    <cellStyle name="20 % – Zvýraznění6 5 2 2 2 2" xfId="942"/>
    <cellStyle name="20 % – Zvýraznění6 5 2 2 3" xfId="943"/>
    <cellStyle name="20 % – Zvýraznění6 5 2 3" xfId="944"/>
    <cellStyle name="20 % – Zvýraznění6 5 2 3 2" xfId="945"/>
    <cellStyle name="20 % – Zvýraznění6 5 2 4" xfId="946"/>
    <cellStyle name="20 % – Zvýraznění6 5 2 5" xfId="947"/>
    <cellStyle name="20 % – Zvýraznění6 5 2 6" xfId="948"/>
    <cellStyle name="20 % – Zvýraznění6 5 3" xfId="949"/>
    <cellStyle name="20 % – Zvýraznění6 5 3 2" xfId="950"/>
    <cellStyle name="20 % – Zvýraznění6 5 3 2 2" xfId="951"/>
    <cellStyle name="20 % – Zvýraznění6 5 3 3" xfId="952"/>
    <cellStyle name="20 % – Zvýraznění6 5 4" xfId="953"/>
    <cellStyle name="20 % – Zvýraznění6 5 4 2" xfId="954"/>
    <cellStyle name="20 % – Zvýraznění6 5 5" xfId="955"/>
    <cellStyle name="20 % – Zvýraznění6 5 6" xfId="956"/>
    <cellStyle name="20 % – Zvýraznění6 5 7" xfId="957"/>
    <cellStyle name="20 % – Zvýraznění6 6" xfId="958"/>
    <cellStyle name="20 % – Zvýraznění6 6 2" xfId="959"/>
    <cellStyle name="20 % – Zvýraznění6 6 2 2" xfId="960"/>
    <cellStyle name="20 % – Zvýraznění6 6 2 2 2" xfId="961"/>
    <cellStyle name="20 % – Zvýraznění6 6 2 3" xfId="962"/>
    <cellStyle name="20 % – Zvýraznění6 6 3" xfId="963"/>
    <cellStyle name="20 % – Zvýraznění6 6 3 2" xfId="964"/>
    <cellStyle name="20 % – Zvýraznění6 6 4" xfId="965"/>
    <cellStyle name="20 % – Zvýraznění6 6 5" xfId="966"/>
    <cellStyle name="20 % – Zvýraznění6 6 6" xfId="967"/>
    <cellStyle name="20 % – Zvýraznění6 7" xfId="968"/>
    <cellStyle name="20 % – Zvýraznění6 7 2" xfId="969"/>
    <cellStyle name="20 % – Zvýraznění6 7 2 2" xfId="970"/>
    <cellStyle name="20 % – Zvýraznění6 7 3" xfId="971"/>
    <cellStyle name="20 % – Zvýraznění6 8" xfId="972"/>
    <cellStyle name="20 % – Zvýraznění6 8 2" xfId="973"/>
    <cellStyle name="20 % – Zvýraznění6 9" xfId="974"/>
    <cellStyle name="2D čísla" xfId="975"/>
    <cellStyle name="3D čísla" xfId="976"/>
    <cellStyle name="40 % – Zvýraznění 1 2" xfId="977"/>
    <cellStyle name="40 % – Zvýraznění 1 3" xfId="978"/>
    <cellStyle name="40 % – Zvýraznění 2 2" xfId="979"/>
    <cellStyle name="40 % – Zvýraznění 2 3" xfId="980"/>
    <cellStyle name="40 % – Zvýraznění 3 2" xfId="981"/>
    <cellStyle name="40 % – Zvýraznění 3 3" xfId="982"/>
    <cellStyle name="40 % – Zvýraznění 4 2" xfId="983"/>
    <cellStyle name="40 % – Zvýraznění 4 3" xfId="984"/>
    <cellStyle name="40 % – Zvýraznění 5 2" xfId="985"/>
    <cellStyle name="40 % – Zvýraznění 5 3" xfId="986"/>
    <cellStyle name="40 % – Zvýraznění 6 2" xfId="987"/>
    <cellStyle name="40 % – Zvýraznění 6 3" xfId="988"/>
    <cellStyle name="40 % – Zvýraznění1 10" xfId="989"/>
    <cellStyle name="40 % – Zvýraznění1 2" xfId="990"/>
    <cellStyle name="40 % – Zvýraznění1 2 10" xfId="991"/>
    <cellStyle name="40 % – Zvýraznění1 2 2" xfId="992"/>
    <cellStyle name="40 % – Zvýraznění1 2 2 2" xfId="993"/>
    <cellStyle name="40 % – Zvýraznění1 2 2 2 2" xfId="994"/>
    <cellStyle name="40 % – Zvýraznění1 2 2 2 2 2" xfId="995"/>
    <cellStyle name="40 % – Zvýraznění1 2 2 2 2 2 2" xfId="996"/>
    <cellStyle name="40 % – Zvýraznění1 2 2 2 2 3" xfId="997"/>
    <cellStyle name="40 % – Zvýraznění1 2 2 2 3" xfId="998"/>
    <cellStyle name="40 % – Zvýraznění1 2 2 2 3 2" xfId="999"/>
    <cellStyle name="40 % – Zvýraznění1 2 2 2 4" xfId="1000"/>
    <cellStyle name="40 % – Zvýraznění1 2 2 2 5" xfId="1001"/>
    <cellStyle name="40 % – Zvýraznění1 2 2 2 6" xfId="1002"/>
    <cellStyle name="40 % – Zvýraznění1 2 2 3" xfId="1003"/>
    <cellStyle name="40 % – Zvýraznění1 2 2 3 2" xfId="1004"/>
    <cellStyle name="40 % – Zvýraznění1 2 2 3 2 2" xfId="1005"/>
    <cellStyle name="40 % – Zvýraznění1 2 2 3 3" xfId="1006"/>
    <cellStyle name="40 % – Zvýraznění1 2 2 4" xfId="1007"/>
    <cellStyle name="40 % – Zvýraznění1 2 2 4 2" xfId="1008"/>
    <cellStyle name="40 % – Zvýraznění1 2 2 5" xfId="1009"/>
    <cellStyle name="40 % – Zvýraznění1 2 2 6" xfId="1010"/>
    <cellStyle name="40 % – Zvýraznění1 2 2 7" xfId="1011"/>
    <cellStyle name="40 % – Zvýraznění1 2 3" xfId="1012"/>
    <cellStyle name="40 % – Zvýraznění1 2 3 2" xfId="1013"/>
    <cellStyle name="40 % – Zvýraznění1 2 3 2 2" xfId="1014"/>
    <cellStyle name="40 % – Zvýraznění1 2 3 2 2 2" xfId="1015"/>
    <cellStyle name="40 % – Zvýraznění1 2 3 2 2 2 2" xfId="1016"/>
    <cellStyle name="40 % – Zvýraznění1 2 3 2 2 3" xfId="1017"/>
    <cellStyle name="40 % – Zvýraznění1 2 3 2 3" xfId="1018"/>
    <cellStyle name="40 % – Zvýraznění1 2 3 2 3 2" xfId="1019"/>
    <cellStyle name="40 % – Zvýraznění1 2 3 2 4" xfId="1020"/>
    <cellStyle name="40 % – Zvýraznění1 2 3 2 5" xfId="1021"/>
    <cellStyle name="40 % – Zvýraznění1 2 3 2 6" xfId="1022"/>
    <cellStyle name="40 % – Zvýraznění1 2 3 3" xfId="1023"/>
    <cellStyle name="40 % – Zvýraznění1 2 3 3 2" xfId="1024"/>
    <cellStyle name="40 % – Zvýraznění1 2 3 3 2 2" xfId="1025"/>
    <cellStyle name="40 % – Zvýraznění1 2 3 3 3" xfId="1026"/>
    <cellStyle name="40 % – Zvýraznění1 2 3 4" xfId="1027"/>
    <cellStyle name="40 % – Zvýraznění1 2 3 4 2" xfId="1028"/>
    <cellStyle name="40 % – Zvýraznění1 2 3 5" xfId="1029"/>
    <cellStyle name="40 % – Zvýraznění1 2 3 6" xfId="1030"/>
    <cellStyle name="40 % – Zvýraznění1 2 3 7" xfId="1031"/>
    <cellStyle name="40 % – Zvýraznění1 2 4" xfId="1032"/>
    <cellStyle name="40 % – Zvýraznění1 2 4 2" xfId="1033"/>
    <cellStyle name="40 % – Zvýraznění1 2 4 2 2" xfId="1034"/>
    <cellStyle name="40 % – Zvýraznění1 2 4 2 2 2" xfId="1035"/>
    <cellStyle name="40 % – Zvýraznění1 2 4 2 2 2 2" xfId="1036"/>
    <cellStyle name="40 % – Zvýraznění1 2 4 2 2 3" xfId="1037"/>
    <cellStyle name="40 % – Zvýraznění1 2 4 2 3" xfId="1038"/>
    <cellStyle name="40 % – Zvýraznění1 2 4 2 3 2" xfId="1039"/>
    <cellStyle name="40 % – Zvýraznění1 2 4 2 4" xfId="1040"/>
    <cellStyle name="40 % – Zvýraznění1 2 4 2 5" xfId="1041"/>
    <cellStyle name="40 % – Zvýraznění1 2 4 2 6" xfId="1042"/>
    <cellStyle name="40 % – Zvýraznění1 2 4 3" xfId="1043"/>
    <cellStyle name="40 % – Zvýraznění1 2 4 3 2" xfId="1044"/>
    <cellStyle name="40 % – Zvýraznění1 2 4 3 2 2" xfId="1045"/>
    <cellStyle name="40 % – Zvýraznění1 2 4 3 3" xfId="1046"/>
    <cellStyle name="40 % – Zvýraznění1 2 4 4" xfId="1047"/>
    <cellStyle name="40 % – Zvýraznění1 2 4 4 2" xfId="1048"/>
    <cellStyle name="40 % – Zvýraznění1 2 4 5" xfId="1049"/>
    <cellStyle name="40 % – Zvýraznění1 2 4 6" xfId="1050"/>
    <cellStyle name="40 % – Zvýraznění1 2 4 7" xfId="1051"/>
    <cellStyle name="40 % – Zvýraznění1 2 5" xfId="1052"/>
    <cellStyle name="40 % – Zvýraznění1 2 5 2" xfId="1053"/>
    <cellStyle name="40 % – Zvýraznění1 2 5 2 2" xfId="1054"/>
    <cellStyle name="40 % – Zvýraznění1 2 5 2 2 2" xfId="1055"/>
    <cellStyle name="40 % – Zvýraznění1 2 5 2 3" xfId="1056"/>
    <cellStyle name="40 % – Zvýraznění1 2 5 3" xfId="1057"/>
    <cellStyle name="40 % – Zvýraznění1 2 5 3 2" xfId="1058"/>
    <cellStyle name="40 % – Zvýraznění1 2 5 4" xfId="1059"/>
    <cellStyle name="40 % – Zvýraznění1 2 5 5" xfId="1060"/>
    <cellStyle name="40 % – Zvýraznění1 2 5 6" xfId="1061"/>
    <cellStyle name="40 % – Zvýraznění1 2 6" xfId="1062"/>
    <cellStyle name="40 % – Zvýraznění1 2 6 2" xfId="1063"/>
    <cellStyle name="40 % – Zvýraznění1 2 6 2 2" xfId="1064"/>
    <cellStyle name="40 % – Zvýraznění1 2 6 3" xfId="1065"/>
    <cellStyle name="40 % – Zvýraznění1 2 7" xfId="1066"/>
    <cellStyle name="40 % – Zvýraznění1 2 7 2" xfId="1067"/>
    <cellStyle name="40 % – Zvýraznění1 2 8" xfId="1068"/>
    <cellStyle name="40 % – Zvýraznění1 2 9" xfId="1069"/>
    <cellStyle name="40 % – Zvýraznění1 3" xfId="1070"/>
    <cellStyle name="40 % – Zvýraznění1 3 2" xfId="1071"/>
    <cellStyle name="40 % – Zvýraznění1 3 2 2" xfId="1072"/>
    <cellStyle name="40 % – Zvýraznění1 3 2 2 2" xfId="1073"/>
    <cellStyle name="40 % – Zvýraznění1 3 2 2 2 2" xfId="1074"/>
    <cellStyle name="40 % – Zvýraznění1 3 2 2 3" xfId="1075"/>
    <cellStyle name="40 % – Zvýraznění1 3 2 3" xfId="1076"/>
    <cellStyle name="40 % – Zvýraznění1 3 2 3 2" xfId="1077"/>
    <cellStyle name="40 % – Zvýraznění1 3 2 4" xfId="1078"/>
    <cellStyle name="40 % – Zvýraznění1 3 2 5" xfId="1079"/>
    <cellStyle name="40 % – Zvýraznění1 3 2 6" xfId="1080"/>
    <cellStyle name="40 % – Zvýraznění1 3 3" xfId="1081"/>
    <cellStyle name="40 % – Zvýraznění1 3 3 2" xfId="1082"/>
    <cellStyle name="40 % – Zvýraznění1 3 3 2 2" xfId="1083"/>
    <cellStyle name="40 % – Zvýraznění1 3 3 3" xfId="1084"/>
    <cellStyle name="40 % – Zvýraznění1 3 4" xfId="1085"/>
    <cellStyle name="40 % – Zvýraznění1 3 4 2" xfId="1086"/>
    <cellStyle name="40 % – Zvýraznění1 3 5" xfId="1087"/>
    <cellStyle name="40 % – Zvýraznění1 3 6" xfId="1088"/>
    <cellStyle name="40 % – Zvýraznění1 3 7" xfId="1089"/>
    <cellStyle name="40 % – Zvýraznění1 4" xfId="1090"/>
    <cellStyle name="40 % – Zvýraznění1 4 2" xfId="1091"/>
    <cellStyle name="40 % – Zvýraznění1 4 2 2" xfId="1092"/>
    <cellStyle name="40 % – Zvýraznění1 4 2 2 2" xfId="1093"/>
    <cellStyle name="40 % – Zvýraznění1 4 2 2 2 2" xfId="1094"/>
    <cellStyle name="40 % – Zvýraznění1 4 2 2 3" xfId="1095"/>
    <cellStyle name="40 % – Zvýraznění1 4 2 3" xfId="1096"/>
    <cellStyle name="40 % – Zvýraznění1 4 2 3 2" xfId="1097"/>
    <cellStyle name="40 % – Zvýraznění1 4 2 4" xfId="1098"/>
    <cellStyle name="40 % – Zvýraznění1 4 2 5" xfId="1099"/>
    <cellStyle name="40 % – Zvýraznění1 4 2 6" xfId="1100"/>
    <cellStyle name="40 % – Zvýraznění1 4 3" xfId="1101"/>
    <cellStyle name="40 % – Zvýraznění1 4 3 2" xfId="1102"/>
    <cellStyle name="40 % – Zvýraznění1 4 3 2 2" xfId="1103"/>
    <cellStyle name="40 % – Zvýraznění1 4 3 3" xfId="1104"/>
    <cellStyle name="40 % – Zvýraznění1 4 4" xfId="1105"/>
    <cellStyle name="40 % – Zvýraznění1 4 4 2" xfId="1106"/>
    <cellStyle name="40 % – Zvýraznění1 4 5" xfId="1107"/>
    <cellStyle name="40 % – Zvýraznění1 4 6" xfId="1108"/>
    <cellStyle name="40 % – Zvýraznění1 4 7" xfId="1109"/>
    <cellStyle name="40 % – Zvýraznění1 5" xfId="1110"/>
    <cellStyle name="40 % – Zvýraznění1 5 2" xfId="1111"/>
    <cellStyle name="40 % – Zvýraznění1 5 2 2" xfId="1112"/>
    <cellStyle name="40 % – Zvýraznění1 5 2 2 2" xfId="1113"/>
    <cellStyle name="40 % – Zvýraznění1 5 2 2 2 2" xfId="1114"/>
    <cellStyle name="40 % – Zvýraznění1 5 2 2 3" xfId="1115"/>
    <cellStyle name="40 % – Zvýraznění1 5 2 3" xfId="1116"/>
    <cellStyle name="40 % – Zvýraznění1 5 2 3 2" xfId="1117"/>
    <cellStyle name="40 % – Zvýraznění1 5 2 4" xfId="1118"/>
    <cellStyle name="40 % – Zvýraznění1 5 2 5" xfId="1119"/>
    <cellStyle name="40 % – Zvýraznění1 5 2 6" xfId="1120"/>
    <cellStyle name="40 % – Zvýraznění1 5 3" xfId="1121"/>
    <cellStyle name="40 % – Zvýraznění1 5 3 2" xfId="1122"/>
    <cellStyle name="40 % – Zvýraznění1 5 3 2 2" xfId="1123"/>
    <cellStyle name="40 % – Zvýraznění1 5 3 3" xfId="1124"/>
    <cellStyle name="40 % – Zvýraznění1 5 4" xfId="1125"/>
    <cellStyle name="40 % – Zvýraznění1 5 4 2" xfId="1126"/>
    <cellStyle name="40 % – Zvýraznění1 5 5" xfId="1127"/>
    <cellStyle name="40 % – Zvýraznění1 5 6" xfId="1128"/>
    <cellStyle name="40 % – Zvýraznění1 5 7" xfId="1129"/>
    <cellStyle name="40 % – Zvýraznění1 6" xfId="1130"/>
    <cellStyle name="40 % – Zvýraznění1 6 2" xfId="1131"/>
    <cellStyle name="40 % – Zvýraznění1 6 2 2" xfId="1132"/>
    <cellStyle name="40 % – Zvýraznění1 6 2 2 2" xfId="1133"/>
    <cellStyle name="40 % – Zvýraznění1 6 2 3" xfId="1134"/>
    <cellStyle name="40 % – Zvýraznění1 6 3" xfId="1135"/>
    <cellStyle name="40 % – Zvýraznění1 6 3 2" xfId="1136"/>
    <cellStyle name="40 % – Zvýraznění1 6 4" xfId="1137"/>
    <cellStyle name="40 % – Zvýraznění1 6 5" xfId="1138"/>
    <cellStyle name="40 % – Zvýraznění1 6 6" xfId="1139"/>
    <cellStyle name="40 % – Zvýraznění1 7" xfId="1140"/>
    <cellStyle name="40 % – Zvýraznění1 7 2" xfId="1141"/>
    <cellStyle name="40 % – Zvýraznění1 7 2 2" xfId="1142"/>
    <cellStyle name="40 % – Zvýraznění1 7 3" xfId="1143"/>
    <cellStyle name="40 % – Zvýraznění1 8" xfId="1144"/>
    <cellStyle name="40 % – Zvýraznění1 8 2" xfId="1145"/>
    <cellStyle name="40 % – Zvýraznění1 9" xfId="1146"/>
    <cellStyle name="40 % – Zvýraznění2 10" xfId="1147"/>
    <cellStyle name="40 % – Zvýraznění2 2" xfId="1148"/>
    <cellStyle name="40 % – Zvýraznění2 2 10" xfId="1149"/>
    <cellStyle name="40 % – Zvýraznění2 2 2" xfId="1150"/>
    <cellStyle name="40 % – Zvýraznění2 2 2 2" xfId="1151"/>
    <cellStyle name="40 % – Zvýraznění2 2 2 2 2" xfId="1152"/>
    <cellStyle name="40 % – Zvýraznění2 2 2 2 2 2" xfId="1153"/>
    <cellStyle name="40 % – Zvýraznění2 2 2 2 2 2 2" xfId="1154"/>
    <cellStyle name="40 % – Zvýraznění2 2 2 2 2 3" xfId="1155"/>
    <cellStyle name="40 % – Zvýraznění2 2 2 2 3" xfId="1156"/>
    <cellStyle name="40 % – Zvýraznění2 2 2 2 3 2" xfId="1157"/>
    <cellStyle name="40 % – Zvýraznění2 2 2 2 4" xfId="1158"/>
    <cellStyle name="40 % – Zvýraznění2 2 2 2 5" xfId="1159"/>
    <cellStyle name="40 % – Zvýraznění2 2 2 2 6" xfId="1160"/>
    <cellStyle name="40 % – Zvýraznění2 2 2 3" xfId="1161"/>
    <cellStyle name="40 % – Zvýraznění2 2 2 3 2" xfId="1162"/>
    <cellStyle name="40 % – Zvýraznění2 2 2 3 2 2" xfId="1163"/>
    <cellStyle name="40 % – Zvýraznění2 2 2 3 3" xfId="1164"/>
    <cellStyle name="40 % – Zvýraznění2 2 2 4" xfId="1165"/>
    <cellStyle name="40 % – Zvýraznění2 2 2 4 2" xfId="1166"/>
    <cellStyle name="40 % – Zvýraznění2 2 2 5" xfId="1167"/>
    <cellStyle name="40 % – Zvýraznění2 2 2 6" xfId="1168"/>
    <cellStyle name="40 % – Zvýraznění2 2 2 7" xfId="1169"/>
    <cellStyle name="40 % – Zvýraznění2 2 3" xfId="1170"/>
    <cellStyle name="40 % – Zvýraznění2 2 3 2" xfId="1171"/>
    <cellStyle name="40 % – Zvýraznění2 2 3 2 2" xfId="1172"/>
    <cellStyle name="40 % – Zvýraznění2 2 3 2 2 2" xfId="1173"/>
    <cellStyle name="40 % – Zvýraznění2 2 3 2 2 2 2" xfId="1174"/>
    <cellStyle name="40 % – Zvýraznění2 2 3 2 2 3" xfId="1175"/>
    <cellStyle name="40 % – Zvýraznění2 2 3 2 3" xfId="1176"/>
    <cellStyle name="40 % – Zvýraznění2 2 3 2 3 2" xfId="1177"/>
    <cellStyle name="40 % – Zvýraznění2 2 3 2 4" xfId="1178"/>
    <cellStyle name="40 % – Zvýraznění2 2 3 2 5" xfId="1179"/>
    <cellStyle name="40 % – Zvýraznění2 2 3 2 6" xfId="1180"/>
    <cellStyle name="40 % – Zvýraznění2 2 3 3" xfId="1181"/>
    <cellStyle name="40 % – Zvýraznění2 2 3 3 2" xfId="1182"/>
    <cellStyle name="40 % – Zvýraznění2 2 3 3 2 2" xfId="1183"/>
    <cellStyle name="40 % – Zvýraznění2 2 3 3 3" xfId="1184"/>
    <cellStyle name="40 % – Zvýraznění2 2 3 4" xfId="1185"/>
    <cellStyle name="40 % – Zvýraznění2 2 3 4 2" xfId="1186"/>
    <cellStyle name="40 % – Zvýraznění2 2 3 5" xfId="1187"/>
    <cellStyle name="40 % – Zvýraznění2 2 3 6" xfId="1188"/>
    <cellStyle name="40 % – Zvýraznění2 2 3 7" xfId="1189"/>
    <cellStyle name="40 % – Zvýraznění2 2 4" xfId="1190"/>
    <cellStyle name="40 % – Zvýraznění2 2 4 2" xfId="1191"/>
    <cellStyle name="40 % – Zvýraznění2 2 4 2 2" xfId="1192"/>
    <cellStyle name="40 % – Zvýraznění2 2 4 2 2 2" xfId="1193"/>
    <cellStyle name="40 % – Zvýraznění2 2 4 2 2 2 2" xfId="1194"/>
    <cellStyle name="40 % – Zvýraznění2 2 4 2 2 3" xfId="1195"/>
    <cellStyle name="40 % – Zvýraznění2 2 4 2 3" xfId="1196"/>
    <cellStyle name="40 % – Zvýraznění2 2 4 2 3 2" xfId="1197"/>
    <cellStyle name="40 % – Zvýraznění2 2 4 2 4" xfId="1198"/>
    <cellStyle name="40 % – Zvýraznění2 2 4 2 5" xfId="1199"/>
    <cellStyle name="40 % – Zvýraznění2 2 4 2 6" xfId="1200"/>
    <cellStyle name="40 % – Zvýraznění2 2 4 3" xfId="1201"/>
    <cellStyle name="40 % – Zvýraznění2 2 4 3 2" xfId="1202"/>
    <cellStyle name="40 % – Zvýraznění2 2 4 3 2 2" xfId="1203"/>
    <cellStyle name="40 % – Zvýraznění2 2 4 3 3" xfId="1204"/>
    <cellStyle name="40 % – Zvýraznění2 2 4 4" xfId="1205"/>
    <cellStyle name="40 % – Zvýraznění2 2 4 4 2" xfId="1206"/>
    <cellStyle name="40 % – Zvýraznění2 2 4 5" xfId="1207"/>
    <cellStyle name="40 % – Zvýraznění2 2 4 6" xfId="1208"/>
    <cellStyle name="40 % – Zvýraznění2 2 4 7" xfId="1209"/>
    <cellStyle name="40 % – Zvýraznění2 2 5" xfId="1210"/>
    <cellStyle name="40 % – Zvýraznění2 2 5 2" xfId="1211"/>
    <cellStyle name="40 % – Zvýraznění2 2 5 2 2" xfId="1212"/>
    <cellStyle name="40 % – Zvýraznění2 2 5 2 2 2" xfId="1213"/>
    <cellStyle name="40 % – Zvýraznění2 2 5 2 3" xfId="1214"/>
    <cellStyle name="40 % – Zvýraznění2 2 5 3" xfId="1215"/>
    <cellStyle name="40 % – Zvýraznění2 2 5 3 2" xfId="1216"/>
    <cellStyle name="40 % – Zvýraznění2 2 5 4" xfId="1217"/>
    <cellStyle name="40 % – Zvýraznění2 2 5 5" xfId="1218"/>
    <cellStyle name="40 % – Zvýraznění2 2 5 6" xfId="1219"/>
    <cellStyle name="40 % – Zvýraznění2 2 6" xfId="1220"/>
    <cellStyle name="40 % – Zvýraznění2 2 6 2" xfId="1221"/>
    <cellStyle name="40 % – Zvýraznění2 2 6 2 2" xfId="1222"/>
    <cellStyle name="40 % – Zvýraznění2 2 6 3" xfId="1223"/>
    <cellStyle name="40 % – Zvýraznění2 2 7" xfId="1224"/>
    <cellStyle name="40 % – Zvýraznění2 2 7 2" xfId="1225"/>
    <cellStyle name="40 % – Zvýraznění2 2 8" xfId="1226"/>
    <cellStyle name="40 % – Zvýraznění2 2 9" xfId="1227"/>
    <cellStyle name="40 % – Zvýraznění2 3" xfId="1228"/>
    <cellStyle name="40 % – Zvýraznění2 3 2" xfId="1229"/>
    <cellStyle name="40 % – Zvýraznění2 3 2 2" xfId="1230"/>
    <cellStyle name="40 % – Zvýraznění2 3 2 2 2" xfId="1231"/>
    <cellStyle name="40 % – Zvýraznění2 3 2 2 2 2" xfId="1232"/>
    <cellStyle name="40 % – Zvýraznění2 3 2 2 3" xfId="1233"/>
    <cellStyle name="40 % – Zvýraznění2 3 2 3" xfId="1234"/>
    <cellStyle name="40 % – Zvýraznění2 3 2 3 2" xfId="1235"/>
    <cellStyle name="40 % – Zvýraznění2 3 2 4" xfId="1236"/>
    <cellStyle name="40 % – Zvýraznění2 3 2 5" xfId="1237"/>
    <cellStyle name="40 % – Zvýraznění2 3 2 6" xfId="1238"/>
    <cellStyle name="40 % – Zvýraznění2 3 3" xfId="1239"/>
    <cellStyle name="40 % – Zvýraznění2 3 3 2" xfId="1240"/>
    <cellStyle name="40 % – Zvýraznění2 3 3 2 2" xfId="1241"/>
    <cellStyle name="40 % – Zvýraznění2 3 3 3" xfId="1242"/>
    <cellStyle name="40 % – Zvýraznění2 3 4" xfId="1243"/>
    <cellStyle name="40 % – Zvýraznění2 3 4 2" xfId="1244"/>
    <cellStyle name="40 % – Zvýraznění2 3 5" xfId="1245"/>
    <cellStyle name="40 % – Zvýraznění2 3 6" xfId="1246"/>
    <cellStyle name="40 % – Zvýraznění2 3 7" xfId="1247"/>
    <cellStyle name="40 % – Zvýraznění2 4" xfId="1248"/>
    <cellStyle name="40 % – Zvýraznění2 4 2" xfId="1249"/>
    <cellStyle name="40 % – Zvýraznění2 4 2 2" xfId="1250"/>
    <cellStyle name="40 % – Zvýraznění2 4 2 2 2" xfId="1251"/>
    <cellStyle name="40 % – Zvýraznění2 4 2 2 2 2" xfId="1252"/>
    <cellStyle name="40 % – Zvýraznění2 4 2 2 3" xfId="1253"/>
    <cellStyle name="40 % – Zvýraznění2 4 2 3" xfId="1254"/>
    <cellStyle name="40 % – Zvýraznění2 4 2 3 2" xfId="1255"/>
    <cellStyle name="40 % – Zvýraznění2 4 2 4" xfId="1256"/>
    <cellStyle name="40 % – Zvýraznění2 4 2 5" xfId="1257"/>
    <cellStyle name="40 % – Zvýraznění2 4 2 6" xfId="1258"/>
    <cellStyle name="40 % – Zvýraznění2 4 3" xfId="1259"/>
    <cellStyle name="40 % – Zvýraznění2 4 3 2" xfId="1260"/>
    <cellStyle name="40 % – Zvýraznění2 4 3 2 2" xfId="1261"/>
    <cellStyle name="40 % – Zvýraznění2 4 3 3" xfId="1262"/>
    <cellStyle name="40 % – Zvýraznění2 4 4" xfId="1263"/>
    <cellStyle name="40 % – Zvýraznění2 4 4 2" xfId="1264"/>
    <cellStyle name="40 % – Zvýraznění2 4 5" xfId="1265"/>
    <cellStyle name="40 % – Zvýraznění2 4 6" xfId="1266"/>
    <cellStyle name="40 % – Zvýraznění2 4 7" xfId="1267"/>
    <cellStyle name="40 % – Zvýraznění2 5" xfId="1268"/>
    <cellStyle name="40 % – Zvýraznění2 5 2" xfId="1269"/>
    <cellStyle name="40 % – Zvýraznění2 5 2 2" xfId="1270"/>
    <cellStyle name="40 % – Zvýraznění2 5 2 2 2" xfId="1271"/>
    <cellStyle name="40 % – Zvýraznění2 5 2 2 2 2" xfId="1272"/>
    <cellStyle name="40 % – Zvýraznění2 5 2 2 3" xfId="1273"/>
    <cellStyle name="40 % – Zvýraznění2 5 2 3" xfId="1274"/>
    <cellStyle name="40 % – Zvýraznění2 5 2 3 2" xfId="1275"/>
    <cellStyle name="40 % – Zvýraznění2 5 2 4" xfId="1276"/>
    <cellStyle name="40 % – Zvýraznění2 5 2 5" xfId="1277"/>
    <cellStyle name="40 % – Zvýraznění2 5 2 6" xfId="1278"/>
    <cellStyle name="40 % – Zvýraznění2 5 3" xfId="1279"/>
    <cellStyle name="40 % – Zvýraznění2 5 3 2" xfId="1280"/>
    <cellStyle name="40 % – Zvýraznění2 5 3 2 2" xfId="1281"/>
    <cellStyle name="40 % – Zvýraznění2 5 3 3" xfId="1282"/>
    <cellStyle name="40 % – Zvýraznění2 5 4" xfId="1283"/>
    <cellStyle name="40 % – Zvýraznění2 5 4 2" xfId="1284"/>
    <cellStyle name="40 % – Zvýraznění2 5 5" xfId="1285"/>
    <cellStyle name="40 % – Zvýraznění2 5 6" xfId="1286"/>
    <cellStyle name="40 % – Zvýraznění2 5 7" xfId="1287"/>
    <cellStyle name="40 % – Zvýraznění2 6" xfId="1288"/>
    <cellStyle name="40 % – Zvýraznění2 6 2" xfId="1289"/>
    <cellStyle name="40 % – Zvýraznění2 6 2 2" xfId="1290"/>
    <cellStyle name="40 % – Zvýraznění2 6 2 2 2" xfId="1291"/>
    <cellStyle name="40 % – Zvýraznění2 6 2 3" xfId="1292"/>
    <cellStyle name="40 % – Zvýraznění2 6 3" xfId="1293"/>
    <cellStyle name="40 % – Zvýraznění2 6 3 2" xfId="1294"/>
    <cellStyle name="40 % – Zvýraznění2 6 4" xfId="1295"/>
    <cellStyle name="40 % – Zvýraznění2 6 5" xfId="1296"/>
    <cellStyle name="40 % – Zvýraznění2 6 6" xfId="1297"/>
    <cellStyle name="40 % – Zvýraznění2 7" xfId="1298"/>
    <cellStyle name="40 % – Zvýraznění2 7 2" xfId="1299"/>
    <cellStyle name="40 % – Zvýraznění2 7 2 2" xfId="1300"/>
    <cellStyle name="40 % – Zvýraznění2 7 3" xfId="1301"/>
    <cellStyle name="40 % – Zvýraznění2 8" xfId="1302"/>
    <cellStyle name="40 % – Zvýraznění2 8 2" xfId="1303"/>
    <cellStyle name="40 % – Zvýraznění2 9" xfId="1304"/>
    <cellStyle name="40 % – Zvýraznění3 10" xfId="1305"/>
    <cellStyle name="40 % – Zvýraznění3 2" xfId="1306"/>
    <cellStyle name="40 % – Zvýraznění3 2 10" xfId="1307"/>
    <cellStyle name="40 % – Zvýraznění3 2 2" xfId="1308"/>
    <cellStyle name="40 % – Zvýraznění3 2 2 2" xfId="1309"/>
    <cellStyle name="40 % – Zvýraznění3 2 2 2 2" xfId="1310"/>
    <cellStyle name="40 % – Zvýraznění3 2 2 2 2 2" xfId="1311"/>
    <cellStyle name="40 % – Zvýraznění3 2 2 2 2 2 2" xfId="1312"/>
    <cellStyle name="40 % – Zvýraznění3 2 2 2 2 3" xfId="1313"/>
    <cellStyle name="40 % – Zvýraznění3 2 2 2 3" xfId="1314"/>
    <cellStyle name="40 % – Zvýraznění3 2 2 2 3 2" xfId="1315"/>
    <cellStyle name="40 % – Zvýraznění3 2 2 2 4" xfId="1316"/>
    <cellStyle name="40 % – Zvýraznění3 2 2 2 5" xfId="1317"/>
    <cellStyle name="40 % – Zvýraznění3 2 2 2 6" xfId="1318"/>
    <cellStyle name="40 % – Zvýraznění3 2 2 3" xfId="1319"/>
    <cellStyle name="40 % – Zvýraznění3 2 2 3 2" xfId="1320"/>
    <cellStyle name="40 % – Zvýraznění3 2 2 3 2 2" xfId="1321"/>
    <cellStyle name="40 % – Zvýraznění3 2 2 3 3" xfId="1322"/>
    <cellStyle name="40 % – Zvýraznění3 2 2 4" xfId="1323"/>
    <cellStyle name="40 % – Zvýraznění3 2 2 4 2" xfId="1324"/>
    <cellStyle name="40 % – Zvýraznění3 2 2 5" xfId="1325"/>
    <cellStyle name="40 % – Zvýraznění3 2 2 6" xfId="1326"/>
    <cellStyle name="40 % – Zvýraznění3 2 2 7" xfId="1327"/>
    <cellStyle name="40 % – Zvýraznění3 2 3" xfId="1328"/>
    <cellStyle name="40 % – Zvýraznění3 2 3 2" xfId="1329"/>
    <cellStyle name="40 % – Zvýraznění3 2 3 2 2" xfId="1330"/>
    <cellStyle name="40 % – Zvýraznění3 2 3 2 2 2" xfId="1331"/>
    <cellStyle name="40 % – Zvýraznění3 2 3 2 2 2 2" xfId="1332"/>
    <cellStyle name="40 % – Zvýraznění3 2 3 2 2 3" xfId="1333"/>
    <cellStyle name="40 % – Zvýraznění3 2 3 2 3" xfId="1334"/>
    <cellStyle name="40 % – Zvýraznění3 2 3 2 3 2" xfId="1335"/>
    <cellStyle name="40 % – Zvýraznění3 2 3 2 4" xfId="1336"/>
    <cellStyle name="40 % – Zvýraznění3 2 3 2 5" xfId="1337"/>
    <cellStyle name="40 % – Zvýraznění3 2 3 2 6" xfId="1338"/>
    <cellStyle name="40 % – Zvýraznění3 2 3 3" xfId="1339"/>
    <cellStyle name="40 % – Zvýraznění3 2 3 3 2" xfId="1340"/>
    <cellStyle name="40 % – Zvýraznění3 2 3 3 2 2" xfId="1341"/>
    <cellStyle name="40 % – Zvýraznění3 2 3 3 3" xfId="1342"/>
    <cellStyle name="40 % – Zvýraznění3 2 3 4" xfId="1343"/>
    <cellStyle name="40 % – Zvýraznění3 2 3 4 2" xfId="1344"/>
    <cellStyle name="40 % – Zvýraznění3 2 3 5" xfId="1345"/>
    <cellStyle name="40 % – Zvýraznění3 2 3 6" xfId="1346"/>
    <cellStyle name="40 % – Zvýraznění3 2 3 7" xfId="1347"/>
    <cellStyle name="40 % – Zvýraznění3 2 4" xfId="1348"/>
    <cellStyle name="40 % – Zvýraznění3 2 4 2" xfId="1349"/>
    <cellStyle name="40 % – Zvýraznění3 2 4 2 2" xfId="1350"/>
    <cellStyle name="40 % – Zvýraznění3 2 4 2 2 2" xfId="1351"/>
    <cellStyle name="40 % – Zvýraznění3 2 4 2 2 2 2" xfId="1352"/>
    <cellStyle name="40 % – Zvýraznění3 2 4 2 2 3" xfId="1353"/>
    <cellStyle name="40 % – Zvýraznění3 2 4 2 3" xfId="1354"/>
    <cellStyle name="40 % – Zvýraznění3 2 4 2 3 2" xfId="1355"/>
    <cellStyle name="40 % – Zvýraznění3 2 4 2 4" xfId="1356"/>
    <cellStyle name="40 % – Zvýraznění3 2 4 2 5" xfId="1357"/>
    <cellStyle name="40 % – Zvýraznění3 2 4 2 6" xfId="1358"/>
    <cellStyle name="40 % – Zvýraznění3 2 4 3" xfId="1359"/>
    <cellStyle name="40 % – Zvýraznění3 2 4 3 2" xfId="1360"/>
    <cellStyle name="40 % – Zvýraznění3 2 4 3 2 2" xfId="1361"/>
    <cellStyle name="40 % – Zvýraznění3 2 4 3 3" xfId="1362"/>
    <cellStyle name="40 % – Zvýraznění3 2 4 4" xfId="1363"/>
    <cellStyle name="40 % – Zvýraznění3 2 4 4 2" xfId="1364"/>
    <cellStyle name="40 % – Zvýraznění3 2 4 5" xfId="1365"/>
    <cellStyle name="40 % – Zvýraznění3 2 4 6" xfId="1366"/>
    <cellStyle name="40 % – Zvýraznění3 2 4 7" xfId="1367"/>
    <cellStyle name="40 % – Zvýraznění3 2 5" xfId="1368"/>
    <cellStyle name="40 % – Zvýraznění3 2 5 2" xfId="1369"/>
    <cellStyle name="40 % – Zvýraznění3 2 5 2 2" xfId="1370"/>
    <cellStyle name="40 % – Zvýraznění3 2 5 2 2 2" xfId="1371"/>
    <cellStyle name="40 % – Zvýraznění3 2 5 2 3" xfId="1372"/>
    <cellStyle name="40 % – Zvýraznění3 2 5 3" xfId="1373"/>
    <cellStyle name="40 % – Zvýraznění3 2 5 3 2" xfId="1374"/>
    <cellStyle name="40 % – Zvýraznění3 2 5 4" xfId="1375"/>
    <cellStyle name="40 % – Zvýraznění3 2 5 5" xfId="1376"/>
    <cellStyle name="40 % – Zvýraznění3 2 5 6" xfId="1377"/>
    <cellStyle name="40 % – Zvýraznění3 2 6" xfId="1378"/>
    <cellStyle name="40 % – Zvýraznění3 2 6 2" xfId="1379"/>
    <cellStyle name="40 % – Zvýraznění3 2 6 2 2" xfId="1380"/>
    <cellStyle name="40 % – Zvýraznění3 2 6 3" xfId="1381"/>
    <cellStyle name="40 % – Zvýraznění3 2 7" xfId="1382"/>
    <cellStyle name="40 % – Zvýraznění3 2 7 2" xfId="1383"/>
    <cellStyle name="40 % – Zvýraznění3 2 8" xfId="1384"/>
    <cellStyle name="40 % – Zvýraznění3 2 9" xfId="1385"/>
    <cellStyle name="40 % – Zvýraznění3 3" xfId="1386"/>
    <cellStyle name="40 % – Zvýraznění3 3 2" xfId="1387"/>
    <cellStyle name="40 % – Zvýraznění3 3 2 2" xfId="1388"/>
    <cellStyle name="40 % – Zvýraznění3 3 2 2 2" xfId="1389"/>
    <cellStyle name="40 % – Zvýraznění3 3 2 2 2 2" xfId="1390"/>
    <cellStyle name="40 % – Zvýraznění3 3 2 2 3" xfId="1391"/>
    <cellStyle name="40 % – Zvýraznění3 3 2 3" xfId="1392"/>
    <cellStyle name="40 % – Zvýraznění3 3 2 3 2" xfId="1393"/>
    <cellStyle name="40 % – Zvýraznění3 3 2 4" xfId="1394"/>
    <cellStyle name="40 % – Zvýraznění3 3 2 5" xfId="1395"/>
    <cellStyle name="40 % – Zvýraznění3 3 2 6" xfId="1396"/>
    <cellStyle name="40 % – Zvýraznění3 3 3" xfId="1397"/>
    <cellStyle name="40 % – Zvýraznění3 3 3 2" xfId="1398"/>
    <cellStyle name="40 % – Zvýraznění3 3 3 2 2" xfId="1399"/>
    <cellStyle name="40 % – Zvýraznění3 3 3 3" xfId="1400"/>
    <cellStyle name="40 % – Zvýraznění3 3 4" xfId="1401"/>
    <cellStyle name="40 % – Zvýraznění3 3 4 2" xfId="1402"/>
    <cellStyle name="40 % – Zvýraznění3 3 5" xfId="1403"/>
    <cellStyle name="40 % – Zvýraznění3 3 6" xfId="1404"/>
    <cellStyle name="40 % – Zvýraznění3 3 7" xfId="1405"/>
    <cellStyle name="40 % – Zvýraznění3 4" xfId="1406"/>
    <cellStyle name="40 % – Zvýraznění3 4 2" xfId="1407"/>
    <cellStyle name="40 % – Zvýraznění3 4 2 2" xfId="1408"/>
    <cellStyle name="40 % – Zvýraznění3 4 2 2 2" xfId="1409"/>
    <cellStyle name="40 % – Zvýraznění3 4 2 2 2 2" xfId="1410"/>
    <cellStyle name="40 % – Zvýraznění3 4 2 2 3" xfId="1411"/>
    <cellStyle name="40 % – Zvýraznění3 4 2 3" xfId="1412"/>
    <cellStyle name="40 % – Zvýraznění3 4 2 3 2" xfId="1413"/>
    <cellStyle name="40 % – Zvýraznění3 4 2 4" xfId="1414"/>
    <cellStyle name="40 % – Zvýraznění3 4 2 5" xfId="1415"/>
    <cellStyle name="40 % – Zvýraznění3 4 2 6" xfId="1416"/>
    <cellStyle name="40 % – Zvýraznění3 4 3" xfId="1417"/>
    <cellStyle name="40 % – Zvýraznění3 4 3 2" xfId="1418"/>
    <cellStyle name="40 % – Zvýraznění3 4 3 2 2" xfId="1419"/>
    <cellStyle name="40 % – Zvýraznění3 4 3 3" xfId="1420"/>
    <cellStyle name="40 % – Zvýraznění3 4 4" xfId="1421"/>
    <cellStyle name="40 % – Zvýraznění3 4 4 2" xfId="1422"/>
    <cellStyle name="40 % – Zvýraznění3 4 5" xfId="1423"/>
    <cellStyle name="40 % – Zvýraznění3 4 6" xfId="1424"/>
    <cellStyle name="40 % – Zvýraznění3 4 7" xfId="1425"/>
    <cellStyle name="40 % – Zvýraznění3 5" xfId="1426"/>
    <cellStyle name="40 % – Zvýraznění3 5 2" xfId="1427"/>
    <cellStyle name="40 % – Zvýraznění3 5 2 2" xfId="1428"/>
    <cellStyle name="40 % – Zvýraznění3 5 2 2 2" xfId="1429"/>
    <cellStyle name="40 % – Zvýraznění3 5 2 2 2 2" xfId="1430"/>
    <cellStyle name="40 % – Zvýraznění3 5 2 2 3" xfId="1431"/>
    <cellStyle name="40 % – Zvýraznění3 5 2 3" xfId="1432"/>
    <cellStyle name="40 % – Zvýraznění3 5 2 3 2" xfId="1433"/>
    <cellStyle name="40 % – Zvýraznění3 5 2 4" xfId="1434"/>
    <cellStyle name="40 % – Zvýraznění3 5 2 5" xfId="1435"/>
    <cellStyle name="40 % – Zvýraznění3 5 2 6" xfId="1436"/>
    <cellStyle name="40 % – Zvýraznění3 5 3" xfId="1437"/>
    <cellStyle name="40 % – Zvýraznění3 5 3 2" xfId="1438"/>
    <cellStyle name="40 % – Zvýraznění3 5 3 2 2" xfId="1439"/>
    <cellStyle name="40 % – Zvýraznění3 5 3 3" xfId="1440"/>
    <cellStyle name="40 % – Zvýraznění3 5 4" xfId="1441"/>
    <cellStyle name="40 % – Zvýraznění3 5 4 2" xfId="1442"/>
    <cellStyle name="40 % – Zvýraznění3 5 5" xfId="1443"/>
    <cellStyle name="40 % – Zvýraznění3 5 6" xfId="1444"/>
    <cellStyle name="40 % – Zvýraznění3 5 7" xfId="1445"/>
    <cellStyle name="40 % – Zvýraznění3 6" xfId="1446"/>
    <cellStyle name="40 % – Zvýraznění3 6 2" xfId="1447"/>
    <cellStyle name="40 % – Zvýraznění3 6 2 2" xfId="1448"/>
    <cellStyle name="40 % – Zvýraznění3 6 2 2 2" xfId="1449"/>
    <cellStyle name="40 % – Zvýraznění3 6 2 3" xfId="1450"/>
    <cellStyle name="40 % – Zvýraznění3 6 3" xfId="1451"/>
    <cellStyle name="40 % – Zvýraznění3 6 3 2" xfId="1452"/>
    <cellStyle name="40 % – Zvýraznění3 6 4" xfId="1453"/>
    <cellStyle name="40 % – Zvýraznění3 6 5" xfId="1454"/>
    <cellStyle name="40 % – Zvýraznění3 6 6" xfId="1455"/>
    <cellStyle name="40 % – Zvýraznění3 7" xfId="1456"/>
    <cellStyle name="40 % – Zvýraznění3 7 2" xfId="1457"/>
    <cellStyle name="40 % – Zvýraznění3 7 2 2" xfId="1458"/>
    <cellStyle name="40 % – Zvýraznění3 7 3" xfId="1459"/>
    <cellStyle name="40 % – Zvýraznění3 8" xfId="1460"/>
    <cellStyle name="40 % – Zvýraznění3 8 2" xfId="1461"/>
    <cellStyle name="40 % – Zvýraznění3 9" xfId="1462"/>
    <cellStyle name="40 % – Zvýraznění4 10" xfId="1463"/>
    <cellStyle name="40 % – Zvýraznění4 2" xfId="1464"/>
    <cellStyle name="40 % – Zvýraznění4 2 10" xfId="1465"/>
    <cellStyle name="40 % – Zvýraznění4 2 2" xfId="1466"/>
    <cellStyle name="40 % – Zvýraznění4 2 2 2" xfId="1467"/>
    <cellStyle name="40 % – Zvýraznění4 2 2 2 2" xfId="1468"/>
    <cellStyle name="40 % – Zvýraznění4 2 2 2 2 2" xfId="1469"/>
    <cellStyle name="40 % – Zvýraznění4 2 2 2 2 2 2" xfId="1470"/>
    <cellStyle name="40 % – Zvýraznění4 2 2 2 2 3" xfId="1471"/>
    <cellStyle name="40 % – Zvýraznění4 2 2 2 3" xfId="1472"/>
    <cellStyle name="40 % – Zvýraznění4 2 2 2 3 2" xfId="1473"/>
    <cellStyle name="40 % – Zvýraznění4 2 2 2 4" xfId="1474"/>
    <cellStyle name="40 % – Zvýraznění4 2 2 2 5" xfId="1475"/>
    <cellStyle name="40 % – Zvýraznění4 2 2 2 6" xfId="1476"/>
    <cellStyle name="40 % – Zvýraznění4 2 2 3" xfId="1477"/>
    <cellStyle name="40 % – Zvýraznění4 2 2 3 2" xfId="1478"/>
    <cellStyle name="40 % – Zvýraznění4 2 2 3 2 2" xfId="1479"/>
    <cellStyle name="40 % – Zvýraznění4 2 2 3 3" xfId="1480"/>
    <cellStyle name="40 % – Zvýraznění4 2 2 4" xfId="1481"/>
    <cellStyle name="40 % – Zvýraznění4 2 2 4 2" xfId="1482"/>
    <cellStyle name="40 % – Zvýraznění4 2 2 5" xfId="1483"/>
    <cellStyle name="40 % – Zvýraznění4 2 2 6" xfId="1484"/>
    <cellStyle name="40 % – Zvýraznění4 2 2 7" xfId="1485"/>
    <cellStyle name="40 % – Zvýraznění4 2 3" xfId="1486"/>
    <cellStyle name="40 % – Zvýraznění4 2 3 2" xfId="1487"/>
    <cellStyle name="40 % – Zvýraznění4 2 3 2 2" xfId="1488"/>
    <cellStyle name="40 % – Zvýraznění4 2 3 2 2 2" xfId="1489"/>
    <cellStyle name="40 % – Zvýraznění4 2 3 2 2 2 2" xfId="1490"/>
    <cellStyle name="40 % – Zvýraznění4 2 3 2 2 3" xfId="1491"/>
    <cellStyle name="40 % – Zvýraznění4 2 3 2 3" xfId="1492"/>
    <cellStyle name="40 % – Zvýraznění4 2 3 2 3 2" xfId="1493"/>
    <cellStyle name="40 % – Zvýraznění4 2 3 2 4" xfId="1494"/>
    <cellStyle name="40 % – Zvýraznění4 2 3 2 5" xfId="1495"/>
    <cellStyle name="40 % – Zvýraznění4 2 3 2 6" xfId="1496"/>
    <cellStyle name="40 % – Zvýraznění4 2 3 3" xfId="1497"/>
    <cellStyle name="40 % – Zvýraznění4 2 3 3 2" xfId="1498"/>
    <cellStyle name="40 % – Zvýraznění4 2 3 3 2 2" xfId="1499"/>
    <cellStyle name="40 % – Zvýraznění4 2 3 3 3" xfId="1500"/>
    <cellStyle name="40 % – Zvýraznění4 2 3 4" xfId="1501"/>
    <cellStyle name="40 % – Zvýraznění4 2 3 4 2" xfId="1502"/>
    <cellStyle name="40 % – Zvýraznění4 2 3 5" xfId="1503"/>
    <cellStyle name="40 % – Zvýraznění4 2 3 6" xfId="1504"/>
    <cellStyle name="40 % – Zvýraznění4 2 3 7" xfId="1505"/>
    <cellStyle name="40 % – Zvýraznění4 2 4" xfId="1506"/>
    <cellStyle name="40 % – Zvýraznění4 2 4 2" xfId="1507"/>
    <cellStyle name="40 % – Zvýraznění4 2 4 2 2" xfId="1508"/>
    <cellStyle name="40 % – Zvýraznění4 2 4 2 2 2" xfId="1509"/>
    <cellStyle name="40 % – Zvýraznění4 2 4 2 2 2 2" xfId="1510"/>
    <cellStyle name="40 % – Zvýraznění4 2 4 2 2 3" xfId="1511"/>
    <cellStyle name="40 % – Zvýraznění4 2 4 2 3" xfId="1512"/>
    <cellStyle name="40 % – Zvýraznění4 2 4 2 3 2" xfId="1513"/>
    <cellStyle name="40 % – Zvýraznění4 2 4 2 4" xfId="1514"/>
    <cellStyle name="40 % – Zvýraznění4 2 4 2 5" xfId="1515"/>
    <cellStyle name="40 % – Zvýraznění4 2 4 2 6" xfId="1516"/>
    <cellStyle name="40 % – Zvýraznění4 2 4 3" xfId="1517"/>
    <cellStyle name="40 % – Zvýraznění4 2 4 3 2" xfId="1518"/>
    <cellStyle name="40 % – Zvýraznění4 2 4 3 2 2" xfId="1519"/>
    <cellStyle name="40 % – Zvýraznění4 2 4 3 3" xfId="1520"/>
    <cellStyle name="40 % – Zvýraznění4 2 4 4" xfId="1521"/>
    <cellStyle name="40 % – Zvýraznění4 2 4 4 2" xfId="1522"/>
    <cellStyle name="40 % – Zvýraznění4 2 4 5" xfId="1523"/>
    <cellStyle name="40 % – Zvýraznění4 2 4 6" xfId="1524"/>
    <cellStyle name="40 % – Zvýraznění4 2 4 7" xfId="1525"/>
    <cellStyle name="40 % – Zvýraznění4 2 5" xfId="1526"/>
    <cellStyle name="40 % – Zvýraznění4 2 5 2" xfId="1527"/>
    <cellStyle name="40 % – Zvýraznění4 2 5 2 2" xfId="1528"/>
    <cellStyle name="40 % – Zvýraznění4 2 5 2 2 2" xfId="1529"/>
    <cellStyle name="40 % – Zvýraznění4 2 5 2 3" xfId="1530"/>
    <cellStyle name="40 % – Zvýraznění4 2 5 3" xfId="1531"/>
    <cellStyle name="40 % – Zvýraznění4 2 5 3 2" xfId="1532"/>
    <cellStyle name="40 % – Zvýraznění4 2 5 4" xfId="1533"/>
    <cellStyle name="40 % – Zvýraznění4 2 5 5" xfId="1534"/>
    <cellStyle name="40 % – Zvýraznění4 2 5 6" xfId="1535"/>
    <cellStyle name="40 % – Zvýraznění4 2 6" xfId="1536"/>
    <cellStyle name="40 % – Zvýraznění4 2 6 2" xfId="1537"/>
    <cellStyle name="40 % – Zvýraznění4 2 6 2 2" xfId="1538"/>
    <cellStyle name="40 % – Zvýraznění4 2 6 3" xfId="1539"/>
    <cellStyle name="40 % – Zvýraznění4 2 7" xfId="1540"/>
    <cellStyle name="40 % – Zvýraznění4 2 7 2" xfId="1541"/>
    <cellStyle name="40 % – Zvýraznění4 2 8" xfId="1542"/>
    <cellStyle name="40 % – Zvýraznění4 2 9" xfId="1543"/>
    <cellStyle name="40 % – Zvýraznění4 3" xfId="1544"/>
    <cellStyle name="40 % – Zvýraznění4 3 2" xfId="1545"/>
    <cellStyle name="40 % – Zvýraznění4 3 2 2" xfId="1546"/>
    <cellStyle name="40 % – Zvýraznění4 3 2 2 2" xfId="1547"/>
    <cellStyle name="40 % – Zvýraznění4 3 2 2 2 2" xfId="1548"/>
    <cellStyle name="40 % – Zvýraznění4 3 2 2 3" xfId="1549"/>
    <cellStyle name="40 % – Zvýraznění4 3 2 3" xfId="1550"/>
    <cellStyle name="40 % – Zvýraznění4 3 2 3 2" xfId="1551"/>
    <cellStyle name="40 % – Zvýraznění4 3 2 4" xfId="1552"/>
    <cellStyle name="40 % – Zvýraznění4 3 2 5" xfId="1553"/>
    <cellStyle name="40 % – Zvýraznění4 3 2 6" xfId="1554"/>
    <cellStyle name="40 % – Zvýraznění4 3 3" xfId="1555"/>
    <cellStyle name="40 % – Zvýraznění4 3 3 2" xfId="1556"/>
    <cellStyle name="40 % – Zvýraznění4 3 3 2 2" xfId="1557"/>
    <cellStyle name="40 % – Zvýraznění4 3 3 3" xfId="1558"/>
    <cellStyle name="40 % – Zvýraznění4 3 4" xfId="1559"/>
    <cellStyle name="40 % – Zvýraznění4 3 4 2" xfId="1560"/>
    <cellStyle name="40 % – Zvýraznění4 3 5" xfId="1561"/>
    <cellStyle name="40 % – Zvýraznění4 3 6" xfId="1562"/>
    <cellStyle name="40 % – Zvýraznění4 3 7" xfId="1563"/>
    <cellStyle name="40 % – Zvýraznění4 4" xfId="1564"/>
    <cellStyle name="40 % – Zvýraznění4 4 2" xfId="1565"/>
    <cellStyle name="40 % – Zvýraznění4 4 2 2" xfId="1566"/>
    <cellStyle name="40 % – Zvýraznění4 4 2 2 2" xfId="1567"/>
    <cellStyle name="40 % – Zvýraznění4 4 2 2 2 2" xfId="1568"/>
    <cellStyle name="40 % – Zvýraznění4 4 2 2 3" xfId="1569"/>
    <cellStyle name="40 % – Zvýraznění4 4 2 3" xfId="1570"/>
    <cellStyle name="40 % – Zvýraznění4 4 2 3 2" xfId="1571"/>
    <cellStyle name="40 % – Zvýraznění4 4 2 4" xfId="1572"/>
    <cellStyle name="40 % – Zvýraznění4 4 2 5" xfId="1573"/>
    <cellStyle name="40 % – Zvýraznění4 4 2 6" xfId="1574"/>
    <cellStyle name="40 % – Zvýraznění4 4 3" xfId="1575"/>
    <cellStyle name="40 % – Zvýraznění4 4 3 2" xfId="1576"/>
    <cellStyle name="40 % – Zvýraznění4 4 3 2 2" xfId="1577"/>
    <cellStyle name="40 % – Zvýraznění4 4 3 3" xfId="1578"/>
    <cellStyle name="40 % – Zvýraznění4 4 4" xfId="1579"/>
    <cellStyle name="40 % – Zvýraznění4 4 4 2" xfId="1580"/>
    <cellStyle name="40 % – Zvýraznění4 4 5" xfId="1581"/>
    <cellStyle name="40 % – Zvýraznění4 4 6" xfId="1582"/>
    <cellStyle name="40 % – Zvýraznění4 4 7" xfId="1583"/>
    <cellStyle name="40 % – Zvýraznění4 5" xfId="1584"/>
    <cellStyle name="40 % – Zvýraznění4 5 2" xfId="1585"/>
    <cellStyle name="40 % – Zvýraznění4 5 2 2" xfId="1586"/>
    <cellStyle name="40 % – Zvýraznění4 5 2 2 2" xfId="1587"/>
    <cellStyle name="40 % – Zvýraznění4 5 2 2 2 2" xfId="1588"/>
    <cellStyle name="40 % – Zvýraznění4 5 2 2 3" xfId="1589"/>
    <cellStyle name="40 % – Zvýraznění4 5 2 3" xfId="1590"/>
    <cellStyle name="40 % – Zvýraznění4 5 2 3 2" xfId="1591"/>
    <cellStyle name="40 % – Zvýraznění4 5 2 4" xfId="1592"/>
    <cellStyle name="40 % – Zvýraznění4 5 2 5" xfId="1593"/>
    <cellStyle name="40 % – Zvýraznění4 5 2 6" xfId="1594"/>
    <cellStyle name="40 % – Zvýraznění4 5 3" xfId="1595"/>
    <cellStyle name="40 % – Zvýraznění4 5 3 2" xfId="1596"/>
    <cellStyle name="40 % – Zvýraznění4 5 3 2 2" xfId="1597"/>
    <cellStyle name="40 % – Zvýraznění4 5 3 3" xfId="1598"/>
    <cellStyle name="40 % – Zvýraznění4 5 4" xfId="1599"/>
    <cellStyle name="40 % – Zvýraznění4 5 4 2" xfId="1600"/>
    <cellStyle name="40 % – Zvýraznění4 5 5" xfId="1601"/>
    <cellStyle name="40 % – Zvýraznění4 5 6" xfId="1602"/>
    <cellStyle name="40 % – Zvýraznění4 5 7" xfId="1603"/>
    <cellStyle name="40 % – Zvýraznění4 6" xfId="1604"/>
    <cellStyle name="40 % – Zvýraznění4 6 2" xfId="1605"/>
    <cellStyle name="40 % – Zvýraznění4 6 2 2" xfId="1606"/>
    <cellStyle name="40 % – Zvýraznění4 6 2 2 2" xfId="1607"/>
    <cellStyle name="40 % – Zvýraznění4 6 2 3" xfId="1608"/>
    <cellStyle name="40 % – Zvýraznění4 6 3" xfId="1609"/>
    <cellStyle name="40 % – Zvýraznění4 6 3 2" xfId="1610"/>
    <cellStyle name="40 % – Zvýraznění4 6 4" xfId="1611"/>
    <cellStyle name="40 % – Zvýraznění4 6 5" xfId="1612"/>
    <cellStyle name="40 % – Zvýraznění4 6 6" xfId="1613"/>
    <cellStyle name="40 % – Zvýraznění4 7" xfId="1614"/>
    <cellStyle name="40 % – Zvýraznění4 7 2" xfId="1615"/>
    <cellStyle name="40 % – Zvýraznění4 7 2 2" xfId="1616"/>
    <cellStyle name="40 % – Zvýraznění4 7 3" xfId="1617"/>
    <cellStyle name="40 % – Zvýraznění4 8" xfId="1618"/>
    <cellStyle name="40 % – Zvýraznění4 8 2" xfId="1619"/>
    <cellStyle name="40 % – Zvýraznění4 9" xfId="1620"/>
    <cellStyle name="40 % – Zvýraznění5 10" xfId="1621"/>
    <cellStyle name="40 % – Zvýraznění5 2" xfId="1622"/>
    <cellStyle name="40 % – Zvýraznění5 2 10" xfId="1623"/>
    <cellStyle name="40 % – Zvýraznění5 2 2" xfId="1624"/>
    <cellStyle name="40 % – Zvýraznění5 2 2 2" xfId="1625"/>
    <cellStyle name="40 % – Zvýraznění5 2 2 2 2" xfId="1626"/>
    <cellStyle name="40 % – Zvýraznění5 2 2 2 2 2" xfId="1627"/>
    <cellStyle name="40 % – Zvýraznění5 2 2 2 2 2 2" xfId="1628"/>
    <cellStyle name="40 % – Zvýraznění5 2 2 2 2 3" xfId="1629"/>
    <cellStyle name="40 % – Zvýraznění5 2 2 2 3" xfId="1630"/>
    <cellStyle name="40 % – Zvýraznění5 2 2 2 3 2" xfId="1631"/>
    <cellStyle name="40 % – Zvýraznění5 2 2 2 4" xfId="1632"/>
    <cellStyle name="40 % – Zvýraznění5 2 2 2 5" xfId="1633"/>
    <cellStyle name="40 % – Zvýraznění5 2 2 2 6" xfId="1634"/>
    <cellStyle name="40 % – Zvýraznění5 2 2 3" xfId="1635"/>
    <cellStyle name="40 % – Zvýraznění5 2 2 3 2" xfId="1636"/>
    <cellStyle name="40 % – Zvýraznění5 2 2 3 2 2" xfId="1637"/>
    <cellStyle name="40 % – Zvýraznění5 2 2 3 3" xfId="1638"/>
    <cellStyle name="40 % – Zvýraznění5 2 2 4" xfId="1639"/>
    <cellStyle name="40 % – Zvýraznění5 2 2 4 2" xfId="1640"/>
    <cellStyle name="40 % – Zvýraznění5 2 2 5" xfId="1641"/>
    <cellStyle name="40 % – Zvýraznění5 2 2 6" xfId="1642"/>
    <cellStyle name="40 % – Zvýraznění5 2 2 7" xfId="1643"/>
    <cellStyle name="40 % – Zvýraznění5 2 3" xfId="1644"/>
    <cellStyle name="40 % – Zvýraznění5 2 3 2" xfId="1645"/>
    <cellStyle name="40 % – Zvýraznění5 2 3 2 2" xfId="1646"/>
    <cellStyle name="40 % – Zvýraznění5 2 3 2 2 2" xfId="1647"/>
    <cellStyle name="40 % – Zvýraznění5 2 3 2 2 2 2" xfId="1648"/>
    <cellStyle name="40 % – Zvýraznění5 2 3 2 2 3" xfId="1649"/>
    <cellStyle name="40 % – Zvýraznění5 2 3 2 3" xfId="1650"/>
    <cellStyle name="40 % – Zvýraznění5 2 3 2 3 2" xfId="1651"/>
    <cellStyle name="40 % – Zvýraznění5 2 3 2 4" xfId="1652"/>
    <cellStyle name="40 % – Zvýraznění5 2 3 2 5" xfId="1653"/>
    <cellStyle name="40 % – Zvýraznění5 2 3 2 6" xfId="1654"/>
    <cellStyle name="40 % – Zvýraznění5 2 3 3" xfId="1655"/>
    <cellStyle name="40 % – Zvýraznění5 2 3 3 2" xfId="1656"/>
    <cellStyle name="40 % – Zvýraznění5 2 3 3 2 2" xfId="1657"/>
    <cellStyle name="40 % – Zvýraznění5 2 3 3 3" xfId="1658"/>
    <cellStyle name="40 % – Zvýraznění5 2 3 4" xfId="1659"/>
    <cellStyle name="40 % – Zvýraznění5 2 3 4 2" xfId="1660"/>
    <cellStyle name="40 % – Zvýraznění5 2 3 5" xfId="1661"/>
    <cellStyle name="40 % – Zvýraznění5 2 3 6" xfId="1662"/>
    <cellStyle name="40 % – Zvýraznění5 2 3 7" xfId="1663"/>
    <cellStyle name="40 % – Zvýraznění5 2 4" xfId="1664"/>
    <cellStyle name="40 % – Zvýraznění5 2 4 2" xfId="1665"/>
    <cellStyle name="40 % – Zvýraznění5 2 4 2 2" xfId="1666"/>
    <cellStyle name="40 % – Zvýraznění5 2 4 2 2 2" xfId="1667"/>
    <cellStyle name="40 % – Zvýraznění5 2 4 2 2 2 2" xfId="1668"/>
    <cellStyle name="40 % – Zvýraznění5 2 4 2 2 3" xfId="1669"/>
    <cellStyle name="40 % – Zvýraznění5 2 4 2 3" xfId="1670"/>
    <cellStyle name="40 % – Zvýraznění5 2 4 2 3 2" xfId="1671"/>
    <cellStyle name="40 % – Zvýraznění5 2 4 2 4" xfId="1672"/>
    <cellStyle name="40 % – Zvýraznění5 2 4 2 5" xfId="1673"/>
    <cellStyle name="40 % – Zvýraznění5 2 4 2 6" xfId="1674"/>
    <cellStyle name="40 % – Zvýraznění5 2 4 3" xfId="1675"/>
    <cellStyle name="40 % – Zvýraznění5 2 4 3 2" xfId="1676"/>
    <cellStyle name="40 % – Zvýraznění5 2 4 3 2 2" xfId="1677"/>
    <cellStyle name="40 % – Zvýraznění5 2 4 3 3" xfId="1678"/>
    <cellStyle name="40 % – Zvýraznění5 2 4 4" xfId="1679"/>
    <cellStyle name="40 % – Zvýraznění5 2 4 4 2" xfId="1680"/>
    <cellStyle name="40 % – Zvýraznění5 2 4 5" xfId="1681"/>
    <cellStyle name="40 % – Zvýraznění5 2 4 6" xfId="1682"/>
    <cellStyle name="40 % – Zvýraznění5 2 4 7" xfId="1683"/>
    <cellStyle name="40 % – Zvýraznění5 2 5" xfId="1684"/>
    <cellStyle name="40 % – Zvýraznění5 2 5 2" xfId="1685"/>
    <cellStyle name="40 % – Zvýraznění5 2 5 2 2" xfId="1686"/>
    <cellStyle name="40 % – Zvýraznění5 2 5 2 2 2" xfId="1687"/>
    <cellStyle name="40 % – Zvýraznění5 2 5 2 3" xfId="1688"/>
    <cellStyle name="40 % – Zvýraznění5 2 5 3" xfId="1689"/>
    <cellStyle name="40 % – Zvýraznění5 2 5 3 2" xfId="1690"/>
    <cellStyle name="40 % – Zvýraznění5 2 5 4" xfId="1691"/>
    <cellStyle name="40 % – Zvýraznění5 2 5 5" xfId="1692"/>
    <cellStyle name="40 % – Zvýraznění5 2 5 6" xfId="1693"/>
    <cellStyle name="40 % – Zvýraznění5 2 6" xfId="1694"/>
    <cellStyle name="40 % – Zvýraznění5 2 6 2" xfId="1695"/>
    <cellStyle name="40 % – Zvýraznění5 2 6 2 2" xfId="1696"/>
    <cellStyle name="40 % – Zvýraznění5 2 6 3" xfId="1697"/>
    <cellStyle name="40 % – Zvýraznění5 2 7" xfId="1698"/>
    <cellStyle name="40 % – Zvýraznění5 2 7 2" xfId="1699"/>
    <cellStyle name="40 % – Zvýraznění5 2 8" xfId="1700"/>
    <cellStyle name="40 % – Zvýraznění5 2 9" xfId="1701"/>
    <cellStyle name="40 % – Zvýraznění5 3" xfId="1702"/>
    <cellStyle name="40 % – Zvýraznění5 3 2" xfId="1703"/>
    <cellStyle name="40 % – Zvýraznění5 3 2 2" xfId="1704"/>
    <cellStyle name="40 % – Zvýraznění5 3 2 2 2" xfId="1705"/>
    <cellStyle name="40 % – Zvýraznění5 3 2 2 2 2" xfId="1706"/>
    <cellStyle name="40 % – Zvýraznění5 3 2 2 3" xfId="1707"/>
    <cellStyle name="40 % – Zvýraznění5 3 2 3" xfId="1708"/>
    <cellStyle name="40 % – Zvýraznění5 3 2 3 2" xfId="1709"/>
    <cellStyle name="40 % – Zvýraznění5 3 2 4" xfId="1710"/>
    <cellStyle name="40 % – Zvýraznění5 3 2 5" xfId="1711"/>
    <cellStyle name="40 % – Zvýraznění5 3 2 6" xfId="1712"/>
    <cellStyle name="40 % – Zvýraznění5 3 3" xfId="1713"/>
    <cellStyle name="40 % – Zvýraznění5 3 3 2" xfId="1714"/>
    <cellStyle name="40 % – Zvýraznění5 3 3 2 2" xfId="1715"/>
    <cellStyle name="40 % – Zvýraznění5 3 3 3" xfId="1716"/>
    <cellStyle name="40 % – Zvýraznění5 3 4" xfId="1717"/>
    <cellStyle name="40 % – Zvýraznění5 3 4 2" xfId="1718"/>
    <cellStyle name="40 % – Zvýraznění5 3 5" xfId="1719"/>
    <cellStyle name="40 % – Zvýraznění5 3 6" xfId="1720"/>
    <cellStyle name="40 % – Zvýraznění5 3 7" xfId="1721"/>
    <cellStyle name="40 % – Zvýraznění5 4" xfId="1722"/>
    <cellStyle name="40 % – Zvýraznění5 4 2" xfId="1723"/>
    <cellStyle name="40 % – Zvýraznění5 4 2 2" xfId="1724"/>
    <cellStyle name="40 % – Zvýraznění5 4 2 2 2" xfId="1725"/>
    <cellStyle name="40 % – Zvýraznění5 4 2 2 2 2" xfId="1726"/>
    <cellStyle name="40 % – Zvýraznění5 4 2 2 3" xfId="1727"/>
    <cellStyle name="40 % – Zvýraznění5 4 2 3" xfId="1728"/>
    <cellStyle name="40 % – Zvýraznění5 4 2 3 2" xfId="1729"/>
    <cellStyle name="40 % – Zvýraznění5 4 2 4" xfId="1730"/>
    <cellStyle name="40 % – Zvýraznění5 4 2 5" xfId="1731"/>
    <cellStyle name="40 % – Zvýraznění5 4 2 6" xfId="1732"/>
    <cellStyle name="40 % – Zvýraznění5 4 3" xfId="1733"/>
    <cellStyle name="40 % – Zvýraznění5 4 3 2" xfId="1734"/>
    <cellStyle name="40 % – Zvýraznění5 4 3 2 2" xfId="1735"/>
    <cellStyle name="40 % – Zvýraznění5 4 3 3" xfId="1736"/>
    <cellStyle name="40 % – Zvýraznění5 4 4" xfId="1737"/>
    <cellStyle name="40 % – Zvýraznění5 4 4 2" xfId="1738"/>
    <cellStyle name="40 % – Zvýraznění5 4 5" xfId="1739"/>
    <cellStyle name="40 % – Zvýraznění5 4 6" xfId="1740"/>
    <cellStyle name="40 % – Zvýraznění5 4 7" xfId="1741"/>
    <cellStyle name="40 % – Zvýraznění5 5" xfId="1742"/>
    <cellStyle name="40 % – Zvýraznění5 5 2" xfId="1743"/>
    <cellStyle name="40 % – Zvýraznění5 5 2 2" xfId="1744"/>
    <cellStyle name="40 % – Zvýraznění5 5 2 2 2" xfId="1745"/>
    <cellStyle name="40 % – Zvýraznění5 5 2 2 2 2" xfId="1746"/>
    <cellStyle name="40 % – Zvýraznění5 5 2 2 3" xfId="1747"/>
    <cellStyle name="40 % – Zvýraznění5 5 2 3" xfId="1748"/>
    <cellStyle name="40 % – Zvýraznění5 5 2 3 2" xfId="1749"/>
    <cellStyle name="40 % – Zvýraznění5 5 2 4" xfId="1750"/>
    <cellStyle name="40 % – Zvýraznění5 5 2 5" xfId="1751"/>
    <cellStyle name="40 % – Zvýraznění5 5 2 6" xfId="1752"/>
    <cellStyle name="40 % – Zvýraznění5 5 3" xfId="1753"/>
    <cellStyle name="40 % – Zvýraznění5 5 3 2" xfId="1754"/>
    <cellStyle name="40 % – Zvýraznění5 5 3 2 2" xfId="1755"/>
    <cellStyle name="40 % – Zvýraznění5 5 3 3" xfId="1756"/>
    <cellStyle name="40 % – Zvýraznění5 5 4" xfId="1757"/>
    <cellStyle name="40 % – Zvýraznění5 5 4 2" xfId="1758"/>
    <cellStyle name="40 % – Zvýraznění5 5 5" xfId="1759"/>
    <cellStyle name="40 % – Zvýraznění5 5 6" xfId="1760"/>
    <cellStyle name="40 % – Zvýraznění5 5 7" xfId="1761"/>
    <cellStyle name="40 % – Zvýraznění5 6" xfId="1762"/>
    <cellStyle name="40 % – Zvýraznění5 6 2" xfId="1763"/>
    <cellStyle name="40 % – Zvýraznění5 6 2 2" xfId="1764"/>
    <cellStyle name="40 % – Zvýraznění5 6 2 2 2" xfId="1765"/>
    <cellStyle name="40 % – Zvýraznění5 6 2 3" xfId="1766"/>
    <cellStyle name="40 % – Zvýraznění5 6 3" xfId="1767"/>
    <cellStyle name="40 % – Zvýraznění5 6 3 2" xfId="1768"/>
    <cellStyle name="40 % – Zvýraznění5 6 4" xfId="1769"/>
    <cellStyle name="40 % – Zvýraznění5 6 5" xfId="1770"/>
    <cellStyle name="40 % – Zvýraznění5 6 6" xfId="1771"/>
    <cellStyle name="40 % – Zvýraznění5 7" xfId="1772"/>
    <cellStyle name="40 % – Zvýraznění5 7 2" xfId="1773"/>
    <cellStyle name="40 % – Zvýraznění5 7 2 2" xfId="1774"/>
    <cellStyle name="40 % – Zvýraznění5 7 3" xfId="1775"/>
    <cellStyle name="40 % – Zvýraznění5 8" xfId="1776"/>
    <cellStyle name="40 % – Zvýraznění5 8 2" xfId="1777"/>
    <cellStyle name="40 % – Zvýraznění5 9" xfId="1778"/>
    <cellStyle name="40 % – Zvýraznění6 10" xfId="1779"/>
    <cellStyle name="40 % – Zvýraznění6 2" xfId="1780"/>
    <cellStyle name="40 % – Zvýraznění6 2 10" xfId="1781"/>
    <cellStyle name="40 % – Zvýraznění6 2 2" xfId="1782"/>
    <cellStyle name="40 % – Zvýraznění6 2 2 2" xfId="1783"/>
    <cellStyle name="40 % – Zvýraznění6 2 2 2 2" xfId="1784"/>
    <cellStyle name="40 % – Zvýraznění6 2 2 2 2 2" xfId="1785"/>
    <cellStyle name="40 % – Zvýraznění6 2 2 2 2 2 2" xfId="1786"/>
    <cellStyle name="40 % – Zvýraznění6 2 2 2 2 3" xfId="1787"/>
    <cellStyle name="40 % – Zvýraznění6 2 2 2 3" xfId="1788"/>
    <cellStyle name="40 % – Zvýraznění6 2 2 2 3 2" xfId="1789"/>
    <cellStyle name="40 % – Zvýraznění6 2 2 2 4" xfId="1790"/>
    <cellStyle name="40 % – Zvýraznění6 2 2 2 5" xfId="1791"/>
    <cellStyle name="40 % – Zvýraznění6 2 2 2 6" xfId="1792"/>
    <cellStyle name="40 % – Zvýraznění6 2 2 3" xfId="1793"/>
    <cellStyle name="40 % – Zvýraznění6 2 2 3 2" xfId="1794"/>
    <cellStyle name="40 % – Zvýraznění6 2 2 3 2 2" xfId="1795"/>
    <cellStyle name="40 % – Zvýraznění6 2 2 3 3" xfId="1796"/>
    <cellStyle name="40 % – Zvýraznění6 2 2 4" xfId="1797"/>
    <cellStyle name="40 % – Zvýraznění6 2 2 4 2" xfId="1798"/>
    <cellStyle name="40 % – Zvýraznění6 2 2 5" xfId="1799"/>
    <cellStyle name="40 % – Zvýraznění6 2 2 6" xfId="1800"/>
    <cellStyle name="40 % – Zvýraznění6 2 2 7" xfId="1801"/>
    <cellStyle name="40 % – Zvýraznění6 2 3" xfId="1802"/>
    <cellStyle name="40 % – Zvýraznění6 2 3 2" xfId="1803"/>
    <cellStyle name="40 % – Zvýraznění6 2 3 2 2" xfId="1804"/>
    <cellStyle name="40 % – Zvýraznění6 2 3 2 2 2" xfId="1805"/>
    <cellStyle name="40 % – Zvýraznění6 2 3 2 2 2 2" xfId="1806"/>
    <cellStyle name="40 % – Zvýraznění6 2 3 2 2 3" xfId="1807"/>
    <cellStyle name="40 % – Zvýraznění6 2 3 2 3" xfId="1808"/>
    <cellStyle name="40 % – Zvýraznění6 2 3 2 3 2" xfId="1809"/>
    <cellStyle name="40 % – Zvýraznění6 2 3 2 4" xfId="1810"/>
    <cellStyle name="40 % – Zvýraznění6 2 3 2 5" xfId="1811"/>
    <cellStyle name="40 % – Zvýraznění6 2 3 2 6" xfId="1812"/>
    <cellStyle name="40 % – Zvýraznění6 2 3 3" xfId="1813"/>
    <cellStyle name="40 % – Zvýraznění6 2 3 3 2" xfId="1814"/>
    <cellStyle name="40 % – Zvýraznění6 2 3 3 2 2" xfId="1815"/>
    <cellStyle name="40 % – Zvýraznění6 2 3 3 3" xfId="1816"/>
    <cellStyle name="40 % – Zvýraznění6 2 3 4" xfId="1817"/>
    <cellStyle name="40 % – Zvýraznění6 2 3 4 2" xfId="1818"/>
    <cellStyle name="40 % – Zvýraznění6 2 3 5" xfId="1819"/>
    <cellStyle name="40 % – Zvýraznění6 2 3 6" xfId="1820"/>
    <cellStyle name="40 % – Zvýraznění6 2 3 7" xfId="1821"/>
    <cellStyle name="40 % – Zvýraznění6 2 4" xfId="1822"/>
    <cellStyle name="40 % – Zvýraznění6 2 4 2" xfId="1823"/>
    <cellStyle name="40 % – Zvýraznění6 2 4 2 2" xfId="1824"/>
    <cellStyle name="40 % – Zvýraznění6 2 4 2 2 2" xfId="1825"/>
    <cellStyle name="40 % – Zvýraznění6 2 4 2 2 2 2" xfId="1826"/>
    <cellStyle name="40 % – Zvýraznění6 2 4 2 2 3" xfId="1827"/>
    <cellStyle name="40 % – Zvýraznění6 2 4 2 3" xfId="1828"/>
    <cellStyle name="40 % – Zvýraznění6 2 4 2 3 2" xfId="1829"/>
    <cellStyle name="40 % – Zvýraznění6 2 4 2 4" xfId="1830"/>
    <cellStyle name="40 % – Zvýraznění6 2 4 2 5" xfId="1831"/>
    <cellStyle name="40 % – Zvýraznění6 2 4 2 6" xfId="1832"/>
    <cellStyle name="40 % – Zvýraznění6 2 4 3" xfId="1833"/>
    <cellStyle name="40 % – Zvýraznění6 2 4 3 2" xfId="1834"/>
    <cellStyle name="40 % – Zvýraznění6 2 4 3 2 2" xfId="1835"/>
    <cellStyle name="40 % – Zvýraznění6 2 4 3 3" xfId="1836"/>
    <cellStyle name="40 % – Zvýraznění6 2 4 4" xfId="1837"/>
    <cellStyle name="40 % – Zvýraznění6 2 4 4 2" xfId="1838"/>
    <cellStyle name="40 % – Zvýraznění6 2 4 5" xfId="1839"/>
    <cellStyle name="40 % – Zvýraznění6 2 4 6" xfId="1840"/>
    <cellStyle name="40 % – Zvýraznění6 2 4 7" xfId="1841"/>
    <cellStyle name="40 % – Zvýraznění6 2 5" xfId="1842"/>
    <cellStyle name="40 % – Zvýraznění6 2 5 2" xfId="1843"/>
    <cellStyle name="40 % – Zvýraznění6 2 5 2 2" xfId="1844"/>
    <cellStyle name="40 % – Zvýraznění6 2 5 2 2 2" xfId="1845"/>
    <cellStyle name="40 % – Zvýraznění6 2 5 2 3" xfId="1846"/>
    <cellStyle name="40 % – Zvýraznění6 2 5 3" xfId="1847"/>
    <cellStyle name="40 % – Zvýraznění6 2 5 3 2" xfId="1848"/>
    <cellStyle name="40 % – Zvýraznění6 2 5 4" xfId="1849"/>
    <cellStyle name="40 % – Zvýraznění6 2 5 5" xfId="1850"/>
    <cellStyle name="40 % – Zvýraznění6 2 5 6" xfId="1851"/>
    <cellStyle name="40 % – Zvýraznění6 2 6" xfId="1852"/>
    <cellStyle name="40 % – Zvýraznění6 2 6 2" xfId="1853"/>
    <cellStyle name="40 % – Zvýraznění6 2 6 2 2" xfId="1854"/>
    <cellStyle name="40 % – Zvýraznění6 2 6 3" xfId="1855"/>
    <cellStyle name="40 % – Zvýraznění6 2 7" xfId="1856"/>
    <cellStyle name="40 % – Zvýraznění6 2 7 2" xfId="1857"/>
    <cellStyle name="40 % – Zvýraznění6 2 8" xfId="1858"/>
    <cellStyle name="40 % – Zvýraznění6 2 9" xfId="1859"/>
    <cellStyle name="40 % – Zvýraznění6 3" xfId="1860"/>
    <cellStyle name="40 % – Zvýraznění6 3 2" xfId="1861"/>
    <cellStyle name="40 % – Zvýraznění6 3 2 2" xfId="1862"/>
    <cellStyle name="40 % – Zvýraznění6 3 2 2 2" xfId="1863"/>
    <cellStyle name="40 % – Zvýraznění6 3 2 2 2 2" xfId="1864"/>
    <cellStyle name="40 % – Zvýraznění6 3 2 2 3" xfId="1865"/>
    <cellStyle name="40 % – Zvýraznění6 3 2 3" xfId="1866"/>
    <cellStyle name="40 % – Zvýraznění6 3 2 3 2" xfId="1867"/>
    <cellStyle name="40 % – Zvýraznění6 3 2 4" xfId="1868"/>
    <cellStyle name="40 % – Zvýraznění6 3 2 5" xfId="1869"/>
    <cellStyle name="40 % – Zvýraznění6 3 2 6" xfId="1870"/>
    <cellStyle name="40 % – Zvýraznění6 3 3" xfId="1871"/>
    <cellStyle name="40 % – Zvýraznění6 3 3 2" xfId="1872"/>
    <cellStyle name="40 % – Zvýraznění6 3 3 2 2" xfId="1873"/>
    <cellStyle name="40 % – Zvýraznění6 3 3 3" xfId="1874"/>
    <cellStyle name="40 % – Zvýraznění6 3 4" xfId="1875"/>
    <cellStyle name="40 % – Zvýraznění6 3 4 2" xfId="1876"/>
    <cellStyle name="40 % – Zvýraznění6 3 5" xfId="1877"/>
    <cellStyle name="40 % – Zvýraznění6 3 6" xfId="1878"/>
    <cellStyle name="40 % – Zvýraznění6 3 7" xfId="1879"/>
    <cellStyle name="40 % – Zvýraznění6 4" xfId="1880"/>
    <cellStyle name="40 % – Zvýraznění6 4 2" xfId="1881"/>
    <cellStyle name="40 % – Zvýraznění6 4 2 2" xfId="1882"/>
    <cellStyle name="40 % – Zvýraznění6 4 2 2 2" xfId="1883"/>
    <cellStyle name="40 % – Zvýraznění6 4 2 2 2 2" xfId="1884"/>
    <cellStyle name="40 % – Zvýraznění6 4 2 2 3" xfId="1885"/>
    <cellStyle name="40 % – Zvýraznění6 4 2 3" xfId="1886"/>
    <cellStyle name="40 % – Zvýraznění6 4 2 3 2" xfId="1887"/>
    <cellStyle name="40 % – Zvýraznění6 4 2 4" xfId="1888"/>
    <cellStyle name="40 % – Zvýraznění6 4 2 5" xfId="1889"/>
    <cellStyle name="40 % – Zvýraznění6 4 2 6" xfId="1890"/>
    <cellStyle name="40 % – Zvýraznění6 4 3" xfId="1891"/>
    <cellStyle name="40 % – Zvýraznění6 4 3 2" xfId="1892"/>
    <cellStyle name="40 % – Zvýraznění6 4 3 2 2" xfId="1893"/>
    <cellStyle name="40 % – Zvýraznění6 4 3 3" xfId="1894"/>
    <cellStyle name="40 % – Zvýraznění6 4 4" xfId="1895"/>
    <cellStyle name="40 % – Zvýraznění6 4 4 2" xfId="1896"/>
    <cellStyle name="40 % – Zvýraznění6 4 5" xfId="1897"/>
    <cellStyle name="40 % – Zvýraznění6 4 6" xfId="1898"/>
    <cellStyle name="40 % – Zvýraznění6 4 7" xfId="1899"/>
    <cellStyle name="40 % – Zvýraznění6 5" xfId="1900"/>
    <cellStyle name="40 % – Zvýraznění6 5 2" xfId="1901"/>
    <cellStyle name="40 % – Zvýraznění6 5 2 2" xfId="1902"/>
    <cellStyle name="40 % – Zvýraznění6 5 2 2 2" xfId="1903"/>
    <cellStyle name="40 % – Zvýraznění6 5 2 2 2 2" xfId="1904"/>
    <cellStyle name="40 % – Zvýraznění6 5 2 2 3" xfId="1905"/>
    <cellStyle name="40 % – Zvýraznění6 5 2 3" xfId="1906"/>
    <cellStyle name="40 % – Zvýraznění6 5 2 3 2" xfId="1907"/>
    <cellStyle name="40 % – Zvýraznění6 5 2 4" xfId="1908"/>
    <cellStyle name="40 % – Zvýraznění6 5 2 5" xfId="1909"/>
    <cellStyle name="40 % – Zvýraznění6 5 2 6" xfId="1910"/>
    <cellStyle name="40 % – Zvýraznění6 5 3" xfId="1911"/>
    <cellStyle name="40 % – Zvýraznění6 5 3 2" xfId="1912"/>
    <cellStyle name="40 % – Zvýraznění6 5 3 2 2" xfId="1913"/>
    <cellStyle name="40 % – Zvýraznění6 5 3 3" xfId="1914"/>
    <cellStyle name="40 % – Zvýraznění6 5 4" xfId="1915"/>
    <cellStyle name="40 % – Zvýraznění6 5 4 2" xfId="1916"/>
    <cellStyle name="40 % – Zvýraznění6 5 5" xfId="1917"/>
    <cellStyle name="40 % – Zvýraznění6 5 6" xfId="1918"/>
    <cellStyle name="40 % – Zvýraznění6 5 7" xfId="1919"/>
    <cellStyle name="40 % – Zvýraznění6 6" xfId="1920"/>
    <cellStyle name="40 % – Zvýraznění6 6 2" xfId="1921"/>
    <cellStyle name="40 % – Zvýraznění6 6 2 2" xfId="1922"/>
    <cellStyle name="40 % – Zvýraznění6 6 2 2 2" xfId="1923"/>
    <cellStyle name="40 % – Zvýraznění6 6 2 3" xfId="1924"/>
    <cellStyle name="40 % – Zvýraznění6 6 3" xfId="1925"/>
    <cellStyle name="40 % – Zvýraznění6 6 3 2" xfId="1926"/>
    <cellStyle name="40 % – Zvýraznění6 6 4" xfId="1927"/>
    <cellStyle name="40 % – Zvýraznění6 6 5" xfId="1928"/>
    <cellStyle name="40 % – Zvýraznění6 6 6" xfId="1929"/>
    <cellStyle name="40 % – Zvýraznění6 7" xfId="1930"/>
    <cellStyle name="40 % – Zvýraznění6 7 2" xfId="1931"/>
    <cellStyle name="40 % – Zvýraznění6 7 2 2" xfId="1932"/>
    <cellStyle name="40 % – Zvýraznění6 7 3" xfId="1933"/>
    <cellStyle name="40 % – Zvýraznění6 8" xfId="1934"/>
    <cellStyle name="40 % – Zvýraznění6 8 2" xfId="1935"/>
    <cellStyle name="40 % – Zvýraznění6 9" xfId="1936"/>
    <cellStyle name="60 % – Zvýraznění 1 2" xfId="1937"/>
    <cellStyle name="60 % – Zvýraznění 2 2" xfId="1938"/>
    <cellStyle name="60 % – Zvýraznění 3 2" xfId="1939"/>
    <cellStyle name="60 % – Zvýraznění 4 2" xfId="1940"/>
    <cellStyle name="60 % – Zvýraznění 5 2" xfId="1941"/>
    <cellStyle name="60 % – Zvýraznění 6 2" xfId="1942"/>
    <cellStyle name="60 % – Zvýraznění1 2" xfId="1943"/>
    <cellStyle name="60 % – Zvýraznění2 2" xfId="1944"/>
    <cellStyle name="60 % – Zvýraznění3 2" xfId="1945"/>
    <cellStyle name="60 % – Zvýraznění4 2" xfId="1946"/>
    <cellStyle name="60 % – Zvýraznění5 2" xfId="1947"/>
    <cellStyle name="60 % – Zvýraznění6 2" xfId="1948"/>
    <cellStyle name="Celá čísla" xfId="1949"/>
    <cellStyle name="Celkem 2" xfId="1950"/>
    <cellStyle name="čárky 2" xfId="7"/>
    <cellStyle name="čárky 3" xfId="1951"/>
    <cellStyle name="čárky 4" xfId="1952"/>
    <cellStyle name="Dezimal [0]_Tabelle1" xfId="1953"/>
    <cellStyle name="Dezimal_Tabelle1" xfId="1954"/>
    <cellStyle name="Euro" xfId="1955"/>
    <cellStyle name="Firma" xfId="1956"/>
    <cellStyle name="Firma 2" xfId="1957"/>
    <cellStyle name="Hlavička" xfId="1958"/>
    <cellStyle name="Hlavní nadpis" xfId="1959"/>
    <cellStyle name="Hypertextový odkaz" xfId="6" builtinId="8"/>
    <cellStyle name="Hypertextový odkaz 2" xfId="13"/>
    <cellStyle name="Chybně 2" xfId="1960"/>
    <cellStyle name="Kontrolní buňka 2" xfId="1961"/>
    <cellStyle name="Měna" xfId="2" builtinId="4"/>
    <cellStyle name="Měna 2" xfId="1962"/>
    <cellStyle name="Měna 2 2" xfId="1963"/>
    <cellStyle name="měny 2" xfId="1964"/>
    <cellStyle name="měny 2 2" xfId="1965"/>
    <cellStyle name="měny 2 2 2" xfId="1966"/>
    <cellStyle name="měny 2 2 3" xfId="1967"/>
    <cellStyle name="měny 2 3" xfId="1968"/>
    <cellStyle name="měny 2 4" xfId="1969"/>
    <cellStyle name="měny 3" xfId="1970"/>
    <cellStyle name="měny 3 2" xfId="1971"/>
    <cellStyle name="měny 3 2 2" xfId="1972"/>
    <cellStyle name="měny 3 2 2 2" xfId="1973"/>
    <cellStyle name="měny 3 2 2 2 2" xfId="1974"/>
    <cellStyle name="měny 3 2 2 2 2 2" xfId="1975"/>
    <cellStyle name="měny 3 2 2 2 3" xfId="1976"/>
    <cellStyle name="měny 3 2 2 3" xfId="1977"/>
    <cellStyle name="měny 3 2 2 3 2" xfId="1978"/>
    <cellStyle name="měny 3 2 2 4" xfId="1979"/>
    <cellStyle name="měny 3 2 2 5" xfId="1980"/>
    <cellStyle name="měny 3 2 2 6" xfId="1981"/>
    <cellStyle name="měny 3 2 3" xfId="1982"/>
    <cellStyle name="měny 3 2 3 2" xfId="1983"/>
    <cellStyle name="měny 3 2 3 2 2" xfId="1984"/>
    <cellStyle name="měny 3 2 3 3" xfId="1985"/>
    <cellStyle name="měny 3 2 4" xfId="1986"/>
    <cellStyle name="měny 3 2 4 2" xfId="1987"/>
    <cellStyle name="měny 3 2 5" xfId="1988"/>
    <cellStyle name="měny 3 2 6" xfId="1989"/>
    <cellStyle name="měny 3 2 7" xfId="1990"/>
    <cellStyle name="měny 3 3" xfId="1991"/>
    <cellStyle name="měny 3 3 2" xfId="1992"/>
    <cellStyle name="měny 3 3 2 2" xfId="1993"/>
    <cellStyle name="měny 3 3 2 2 2" xfId="1994"/>
    <cellStyle name="měny 3 3 2 2 2 2" xfId="1995"/>
    <cellStyle name="měny 3 3 2 2 3" xfId="1996"/>
    <cellStyle name="měny 3 3 2 3" xfId="1997"/>
    <cellStyle name="měny 3 3 2 3 2" xfId="1998"/>
    <cellStyle name="měny 3 3 2 4" xfId="1999"/>
    <cellStyle name="měny 3 3 2 5" xfId="2000"/>
    <cellStyle name="měny 3 3 2 6" xfId="2001"/>
    <cellStyle name="měny 3 3 3" xfId="2002"/>
    <cellStyle name="měny 3 3 3 2" xfId="2003"/>
    <cellStyle name="měny 3 3 3 2 2" xfId="2004"/>
    <cellStyle name="měny 3 3 3 3" xfId="2005"/>
    <cellStyle name="měny 3 3 4" xfId="2006"/>
    <cellStyle name="měny 3 3 4 2" xfId="2007"/>
    <cellStyle name="měny 3 3 5" xfId="2008"/>
    <cellStyle name="měny 3 3 6" xfId="2009"/>
    <cellStyle name="měny 3 3 7" xfId="2010"/>
    <cellStyle name="měny 3 4" xfId="2011"/>
    <cellStyle name="měny 3 4 2" xfId="2012"/>
    <cellStyle name="měny 3 4 2 2" xfId="2013"/>
    <cellStyle name="měny 3 4 2 2 2" xfId="2014"/>
    <cellStyle name="měny 3 4 2 2 2 2" xfId="2015"/>
    <cellStyle name="měny 3 4 2 2 3" xfId="2016"/>
    <cellStyle name="měny 3 4 2 3" xfId="2017"/>
    <cellStyle name="měny 3 4 2 3 2" xfId="2018"/>
    <cellStyle name="měny 3 4 2 4" xfId="2019"/>
    <cellStyle name="měny 3 4 2 5" xfId="2020"/>
    <cellStyle name="měny 3 4 2 6" xfId="2021"/>
    <cellStyle name="měny 3 4 3" xfId="2022"/>
    <cellStyle name="měny 3 4 3 2" xfId="2023"/>
    <cellStyle name="měny 3 4 3 2 2" xfId="2024"/>
    <cellStyle name="měny 3 4 3 3" xfId="2025"/>
    <cellStyle name="měny 3 4 4" xfId="2026"/>
    <cellStyle name="měny 3 4 4 2" xfId="2027"/>
    <cellStyle name="měny 3 4 5" xfId="2028"/>
    <cellStyle name="měny 3 4 6" xfId="2029"/>
    <cellStyle name="měny 3 4 7" xfId="2030"/>
    <cellStyle name="měny 3 5" xfId="2031"/>
    <cellStyle name="měny 3 5 2" xfId="2032"/>
    <cellStyle name="měny 3 5 2 2" xfId="2033"/>
    <cellStyle name="měny 3 5 2 2 2" xfId="2034"/>
    <cellStyle name="měny 3 5 2 2 2 2" xfId="2035"/>
    <cellStyle name="měny 3 5 2 2 3" xfId="2036"/>
    <cellStyle name="měny 3 5 2 3" xfId="2037"/>
    <cellStyle name="měny 3 5 2 3 2" xfId="2038"/>
    <cellStyle name="měny 3 5 2 4" xfId="2039"/>
    <cellStyle name="měny 3 5 2 5" xfId="2040"/>
    <cellStyle name="měny 3 5 2 6" xfId="2041"/>
    <cellStyle name="měny 3 5 3" xfId="2042"/>
    <cellStyle name="měny 3 5 3 2" xfId="2043"/>
    <cellStyle name="měny 3 5 3 2 2" xfId="2044"/>
    <cellStyle name="měny 3 5 3 3" xfId="2045"/>
    <cellStyle name="měny 3 5 4" xfId="2046"/>
    <cellStyle name="měny 3 5 4 2" xfId="2047"/>
    <cellStyle name="měny 3 5 5" xfId="2048"/>
    <cellStyle name="měny 3 5 6" xfId="2049"/>
    <cellStyle name="měny 3 5 7" xfId="2050"/>
    <cellStyle name="měny 3 6" xfId="2051"/>
    <cellStyle name="měny 3 7" xfId="2052"/>
    <cellStyle name="měny 4" xfId="2053"/>
    <cellStyle name="měny 4 10" xfId="2054"/>
    <cellStyle name="měny 4 2" xfId="2055"/>
    <cellStyle name="měny 4 2 2" xfId="2056"/>
    <cellStyle name="měny 4 2 2 2" xfId="2057"/>
    <cellStyle name="měny 4 2 2 2 2" xfId="2058"/>
    <cellStyle name="měny 4 2 2 2 2 2" xfId="2059"/>
    <cellStyle name="měny 4 2 2 2 3" xfId="2060"/>
    <cellStyle name="měny 4 2 2 3" xfId="2061"/>
    <cellStyle name="měny 4 2 2 3 2" xfId="2062"/>
    <cellStyle name="měny 4 2 2 4" xfId="2063"/>
    <cellStyle name="měny 4 2 2 5" xfId="2064"/>
    <cellStyle name="měny 4 2 2 6" xfId="2065"/>
    <cellStyle name="měny 4 2 3" xfId="2066"/>
    <cellStyle name="měny 4 2 3 2" xfId="2067"/>
    <cellStyle name="měny 4 2 3 2 2" xfId="2068"/>
    <cellStyle name="měny 4 2 3 3" xfId="2069"/>
    <cellStyle name="měny 4 2 4" xfId="2070"/>
    <cellStyle name="měny 4 2 4 2" xfId="2071"/>
    <cellStyle name="měny 4 2 5" xfId="2072"/>
    <cellStyle name="měny 4 2 6" xfId="2073"/>
    <cellStyle name="měny 4 2 7" xfId="2074"/>
    <cellStyle name="měny 4 3" xfId="2075"/>
    <cellStyle name="měny 4 3 2" xfId="2076"/>
    <cellStyle name="měny 4 3 2 2" xfId="2077"/>
    <cellStyle name="měny 4 3 2 2 2" xfId="2078"/>
    <cellStyle name="měny 4 3 2 2 2 2" xfId="2079"/>
    <cellStyle name="měny 4 3 2 2 3" xfId="2080"/>
    <cellStyle name="měny 4 3 2 3" xfId="2081"/>
    <cellStyle name="měny 4 3 2 3 2" xfId="2082"/>
    <cellStyle name="měny 4 3 2 4" xfId="2083"/>
    <cellStyle name="měny 4 3 2 5" xfId="2084"/>
    <cellStyle name="měny 4 3 2 6" xfId="2085"/>
    <cellStyle name="měny 4 3 3" xfId="2086"/>
    <cellStyle name="měny 4 3 3 2" xfId="2087"/>
    <cellStyle name="měny 4 3 3 2 2" xfId="2088"/>
    <cellStyle name="měny 4 3 3 3" xfId="2089"/>
    <cellStyle name="měny 4 3 4" xfId="2090"/>
    <cellStyle name="měny 4 3 4 2" xfId="2091"/>
    <cellStyle name="měny 4 3 5" xfId="2092"/>
    <cellStyle name="měny 4 3 6" xfId="2093"/>
    <cellStyle name="měny 4 3 7" xfId="2094"/>
    <cellStyle name="měny 4 4" xfId="2095"/>
    <cellStyle name="měny 4 4 2" xfId="2096"/>
    <cellStyle name="měny 4 4 2 2" xfId="2097"/>
    <cellStyle name="měny 4 4 2 2 2" xfId="2098"/>
    <cellStyle name="měny 4 4 2 2 2 2" xfId="2099"/>
    <cellStyle name="měny 4 4 2 2 3" xfId="2100"/>
    <cellStyle name="měny 4 4 2 3" xfId="2101"/>
    <cellStyle name="měny 4 4 2 3 2" xfId="2102"/>
    <cellStyle name="měny 4 4 2 4" xfId="2103"/>
    <cellStyle name="měny 4 4 2 5" xfId="2104"/>
    <cellStyle name="měny 4 4 2 6" xfId="2105"/>
    <cellStyle name="měny 4 4 3" xfId="2106"/>
    <cellStyle name="měny 4 4 3 2" xfId="2107"/>
    <cellStyle name="měny 4 4 3 2 2" xfId="2108"/>
    <cellStyle name="měny 4 4 3 3" xfId="2109"/>
    <cellStyle name="měny 4 4 4" xfId="2110"/>
    <cellStyle name="měny 4 4 4 2" xfId="2111"/>
    <cellStyle name="měny 4 4 5" xfId="2112"/>
    <cellStyle name="měny 4 4 6" xfId="2113"/>
    <cellStyle name="měny 4 4 7" xfId="2114"/>
    <cellStyle name="měny 4 5" xfId="2115"/>
    <cellStyle name="měny 4 5 2" xfId="2116"/>
    <cellStyle name="měny 4 5 2 2" xfId="2117"/>
    <cellStyle name="měny 4 5 2 2 2" xfId="2118"/>
    <cellStyle name="měny 4 5 2 3" xfId="2119"/>
    <cellStyle name="měny 4 5 3" xfId="2120"/>
    <cellStyle name="měny 4 5 3 2" xfId="2121"/>
    <cellStyle name="měny 4 5 4" xfId="2122"/>
    <cellStyle name="měny 4 5 5" xfId="2123"/>
    <cellStyle name="měny 4 5 6" xfId="2124"/>
    <cellStyle name="měny 4 6" xfId="2125"/>
    <cellStyle name="měny 4 6 2" xfId="2126"/>
    <cellStyle name="měny 4 6 2 2" xfId="2127"/>
    <cellStyle name="měny 4 6 3" xfId="2128"/>
    <cellStyle name="měny 4 7" xfId="2129"/>
    <cellStyle name="měny 4 7 2" xfId="2130"/>
    <cellStyle name="měny 4 8" xfId="2131"/>
    <cellStyle name="měny 4 9" xfId="2132"/>
    <cellStyle name="měny 5" xfId="2133"/>
    <cellStyle name="měny 5 2" xfId="2134"/>
    <cellStyle name="měny 6" xfId="2135"/>
    <cellStyle name="Nadpis 1 2" xfId="2136"/>
    <cellStyle name="Nadpis 2 2" xfId="2137"/>
    <cellStyle name="Nadpis 3 2" xfId="2138"/>
    <cellStyle name="Nadpis 4 2" xfId="2139"/>
    <cellStyle name="Nadpis listu" xfId="2140"/>
    <cellStyle name="Název 2" xfId="2141"/>
    <cellStyle name="Neutrální 2" xfId="2142"/>
    <cellStyle name="Neutrální 3" xfId="2143"/>
    <cellStyle name="Normal 2" xfId="2144"/>
    <cellStyle name="normálne 2" xfId="2145"/>
    <cellStyle name="normálne 2 2" xfId="2146"/>
    <cellStyle name="Normální" xfId="0" builtinId="0"/>
    <cellStyle name="Normální 10" xfId="2147"/>
    <cellStyle name="Normální 10 2" xfId="2148"/>
    <cellStyle name="Normální 11" xfId="2149"/>
    <cellStyle name="Normální 12" xfId="2150"/>
    <cellStyle name="normální 13" xfId="2621"/>
    <cellStyle name="normální 14" xfId="2622"/>
    <cellStyle name="normální 2" xfId="1"/>
    <cellStyle name="normální 2 2" xfId="12"/>
    <cellStyle name="normální 2 2 2" xfId="2151"/>
    <cellStyle name="normální 2 2 3" xfId="2152"/>
    <cellStyle name="normální 2 3" xfId="2153"/>
    <cellStyle name="normální 2 3 2" xfId="2154"/>
    <cellStyle name="normální 2 3 3" xfId="2155"/>
    <cellStyle name="normální 2 4" xfId="2156"/>
    <cellStyle name="normální 2 4 2" xfId="2157"/>
    <cellStyle name="normální 2 4 3" xfId="2158"/>
    <cellStyle name="normální 2 5" xfId="2159"/>
    <cellStyle name="normální 3" xfId="3"/>
    <cellStyle name="normální 3 2" xfId="2160"/>
    <cellStyle name="normální 3 3" xfId="2161"/>
    <cellStyle name="normální 3 3 10" xfId="2162"/>
    <cellStyle name="normální 3 3 2" xfId="2163"/>
    <cellStyle name="normální 3 3 2 2" xfId="2164"/>
    <cellStyle name="normální 3 3 2 2 2" xfId="2165"/>
    <cellStyle name="normální 3 3 2 2 2 2" xfId="2166"/>
    <cellStyle name="normální 3 3 2 2 2 2 2" xfId="2167"/>
    <cellStyle name="normální 3 3 2 2 2 3" xfId="2168"/>
    <cellStyle name="normální 3 3 2 2 3" xfId="2169"/>
    <cellStyle name="normální 3 3 2 2 3 2" xfId="2170"/>
    <cellStyle name="normální 3 3 2 2 4" xfId="2171"/>
    <cellStyle name="normální 3 3 2 2 5" xfId="2172"/>
    <cellStyle name="normální 3 3 2 2 6" xfId="2173"/>
    <cellStyle name="normální 3 3 2 3" xfId="2174"/>
    <cellStyle name="normální 3 3 2 3 2" xfId="2175"/>
    <cellStyle name="normální 3 3 2 3 2 2" xfId="2176"/>
    <cellStyle name="normální 3 3 2 3 3" xfId="2177"/>
    <cellStyle name="normální 3 3 2 4" xfId="2178"/>
    <cellStyle name="normální 3 3 2 4 2" xfId="2179"/>
    <cellStyle name="normální 3 3 2 5" xfId="2180"/>
    <cellStyle name="normální 3 3 2 6" xfId="2181"/>
    <cellStyle name="normální 3 3 2 7" xfId="2182"/>
    <cellStyle name="normální 3 3 3" xfId="2183"/>
    <cellStyle name="normální 3 3 3 2" xfId="2184"/>
    <cellStyle name="normální 3 3 3 2 2" xfId="2185"/>
    <cellStyle name="normální 3 3 3 2 2 2" xfId="2186"/>
    <cellStyle name="normální 3 3 3 2 2 2 2" xfId="2187"/>
    <cellStyle name="normální 3 3 3 2 2 3" xfId="2188"/>
    <cellStyle name="normální 3 3 3 2 3" xfId="2189"/>
    <cellStyle name="normální 3 3 3 2 3 2" xfId="2190"/>
    <cellStyle name="normální 3 3 3 2 4" xfId="2191"/>
    <cellStyle name="normální 3 3 3 2 5" xfId="2192"/>
    <cellStyle name="normální 3 3 3 2 6" xfId="2193"/>
    <cellStyle name="normální 3 3 3 3" xfId="2194"/>
    <cellStyle name="normální 3 3 3 3 2" xfId="2195"/>
    <cellStyle name="normální 3 3 3 3 2 2" xfId="2196"/>
    <cellStyle name="normální 3 3 3 3 3" xfId="2197"/>
    <cellStyle name="normální 3 3 3 4" xfId="2198"/>
    <cellStyle name="normální 3 3 3 4 2" xfId="2199"/>
    <cellStyle name="normální 3 3 3 5" xfId="2200"/>
    <cellStyle name="normální 3 3 3 6" xfId="2201"/>
    <cellStyle name="normální 3 3 3 7" xfId="2202"/>
    <cellStyle name="normální 3 3 4" xfId="2203"/>
    <cellStyle name="normální 3 3 4 2" xfId="2204"/>
    <cellStyle name="normální 3 3 4 2 2" xfId="2205"/>
    <cellStyle name="normální 3 3 4 2 2 2" xfId="2206"/>
    <cellStyle name="normální 3 3 4 2 2 2 2" xfId="2207"/>
    <cellStyle name="normální 3 3 4 2 2 3" xfId="2208"/>
    <cellStyle name="normální 3 3 4 2 3" xfId="2209"/>
    <cellStyle name="normální 3 3 4 2 3 2" xfId="2210"/>
    <cellStyle name="normální 3 3 4 2 4" xfId="2211"/>
    <cellStyle name="normální 3 3 4 2 5" xfId="2212"/>
    <cellStyle name="normální 3 3 4 2 6" xfId="2213"/>
    <cellStyle name="normální 3 3 4 3" xfId="2214"/>
    <cellStyle name="normální 3 3 4 3 2" xfId="2215"/>
    <cellStyle name="normální 3 3 4 3 2 2" xfId="2216"/>
    <cellStyle name="normální 3 3 4 3 3" xfId="2217"/>
    <cellStyle name="normální 3 3 4 4" xfId="2218"/>
    <cellStyle name="normální 3 3 4 4 2" xfId="2219"/>
    <cellStyle name="normální 3 3 4 5" xfId="2220"/>
    <cellStyle name="normální 3 3 4 6" xfId="2221"/>
    <cellStyle name="normální 3 3 4 7" xfId="2222"/>
    <cellStyle name="normální 3 3 5" xfId="2223"/>
    <cellStyle name="normální 3 3 5 2" xfId="2224"/>
    <cellStyle name="normální 3 3 5 2 2" xfId="2225"/>
    <cellStyle name="normální 3 3 5 2 2 2" xfId="2226"/>
    <cellStyle name="normální 3 3 5 2 3" xfId="2227"/>
    <cellStyle name="normální 3 3 5 3" xfId="2228"/>
    <cellStyle name="normální 3 3 5 3 2" xfId="2229"/>
    <cellStyle name="normální 3 3 5 4" xfId="2230"/>
    <cellStyle name="normální 3 3 5 5" xfId="2231"/>
    <cellStyle name="normální 3 3 5 6" xfId="2232"/>
    <cellStyle name="normální 3 3 6" xfId="2233"/>
    <cellStyle name="normální 3 3 6 2" xfId="2234"/>
    <cellStyle name="normální 3 3 6 2 2" xfId="2235"/>
    <cellStyle name="normální 3 3 6 3" xfId="2236"/>
    <cellStyle name="normální 3 3 7" xfId="2237"/>
    <cellStyle name="normální 3 3 7 2" xfId="2238"/>
    <cellStyle name="normální 3 3 8" xfId="2239"/>
    <cellStyle name="normální 3 3 9" xfId="2240"/>
    <cellStyle name="normální 3 4" xfId="2241"/>
    <cellStyle name="Normální 36" xfId="2242"/>
    <cellStyle name="normální 4" xfId="5"/>
    <cellStyle name="normální 4 10" xfId="2243"/>
    <cellStyle name="normální 4 10 2" xfId="2244"/>
    <cellStyle name="normální 4 11" xfId="2245"/>
    <cellStyle name="normální 4 12" xfId="2246"/>
    <cellStyle name="normální 4 13" xfId="2247"/>
    <cellStyle name="normální 4 14" xfId="2248"/>
    <cellStyle name="normální 4 2" xfId="2249"/>
    <cellStyle name="normální 4 2 10" xfId="2250"/>
    <cellStyle name="normální 4 2 2" xfId="2251"/>
    <cellStyle name="normální 4 2 2 2" xfId="2252"/>
    <cellStyle name="normální 4 2 2 2 2" xfId="2253"/>
    <cellStyle name="normální 4 2 2 2 2 2" xfId="2254"/>
    <cellStyle name="normální 4 2 2 2 3" xfId="2255"/>
    <cellStyle name="normální 4 2 2 3" xfId="2256"/>
    <cellStyle name="normální 4 2 2 3 2" xfId="2257"/>
    <cellStyle name="normální 4 2 2 4" xfId="2258"/>
    <cellStyle name="normální 4 2 2 5" xfId="2259"/>
    <cellStyle name="normální 4 2 2 6" xfId="2260"/>
    <cellStyle name="normální 4 2 3" xfId="2261"/>
    <cellStyle name="normální 4 2 3 2" xfId="2262"/>
    <cellStyle name="normální 4 2 3 2 2" xfId="2263"/>
    <cellStyle name="normální 4 2 3 3" xfId="2264"/>
    <cellStyle name="normální 4 2 4" xfId="2265"/>
    <cellStyle name="normální 4 2 4 2" xfId="2266"/>
    <cellStyle name="normální 4 2 4 2 2" xfId="2267"/>
    <cellStyle name="normální 4 2 4 3" xfId="2268"/>
    <cellStyle name="normální 4 2 5" xfId="2269"/>
    <cellStyle name="normální 4 2 5 2" xfId="2270"/>
    <cellStyle name="normální 4 2 5 2 2" xfId="2271"/>
    <cellStyle name="normální 4 2 5 3" xfId="2272"/>
    <cellStyle name="normální 4 2 6" xfId="2273"/>
    <cellStyle name="normální 4 2 6 2" xfId="2274"/>
    <cellStyle name="normální 4 2 7" xfId="2275"/>
    <cellStyle name="normální 4 2 8" xfId="2276"/>
    <cellStyle name="normální 4 2 9" xfId="2277"/>
    <cellStyle name="normální 4 3" xfId="2278"/>
    <cellStyle name="normální 4 3 10" xfId="2279"/>
    <cellStyle name="normální 4 3 2" xfId="2280"/>
    <cellStyle name="normální 4 3 2 2" xfId="2281"/>
    <cellStyle name="normální 4 3 2 2 2" xfId="2282"/>
    <cellStyle name="normální 4 3 2 2 2 2" xfId="2283"/>
    <cellStyle name="normální 4 3 2 2 3" xfId="2284"/>
    <cellStyle name="normální 4 3 2 3" xfId="2285"/>
    <cellStyle name="normální 4 3 2 3 2" xfId="2286"/>
    <cellStyle name="normální 4 3 2 4" xfId="2287"/>
    <cellStyle name="normální 4 3 2 5" xfId="2288"/>
    <cellStyle name="normální 4 3 2 6" xfId="2289"/>
    <cellStyle name="normální 4 3 3" xfId="2290"/>
    <cellStyle name="normální 4 3 3 2" xfId="2291"/>
    <cellStyle name="normální 4 3 3 2 2" xfId="2292"/>
    <cellStyle name="normální 4 3 3 3" xfId="2293"/>
    <cellStyle name="normální 4 3 4" xfId="2294"/>
    <cellStyle name="normální 4 3 4 2" xfId="2295"/>
    <cellStyle name="normální 4 3 4 2 2" xfId="2296"/>
    <cellStyle name="normální 4 3 4 3" xfId="2297"/>
    <cellStyle name="normální 4 3 5" xfId="2298"/>
    <cellStyle name="normální 4 3 5 2" xfId="2299"/>
    <cellStyle name="normální 4 3 5 2 2" xfId="2300"/>
    <cellStyle name="normální 4 3 5 3" xfId="2301"/>
    <cellStyle name="normální 4 3 6" xfId="2302"/>
    <cellStyle name="normální 4 3 6 2" xfId="2303"/>
    <cellStyle name="normální 4 3 7" xfId="2304"/>
    <cellStyle name="normální 4 3 8" xfId="2305"/>
    <cellStyle name="normální 4 3 9" xfId="2306"/>
    <cellStyle name="normální 4 4" xfId="2307"/>
    <cellStyle name="normální 4 4 10" xfId="2308"/>
    <cellStyle name="normální 4 4 2" xfId="2309"/>
    <cellStyle name="normální 4 4 2 2" xfId="2310"/>
    <cellStyle name="normální 4 4 2 2 2" xfId="2311"/>
    <cellStyle name="normální 4 4 2 2 2 2" xfId="2312"/>
    <cellStyle name="normální 4 4 2 2 3" xfId="2313"/>
    <cellStyle name="normální 4 4 2 3" xfId="2314"/>
    <cellStyle name="normální 4 4 2 3 2" xfId="2315"/>
    <cellStyle name="normální 4 4 2 4" xfId="2316"/>
    <cellStyle name="normální 4 4 2 5" xfId="2317"/>
    <cellStyle name="normální 4 4 2 6" xfId="2318"/>
    <cellStyle name="normální 4 4 3" xfId="2319"/>
    <cellStyle name="normální 4 4 3 2" xfId="2320"/>
    <cellStyle name="normální 4 4 3 2 2" xfId="2321"/>
    <cellStyle name="normální 4 4 3 3" xfId="2322"/>
    <cellStyle name="normální 4 4 4" xfId="2323"/>
    <cellStyle name="normální 4 4 4 2" xfId="2324"/>
    <cellStyle name="normální 4 4 4 2 2" xfId="2325"/>
    <cellStyle name="normální 4 4 4 3" xfId="2326"/>
    <cellStyle name="normální 4 4 5" xfId="2327"/>
    <cellStyle name="normální 4 4 5 2" xfId="2328"/>
    <cellStyle name="normální 4 4 5 2 2" xfId="2329"/>
    <cellStyle name="normální 4 4 5 3" xfId="2330"/>
    <cellStyle name="normální 4 4 6" xfId="2331"/>
    <cellStyle name="normální 4 4 6 2" xfId="2332"/>
    <cellStyle name="normální 4 4 7" xfId="2333"/>
    <cellStyle name="normální 4 4 8" xfId="2334"/>
    <cellStyle name="normální 4 4 9" xfId="2335"/>
    <cellStyle name="normální 4 5" xfId="2336"/>
    <cellStyle name="normální 4 5 2" xfId="2337"/>
    <cellStyle name="normální 4 5 2 2" xfId="2338"/>
    <cellStyle name="normální 4 5 2 2 2" xfId="2339"/>
    <cellStyle name="normální 4 5 2 2 2 2" xfId="2340"/>
    <cellStyle name="normální 4 5 2 2 3" xfId="2341"/>
    <cellStyle name="normální 4 5 2 3" xfId="2342"/>
    <cellStyle name="normální 4 5 2 3 2" xfId="2343"/>
    <cellStyle name="normální 4 5 2 4" xfId="2344"/>
    <cellStyle name="normální 4 5 2 5" xfId="2345"/>
    <cellStyle name="normální 4 5 2 6" xfId="2346"/>
    <cellStyle name="normální 4 5 3" xfId="2347"/>
    <cellStyle name="normální 4 5 3 2" xfId="2348"/>
    <cellStyle name="normální 4 5 3 2 2" xfId="2349"/>
    <cellStyle name="normální 4 5 3 3" xfId="2350"/>
    <cellStyle name="normální 4 5 4" xfId="2351"/>
    <cellStyle name="normální 4 5 4 2" xfId="2352"/>
    <cellStyle name="normální 4 5 5" xfId="2353"/>
    <cellStyle name="normální 4 5 6" xfId="2354"/>
    <cellStyle name="normální 4 5 7" xfId="2355"/>
    <cellStyle name="normální 4 6" xfId="2356"/>
    <cellStyle name="normální 4 6 2" xfId="2357"/>
    <cellStyle name="normální 4 6 2 2" xfId="2358"/>
    <cellStyle name="normální 4 6 2 2 2" xfId="2359"/>
    <cellStyle name="normální 4 6 2 2 2 2" xfId="2360"/>
    <cellStyle name="normální 4 6 2 2 3" xfId="2361"/>
    <cellStyle name="normální 4 6 2 3" xfId="2362"/>
    <cellStyle name="normální 4 6 2 3 2" xfId="2363"/>
    <cellStyle name="normální 4 6 2 4" xfId="2364"/>
    <cellStyle name="normální 4 6 2 5" xfId="2365"/>
    <cellStyle name="normální 4 6 2 6" xfId="2366"/>
    <cellStyle name="normální 4 6 3" xfId="2367"/>
    <cellStyle name="normální 4 6 3 2" xfId="2368"/>
    <cellStyle name="normální 4 6 3 2 2" xfId="2369"/>
    <cellStyle name="normální 4 6 3 3" xfId="2370"/>
    <cellStyle name="normální 4 6 4" xfId="2371"/>
    <cellStyle name="normální 4 6 4 2" xfId="2372"/>
    <cellStyle name="normální 4 6 5" xfId="2373"/>
    <cellStyle name="normální 4 6 6" xfId="2374"/>
    <cellStyle name="normální 4 6 7" xfId="2375"/>
    <cellStyle name="normální 4 7" xfId="2376"/>
    <cellStyle name="normální 4 7 2" xfId="2377"/>
    <cellStyle name="normální 4 7 2 2" xfId="2378"/>
    <cellStyle name="normální 4 7 2 2 2" xfId="2379"/>
    <cellStyle name="normální 4 7 2 2 2 2" xfId="2380"/>
    <cellStyle name="normální 4 7 2 2 3" xfId="2381"/>
    <cellStyle name="normální 4 7 2 3" xfId="2382"/>
    <cellStyle name="normální 4 7 2 3 2" xfId="2383"/>
    <cellStyle name="normální 4 7 2 4" xfId="2384"/>
    <cellStyle name="normální 4 7 2 5" xfId="2385"/>
    <cellStyle name="normální 4 7 2 6" xfId="2386"/>
    <cellStyle name="normální 4 7 3" xfId="2387"/>
    <cellStyle name="normální 4 7 3 2" xfId="2388"/>
    <cellStyle name="normální 4 7 3 2 2" xfId="2389"/>
    <cellStyle name="normální 4 7 3 3" xfId="2390"/>
    <cellStyle name="normální 4 7 4" xfId="2391"/>
    <cellStyle name="normální 4 7 4 2" xfId="2392"/>
    <cellStyle name="normální 4 7 5" xfId="2393"/>
    <cellStyle name="normální 4 7 6" xfId="2394"/>
    <cellStyle name="normální 4 7 7" xfId="2395"/>
    <cellStyle name="normální 4 8" xfId="2396"/>
    <cellStyle name="normální 4 8 2" xfId="2397"/>
    <cellStyle name="normální 4 8 2 2" xfId="2398"/>
    <cellStyle name="normální 4 8 2 2 2" xfId="2399"/>
    <cellStyle name="normální 4 8 2 3" xfId="2400"/>
    <cellStyle name="normální 4 8 3" xfId="2401"/>
    <cellStyle name="normální 4 8 3 2" xfId="2402"/>
    <cellStyle name="normální 4 8 4" xfId="2403"/>
    <cellStyle name="normální 4 8 5" xfId="2404"/>
    <cellStyle name="normální 4 8 6" xfId="2405"/>
    <cellStyle name="normální 4 9" xfId="2406"/>
    <cellStyle name="normální 4 9 2" xfId="2407"/>
    <cellStyle name="normální 4 9 2 2" xfId="2408"/>
    <cellStyle name="normální 4 9 3" xfId="2409"/>
    <cellStyle name="normální 5" xfId="8"/>
    <cellStyle name="normální 5 2" xfId="2410"/>
    <cellStyle name="normální 5 3" xfId="2411"/>
    <cellStyle name="normální 6" xfId="2412"/>
    <cellStyle name="normální 7" xfId="2413"/>
    <cellStyle name="Normální 7 2" xfId="2414"/>
    <cellStyle name="Normální 8" xfId="2415"/>
    <cellStyle name="Normální 8 2" xfId="2416"/>
    <cellStyle name="Normální 9" xfId="2417"/>
    <cellStyle name="Normální 9 2" xfId="2418"/>
    <cellStyle name="normální_PŘELOŽKY VO" xfId="11"/>
    <cellStyle name="normální_Rozpočet investičních nákladů platí 16,+ specifikace" xfId="9"/>
    <cellStyle name="normální_ROZVODY VO (2)" xfId="10"/>
    <cellStyle name="normální_Zadávací podklad pro profese" xfId="4"/>
    <cellStyle name="Podhlavička" xfId="2419"/>
    <cellStyle name="Podnadpis" xfId="2420"/>
    <cellStyle name="pozice" xfId="2421"/>
    <cellStyle name="Poznámka 2" xfId="2422"/>
    <cellStyle name="Poznámka 2 10" xfId="2423"/>
    <cellStyle name="Poznámka 2 2" xfId="2424"/>
    <cellStyle name="Poznámka 2 2 2" xfId="2425"/>
    <cellStyle name="Poznámka 2 2 2 2" xfId="2426"/>
    <cellStyle name="Poznámka 2 2 2 2 2" xfId="2427"/>
    <cellStyle name="Poznámka 2 2 2 2 2 2" xfId="2428"/>
    <cellStyle name="Poznámka 2 2 2 2 3" xfId="2429"/>
    <cellStyle name="Poznámka 2 2 2 3" xfId="2430"/>
    <cellStyle name="Poznámka 2 2 2 3 2" xfId="2431"/>
    <cellStyle name="Poznámka 2 2 2 4" xfId="2432"/>
    <cellStyle name="Poznámka 2 2 2 5" xfId="2433"/>
    <cellStyle name="Poznámka 2 2 2 6" xfId="2434"/>
    <cellStyle name="Poznámka 2 2 3" xfId="2435"/>
    <cellStyle name="Poznámka 2 2 3 2" xfId="2436"/>
    <cellStyle name="Poznámka 2 2 3 2 2" xfId="2437"/>
    <cellStyle name="Poznámka 2 2 3 3" xfId="2438"/>
    <cellStyle name="Poznámka 2 2 4" xfId="2439"/>
    <cellStyle name="Poznámka 2 2 4 2" xfId="2440"/>
    <cellStyle name="Poznámka 2 2 5" xfId="2441"/>
    <cellStyle name="Poznámka 2 2 6" xfId="2442"/>
    <cellStyle name="Poznámka 2 2 7" xfId="2443"/>
    <cellStyle name="Poznámka 2 3" xfId="2444"/>
    <cellStyle name="Poznámka 2 3 2" xfId="2445"/>
    <cellStyle name="Poznámka 2 3 2 2" xfId="2446"/>
    <cellStyle name="Poznámka 2 3 2 2 2" xfId="2447"/>
    <cellStyle name="Poznámka 2 3 2 2 2 2" xfId="2448"/>
    <cellStyle name="Poznámka 2 3 2 2 3" xfId="2449"/>
    <cellStyle name="Poznámka 2 3 2 3" xfId="2450"/>
    <cellStyle name="Poznámka 2 3 2 3 2" xfId="2451"/>
    <cellStyle name="Poznámka 2 3 2 4" xfId="2452"/>
    <cellStyle name="Poznámka 2 3 2 5" xfId="2453"/>
    <cellStyle name="Poznámka 2 3 2 6" xfId="2454"/>
    <cellStyle name="Poznámka 2 3 3" xfId="2455"/>
    <cellStyle name="Poznámka 2 3 3 2" xfId="2456"/>
    <cellStyle name="Poznámka 2 3 3 2 2" xfId="2457"/>
    <cellStyle name="Poznámka 2 3 3 3" xfId="2458"/>
    <cellStyle name="Poznámka 2 3 4" xfId="2459"/>
    <cellStyle name="Poznámka 2 3 4 2" xfId="2460"/>
    <cellStyle name="Poznámka 2 3 5" xfId="2461"/>
    <cellStyle name="Poznámka 2 3 6" xfId="2462"/>
    <cellStyle name="Poznámka 2 3 7" xfId="2463"/>
    <cellStyle name="Poznámka 2 4" xfId="2464"/>
    <cellStyle name="Poznámka 2 4 2" xfId="2465"/>
    <cellStyle name="Poznámka 2 4 2 2" xfId="2466"/>
    <cellStyle name="Poznámka 2 4 2 2 2" xfId="2467"/>
    <cellStyle name="Poznámka 2 4 2 2 2 2" xfId="2468"/>
    <cellStyle name="Poznámka 2 4 2 2 3" xfId="2469"/>
    <cellStyle name="Poznámka 2 4 2 3" xfId="2470"/>
    <cellStyle name="Poznámka 2 4 2 3 2" xfId="2471"/>
    <cellStyle name="Poznámka 2 4 2 4" xfId="2472"/>
    <cellStyle name="Poznámka 2 4 2 5" xfId="2473"/>
    <cellStyle name="Poznámka 2 4 2 6" xfId="2474"/>
    <cellStyle name="Poznámka 2 4 3" xfId="2475"/>
    <cellStyle name="Poznámka 2 4 3 2" xfId="2476"/>
    <cellStyle name="Poznámka 2 4 3 2 2" xfId="2477"/>
    <cellStyle name="Poznámka 2 4 3 3" xfId="2478"/>
    <cellStyle name="Poznámka 2 4 4" xfId="2479"/>
    <cellStyle name="Poznámka 2 4 4 2" xfId="2480"/>
    <cellStyle name="Poznámka 2 4 5" xfId="2481"/>
    <cellStyle name="Poznámka 2 4 6" xfId="2482"/>
    <cellStyle name="Poznámka 2 4 7" xfId="2483"/>
    <cellStyle name="Poznámka 2 5" xfId="2484"/>
    <cellStyle name="Poznámka 2 5 2" xfId="2485"/>
    <cellStyle name="Poznámka 2 5 2 2" xfId="2486"/>
    <cellStyle name="Poznámka 2 5 2 2 2" xfId="2487"/>
    <cellStyle name="Poznámka 2 5 2 3" xfId="2488"/>
    <cellStyle name="Poznámka 2 5 3" xfId="2489"/>
    <cellStyle name="Poznámka 2 5 3 2" xfId="2490"/>
    <cellStyle name="Poznámka 2 5 4" xfId="2491"/>
    <cellStyle name="Poznámka 2 5 5" xfId="2492"/>
    <cellStyle name="Poznámka 2 5 6" xfId="2493"/>
    <cellStyle name="Poznámka 2 6" xfId="2494"/>
    <cellStyle name="Poznámka 2 6 2" xfId="2495"/>
    <cellStyle name="Poznámka 2 6 2 2" xfId="2496"/>
    <cellStyle name="Poznámka 2 6 3" xfId="2497"/>
    <cellStyle name="Poznámka 2 7" xfId="2498"/>
    <cellStyle name="Poznámka 2 7 2" xfId="2499"/>
    <cellStyle name="Poznámka 2 8" xfId="2500"/>
    <cellStyle name="Poznámka 2 9" xfId="2501"/>
    <cellStyle name="Poznámka 3" xfId="2502"/>
    <cellStyle name="Poznámka 3 10" xfId="2503"/>
    <cellStyle name="Poznámka 3 2" xfId="2504"/>
    <cellStyle name="Poznámka 3 2 2" xfId="2505"/>
    <cellStyle name="Poznámka 3 2 2 2" xfId="2506"/>
    <cellStyle name="Poznámka 3 2 2 2 2" xfId="2507"/>
    <cellStyle name="Poznámka 3 2 2 2 2 2" xfId="2508"/>
    <cellStyle name="Poznámka 3 2 2 2 3" xfId="2509"/>
    <cellStyle name="Poznámka 3 2 2 3" xfId="2510"/>
    <cellStyle name="Poznámka 3 2 2 3 2" xfId="2511"/>
    <cellStyle name="Poznámka 3 2 2 4" xfId="2512"/>
    <cellStyle name="Poznámka 3 2 2 5" xfId="2513"/>
    <cellStyle name="Poznámka 3 2 2 6" xfId="2514"/>
    <cellStyle name="Poznámka 3 2 3" xfId="2515"/>
    <cellStyle name="Poznámka 3 2 3 2" xfId="2516"/>
    <cellStyle name="Poznámka 3 2 3 2 2" xfId="2517"/>
    <cellStyle name="Poznámka 3 2 3 3" xfId="2518"/>
    <cellStyle name="Poznámka 3 2 4" xfId="2519"/>
    <cellStyle name="Poznámka 3 2 4 2" xfId="2520"/>
    <cellStyle name="Poznámka 3 2 5" xfId="2521"/>
    <cellStyle name="Poznámka 3 2 6" xfId="2522"/>
    <cellStyle name="Poznámka 3 2 7" xfId="2523"/>
    <cellStyle name="Poznámka 3 3" xfId="2524"/>
    <cellStyle name="Poznámka 3 3 2" xfId="2525"/>
    <cellStyle name="Poznámka 3 3 2 2" xfId="2526"/>
    <cellStyle name="Poznámka 3 3 2 2 2" xfId="2527"/>
    <cellStyle name="Poznámka 3 3 2 2 2 2" xfId="2528"/>
    <cellStyle name="Poznámka 3 3 2 2 3" xfId="2529"/>
    <cellStyle name="Poznámka 3 3 2 3" xfId="2530"/>
    <cellStyle name="Poznámka 3 3 2 3 2" xfId="2531"/>
    <cellStyle name="Poznámka 3 3 2 4" xfId="2532"/>
    <cellStyle name="Poznámka 3 3 2 5" xfId="2533"/>
    <cellStyle name="Poznámka 3 3 2 6" xfId="2534"/>
    <cellStyle name="Poznámka 3 3 3" xfId="2535"/>
    <cellStyle name="Poznámka 3 3 3 2" xfId="2536"/>
    <cellStyle name="Poznámka 3 3 3 2 2" xfId="2537"/>
    <cellStyle name="Poznámka 3 3 3 3" xfId="2538"/>
    <cellStyle name="Poznámka 3 3 4" xfId="2539"/>
    <cellStyle name="Poznámka 3 3 4 2" xfId="2540"/>
    <cellStyle name="Poznámka 3 3 5" xfId="2541"/>
    <cellStyle name="Poznámka 3 3 6" xfId="2542"/>
    <cellStyle name="Poznámka 3 3 7" xfId="2543"/>
    <cellStyle name="Poznámka 3 4" xfId="2544"/>
    <cellStyle name="Poznámka 3 4 2" xfId="2545"/>
    <cellStyle name="Poznámka 3 4 2 2" xfId="2546"/>
    <cellStyle name="Poznámka 3 4 2 2 2" xfId="2547"/>
    <cellStyle name="Poznámka 3 4 2 2 2 2" xfId="2548"/>
    <cellStyle name="Poznámka 3 4 2 2 3" xfId="2549"/>
    <cellStyle name="Poznámka 3 4 2 3" xfId="2550"/>
    <cellStyle name="Poznámka 3 4 2 3 2" xfId="2551"/>
    <cellStyle name="Poznámka 3 4 2 4" xfId="2552"/>
    <cellStyle name="Poznámka 3 4 2 5" xfId="2553"/>
    <cellStyle name="Poznámka 3 4 2 6" xfId="2554"/>
    <cellStyle name="Poznámka 3 4 3" xfId="2555"/>
    <cellStyle name="Poznámka 3 4 3 2" xfId="2556"/>
    <cellStyle name="Poznámka 3 4 3 2 2" xfId="2557"/>
    <cellStyle name="Poznámka 3 4 3 3" xfId="2558"/>
    <cellStyle name="Poznámka 3 4 4" xfId="2559"/>
    <cellStyle name="Poznámka 3 4 4 2" xfId="2560"/>
    <cellStyle name="Poznámka 3 4 5" xfId="2561"/>
    <cellStyle name="Poznámka 3 4 6" xfId="2562"/>
    <cellStyle name="Poznámka 3 4 7" xfId="2563"/>
    <cellStyle name="Poznámka 3 5" xfId="2564"/>
    <cellStyle name="Poznámka 3 5 2" xfId="2565"/>
    <cellStyle name="Poznámka 3 5 2 2" xfId="2566"/>
    <cellStyle name="Poznámka 3 5 2 2 2" xfId="2567"/>
    <cellStyle name="Poznámka 3 5 2 3" xfId="2568"/>
    <cellStyle name="Poznámka 3 5 3" xfId="2569"/>
    <cellStyle name="Poznámka 3 5 3 2" xfId="2570"/>
    <cellStyle name="Poznámka 3 5 4" xfId="2571"/>
    <cellStyle name="Poznámka 3 5 5" xfId="2572"/>
    <cellStyle name="Poznámka 3 5 6" xfId="2573"/>
    <cellStyle name="Poznámka 3 6" xfId="2574"/>
    <cellStyle name="Poznámka 3 6 2" xfId="2575"/>
    <cellStyle name="Poznámka 3 6 2 2" xfId="2576"/>
    <cellStyle name="Poznámka 3 6 3" xfId="2577"/>
    <cellStyle name="Poznámka 3 7" xfId="2578"/>
    <cellStyle name="Poznámka 3 7 2" xfId="2579"/>
    <cellStyle name="Poznámka 3 8" xfId="2580"/>
    <cellStyle name="Poznámka 3 9" xfId="2581"/>
    <cellStyle name="Poznámka 4" xfId="2582"/>
    <cellStyle name="procent 2" xfId="2583"/>
    <cellStyle name="Procenta 2" xfId="2584"/>
    <cellStyle name="Propojená buňka 2" xfId="2585"/>
    <cellStyle name="R_cert" xfId="2586"/>
    <cellStyle name="R_price" xfId="2587"/>
    <cellStyle name="R_text" xfId="2588"/>
    <cellStyle name="R_text 2" xfId="2589"/>
    <cellStyle name="R_type" xfId="2590"/>
    <cellStyle name="R_type 2" xfId="2591"/>
    <cellStyle name="Správně 2" xfId="2592"/>
    <cellStyle name="Standard_Tabelle1" xfId="2593"/>
    <cellStyle name="Stín+tučně" xfId="2594"/>
    <cellStyle name="Stín+tučně 2" xfId="2595"/>
    <cellStyle name="Stín+tučně+velké písmo" xfId="2596"/>
    <cellStyle name="Stín+tučně+velké písmo 2" xfId="2597"/>
    <cellStyle name="Styl 1" xfId="2598"/>
    <cellStyle name="Styl 1 2" xfId="2599"/>
    <cellStyle name="Styl 1 3" xfId="2600"/>
    <cellStyle name="Styl 1 3 2" xfId="2601"/>
    <cellStyle name="Styl 1 3 3" xfId="2602"/>
    <cellStyle name="Text upozornění 2" xfId="2603"/>
    <cellStyle name="Tučně" xfId="2604"/>
    <cellStyle name="Tučně 2" xfId="2605"/>
    <cellStyle name="TYP ŘÁDKU_4(sloupceJ-L)" xfId="2606"/>
    <cellStyle name="Vstup 2" xfId="2607"/>
    <cellStyle name="Výpočet 2" xfId="2608"/>
    <cellStyle name="Výstup 2" xfId="2609"/>
    <cellStyle name="Vysvětlující text 2" xfId="2610"/>
    <cellStyle name="Währung [0]_Tabelle1" xfId="2611"/>
    <cellStyle name="Währung_Tabelle1" xfId="2612"/>
    <cellStyle name="základní" xfId="2613"/>
    <cellStyle name="základní 2" xfId="2614"/>
    <cellStyle name="Zvýraznění 1 2" xfId="2615"/>
    <cellStyle name="Zvýraznění 2 2" xfId="2616"/>
    <cellStyle name="Zvýraznění 3 2" xfId="2617"/>
    <cellStyle name="Zvýraznění 4 2" xfId="2618"/>
    <cellStyle name="Zvýraznění 5 2" xfId="2619"/>
    <cellStyle name="Zvýraznění 6 2" xfId="2620"/>
  </cellStyles>
  <dxfs count="109">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5.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6.xml"/><Relationship Id="rId95"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4.xml"/><Relationship Id="rId91" Type="http://schemas.openxmlformats.org/officeDocument/2006/relationships/externalLink" Target="externalLinks/externalLink7.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9.xml"/></Relationships>
</file>

<file path=xl/drawings/_rels/drawing1.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1.jpeg"/><Relationship Id="rId1" Type="http://schemas.openxmlformats.org/officeDocument/2006/relationships/hyperlink" Target="http://pro-rozpocty.cz/cs/software-a-data/kros-plus/"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2.jpeg"/><Relationship Id="rId1" Type="http://schemas.openxmlformats.org/officeDocument/2006/relationships/hyperlink" Target="http://pro-rozpocty.cz/cs/software-a-data/kros-plus/"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file:///C:\KROSplusData\System\Temp\radF05A8.tmp" TargetMode="External"/><Relationship Id="rId2" Type="http://schemas.openxmlformats.org/officeDocument/2006/relationships/image" Target="../media/image1.jpeg"/><Relationship Id="rId1" Type="http://schemas.openxmlformats.org/officeDocument/2006/relationships/hyperlink" Target="http://pro-rozpocty.cz/cs/software-a-data/kros-plus/"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0100-00000208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0100-00000208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381000</xdr:colOff>
      <xdr:row>1</xdr:row>
      <xdr:rowOff>3284</xdr:rowOff>
    </xdr:to>
    <xdr:pic>
      <xdr:nvPicPr>
        <xdr:cNvPr id="2" name="radF05A8.tmp" descr="C:\KROSplusData\System\Temp\radF05A8.tmp">
          <a:hlinkClick xmlns:r="http://schemas.openxmlformats.org/officeDocument/2006/relationships" r:id="rId1" tooltip="http://pro-rozpocty.cz/cs/software-a-data/kros-plus/"/>
          <a:extLst>
            <a:ext uri="{FF2B5EF4-FFF2-40B4-BE49-F238E27FC236}">
              <a16:creationId xmlns:a16="http://schemas.microsoft.com/office/drawing/2014/main" id="{00000000-0008-0000-0100-000002080000}"/>
            </a:ext>
          </a:extLst>
        </xdr:cNvPr>
        <xdr:cNvPicPr>
          <a:picLocks/>
        </xdr:cNvPicPr>
      </xdr:nvPicPr>
      <xdr:blipFill>
        <a:blip xmlns:r="http://schemas.openxmlformats.org/officeDocument/2006/relationships" r:embed="rId2" r:link="rId3" cstate="print"/>
        <a:srcRect/>
        <a:stretch>
          <a:fillRect/>
        </a:stretch>
      </xdr:blipFill>
      <xdr:spPr bwMode="auto">
        <a:xfrm>
          <a:off x="0" y="0"/>
          <a:ext cx="708660" cy="285224"/>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Firemn&#237;%20archiv%20a.s\Zak&#225;zky%20rok%202001\22%20Zelen&#253;%20ostrov%20SP\Kniha%20spec.+%20v&#253;kaz%20v&#253;m&#283;r%20TENDR%203.%20stavba\SO%2011.1%20A%20Architektonicko-stavebn&#237;%20autorizovan&#253;%20Helik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269;.%2041%20Zelen&#253;%20ostrov%20roz.%20rozpo&#269;tu%20na%20DC%20(bez%20list.%20v&#253;stupu)/Rozpo&#269;et%20stavby%20dle%20DC/sa_SO51_4_vv_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baur/Desktop/Olomouc/Olomouc%20-%20doprojektov&#225;n&#237;%203.%20a%205.patra/Zhotovitel/PD/PD%20pro%20v&#253;b&#283;r%20dodavatele/VV/PM-24-006%20&#268;Ro%20Olomouc%20-%20rekonstrukce%20objektu%20Pavel&#269;&#225;kova%202-19_RZP.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schattkeb/Documents/Ceniky/Ceniky2022/OBO%20Bettermann_04_2022ob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Ceny/Bettermann%20OBO/OBO%20Bettermann01_2012z.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evidencevz.cro.cz/BUILDPowerS/Templates/Rozpocty/Sablon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R:\WINDOWS\TEMP\&#269;.%2041%20Zelen&#253;%20ostrov%20roz.%20rozpo&#269;tu%20na%20DC%20(bez%20list.%20v&#253;stupu)\Rozpo&#269;et%20stavby%20dle%20DC\sa_SO51_4_vv_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9/2019_532%20A38%20&#268;Ro%20Olomouc/2019_532_60%20DPS/Slaboproud%20(pracovn&#237;)/D.1.4.h.100a%20Rozpo&#269;et_SLP_etapa_II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11.1A Výkaz výměr"/>
      <sheetName val="SO 11.1B Výkaz výměr"/>
      <sheetName val="SO 11.1ST Výkaz výměr"/>
      <sheetName val="SO 11.1B Kniha specifikací"/>
      <sheetName val="SO 11.1ST Kniha specifikací"/>
      <sheetName val="SO 11_1A Výkaz výměr"/>
      <sheetName val="SO11_1AVýkazvýměr"/>
      <sheetName val="SO_11_1A_Výkaz_výměr"/>
      <sheetName val="SO_11_1B_Výkaz_výměr"/>
      <sheetName val="SO_11_1ST_Výkaz_výměr"/>
      <sheetName val="SO_11_1B_Kniha_specifikací"/>
      <sheetName val="SO_11_1ST_Kniha_specifikací"/>
      <sheetName val="SO_11_1A_Výkaz_výměr1"/>
      <sheetName val="SO_11_1A_Výkaz_výměr2"/>
      <sheetName val="SO_11_1B_Výkaz_výměr1"/>
      <sheetName val="SO_11_1ST_Výkaz_výměr1"/>
      <sheetName val="SO_11_1B_Kniha_specifikací1"/>
      <sheetName val="SO_11_1ST_Kniha_specifikací1"/>
      <sheetName val="SO_11_1A_Výkaz_výměr3"/>
      <sheetName val="SO 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51.4 Výkaz výměr"/>
      <sheetName val="SO 51_4 Výkaz výměr"/>
    </sheetNames>
    <sheetDataSet>
      <sheetData sheetId="0"/>
      <sheetData sheetId="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vba"/>
      <sheetName val="VzorPolozky"/>
      <sheetName val="01 Etapa II.a Pol"/>
      <sheetName val="Etapa II.a - AKU - Souhrn"/>
      <sheetName val="Etapa II.a - AKU - 220Plenér"/>
      <sheetName val="Etapa II.a - AKU - 222V režie"/>
      <sheetName val="Etapa II.a - ZTI"/>
      <sheetName val="Etapa II.a - VZT"/>
      <sheetName val="Etapa II.a - ÚT"/>
      <sheetName val="Etapa II.a - interiér"/>
      <sheetName val="Etapa II.a - EL-SIL - Krycí"/>
      <sheetName val="Etapa II.a - EL-SIL - Rekap"/>
      <sheetName val="Etapa II.a - EL-SIL - A"/>
      <sheetName val="Etapa II.a - EL-SIL - B"/>
      <sheetName val="Etapa II.a - EL-SIL - C"/>
      <sheetName val="Etapa II.a - EL-SIL - D"/>
      <sheetName val="Etapa II.a - EL-SIL - E"/>
      <sheetName val="Etapa II.a - EL-SIL - F"/>
      <sheetName val="Etapa II.a - EL-SIL - Pokyny"/>
      <sheetName val="Etapa II.a - MaR"/>
      <sheetName val="Etapa II.a - EL-SLBP - Krycí"/>
      <sheetName val="Etapa II.a - EL-SLBP - rekap"/>
      <sheetName val="Etapa II.a - EL-SLBP - SK"/>
      <sheetName val="Etapa II.a - EL-SLBP - IP_VSS"/>
      <sheetName val="Etapa II.a - EL-SLBP - IP JČ"/>
      <sheetName val="Etapa II.a - EL-SLBP - EKV"/>
      <sheetName val="Etapa II.a - EL-SLBP - PZTS"/>
      <sheetName val="Etapa II.a - EL-SLBP - STA"/>
      <sheetName val="Etapa II.a - EL-SLBP - Pokyny"/>
      <sheetName val="Etapa II.a - EPS - Krycí"/>
      <sheetName val="Etapa II.a - EPS - rekap"/>
      <sheetName val="Etapa II.a - EPS - EPS"/>
      <sheetName val="01 Etapa II.b Pol"/>
      <sheetName val="Etapa II.b - AKU - Souhrn"/>
      <sheetName val="Etapa II.b - AKU - 409P režie"/>
      <sheetName val="Etapa II.b - VZT"/>
      <sheetName val="Etapa II.b - ÚT"/>
      <sheetName val="Etapa II.b - interiér"/>
      <sheetName val="Etapa II.b - EL-SIL - Krycí"/>
      <sheetName val="Etapa II.b - EL-SIL - Rekap"/>
      <sheetName val="Etapa II.b - EL-SIL - A"/>
      <sheetName val="Etapa II.b - EL-SIL - B"/>
      <sheetName val="Etapa II.b - EL-SIL - C"/>
      <sheetName val="Etapa II.b - EL-SIL - D"/>
      <sheetName val="Etapa II.b - EL-SIL - E"/>
      <sheetName val="Etapa II.b - EL-SIL - F"/>
      <sheetName val="Etapa II.b - EL-SIL - Pokyny"/>
      <sheetName val="Etapa II.b - MaR"/>
      <sheetName val="Etapa II.b - EL-SLBP - Krycí"/>
      <sheetName val="Etapa II.b - EL-SLBP - rekap"/>
      <sheetName val="Etapa II.b - EL-SLBP - SK"/>
      <sheetName val="Etapa II.b - EL-SLBP - IP_VSS"/>
      <sheetName val="Etapa II.b - EL-SLBP - EKV"/>
      <sheetName val="Etapa II.b - EL-SLBP - Pokyny"/>
      <sheetName val="Etapa II.b - EPS - Krycí"/>
      <sheetName val="Etapa II.b - EPS - rekap"/>
      <sheetName val="Etapa II.b - EPS - EPS"/>
      <sheetName val="01 Etapa II.c Pol"/>
      <sheetName val="Etapa II.c - ZTI"/>
      <sheetName val="Etapa II.c - VZT"/>
      <sheetName val="Etapa II.c - ÚT"/>
      <sheetName val="Etapa II.c - interiér"/>
      <sheetName val="Etapa II.c - EL-SIL - Krycí"/>
      <sheetName val="Etapa II.c - EL-SIL - Rekap"/>
      <sheetName val="Etapa II.c - EL-SIL - A"/>
      <sheetName val="Etapa II.c - EL-SIL - B"/>
      <sheetName val="Etapa II.c - EL-SIL - C"/>
      <sheetName val="Etapa II.c - EL-SIL - D"/>
      <sheetName val="Etapa II.c - EL-SIL - E"/>
      <sheetName val="Etapa II.c - EL-SIL - F"/>
      <sheetName val="Etapa II.c - EL-SIL - Pokyny"/>
      <sheetName val="Etapa II.c - MaR"/>
      <sheetName val="Etapa II.c - EL-SLBP - Krycí"/>
      <sheetName val="Etapa II.c - EL-SLBP - rekap"/>
      <sheetName val="Etapa II.c - EL-SLBP - SK"/>
      <sheetName val="Etapa II.c - EL-SLBP - STA"/>
      <sheetName val="Etapa II.c - EL-SLBP - Pokyny"/>
      <sheetName val="Etapa II.c - EPS - Krycí"/>
      <sheetName val="Etapa II.c - EPS - rekap"/>
      <sheetName val="Etapa II.c - EPS - EPS"/>
    </sheetNames>
    <sheetDataSet>
      <sheetData sheetId="0">
        <row r="22">
          <cell r="G22">
            <v>0</v>
          </cell>
        </row>
        <row r="23">
          <cell r="G23">
            <v>0</v>
          </cell>
        </row>
        <row r="24">
          <cell r="G24">
            <v>14949999.919999998</v>
          </cell>
        </row>
        <row r="25">
          <cell r="G25">
            <v>3139499.9831999992</v>
          </cell>
        </row>
        <row r="28">
          <cell r="G28">
            <v>18089499.903199997</v>
          </cell>
          <cell r="J28" t="str">
            <v>CZK</v>
          </cell>
        </row>
      </sheetData>
      <sheetData sheetId="1" refreshError="1"/>
      <sheetData sheetId="2" refreshError="1"/>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sheetData sheetId="31"/>
      <sheetData sheetId="32" refreshError="1"/>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refreshError="1"/>
      <sheetData sheetId="55" refreshError="1"/>
      <sheetData sheetId="56"/>
      <sheetData sheetId="57" refreshError="1"/>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refreshError="1"/>
      <sheetData sheetId="78" refreshError="1"/>
      <sheetData sheetId="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sheetData sheetId="1">
        <row r="1">
          <cell r="C1" t="str">
            <v>Brutto_CZK za MJ</v>
          </cell>
          <cell r="E1" t="str">
            <v>MJ</v>
          </cell>
        </row>
        <row r="2">
          <cell r="A2">
            <v>1003038</v>
          </cell>
          <cell r="B2" t="str">
            <v>Upevňovací příchytka...604 3 G</v>
          </cell>
          <cell r="C2">
            <v>1.24</v>
          </cell>
          <cell r="D2">
            <v>100</v>
          </cell>
          <cell r="E2" t="str">
            <v>KS</v>
          </cell>
          <cell r="F2">
            <v>124</v>
          </cell>
        </row>
        <row r="3">
          <cell r="A3">
            <v>1003046</v>
          </cell>
          <cell r="B3" t="str">
            <v>Upevňovací příchytka...604 4 G</v>
          </cell>
          <cell r="C3">
            <v>1.28</v>
          </cell>
          <cell r="D3">
            <v>100</v>
          </cell>
          <cell r="E3" t="str">
            <v>KS</v>
          </cell>
          <cell r="F3">
            <v>128</v>
          </cell>
        </row>
        <row r="4">
          <cell r="A4">
            <v>1003054</v>
          </cell>
          <cell r="B4" t="str">
            <v>Upevňovací příchytka...604 5 G</v>
          </cell>
          <cell r="C4">
            <v>1.29</v>
          </cell>
          <cell r="D4">
            <v>100</v>
          </cell>
          <cell r="E4" t="str">
            <v>KS</v>
          </cell>
          <cell r="F4">
            <v>129</v>
          </cell>
        </row>
        <row r="5">
          <cell r="A5">
            <v>1003062</v>
          </cell>
          <cell r="B5" t="str">
            <v>Upevňovací příchytka...604 6 G</v>
          </cell>
          <cell r="C5">
            <v>1.33</v>
          </cell>
          <cell r="D5">
            <v>100</v>
          </cell>
          <cell r="E5" t="str">
            <v>KS</v>
          </cell>
          <cell r="F5">
            <v>133</v>
          </cell>
        </row>
        <row r="6">
          <cell r="A6">
            <v>1003070</v>
          </cell>
          <cell r="B6" t="str">
            <v>Upevňovací příchytka...604 7 G</v>
          </cell>
          <cell r="C6">
            <v>1.38</v>
          </cell>
          <cell r="D6">
            <v>100</v>
          </cell>
          <cell r="E6" t="str">
            <v>KS</v>
          </cell>
          <cell r="F6">
            <v>138</v>
          </cell>
        </row>
        <row r="7">
          <cell r="A7">
            <v>1003089</v>
          </cell>
          <cell r="B7" t="str">
            <v>Upevňovací příchytka...604 8 G</v>
          </cell>
          <cell r="C7">
            <v>1.4</v>
          </cell>
          <cell r="D7">
            <v>100</v>
          </cell>
          <cell r="E7" t="str">
            <v>KS</v>
          </cell>
          <cell r="F7">
            <v>140</v>
          </cell>
        </row>
        <row r="8">
          <cell r="A8">
            <v>1003097</v>
          </cell>
          <cell r="B8" t="str">
            <v>Upevňovací příchytka...604 9 G</v>
          </cell>
          <cell r="C8">
            <v>1.43</v>
          </cell>
          <cell r="D8">
            <v>100</v>
          </cell>
          <cell r="E8" t="str">
            <v>KS</v>
          </cell>
          <cell r="F8">
            <v>143</v>
          </cell>
        </row>
        <row r="9">
          <cell r="A9">
            <v>1003100</v>
          </cell>
          <cell r="B9" t="str">
            <v>Upevňovací příchytka...604 10 G</v>
          </cell>
          <cell r="C9">
            <v>1.5</v>
          </cell>
          <cell r="D9">
            <v>100</v>
          </cell>
          <cell r="E9" t="str">
            <v>KS</v>
          </cell>
          <cell r="F9">
            <v>150</v>
          </cell>
        </row>
        <row r="10">
          <cell r="A10">
            <v>1003119</v>
          </cell>
          <cell r="B10" t="str">
            <v>Upevňovací příchytka...604 11 G</v>
          </cell>
          <cell r="C10">
            <v>2.25</v>
          </cell>
          <cell r="D10">
            <v>100</v>
          </cell>
          <cell r="E10" t="str">
            <v>KS</v>
          </cell>
          <cell r="F10">
            <v>225</v>
          </cell>
        </row>
        <row r="11">
          <cell r="A11">
            <v>1003127</v>
          </cell>
          <cell r="B11" t="str">
            <v>Upevňovací příchytka...604 12 G</v>
          </cell>
          <cell r="C11">
            <v>3.12</v>
          </cell>
          <cell r="D11">
            <v>100</v>
          </cell>
          <cell r="E11" t="str">
            <v>KS</v>
          </cell>
          <cell r="F11">
            <v>312</v>
          </cell>
        </row>
        <row r="12">
          <cell r="A12">
            <v>1003135</v>
          </cell>
          <cell r="B12" t="str">
            <v>Upevňovací příchytka...604 13 G</v>
          </cell>
          <cell r="C12">
            <v>3.18</v>
          </cell>
          <cell r="D12">
            <v>100</v>
          </cell>
          <cell r="E12" t="str">
            <v>KS</v>
          </cell>
          <cell r="F12">
            <v>318</v>
          </cell>
        </row>
        <row r="13">
          <cell r="A13">
            <v>1003178</v>
          </cell>
          <cell r="B13" t="str">
            <v>Upevňovací příchytka...604 16 G</v>
          </cell>
          <cell r="C13">
            <v>3.37</v>
          </cell>
          <cell r="D13">
            <v>100</v>
          </cell>
          <cell r="E13" t="str">
            <v>KS</v>
          </cell>
          <cell r="F13">
            <v>337</v>
          </cell>
        </row>
        <row r="14">
          <cell r="A14">
            <v>1003194</v>
          </cell>
          <cell r="B14" t="str">
            <v>Upevňovací příchytka...604 19 G</v>
          </cell>
          <cell r="C14">
            <v>3.65</v>
          </cell>
          <cell r="D14">
            <v>100</v>
          </cell>
          <cell r="E14" t="str">
            <v>KS</v>
          </cell>
          <cell r="F14">
            <v>365</v>
          </cell>
        </row>
        <row r="15">
          <cell r="A15">
            <v>1003208</v>
          </cell>
          <cell r="B15" t="str">
            <v>Upevňovací příchytka...604 20 G</v>
          </cell>
          <cell r="C15">
            <v>3.79</v>
          </cell>
          <cell r="D15">
            <v>100</v>
          </cell>
          <cell r="E15" t="str">
            <v>KS</v>
          </cell>
          <cell r="F15">
            <v>379</v>
          </cell>
        </row>
        <row r="16">
          <cell r="A16">
            <v>1003216</v>
          </cell>
          <cell r="B16" t="str">
            <v>Upevňovací příchytka...604 21 G</v>
          </cell>
          <cell r="C16">
            <v>4.16</v>
          </cell>
          <cell r="D16">
            <v>100</v>
          </cell>
          <cell r="E16" t="str">
            <v>KS</v>
          </cell>
          <cell r="F16">
            <v>416</v>
          </cell>
        </row>
        <row r="17">
          <cell r="A17">
            <v>1003232</v>
          </cell>
          <cell r="B17" t="str">
            <v>Upevňovací příchytka...604 23 G</v>
          </cell>
          <cell r="C17">
            <v>4.46</v>
          </cell>
          <cell r="D17">
            <v>100</v>
          </cell>
          <cell r="E17" t="str">
            <v>KS</v>
          </cell>
          <cell r="F17">
            <v>446</v>
          </cell>
        </row>
        <row r="18">
          <cell r="A18">
            <v>1003259</v>
          </cell>
          <cell r="B18" t="str">
            <v>Upevňovací příchytka...604 25 G</v>
          </cell>
          <cell r="C18">
            <v>4.59</v>
          </cell>
          <cell r="D18">
            <v>100</v>
          </cell>
          <cell r="E18" t="str">
            <v>KS</v>
          </cell>
          <cell r="F18">
            <v>459</v>
          </cell>
        </row>
        <row r="19">
          <cell r="A19">
            <v>1003283</v>
          </cell>
          <cell r="B19" t="str">
            <v>Upevňovací příchytka...604 28 G</v>
          </cell>
          <cell r="C19">
            <v>4.79</v>
          </cell>
          <cell r="D19">
            <v>100</v>
          </cell>
          <cell r="E19" t="str">
            <v>KS</v>
          </cell>
          <cell r="F19">
            <v>479</v>
          </cell>
        </row>
        <row r="20">
          <cell r="A20">
            <v>1003321</v>
          </cell>
          <cell r="B20" t="str">
            <v>Upevňovací příchytka...604 32 G</v>
          </cell>
          <cell r="C20">
            <v>7.45</v>
          </cell>
          <cell r="D20">
            <v>100</v>
          </cell>
          <cell r="E20" t="str">
            <v>KS</v>
          </cell>
          <cell r="F20">
            <v>745</v>
          </cell>
        </row>
        <row r="21">
          <cell r="A21">
            <v>1003356</v>
          </cell>
          <cell r="B21" t="str">
            <v>Upevňovací příchytka...604 35 G</v>
          </cell>
          <cell r="C21">
            <v>7.97</v>
          </cell>
          <cell r="D21">
            <v>100</v>
          </cell>
          <cell r="E21" t="str">
            <v>KS</v>
          </cell>
          <cell r="F21">
            <v>797</v>
          </cell>
        </row>
        <row r="22">
          <cell r="A22">
            <v>1003372</v>
          </cell>
          <cell r="B22" t="str">
            <v>Upevňovací příchytka...604 37 G</v>
          </cell>
          <cell r="C22">
            <v>8.64</v>
          </cell>
          <cell r="D22">
            <v>100</v>
          </cell>
          <cell r="E22" t="str">
            <v>KS</v>
          </cell>
          <cell r="F22">
            <v>864</v>
          </cell>
        </row>
        <row r="23">
          <cell r="A23">
            <v>1003402</v>
          </cell>
          <cell r="B23" t="str">
            <v>Upevňovací příchytka...604 40 G</v>
          </cell>
          <cell r="C23">
            <v>16.61</v>
          </cell>
          <cell r="D23">
            <v>100</v>
          </cell>
          <cell r="E23" t="str">
            <v>KS</v>
          </cell>
          <cell r="F23">
            <v>1661</v>
          </cell>
        </row>
        <row r="24">
          <cell r="A24">
            <v>1003461</v>
          </cell>
          <cell r="B24" t="str">
            <v>Upevňovací příchytka...604 47 G</v>
          </cell>
          <cell r="C24">
            <v>30.41</v>
          </cell>
          <cell r="D24">
            <v>100</v>
          </cell>
          <cell r="E24" t="str">
            <v>KS</v>
          </cell>
          <cell r="F24">
            <v>3041</v>
          </cell>
        </row>
        <row r="25">
          <cell r="A25">
            <v>1008633</v>
          </cell>
          <cell r="B25" t="str">
            <v>Upevňovací příchytka...1015 6 A2</v>
          </cell>
          <cell r="C25">
            <v>20.72</v>
          </cell>
          <cell r="D25">
            <v>100</v>
          </cell>
          <cell r="E25" t="str">
            <v>KS</v>
          </cell>
          <cell r="F25">
            <v>2072</v>
          </cell>
        </row>
        <row r="26">
          <cell r="A26">
            <v>1008668</v>
          </cell>
          <cell r="B26" t="str">
            <v>Upevňovací příchytka...1015 8 A2</v>
          </cell>
          <cell r="C26">
            <v>23.03</v>
          </cell>
          <cell r="D26">
            <v>100</v>
          </cell>
          <cell r="E26" t="str">
            <v>KS</v>
          </cell>
          <cell r="F26">
            <v>2303</v>
          </cell>
        </row>
        <row r="27">
          <cell r="A27">
            <v>1008684</v>
          </cell>
          <cell r="B27" t="str">
            <v>Upevňovací příchytka...1015 10 A2</v>
          </cell>
          <cell r="C27">
            <v>26.9</v>
          </cell>
          <cell r="D27">
            <v>100</v>
          </cell>
          <cell r="E27" t="str">
            <v>KS</v>
          </cell>
          <cell r="F27">
            <v>2690</v>
          </cell>
        </row>
        <row r="28">
          <cell r="A28">
            <v>1008706</v>
          </cell>
          <cell r="B28" t="str">
            <v>Upevňovací příchytka...1015 12 A2</v>
          </cell>
          <cell r="C28">
            <v>25.36</v>
          </cell>
          <cell r="D28">
            <v>100</v>
          </cell>
          <cell r="E28" t="str">
            <v>KS</v>
          </cell>
          <cell r="F28">
            <v>2536</v>
          </cell>
        </row>
        <row r="29">
          <cell r="A29">
            <v>1009028</v>
          </cell>
          <cell r="B29" t="str">
            <v>Upevňovací příchytka...1015 5 G</v>
          </cell>
          <cell r="C29">
            <v>4.25</v>
          </cell>
          <cell r="D29">
            <v>100</v>
          </cell>
          <cell r="E29" t="str">
            <v>KS</v>
          </cell>
          <cell r="F29">
            <v>425</v>
          </cell>
        </row>
        <row r="30">
          <cell r="A30">
            <v>1009036</v>
          </cell>
          <cell r="B30" t="str">
            <v>Upevňovací příchytka...1015 6 G</v>
          </cell>
          <cell r="C30">
            <v>3.78</v>
          </cell>
          <cell r="D30">
            <v>100</v>
          </cell>
          <cell r="E30" t="str">
            <v>KS</v>
          </cell>
          <cell r="F30">
            <v>378</v>
          </cell>
        </row>
        <row r="31">
          <cell r="A31">
            <v>1009044</v>
          </cell>
          <cell r="B31" t="str">
            <v>Upevňovací příchytka...1015 7 G</v>
          </cell>
          <cell r="C31">
            <v>4.45</v>
          </cell>
          <cell r="D31">
            <v>100</v>
          </cell>
          <cell r="E31" t="str">
            <v>KS</v>
          </cell>
          <cell r="F31">
            <v>445</v>
          </cell>
        </row>
        <row r="32">
          <cell r="A32">
            <v>1009052</v>
          </cell>
          <cell r="B32" t="str">
            <v>Upevňovací příchytka...1015 8 G</v>
          </cell>
          <cell r="C32">
            <v>5.83</v>
          </cell>
          <cell r="D32">
            <v>100</v>
          </cell>
          <cell r="E32" t="str">
            <v>KS</v>
          </cell>
          <cell r="F32">
            <v>583</v>
          </cell>
        </row>
        <row r="33">
          <cell r="A33">
            <v>1009060</v>
          </cell>
          <cell r="B33" t="str">
            <v>Upevňovací příchytka...1015 9 G</v>
          </cell>
          <cell r="C33">
            <v>6.02</v>
          </cell>
          <cell r="D33">
            <v>100</v>
          </cell>
          <cell r="E33" t="str">
            <v>KS</v>
          </cell>
          <cell r="F33">
            <v>602</v>
          </cell>
        </row>
        <row r="34">
          <cell r="A34">
            <v>1009079</v>
          </cell>
          <cell r="B34" t="str">
            <v>Upevňovací příchytka...1015 10 G</v>
          </cell>
          <cell r="C34">
            <v>4.33</v>
          </cell>
          <cell r="D34">
            <v>100</v>
          </cell>
          <cell r="E34" t="str">
            <v>KS</v>
          </cell>
          <cell r="F34">
            <v>433</v>
          </cell>
        </row>
        <row r="35">
          <cell r="A35">
            <v>1009087</v>
          </cell>
          <cell r="B35" t="str">
            <v>Upevňovací příchytka...1015 11 G</v>
          </cell>
          <cell r="C35">
            <v>4.66</v>
          </cell>
          <cell r="D35">
            <v>100</v>
          </cell>
          <cell r="E35" t="str">
            <v>KS</v>
          </cell>
          <cell r="F35">
            <v>466</v>
          </cell>
        </row>
        <row r="36">
          <cell r="A36">
            <v>1009109</v>
          </cell>
          <cell r="B36" t="str">
            <v>Upevňovací příchytka...1015 12 G</v>
          </cell>
          <cell r="C36">
            <v>4.7300000000000004</v>
          </cell>
          <cell r="D36">
            <v>100</v>
          </cell>
          <cell r="E36" t="str">
            <v>KS</v>
          </cell>
          <cell r="F36">
            <v>473</v>
          </cell>
        </row>
        <row r="37">
          <cell r="A37">
            <v>1009117</v>
          </cell>
          <cell r="B37" t="str">
            <v>Upevňovací příchytka...1015 13 G</v>
          </cell>
          <cell r="C37">
            <v>4.78</v>
          </cell>
          <cell r="D37">
            <v>100</v>
          </cell>
          <cell r="E37" t="str">
            <v>KS</v>
          </cell>
          <cell r="F37">
            <v>478</v>
          </cell>
        </row>
        <row r="38">
          <cell r="A38">
            <v>1009168</v>
          </cell>
          <cell r="B38" t="str">
            <v>Upevňovací příchytka...1015 14 G</v>
          </cell>
          <cell r="C38">
            <v>5.08</v>
          </cell>
          <cell r="D38">
            <v>100</v>
          </cell>
          <cell r="E38" t="str">
            <v>KS</v>
          </cell>
          <cell r="F38">
            <v>508</v>
          </cell>
        </row>
        <row r="39">
          <cell r="A39">
            <v>1009184</v>
          </cell>
          <cell r="B39" t="str">
            <v>Upevňovací příchytka...1015 15 G</v>
          </cell>
          <cell r="C39">
            <v>5.17</v>
          </cell>
          <cell r="D39">
            <v>100</v>
          </cell>
          <cell r="E39" t="str">
            <v>KS</v>
          </cell>
          <cell r="F39">
            <v>517</v>
          </cell>
        </row>
        <row r="40">
          <cell r="A40">
            <v>1009192</v>
          </cell>
          <cell r="B40" t="str">
            <v>Upevňovací příchytka...1015 16 G</v>
          </cell>
          <cell r="C40">
            <v>5.34</v>
          </cell>
          <cell r="D40">
            <v>100</v>
          </cell>
          <cell r="E40" t="str">
            <v>KS</v>
          </cell>
          <cell r="F40">
            <v>534</v>
          </cell>
        </row>
        <row r="41">
          <cell r="A41">
            <v>1009206</v>
          </cell>
          <cell r="B41" t="str">
            <v>Upevňovací příchytka...1015 17 G</v>
          </cell>
          <cell r="C41">
            <v>5.37</v>
          </cell>
          <cell r="D41">
            <v>100</v>
          </cell>
          <cell r="E41" t="str">
            <v>KS</v>
          </cell>
          <cell r="F41">
            <v>537</v>
          </cell>
        </row>
        <row r="42">
          <cell r="A42">
            <v>1009214</v>
          </cell>
          <cell r="B42" t="str">
            <v>Upevňovací příchytka...1015 18 G</v>
          </cell>
          <cell r="C42">
            <v>5.88</v>
          </cell>
          <cell r="D42">
            <v>100</v>
          </cell>
          <cell r="E42" t="str">
            <v>KS</v>
          </cell>
          <cell r="F42">
            <v>588</v>
          </cell>
        </row>
        <row r="43">
          <cell r="A43">
            <v>1009230</v>
          </cell>
          <cell r="B43" t="str">
            <v>Upevňovací příchytka...1015 20 G</v>
          </cell>
          <cell r="C43">
            <v>5.61</v>
          </cell>
          <cell r="D43">
            <v>100</v>
          </cell>
          <cell r="E43" t="str">
            <v>KS</v>
          </cell>
          <cell r="F43">
            <v>561</v>
          </cell>
        </row>
        <row r="44">
          <cell r="A44">
            <v>1009362</v>
          </cell>
          <cell r="B44" t="str">
            <v>Upevňovací příchytka...1015 28 G</v>
          </cell>
          <cell r="C44">
            <v>7.15</v>
          </cell>
          <cell r="D44">
            <v>100</v>
          </cell>
          <cell r="E44" t="str">
            <v>KS</v>
          </cell>
          <cell r="F44">
            <v>715</v>
          </cell>
        </row>
        <row r="45">
          <cell r="A45">
            <v>1009427</v>
          </cell>
          <cell r="B45" t="str">
            <v>Upevňovací příchytka...1015 25 G</v>
          </cell>
          <cell r="C45">
            <v>6.48</v>
          </cell>
          <cell r="D45">
            <v>100</v>
          </cell>
          <cell r="E45" t="str">
            <v>KS</v>
          </cell>
          <cell r="F45">
            <v>648</v>
          </cell>
        </row>
        <row r="46">
          <cell r="A46">
            <v>1009455</v>
          </cell>
          <cell r="B46" t="str">
            <v>Upevňovací příchytka...1015 D 5 G</v>
          </cell>
          <cell r="C46">
            <v>6.97</v>
          </cell>
          <cell r="D46">
            <v>100</v>
          </cell>
          <cell r="E46" t="str">
            <v>KS</v>
          </cell>
          <cell r="F46">
            <v>697</v>
          </cell>
        </row>
        <row r="47">
          <cell r="A47">
            <v>1009457</v>
          </cell>
          <cell r="B47" t="str">
            <v>Upevňovací příchytka...1015 D 6 G</v>
          </cell>
          <cell r="C47">
            <v>7.03</v>
          </cell>
          <cell r="D47">
            <v>100</v>
          </cell>
          <cell r="E47" t="str">
            <v>KS</v>
          </cell>
          <cell r="F47">
            <v>703</v>
          </cell>
        </row>
        <row r="48">
          <cell r="A48">
            <v>1009459</v>
          </cell>
          <cell r="B48" t="str">
            <v>Upevňovací příchytka...1015 D 7 G</v>
          </cell>
          <cell r="C48">
            <v>7.66</v>
          </cell>
          <cell r="D48">
            <v>100</v>
          </cell>
          <cell r="E48" t="str">
            <v>KS</v>
          </cell>
          <cell r="F48">
            <v>766</v>
          </cell>
        </row>
        <row r="49">
          <cell r="A49">
            <v>1009461</v>
          </cell>
          <cell r="B49" t="str">
            <v>Upevňovací příchytka...1015 D 8 G</v>
          </cell>
          <cell r="C49">
            <v>7.87</v>
          </cell>
          <cell r="D49">
            <v>100</v>
          </cell>
          <cell r="E49" t="str">
            <v>KS</v>
          </cell>
          <cell r="F49">
            <v>787</v>
          </cell>
        </row>
        <row r="50">
          <cell r="A50">
            <v>1009463</v>
          </cell>
          <cell r="B50" t="str">
            <v>Upevňovací příchytka...1015 D 9 G</v>
          </cell>
          <cell r="C50">
            <v>8.5</v>
          </cell>
          <cell r="D50">
            <v>100</v>
          </cell>
          <cell r="E50" t="str">
            <v>KS</v>
          </cell>
          <cell r="F50">
            <v>850</v>
          </cell>
        </row>
        <row r="51">
          <cell r="A51">
            <v>1009465</v>
          </cell>
          <cell r="B51" t="str">
            <v>Upevňovací příchytka...1015 D 10 G</v>
          </cell>
          <cell r="C51">
            <v>8.9600000000000009</v>
          </cell>
          <cell r="D51">
            <v>100</v>
          </cell>
          <cell r="E51" t="str">
            <v>KS</v>
          </cell>
          <cell r="F51">
            <v>896</v>
          </cell>
        </row>
        <row r="52">
          <cell r="A52">
            <v>1009469</v>
          </cell>
          <cell r="B52" t="str">
            <v>Upevňovací příchytka...1015 D 12 G</v>
          </cell>
          <cell r="C52">
            <v>9.42</v>
          </cell>
          <cell r="D52">
            <v>100</v>
          </cell>
          <cell r="E52" t="str">
            <v>KS</v>
          </cell>
          <cell r="F52">
            <v>942</v>
          </cell>
        </row>
        <row r="53">
          <cell r="A53">
            <v>1009473</v>
          </cell>
          <cell r="B53" t="str">
            <v>Upevňovací příchytka...1015 D 14 G</v>
          </cell>
          <cell r="C53">
            <v>10.37</v>
          </cell>
          <cell r="D53">
            <v>100</v>
          </cell>
          <cell r="E53" t="str">
            <v>KS</v>
          </cell>
          <cell r="F53">
            <v>1037</v>
          </cell>
        </row>
        <row r="54">
          <cell r="A54">
            <v>1009475</v>
          </cell>
          <cell r="B54" t="str">
            <v>Upevňovací příchytka...1015 D 15 G</v>
          </cell>
          <cell r="C54">
            <v>10.67</v>
          </cell>
          <cell r="D54">
            <v>100</v>
          </cell>
          <cell r="E54" t="str">
            <v>KS</v>
          </cell>
          <cell r="F54">
            <v>1067</v>
          </cell>
        </row>
        <row r="55">
          <cell r="A55">
            <v>1009477</v>
          </cell>
          <cell r="B55" t="str">
            <v>Upevňovací příchytka...1015 D 16 G</v>
          </cell>
          <cell r="C55">
            <v>11.13</v>
          </cell>
          <cell r="D55">
            <v>100</v>
          </cell>
          <cell r="E55" t="str">
            <v>KS</v>
          </cell>
          <cell r="F55">
            <v>1113</v>
          </cell>
        </row>
        <row r="56">
          <cell r="A56">
            <v>1009481</v>
          </cell>
          <cell r="B56" t="str">
            <v>Upevňovací příchytka...1015 D 18 G</v>
          </cell>
          <cell r="C56">
            <v>12.22</v>
          </cell>
          <cell r="D56">
            <v>100</v>
          </cell>
          <cell r="E56" t="str">
            <v>KS</v>
          </cell>
          <cell r="F56">
            <v>1222</v>
          </cell>
        </row>
        <row r="57">
          <cell r="A57">
            <v>1009485</v>
          </cell>
          <cell r="B57" t="str">
            <v>Upevňovací příchytka...1015 D 20 G</v>
          </cell>
          <cell r="C57">
            <v>12.67</v>
          </cell>
          <cell r="D57">
            <v>100</v>
          </cell>
          <cell r="E57" t="str">
            <v>KS</v>
          </cell>
          <cell r="F57">
            <v>1267</v>
          </cell>
        </row>
        <row r="58">
          <cell r="A58">
            <v>1009489</v>
          </cell>
          <cell r="B58" t="str">
            <v>Upevňovací příchytka...1015 D 22 G</v>
          </cell>
          <cell r="C58">
            <v>13.3</v>
          </cell>
          <cell r="D58">
            <v>100</v>
          </cell>
          <cell r="E58" t="str">
            <v>KS</v>
          </cell>
          <cell r="F58">
            <v>1330</v>
          </cell>
        </row>
        <row r="59">
          <cell r="A59">
            <v>1013861</v>
          </cell>
          <cell r="B59" t="str">
            <v>Upevňovací příchytka...822 6 A4</v>
          </cell>
          <cell r="C59">
            <v>29.21</v>
          </cell>
          <cell r="D59">
            <v>100</v>
          </cell>
          <cell r="E59" t="str">
            <v>KS</v>
          </cell>
          <cell r="F59">
            <v>2921</v>
          </cell>
        </row>
        <row r="60">
          <cell r="A60">
            <v>1013865</v>
          </cell>
          <cell r="B60" t="str">
            <v>Upevňovací příchytka...822 10 A4</v>
          </cell>
          <cell r="C60">
            <v>34.22</v>
          </cell>
          <cell r="D60">
            <v>100</v>
          </cell>
          <cell r="E60" t="str">
            <v>KS</v>
          </cell>
          <cell r="F60">
            <v>3422</v>
          </cell>
        </row>
        <row r="61">
          <cell r="A61">
            <v>1013869</v>
          </cell>
          <cell r="B61" t="str">
            <v>Upevňovací příchytka...822 12 A4</v>
          </cell>
          <cell r="C61">
            <v>61.09</v>
          </cell>
          <cell r="D61">
            <v>100</v>
          </cell>
          <cell r="E61" t="str">
            <v>KS</v>
          </cell>
          <cell r="F61">
            <v>6109</v>
          </cell>
        </row>
        <row r="62">
          <cell r="A62">
            <v>1013873</v>
          </cell>
          <cell r="B62" t="str">
            <v>Upevňovací příchytka...822 14 A4</v>
          </cell>
          <cell r="C62">
            <v>63.93</v>
          </cell>
          <cell r="D62">
            <v>100</v>
          </cell>
          <cell r="E62" t="str">
            <v>KS</v>
          </cell>
          <cell r="F62">
            <v>6393</v>
          </cell>
        </row>
        <row r="63">
          <cell r="A63">
            <v>1013877</v>
          </cell>
          <cell r="B63" t="str">
            <v>Upevňovací příchytka...822 16 A4</v>
          </cell>
          <cell r="C63">
            <v>66.069999999999993</v>
          </cell>
          <cell r="D63">
            <v>100</v>
          </cell>
          <cell r="E63" t="str">
            <v>KS</v>
          </cell>
          <cell r="F63">
            <v>6607</v>
          </cell>
        </row>
        <row r="64">
          <cell r="A64">
            <v>1013881</v>
          </cell>
          <cell r="B64" t="str">
            <v>Upevňovací příchytka...822 18 A4</v>
          </cell>
          <cell r="C64">
            <v>77.05</v>
          </cell>
          <cell r="D64">
            <v>100</v>
          </cell>
          <cell r="E64" t="str">
            <v>KS</v>
          </cell>
          <cell r="F64">
            <v>7705</v>
          </cell>
        </row>
        <row r="65">
          <cell r="A65">
            <v>1013885</v>
          </cell>
          <cell r="B65" t="str">
            <v>Upevňovací příchytka...822 20 A4</v>
          </cell>
          <cell r="C65">
            <v>85.33</v>
          </cell>
          <cell r="D65">
            <v>100</v>
          </cell>
          <cell r="E65" t="str">
            <v>KS</v>
          </cell>
          <cell r="F65">
            <v>8533</v>
          </cell>
        </row>
        <row r="66">
          <cell r="A66">
            <v>1013889</v>
          </cell>
          <cell r="B66" t="str">
            <v>Upevňovací příchytka...822 22.5 A4</v>
          </cell>
          <cell r="C66">
            <v>99.23</v>
          </cell>
          <cell r="D66">
            <v>100</v>
          </cell>
          <cell r="E66" t="str">
            <v>KS</v>
          </cell>
          <cell r="F66">
            <v>9923</v>
          </cell>
        </row>
        <row r="67">
          <cell r="A67">
            <v>1013893</v>
          </cell>
          <cell r="B67" t="str">
            <v>Upevňovací příchytka...822 25 A4</v>
          </cell>
          <cell r="C67">
            <v>137.56</v>
          </cell>
          <cell r="D67">
            <v>100</v>
          </cell>
          <cell r="E67" t="str">
            <v>KS</v>
          </cell>
          <cell r="F67">
            <v>13756</v>
          </cell>
        </row>
        <row r="68">
          <cell r="A68">
            <v>1013903</v>
          </cell>
          <cell r="B68" t="str">
            <v>Upevňovací příchytka...822 32 A4</v>
          </cell>
          <cell r="C68">
            <v>156.09</v>
          </cell>
          <cell r="D68">
            <v>100</v>
          </cell>
          <cell r="E68" t="str">
            <v>KS</v>
          </cell>
          <cell r="F68">
            <v>15609</v>
          </cell>
        </row>
        <row r="69">
          <cell r="A69">
            <v>1013911</v>
          </cell>
          <cell r="B69" t="str">
            <v>Upevňovací příchytka...822 40 A4</v>
          </cell>
          <cell r="C69">
            <v>152.84</v>
          </cell>
          <cell r="D69">
            <v>100</v>
          </cell>
          <cell r="E69" t="str">
            <v>KS</v>
          </cell>
          <cell r="F69">
            <v>15284</v>
          </cell>
        </row>
        <row r="70">
          <cell r="A70">
            <v>1013921</v>
          </cell>
          <cell r="B70" t="str">
            <v>Upevňovací příchytka...822 50 A4</v>
          </cell>
          <cell r="C70">
            <v>204.76</v>
          </cell>
          <cell r="D70">
            <v>100</v>
          </cell>
          <cell r="E70" t="str">
            <v>KS</v>
          </cell>
          <cell r="F70">
            <v>20476</v>
          </cell>
        </row>
        <row r="71">
          <cell r="A71">
            <v>1013925</v>
          </cell>
          <cell r="B71" t="str">
            <v>Upevňovací příchytka...822 63 A4</v>
          </cell>
          <cell r="C71">
            <v>244.12</v>
          </cell>
          <cell r="D71">
            <v>100</v>
          </cell>
          <cell r="E71" t="str">
            <v>KS</v>
          </cell>
          <cell r="F71">
            <v>24412</v>
          </cell>
        </row>
        <row r="72">
          <cell r="A72">
            <v>1014005</v>
          </cell>
          <cell r="B72" t="str">
            <v>Upevňovací příchytka...822 6 FT</v>
          </cell>
          <cell r="C72">
            <v>6.24</v>
          </cell>
          <cell r="D72">
            <v>100</v>
          </cell>
          <cell r="E72" t="str">
            <v>KS</v>
          </cell>
          <cell r="F72">
            <v>624</v>
          </cell>
        </row>
        <row r="73">
          <cell r="A73">
            <v>1014013</v>
          </cell>
          <cell r="B73" t="str">
            <v>Upevňovací příchytka...822 10 FT</v>
          </cell>
          <cell r="C73">
            <v>8.33</v>
          </cell>
          <cell r="D73">
            <v>100</v>
          </cell>
          <cell r="E73" t="str">
            <v>KS</v>
          </cell>
          <cell r="F73">
            <v>833</v>
          </cell>
        </row>
        <row r="74">
          <cell r="A74">
            <v>1014021</v>
          </cell>
          <cell r="B74" t="str">
            <v>Upevňovací příchytka...822 12 FT</v>
          </cell>
          <cell r="C74">
            <v>8.4</v>
          </cell>
          <cell r="D74">
            <v>100</v>
          </cell>
          <cell r="E74" t="str">
            <v>KS</v>
          </cell>
          <cell r="F74">
            <v>840</v>
          </cell>
        </row>
        <row r="75">
          <cell r="A75">
            <v>1014048</v>
          </cell>
          <cell r="B75" t="str">
            <v>Upevňovací příchytka...822 14 FT</v>
          </cell>
          <cell r="C75">
            <v>8.7200000000000006</v>
          </cell>
          <cell r="D75">
            <v>100</v>
          </cell>
          <cell r="E75" t="str">
            <v>KS</v>
          </cell>
          <cell r="F75">
            <v>872</v>
          </cell>
        </row>
        <row r="76">
          <cell r="A76">
            <v>1014099</v>
          </cell>
          <cell r="B76" t="str">
            <v>Upevňovací příchytka...822 16 FT</v>
          </cell>
          <cell r="C76">
            <v>8.2100000000000009</v>
          </cell>
          <cell r="D76">
            <v>100</v>
          </cell>
          <cell r="E76" t="str">
            <v>KS</v>
          </cell>
          <cell r="F76">
            <v>821</v>
          </cell>
        </row>
        <row r="77">
          <cell r="A77">
            <v>1014110</v>
          </cell>
          <cell r="B77" t="str">
            <v>Upevňovací příchytka...822 18 FT</v>
          </cell>
          <cell r="C77">
            <v>11.24</v>
          </cell>
          <cell r="D77">
            <v>100</v>
          </cell>
          <cell r="E77" t="str">
            <v>KS</v>
          </cell>
          <cell r="F77">
            <v>1124</v>
          </cell>
        </row>
        <row r="78">
          <cell r="A78">
            <v>1014137</v>
          </cell>
          <cell r="B78" t="str">
            <v>Upevňovací příchytka...822 20 FT</v>
          </cell>
          <cell r="C78">
            <v>12.8</v>
          </cell>
          <cell r="D78">
            <v>100</v>
          </cell>
          <cell r="E78" t="str">
            <v>KS</v>
          </cell>
          <cell r="F78">
            <v>1280</v>
          </cell>
        </row>
        <row r="79">
          <cell r="A79">
            <v>1014161</v>
          </cell>
          <cell r="B79" t="str">
            <v>Upevňovací příchytka...822 22.5 FT</v>
          </cell>
          <cell r="C79">
            <v>11.33</v>
          </cell>
          <cell r="D79">
            <v>100</v>
          </cell>
          <cell r="E79" t="str">
            <v>KS</v>
          </cell>
          <cell r="F79">
            <v>1133</v>
          </cell>
        </row>
        <row r="80">
          <cell r="A80">
            <v>1014218</v>
          </cell>
          <cell r="B80" t="str">
            <v>Upevňovací příchytka...822 28.3 FT</v>
          </cell>
          <cell r="C80">
            <v>22.78</v>
          </cell>
          <cell r="D80">
            <v>100</v>
          </cell>
          <cell r="E80" t="str">
            <v>KS</v>
          </cell>
          <cell r="F80">
            <v>2278</v>
          </cell>
        </row>
        <row r="81">
          <cell r="A81">
            <v>1014293</v>
          </cell>
          <cell r="B81" t="str">
            <v>Upevňovací příchytka...822 37 FT</v>
          </cell>
          <cell r="C81">
            <v>28.32</v>
          </cell>
          <cell r="D81">
            <v>100</v>
          </cell>
          <cell r="E81" t="str">
            <v>KS</v>
          </cell>
          <cell r="F81">
            <v>2832</v>
          </cell>
        </row>
        <row r="82">
          <cell r="A82">
            <v>1014366</v>
          </cell>
          <cell r="B82" t="str">
            <v>Upevňovací příchytka...822 47 FT</v>
          </cell>
          <cell r="C82">
            <v>37.81</v>
          </cell>
          <cell r="D82">
            <v>100</v>
          </cell>
          <cell r="E82" t="str">
            <v>KS</v>
          </cell>
          <cell r="F82">
            <v>3781</v>
          </cell>
        </row>
        <row r="83">
          <cell r="A83">
            <v>1014501</v>
          </cell>
          <cell r="B83" t="str">
            <v>Upevňovací příchytka...822 25 FT</v>
          </cell>
          <cell r="C83">
            <v>16.329999999999998</v>
          </cell>
          <cell r="D83">
            <v>100</v>
          </cell>
          <cell r="E83" t="str">
            <v>KS</v>
          </cell>
          <cell r="F83">
            <v>1633</v>
          </cell>
        </row>
        <row r="84">
          <cell r="A84">
            <v>1014528</v>
          </cell>
          <cell r="B84" t="str">
            <v>Upevňovací příchytka...822 32 FT</v>
          </cell>
          <cell r="C84">
            <v>26.76</v>
          </cell>
          <cell r="D84">
            <v>100</v>
          </cell>
          <cell r="E84" t="str">
            <v>KS</v>
          </cell>
          <cell r="F84">
            <v>2676</v>
          </cell>
        </row>
        <row r="85">
          <cell r="A85">
            <v>1014536</v>
          </cell>
          <cell r="B85" t="str">
            <v>Upevňovací příchytka...822 40 FT</v>
          </cell>
          <cell r="C85">
            <v>34.82</v>
          </cell>
          <cell r="D85">
            <v>100</v>
          </cell>
          <cell r="E85" t="str">
            <v>KS</v>
          </cell>
          <cell r="F85">
            <v>3482</v>
          </cell>
        </row>
        <row r="86">
          <cell r="A86">
            <v>1014544</v>
          </cell>
          <cell r="B86" t="str">
            <v>Upevňovací příchytka...822 50 FT</v>
          </cell>
          <cell r="C86">
            <v>53.43</v>
          </cell>
          <cell r="D86">
            <v>100</v>
          </cell>
          <cell r="E86" t="str">
            <v>KS</v>
          </cell>
          <cell r="F86">
            <v>5343</v>
          </cell>
        </row>
        <row r="87">
          <cell r="A87">
            <v>1014552</v>
          </cell>
          <cell r="B87" t="str">
            <v>Upevňovací příchytka...822 63 FT</v>
          </cell>
          <cell r="C87">
            <v>56.58</v>
          </cell>
          <cell r="D87">
            <v>100</v>
          </cell>
          <cell r="E87" t="str">
            <v>KS</v>
          </cell>
          <cell r="F87">
            <v>5658</v>
          </cell>
        </row>
        <row r="88">
          <cell r="A88">
            <v>1015095</v>
          </cell>
          <cell r="B88" t="str">
            <v>Upevňovací příchytka...823 16 FT</v>
          </cell>
          <cell r="C88">
            <v>14.93</v>
          </cell>
          <cell r="D88">
            <v>100</v>
          </cell>
          <cell r="E88" t="str">
            <v>KS</v>
          </cell>
          <cell r="F88">
            <v>1493</v>
          </cell>
        </row>
        <row r="89">
          <cell r="A89">
            <v>1015117</v>
          </cell>
          <cell r="B89" t="str">
            <v>Upevňovací příchytka...823 18.3 FT</v>
          </cell>
          <cell r="C89">
            <v>16.29</v>
          </cell>
          <cell r="D89">
            <v>100</v>
          </cell>
          <cell r="E89" t="str">
            <v>KS</v>
          </cell>
          <cell r="F89">
            <v>1629</v>
          </cell>
        </row>
        <row r="90">
          <cell r="A90">
            <v>1015133</v>
          </cell>
          <cell r="B90" t="str">
            <v>Upevňovací příchytka...823 20 FT</v>
          </cell>
          <cell r="C90">
            <v>19.09</v>
          </cell>
          <cell r="D90">
            <v>100</v>
          </cell>
          <cell r="E90" t="str">
            <v>KS</v>
          </cell>
          <cell r="F90">
            <v>1909</v>
          </cell>
        </row>
        <row r="91">
          <cell r="A91">
            <v>1015168</v>
          </cell>
          <cell r="B91" t="str">
            <v>Upevňovací příchytka...823 22.5 FT</v>
          </cell>
          <cell r="C91">
            <v>19.53</v>
          </cell>
          <cell r="D91">
            <v>100</v>
          </cell>
          <cell r="E91" t="str">
            <v>KS</v>
          </cell>
          <cell r="F91">
            <v>1953</v>
          </cell>
        </row>
        <row r="92">
          <cell r="A92">
            <v>1015214</v>
          </cell>
          <cell r="B92" t="str">
            <v>Upevňovací příchytka...823 28.3 FT</v>
          </cell>
          <cell r="C92">
            <v>32.049999999999997</v>
          </cell>
          <cell r="D92">
            <v>100</v>
          </cell>
          <cell r="E92" t="str">
            <v>KS</v>
          </cell>
          <cell r="F92">
            <v>3205</v>
          </cell>
        </row>
        <row r="93">
          <cell r="A93">
            <v>1015303</v>
          </cell>
          <cell r="B93" t="str">
            <v>Upevňovací příchytka...823 37 FT</v>
          </cell>
          <cell r="C93">
            <v>46.81</v>
          </cell>
          <cell r="D93">
            <v>100</v>
          </cell>
          <cell r="E93" t="str">
            <v>KS</v>
          </cell>
          <cell r="F93">
            <v>4681</v>
          </cell>
        </row>
        <row r="94">
          <cell r="A94">
            <v>1015362</v>
          </cell>
          <cell r="B94" t="str">
            <v>Upevňovací příchytka...823 47 FT</v>
          </cell>
          <cell r="C94">
            <v>62.56</v>
          </cell>
          <cell r="D94">
            <v>100</v>
          </cell>
          <cell r="E94" t="str">
            <v>KS</v>
          </cell>
          <cell r="F94">
            <v>6256</v>
          </cell>
        </row>
        <row r="95">
          <cell r="A95">
            <v>1015427</v>
          </cell>
          <cell r="B95" t="str">
            <v>Upevňovací příchytka...823 54 FT</v>
          </cell>
          <cell r="C95">
            <v>67.63</v>
          </cell>
          <cell r="D95">
            <v>100</v>
          </cell>
          <cell r="E95" t="str">
            <v>KS</v>
          </cell>
          <cell r="F95">
            <v>6763</v>
          </cell>
        </row>
        <row r="96">
          <cell r="A96">
            <v>1015486</v>
          </cell>
          <cell r="B96" t="str">
            <v>Upevňovací příchytka...823 59.3 FT</v>
          </cell>
          <cell r="C96">
            <v>66.37</v>
          </cell>
          <cell r="D96">
            <v>100</v>
          </cell>
          <cell r="E96" t="str">
            <v>KS</v>
          </cell>
          <cell r="F96">
            <v>6637</v>
          </cell>
        </row>
        <row r="97">
          <cell r="A97">
            <v>1015494</v>
          </cell>
          <cell r="B97" t="str">
            <v>Upevňovací příchytka...823 25 FT</v>
          </cell>
          <cell r="C97">
            <v>43.65</v>
          </cell>
          <cell r="D97">
            <v>100</v>
          </cell>
          <cell r="E97" t="str">
            <v>KS</v>
          </cell>
          <cell r="F97">
            <v>4365</v>
          </cell>
        </row>
        <row r="98">
          <cell r="A98">
            <v>1015496</v>
          </cell>
          <cell r="B98" t="str">
            <v>Upevňovací příchytka...823 32 FT</v>
          </cell>
          <cell r="C98">
            <v>46.93</v>
          </cell>
          <cell r="D98">
            <v>100</v>
          </cell>
          <cell r="E98" t="str">
            <v>KS</v>
          </cell>
          <cell r="F98">
            <v>4693</v>
          </cell>
        </row>
        <row r="99">
          <cell r="A99">
            <v>1015498</v>
          </cell>
          <cell r="B99" t="str">
            <v>Upevňovací příchytka...823 40 FT</v>
          </cell>
          <cell r="C99">
            <v>52.56</v>
          </cell>
          <cell r="D99">
            <v>100</v>
          </cell>
          <cell r="E99" t="str">
            <v>KS</v>
          </cell>
          <cell r="F99">
            <v>5256</v>
          </cell>
        </row>
        <row r="100">
          <cell r="A100">
            <v>1015500</v>
          </cell>
          <cell r="B100" t="str">
            <v>Upevňovací příchytka...823 50 FT</v>
          </cell>
          <cell r="C100">
            <v>61.24</v>
          </cell>
          <cell r="D100">
            <v>100</v>
          </cell>
          <cell r="E100" t="str">
            <v>KS</v>
          </cell>
          <cell r="F100">
            <v>6124</v>
          </cell>
        </row>
        <row r="101">
          <cell r="A101">
            <v>1015508</v>
          </cell>
          <cell r="B101" t="str">
            <v>Upevňovací příchytka...823 63 FT</v>
          </cell>
          <cell r="C101">
            <v>65.16</v>
          </cell>
          <cell r="D101">
            <v>100</v>
          </cell>
          <cell r="E101" t="str">
            <v>KS</v>
          </cell>
          <cell r="F101">
            <v>6516</v>
          </cell>
        </row>
        <row r="102">
          <cell r="A102">
            <v>1017861</v>
          </cell>
          <cell r="B102" t="str">
            <v>Upevňovací příchytka...605 25 ALU</v>
          </cell>
          <cell r="C102">
            <v>7.64</v>
          </cell>
          <cell r="D102">
            <v>100</v>
          </cell>
          <cell r="E102" t="str">
            <v>KS</v>
          </cell>
          <cell r="F102">
            <v>764</v>
          </cell>
        </row>
        <row r="103">
          <cell r="A103">
            <v>1017926</v>
          </cell>
          <cell r="B103" t="str">
            <v>Upevňovací příchytka...605 32 ALU</v>
          </cell>
          <cell r="C103">
            <v>13.11</v>
          </cell>
          <cell r="D103">
            <v>100</v>
          </cell>
          <cell r="E103" t="str">
            <v>KS</v>
          </cell>
          <cell r="F103">
            <v>1311</v>
          </cell>
        </row>
        <row r="104">
          <cell r="A104">
            <v>1017950</v>
          </cell>
          <cell r="B104" t="str">
            <v>Upevňovací příchytka...605 40 ALU</v>
          </cell>
          <cell r="C104">
            <v>27.19</v>
          </cell>
          <cell r="D104">
            <v>100</v>
          </cell>
          <cell r="E104" t="str">
            <v>KS</v>
          </cell>
          <cell r="F104">
            <v>2719</v>
          </cell>
        </row>
        <row r="105">
          <cell r="A105">
            <v>1017980</v>
          </cell>
          <cell r="B105" t="str">
            <v>Upevňovací příchytka...605 50 ALU</v>
          </cell>
          <cell r="C105">
            <v>38.72</v>
          </cell>
          <cell r="D105">
            <v>100</v>
          </cell>
          <cell r="E105" t="str">
            <v>KS</v>
          </cell>
          <cell r="F105">
            <v>3872</v>
          </cell>
        </row>
        <row r="106">
          <cell r="A106">
            <v>1018078</v>
          </cell>
          <cell r="B106" t="str">
            <v>Upevňovací příchytka...605 7 G</v>
          </cell>
          <cell r="C106">
            <v>3.17</v>
          </cell>
          <cell r="D106">
            <v>100</v>
          </cell>
          <cell r="E106" t="str">
            <v>KS</v>
          </cell>
          <cell r="F106">
            <v>317</v>
          </cell>
        </row>
        <row r="107">
          <cell r="A107">
            <v>1018086</v>
          </cell>
          <cell r="B107" t="str">
            <v>Upevňovací příchytka...605 8 G</v>
          </cell>
          <cell r="C107">
            <v>2.97</v>
          </cell>
          <cell r="D107">
            <v>100</v>
          </cell>
          <cell r="E107" t="str">
            <v>KS</v>
          </cell>
          <cell r="F107">
            <v>297</v>
          </cell>
        </row>
        <row r="108">
          <cell r="A108">
            <v>1018094</v>
          </cell>
          <cell r="B108" t="str">
            <v>Upevňovací příchytka...605 9 G</v>
          </cell>
          <cell r="C108">
            <v>2.72</v>
          </cell>
          <cell r="D108">
            <v>100</v>
          </cell>
          <cell r="E108" t="str">
            <v>KS</v>
          </cell>
          <cell r="F108">
            <v>272</v>
          </cell>
        </row>
        <row r="109">
          <cell r="A109">
            <v>1018108</v>
          </cell>
          <cell r="B109" t="str">
            <v>Upevňovací příchytka...605 10 G</v>
          </cell>
          <cell r="C109">
            <v>4.17</v>
          </cell>
          <cell r="D109">
            <v>100</v>
          </cell>
          <cell r="E109" t="str">
            <v>KS</v>
          </cell>
          <cell r="F109">
            <v>417</v>
          </cell>
        </row>
        <row r="110">
          <cell r="A110">
            <v>1018116</v>
          </cell>
          <cell r="B110" t="str">
            <v>Upevňovací příchytka...605 11 G</v>
          </cell>
          <cell r="C110">
            <v>3.04</v>
          </cell>
          <cell r="D110">
            <v>100</v>
          </cell>
          <cell r="E110" t="str">
            <v>KS</v>
          </cell>
          <cell r="F110">
            <v>304</v>
          </cell>
        </row>
        <row r="111">
          <cell r="A111">
            <v>1018124</v>
          </cell>
          <cell r="B111" t="str">
            <v>Upevňovací příchytka...605 12 G</v>
          </cell>
          <cell r="C111">
            <v>3.5</v>
          </cell>
          <cell r="D111">
            <v>100</v>
          </cell>
          <cell r="E111" t="str">
            <v>KS</v>
          </cell>
          <cell r="F111">
            <v>350</v>
          </cell>
        </row>
        <row r="112">
          <cell r="A112">
            <v>1018132</v>
          </cell>
          <cell r="B112" t="str">
            <v>Upevňovací příchytka...605 13 G</v>
          </cell>
          <cell r="C112">
            <v>4.1399999999999997</v>
          </cell>
          <cell r="D112">
            <v>100</v>
          </cell>
          <cell r="E112" t="str">
            <v>KS</v>
          </cell>
          <cell r="F112">
            <v>414</v>
          </cell>
        </row>
        <row r="113">
          <cell r="A113">
            <v>1018140</v>
          </cell>
          <cell r="B113" t="str">
            <v>Upevňovací příchytka...605 14 G</v>
          </cell>
          <cell r="C113">
            <v>5.09</v>
          </cell>
          <cell r="D113">
            <v>100</v>
          </cell>
          <cell r="E113" t="str">
            <v>KS</v>
          </cell>
          <cell r="F113">
            <v>509</v>
          </cell>
        </row>
        <row r="114">
          <cell r="A114">
            <v>1018159</v>
          </cell>
          <cell r="B114" t="str">
            <v>Upevňovací příchytka...605 15 G</v>
          </cell>
          <cell r="C114">
            <v>5.63</v>
          </cell>
          <cell r="D114">
            <v>100</v>
          </cell>
          <cell r="E114" t="str">
            <v>KS</v>
          </cell>
          <cell r="F114">
            <v>563</v>
          </cell>
        </row>
        <row r="115">
          <cell r="A115">
            <v>1018167</v>
          </cell>
          <cell r="B115" t="str">
            <v>Upevňovací příchytka...605 16 G</v>
          </cell>
          <cell r="C115">
            <v>5.44</v>
          </cell>
          <cell r="D115">
            <v>100</v>
          </cell>
          <cell r="E115" t="str">
            <v>KS</v>
          </cell>
          <cell r="F115">
            <v>544</v>
          </cell>
        </row>
        <row r="116">
          <cell r="A116">
            <v>1018175</v>
          </cell>
          <cell r="B116" t="str">
            <v>Upevňovací příchytka...605 17 G</v>
          </cell>
          <cell r="C116">
            <v>5.66</v>
          </cell>
          <cell r="D116">
            <v>100</v>
          </cell>
          <cell r="E116" t="str">
            <v>KS</v>
          </cell>
          <cell r="F116">
            <v>566</v>
          </cell>
        </row>
        <row r="117">
          <cell r="A117">
            <v>1018183</v>
          </cell>
          <cell r="B117" t="str">
            <v>Upevňovací příchytka...605 18 G</v>
          </cell>
          <cell r="C117">
            <v>5.71</v>
          </cell>
          <cell r="D117">
            <v>100</v>
          </cell>
          <cell r="E117" t="str">
            <v>KS</v>
          </cell>
          <cell r="F117">
            <v>571</v>
          </cell>
        </row>
        <row r="118">
          <cell r="A118">
            <v>1018191</v>
          </cell>
          <cell r="B118" t="str">
            <v>Upevňovací příchytka...605 19 G</v>
          </cell>
          <cell r="C118">
            <v>5.55</v>
          </cell>
          <cell r="D118">
            <v>100</v>
          </cell>
          <cell r="E118" t="str">
            <v>KS</v>
          </cell>
          <cell r="F118">
            <v>555</v>
          </cell>
        </row>
        <row r="119">
          <cell r="A119">
            <v>1018205</v>
          </cell>
          <cell r="B119" t="str">
            <v>Upevňovací příchytka...605 20 G</v>
          </cell>
          <cell r="C119">
            <v>5.95</v>
          </cell>
          <cell r="D119">
            <v>100</v>
          </cell>
          <cell r="E119" t="str">
            <v>KS</v>
          </cell>
          <cell r="F119">
            <v>595</v>
          </cell>
        </row>
        <row r="120">
          <cell r="A120">
            <v>1018213</v>
          </cell>
          <cell r="B120" t="str">
            <v>Upevňovací příchytka...605 21 G</v>
          </cell>
          <cell r="C120">
            <v>5.96</v>
          </cell>
          <cell r="D120">
            <v>100</v>
          </cell>
          <cell r="E120" t="str">
            <v>KS</v>
          </cell>
          <cell r="F120">
            <v>596</v>
          </cell>
        </row>
        <row r="121">
          <cell r="A121">
            <v>1018221</v>
          </cell>
          <cell r="B121" t="str">
            <v>Upevňovací příchytka...605 23 G</v>
          </cell>
          <cell r="C121">
            <v>6.01</v>
          </cell>
          <cell r="D121">
            <v>100</v>
          </cell>
          <cell r="E121" t="str">
            <v>KS</v>
          </cell>
          <cell r="F121">
            <v>601</v>
          </cell>
        </row>
        <row r="122">
          <cell r="A122">
            <v>1018256</v>
          </cell>
          <cell r="B122" t="str">
            <v>Upevňovací příchytka...605 25 G</v>
          </cell>
          <cell r="C122">
            <v>5.93</v>
          </cell>
          <cell r="D122">
            <v>100</v>
          </cell>
          <cell r="E122" t="str">
            <v>KS</v>
          </cell>
          <cell r="F122">
            <v>593</v>
          </cell>
        </row>
        <row r="123">
          <cell r="A123">
            <v>1018264</v>
          </cell>
          <cell r="B123" t="str">
            <v>Upevňovací příchytka...605 26 G</v>
          </cell>
          <cell r="C123">
            <v>7.34</v>
          </cell>
          <cell r="D123">
            <v>100</v>
          </cell>
          <cell r="E123" t="str">
            <v>KS</v>
          </cell>
          <cell r="F123">
            <v>734</v>
          </cell>
        </row>
        <row r="124">
          <cell r="A124">
            <v>1018280</v>
          </cell>
          <cell r="B124" t="str">
            <v>Upevňovací příchytka...605 28 G</v>
          </cell>
          <cell r="C124">
            <v>8.31</v>
          </cell>
          <cell r="D124">
            <v>100</v>
          </cell>
          <cell r="E124" t="str">
            <v>KS</v>
          </cell>
          <cell r="F124">
            <v>831</v>
          </cell>
        </row>
        <row r="125">
          <cell r="A125">
            <v>1018302</v>
          </cell>
          <cell r="B125" t="str">
            <v>Upevňovací příchytka...605 30 G</v>
          </cell>
          <cell r="C125">
            <v>8.92</v>
          </cell>
          <cell r="D125">
            <v>100</v>
          </cell>
          <cell r="E125" t="str">
            <v>KS</v>
          </cell>
          <cell r="F125">
            <v>892</v>
          </cell>
        </row>
        <row r="126">
          <cell r="A126">
            <v>1018337</v>
          </cell>
          <cell r="B126" t="str">
            <v>Upevňovací příchytka...605 32 G</v>
          </cell>
          <cell r="C126">
            <v>9</v>
          </cell>
          <cell r="D126">
            <v>100</v>
          </cell>
          <cell r="E126" t="str">
            <v>KS</v>
          </cell>
          <cell r="F126">
            <v>900</v>
          </cell>
        </row>
        <row r="127">
          <cell r="A127">
            <v>1018353</v>
          </cell>
          <cell r="B127" t="str">
            <v>Upevňovací příchytka...605 35 G</v>
          </cell>
          <cell r="C127">
            <v>11.76</v>
          </cell>
          <cell r="D127">
            <v>100</v>
          </cell>
          <cell r="E127" t="str">
            <v>KS</v>
          </cell>
          <cell r="F127">
            <v>1176</v>
          </cell>
        </row>
        <row r="128">
          <cell r="A128">
            <v>1018361</v>
          </cell>
          <cell r="B128" t="str">
            <v>Upevňovací příchytka...605 37 G</v>
          </cell>
          <cell r="C128">
            <v>11.8</v>
          </cell>
          <cell r="D128">
            <v>100</v>
          </cell>
          <cell r="E128" t="str">
            <v>KS</v>
          </cell>
          <cell r="F128">
            <v>1180</v>
          </cell>
        </row>
        <row r="129">
          <cell r="A129">
            <v>1018396</v>
          </cell>
          <cell r="B129" t="str">
            <v>Upevňovací příchytka...605 40 G</v>
          </cell>
          <cell r="C129">
            <v>13.28</v>
          </cell>
          <cell r="D129">
            <v>100</v>
          </cell>
          <cell r="E129" t="str">
            <v>KS</v>
          </cell>
          <cell r="F129">
            <v>1328</v>
          </cell>
        </row>
        <row r="130">
          <cell r="A130">
            <v>1018434</v>
          </cell>
          <cell r="B130" t="str">
            <v>Upevňovací příchytka...605 43 G</v>
          </cell>
          <cell r="C130">
            <v>13.76</v>
          </cell>
          <cell r="D130">
            <v>100</v>
          </cell>
          <cell r="E130" t="str">
            <v>KS</v>
          </cell>
          <cell r="F130">
            <v>1376</v>
          </cell>
        </row>
        <row r="131">
          <cell r="A131">
            <v>1018477</v>
          </cell>
          <cell r="B131" t="str">
            <v>Upevňovací příchytka...605 47 G</v>
          </cell>
          <cell r="C131">
            <v>14.63</v>
          </cell>
          <cell r="D131">
            <v>100</v>
          </cell>
          <cell r="E131" t="str">
            <v>KS</v>
          </cell>
          <cell r="F131">
            <v>1463</v>
          </cell>
        </row>
        <row r="132">
          <cell r="A132">
            <v>1018507</v>
          </cell>
          <cell r="B132" t="str">
            <v>Upevňovací příchytka...605 50 G</v>
          </cell>
          <cell r="C132">
            <v>19.61</v>
          </cell>
          <cell r="D132">
            <v>100</v>
          </cell>
          <cell r="E132" t="str">
            <v>KS</v>
          </cell>
          <cell r="F132">
            <v>1961</v>
          </cell>
        </row>
        <row r="133">
          <cell r="A133">
            <v>1018558</v>
          </cell>
          <cell r="B133" t="str">
            <v>Upevňovací příchytka...605 55 G</v>
          </cell>
          <cell r="C133">
            <v>24.06</v>
          </cell>
          <cell r="D133">
            <v>100</v>
          </cell>
          <cell r="E133" t="str">
            <v>KS</v>
          </cell>
          <cell r="F133">
            <v>2406</v>
          </cell>
        </row>
        <row r="134">
          <cell r="A134">
            <v>1018604</v>
          </cell>
          <cell r="B134" t="str">
            <v>Upevňovací příchytka...605 60 G</v>
          </cell>
          <cell r="C134">
            <v>24.11</v>
          </cell>
          <cell r="D134">
            <v>100</v>
          </cell>
          <cell r="E134" t="str">
            <v>KS</v>
          </cell>
          <cell r="F134">
            <v>2411</v>
          </cell>
        </row>
        <row r="135">
          <cell r="A135">
            <v>1018639</v>
          </cell>
          <cell r="B135" t="str">
            <v>Upevňovací příchytka...605 63 G</v>
          </cell>
          <cell r="C135">
            <v>25.2</v>
          </cell>
          <cell r="D135">
            <v>100</v>
          </cell>
          <cell r="E135" t="str">
            <v>KS</v>
          </cell>
          <cell r="F135">
            <v>2520</v>
          </cell>
        </row>
        <row r="136">
          <cell r="A136">
            <v>1018669</v>
          </cell>
          <cell r="B136" t="str">
            <v>Upevňovací příchytka...605 20 A4</v>
          </cell>
          <cell r="C136">
            <v>34.369999999999997</v>
          </cell>
          <cell r="D136">
            <v>100</v>
          </cell>
          <cell r="E136" t="str">
            <v>KS</v>
          </cell>
          <cell r="F136">
            <v>3437</v>
          </cell>
        </row>
        <row r="137">
          <cell r="A137">
            <v>1018679</v>
          </cell>
          <cell r="B137" t="str">
            <v>Upevňovací příchytka...605 25 A4</v>
          </cell>
          <cell r="C137">
            <v>38.65</v>
          </cell>
          <cell r="D137">
            <v>100</v>
          </cell>
          <cell r="E137" t="str">
            <v>KS</v>
          </cell>
          <cell r="F137">
            <v>3865</v>
          </cell>
        </row>
        <row r="138">
          <cell r="A138">
            <v>1018693</v>
          </cell>
          <cell r="B138" t="str">
            <v>Upevňovací příchytka...605 32 A4</v>
          </cell>
          <cell r="C138">
            <v>41.85</v>
          </cell>
          <cell r="D138">
            <v>100</v>
          </cell>
          <cell r="E138" t="str">
            <v>KS</v>
          </cell>
          <cell r="F138">
            <v>4185</v>
          </cell>
        </row>
        <row r="139">
          <cell r="A139">
            <v>1018705</v>
          </cell>
          <cell r="B139" t="str">
            <v>Upevňovací příchytka...605 40 A4</v>
          </cell>
          <cell r="C139">
            <v>78.39</v>
          </cell>
          <cell r="D139">
            <v>100</v>
          </cell>
          <cell r="E139" t="str">
            <v>KS</v>
          </cell>
          <cell r="F139">
            <v>7839</v>
          </cell>
        </row>
        <row r="140">
          <cell r="A140">
            <v>1018717</v>
          </cell>
          <cell r="B140" t="str">
            <v>Upevňovací příchytka...605 50 A4</v>
          </cell>
          <cell r="C140">
            <v>103.98</v>
          </cell>
          <cell r="D140">
            <v>100</v>
          </cell>
          <cell r="E140" t="str">
            <v>KS</v>
          </cell>
          <cell r="F140">
            <v>10398</v>
          </cell>
        </row>
        <row r="141">
          <cell r="A141">
            <v>1018729</v>
          </cell>
          <cell r="B141" t="str">
            <v>Upevňovací příchytka...605 63 A4</v>
          </cell>
          <cell r="C141">
            <v>127.64</v>
          </cell>
          <cell r="D141">
            <v>100</v>
          </cell>
          <cell r="E141" t="str">
            <v>KS</v>
          </cell>
          <cell r="F141">
            <v>12764</v>
          </cell>
        </row>
        <row r="142">
          <cell r="A142">
            <v>1043013</v>
          </cell>
          <cell r="B142" t="str">
            <v>Upevňovací příchytka...WN 7855 A 2</v>
          </cell>
          <cell r="C142">
            <v>4.16</v>
          </cell>
          <cell r="D142">
            <v>100</v>
          </cell>
          <cell r="E142" t="str">
            <v>KS</v>
          </cell>
          <cell r="F142">
            <v>416</v>
          </cell>
        </row>
        <row r="143">
          <cell r="A143">
            <v>1043021</v>
          </cell>
          <cell r="B143" t="str">
            <v>Upevňovací příchytka...WN 7855 A 2.5</v>
          </cell>
          <cell r="C143">
            <v>5.44</v>
          </cell>
          <cell r="D143">
            <v>100</v>
          </cell>
          <cell r="E143" t="str">
            <v>KS</v>
          </cell>
          <cell r="F143">
            <v>544</v>
          </cell>
        </row>
        <row r="144">
          <cell r="A144">
            <v>1043064</v>
          </cell>
          <cell r="B144" t="str">
            <v>Upevňovací příchytka...WN 7855 A 4</v>
          </cell>
          <cell r="C144">
            <v>4.8099999999999996</v>
          </cell>
          <cell r="D144">
            <v>100</v>
          </cell>
          <cell r="E144" t="str">
            <v>KS</v>
          </cell>
          <cell r="F144">
            <v>481</v>
          </cell>
        </row>
        <row r="145">
          <cell r="A145">
            <v>1043072</v>
          </cell>
          <cell r="B145" t="str">
            <v>Upevňovací příchytka...WN 7855 A 4.5</v>
          </cell>
          <cell r="C145">
            <v>5.44</v>
          </cell>
          <cell r="D145">
            <v>100</v>
          </cell>
          <cell r="E145" t="str">
            <v>KS</v>
          </cell>
          <cell r="F145">
            <v>544</v>
          </cell>
        </row>
        <row r="146">
          <cell r="A146">
            <v>1043080</v>
          </cell>
          <cell r="B146" t="str">
            <v>Upevňovací příchytka...WN 7855 A 5</v>
          </cell>
          <cell r="C146">
            <v>5.55</v>
          </cell>
          <cell r="D146">
            <v>100</v>
          </cell>
          <cell r="E146" t="str">
            <v>KS</v>
          </cell>
          <cell r="F146">
            <v>555</v>
          </cell>
        </row>
        <row r="147">
          <cell r="A147">
            <v>1043102</v>
          </cell>
          <cell r="B147" t="str">
            <v>Upevňovací příchytka...WN 7855 A 6</v>
          </cell>
          <cell r="C147">
            <v>5.69</v>
          </cell>
          <cell r="D147">
            <v>100</v>
          </cell>
          <cell r="E147" t="str">
            <v>KS</v>
          </cell>
          <cell r="F147">
            <v>569</v>
          </cell>
        </row>
        <row r="148">
          <cell r="A148">
            <v>1043129</v>
          </cell>
          <cell r="B148" t="str">
            <v>Upevňovací příchytka...WN 7855 A 7</v>
          </cell>
          <cell r="C148">
            <v>5.89</v>
          </cell>
          <cell r="D148">
            <v>100</v>
          </cell>
          <cell r="E148" t="str">
            <v>KS</v>
          </cell>
          <cell r="F148">
            <v>589</v>
          </cell>
        </row>
        <row r="149">
          <cell r="A149">
            <v>1043145</v>
          </cell>
          <cell r="B149" t="str">
            <v>Upevňovací příchytka...WN 7855 A 8</v>
          </cell>
          <cell r="C149">
            <v>5.96</v>
          </cell>
          <cell r="D149">
            <v>100</v>
          </cell>
          <cell r="E149" t="str">
            <v>KS</v>
          </cell>
          <cell r="F149">
            <v>596</v>
          </cell>
        </row>
        <row r="150">
          <cell r="A150">
            <v>1043161</v>
          </cell>
          <cell r="B150" t="str">
            <v>Upevňovací příchytka...WN 7855 A 9</v>
          </cell>
          <cell r="C150">
            <v>6.03</v>
          </cell>
          <cell r="D150">
            <v>100</v>
          </cell>
          <cell r="E150" t="str">
            <v>KS</v>
          </cell>
          <cell r="F150">
            <v>603</v>
          </cell>
        </row>
        <row r="151">
          <cell r="A151">
            <v>1043196</v>
          </cell>
          <cell r="B151" t="str">
            <v>Upevňovací příchytka...WN 7855 A 10</v>
          </cell>
          <cell r="C151">
            <v>6.03</v>
          </cell>
          <cell r="D151">
            <v>100</v>
          </cell>
          <cell r="E151" t="str">
            <v>KS</v>
          </cell>
          <cell r="F151">
            <v>603</v>
          </cell>
        </row>
        <row r="152">
          <cell r="A152">
            <v>1043226</v>
          </cell>
          <cell r="B152" t="str">
            <v>Upevňovací příchytka...WN 7855 A 12</v>
          </cell>
          <cell r="C152">
            <v>6.49</v>
          </cell>
          <cell r="D152">
            <v>100</v>
          </cell>
          <cell r="E152" t="str">
            <v>KS</v>
          </cell>
          <cell r="F152">
            <v>649</v>
          </cell>
        </row>
        <row r="153">
          <cell r="A153">
            <v>1043242</v>
          </cell>
          <cell r="B153" t="str">
            <v>Upevňovací příchytka...WN 7855 A 14</v>
          </cell>
          <cell r="C153">
            <v>7.3</v>
          </cell>
          <cell r="D153">
            <v>100</v>
          </cell>
          <cell r="E153" t="str">
            <v>KS</v>
          </cell>
          <cell r="F153">
            <v>730</v>
          </cell>
        </row>
        <row r="154">
          <cell r="A154">
            <v>1044044</v>
          </cell>
          <cell r="B154" t="str">
            <v>Upevňovací příchytka...WN 7855 B 3</v>
          </cell>
          <cell r="C154">
            <v>4.8099999999999996</v>
          </cell>
          <cell r="D154">
            <v>100</v>
          </cell>
          <cell r="E154" t="str">
            <v>KS</v>
          </cell>
          <cell r="F154">
            <v>481</v>
          </cell>
        </row>
        <row r="155">
          <cell r="A155">
            <v>1044060</v>
          </cell>
          <cell r="B155" t="str">
            <v>Upevňovací příchytka...WN 7855 B 4</v>
          </cell>
          <cell r="C155">
            <v>4.9800000000000004</v>
          </cell>
          <cell r="D155">
            <v>100</v>
          </cell>
          <cell r="E155" t="str">
            <v>KS</v>
          </cell>
          <cell r="F155">
            <v>498</v>
          </cell>
        </row>
        <row r="156">
          <cell r="A156">
            <v>1044079</v>
          </cell>
          <cell r="B156" t="str">
            <v>Upevňovací příchytka...WN 7855 B 4.5</v>
          </cell>
          <cell r="C156">
            <v>5.09</v>
          </cell>
          <cell r="D156">
            <v>100</v>
          </cell>
          <cell r="E156" t="str">
            <v>KS</v>
          </cell>
          <cell r="F156">
            <v>509</v>
          </cell>
        </row>
        <row r="157">
          <cell r="A157">
            <v>1044087</v>
          </cell>
          <cell r="B157" t="str">
            <v>Upevňovací příchytka...WN 7855 B 5</v>
          </cell>
          <cell r="C157">
            <v>4.87</v>
          </cell>
          <cell r="D157">
            <v>100</v>
          </cell>
          <cell r="E157" t="str">
            <v>KS</v>
          </cell>
          <cell r="F157">
            <v>487</v>
          </cell>
        </row>
        <row r="158">
          <cell r="A158">
            <v>1044109</v>
          </cell>
          <cell r="B158" t="str">
            <v>Upevňovací příchytka...WN 7855 B 6</v>
          </cell>
          <cell r="C158">
            <v>5.21</v>
          </cell>
          <cell r="D158">
            <v>100</v>
          </cell>
          <cell r="E158" t="str">
            <v>KS</v>
          </cell>
          <cell r="F158">
            <v>521</v>
          </cell>
        </row>
        <row r="159">
          <cell r="A159">
            <v>1044125</v>
          </cell>
          <cell r="B159" t="str">
            <v>Upevňovací příchytka...WN 7855 B 7</v>
          </cell>
          <cell r="C159">
            <v>5.54</v>
          </cell>
          <cell r="D159">
            <v>100</v>
          </cell>
          <cell r="E159" t="str">
            <v>KS</v>
          </cell>
          <cell r="F159">
            <v>554</v>
          </cell>
        </row>
        <row r="160">
          <cell r="A160">
            <v>1044141</v>
          </cell>
          <cell r="B160" t="str">
            <v>Upevňovací příchytka...WN 7855 B 8</v>
          </cell>
          <cell r="C160">
            <v>5.92</v>
          </cell>
          <cell r="D160">
            <v>100</v>
          </cell>
          <cell r="E160" t="str">
            <v>KS</v>
          </cell>
          <cell r="F160">
            <v>592</v>
          </cell>
        </row>
        <row r="161">
          <cell r="A161">
            <v>1044176</v>
          </cell>
          <cell r="B161" t="str">
            <v>Upevňovací příchytka...WN 7855 B 9</v>
          </cell>
          <cell r="C161">
            <v>5.92</v>
          </cell>
          <cell r="D161">
            <v>100</v>
          </cell>
          <cell r="E161" t="str">
            <v>KS</v>
          </cell>
          <cell r="F161">
            <v>592</v>
          </cell>
        </row>
        <row r="162">
          <cell r="A162">
            <v>1044192</v>
          </cell>
          <cell r="B162" t="str">
            <v>Upevňovací příchytka...WN 7855 B 10</v>
          </cell>
          <cell r="C162">
            <v>6.56</v>
          </cell>
          <cell r="D162">
            <v>100</v>
          </cell>
          <cell r="E162" t="str">
            <v>KS</v>
          </cell>
          <cell r="F162">
            <v>656</v>
          </cell>
        </row>
        <row r="163">
          <cell r="A163">
            <v>1044214</v>
          </cell>
          <cell r="B163" t="str">
            <v>Upevňovací příchytka...WN 7855 B 12</v>
          </cell>
          <cell r="C163">
            <v>6.91</v>
          </cell>
          <cell r="D163">
            <v>100</v>
          </cell>
          <cell r="E163" t="str">
            <v>KS</v>
          </cell>
          <cell r="F163">
            <v>691</v>
          </cell>
        </row>
        <row r="164">
          <cell r="A164">
            <v>1044230</v>
          </cell>
          <cell r="B164" t="str">
            <v>Upevňovací příchytka...WN 7855 B 14</v>
          </cell>
          <cell r="C164">
            <v>7.27</v>
          </cell>
          <cell r="D164">
            <v>100</v>
          </cell>
          <cell r="E164" t="str">
            <v>KS</v>
          </cell>
          <cell r="F164">
            <v>727</v>
          </cell>
        </row>
        <row r="165">
          <cell r="A165">
            <v>1044257</v>
          </cell>
          <cell r="B165" t="str">
            <v>Upevňovací příchytka...WN 7855 B 16</v>
          </cell>
          <cell r="C165">
            <v>7.6</v>
          </cell>
          <cell r="D165">
            <v>100</v>
          </cell>
          <cell r="E165" t="str">
            <v>KS</v>
          </cell>
          <cell r="F165">
            <v>760</v>
          </cell>
        </row>
        <row r="166">
          <cell r="A166">
            <v>1104241</v>
          </cell>
          <cell r="B166" t="str">
            <v>Profilová lišta...CML3518P0150FS</v>
          </cell>
          <cell r="C166">
            <v>88.03</v>
          </cell>
          <cell r="D166">
            <v>100</v>
          </cell>
          <cell r="E166" t="str">
            <v>KS</v>
          </cell>
          <cell r="F166">
            <v>8803</v>
          </cell>
        </row>
        <row r="167">
          <cell r="A167">
            <v>1104268</v>
          </cell>
          <cell r="B167" t="str">
            <v>Profilová lišta...CML3518P0200FS</v>
          </cell>
          <cell r="C167">
            <v>91.15</v>
          </cell>
          <cell r="D167">
            <v>100</v>
          </cell>
          <cell r="E167" t="str">
            <v>KS</v>
          </cell>
          <cell r="F167">
            <v>9115</v>
          </cell>
        </row>
        <row r="168">
          <cell r="A168">
            <v>1104284</v>
          </cell>
          <cell r="B168" t="str">
            <v>Profilová lišta...CML3518P0300FS</v>
          </cell>
          <cell r="C168">
            <v>136.24</v>
          </cell>
          <cell r="D168">
            <v>100</v>
          </cell>
          <cell r="E168" t="str">
            <v>KS</v>
          </cell>
          <cell r="F168">
            <v>13624</v>
          </cell>
        </row>
        <row r="169">
          <cell r="A169">
            <v>1104292</v>
          </cell>
          <cell r="B169" t="str">
            <v>Profilová lišta...CML3518P0400FS</v>
          </cell>
          <cell r="C169">
            <v>160.62</v>
          </cell>
          <cell r="D169">
            <v>100</v>
          </cell>
          <cell r="E169" t="str">
            <v>KS</v>
          </cell>
          <cell r="F169">
            <v>16062</v>
          </cell>
        </row>
        <row r="170">
          <cell r="A170">
            <v>1104306</v>
          </cell>
          <cell r="B170" t="str">
            <v>Profilová lišta...CML3518P0500FS</v>
          </cell>
          <cell r="C170">
            <v>196.17</v>
          </cell>
          <cell r="D170">
            <v>100</v>
          </cell>
          <cell r="E170" t="str">
            <v>KS</v>
          </cell>
          <cell r="F170">
            <v>19617</v>
          </cell>
        </row>
        <row r="171">
          <cell r="A171">
            <v>1104315</v>
          </cell>
          <cell r="B171" t="str">
            <v>Profilová lišta...CML3518P0700FS</v>
          </cell>
          <cell r="C171">
            <v>210.71</v>
          </cell>
          <cell r="D171">
            <v>100</v>
          </cell>
          <cell r="E171" t="str">
            <v>KS</v>
          </cell>
          <cell r="F171">
            <v>21071</v>
          </cell>
        </row>
        <row r="172">
          <cell r="A172">
            <v>1104325</v>
          </cell>
          <cell r="B172" t="str">
            <v>Profilová lišta...CML3518P0900FS</v>
          </cell>
          <cell r="C172">
            <v>240.61</v>
          </cell>
          <cell r="D172">
            <v>100</v>
          </cell>
          <cell r="E172" t="str">
            <v>KS</v>
          </cell>
          <cell r="F172">
            <v>24061</v>
          </cell>
        </row>
        <row r="173">
          <cell r="A173">
            <v>1104349</v>
          </cell>
          <cell r="B173" t="str">
            <v>Profilová lišta...CMS3518P0150FS</v>
          </cell>
          <cell r="C173">
            <v>91.45</v>
          </cell>
          <cell r="D173">
            <v>100</v>
          </cell>
          <cell r="E173" t="str">
            <v>KS</v>
          </cell>
          <cell r="F173">
            <v>9145</v>
          </cell>
        </row>
        <row r="174">
          <cell r="A174">
            <v>1104357</v>
          </cell>
          <cell r="B174" t="str">
            <v>Profilová lišta...CMS3518P0200FS</v>
          </cell>
          <cell r="C174">
            <v>124.29</v>
          </cell>
          <cell r="D174">
            <v>100</v>
          </cell>
          <cell r="E174" t="str">
            <v>KS</v>
          </cell>
          <cell r="F174">
            <v>12429</v>
          </cell>
        </row>
        <row r="175">
          <cell r="A175">
            <v>1104373</v>
          </cell>
          <cell r="B175" t="str">
            <v>Profilová lišta...CMS3518P0300FS</v>
          </cell>
          <cell r="C175">
            <v>186.8</v>
          </cell>
          <cell r="D175">
            <v>100</v>
          </cell>
          <cell r="E175" t="str">
            <v>KS</v>
          </cell>
          <cell r="F175">
            <v>18680</v>
          </cell>
        </row>
        <row r="176">
          <cell r="A176">
            <v>1104391</v>
          </cell>
          <cell r="B176" t="str">
            <v>Profilová lišta...CMS3518P0400FS</v>
          </cell>
          <cell r="C176">
            <v>206.14</v>
          </cell>
          <cell r="D176">
            <v>100</v>
          </cell>
          <cell r="E176" t="str">
            <v>KS</v>
          </cell>
          <cell r="F176">
            <v>20614</v>
          </cell>
        </row>
        <row r="177">
          <cell r="A177">
            <v>1104403</v>
          </cell>
          <cell r="B177" t="str">
            <v>Profilová lišta...CMS3518P0500FS</v>
          </cell>
          <cell r="C177">
            <v>269.87</v>
          </cell>
          <cell r="D177">
            <v>100</v>
          </cell>
          <cell r="E177" t="str">
            <v>KS</v>
          </cell>
          <cell r="F177">
            <v>26987</v>
          </cell>
        </row>
        <row r="178">
          <cell r="A178">
            <v>1104411</v>
          </cell>
          <cell r="B178" t="str">
            <v>Profilová lišta...CMS3518P0600FS</v>
          </cell>
          <cell r="C178">
            <v>310.54000000000002</v>
          </cell>
          <cell r="D178">
            <v>100</v>
          </cell>
          <cell r="E178" t="str">
            <v>KS</v>
          </cell>
          <cell r="F178">
            <v>31054</v>
          </cell>
        </row>
        <row r="179">
          <cell r="A179">
            <v>1104422</v>
          </cell>
          <cell r="B179" t="str">
            <v>Profilová lišta...CMS3518P0700FS</v>
          </cell>
          <cell r="C179">
            <v>324.54000000000002</v>
          </cell>
          <cell r="D179">
            <v>100</v>
          </cell>
          <cell r="E179" t="str">
            <v>KS</v>
          </cell>
          <cell r="F179">
            <v>32454</v>
          </cell>
        </row>
        <row r="180">
          <cell r="A180">
            <v>1104445</v>
          </cell>
          <cell r="B180" t="str">
            <v>Profilová lišta...CMS3518P1000FS</v>
          </cell>
          <cell r="C180">
            <v>388.71</v>
          </cell>
          <cell r="D180">
            <v>100</v>
          </cell>
          <cell r="E180" t="str">
            <v>M</v>
          </cell>
          <cell r="F180">
            <v>38871</v>
          </cell>
        </row>
        <row r="181">
          <cell r="A181">
            <v>1104454</v>
          </cell>
          <cell r="B181" t="str">
            <v>Profilová lišta...CMS3518P2000FS</v>
          </cell>
          <cell r="C181">
            <v>324.27</v>
          </cell>
          <cell r="D181">
            <v>100</v>
          </cell>
          <cell r="E181" t="str">
            <v>M</v>
          </cell>
          <cell r="F181">
            <v>32427</v>
          </cell>
        </row>
        <row r="182">
          <cell r="A182">
            <v>1104497</v>
          </cell>
          <cell r="B182" t="str">
            <v>Profilová lišta...CML3518P1000FS</v>
          </cell>
          <cell r="C182">
            <v>275.70999999999998</v>
          </cell>
          <cell r="D182">
            <v>100</v>
          </cell>
          <cell r="E182" t="str">
            <v>M</v>
          </cell>
          <cell r="F182">
            <v>27571</v>
          </cell>
        </row>
        <row r="183">
          <cell r="A183">
            <v>1104498</v>
          </cell>
          <cell r="B183" t="str">
            <v>Profilová lišta...CML3518P1000A2</v>
          </cell>
          <cell r="C183">
            <v>668.65</v>
          </cell>
          <cell r="D183">
            <v>100</v>
          </cell>
          <cell r="E183" t="str">
            <v>M</v>
          </cell>
          <cell r="F183">
            <v>66865</v>
          </cell>
        </row>
        <row r="184">
          <cell r="A184">
            <v>1104500</v>
          </cell>
          <cell r="B184" t="str">
            <v>Profilová lišta...CML3518P2000FS</v>
          </cell>
          <cell r="C184">
            <v>234.48</v>
          </cell>
          <cell r="D184">
            <v>100</v>
          </cell>
          <cell r="E184" t="str">
            <v>M</v>
          </cell>
          <cell r="F184">
            <v>23448</v>
          </cell>
        </row>
        <row r="185">
          <cell r="A185">
            <v>1104501</v>
          </cell>
          <cell r="B185" t="str">
            <v>Profilová lišta...CML3518P2000A2</v>
          </cell>
          <cell r="C185">
            <v>773.68</v>
          </cell>
          <cell r="D185">
            <v>100</v>
          </cell>
          <cell r="E185" t="str">
            <v>M</v>
          </cell>
          <cell r="F185">
            <v>77368</v>
          </cell>
        </row>
        <row r="186">
          <cell r="A186">
            <v>1104570</v>
          </cell>
          <cell r="B186" t="str">
            <v>Profilová lišta...CML3518P2000FT</v>
          </cell>
          <cell r="C186">
            <v>382</v>
          </cell>
          <cell r="D186">
            <v>100</v>
          </cell>
          <cell r="E186" t="str">
            <v>M</v>
          </cell>
          <cell r="F186">
            <v>38200</v>
          </cell>
        </row>
        <row r="187">
          <cell r="A187">
            <v>1104583</v>
          </cell>
          <cell r="B187" t="str">
            <v>Profilová lišta...CMS3518P0200FT</v>
          </cell>
          <cell r="C187">
            <v>202.93</v>
          </cell>
          <cell r="D187">
            <v>100</v>
          </cell>
          <cell r="E187" t="str">
            <v>KS</v>
          </cell>
          <cell r="F187">
            <v>20293</v>
          </cell>
        </row>
        <row r="188">
          <cell r="A188">
            <v>1104587</v>
          </cell>
          <cell r="B188" t="str">
            <v>Profilová lišta...CMS3518P0400FT</v>
          </cell>
          <cell r="C188">
            <v>297.24</v>
          </cell>
          <cell r="D188">
            <v>100</v>
          </cell>
          <cell r="E188" t="str">
            <v>KS</v>
          </cell>
          <cell r="F188">
            <v>29724</v>
          </cell>
        </row>
        <row r="189">
          <cell r="A189">
            <v>1104593</v>
          </cell>
          <cell r="B189" t="str">
            <v>Profilová lišta...CMS3518P0700FT</v>
          </cell>
          <cell r="C189">
            <v>424.87</v>
          </cell>
          <cell r="D189">
            <v>100</v>
          </cell>
          <cell r="E189" t="str">
            <v>KS</v>
          </cell>
          <cell r="F189">
            <v>42487</v>
          </cell>
        </row>
        <row r="190">
          <cell r="A190">
            <v>1104598</v>
          </cell>
          <cell r="B190" t="str">
            <v>Profilová lišta...CMS3518P1000FT</v>
          </cell>
          <cell r="C190">
            <v>474.2</v>
          </cell>
          <cell r="D190">
            <v>100</v>
          </cell>
          <cell r="E190" t="str">
            <v>M</v>
          </cell>
          <cell r="F190">
            <v>47420</v>
          </cell>
        </row>
        <row r="191">
          <cell r="A191">
            <v>1104599</v>
          </cell>
          <cell r="B191" t="str">
            <v>Profilová lišta...CMS3518P2000FT</v>
          </cell>
          <cell r="C191">
            <v>410.38</v>
          </cell>
          <cell r="D191">
            <v>100</v>
          </cell>
          <cell r="E191" t="str">
            <v>M</v>
          </cell>
          <cell r="F191">
            <v>41038</v>
          </cell>
        </row>
        <row r="192">
          <cell r="A192">
            <v>1105124</v>
          </cell>
          <cell r="B192" t="str">
            <v>Profilová lišta...CL2008UP2000FS</v>
          </cell>
          <cell r="C192">
            <v>83.96</v>
          </cell>
          <cell r="D192">
            <v>100</v>
          </cell>
          <cell r="E192" t="str">
            <v>M</v>
          </cell>
          <cell r="F192">
            <v>8396</v>
          </cell>
        </row>
        <row r="193">
          <cell r="A193">
            <v>1105125</v>
          </cell>
          <cell r="B193" t="str">
            <v>Profilová lišta...CL2008UP2000A2</v>
          </cell>
          <cell r="C193">
            <v>194.23</v>
          </cell>
          <cell r="D193">
            <v>100</v>
          </cell>
          <cell r="E193" t="str">
            <v>M</v>
          </cell>
          <cell r="F193">
            <v>19423</v>
          </cell>
        </row>
        <row r="194">
          <cell r="A194">
            <v>1106023</v>
          </cell>
          <cell r="B194" t="str">
            <v>Profilová lišta...CL2008BP2000BK</v>
          </cell>
          <cell r="C194">
            <v>100.76</v>
          </cell>
          <cell r="D194">
            <v>100</v>
          </cell>
          <cell r="E194" t="str">
            <v>M</v>
          </cell>
          <cell r="F194">
            <v>10076</v>
          </cell>
        </row>
        <row r="195">
          <cell r="A195">
            <v>1106120</v>
          </cell>
          <cell r="B195" t="str">
            <v>Profilová lišta...CL2008BP2000FS</v>
          </cell>
          <cell r="C195">
            <v>84.36</v>
          </cell>
          <cell r="D195">
            <v>100</v>
          </cell>
          <cell r="E195" t="str">
            <v>M</v>
          </cell>
          <cell r="F195">
            <v>8436</v>
          </cell>
        </row>
        <row r="196">
          <cell r="A196">
            <v>1106627</v>
          </cell>
          <cell r="B196" t="str">
            <v>Profilová lišta...CL2008P2000FS</v>
          </cell>
          <cell r="C196">
            <v>104.23</v>
          </cell>
          <cell r="D196">
            <v>100</v>
          </cell>
          <cell r="E196" t="str">
            <v>M</v>
          </cell>
          <cell r="F196">
            <v>10423</v>
          </cell>
        </row>
        <row r="197">
          <cell r="A197">
            <v>1106628</v>
          </cell>
          <cell r="B197" t="str">
            <v>Profilová lišta...CL2008P2000A2</v>
          </cell>
          <cell r="C197">
            <v>224.29</v>
          </cell>
          <cell r="D197">
            <v>100</v>
          </cell>
          <cell r="E197" t="str">
            <v>M</v>
          </cell>
          <cell r="F197">
            <v>22429</v>
          </cell>
        </row>
        <row r="198">
          <cell r="A198">
            <v>1107127</v>
          </cell>
          <cell r="B198" t="str">
            <v>Profilová lišta...CL2510UP2000FS</v>
          </cell>
          <cell r="C198">
            <v>124.46</v>
          </cell>
          <cell r="D198">
            <v>100</v>
          </cell>
          <cell r="E198" t="str">
            <v>M</v>
          </cell>
          <cell r="F198">
            <v>12446</v>
          </cell>
        </row>
        <row r="199">
          <cell r="A199">
            <v>1108123</v>
          </cell>
          <cell r="B199" t="str">
            <v>Profilová lišta...CL2510P2000FS</v>
          </cell>
          <cell r="C199">
            <v>135.66999999999999</v>
          </cell>
          <cell r="D199">
            <v>100</v>
          </cell>
          <cell r="E199" t="str">
            <v>M</v>
          </cell>
          <cell r="F199">
            <v>13567</v>
          </cell>
        </row>
        <row r="200">
          <cell r="A200">
            <v>1109014</v>
          </cell>
          <cell r="B200" t="str">
            <v>Profilová lišta...CL2712UP2000BK</v>
          </cell>
          <cell r="C200">
            <v>219.56</v>
          </cell>
          <cell r="D200">
            <v>100</v>
          </cell>
          <cell r="E200" t="str">
            <v>M</v>
          </cell>
          <cell r="F200">
            <v>21956</v>
          </cell>
        </row>
        <row r="201">
          <cell r="A201">
            <v>1109022</v>
          </cell>
          <cell r="B201" t="str">
            <v>Profilová lišta...CL2712UP2000FT</v>
          </cell>
          <cell r="C201">
            <v>405.27</v>
          </cell>
          <cell r="D201">
            <v>100</v>
          </cell>
          <cell r="E201" t="str">
            <v>M</v>
          </cell>
          <cell r="F201">
            <v>40527</v>
          </cell>
        </row>
        <row r="202">
          <cell r="A202">
            <v>1109525</v>
          </cell>
          <cell r="B202" t="str">
            <v>Profilová lišta...CL2712P2000FS</v>
          </cell>
          <cell r="C202">
            <v>361.13</v>
          </cell>
          <cell r="D202">
            <v>100</v>
          </cell>
          <cell r="E202" t="str">
            <v>M</v>
          </cell>
          <cell r="F202">
            <v>36113</v>
          </cell>
        </row>
        <row r="203">
          <cell r="A203">
            <v>1109529</v>
          </cell>
          <cell r="B203" t="str">
            <v>Profilová lišta...CL2712P2000FT</v>
          </cell>
          <cell r="C203">
            <v>557.94000000000005</v>
          </cell>
          <cell r="D203">
            <v>100</v>
          </cell>
          <cell r="E203" t="str">
            <v>M</v>
          </cell>
          <cell r="F203">
            <v>55794</v>
          </cell>
        </row>
        <row r="204">
          <cell r="A204">
            <v>1109782</v>
          </cell>
          <cell r="B204" t="str">
            <v>Profilová lišta...CM3015P0200FT</v>
          </cell>
          <cell r="C204">
            <v>123.39</v>
          </cell>
          <cell r="D204">
            <v>100</v>
          </cell>
          <cell r="E204" t="str">
            <v>KS</v>
          </cell>
          <cell r="F204">
            <v>12339</v>
          </cell>
        </row>
        <row r="205">
          <cell r="A205">
            <v>1109790</v>
          </cell>
          <cell r="B205" t="str">
            <v>Profilová lišta...CM3015P0300FT</v>
          </cell>
          <cell r="C205">
            <v>179.99</v>
          </cell>
          <cell r="D205">
            <v>100</v>
          </cell>
          <cell r="E205" t="str">
            <v>KS</v>
          </cell>
          <cell r="F205">
            <v>17999</v>
          </cell>
        </row>
        <row r="206">
          <cell r="A206">
            <v>1109804</v>
          </cell>
          <cell r="B206" t="str">
            <v>Profilová lišta...CM3015P0400FT</v>
          </cell>
          <cell r="C206">
            <v>201.79</v>
          </cell>
          <cell r="D206">
            <v>100</v>
          </cell>
          <cell r="E206" t="str">
            <v>KS</v>
          </cell>
          <cell r="F206">
            <v>20179</v>
          </cell>
        </row>
        <row r="207">
          <cell r="A207">
            <v>1109863</v>
          </cell>
          <cell r="B207" t="str">
            <v>Profilová lišta...CM3015P1000FT</v>
          </cell>
          <cell r="C207">
            <v>439.09</v>
          </cell>
          <cell r="D207">
            <v>100</v>
          </cell>
          <cell r="E207" t="str">
            <v>M</v>
          </cell>
          <cell r="F207">
            <v>43909</v>
          </cell>
        </row>
        <row r="208">
          <cell r="A208">
            <v>1109871</v>
          </cell>
          <cell r="B208" t="str">
            <v>Profilová lišta...CM3015P2000FT</v>
          </cell>
          <cell r="C208">
            <v>459.57</v>
          </cell>
          <cell r="D208">
            <v>100</v>
          </cell>
          <cell r="E208" t="str">
            <v>M</v>
          </cell>
          <cell r="F208">
            <v>45957</v>
          </cell>
        </row>
        <row r="209">
          <cell r="A209">
            <v>1110002</v>
          </cell>
          <cell r="B209" t="str">
            <v>Profilová lišta...CM3015P2000FS</v>
          </cell>
          <cell r="C209">
            <v>247.86</v>
          </cell>
          <cell r="D209">
            <v>100</v>
          </cell>
          <cell r="E209" t="str">
            <v>M</v>
          </cell>
          <cell r="F209">
            <v>24786</v>
          </cell>
        </row>
        <row r="210">
          <cell r="A210">
            <v>1110004</v>
          </cell>
          <cell r="B210" t="str">
            <v>Profilová lišta...CM3015UP2000FS</v>
          </cell>
          <cell r="C210">
            <v>204.25</v>
          </cell>
          <cell r="D210">
            <v>100</v>
          </cell>
          <cell r="E210" t="str">
            <v>M</v>
          </cell>
          <cell r="F210">
            <v>20425</v>
          </cell>
        </row>
        <row r="211">
          <cell r="A211">
            <v>1112023</v>
          </cell>
          <cell r="B211" t="str">
            <v>Profilová lišta...AMS3518UP2000BK</v>
          </cell>
          <cell r="C211">
            <v>261.87</v>
          </cell>
          <cell r="D211">
            <v>100</v>
          </cell>
          <cell r="E211" t="str">
            <v>M</v>
          </cell>
          <cell r="F211">
            <v>26187</v>
          </cell>
        </row>
        <row r="212">
          <cell r="A212">
            <v>1112120</v>
          </cell>
          <cell r="B212" t="str">
            <v>Profilová lišta...AMS3518UP2000FS</v>
          </cell>
          <cell r="C212">
            <v>279.70999999999998</v>
          </cell>
          <cell r="D212">
            <v>100</v>
          </cell>
          <cell r="E212" t="str">
            <v>M</v>
          </cell>
          <cell r="F212">
            <v>27971</v>
          </cell>
        </row>
        <row r="213">
          <cell r="A213">
            <v>1112139</v>
          </cell>
          <cell r="B213" t="str">
            <v>Profilová lišta...AMS3518UP6000FS</v>
          </cell>
          <cell r="C213">
            <v>278.92</v>
          </cell>
          <cell r="D213">
            <v>100</v>
          </cell>
          <cell r="E213" t="str">
            <v>M</v>
          </cell>
          <cell r="F213">
            <v>27892</v>
          </cell>
        </row>
        <row r="214">
          <cell r="A214">
            <v>1112228</v>
          </cell>
          <cell r="B214" t="str">
            <v>Profilová lišta...AMS3518UP2000FT</v>
          </cell>
          <cell r="C214">
            <v>439.93</v>
          </cell>
          <cell r="D214">
            <v>100</v>
          </cell>
          <cell r="E214" t="str">
            <v>M</v>
          </cell>
          <cell r="F214">
            <v>43993</v>
          </cell>
        </row>
        <row r="215">
          <cell r="A215">
            <v>1112708</v>
          </cell>
          <cell r="B215" t="str">
            <v>Profilová lišta...AMS3518P2000FS</v>
          </cell>
          <cell r="C215">
            <v>328.91</v>
          </cell>
          <cell r="D215">
            <v>100</v>
          </cell>
          <cell r="E215" t="str">
            <v>M</v>
          </cell>
          <cell r="F215">
            <v>32891</v>
          </cell>
        </row>
        <row r="216">
          <cell r="A216">
            <v>1112759</v>
          </cell>
          <cell r="B216" t="str">
            <v>Profilová lišta...AMS3518P2000FT</v>
          </cell>
          <cell r="C216">
            <v>520.11</v>
          </cell>
          <cell r="D216">
            <v>100</v>
          </cell>
          <cell r="E216" t="str">
            <v>M</v>
          </cell>
          <cell r="F216">
            <v>52011</v>
          </cell>
        </row>
        <row r="217">
          <cell r="A217">
            <v>1115057</v>
          </cell>
          <cell r="B217" t="str">
            <v>Nosná lišta...2064 GTP 2M</v>
          </cell>
          <cell r="C217">
            <v>271.87</v>
          </cell>
          <cell r="D217">
            <v>100</v>
          </cell>
          <cell r="E217" t="str">
            <v>M</v>
          </cell>
          <cell r="F217">
            <v>27187</v>
          </cell>
        </row>
        <row r="218">
          <cell r="A218">
            <v>1115270</v>
          </cell>
          <cell r="B218" t="str">
            <v>Profilová lišta...46277 T160 Q GTP</v>
          </cell>
          <cell r="C218">
            <v>79.209999999999994</v>
          </cell>
          <cell r="D218">
            <v>100</v>
          </cell>
          <cell r="E218" t="str">
            <v>KS</v>
          </cell>
          <cell r="F218">
            <v>7921</v>
          </cell>
        </row>
        <row r="219">
          <cell r="A219">
            <v>1115359</v>
          </cell>
          <cell r="B219" t="str">
            <v>Profilová lišta...46277 GTPL</v>
          </cell>
          <cell r="C219">
            <v>153.5</v>
          </cell>
          <cell r="D219">
            <v>100</v>
          </cell>
          <cell r="E219" t="str">
            <v>M</v>
          </cell>
          <cell r="F219">
            <v>15350</v>
          </cell>
        </row>
        <row r="220">
          <cell r="A220">
            <v>1115380</v>
          </cell>
          <cell r="B220" t="str">
            <v>Přístrojová lišta...2069 T60 GTP</v>
          </cell>
          <cell r="C220">
            <v>130.75</v>
          </cell>
          <cell r="D220">
            <v>100</v>
          </cell>
          <cell r="E220" t="str">
            <v>KS</v>
          </cell>
          <cell r="F220">
            <v>13075</v>
          </cell>
        </row>
        <row r="221">
          <cell r="A221">
            <v>1115382</v>
          </cell>
          <cell r="B221" t="str">
            <v>Přístrojová lišta...2069 T100 GTP</v>
          </cell>
          <cell r="C221">
            <v>118.73</v>
          </cell>
          <cell r="D221">
            <v>100</v>
          </cell>
          <cell r="E221" t="str">
            <v>KS</v>
          </cell>
          <cell r="F221">
            <v>11873</v>
          </cell>
        </row>
        <row r="222">
          <cell r="A222">
            <v>1115384</v>
          </cell>
          <cell r="B222" t="str">
            <v>Přístrojová lišta...2069 T160 GTP</v>
          </cell>
          <cell r="C222">
            <v>123.27</v>
          </cell>
          <cell r="D222">
            <v>100</v>
          </cell>
          <cell r="E222" t="str">
            <v>KS</v>
          </cell>
          <cell r="F222">
            <v>12327</v>
          </cell>
        </row>
        <row r="223">
          <cell r="A223">
            <v>1115386</v>
          </cell>
          <cell r="B223" t="str">
            <v>Přístrojová lišta...2069 T250 GTP</v>
          </cell>
          <cell r="C223">
            <v>153.13</v>
          </cell>
          <cell r="D223">
            <v>100</v>
          </cell>
          <cell r="E223" t="str">
            <v>KS</v>
          </cell>
          <cell r="F223">
            <v>15313</v>
          </cell>
        </row>
        <row r="224">
          <cell r="A224">
            <v>1115388</v>
          </cell>
          <cell r="B224" t="str">
            <v>Přístrojová lišta...2069 T350 GTP</v>
          </cell>
          <cell r="C224">
            <v>165.17</v>
          </cell>
          <cell r="D224">
            <v>100</v>
          </cell>
          <cell r="E224" t="str">
            <v>KS</v>
          </cell>
          <cell r="F224">
            <v>16517</v>
          </cell>
        </row>
        <row r="225">
          <cell r="A225">
            <v>1115421</v>
          </cell>
          <cell r="B225" t="str">
            <v>Profilová lišta...2069 15 1.5 GTP</v>
          </cell>
          <cell r="C225">
            <v>280.67</v>
          </cell>
          <cell r="D225">
            <v>100</v>
          </cell>
          <cell r="E225" t="str">
            <v>M</v>
          </cell>
          <cell r="F225">
            <v>28067</v>
          </cell>
        </row>
        <row r="226">
          <cell r="A226">
            <v>1115456</v>
          </cell>
          <cell r="B226" t="str">
            <v>Profilová lišta...2069 15 1.5 GTPL</v>
          </cell>
          <cell r="C226">
            <v>252.36</v>
          </cell>
          <cell r="D226">
            <v>100</v>
          </cell>
          <cell r="E226" t="str">
            <v>M</v>
          </cell>
          <cell r="F226">
            <v>25236</v>
          </cell>
        </row>
        <row r="227">
          <cell r="A227">
            <v>1115460</v>
          </cell>
          <cell r="B227" t="str">
            <v>Profilová lišta...2069 15 1.5 FS</v>
          </cell>
          <cell r="C227">
            <v>170.89</v>
          </cell>
          <cell r="D227">
            <v>100</v>
          </cell>
          <cell r="E227" t="str">
            <v>M</v>
          </cell>
          <cell r="F227">
            <v>17089</v>
          </cell>
        </row>
        <row r="228">
          <cell r="A228">
            <v>1115596</v>
          </cell>
          <cell r="B228" t="str">
            <v>Profilová lišta...2069 15 2.2 GTPL</v>
          </cell>
          <cell r="C228">
            <v>496.93</v>
          </cell>
          <cell r="D228">
            <v>100</v>
          </cell>
          <cell r="E228" t="str">
            <v>M</v>
          </cell>
          <cell r="F228">
            <v>49693</v>
          </cell>
        </row>
        <row r="229">
          <cell r="A229">
            <v>1115626</v>
          </cell>
          <cell r="B229" t="str">
            <v>Profilová lišta...2069 2M FS</v>
          </cell>
          <cell r="C229">
            <v>97.88</v>
          </cell>
          <cell r="D229">
            <v>100</v>
          </cell>
          <cell r="E229" t="str">
            <v>M</v>
          </cell>
          <cell r="F229">
            <v>9788</v>
          </cell>
        </row>
        <row r="230">
          <cell r="A230">
            <v>1115650</v>
          </cell>
          <cell r="B230" t="str">
            <v>Profilová lišta...2069 2M GTP</v>
          </cell>
          <cell r="C230">
            <v>132.93</v>
          </cell>
          <cell r="D230">
            <v>100</v>
          </cell>
          <cell r="E230" t="str">
            <v>M</v>
          </cell>
          <cell r="F230">
            <v>13293</v>
          </cell>
        </row>
        <row r="231">
          <cell r="A231">
            <v>1115669</v>
          </cell>
          <cell r="B231" t="str">
            <v>Profilová lišta...2069 2M GTPL</v>
          </cell>
          <cell r="C231">
            <v>165.2</v>
          </cell>
          <cell r="D231">
            <v>100</v>
          </cell>
          <cell r="E231" t="str">
            <v>M</v>
          </cell>
          <cell r="F231">
            <v>16520</v>
          </cell>
        </row>
        <row r="232">
          <cell r="A232">
            <v>1115804</v>
          </cell>
          <cell r="B232" t="str">
            <v>Profilová lišta...2069 L 2M FS</v>
          </cell>
          <cell r="C232">
            <v>117.87</v>
          </cell>
          <cell r="D232">
            <v>100</v>
          </cell>
          <cell r="E232" t="str">
            <v>M</v>
          </cell>
          <cell r="F232">
            <v>11787</v>
          </cell>
        </row>
        <row r="233">
          <cell r="A233">
            <v>1115855</v>
          </cell>
          <cell r="B233" t="str">
            <v>Profilová lišta...2069 3M BK</v>
          </cell>
          <cell r="C233">
            <v>86.05</v>
          </cell>
          <cell r="D233">
            <v>100</v>
          </cell>
          <cell r="E233" t="str">
            <v>M</v>
          </cell>
          <cell r="F233">
            <v>8605</v>
          </cell>
        </row>
        <row r="234">
          <cell r="A234">
            <v>1117025</v>
          </cell>
          <cell r="B234" t="str">
            <v>Profilová lišta...CL2512UP2000FT</v>
          </cell>
          <cell r="C234">
            <v>354.74</v>
          </cell>
          <cell r="D234">
            <v>100</v>
          </cell>
          <cell r="E234" t="str">
            <v>M</v>
          </cell>
          <cell r="F234">
            <v>35474</v>
          </cell>
        </row>
        <row r="235">
          <cell r="A235">
            <v>1117033</v>
          </cell>
          <cell r="B235" t="str">
            <v>Profilová lišta...CL2512UP2000FS</v>
          </cell>
          <cell r="C235">
            <v>187.44</v>
          </cell>
          <cell r="D235">
            <v>100</v>
          </cell>
          <cell r="E235" t="str">
            <v>M</v>
          </cell>
          <cell r="F235">
            <v>18744</v>
          </cell>
        </row>
        <row r="236">
          <cell r="A236">
            <v>1117068</v>
          </cell>
          <cell r="B236" t="str">
            <v>Profilová lišta...CL2512UP2000A2</v>
          </cell>
          <cell r="C236">
            <v>475.92</v>
          </cell>
          <cell r="D236">
            <v>100</v>
          </cell>
          <cell r="E236" t="str">
            <v>M</v>
          </cell>
          <cell r="F236">
            <v>47592</v>
          </cell>
        </row>
        <row r="237">
          <cell r="A237">
            <v>1118021</v>
          </cell>
          <cell r="B237" t="str">
            <v>Profilová lišta...AML3518UP2000BK</v>
          </cell>
          <cell r="C237">
            <v>193.99</v>
          </cell>
          <cell r="D237">
            <v>100</v>
          </cell>
          <cell r="E237" t="str">
            <v>M</v>
          </cell>
          <cell r="F237">
            <v>19399</v>
          </cell>
        </row>
        <row r="238">
          <cell r="A238">
            <v>1118129</v>
          </cell>
          <cell r="B238" t="str">
            <v>Profilová lišta...AML3518UP2000FT</v>
          </cell>
          <cell r="C238">
            <v>396.03</v>
          </cell>
          <cell r="D238">
            <v>100</v>
          </cell>
          <cell r="E238" t="str">
            <v>M</v>
          </cell>
          <cell r="F238">
            <v>39603</v>
          </cell>
        </row>
        <row r="239">
          <cell r="A239">
            <v>1118153</v>
          </cell>
          <cell r="B239" t="str">
            <v>Profilová lišta...AML3518UP6000FT</v>
          </cell>
          <cell r="C239">
            <v>395.19</v>
          </cell>
          <cell r="D239">
            <v>100</v>
          </cell>
          <cell r="E239" t="str">
            <v>M</v>
          </cell>
          <cell r="F239">
            <v>39519</v>
          </cell>
        </row>
        <row r="240">
          <cell r="A240">
            <v>1118226</v>
          </cell>
          <cell r="B240" t="str">
            <v>Profilová lišta...AML3518UP2000FS</v>
          </cell>
          <cell r="C240">
            <v>226.2</v>
          </cell>
          <cell r="D240">
            <v>100</v>
          </cell>
          <cell r="E240" t="str">
            <v>M</v>
          </cell>
          <cell r="F240">
            <v>22620</v>
          </cell>
        </row>
        <row r="241">
          <cell r="A241">
            <v>1118421</v>
          </cell>
          <cell r="B241" t="str">
            <v>Profilová lišta...AMS3518P1000A2</v>
          </cell>
          <cell r="C241">
            <v>932.84</v>
          </cell>
          <cell r="D241">
            <v>100</v>
          </cell>
          <cell r="E241" t="str">
            <v>M</v>
          </cell>
          <cell r="F241">
            <v>93284</v>
          </cell>
        </row>
        <row r="242">
          <cell r="A242">
            <v>1119648</v>
          </cell>
          <cell r="B242" t="str">
            <v>Profilová lišta...AML3518P2000FS</v>
          </cell>
          <cell r="C242">
            <v>354.65</v>
          </cell>
          <cell r="D242">
            <v>100</v>
          </cell>
          <cell r="E242" t="str">
            <v>M</v>
          </cell>
          <cell r="F242">
            <v>35465</v>
          </cell>
        </row>
        <row r="243">
          <cell r="A243">
            <v>1119656</v>
          </cell>
          <cell r="B243" t="str">
            <v>Profilová lišta...AML3518P2000FT</v>
          </cell>
          <cell r="C243">
            <v>480.51</v>
          </cell>
          <cell r="D243">
            <v>100</v>
          </cell>
          <cell r="E243" t="str">
            <v>M</v>
          </cell>
          <cell r="F243">
            <v>48051</v>
          </cell>
        </row>
        <row r="244">
          <cell r="A244">
            <v>1119670</v>
          </cell>
          <cell r="B244" t="str">
            <v>Profilová lišta...AML3518P2000FTSO</v>
          </cell>
          <cell r="C244">
            <v>1087.8599999999999</v>
          </cell>
          <cell r="D244">
            <v>100</v>
          </cell>
          <cell r="E244" t="str">
            <v>M</v>
          </cell>
          <cell r="F244">
            <v>108786</v>
          </cell>
        </row>
        <row r="245">
          <cell r="A245">
            <v>1119672</v>
          </cell>
          <cell r="B245" t="str">
            <v>Profilová lišta...AML3518P1000FT</v>
          </cell>
          <cell r="C245">
            <v>416.24</v>
          </cell>
          <cell r="D245">
            <v>100</v>
          </cell>
          <cell r="E245" t="str">
            <v>M</v>
          </cell>
          <cell r="F245">
            <v>41624</v>
          </cell>
        </row>
        <row r="246">
          <cell r="A246">
            <v>1119684</v>
          </cell>
          <cell r="B246" t="str">
            <v>Profilová lišta...AML3518P0600FT</v>
          </cell>
          <cell r="C246">
            <v>318.05</v>
          </cell>
          <cell r="D246">
            <v>100</v>
          </cell>
          <cell r="E246" t="str">
            <v>KS</v>
          </cell>
          <cell r="F246">
            <v>31805</v>
          </cell>
        </row>
        <row r="247">
          <cell r="A247">
            <v>1119687</v>
          </cell>
          <cell r="B247" t="str">
            <v>Profilová lišta...AML3518P0500FT</v>
          </cell>
          <cell r="C247">
            <v>289.74</v>
          </cell>
          <cell r="D247">
            <v>100</v>
          </cell>
          <cell r="E247" t="str">
            <v>KS</v>
          </cell>
          <cell r="F247">
            <v>28974</v>
          </cell>
        </row>
        <row r="248">
          <cell r="A248">
            <v>1119690</v>
          </cell>
          <cell r="B248" t="str">
            <v>Profilová lišta...AML3518P0400FT</v>
          </cell>
          <cell r="C248">
            <v>258.49</v>
          </cell>
          <cell r="D248">
            <v>100</v>
          </cell>
          <cell r="E248" t="str">
            <v>KS</v>
          </cell>
          <cell r="F248">
            <v>25849</v>
          </cell>
        </row>
        <row r="249">
          <cell r="A249">
            <v>1119693</v>
          </cell>
          <cell r="B249" t="str">
            <v>Profilová lišta...AML3518P0300FT</v>
          </cell>
          <cell r="C249">
            <v>224.57</v>
          </cell>
          <cell r="D249">
            <v>100</v>
          </cell>
          <cell r="E249" t="str">
            <v>KS</v>
          </cell>
          <cell r="F249">
            <v>22457</v>
          </cell>
        </row>
        <row r="250">
          <cell r="A250">
            <v>1119696</v>
          </cell>
          <cell r="B250" t="str">
            <v>Profilová lišta...AML3518P0200FT</v>
          </cell>
          <cell r="C250">
            <v>167.06</v>
          </cell>
          <cell r="D250">
            <v>100</v>
          </cell>
          <cell r="E250" t="str">
            <v>KS</v>
          </cell>
          <cell r="F250">
            <v>16706</v>
          </cell>
        </row>
        <row r="251">
          <cell r="A251">
            <v>1119700</v>
          </cell>
          <cell r="B251" t="str">
            <v>Profilová lišta...AML3518P1000A2</v>
          </cell>
          <cell r="C251">
            <v>859.22</v>
          </cell>
          <cell r="D251">
            <v>100</v>
          </cell>
          <cell r="E251" t="str">
            <v>M</v>
          </cell>
          <cell r="F251">
            <v>85922</v>
          </cell>
        </row>
        <row r="252">
          <cell r="A252">
            <v>1119702</v>
          </cell>
          <cell r="B252" t="str">
            <v>Profilová lišta...AML3518P2000A2</v>
          </cell>
          <cell r="C252">
            <v>1004.82</v>
          </cell>
          <cell r="D252">
            <v>100</v>
          </cell>
          <cell r="E252" t="str">
            <v>M</v>
          </cell>
          <cell r="F252">
            <v>100482</v>
          </cell>
        </row>
        <row r="253">
          <cell r="A253">
            <v>1121243</v>
          </cell>
          <cell r="B253" t="str">
            <v>Profilová lišta...MS5030P0300FT</v>
          </cell>
          <cell r="C253">
            <v>442</v>
          </cell>
          <cell r="D253">
            <v>1</v>
          </cell>
          <cell r="E253" t="str">
            <v>KS</v>
          </cell>
          <cell r="F253">
            <v>442</v>
          </cell>
        </row>
        <row r="254">
          <cell r="A254">
            <v>1121278</v>
          </cell>
          <cell r="B254" t="str">
            <v>Profilová lišta...MS5030P0400FT</v>
          </cell>
          <cell r="C254">
            <v>556</v>
          </cell>
          <cell r="D254">
            <v>1</v>
          </cell>
          <cell r="E254" t="str">
            <v>KS</v>
          </cell>
          <cell r="F254">
            <v>556</v>
          </cell>
        </row>
        <row r="255">
          <cell r="A255">
            <v>1121294</v>
          </cell>
          <cell r="B255" t="str">
            <v>Profilová lišta...MS5030P0600FT</v>
          </cell>
          <cell r="C255">
            <v>743</v>
          </cell>
          <cell r="D255">
            <v>1</v>
          </cell>
          <cell r="E255" t="str">
            <v>KS</v>
          </cell>
          <cell r="F255">
            <v>743</v>
          </cell>
        </row>
        <row r="256">
          <cell r="A256">
            <v>1121308</v>
          </cell>
          <cell r="B256" t="str">
            <v>Profilová lišta...MS5030P0800FT</v>
          </cell>
          <cell r="C256">
            <v>818</v>
          </cell>
          <cell r="D256">
            <v>1</v>
          </cell>
          <cell r="E256" t="str">
            <v>KS</v>
          </cell>
          <cell r="F256">
            <v>818</v>
          </cell>
        </row>
        <row r="257">
          <cell r="A257">
            <v>1121332</v>
          </cell>
          <cell r="B257" t="str">
            <v>Profilová lišta...MS5030P0700FT</v>
          </cell>
          <cell r="C257">
            <v>841</v>
          </cell>
          <cell r="D257">
            <v>1</v>
          </cell>
          <cell r="E257" t="str">
            <v>KS</v>
          </cell>
          <cell r="F257">
            <v>841</v>
          </cell>
        </row>
        <row r="258">
          <cell r="A258">
            <v>1121336</v>
          </cell>
          <cell r="B258" t="str">
            <v>Profilová lišta...MS5030P0900FT</v>
          </cell>
          <cell r="C258">
            <v>1031</v>
          </cell>
          <cell r="D258">
            <v>1</v>
          </cell>
          <cell r="E258" t="str">
            <v>KS</v>
          </cell>
          <cell r="F258">
            <v>1031</v>
          </cell>
        </row>
        <row r="259">
          <cell r="A259">
            <v>1121363</v>
          </cell>
          <cell r="B259" t="str">
            <v>Profilová lišta...MS5030P1500FT</v>
          </cell>
          <cell r="C259">
            <v>1534</v>
          </cell>
          <cell r="D259">
            <v>1</v>
          </cell>
          <cell r="E259" t="str">
            <v>KS</v>
          </cell>
          <cell r="F259">
            <v>1534</v>
          </cell>
        </row>
        <row r="260">
          <cell r="A260">
            <v>1121391</v>
          </cell>
          <cell r="B260" t="str">
            <v>Profilová lišta...MS5030P0200FT</v>
          </cell>
          <cell r="C260">
            <v>365</v>
          </cell>
          <cell r="D260">
            <v>1</v>
          </cell>
          <cell r="E260" t="str">
            <v>KS</v>
          </cell>
          <cell r="F260">
            <v>365</v>
          </cell>
        </row>
        <row r="261">
          <cell r="A261">
            <v>1121405</v>
          </cell>
          <cell r="B261" t="str">
            <v>Profilová lišta...MS5030P0500FT</v>
          </cell>
          <cell r="C261">
            <v>733</v>
          </cell>
          <cell r="D261">
            <v>1</v>
          </cell>
          <cell r="E261" t="str">
            <v>KS</v>
          </cell>
          <cell r="F261">
            <v>733</v>
          </cell>
        </row>
        <row r="262">
          <cell r="A262">
            <v>1121448</v>
          </cell>
          <cell r="B262" t="str">
            <v>Profilová lišta...MS5030P1000FT</v>
          </cell>
          <cell r="C262">
            <v>1026.73</v>
          </cell>
          <cell r="D262">
            <v>100</v>
          </cell>
          <cell r="E262" t="str">
            <v>M</v>
          </cell>
          <cell r="F262">
            <v>102673</v>
          </cell>
        </row>
        <row r="263">
          <cell r="A263">
            <v>1121464</v>
          </cell>
          <cell r="B263" t="str">
            <v>Profilová lišta...MS5030P2000FT</v>
          </cell>
          <cell r="C263">
            <v>1026.73</v>
          </cell>
          <cell r="D263">
            <v>100</v>
          </cell>
          <cell r="E263" t="str">
            <v>M</v>
          </cell>
          <cell r="F263">
            <v>102673</v>
          </cell>
        </row>
        <row r="264">
          <cell r="A264">
            <v>1121465</v>
          </cell>
          <cell r="B264" t="str">
            <v>Profilová lišta...MS5030P2000A4</v>
          </cell>
          <cell r="C264">
            <v>2686.25</v>
          </cell>
          <cell r="D264">
            <v>100</v>
          </cell>
          <cell r="E264" t="str">
            <v>M</v>
          </cell>
          <cell r="F264">
            <v>268625</v>
          </cell>
        </row>
        <row r="265">
          <cell r="A265">
            <v>1121466</v>
          </cell>
          <cell r="B265" t="str">
            <v>Profilová lišta...MS5030P3000FT</v>
          </cell>
          <cell r="C265">
            <v>1006.62</v>
          </cell>
          <cell r="D265">
            <v>100</v>
          </cell>
          <cell r="E265" t="str">
            <v>M</v>
          </cell>
          <cell r="F265">
            <v>100662</v>
          </cell>
        </row>
        <row r="266">
          <cell r="A266">
            <v>1121472</v>
          </cell>
          <cell r="B266" t="str">
            <v>Profilová lišta...MS5030P6000FT</v>
          </cell>
          <cell r="C266">
            <v>910.1</v>
          </cell>
          <cell r="D266">
            <v>100</v>
          </cell>
          <cell r="E266" t="str">
            <v>M</v>
          </cell>
          <cell r="F266">
            <v>91010</v>
          </cell>
        </row>
        <row r="267">
          <cell r="A267">
            <v>1121473</v>
          </cell>
          <cell r="B267" t="str">
            <v>Profilová lišta...MS5030P6000A4</v>
          </cell>
          <cell r="C267">
            <v>2686.25</v>
          </cell>
          <cell r="D267">
            <v>100</v>
          </cell>
          <cell r="E267" t="str">
            <v>M</v>
          </cell>
          <cell r="F267">
            <v>268625</v>
          </cell>
        </row>
        <row r="268">
          <cell r="A268">
            <v>1121480</v>
          </cell>
          <cell r="B268" t="str">
            <v>Profilová lišta...MS5030P2000A2</v>
          </cell>
          <cell r="C268">
            <v>3300.24</v>
          </cell>
          <cell r="D268">
            <v>100</v>
          </cell>
          <cell r="E268" t="str">
            <v>M</v>
          </cell>
          <cell r="F268">
            <v>330024</v>
          </cell>
        </row>
        <row r="269">
          <cell r="A269">
            <v>1121499</v>
          </cell>
          <cell r="B269" t="str">
            <v>Profilová lišta...MS5030P6000A2</v>
          </cell>
          <cell r="C269">
            <v>3300.24</v>
          </cell>
          <cell r="D269">
            <v>100</v>
          </cell>
          <cell r="E269" t="str">
            <v>M</v>
          </cell>
          <cell r="F269">
            <v>330024</v>
          </cell>
        </row>
        <row r="270">
          <cell r="A270">
            <v>1121898</v>
          </cell>
          <cell r="B270" t="str">
            <v>Profilová lišta...MS4022P6000FT</v>
          </cell>
          <cell r="C270">
            <v>619.45000000000005</v>
          </cell>
          <cell r="D270">
            <v>100</v>
          </cell>
          <cell r="E270" t="str">
            <v>M</v>
          </cell>
          <cell r="F270">
            <v>61945</v>
          </cell>
        </row>
        <row r="271">
          <cell r="A271">
            <v>1121901</v>
          </cell>
          <cell r="B271" t="str">
            <v>Profilová lišta...MS4022P6000A2</v>
          </cell>
          <cell r="C271">
            <v>1650.2</v>
          </cell>
          <cell r="D271">
            <v>100</v>
          </cell>
          <cell r="E271" t="str">
            <v>M</v>
          </cell>
          <cell r="F271">
            <v>165020</v>
          </cell>
        </row>
        <row r="272">
          <cell r="A272">
            <v>1121960</v>
          </cell>
          <cell r="B272" t="str">
            <v>Profilová lišta...MS4022P2000A2</v>
          </cell>
          <cell r="C272">
            <v>1652.21</v>
          </cell>
          <cell r="D272">
            <v>100</v>
          </cell>
          <cell r="E272" t="str">
            <v>M</v>
          </cell>
          <cell r="F272">
            <v>165221</v>
          </cell>
        </row>
        <row r="273">
          <cell r="A273">
            <v>1121963</v>
          </cell>
          <cell r="B273" t="str">
            <v>Profilová lišta...MS4022P2000A4</v>
          </cell>
          <cell r="C273">
            <v>2091.98</v>
          </cell>
          <cell r="D273">
            <v>100</v>
          </cell>
          <cell r="E273" t="str">
            <v>M</v>
          </cell>
          <cell r="F273">
            <v>209198</v>
          </cell>
        </row>
        <row r="274">
          <cell r="A274">
            <v>1121979</v>
          </cell>
          <cell r="B274" t="str">
            <v>Profilová lišta...MS4022P2000FT</v>
          </cell>
          <cell r="C274">
            <v>605.80999999999995</v>
          </cell>
          <cell r="D274">
            <v>100</v>
          </cell>
          <cell r="E274" t="str">
            <v>M</v>
          </cell>
          <cell r="F274">
            <v>60581</v>
          </cell>
        </row>
        <row r="275">
          <cell r="A275">
            <v>1122479</v>
          </cell>
          <cell r="B275" t="str">
            <v>Profilová lišta...MS4141PP1000FT</v>
          </cell>
          <cell r="C275">
            <v>827.44</v>
          </cell>
          <cell r="D275">
            <v>100</v>
          </cell>
          <cell r="E275" t="str">
            <v>M</v>
          </cell>
          <cell r="F275">
            <v>82744</v>
          </cell>
        </row>
        <row r="276">
          <cell r="A276">
            <v>1122481</v>
          </cell>
          <cell r="B276" t="str">
            <v>Profilová lišta...MS4141PP1000FS</v>
          </cell>
          <cell r="C276">
            <v>727.44</v>
          </cell>
          <cell r="D276">
            <v>100</v>
          </cell>
          <cell r="E276" t="str">
            <v>M</v>
          </cell>
          <cell r="F276">
            <v>72744</v>
          </cell>
        </row>
        <row r="277">
          <cell r="A277">
            <v>1122483</v>
          </cell>
          <cell r="B277" t="str">
            <v>Profilová lišta...MS4141PP3000FT</v>
          </cell>
          <cell r="C277">
            <v>827.44</v>
          </cell>
          <cell r="D277">
            <v>100</v>
          </cell>
          <cell r="E277" t="str">
            <v>M</v>
          </cell>
          <cell r="F277">
            <v>82744</v>
          </cell>
        </row>
        <row r="278">
          <cell r="A278">
            <v>1122487</v>
          </cell>
          <cell r="B278" t="str">
            <v>Profilová lišta...MS4141PP6000FT</v>
          </cell>
          <cell r="C278">
            <v>827.44</v>
          </cell>
          <cell r="D278">
            <v>100</v>
          </cell>
          <cell r="E278" t="str">
            <v>M</v>
          </cell>
          <cell r="F278">
            <v>82744</v>
          </cell>
        </row>
        <row r="279">
          <cell r="A279">
            <v>1122509</v>
          </cell>
          <cell r="B279" t="str">
            <v>Profilová lišta...MS4141P0200FT</v>
          </cell>
          <cell r="C279">
            <v>313.82</v>
          </cell>
          <cell r="D279">
            <v>100</v>
          </cell>
          <cell r="E279" t="str">
            <v>KS</v>
          </cell>
          <cell r="F279">
            <v>31382</v>
          </cell>
        </row>
        <row r="280">
          <cell r="A280">
            <v>1122517</v>
          </cell>
          <cell r="B280" t="str">
            <v>Profilová lišta...MS4141P0300FT</v>
          </cell>
          <cell r="C280">
            <v>390.39</v>
          </cell>
          <cell r="D280">
            <v>100</v>
          </cell>
          <cell r="E280" t="str">
            <v>KS</v>
          </cell>
          <cell r="F280">
            <v>39039</v>
          </cell>
        </row>
        <row r="281">
          <cell r="A281">
            <v>1122525</v>
          </cell>
          <cell r="B281" t="str">
            <v>Profilová lišta...MS4141P0400FT</v>
          </cell>
          <cell r="C281">
            <v>466.79</v>
          </cell>
          <cell r="D281">
            <v>100</v>
          </cell>
          <cell r="E281" t="str">
            <v>KS</v>
          </cell>
          <cell r="F281">
            <v>46679</v>
          </cell>
        </row>
        <row r="282">
          <cell r="A282">
            <v>1122533</v>
          </cell>
          <cell r="B282" t="str">
            <v>Profilová lišta...MS4141P0500FT</v>
          </cell>
          <cell r="C282">
            <v>527.62</v>
          </cell>
          <cell r="D282">
            <v>100</v>
          </cell>
          <cell r="E282" t="str">
            <v>KS</v>
          </cell>
          <cell r="F282">
            <v>52762</v>
          </cell>
        </row>
        <row r="283">
          <cell r="A283">
            <v>1122541</v>
          </cell>
          <cell r="B283" t="str">
            <v>Profilová lišta...MS4141P0600FT</v>
          </cell>
          <cell r="C283">
            <v>666.24</v>
          </cell>
          <cell r="D283">
            <v>100</v>
          </cell>
          <cell r="E283" t="str">
            <v>KS</v>
          </cell>
          <cell r="F283">
            <v>66624</v>
          </cell>
        </row>
        <row r="284">
          <cell r="A284">
            <v>1122584</v>
          </cell>
          <cell r="B284" t="str">
            <v>Profilová lišta...MS4141P0900FT</v>
          </cell>
          <cell r="C284">
            <v>1024.51</v>
          </cell>
          <cell r="D284">
            <v>100</v>
          </cell>
          <cell r="E284" t="str">
            <v>KS</v>
          </cell>
          <cell r="F284">
            <v>102451</v>
          </cell>
        </row>
        <row r="285">
          <cell r="A285">
            <v>1122606</v>
          </cell>
          <cell r="B285" t="str">
            <v>Profilová lišta...MS4141P1000FT</v>
          </cell>
          <cell r="C285">
            <v>827.44</v>
          </cell>
          <cell r="D285">
            <v>100</v>
          </cell>
          <cell r="E285" t="str">
            <v>M</v>
          </cell>
          <cell r="F285">
            <v>82744</v>
          </cell>
        </row>
        <row r="286">
          <cell r="A286">
            <v>1122622</v>
          </cell>
          <cell r="B286" t="str">
            <v>Profilová lišta...MS4141P3000FT</v>
          </cell>
          <cell r="C286">
            <v>827.44</v>
          </cell>
          <cell r="D286">
            <v>100</v>
          </cell>
          <cell r="E286" t="str">
            <v>M</v>
          </cell>
          <cell r="F286">
            <v>82744</v>
          </cell>
        </row>
        <row r="287">
          <cell r="A287">
            <v>1122657</v>
          </cell>
          <cell r="B287" t="str">
            <v>Profilová lišta...MS4141P6000FT</v>
          </cell>
          <cell r="C287">
            <v>827.44</v>
          </cell>
          <cell r="D287">
            <v>100</v>
          </cell>
          <cell r="E287" t="str">
            <v>M</v>
          </cell>
          <cell r="F287">
            <v>82744</v>
          </cell>
        </row>
        <row r="288">
          <cell r="A288">
            <v>1122676</v>
          </cell>
          <cell r="B288" t="str">
            <v>Profilová lišta...MS4182P3000FS</v>
          </cell>
          <cell r="C288">
            <v>1812.93</v>
          </cell>
          <cell r="D288">
            <v>100</v>
          </cell>
          <cell r="E288" t="str">
            <v>M</v>
          </cell>
          <cell r="F288">
            <v>181293</v>
          </cell>
        </row>
        <row r="289">
          <cell r="A289">
            <v>1122900</v>
          </cell>
          <cell r="B289" t="str">
            <v>Chránič hran...MS4141 SK</v>
          </cell>
          <cell r="C289">
            <v>78.16</v>
          </cell>
          <cell r="D289">
            <v>100</v>
          </cell>
          <cell r="E289" t="str">
            <v>KS</v>
          </cell>
          <cell r="F289">
            <v>7816</v>
          </cell>
        </row>
        <row r="290">
          <cell r="A290">
            <v>1122902</v>
          </cell>
          <cell r="B290" t="str">
            <v>Ochranný kryt...MS4121 SK</v>
          </cell>
          <cell r="C290">
            <v>72.62</v>
          </cell>
          <cell r="D290">
            <v>100</v>
          </cell>
          <cell r="E290" t="str">
            <v>KS</v>
          </cell>
          <cell r="F290">
            <v>7262</v>
          </cell>
        </row>
        <row r="291">
          <cell r="A291">
            <v>1122904</v>
          </cell>
          <cell r="B291" t="str">
            <v>Ochranný kryt...MS4121 EK</v>
          </cell>
          <cell r="C291">
            <v>31.52</v>
          </cell>
          <cell r="D291">
            <v>100</v>
          </cell>
          <cell r="E291" t="str">
            <v>KS</v>
          </cell>
          <cell r="F291">
            <v>3152</v>
          </cell>
        </row>
        <row r="292">
          <cell r="A292">
            <v>1122906</v>
          </cell>
          <cell r="B292" t="str">
            <v>Koncová krytka...MS4141 EK</v>
          </cell>
          <cell r="C292">
            <v>34.950000000000003</v>
          </cell>
          <cell r="D292">
            <v>100</v>
          </cell>
          <cell r="E292" t="str">
            <v>KS</v>
          </cell>
          <cell r="F292">
            <v>3495</v>
          </cell>
        </row>
        <row r="293">
          <cell r="A293">
            <v>1122908</v>
          </cell>
          <cell r="B293" t="str">
            <v>Profilová lišta...MS4141P1000FS</v>
          </cell>
          <cell r="C293">
            <v>623.21</v>
          </cell>
          <cell r="D293">
            <v>100</v>
          </cell>
          <cell r="E293" t="str">
            <v>M</v>
          </cell>
          <cell r="F293">
            <v>62321</v>
          </cell>
        </row>
        <row r="294">
          <cell r="A294">
            <v>1122910</v>
          </cell>
          <cell r="B294" t="str">
            <v>Profilová lišta...MS4141P3000FS</v>
          </cell>
          <cell r="C294">
            <v>514.16</v>
          </cell>
          <cell r="D294">
            <v>100</v>
          </cell>
          <cell r="E294" t="str">
            <v>M</v>
          </cell>
          <cell r="F294">
            <v>51416</v>
          </cell>
        </row>
        <row r="295">
          <cell r="A295">
            <v>1122912</v>
          </cell>
          <cell r="B295" t="str">
            <v>Profilová lišta...MS4141P6000FS</v>
          </cell>
          <cell r="C295">
            <v>634.4</v>
          </cell>
          <cell r="D295">
            <v>100</v>
          </cell>
          <cell r="E295" t="str">
            <v>M</v>
          </cell>
          <cell r="F295">
            <v>63440</v>
          </cell>
        </row>
        <row r="296">
          <cell r="A296">
            <v>1122914</v>
          </cell>
          <cell r="B296" t="str">
            <v>Profilová lišta...MS4141PP3000FS</v>
          </cell>
          <cell r="C296">
            <v>644.59</v>
          </cell>
          <cell r="D296">
            <v>100</v>
          </cell>
          <cell r="E296" t="str">
            <v>M</v>
          </cell>
          <cell r="F296">
            <v>64459</v>
          </cell>
        </row>
        <row r="297">
          <cell r="A297">
            <v>1122916</v>
          </cell>
          <cell r="B297" t="str">
            <v>Profilová lišta...MS4141PP6000FS</v>
          </cell>
          <cell r="C297">
            <v>644.59</v>
          </cell>
          <cell r="D297">
            <v>100</v>
          </cell>
          <cell r="E297" t="str">
            <v>M</v>
          </cell>
          <cell r="F297">
            <v>64459</v>
          </cell>
        </row>
        <row r="298">
          <cell r="A298">
            <v>1122918</v>
          </cell>
          <cell r="B298" t="str">
            <v>Profilová lišta...MS4121P2000FS</v>
          </cell>
          <cell r="C298">
            <v>408.19</v>
          </cell>
          <cell r="D298">
            <v>100</v>
          </cell>
          <cell r="E298" t="str">
            <v>M</v>
          </cell>
          <cell r="F298">
            <v>40819</v>
          </cell>
        </row>
        <row r="299">
          <cell r="A299">
            <v>1122920</v>
          </cell>
          <cell r="B299" t="str">
            <v>Profilová lišta...MS4121P3000FS</v>
          </cell>
          <cell r="C299">
            <v>403.58</v>
          </cell>
          <cell r="D299">
            <v>100</v>
          </cell>
          <cell r="E299" t="str">
            <v>M</v>
          </cell>
          <cell r="F299">
            <v>40358</v>
          </cell>
        </row>
        <row r="300">
          <cell r="A300">
            <v>1122922</v>
          </cell>
          <cell r="B300" t="str">
            <v>Profilová lišta...MS4121P6000FS</v>
          </cell>
          <cell r="C300">
            <v>406.19</v>
          </cell>
          <cell r="D300">
            <v>100</v>
          </cell>
          <cell r="E300" t="str">
            <v>M</v>
          </cell>
          <cell r="F300">
            <v>40619</v>
          </cell>
        </row>
        <row r="301">
          <cell r="A301">
            <v>1122923</v>
          </cell>
          <cell r="B301" t="str">
            <v>Profilová lišta...MS4121P2000FT</v>
          </cell>
          <cell r="C301">
            <v>501.78</v>
          </cell>
          <cell r="D301">
            <v>100</v>
          </cell>
          <cell r="E301" t="str">
            <v>M</v>
          </cell>
          <cell r="F301">
            <v>50178</v>
          </cell>
        </row>
        <row r="302">
          <cell r="A302">
            <v>1122924</v>
          </cell>
          <cell r="B302" t="str">
            <v>Profilová lišta...MS4121P3000FT</v>
          </cell>
          <cell r="C302">
            <v>501.78</v>
          </cell>
          <cell r="D302">
            <v>100</v>
          </cell>
          <cell r="E302" t="str">
            <v>M</v>
          </cell>
          <cell r="F302">
            <v>50178</v>
          </cell>
        </row>
        <row r="303">
          <cell r="A303">
            <v>1122925</v>
          </cell>
          <cell r="B303" t="str">
            <v>Profilová lišta...MS4121P2000A2</v>
          </cell>
          <cell r="C303">
            <v>969.32</v>
          </cell>
          <cell r="D303">
            <v>100</v>
          </cell>
          <cell r="E303" t="str">
            <v>M</v>
          </cell>
          <cell r="F303">
            <v>96932</v>
          </cell>
        </row>
        <row r="304">
          <cell r="A304">
            <v>1122926</v>
          </cell>
          <cell r="B304" t="str">
            <v>Profilová lišta...MS4121P6000FT</v>
          </cell>
          <cell r="C304">
            <v>501.78</v>
          </cell>
          <cell r="D304">
            <v>100</v>
          </cell>
          <cell r="E304" t="str">
            <v>M</v>
          </cell>
          <cell r="F304">
            <v>50178</v>
          </cell>
        </row>
        <row r="305">
          <cell r="A305">
            <v>1122928</v>
          </cell>
          <cell r="B305" t="str">
            <v>Profilová lišta...MS4121P3000A2</v>
          </cell>
          <cell r="C305">
            <v>969.32</v>
          </cell>
          <cell r="D305">
            <v>100</v>
          </cell>
          <cell r="E305" t="str">
            <v>M</v>
          </cell>
          <cell r="F305">
            <v>96932</v>
          </cell>
        </row>
        <row r="306">
          <cell r="A306">
            <v>1122929</v>
          </cell>
          <cell r="B306" t="str">
            <v>Profilová lišta...MS4121P6000A2</v>
          </cell>
          <cell r="C306">
            <v>969.32</v>
          </cell>
          <cell r="D306">
            <v>100</v>
          </cell>
          <cell r="E306" t="str">
            <v>M</v>
          </cell>
          <cell r="F306">
            <v>96932</v>
          </cell>
        </row>
        <row r="307">
          <cell r="A307">
            <v>1122931</v>
          </cell>
          <cell r="B307" t="str">
            <v>Profilová lišta...MS4121P3000A4</v>
          </cell>
          <cell r="C307">
            <v>1268.24</v>
          </cell>
          <cell r="D307">
            <v>100</v>
          </cell>
          <cell r="E307" t="str">
            <v>M</v>
          </cell>
          <cell r="F307">
            <v>126824</v>
          </cell>
        </row>
        <row r="308">
          <cell r="A308">
            <v>1122933</v>
          </cell>
          <cell r="B308" t="str">
            <v>Profilová lišta...MS4121P0200FT</v>
          </cell>
          <cell r="C308">
            <v>131.66999999999999</v>
          </cell>
          <cell r="D308">
            <v>100</v>
          </cell>
          <cell r="E308" t="str">
            <v>KS</v>
          </cell>
          <cell r="F308">
            <v>13167</v>
          </cell>
        </row>
        <row r="309">
          <cell r="A309">
            <v>1122934</v>
          </cell>
          <cell r="B309" t="str">
            <v>Profilová lišta...MS4121P0300FT</v>
          </cell>
          <cell r="C309">
            <v>175.49</v>
          </cell>
          <cell r="D309">
            <v>100</v>
          </cell>
          <cell r="E309" t="str">
            <v>KS</v>
          </cell>
          <cell r="F309">
            <v>17549</v>
          </cell>
        </row>
        <row r="310">
          <cell r="A310">
            <v>1122936</v>
          </cell>
          <cell r="B310" t="str">
            <v>Profilová lišta...MS4121P0500FT</v>
          </cell>
          <cell r="C310">
            <v>391.06</v>
          </cell>
          <cell r="D310">
            <v>100</v>
          </cell>
          <cell r="E310" t="str">
            <v>KS</v>
          </cell>
          <cell r="F310">
            <v>39106</v>
          </cell>
        </row>
        <row r="311">
          <cell r="A311">
            <v>1122938</v>
          </cell>
          <cell r="B311" t="str">
            <v>Profilová lišta...MS4121P0700FT</v>
          </cell>
          <cell r="C311">
            <v>432.92</v>
          </cell>
          <cell r="D311">
            <v>100</v>
          </cell>
          <cell r="E311" t="str">
            <v>KS</v>
          </cell>
          <cell r="F311">
            <v>43292</v>
          </cell>
        </row>
        <row r="312">
          <cell r="A312">
            <v>1122939</v>
          </cell>
          <cell r="B312" t="str">
            <v>Profilová lišta...MS4121P0800FT</v>
          </cell>
          <cell r="C312">
            <v>495.96</v>
          </cell>
          <cell r="D312">
            <v>100</v>
          </cell>
          <cell r="E312" t="str">
            <v>KS</v>
          </cell>
          <cell r="F312">
            <v>49596</v>
          </cell>
        </row>
        <row r="313">
          <cell r="A313">
            <v>1122940</v>
          </cell>
          <cell r="B313" t="str">
            <v>Profilová lišta...MS4121P0900FT</v>
          </cell>
          <cell r="C313">
            <v>560.01</v>
          </cell>
          <cell r="D313">
            <v>100</v>
          </cell>
          <cell r="E313" t="str">
            <v>KS</v>
          </cell>
          <cell r="F313">
            <v>56001</v>
          </cell>
        </row>
        <row r="314">
          <cell r="A314">
            <v>1122964</v>
          </cell>
          <cell r="B314" t="str">
            <v>Profilová lišta...MSL4141P3000FT</v>
          </cell>
          <cell r="C314">
            <v>615.29999999999995</v>
          </cell>
          <cell r="D314">
            <v>100</v>
          </cell>
          <cell r="E314" t="str">
            <v>M</v>
          </cell>
          <cell r="F314">
            <v>61530</v>
          </cell>
        </row>
        <row r="315">
          <cell r="A315">
            <v>1122966</v>
          </cell>
          <cell r="B315" t="str">
            <v>Profilová lišta...MSL4141P6000FT</v>
          </cell>
          <cell r="C315">
            <v>615.29999999999995</v>
          </cell>
          <cell r="D315">
            <v>100</v>
          </cell>
          <cell r="E315" t="str">
            <v>M</v>
          </cell>
          <cell r="F315">
            <v>61530</v>
          </cell>
        </row>
        <row r="316">
          <cell r="A316">
            <v>1122972</v>
          </cell>
          <cell r="B316" t="str">
            <v>Profilová lišta...MSL4141P3000FS</v>
          </cell>
          <cell r="C316">
            <v>571.76</v>
          </cell>
          <cell r="D316">
            <v>100</v>
          </cell>
          <cell r="E316" t="str">
            <v>M</v>
          </cell>
          <cell r="F316">
            <v>57176</v>
          </cell>
        </row>
        <row r="317">
          <cell r="A317">
            <v>1122974</v>
          </cell>
          <cell r="B317" t="str">
            <v>Profilová lišta...MSL4141P6000FS</v>
          </cell>
          <cell r="C317">
            <v>571.76</v>
          </cell>
          <cell r="D317">
            <v>100</v>
          </cell>
          <cell r="E317" t="str">
            <v>M</v>
          </cell>
          <cell r="F317">
            <v>57176</v>
          </cell>
        </row>
        <row r="318">
          <cell r="A318">
            <v>1122980</v>
          </cell>
          <cell r="B318" t="str">
            <v>Profilová lišta...MSL4141P3000A2</v>
          </cell>
          <cell r="C318">
            <v>1429.31</v>
          </cell>
          <cell r="D318">
            <v>100</v>
          </cell>
          <cell r="E318" t="str">
            <v>M</v>
          </cell>
          <cell r="F318">
            <v>142931</v>
          </cell>
        </row>
        <row r="319">
          <cell r="A319">
            <v>1122982</v>
          </cell>
          <cell r="B319" t="str">
            <v>Profilová lišta...MSL4141P6000A2</v>
          </cell>
          <cell r="C319">
            <v>1429.31</v>
          </cell>
          <cell r="D319">
            <v>100</v>
          </cell>
          <cell r="E319" t="str">
            <v>M</v>
          </cell>
          <cell r="F319">
            <v>142931</v>
          </cell>
        </row>
        <row r="320">
          <cell r="A320">
            <v>1122988</v>
          </cell>
          <cell r="B320" t="str">
            <v>Profilová lišta...MSL4141P1000A4</v>
          </cell>
          <cell r="C320">
            <v>1949.89</v>
          </cell>
          <cell r="D320">
            <v>100</v>
          </cell>
          <cell r="E320" t="str">
            <v>M</v>
          </cell>
          <cell r="F320">
            <v>194989</v>
          </cell>
        </row>
        <row r="321">
          <cell r="A321">
            <v>1122990</v>
          </cell>
          <cell r="B321" t="str">
            <v>Profilová lišta...MSL4141P3000A4</v>
          </cell>
          <cell r="C321">
            <v>1949.89</v>
          </cell>
          <cell r="D321">
            <v>100</v>
          </cell>
          <cell r="E321" t="str">
            <v>M</v>
          </cell>
          <cell r="F321">
            <v>194989</v>
          </cell>
        </row>
        <row r="322">
          <cell r="A322">
            <v>1122992</v>
          </cell>
          <cell r="B322" t="str">
            <v>Profilová lišta...MSL4141P6000A4</v>
          </cell>
          <cell r="C322">
            <v>1949.89</v>
          </cell>
          <cell r="D322">
            <v>100</v>
          </cell>
          <cell r="E322" t="str">
            <v>M</v>
          </cell>
          <cell r="F322">
            <v>194989</v>
          </cell>
        </row>
        <row r="323">
          <cell r="A323">
            <v>1123001</v>
          </cell>
          <cell r="B323" t="str">
            <v>Profilová lišta...MSL4141PP1000FT</v>
          </cell>
          <cell r="C323">
            <v>615.29999999999995</v>
          </cell>
          <cell r="D323">
            <v>100</v>
          </cell>
          <cell r="E323" t="str">
            <v>M</v>
          </cell>
          <cell r="F323">
            <v>61530</v>
          </cell>
        </row>
        <row r="324">
          <cell r="A324">
            <v>1123003</v>
          </cell>
          <cell r="B324" t="str">
            <v>Profilová lišta...MSL4141PP3000FT</v>
          </cell>
          <cell r="C324">
            <v>615.29999999999995</v>
          </cell>
          <cell r="D324">
            <v>100</v>
          </cell>
          <cell r="E324" t="str">
            <v>M</v>
          </cell>
          <cell r="F324">
            <v>61530</v>
          </cell>
        </row>
        <row r="325">
          <cell r="A325">
            <v>1123005</v>
          </cell>
          <cell r="B325" t="str">
            <v>Profilová lišta...MSL4141PP6000FT</v>
          </cell>
          <cell r="C325">
            <v>615.29999999999995</v>
          </cell>
          <cell r="D325">
            <v>100</v>
          </cell>
          <cell r="E325" t="str">
            <v>M</v>
          </cell>
          <cell r="F325">
            <v>61530</v>
          </cell>
        </row>
        <row r="326">
          <cell r="A326">
            <v>1123010</v>
          </cell>
          <cell r="B326" t="str">
            <v>Profilová lišta...MSL4141PP3000FS</v>
          </cell>
          <cell r="C326">
            <v>540.30999999999995</v>
          </cell>
          <cell r="D326">
            <v>100</v>
          </cell>
          <cell r="E326" t="str">
            <v>M</v>
          </cell>
          <cell r="F326">
            <v>54031</v>
          </cell>
        </row>
        <row r="327">
          <cell r="A327">
            <v>1123012</v>
          </cell>
          <cell r="B327" t="str">
            <v>Profilová lišta...MSL4141PP6000FS</v>
          </cell>
          <cell r="C327">
            <v>528.29</v>
          </cell>
          <cell r="D327">
            <v>100</v>
          </cell>
          <cell r="E327" t="str">
            <v>M</v>
          </cell>
          <cell r="F327">
            <v>52829</v>
          </cell>
        </row>
        <row r="328">
          <cell r="A328">
            <v>1123016</v>
          </cell>
          <cell r="B328" t="str">
            <v>Profilová lišta...MSL4141PP3000A2</v>
          </cell>
          <cell r="C328">
            <v>1429.31</v>
          </cell>
          <cell r="D328">
            <v>100</v>
          </cell>
          <cell r="E328" t="str">
            <v>M</v>
          </cell>
          <cell r="F328">
            <v>142931</v>
          </cell>
        </row>
        <row r="329">
          <cell r="A329">
            <v>1123023</v>
          </cell>
          <cell r="B329" t="str">
            <v>Profilová lišta...MSL4141PP3000A4</v>
          </cell>
          <cell r="C329">
            <v>1949.89</v>
          </cell>
          <cell r="D329">
            <v>100</v>
          </cell>
          <cell r="E329" t="str">
            <v>M</v>
          </cell>
          <cell r="F329">
            <v>194989</v>
          </cell>
        </row>
        <row r="330">
          <cell r="A330">
            <v>1123025</v>
          </cell>
          <cell r="B330" t="str">
            <v>Profilová lišta...MSL4141PP6000A4</v>
          </cell>
          <cell r="C330">
            <v>1949.89</v>
          </cell>
          <cell r="D330">
            <v>100</v>
          </cell>
          <cell r="E330" t="str">
            <v>M</v>
          </cell>
          <cell r="F330">
            <v>194989</v>
          </cell>
        </row>
        <row r="331">
          <cell r="A331">
            <v>1123051</v>
          </cell>
          <cell r="B331" t="str">
            <v>Profilová lišta...MS4141P6000A4</v>
          </cell>
          <cell r="C331">
            <v>2635.22</v>
          </cell>
          <cell r="D331">
            <v>100</v>
          </cell>
          <cell r="E331" t="str">
            <v>M</v>
          </cell>
          <cell r="F331">
            <v>263522</v>
          </cell>
        </row>
        <row r="332">
          <cell r="A332">
            <v>1123121</v>
          </cell>
          <cell r="B332" t="str">
            <v>Spojovací díl lišty...SVE 41 FT</v>
          </cell>
          <cell r="C332">
            <v>1092.52</v>
          </cell>
          <cell r="D332">
            <v>100</v>
          </cell>
          <cell r="E332" t="str">
            <v>KS</v>
          </cell>
          <cell r="F332">
            <v>109252</v>
          </cell>
        </row>
        <row r="333">
          <cell r="A333">
            <v>1123126</v>
          </cell>
          <cell r="B333" t="str">
            <v>Spojka pro lištu MS41...SVE 41 A2</v>
          </cell>
          <cell r="C333">
            <v>906.35</v>
          </cell>
          <cell r="D333">
            <v>100</v>
          </cell>
          <cell r="E333" t="str">
            <v>KS</v>
          </cell>
          <cell r="F333">
            <v>90635</v>
          </cell>
        </row>
        <row r="334">
          <cell r="A334">
            <v>1123191</v>
          </cell>
          <cell r="B334" t="str">
            <v>Nástěnný držák...WBDHE 41 FT</v>
          </cell>
          <cell r="C334">
            <v>781.72</v>
          </cell>
          <cell r="D334">
            <v>100</v>
          </cell>
          <cell r="E334" t="str">
            <v>KS</v>
          </cell>
          <cell r="F334">
            <v>78172</v>
          </cell>
        </row>
        <row r="335">
          <cell r="A335">
            <v>1123195</v>
          </cell>
          <cell r="B335" t="str">
            <v>Základová deska...WBDHE 41 A2</v>
          </cell>
          <cell r="C335">
            <v>1367.25</v>
          </cell>
          <cell r="D335">
            <v>100</v>
          </cell>
          <cell r="E335" t="str">
            <v>KS</v>
          </cell>
          <cell r="F335">
            <v>136725</v>
          </cell>
        </row>
        <row r="336">
          <cell r="A336">
            <v>1123197</v>
          </cell>
          <cell r="B336" t="str">
            <v>Nástěnný držák...WBDHE 41 A4</v>
          </cell>
          <cell r="C336">
            <v>2331.98</v>
          </cell>
          <cell r="D336">
            <v>100</v>
          </cell>
          <cell r="E336" t="str">
            <v>KS</v>
          </cell>
          <cell r="F336">
            <v>233198</v>
          </cell>
        </row>
        <row r="337">
          <cell r="A337">
            <v>1124502</v>
          </cell>
          <cell r="B337" t="str">
            <v>Ochranný kryt...CM3518 SK</v>
          </cell>
          <cell r="C337">
            <v>12.43</v>
          </cell>
          <cell r="D337">
            <v>100</v>
          </cell>
          <cell r="E337" t="str">
            <v>KS</v>
          </cell>
          <cell r="F337">
            <v>1243</v>
          </cell>
        </row>
        <row r="338">
          <cell r="A338">
            <v>1124555</v>
          </cell>
          <cell r="B338" t="str">
            <v>Ochranný kryt...MS4022 SK</v>
          </cell>
          <cell r="C338">
            <v>37.159999999999997</v>
          </cell>
          <cell r="D338">
            <v>100</v>
          </cell>
          <cell r="E338" t="str">
            <v>KS</v>
          </cell>
          <cell r="F338">
            <v>3716</v>
          </cell>
        </row>
        <row r="339">
          <cell r="A339">
            <v>1124563</v>
          </cell>
          <cell r="B339" t="str">
            <v>Ochranný kryt...MS5030 SK</v>
          </cell>
          <cell r="C339">
            <v>70.33</v>
          </cell>
          <cell r="D339">
            <v>100</v>
          </cell>
          <cell r="E339" t="str">
            <v>KS</v>
          </cell>
          <cell r="F339">
            <v>7033</v>
          </cell>
        </row>
        <row r="340">
          <cell r="A340">
            <v>1124641</v>
          </cell>
          <cell r="B340" t="str">
            <v>Spojka pro lištu MS 41 podélná...GVMS 4 ASV FT</v>
          </cell>
          <cell r="C340">
            <v>232.03</v>
          </cell>
          <cell r="D340">
            <v>100</v>
          </cell>
          <cell r="E340" t="str">
            <v>KS</v>
          </cell>
          <cell r="F340">
            <v>23203</v>
          </cell>
        </row>
        <row r="341">
          <cell r="A341">
            <v>1124643</v>
          </cell>
          <cell r="B341" t="str">
            <v>deska pro lištu MS 41 podélná...GMS 1 VP FT</v>
          </cell>
          <cell r="C341">
            <v>67.47</v>
          </cell>
          <cell r="D341">
            <v>100</v>
          </cell>
          <cell r="E341" t="str">
            <v>KS</v>
          </cell>
          <cell r="F341">
            <v>6747</v>
          </cell>
        </row>
        <row r="342">
          <cell r="A342">
            <v>1124645</v>
          </cell>
          <cell r="B342" t="str">
            <v>Spojka pro lištu MS 41 podélná...GMS 2 VP FT</v>
          </cell>
          <cell r="C342">
            <v>96.79</v>
          </cell>
          <cell r="D342">
            <v>100</v>
          </cell>
          <cell r="E342" t="str">
            <v>KS</v>
          </cell>
          <cell r="F342">
            <v>9679</v>
          </cell>
        </row>
        <row r="343">
          <cell r="A343">
            <v>1124647</v>
          </cell>
          <cell r="B343" t="str">
            <v>Spojka pro lištu MS 41 podélná...GMS 3 VP FT</v>
          </cell>
          <cell r="C343">
            <v>141.66</v>
          </cell>
          <cell r="D343">
            <v>100</v>
          </cell>
          <cell r="E343" t="str">
            <v>KS</v>
          </cell>
          <cell r="F343">
            <v>14166</v>
          </cell>
        </row>
        <row r="344">
          <cell r="A344">
            <v>1124649</v>
          </cell>
          <cell r="B344" t="str">
            <v>Spojka pro lištu MS 41 podélná...GMS 4 VP FT</v>
          </cell>
          <cell r="C344">
            <v>195.86</v>
          </cell>
          <cell r="D344">
            <v>100</v>
          </cell>
          <cell r="E344" t="str">
            <v>KS</v>
          </cell>
          <cell r="F344">
            <v>19586</v>
          </cell>
        </row>
        <row r="345">
          <cell r="A345">
            <v>1124651</v>
          </cell>
          <cell r="B345" t="str">
            <v>Spojka pro lištu MS 41 podélná...GMS 5 VP FT</v>
          </cell>
          <cell r="C345">
            <v>239.6</v>
          </cell>
          <cell r="D345">
            <v>100</v>
          </cell>
          <cell r="E345" t="str">
            <v>KS</v>
          </cell>
          <cell r="F345">
            <v>23960</v>
          </cell>
        </row>
        <row r="346">
          <cell r="A346">
            <v>1124653</v>
          </cell>
          <cell r="B346" t="str">
            <v>Spojka pro lištu MS 41 tvaru L...GMS 3 VP L FT</v>
          </cell>
          <cell r="C346">
            <v>208.31</v>
          </cell>
          <cell r="D346">
            <v>100</v>
          </cell>
          <cell r="E346" t="str">
            <v>KS</v>
          </cell>
          <cell r="F346">
            <v>20831</v>
          </cell>
        </row>
        <row r="347">
          <cell r="A347">
            <v>1124655</v>
          </cell>
          <cell r="B347" t="str">
            <v>Spojka pro lištu MS 41 tvar T...GMS 4 VP T FT</v>
          </cell>
          <cell r="C347">
            <v>406.28</v>
          </cell>
          <cell r="D347">
            <v>100</v>
          </cell>
          <cell r="E347" t="str">
            <v>KS</v>
          </cell>
          <cell r="F347">
            <v>40628</v>
          </cell>
        </row>
        <row r="348">
          <cell r="A348">
            <v>1124657</v>
          </cell>
          <cell r="B348" t="str">
            <v>Spojka pro lištu MS 41 křížení...GMS 5 VP X FT</v>
          </cell>
          <cell r="C348">
            <v>425.03</v>
          </cell>
          <cell r="D348">
            <v>100</v>
          </cell>
          <cell r="E348" t="str">
            <v>KS</v>
          </cell>
          <cell r="F348">
            <v>42503</v>
          </cell>
        </row>
        <row r="349">
          <cell r="A349">
            <v>1124659</v>
          </cell>
          <cell r="B349" t="str">
            <v>Spojovací úhelník...GMS 2 VW 90 FT</v>
          </cell>
          <cell r="C349">
            <v>242.84</v>
          </cell>
          <cell r="D349">
            <v>100</v>
          </cell>
          <cell r="E349" t="str">
            <v>KS</v>
          </cell>
          <cell r="F349">
            <v>24284</v>
          </cell>
        </row>
        <row r="350">
          <cell r="A350">
            <v>1124661</v>
          </cell>
          <cell r="B350" t="str">
            <v>Spojovací úhelník...GMS 3 VW 90 FT</v>
          </cell>
          <cell r="C350">
            <v>164.54</v>
          </cell>
          <cell r="D350">
            <v>100</v>
          </cell>
          <cell r="E350" t="str">
            <v>KS</v>
          </cell>
          <cell r="F350">
            <v>16454</v>
          </cell>
        </row>
        <row r="351">
          <cell r="A351">
            <v>1124663</v>
          </cell>
          <cell r="B351" t="str">
            <v>Spojovací úhelník...GMS 4 VW 90 FT</v>
          </cell>
          <cell r="C351">
            <v>258.33999999999997</v>
          </cell>
          <cell r="D351">
            <v>100</v>
          </cell>
          <cell r="E351" t="str">
            <v>KS</v>
          </cell>
          <cell r="F351">
            <v>25834</v>
          </cell>
        </row>
        <row r="352">
          <cell r="A352">
            <v>1124667</v>
          </cell>
          <cell r="B352" t="str">
            <v>Spojovací úhelník...GMS 3 VW 45 FT</v>
          </cell>
          <cell r="C352">
            <v>137.01</v>
          </cell>
          <cell r="D352">
            <v>100</v>
          </cell>
          <cell r="E352" t="str">
            <v>KS</v>
          </cell>
          <cell r="F352">
            <v>13701</v>
          </cell>
        </row>
        <row r="353">
          <cell r="A353">
            <v>1124669</v>
          </cell>
          <cell r="B353" t="str">
            <v>Spojovací úhelník...GMS 4 VW 45 FT</v>
          </cell>
          <cell r="C353">
            <v>233.35</v>
          </cell>
          <cell r="D353">
            <v>100</v>
          </cell>
          <cell r="E353" t="str">
            <v>KS</v>
          </cell>
          <cell r="F353">
            <v>23335</v>
          </cell>
        </row>
        <row r="354">
          <cell r="A354">
            <v>1124671</v>
          </cell>
          <cell r="B354" t="str">
            <v>Třmen Omega...GMS 3 O 4121 FT</v>
          </cell>
          <cell r="C354">
            <v>216.56</v>
          </cell>
          <cell r="D354">
            <v>100</v>
          </cell>
          <cell r="E354" t="str">
            <v>KS</v>
          </cell>
          <cell r="F354">
            <v>21656</v>
          </cell>
        </row>
        <row r="355">
          <cell r="A355">
            <v>1124673</v>
          </cell>
          <cell r="B355" t="str">
            <v>Třmen Omega...GMS 3 O 4141 FT</v>
          </cell>
          <cell r="C355">
            <v>220.84</v>
          </cell>
          <cell r="D355">
            <v>100</v>
          </cell>
          <cell r="E355" t="str">
            <v>KS</v>
          </cell>
          <cell r="F355">
            <v>22084</v>
          </cell>
        </row>
        <row r="356">
          <cell r="A356">
            <v>1124679</v>
          </cell>
          <cell r="B356" t="str">
            <v>Upevňovací třmen pro lištu MS41...SB MS 41 M8 FT</v>
          </cell>
          <cell r="C356">
            <v>344.14</v>
          </cell>
          <cell r="D356">
            <v>100</v>
          </cell>
          <cell r="E356" t="str">
            <v>KS</v>
          </cell>
          <cell r="F356">
            <v>34414</v>
          </cell>
        </row>
        <row r="357">
          <cell r="A357">
            <v>1124681</v>
          </cell>
          <cell r="B357" t="str">
            <v>Podpěrná spojka...GVMS 4 ASV A2</v>
          </cell>
          <cell r="C357">
            <v>292.79000000000002</v>
          </cell>
          <cell r="D357">
            <v>100</v>
          </cell>
          <cell r="E357" t="str">
            <v>KS</v>
          </cell>
          <cell r="F357">
            <v>29279</v>
          </cell>
        </row>
        <row r="358">
          <cell r="A358">
            <v>1124689</v>
          </cell>
          <cell r="B358" t="str">
            <v>Spojovací deska...GMS 4 VP A2</v>
          </cell>
          <cell r="C358">
            <v>266.01</v>
          </cell>
          <cell r="D358">
            <v>100</v>
          </cell>
          <cell r="E358" t="str">
            <v>KS</v>
          </cell>
          <cell r="F358">
            <v>26601</v>
          </cell>
        </row>
        <row r="359">
          <cell r="A359">
            <v>1124695</v>
          </cell>
          <cell r="B359" t="str">
            <v>Spojovací deska...GMS 4 VP T A2</v>
          </cell>
          <cell r="C359">
            <v>652.39</v>
          </cell>
          <cell r="D359">
            <v>100</v>
          </cell>
          <cell r="E359" t="str">
            <v>KS</v>
          </cell>
          <cell r="F359">
            <v>65239</v>
          </cell>
        </row>
        <row r="360">
          <cell r="A360">
            <v>1124699</v>
          </cell>
          <cell r="B360" t="str">
            <v>Spojovací úhelník...GMS 2 VW 90 A2</v>
          </cell>
          <cell r="C360">
            <v>209.6</v>
          </cell>
          <cell r="D360">
            <v>100</v>
          </cell>
          <cell r="E360" t="str">
            <v>KS</v>
          </cell>
          <cell r="F360">
            <v>20960</v>
          </cell>
        </row>
        <row r="361">
          <cell r="A361">
            <v>1124701</v>
          </cell>
          <cell r="B361" t="str">
            <v>Spojovací úhelník...GMS 3 VW 90 A2</v>
          </cell>
          <cell r="C361">
            <v>270.68</v>
          </cell>
          <cell r="D361">
            <v>100</v>
          </cell>
          <cell r="E361" t="str">
            <v>KS</v>
          </cell>
          <cell r="F361">
            <v>27068</v>
          </cell>
        </row>
        <row r="362">
          <cell r="A362">
            <v>1124723</v>
          </cell>
          <cell r="B362" t="str">
            <v>Spojovací deska...GMS 1 VP A4</v>
          </cell>
          <cell r="C362">
            <v>125</v>
          </cell>
          <cell r="D362">
            <v>100</v>
          </cell>
          <cell r="E362" t="str">
            <v>KS</v>
          </cell>
          <cell r="F362">
            <v>12500</v>
          </cell>
        </row>
        <row r="363">
          <cell r="A363">
            <v>1124741</v>
          </cell>
          <cell r="B363" t="str">
            <v>Spojovací úhelník...GMS 3 VW 90 A4</v>
          </cell>
          <cell r="C363">
            <v>386.39</v>
          </cell>
          <cell r="D363">
            <v>100</v>
          </cell>
          <cell r="E363" t="str">
            <v>KS</v>
          </cell>
          <cell r="F363">
            <v>38639</v>
          </cell>
        </row>
        <row r="364">
          <cell r="A364">
            <v>1124792</v>
          </cell>
          <cell r="B364" t="str">
            <v>Vazební úhelník...GMS 6 KD FT</v>
          </cell>
          <cell r="C364">
            <v>450.81</v>
          </cell>
          <cell r="D364">
            <v>100</v>
          </cell>
          <cell r="E364" t="str">
            <v>KS</v>
          </cell>
          <cell r="F364">
            <v>45081</v>
          </cell>
        </row>
        <row r="365">
          <cell r="A365">
            <v>1143123</v>
          </cell>
          <cell r="B365" t="str">
            <v>Kluzná matice...5017 M6 OS A2</v>
          </cell>
          <cell r="C365">
            <v>50</v>
          </cell>
          <cell r="D365">
            <v>100</v>
          </cell>
          <cell r="E365" t="str">
            <v>KS</v>
          </cell>
          <cell r="F365">
            <v>5000</v>
          </cell>
        </row>
        <row r="366">
          <cell r="A366">
            <v>1147012</v>
          </cell>
          <cell r="B366" t="str">
            <v>kluzná matice...CL20SN M5 ZL</v>
          </cell>
          <cell r="C366">
            <v>9.56</v>
          </cell>
          <cell r="D366">
            <v>100</v>
          </cell>
          <cell r="E366" t="str">
            <v>KS</v>
          </cell>
          <cell r="F366">
            <v>956</v>
          </cell>
        </row>
        <row r="367">
          <cell r="A367">
            <v>1147016</v>
          </cell>
          <cell r="B367" t="str">
            <v>Kluzná matice...CL20SN M6 ZL</v>
          </cell>
          <cell r="C367">
            <v>9.1199999999999992</v>
          </cell>
          <cell r="D367">
            <v>100</v>
          </cell>
          <cell r="E367" t="str">
            <v>KS</v>
          </cell>
          <cell r="F367">
            <v>912</v>
          </cell>
        </row>
        <row r="368">
          <cell r="A368">
            <v>1147020</v>
          </cell>
          <cell r="B368" t="str">
            <v>Kluzná matice...CL27SN M4 ZL</v>
          </cell>
          <cell r="C368">
            <v>8.42</v>
          </cell>
          <cell r="D368">
            <v>100</v>
          </cell>
          <cell r="E368" t="str">
            <v>KS</v>
          </cell>
          <cell r="F368">
            <v>842</v>
          </cell>
        </row>
        <row r="369">
          <cell r="A369">
            <v>1147024</v>
          </cell>
          <cell r="B369" t="str">
            <v>Kluzná matice...CL27SN M5 ZL</v>
          </cell>
          <cell r="C369">
            <v>24.61</v>
          </cell>
          <cell r="D369">
            <v>100</v>
          </cell>
          <cell r="E369" t="str">
            <v>KS</v>
          </cell>
          <cell r="F369">
            <v>2461</v>
          </cell>
        </row>
        <row r="370">
          <cell r="A370">
            <v>1147028</v>
          </cell>
          <cell r="B370" t="str">
            <v>Kluzná matice...CL27SN M6 ZL</v>
          </cell>
          <cell r="C370">
            <v>22.35</v>
          </cell>
          <cell r="D370">
            <v>100</v>
          </cell>
          <cell r="E370" t="str">
            <v>KS</v>
          </cell>
          <cell r="F370">
            <v>2235</v>
          </cell>
        </row>
        <row r="371">
          <cell r="A371">
            <v>1147056</v>
          </cell>
          <cell r="B371" t="str">
            <v>Kluzná matice...ACMSN M6 ZL</v>
          </cell>
          <cell r="C371">
            <v>14.77</v>
          </cell>
          <cell r="D371">
            <v>100</v>
          </cell>
          <cell r="E371" t="str">
            <v>KS</v>
          </cell>
          <cell r="F371">
            <v>1477</v>
          </cell>
        </row>
        <row r="372">
          <cell r="A372">
            <v>1147060</v>
          </cell>
          <cell r="B372" t="str">
            <v>Kluzná matice...ACMSN M8 ZL</v>
          </cell>
          <cell r="C372">
            <v>18.899999999999999</v>
          </cell>
          <cell r="D372">
            <v>100</v>
          </cell>
          <cell r="E372" t="str">
            <v>KS</v>
          </cell>
          <cell r="F372">
            <v>1890</v>
          </cell>
        </row>
        <row r="373">
          <cell r="A373">
            <v>1147064</v>
          </cell>
          <cell r="B373" t="str">
            <v>Kluzná matice...ACMSN M10 ZL</v>
          </cell>
          <cell r="C373">
            <v>26.09</v>
          </cell>
          <cell r="D373">
            <v>100</v>
          </cell>
          <cell r="E373" t="str">
            <v>KS</v>
          </cell>
          <cell r="F373">
            <v>2609</v>
          </cell>
        </row>
        <row r="374">
          <cell r="A374">
            <v>1147076</v>
          </cell>
          <cell r="B374" t="str">
            <v>Kluzná matice...ACMSN M6 A4</v>
          </cell>
          <cell r="C374">
            <v>47.29</v>
          </cell>
          <cell r="D374">
            <v>100</v>
          </cell>
          <cell r="E374" t="str">
            <v>KS</v>
          </cell>
          <cell r="F374">
            <v>4729</v>
          </cell>
        </row>
        <row r="375">
          <cell r="A375">
            <v>1147080</v>
          </cell>
          <cell r="B375" t="str">
            <v>Kluzná matice...ACMSN M8 A4</v>
          </cell>
          <cell r="C375">
            <v>47.29</v>
          </cell>
          <cell r="D375">
            <v>100</v>
          </cell>
          <cell r="E375" t="str">
            <v>KS</v>
          </cell>
          <cell r="F375">
            <v>4729</v>
          </cell>
        </row>
        <row r="376">
          <cell r="A376">
            <v>1147084</v>
          </cell>
          <cell r="B376" t="str">
            <v>Kluzná matice...ACMSN M10 A4</v>
          </cell>
          <cell r="C376">
            <v>40.67</v>
          </cell>
          <cell r="D376">
            <v>100</v>
          </cell>
          <cell r="E376" t="str">
            <v>KS</v>
          </cell>
          <cell r="F376">
            <v>4067</v>
          </cell>
        </row>
        <row r="377">
          <cell r="A377">
            <v>1147106</v>
          </cell>
          <cell r="B377" t="str">
            <v>Kluzná matice...MS40SN M6 ZL</v>
          </cell>
          <cell r="C377">
            <v>95.33</v>
          </cell>
          <cell r="D377">
            <v>100</v>
          </cell>
          <cell r="E377" t="str">
            <v>KS</v>
          </cell>
          <cell r="F377">
            <v>9533</v>
          </cell>
        </row>
        <row r="378">
          <cell r="A378">
            <v>1147110</v>
          </cell>
          <cell r="B378" t="str">
            <v>Kluzná matice...MS40SN M8 ZL</v>
          </cell>
          <cell r="C378">
            <v>100.36</v>
          </cell>
          <cell r="D378">
            <v>100</v>
          </cell>
          <cell r="E378" t="str">
            <v>KS</v>
          </cell>
          <cell r="F378">
            <v>10036</v>
          </cell>
        </row>
        <row r="379">
          <cell r="A379">
            <v>1147114</v>
          </cell>
          <cell r="B379" t="str">
            <v>kluzná matice...MS40SN M10 ZL</v>
          </cell>
          <cell r="C379">
            <v>93.85</v>
          </cell>
          <cell r="D379">
            <v>100</v>
          </cell>
          <cell r="E379" t="str">
            <v>KS</v>
          </cell>
          <cell r="F379">
            <v>9385</v>
          </cell>
        </row>
        <row r="380">
          <cell r="A380">
            <v>1147118</v>
          </cell>
          <cell r="B380" t="str">
            <v>Kluzná matice...MS40SN M12 ZL</v>
          </cell>
          <cell r="C380">
            <v>93.85</v>
          </cell>
          <cell r="D380">
            <v>100</v>
          </cell>
          <cell r="E380" t="str">
            <v>KS</v>
          </cell>
          <cell r="F380">
            <v>9385</v>
          </cell>
        </row>
        <row r="381">
          <cell r="A381">
            <v>1147126</v>
          </cell>
          <cell r="B381" t="str">
            <v>Kluzná matice...MS40SN M6 A4</v>
          </cell>
          <cell r="C381">
            <v>204.06</v>
          </cell>
          <cell r="D381">
            <v>100</v>
          </cell>
          <cell r="E381" t="str">
            <v>KS</v>
          </cell>
          <cell r="F381">
            <v>20406</v>
          </cell>
        </row>
        <row r="382">
          <cell r="A382">
            <v>1147130</v>
          </cell>
          <cell r="B382" t="str">
            <v>KLuzná matice...MS40SN M8 A4</v>
          </cell>
          <cell r="C382">
            <v>220.71</v>
          </cell>
          <cell r="D382">
            <v>100</v>
          </cell>
          <cell r="E382" t="str">
            <v>KS</v>
          </cell>
          <cell r="F382">
            <v>22071</v>
          </cell>
        </row>
        <row r="383">
          <cell r="A383">
            <v>1147156</v>
          </cell>
          <cell r="B383" t="str">
            <v>Kluzná matice...MS50SN M6 ZL</v>
          </cell>
          <cell r="C383">
            <v>117</v>
          </cell>
          <cell r="D383">
            <v>100</v>
          </cell>
          <cell r="E383" t="str">
            <v>KS</v>
          </cell>
          <cell r="F383">
            <v>11700</v>
          </cell>
        </row>
        <row r="384">
          <cell r="A384">
            <v>1147160</v>
          </cell>
          <cell r="B384" t="str">
            <v>Kluzná matice...MS50SN M8 ZL</v>
          </cell>
          <cell r="C384">
            <v>117</v>
          </cell>
          <cell r="D384">
            <v>100</v>
          </cell>
          <cell r="E384" t="str">
            <v>KS</v>
          </cell>
          <cell r="F384">
            <v>11700</v>
          </cell>
        </row>
        <row r="385">
          <cell r="A385">
            <v>1147164</v>
          </cell>
          <cell r="B385" t="str">
            <v>Kluzná matice...MS50SN M10 ZL</v>
          </cell>
          <cell r="C385">
            <v>117</v>
          </cell>
          <cell r="D385">
            <v>100</v>
          </cell>
          <cell r="E385" t="str">
            <v>KS</v>
          </cell>
          <cell r="F385">
            <v>11700</v>
          </cell>
        </row>
        <row r="386">
          <cell r="A386">
            <v>1147168</v>
          </cell>
          <cell r="B386" t="str">
            <v>Kluzná matice...MS50SN M12 ZL</v>
          </cell>
          <cell r="C386">
            <v>117</v>
          </cell>
          <cell r="D386">
            <v>100</v>
          </cell>
          <cell r="E386" t="str">
            <v>KS</v>
          </cell>
          <cell r="F386">
            <v>11700</v>
          </cell>
        </row>
        <row r="387">
          <cell r="A387">
            <v>1147186</v>
          </cell>
          <cell r="B387" t="str">
            <v>Kluzná matice...MS50SN M8 A4</v>
          </cell>
          <cell r="C387">
            <v>288.8</v>
          </cell>
          <cell r="D387">
            <v>100</v>
          </cell>
          <cell r="E387" t="str">
            <v>KS</v>
          </cell>
          <cell r="F387">
            <v>28880</v>
          </cell>
        </row>
        <row r="388">
          <cell r="A388">
            <v>1147190</v>
          </cell>
          <cell r="B388" t="str">
            <v>Kluzná matice...MS50SN M10 A4</v>
          </cell>
          <cell r="C388">
            <v>253.53</v>
          </cell>
          <cell r="D388">
            <v>100</v>
          </cell>
          <cell r="E388" t="str">
            <v>KS</v>
          </cell>
          <cell r="F388">
            <v>25353</v>
          </cell>
        </row>
        <row r="389">
          <cell r="A389">
            <v>1147194</v>
          </cell>
          <cell r="B389" t="str">
            <v>Kluzná matice...MS50SN M12 A4</v>
          </cell>
          <cell r="C389">
            <v>251.65</v>
          </cell>
          <cell r="D389">
            <v>100</v>
          </cell>
          <cell r="E389" t="str">
            <v>KS</v>
          </cell>
          <cell r="F389">
            <v>25165</v>
          </cell>
        </row>
        <row r="390">
          <cell r="A390">
            <v>1147206</v>
          </cell>
          <cell r="B390" t="str">
            <v>Kluzná matice...MS41SN M6 ZL</v>
          </cell>
          <cell r="C390">
            <v>41.29</v>
          </cell>
          <cell r="D390">
            <v>100</v>
          </cell>
          <cell r="E390" t="str">
            <v>KS</v>
          </cell>
          <cell r="F390">
            <v>4129</v>
          </cell>
        </row>
        <row r="391">
          <cell r="A391">
            <v>1147210</v>
          </cell>
          <cell r="B391" t="str">
            <v>Kluzná matice...MS41SN M8 ZL</v>
          </cell>
          <cell r="C391">
            <v>46.46</v>
          </cell>
          <cell r="D391">
            <v>100</v>
          </cell>
          <cell r="E391" t="str">
            <v>KS</v>
          </cell>
          <cell r="F391">
            <v>4646</v>
          </cell>
        </row>
        <row r="392">
          <cell r="A392">
            <v>1147214</v>
          </cell>
          <cell r="B392" t="str">
            <v>Kluzná matice...MS41SN M10 ZL</v>
          </cell>
          <cell r="C392">
            <v>46.46</v>
          </cell>
          <cell r="D392">
            <v>100</v>
          </cell>
          <cell r="E392" t="str">
            <v>KS</v>
          </cell>
          <cell r="F392">
            <v>4646</v>
          </cell>
        </row>
        <row r="393">
          <cell r="A393">
            <v>1147218</v>
          </cell>
          <cell r="B393" t="str">
            <v>kluzná matice...MS41SN M12 ZL</v>
          </cell>
          <cell r="C393">
            <v>46.46</v>
          </cell>
          <cell r="D393">
            <v>100</v>
          </cell>
          <cell r="E393" t="str">
            <v>KS</v>
          </cell>
          <cell r="F393">
            <v>4646</v>
          </cell>
        </row>
        <row r="394">
          <cell r="A394">
            <v>1147226</v>
          </cell>
          <cell r="B394" t="str">
            <v>Kluzná matice...MS41SN M6 A4</v>
          </cell>
          <cell r="C394">
            <v>99.95</v>
          </cell>
          <cell r="D394">
            <v>100</v>
          </cell>
          <cell r="E394" t="str">
            <v>KS</v>
          </cell>
          <cell r="F394">
            <v>9995</v>
          </cell>
        </row>
        <row r="395">
          <cell r="A395">
            <v>1147230</v>
          </cell>
          <cell r="B395" t="str">
            <v>kluzná matice s pružinou...MS41SN M8 A4</v>
          </cell>
          <cell r="C395">
            <v>129.65</v>
          </cell>
          <cell r="D395">
            <v>100</v>
          </cell>
          <cell r="E395" t="str">
            <v>KS</v>
          </cell>
          <cell r="F395">
            <v>12965</v>
          </cell>
        </row>
        <row r="396">
          <cell r="A396">
            <v>1147306</v>
          </cell>
          <cell r="B396" t="str">
            <v>Kluzná matice...MS41SNF M6 F</v>
          </cell>
          <cell r="C396">
            <v>58.87</v>
          </cell>
          <cell r="D396">
            <v>100</v>
          </cell>
          <cell r="E396" t="str">
            <v>KS</v>
          </cell>
          <cell r="F396">
            <v>5887</v>
          </cell>
        </row>
        <row r="397">
          <cell r="A397">
            <v>1147310</v>
          </cell>
          <cell r="B397" t="str">
            <v>Kluzná matice s pružinou...MS41SNF M8 F</v>
          </cell>
          <cell r="C397">
            <v>58.87</v>
          </cell>
          <cell r="D397">
            <v>100</v>
          </cell>
          <cell r="E397" t="str">
            <v>KS</v>
          </cell>
          <cell r="F397">
            <v>5887</v>
          </cell>
        </row>
        <row r="398">
          <cell r="A398">
            <v>1147314</v>
          </cell>
          <cell r="B398" t="str">
            <v>Kluzná matice s pružinou...MS41SNF M10 F</v>
          </cell>
          <cell r="C398">
            <v>58.87</v>
          </cell>
          <cell r="D398">
            <v>100</v>
          </cell>
          <cell r="E398" t="str">
            <v>KS</v>
          </cell>
          <cell r="F398">
            <v>5887</v>
          </cell>
        </row>
        <row r="399">
          <cell r="A399">
            <v>1147318</v>
          </cell>
          <cell r="B399" t="str">
            <v>Kluzná matice s pružinou...MS41SNF M12 F</v>
          </cell>
          <cell r="C399">
            <v>58.87</v>
          </cell>
          <cell r="D399">
            <v>100</v>
          </cell>
          <cell r="E399" t="str">
            <v>KS</v>
          </cell>
          <cell r="F399">
            <v>5887</v>
          </cell>
        </row>
        <row r="400">
          <cell r="A400">
            <v>1147336</v>
          </cell>
          <cell r="B400" t="str">
            <v>Kluzná matice...MS41SNF M6 A4</v>
          </cell>
          <cell r="C400">
            <v>112.07</v>
          </cell>
          <cell r="D400">
            <v>100</v>
          </cell>
          <cell r="E400" t="str">
            <v>KS</v>
          </cell>
          <cell r="F400">
            <v>11207</v>
          </cell>
        </row>
        <row r="401">
          <cell r="A401">
            <v>1147344</v>
          </cell>
          <cell r="B401" t="str">
            <v>Kluzná matice...MS41SNF M10 A4</v>
          </cell>
          <cell r="C401">
            <v>112.13</v>
          </cell>
          <cell r="D401">
            <v>100</v>
          </cell>
          <cell r="E401" t="str">
            <v>KS</v>
          </cell>
          <cell r="F401">
            <v>11213</v>
          </cell>
        </row>
        <row r="402">
          <cell r="A402">
            <v>1147348</v>
          </cell>
          <cell r="B402" t="str">
            <v>kluzná matice s pružinou...MS41SNF M12 A4</v>
          </cell>
          <cell r="C402">
            <v>140.19999999999999</v>
          </cell>
          <cell r="D402">
            <v>100</v>
          </cell>
          <cell r="E402" t="str">
            <v>KS</v>
          </cell>
          <cell r="F402">
            <v>14020</v>
          </cell>
        </row>
        <row r="403">
          <cell r="A403">
            <v>1148012</v>
          </cell>
          <cell r="B403" t="str">
            <v>Šroub s profilovou hlavou...CL20HB M6x25 ZL</v>
          </cell>
          <cell r="C403">
            <v>37.85</v>
          </cell>
          <cell r="D403">
            <v>100</v>
          </cell>
          <cell r="E403" t="str">
            <v>KS</v>
          </cell>
          <cell r="F403">
            <v>3785</v>
          </cell>
        </row>
        <row r="404">
          <cell r="A404">
            <v>1148028</v>
          </cell>
          <cell r="B404" t="str">
            <v>Šroub s profilovou hlavou...CL27HB M8x25 ZL</v>
          </cell>
          <cell r="C404">
            <v>43.02</v>
          </cell>
          <cell r="D404">
            <v>100</v>
          </cell>
          <cell r="E404" t="str">
            <v>KS</v>
          </cell>
          <cell r="F404">
            <v>4302</v>
          </cell>
        </row>
        <row r="405">
          <cell r="A405">
            <v>1148056</v>
          </cell>
          <cell r="B405" t="str">
            <v>šroub s hlavou T...ACMHB M6x30 ZL</v>
          </cell>
          <cell r="C405">
            <v>62.76</v>
          </cell>
          <cell r="D405">
            <v>100</v>
          </cell>
          <cell r="E405" t="str">
            <v>KS</v>
          </cell>
          <cell r="F405">
            <v>6276</v>
          </cell>
        </row>
        <row r="406">
          <cell r="A406">
            <v>1148060</v>
          </cell>
          <cell r="B406" t="str">
            <v>Šroub s profilovou hlavou...ACMHB M8x30 ZL</v>
          </cell>
          <cell r="C406">
            <v>72.27</v>
          </cell>
          <cell r="D406">
            <v>100</v>
          </cell>
          <cell r="E406" t="str">
            <v>KS</v>
          </cell>
          <cell r="F406">
            <v>7227</v>
          </cell>
        </row>
        <row r="407">
          <cell r="A407">
            <v>1148068</v>
          </cell>
          <cell r="B407" t="str">
            <v>Šroub s hlavou T...ACMHB M10x30 ZL</v>
          </cell>
          <cell r="C407">
            <v>115.3</v>
          </cell>
          <cell r="D407">
            <v>100</v>
          </cell>
          <cell r="E407" t="str">
            <v>KS</v>
          </cell>
          <cell r="F407">
            <v>11530</v>
          </cell>
        </row>
        <row r="408">
          <cell r="A408">
            <v>1148076</v>
          </cell>
          <cell r="B408" t="str">
            <v>Šroub s hlavou T...ACMHB M6x30 A4</v>
          </cell>
          <cell r="C408">
            <v>205.43</v>
          </cell>
          <cell r="D408">
            <v>100</v>
          </cell>
          <cell r="E408" t="str">
            <v>KS</v>
          </cell>
          <cell r="F408">
            <v>20543</v>
          </cell>
        </row>
        <row r="409">
          <cell r="A409">
            <v>1148088</v>
          </cell>
          <cell r="B409" t="str">
            <v>Šroub s hlavou T...ACMHB M10x30 A4</v>
          </cell>
          <cell r="C409">
            <v>263.14999999999998</v>
          </cell>
          <cell r="D409">
            <v>100</v>
          </cell>
          <cell r="E409" t="str">
            <v>KS</v>
          </cell>
          <cell r="F409">
            <v>26315</v>
          </cell>
        </row>
        <row r="410">
          <cell r="A410">
            <v>1148110</v>
          </cell>
          <cell r="B410" t="str">
            <v>Šroub s hlavou T...MS40HB M8x30 ZL</v>
          </cell>
          <cell r="C410">
            <v>186.16</v>
          </cell>
          <cell r="D410">
            <v>100</v>
          </cell>
          <cell r="E410" t="str">
            <v>KS</v>
          </cell>
          <cell r="F410">
            <v>18616</v>
          </cell>
        </row>
        <row r="411">
          <cell r="A411">
            <v>1148118</v>
          </cell>
          <cell r="B411" t="str">
            <v>Šroub s hákovitou hlavou...MS40HB M10x30 ZL</v>
          </cell>
          <cell r="C411">
            <v>147.97</v>
          </cell>
          <cell r="D411">
            <v>100</v>
          </cell>
          <cell r="E411" t="str">
            <v>KS</v>
          </cell>
          <cell r="F411">
            <v>14797</v>
          </cell>
        </row>
        <row r="412">
          <cell r="A412">
            <v>1148122</v>
          </cell>
          <cell r="B412" t="str">
            <v>šroub s hlavou T...MS40HB M10x60 ZL</v>
          </cell>
          <cell r="C412">
            <v>158.30000000000001</v>
          </cell>
          <cell r="D412">
            <v>100</v>
          </cell>
          <cell r="E412" t="str">
            <v>KS</v>
          </cell>
          <cell r="F412">
            <v>15830</v>
          </cell>
        </row>
        <row r="413">
          <cell r="A413">
            <v>1148126</v>
          </cell>
          <cell r="B413" t="str">
            <v>Šroub s hákovou hlavou...MS40HB M12x30 ZL</v>
          </cell>
          <cell r="C413">
            <v>192.71</v>
          </cell>
          <cell r="D413">
            <v>100</v>
          </cell>
          <cell r="E413" t="str">
            <v>KS</v>
          </cell>
          <cell r="F413">
            <v>19271</v>
          </cell>
        </row>
        <row r="414">
          <cell r="A414">
            <v>1148130</v>
          </cell>
          <cell r="B414" t="str">
            <v>Šroub s hákovou hlavou...MS40HB M12x60 ZL</v>
          </cell>
          <cell r="C414">
            <v>214.47</v>
          </cell>
          <cell r="D414">
            <v>100</v>
          </cell>
          <cell r="E414" t="str">
            <v>KS</v>
          </cell>
          <cell r="F414">
            <v>21447</v>
          </cell>
        </row>
        <row r="415">
          <cell r="A415">
            <v>1148218</v>
          </cell>
          <cell r="B415" t="str">
            <v>Šroub s hlavou T...MS50HB M10x30 ZL</v>
          </cell>
          <cell r="C415">
            <v>165.53</v>
          </cell>
          <cell r="D415">
            <v>100</v>
          </cell>
          <cell r="E415" t="str">
            <v>KS</v>
          </cell>
          <cell r="F415">
            <v>16553</v>
          </cell>
        </row>
        <row r="416">
          <cell r="A416">
            <v>1148222</v>
          </cell>
          <cell r="B416" t="str">
            <v>Šroub s profilovou hlavou...MS50HB M10x60 ZL</v>
          </cell>
          <cell r="C416">
            <v>175.49</v>
          </cell>
          <cell r="D416">
            <v>100</v>
          </cell>
          <cell r="E416" t="str">
            <v>KS</v>
          </cell>
          <cell r="F416">
            <v>17549</v>
          </cell>
        </row>
        <row r="417">
          <cell r="A417">
            <v>1148226</v>
          </cell>
          <cell r="B417" t="str">
            <v>Šroub s hlavou T...MS50HB M12x30 ZL</v>
          </cell>
          <cell r="C417">
            <v>185.83</v>
          </cell>
          <cell r="D417">
            <v>100</v>
          </cell>
          <cell r="E417" t="str">
            <v>KS</v>
          </cell>
          <cell r="F417">
            <v>18583</v>
          </cell>
        </row>
        <row r="418">
          <cell r="A418">
            <v>1148230</v>
          </cell>
          <cell r="B418" t="str">
            <v>šroub s hlavou T...MS50HB M12x60 ZL</v>
          </cell>
          <cell r="C418">
            <v>209.91</v>
          </cell>
          <cell r="D418">
            <v>100</v>
          </cell>
          <cell r="E418" t="str">
            <v>KS</v>
          </cell>
          <cell r="F418">
            <v>20991</v>
          </cell>
        </row>
        <row r="419">
          <cell r="A419">
            <v>1148306</v>
          </cell>
          <cell r="B419" t="str">
            <v>šroub s hlavou T...MS41HB M6x30 ZL</v>
          </cell>
          <cell r="C419">
            <v>68.31</v>
          </cell>
          <cell r="D419">
            <v>100</v>
          </cell>
          <cell r="E419" t="str">
            <v>KS</v>
          </cell>
          <cell r="F419">
            <v>6831</v>
          </cell>
        </row>
        <row r="420">
          <cell r="A420">
            <v>1148310</v>
          </cell>
          <cell r="B420" t="str">
            <v>šroub s hlavou T...MS41HB M8x30 ZL</v>
          </cell>
          <cell r="C420">
            <v>77.42</v>
          </cell>
          <cell r="D420">
            <v>100</v>
          </cell>
          <cell r="E420" t="str">
            <v>KS</v>
          </cell>
          <cell r="F420">
            <v>7742</v>
          </cell>
        </row>
        <row r="421">
          <cell r="A421">
            <v>1148322</v>
          </cell>
          <cell r="B421" t="str">
            <v>šroub s hlavou T...MS41HB M10x30 ZL</v>
          </cell>
          <cell r="C421">
            <v>147.31</v>
          </cell>
          <cell r="D421">
            <v>100</v>
          </cell>
          <cell r="E421" t="str">
            <v>KS</v>
          </cell>
          <cell r="F421">
            <v>14731</v>
          </cell>
        </row>
        <row r="422">
          <cell r="A422">
            <v>1148334</v>
          </cell>
          <cell r="B422" t="str">
            <v>Šroub s hlavou T...MS41HB M12x30 ZL</v>
          </cell>
          <cell r="C422">
            <v>168.62</v>
          </cell>
          <cell r="D422">
            <v>100</v>
          </cell>
          <cell r="E422" t="str">
            <v>KS</v>
          </cell>
          <cell r="F422">
            <v>16862</v>
          </cell>
        </row>
        <row r="423">
          <cell r="A423">
            <v>1148376</v>
          </cell>
          <cell r="B423" t="str">
            <v>Šroub s hlavou T...MS41HBF M8x30 F</v>
          </cell>
          <cell r="C423">
            <v>50.95</v>
          </cell>
          <cell r="D423">
            <v>100</v>
          </cell>
          <cell r="E423" t="str">
            <v>KS</v>
          </cell>
          <cell r="F423">
            <v>5095</v>
          </cell>
        </row>
        <row r="424">
          <cell r="A424">
            <v>1148380</v>
          </cell>
          <cell r="B424" t="str">
            <v>Šroub s hlavou T...MS41HBF M8x60 F</v>
          </cell>
          <cell r="C424">
            <v>50.94</v>
          </cell>
          <cell r="D424">
            <v>100</v>
          </cell>
          <cell r="E424" t="str">
            <v>KS</v>
          </cell>
          <cell r="F424">
            <v>5094</v>
          </cell>
        </row>
        <row r="425">
          <cell r="A425">
            <v>1148392</v>
          </cell>
          <cell r="B425" t="str">
            <v>Šroub s hlavou T...MS41HBF M12x30 F</v>
          </cell>
          <cell r="C425">
            <v>79.14</v>
          </cell>
          <cell r="D425">
            <v>100</v>
          </cell>
          <cell r="E425" t="str">
            <v>KS</v>
          </cell>
          <cell r="F425">
            <v>7914</v>
          </cell>
        </row>
        <row r="426">
          <cell r="A426">
            <v>1148410</v>
          </cell>
          <cell r="B426" t="str">
            <v>Šroub s hlavou T...MS41HB M8x30 A4</v>
          </cell>
          <cell r="C426">
            <v>192.95</v>
          </cell>
          <cell r="D426">
            <v>100</v>
          </cell>
          <cell r="E426" t="str">
            <v>KS</v>
          </cell>
          <cell r="F426">
            <v>19295</v>
          </cell>
        </row>
        <row r="427">
          <cell r="A427">
            <v>1148422</v>
          </cell>
          <cell r="B427" t="str">
            <v>Šroub s hlavou T...MS41HB M10x30 A4</v>
          </cell>
          <cell r="C427">
            <v>250.42</v>
          </cell>
          <cell r="D427">
            <v>100</v>
          </cell>
          <cell r="E427" t="str">
            <v>KS</v>
          </cell>
          <cell r="F427">
            <v>25042</v>
          </cell>
        </row>
        <row r="428">
          <cell r="A428">
            <v>1148434</v>
          </cell>
          <cell r="B428" t="str">
            <v>Šroub s profilovou hlavou...MS41HB M12x30 A4</v>
          </cell>
          <cell r="C428">
            <v>344.24</v>
          </cell>
          <cell r="D428">
            <v>100</v>
          </cell>
          <cell r="E428" t="str">
            <v>KS</v>
          </cell>
          <cell r="F428">
            <v>34424</v>
          </cell>
        </row>
        <row r="429">
          <cell r="A429">
            <v>1148898</v>
          </cell>
          <cell r="B429" t="str">
            <v>Šroub...BS M6x30 G</v>
          </cell>
          <cell r="C429">
            <v>8.7799999999999994</v>
          </cell>
          <cell r="D429">
            <v>100</v>
          </cell>
          <cell r="E429" t="str">
            <v>KS</v>
          </cell>
          <cell r="F429">
            <v>878</v>
          </cell>
        </row>
        <row r="430">
          <cell r="A430">
            <v>1154975</v>
          </cell>
          <cell r="B430" t="str">
            <v>Šroub s hákovitou hlavou...HS M8x60 A4</v>
          </cell>
          <cell r="C430">
            <v>122.24</v>
          </cell>
          <cell r="D430">
            <v>100</v>
          </cell>
          <cell r="E430" t="str">
            <v>KS</v>
          </cell>
          <cell r="F430">
            <v>12224</v>
          </cell>
        </row>
        <row r="431">
          <cell r="A431">
            <v>1154990</v>
          </cell>
          <cell r="B431" t="str">
            <v>Šroub s hákovitou hlavou...HS M6x13 A2</v>
          </cell>
          <cell r="C431">
            <v>54.12</v>
          </cell>
          <cell r="D431">
            <v>100</v>
          </cell>
          <cell r="E431" t="str">
            <v>KS</v>
          </cell>
          <cell r="F431">
            <v>5412</v>
          </cell>
        </row>
        <row r="432">
          <cell r="A432">
            <v>1155407</v>
          </cell>
          <cell r="B432" t="str">
            <v>Třmenová příchytka...2056N M 12 FT</v>
          </cell>
          <cell r="C432">
            <v>52.13</v>
          </cell>
          <cell r="D432">
            <v>100</v>
          </cell>
          <cell r="E432" t="str">
            <v>KS</v>
          </cell>
          <cell r="F432">
            <v>5213</v>
          </cell>
        </row>
        <row r="433">
          <cell r="A433">
            <v>1155415</v>
          </cell>
          <cell r="B433" t="str">
            <v>Třmenová příchytka...2056N M 16 FT</v>
          </cell>
          <cell r="C433">
            <v>51.05</v>
          </cell>
          <cell r="D433">
            <v>100</v>
          </cell>
          <cell r="E433" t="str">
            <v>KS</v>
          </cell>
          <cell r="F433">
            <v>5105</v>
          </cell>
        </row>
        <row r="434">
          <cell r="A434">
            <v>1155423</v>
          </cell>
          <cell r="B434" t="str">
            <v>Třmenová příchytka...2056N M 22 FT</v>
          </cell>
          <cell r="C434">
            <v>56.86</v>
          </cell>
          <cell r="D434">
            <v>100</v>
          </cell>
          <cell r="E434" t="str">
            <v>KS</v>
          </cell>
          <cell r="F434">
            <v>5686</v>
          </cell>
        </row>
        <row r="435">
          <cell r="A435">
            <v>1155431</v>
          </cell>
          <cell r="B435" t="str">
            <v>Třmenová příchytka...2056N M 28 FT</v>
          </cell>
          <cell r="C435">
            <v>61.73</v>
          </cell>
          <cell r="D435">
            <v>100</v>
          </cell>
          <cell r="E435" t="str">
            <v>KS</v>
          </cell>
          <cell r="F435">
            <v>6173</v>
          </cell>
        </row>
        <row r="436">
          <cell r="A436">
            <v>1155458</v>
          </cell>
          <cell r="B436" t="str">
            <v>Třmenová příchytka...2056N M 34 FT</v>
          </cell>
          <cell r="C436">
            <v>77.05</v>
          </cell>
          <cell r="D436">
            <v>100</v>
          </cell>
          <cell r="E436" t="str">
            <v>KS</v>
          </cell>
          <cell r="F436">
            <v>7705</v>
          </cell>
        </row>
        <row r="437">
          <cell r="A437">
            <v>1155466</v>
          </cell>
          <cell r="B437" t="str">
            <v>Třmenová příchytka...2056N M 40 FT</v>
          </cell>
          <cell r="C437">
            <v>82.72</v>
          </cell>
          <cell r="D437">
            <v>100</v>
          </cell>
          <cell r="E437" t="str">
            <v>KS</v>
          </cell>
          <cell r="F437">
            <v>8272</v>
          </cell>
        </row>
        <row r="438">
          <cell r="A438">
            <v>1155474</v>
          </cell>
          <cell r="B438" t="str">
            <v>Třmenová příchytka...2056N M 46 FT</v>
          </cell>
          <cell r="C438">
            <v>88.89</v>
          </cell>
          <cell r="D438">
            <v>100</v>
          </cell>
          <cell r="E438" t="str">
            <v>KS</v>
          </cell>
          <cell r="F438">
            <v>8889</v>
          </cell>
        </row>
        <row r="439">
          <cell r="A439">
            <v>1155482</v>
          </cell>
          <cell r="B439" t="str">
            <v>Třmenová příchytka...2056N M 52 FT</v>
          </cell>
          <cell r="C439">
            <v>105.61</v>
          </cell>
          <cell r="D439">
            <v>100</v>
          </cell>
          <cell r="E439" t="str">
            <v>KS</v>
          </cell>
          <cell r="F439">
            <v>10561</v>
          </cell>
        </row>
        <row r="440">
          <cell r="A440">
            <v>1155490</v>
          </cell>
          <cell r="B440" t="str">
            <v>Třmenová příchytka...2056N M 58 FT</v>
          </cell>
          <cell r="C440">
            <v>123.68</v>
          </cell>
          <cell r="D440">
            <v>100</v>
          </cell>
          <cell r="E440" t="str">
            <v>KS</v>
          </cell>
          <cell r="F440">
            <v>12368</v>
          </cell>
        </row>
        <row r="441">
          <cell r="A441">
            <v>1156004</v>
          </cell>
          <cell r="B441" t="str">
            <v>Třmenová příchytka...2056 M 12 FT</v>
          </cell>
          <cell r="C441">
            <v>50.1</v>
          </cell>
          <cell r="D441">
            <v>100</v>
          </cell>
          <cell r="E441" t="str">
            <v>KS</v>
          </cell>
          <cell r="F441">
            <v>5010</v>
          </cell>
        </row>
        <row r="442">
          <cell r="A442">
            <v>1156012</v>
          </cell>
          <cell r="B442" t="str">
            <v>Třmenová příchytka...2056 M 16 FT</v>
          </cell>
          <cell r="C442">
            <v>53.09</v>
          </cell>
          <cell r="D442">
            <v>100</v>
          </cell>
          <cell r="E442" t="str">
            <v>KS</v>
          </cell>
          <cell r="F442">
            <v>5309</v>
          </cell>
        </row>
        <row r="443">
          <cell r="A443">
            <v>1156020</v>
          </cell>
          <cell r="B443" t="str">
            <v>Třmenová příchytka...2056 M 22 FT</v>
          </cell>
          <cell r="C443">
            <v>58.51</v>
          </cell>
          <cell r="D443">
            <v>100</v>
          </cell>
          <cell r="E443" t="str">
            <v>KS</v>
          </cell>
          <cell r="F443">
            <v>5851</v>
          </cell>
        </row>
        <row r="444">
          <cell r="A444">
            <v>1156039</v>
          </cell>
          <cell r="B444" t="str">
            <v>Třmenová příchytka...2056 M 28 FT</v>
          </cell>
          <cell r="C444">
            <v>63.82</v>
          </cell>
          <cell r="D444">
            <v>100</v>
          </cell>
          <cell r="E444" t="str">
            <v>KS</v>
          </cell>
          <cell r="F444">
            <v>6382</v>
          </cell>
        </row>
        <row r="445">
          <cell r="A445">
            <v>1156047</v>
          </cell>
          <cell r="B445" t="str">
            <v>Třmenová příchytka...2056 M 34 FT</v>
          </cell>
          <cell r="C445">
            <v>76.739999999999995</v>
          </cell>
          <cell r="D445">
            <v>100</v>
          </cell>
          <cell r="E445" t="str">
            <v>KS</v>
          </cell>
          <cell r="F445">
            <v>7674</v>
          </cell>
        </row>
        <row r="446">
          <cell r="A446">
            <v>1156055</v>
          </cell>
          <cell r="B446" t="str">
            <v>Třmenová příchytka...2056 M 40 FT</v>
          </cell>
          <cell r="C446">
            <v>82.99</v>
          </cell>
          <cell r="D446">
            <v>100</v>
          </cell>
          <cell r="E446" t="str">
            <v>KS</v>
          </cell>
          <cell r="F446">
            <v>8299</v>
          </cell>
        </row>
        <row r="447">
          <cell r="A447">
            <v>1156063</v>
          </cell>
          <cell r="B447" t="str">
            <v>Třmenová příchytka...2056 M 46 FT</v>
          </cell>
          <cell r="C447">
            <v>92.74</v>
          </cell>
          <cell r="D447">
            <v>100</v>
          </cell>
          <cell r="E447" t="str">
            <v>KS</v>
          </cell>
          <cell r="F447">
            <v>9274</v>
          </cell>
        </row>
        <row r="448">
          <cell r="A448">
            <v>1156071</v>
          </cell>
          <cell r="B448" t="str">
            <v>Třmenová příchytka...2056 M 52 FT</v>
          </cell>
          <cell r="C448">
            <v>99.76</v>
          </cell>
          <cell r="D448">
            <v>100</v>
          </cell>
          <cell r="E448" t="str">
            <v>KS</v>
          </cell>
          <cell r="F448">
            <v>9976</v>
          </cell>
        </row>
        <row r="449">
          <cell r="A449">
            <v>1156098</v>
          </cell>
          <cell r="B449" t="str">
            <v>Třmenová příchytka...2056 M 58 FT</v>
          </cell>
          <cell r="C449">
            <v>102.4</v>
          </cell>
          <cell r="D449">
            <v>100</v>
          </cell>
          <cell r="E449" t="str">
            <v>KS</v>
          </cell>
          <cell r="F449">
            <v>10240</v>
          </cell>
        </row>
        <row r="450">
          <cell r="A450">
            <v>1156101</v>
          </cell>
          <cell r="B450" t="str">
            <v>Třmenová příchytka...2056 M 64 FT</v>
          </cell>
          <cell r="C450">
            <v>124.91</v>
          </cell>
          <cell r="D450">
            <v>100</v>
          </cell>
          <cell r="E450" t="str">
            <v>KS</v>
          </cell>
          <cell r="F450">
            <v>12491</v>
          </cell>
        </row>
        <row r="451">
          <cell r="A451">
            <v>1156128</v>
          </cell>
          <cell r="B451" t="str">
            <v>Třmenová příchytka...2056 M 70 FT</v>
          </cell>
          <cell r="C451">
            <v>140.71</v>
          </cell>
          <cell r="D451">
            <v>100</v>
          </cell>
          <cell r="E451" t="str">
            <v>KS</v>
          </cell>
          <cell r="F451">
            <v>14071</v>
          </cell>
        </row>
        <row r="452">
          <cell r="A452">
            <v>1156136</v>
          </cell>
          <cell r="B452" t="str">
            <v>Třmenová příchytka...2056 M 76 FT</v>
          </cell>
          <cell r="C452">
            <v>218.25</v>
          </cell>
          <cell r="D452">
            <v>100</v>
          </cell>
          <cell r="E452" t="str">
            <v>KS</v>
          </cell>
          <cell r="F452">
            <v>21825</v>
          </cell>
        </row>
        <row r="453">
          <cell r="A453">
            <v>1156144</v>
          </cell>
          <cell r="B453" t="str">
            <v>Třmenová příchytka...2056 M 82 FT</v>
          </cell>
          <cell r="C453">
            <v>233.04</v>
          </cell>
          <cell r="D453">
            <v>100</v>
          </cell>
          <cell r="E453" t="str">
            <v>KS</v>
          </cell>
          <cell r="F453">
            <v>23304</v>
          </cell>
        </row>
        <row r="454">
          <cell r="A454">
            <v>1156152</v>
          </cell>
          <cell r="B454" t="str">
            <v>Třmenová příchytka...2056 M 90 FT</v>
          </cell>
          <cell r="C454">
            <v>260</v>
          </cell>
          <cell r="D454">
            <v>100</v>
          </cell>
          <cell r="E454" t="str">
            <v>KS</v>
          </cell>
          <cell r="F454">
            <v>26000</v>
          </cell>
        </row>
        <row r="455">
          <cell r="A455">
            <v>1156160</v>
          </cell>
          <cell r="B455" t="str">
            <v>Třmenová příchytka...2056 M 100 FT</v>
          </cell>
          <cell r="C455">
            <v>285.94</v>
          </cell>
          <cell r="D455">
            <v>100</v>
          </cell>
          <cell r="E455" t="str">
            <v>KS</v>
          </cell>
          <cell r="F455">
            <v>28594</v>
          </cell>
        </row>
        <row r="456">
          <cell r="A456">
            <v>1156179</v>
          </cell>
          <cell r="B456" t="str">
            <v>Třmenová příchytka...2056 M2 12 FT</v>
          </cell>
          <cell r="C456">
            <v>53.57</v>
          </cell>
          <cell r="D456">
            <v>100</v>
          </cell>
          <cell r="E456" t="str">
            <v>KS</v>
          </cell>
          <cell r="F456">
            <v>5357</v>
          </cell>
        </row>
        <row r="457">
          <cell r="A457">
            <v>1156187</v>
          </cell>
          <cell r="B457" t="str">
            <v>Třmenová příchytka...2056 M2 16 FT</v>
          </cell>
          <cell r="C457">
            <v>57.35</v>
          </cell>
          <cell r="D457">
            <v>100</v>
          </cell>
          <cell r="E457" t="str">
            <v>KS</v>
          </cell>
          <cell r="F457">
            <v>5735</v>
          </cell>
        </row>
        <row r="458">
          <cell r="A458">
            <v>1156195</v>
          </cell>
          <cell r="B458" t="str">
            <v>Třmenová příchytka...2056 M2 22 FT</v>
          </cell>
          <cell r="C458">
            <v>61.33</v>
          </cell>
          <cell r="D458">
            <v>100</v>
          </cell>
          <cell r="E458" t="str">
            <v>KS</v>
          </cell>
          <cell r="F458">
            <v>6133</v>
          </cell>
        </row>
        <row r="459">
          <cell r="A459">
            <v>1156209</v>
          </cell>
          <cell r="B459" t="str">
            <v>Třmenová příchytka...2056 M2 28 FT</v>
          </cell>
          <cell r="C459">
            <v>76.19</v>
          </cell>
          <cell r="D459">
            <v>100</v>
          </cell>
          <cell r="E459" t="str">
            <v>KS</v>
          </cell>
          <cell r="F459">
            <v>7619</v>
          </cell>
        </row>
        <row r="460">
          <cell r="A460">
            <v>1156241</v>
          </cell>
          <cell r="B460" t="str">
            <v>Třmenová příchytka...2056 M3 12 FT</v>
          </cell>
          <cell r="C460">
            <v>72.7</v>
          </cell>
          <cell r="D460">
            <v>100</v>
          </cell>
          <cell r="E460" t="str">
            <v>KS</v>
          </cell>
          <cell r="F460">
            <v>7270</v>
          </cell>
        </row>
        <row r="461">
          <cell r="A461">
            <v>1156268</v>
          </cell>
          <cell r="B461" t="str">
            <v>Třmenová příchytka...2056 M3 16 FT</v>
          </cell>
          <cell r="C461">
            <v>88.22</v>
          </cell>
          <cell r="D461">
            <v>100</v>
          </cell>
          <cell r="E461" t="str">
            <v>KS</v>
          </cell>
          <cell r="F461">
            <v>8822</v>
          </cell>
        </row>
        <row r="462">
          <cell r="A462">
            <v>1156276</v>
          </cell>
          <cell r="B462" t="str">
            <v>Třmenová příchytka...2056 M3 22 FT</v>
          </cell>
          <cell r="C462">
            <v>92.22</v>
          </cell>
          <cell r="D462">
            <v>100</v>
          </cell>
          <cell r="E462" t="str">
            <v>KS</v>
          </cell>
          <cell r="F462">
            <v>9222</v>
          </cell>
        </row>
        <row r="463">
          <cell r="A463">
            <v>1156284</v>
          </cell>
          <cell r="B463" t="str">
            <v>Třmenová příchytka...2056 M3 28 FT</v>
          </cell>
          <cell r="C463">
            <v>111.44</v>
          </cell>
          <cell r="D463">
            <v>100</v>
          </cell>
          <cell r="E463" t="str">
            <v>KS</v>
          </cell>
          <cell r="F463">
            <v>11144</v>
          </cell>
        </row>
        <row r="464">
          <cell r="A464">
            <v>1156802</v>
          </cell>
          <cell r="B464" t="str">
            <v>Třmenová příchytka...2056F M 12 FT</v>
          </cell>
          <cell r="C464">
            <v>58.91</v>
          </cell>
          <cell r="D464">
            <v>100</v>
          </cell>
          <cell r="E464" t="str">
            <v>KS</v>
          </cell>
          <cell r="F464">
            <v>5891</v>
          </cell>
        </row>
        <row r="465">
          <cell r="A465">
            <v>1156810</v>
          </cell>
          <cell r="B465" t="str">
            <v>Třmenová příchytka...2056F M 16 FT</v>
          </cell>
          <cell r="C465">
            <v>57.15</v>
          </cell>
          <cell r="D465">
            <v>100</v>
          </cell>
          <cell r="E465" t="str">
            <v>KS</v>
          </cell>
          <cell r="F465">
            <v>5715</v>
          </cell>
        </row>
        <row r="466">
          <cell r="A466">
            <v>1156829</v>
          </cell>
          <cell r="B466" t="str">
            <v>Třmenová příchytka...2056F M 22 FT</v>
          </cell>
          <cell r="C466">
            <v>58.77</v>
          </cell>
          <cell r="D466">
            <v>100</v>
          </cell>
          <cell r="E466" t="str">
            <v>KS</v>
          </cell>
          <cell r="F466">
            <v>5877</v>
          </cell>
        </row>
        <row r="467">
          <cell r="A467">
            <v>1156837</v>
          </cell>
          <cell r="B467" t="str">
            <v>Třmenová příchytka...2056F M 28 FT</v>
          </cell>
          <cell r="C467">
            <v>82.84</v>
          </cell>
          <cell r="D467">
            <v>100</v>
          </cell>
          <cell r="E467" t="str">
            <v>KS</v>
          </cell>
          <cell r="F467">
            <v>8284</v>
          </cell>
        </row>
        <row r="468">
          <cell r="A468">
            <v>1156845</v>
          </cell>
          <cell r="B468" t="str">
            <v>Třmenová příchytka...2056F M 34 FT</v>
          </cell>
          <cell r="C468">
            <v>101.09</v>
          </cell>
          <cell r="D468">
            <v>100</v>
          </cell>
          <cell r="E468" t="str">
            <v>KS</v>
          </cell>
          <cell r="F468">
            <v>10109</v>
          </cell>
        </row>
        <row r="469">
          <cell r="A469">
            <v>1158007</v>
          </cell>
          <cell r="B469" t="str">
            <v>Třmenová příchytka...2056U M 12 FT</v>
          </cell>
          <cell r="C469">
            <v>56.56</v>
          </cell>
          <cell r="D469">
            <v>100</v>
          </cell>
          <cell r="E469" t="str">
            <v>KS</v>
          </cell>
          <cell r="F469">
            <v>5656</v>
          </cell>
        </row>
        <row r="470">
          <cell r="A470">
            <v>1158015</v>
          </cell>
          <cell r="B470" t="str">
            <v>Třmenová příchytka...2056U M 16 FT</v>
          </cell>
          <cell r="C470">
            <v>57.76</v>
          </cell>
          <cell r="D470">
            <v>100</v>
          </cell>
          <cell r="E470" t="str">
            <v>KS</v>
          </cell>
          <cell r="F470">
            <v>5776</v>
          </cell>
        </row>
        <row r="471">
          <cell r="A471">
            <v>1158023</v>
          </cell>
          <cell r="B471" t="str">
            <v>Třmenová příchytka...2056U M 22 FT</v>
          </cell>
          <cell r="C471">
            <v>53.63</v>
          </cell>
          <cell r="D471">
            <v>100</v>
          </cell>
          <cell r="E471" t="str">
            <v>KS</v>
          </cell>
          <cell r="F471">
            <v>5363</v>
          </cell>
        </row>
        <row r="472">
          <cell r="A472">
            <v>1158031</v>
          </cell>
          <cell r="B472" t="str">
            <v>Třmenová příchytka...2056U M 28 FT</v>
          </cell>
          <cell r="C472">
            <v>54.69</v>
          </cell>
          <cell r="D472">
            <v>100</v>
          </cell>
          <cell r="E472" t="str">
            <v>KS</v>
          </cell>
          <cell r="F472">
            <v>5469</v>
          </cell>
        </row>
        <row r="473">
          <cell r="A473">
            <v>1158058</v>
          </cell>
          <cell r="B473" t="str">
            <v>Třmenová příchytka...2056U M 34 FT</v>
          </cell>
          <cell r="C473">
            <v>91.64</v>
          </cell>
          <cell r="D473">
            <v>100</v>
          </cell>
          <cell r="E473" t="str">
            <v>KS</v>
          </cell>
          <cell r="F473">
            <v>9164</v>
          </cell>
        </row>
        <row r="474">
          <cell r="A474">
            <v>1158066</v>
          </cell>
          <cell r="B474" t="str">
            <v>Třmenová příchytka...2056U M 40 FT</v>
          </cell>
          <cell r="C474">
            <v>117.66</v>
          </cell>
          <cell r="D474">
            <v>100</v>
          </cell>
          <cell r="E474" t="str">
            <v>KS</v>
          </cell>
          <cell r="F474">
            <v>11766</v>
          </cell>
        </row>
        <row r="475">
          <cell r="A475">
            <v>1158074</v>
          </cell>
          <cell r="B475" t="str">
            <v>Třmenová příchytka...2056U M 46 FT</v>
          </cell>
          <cell r="C475">
            <v>122.37</v>
          </cell>
          <cell r="D475">
            <v>100</v>
          </cell>
          <cell r="E475" t="str">
            <v>KS</v>
          </cell>
          <cell r="F475">
            <v>12237</v>
          </cell>
        </row>
        <row r="476">
          <cell r="A476">
            <v>1158082</v>
          </cell>
          <cell r="B476" t="str">
            <v>Třmenová příchytka...2056U M 52 FT</v>
          </cell>
          <cell r="C476">
            <v>115.22</v>
          </cell>
          <cell r="D476">
            <v>100</v>
          </cell>
          <cell r="E476" t="str">
            <v>KS</v>
          </cell>
          <cell r="F476">
            <v>11522</v>
          </cell>
        </row>
        <row r="477">
          <cell r="A477">
            <v>1158090</v>
          </cell>
          <cell r="B477" t="str">
            <v>Třmenová příchytka...2056U M 58 FT</v>
          </cell>
          <cell r="C477">
            <v>137</v>
          </cell>
          <cell r="D477">
            <v>100</v>
          </cell>
          <cell r="E477" t="str">
            <v>KS</v>
          </cell>
          <cell r="F477">
            <v>13700</v>
          </cell>
        </row>
        <row r="478">
          <cell r="A478">
            <v>1158104</v>
          </cell>
          <cell r="B478" t="str">
            <v>Třmenová příchytka...2056U M 64 FT</v>
          </cell>
          <cell r="C478">
            <v>152.37</v>
          </cell>
          <cell r="D478">
            <v>100</v>
          </cell>
          <cell r="E478" t="str">
            <v>KS</v>
          </cell>
          <cell r="F478">
            <v>15237</v>
          </cell>
        </row>
        <row r="479">
          <cell r="A479">
            <v>1158112</v>
          </cell>
          <cell r="B479" t="str">
            <v>Třmenová příchytka...2056U M 70 FT</v>
          </cell>
          <cell r="C479">
            <v>154.36000000000001</v>
          </cell>
          <cell r="D479">
            <v>100</v>
          </cell>
          <cell r="E479" t="str">
            <v>KS</v>
          </cell>
          <cell r="F479">
            <v>15436</v>
          </cell>
        </row>
        <row r="480">
          <cell r="A480">
            <v>1158120</v>
          </cell>
          <cell r="B480" t="str">
            <v>Třmenová příchytka...2056U M 76 FT</v>
          </cell>
          <cell r="C480">
            <v>210.71</v>
          </cell>
          <cell r="D480">
            <v>100</v>
          </cell>
          <cell r="E480" t="str">
            <v>KS</v>
          </cell>
          <cell r="F480">
            <v>21071</v>
          </cell>
        </row>
        <row r="481">
          <cell r="A481">
            <v>1158207</v>
          </cell>
          <cell r="B481" t="str">
            <v>Třmenová příchytka...2056U M 12 A4</v>
          </cell>
          <cell r="C481">
            <v>105.59</v>
          </cell>
          <cell r="D481">
            <v>100</v>
          </cell>
          <cell r="E481" t="str">
            <v>KS</v>
          </cell>
          <cell r="F481">
            <v>10559</v>
          </cell>
        </row>
        <row r="482">
          <cell r="A482">
            <v>1158215</v>
          </cell>
          <cell r="B482" t="str">
            <v>Třmenová příchytka...2056U M 22 A4</v>
          </cell>
          <cell r="C482">
            <v>131.91</v>
          </cell>
          <cell r="D482">
            <v>100</v>
          </cell>
          <cell r="E482" t="str">
            <v>KS</v>
          </cell>
          <cell r="F482">
            <v>13191</v>
          </cell>
        </row>
        <row r="483">
          <cell r="A483">
            <v>1158219</v>
          </cell>
          <cell r="B483" t="str">
            <v>Třmenová příchytka...2056U M 28 A4</v>
          </cell>
          <cell r="C483">
            <v>141.9</v>
          </cell>
          <cell r="D483">
            <v>100</v>
          </cell>
          <cell r="E483" t="str">
            <v>KS</v>
          </cell>
          <cell r="F483">
            <v>14190</v>
          </cell>
        </row>
        <row r="484">
          <cell r="A484">
            <v>1158227</v>
          </cell>
          <cell r="B484" t="str">
            <v>Třmenová příchytka...2056U M 40 A4</v>
          </cell>
          <cell r="C484">
            <v>175.23</v>
          </cell>
          <cell r="D484">
            <v>100</v>
          </cell>
          <cell r="E484" t="str">
            <v>KS</v>
          </cell>
          <cell r="F484">
            <v>17523</v>
          </cell>
        </row>
        <row r="485">
          <cell r="A485">
            <v>1158247</v>
          </cell>
          <cell r="B485" t="str">
            <v>Třmenová příchytka...2056U M 70 A4</v>
          </cell>
          <cell r="C485">
            <v>424.18</v>
          </cell>
          <cell r="D485">
            <v>100</v>
          </cell>
          <cell r="E485" t="str">
            <v>KS</v>
          </cell>
          <cell r="F485">
            <v>42418</v>
          </cell>
        </row>
        <row r="486">
          <cell r="A486">
            <v>1158305</v>
          </cell>
          <cell r="B486" t="str">
            <v>Třmenová příchytka...2056RS M 16 FT</v>
          </cell>
          <cell r="C486">
            <v>73.040000000000006</v>
          </cell>
          <cell r="D486">
            <v>100</v>
          </cell>
          <cell r="E486" t="str">
            <v>KS</v>
          </cell>
          <cell r="F486">
            <v>7304</v>
          </cell>
        </row>
        <row r="487">
          <cell r="A487">
            <v>1158309</v>
          </cell>
          <cell r="B487" t="str">
            <v>Třmenová příchytka...2056RS M 22 FT</v>
          </cell>
          <cell r="C487">
            <v>80.510000000000005</v>
          </cell>
          <cell r="D487">
            <v>100</v>
          </cell>
          <cell r="E487" t="str">
            <v>KS</v>
          </cell>
          <cell r="F487">
            <v>8051</v>
          </cell>
        </row>
        <row r="488">
          <cell r="A488">
            <v>1158313</v>
          </cell>
          <cell r="B488" t="str">
            <v>Třmenová příchytka...2056RS M 28 FT</v>
          </cell>
          <cell r="C488">
            <v>82.39</v>
          </cell>
          <cell r="D488">
            <v>100</v>
          </cell>
          <cell r="E488" t="str">
            <v>KS</v>
          </cell>
          <cell r="F488">
            <v>8239</v>
          </cell>
        </row>
        <row r="489">
          <cell r="A489">
            <v>1158317</v>
          </cell>
          <cell r="B489" t="str">
            <v>Třmenová příchytka...2056RS M 34 FT</v>
          </cell>
          <cell r="C489">
            <v>86.09</v>
          </cell>
          <cell r="D489">
            <v>100</v>
          </cell>
          <cell r="E489" t="str">
            <v>KS</v>
          </cell>
          <cell r="F489">
            <v>8609</v>
          </cell>
        </row>
        <row r="490">
          <cell r="A490">
            <v>1158321</v>
          </cell>
          <cell r="B490" t="str">
            <v>Třmenová příchytka...2056RS M 40 FT</v>
          </cell>
          <cell r="C490">
            <v>88</v>
          </cell>
          <cell r="D490">
            <v>100</v>
          </cell>
          <cell r="E490" t="str">
            <v>KS</v>
          </cell>
          <cell r="F490">
            <v>8800</v>
          </cell>
        </row>
        <row r="491">
          <cell r="A491">
            <v>1158325</v>
          </cell>
          <cell r="B491" t="str">
            <v>Třmenová příchytka...2056RS M 46 FT</v>
          </cell>
          <cell r="C491">
            <v>91.09</v>
          </cell>
          <cell r="D491">
            <v>100</v>
          </cell>
          <cell r="E491" t="str">
            <v>KS</v>
          </cell>
          <cell r="F491">
            <v>9109</v>
          </cell>
        </row>
        <row r="492">
          <cell r="A492">
            <v>1158329</v>
          </cell>
          <cell r="B492" t="str">
            <v>Třmenová příchytka...2056RS M 52 FT</v>
          </cell>
          <cell r="C492">
            <v>106.72</v>
          </cell>
          <cell r="D492">
            <v>100</v>
          </cell>
          <cell r="E492" t="str">
            <v>KS</v>
          </cell>
          <cell r="F492">
            <v>10672</v>
          </cell>
        </row>
        <row r="493">
          <cell r="A493">
            <v>1158333</v>
          </cell>
          <cell r="B493" t="str">
            <v>Třmenová příchytka...2056RS M 58 FT</v>
          </cell>
          <cell r="C493">
            <v>110.86</v>
          </cell>
          <cell r="D493">
            <v>100</v>
          </cell>
          <cell r="E493" t="str">
            <v>KS</v>
          </cell>
          <cell r="F493">
            <v>11086</v>
          </cell>
        </row>
        <row r="494">
          <cell r="A494">
            <v>1158337</v>
          </cell>
          <cell r="B494" t="str">
            <v>Třmenová příchytka...2056RS M 64 FT</v>
          </cell>
          <cell r="C494">
            <v>155.65</v>
          </cell>
          <cell r="D494">
            <v>100</v>
          </cell>
          <cell r="E494" t="str">
            <v>KS</v>
          </cell>
          <cell r="F494">
            <v>15565</v>
          </cell>
        </row>
        <row r="495">
          <cell r="A495">
            <v>1159518</v>
          </cell>
          <cell r="B495" t="str">
            <v>Třmenová příchytka...2056 12 A2</v>
          </cell>
          <cell r="C495">
            <v>92.59</v>
          </cell>
          <cell r="D495">
            <v>100</v>
          </cell>
          <cell r="E495" t="str">
            <v>KS</v>
          </cell>
          <cell r="F495">
            <v>9259</v>
          </cell>
        </row>
        <row r="496">
          <cell r="A496">
            <v>1159526</v>
          </cell>
          <cell r="B496" t="str">
            <v>Třmenová příchytka...2056 16 A2</v>
          </cell>
          <cell r="C496">
            <v>96.68</v>
          </cell>
          <cell r="D496">
            <v>100</v>
          </cell>
          <cell r="E496" t="str">
            <v>KS</v>
          </cell>
          <cell r="F496">
            <v>9668</v>
          </cell>
        </row>
        <row r="497">
          <cell r="A497">
            <v>1159534</v>
          </cell>
          <cell r="B497" t="str">
            <v>Třmenová příchytka...2056 22 A2</v>
          </cell>
          <cell r="C497">
            <v>98.91</v>
          </cell>
          <cell r="D497">
            <v>100</v>
          </cell>
          <cell r="E497" t="str">
            <v>KS</v>
          </cell>
          <cell r="F497">
            <v>9891</v>
          </cell>
        </row>
        <row r="498">
          <cell r="A498">
            <v>1159542</v>
          </cell>
          <cell r="B498" t="str">
            <v>Třmenová příchytka...2056 28 A2</v>
          </cell>
          <cell r="C498">
            <v>107.92</v>
          </cell>
          <cell r="D498">
            <v>100</v>
          </cell>
          <cell r="E498" t="str">
            <v>KS</v>
          </cell>
          <cell r="F498">
            <v>10792</v>
          </cell>
        </row>
        <row r="499">
          <cell r="A499">
            <v>1159550</v>
          </cell>
          <cell r="B499" t="str">
            <v>Třmenová příchytka...2056 34 A2</v>
          </cell>
          <cell r="C499">
            <v>123.29</v>
          </cell>
          <cell r="D499">
            <v>100</v>
          </cell>
          <cell r="E499" t="str">
            <v>KS</v>
          </cell>
          <cell r="F499">
            <v>12329</v>
          </cell>
        </row>
        <row r="500">
          <cell r="A500">
            <v>1159569</v>
          </cell>
          <cell r="B500" t="str">
            <v>Třmenová příchytka...2056 40 A2</v>
          </cell>
          <cell r="C500">
            <v>131.78</v>
          </cell>
          <cell r="D500">
            <v>100</v>
          </cell>
          <cell r="E500" t="str">
            <v>KS</v>
          </cell>
          <cell r="F500">
            <v>13178</v>
          </cell>
        </row>
        <row r="501">
          <cell r="A501">
            <v>1159577</v>
          </cell>
          <cell r="B501" t="str">
            <v>Třmenová příchytka...2056 46 A2</v>
          </cell>
          <cell r="C501">
            <v>145.12</v>
          </cell>
          <cell r="D501">
            <v>100</v>
          </cell>
          <cell r="E501" t="str">
            <v>KS</v>
          </cell>
          <cell r="F501">
            <v>14512</v>
          </cell>
        </row>
        <row r="502">
          <cell r="A502">
            <v>1159585</v>
          </cell>
          <cell r="B502" t="str">
            <v>Třmenová příchytka...2056 52 A2</v>
          </cell>
          <cell r="C502">
            <v>157.29</v>
          </cell>
          <cell r="D502">
            <v>100</v>
          </cell>
          <cell r="E502" t="str">
            <v>KS</v>
          </cell>
          <cell r="F502">
            <v>15729</v>
          </cell>
        </row>
        <row r="503">
          <cell r="A503">
            <v>1159593</v>
          </cell>
          <cell r="B503" t="str">
            <v>Třmenová příchytka...2056 58 A2</v>
          </cell>
          <cell r="C503">
            <v>158.37</v>
          </cell>
          <cell r="D503">
            <v>100</v>
          </cell>
          <cell r="E503" t="str">
            <v>KS</v>
          </cell>
          <cell r="F503">
            <v>15837</v>
          </cell>
        </row>
        <row r="504">
          <cell r="A504">
            <v>1159607</v>
          </cell>
          <cell r="B504" t="str">
            <v>Třmenová příchytka...2056 64 A2</v>
          </cell>
          <cell r="C504">
            <v>162.55000000000001</v>
          </cell>
          <cell r="D504">
            <v>100</v>
          </cell>
          <cell r="E504" t="str">
            <v>KS</v>
          </cell>
          <cell r="F504">
            <v>16255</v>
          </cell>
        </row>
        <row r="505">
          <cell r="A505">
            <v>1159615</v>
          </cell>
          <cell r="B505" t="str">
            <v>Třmenová příchytka...2056 70 A2</v>
          </cell>
          <cell r="C505">
            <v>226.39</v>
          </cell>
          <cell r="D505">
            <v>100</v>
          </cell>
          <cell r="E505" t="str">
            <v>KS</v>
          </cell>
          <cell r="F505">
            <v>22639</v>
          </cell>
        </row>
        <row r="506">
          <cell r="A506">
            <v>1159623</v>
          </cell>
          <cell r="B506" t="str">
            <v>Třmenová příchytka...2056 76 A2</v>
          </cell>
          <cell r="C506">
            <v>260.48</v>
          </cell>
          <cell r="D506">
            <v>100</v>
          </cell>
          <cell r="E506" t="str">
            <v>KS</v>
          </cell>
          <cell r="F506">
            <v>26048</v>
          </cell>
        </row>
        <row r="507">
          <cell r="A507">
            <v>1159712</v>
          </cell>
          <cell r="B507" t="str">
            <v>Třmenová příchytka...2056 M 12 A2</v>
          </cell>
          <cell r="C507">
            <v>148.1</v>
          </cell>
          <cell r="D507">
            <v>100</v>
          </cell>
          <cell r="E507" t="str">
            <v>KS</v>
          </cell>
          <cell r="F507">
            <v>14810</v>
          </cell>
        </row>
        <row r="508">
          <cell r="A508">
            <v>1159716</v>
          </cell>
          <cell r="B508" t="str">
            <v>Třmenová příchytka...2056 M 16 A2</v>
          </cell>
          <cell r="C508">
            <v>150.63999999999999</v>
          </cell>
          <cell r="D508">
            <v>100</v>
          </cell>
          <cell r="E508" t="str">
            <v>KS</v>
          </cell>
          <cell r="F508">
            <v>15064</v>
          </cell>
        </row>
        <row r="509">
          <cell r="A509">
            <v>1159722</v>
          </cell>
          <cell r="B509" t="str">
            <v>Třmenová příchytka...2056 M 22 A2</v>
          </cell>
          <cell r="C509">
            <v>161.69999999999999</v>
          </cell>
          <cell r="D509">
            <v>100</v>
          </cell>
          <cell r="E509" t="str">
            <v>KS</v>
          </cell>
          <cell r="F509">
            <v>16170</v>
          </cell>
        </row>
        <row r="510">
          <cell r="A510">
            <v>1159728</v>
          </cell>
          <cell r="B510" t="str">
            <v>Třmenová příchytka...2056 M 28 A2</v>
          </cell>
          <cell r="C510">
            <v>174.07</v>
          </cell>
          <cell r="D510">
            <v>100</v>
          </cell>
          <cell r="E510" t="str">
            <v>KS</v>
          </cell>
          <cell r="F510">
            <v>17407</v>
          </cell>
        </row>
        <row r="511">
          <cell r="A511">
            <v>1159734</v>
          </cell>
          <cell r="B511" t="str">
            <v>Třmenová příchytka...2056 M 34 A2</v>
          </cell>
          <cell r="C511">
            <v>182.18</v>
          </cell>
          <cell r="D511">
            <v>100</v>
          </cell>
          <cell r="E511" t="str">
            <v>KS</v>
          </cell>
          <cell r="F511">
            <v>18218</v>
          </cell>
        </row>
        <row r="512">
          <cell r="A512">
            <v>1159740</v>
          </cell>
          <cell r="B512" t="str">
            <v>Třmenová příchytka...2056 M 40 A2</v>
          </cell>
          <cell r="C512">
            <v>190.89</v>
          </cell>
          <cell r="D512">
            <v>100</v>
          </cell>
          <cell r="E512" t="str">
            <v>KS</v>
          </cell>
          <cell r="F512">
            <v>19089</v>
          </cell>
        </row>
        <row r="513">
          <cell r="A513">
            <v>1159746</v>
          </cell>
          <cell r="B513" t="str">
            <v>Třmenová příchytka...2056 M 46 A2</v>
          </cell>
          <cell r="C513">
            <v>192.51</v>
          </cell>
          <cell r="D513">
            <v>100</v>
          </cell>
          <cell r="E513" t="str">
            <v>KS</v>
          </cell>
          <cell r="F513">
            <v>19251</v>
          </cell>
        </row>
        <row r="514">
          <cell r="A514">
            <v>1159752</v>
          </cell>
          <cell r="B514" t="str">
            <v>Třmenová příchytka...2056 M 52 A2</v>
          </cell>
          <cell r="C514">
            <v>203.21</v>
          </cell>
          <cell r="D514">
            <v>100</v>
          </cell>
          <cell r="E514" t="str">
            <v>KS</v>
          </cell>
          <cell r="F514">
            <v>20321</v>
          </cell>
        </row>
        <row r="515">
          <cell r="A515">
            <v>1159758</v>
          </cell>
          <cell r="B515" t="str">
            <v>Třmenová příchytka...2056 M 58 A2</v>
          </cell>
          <cell r="C515">
            <v>218.63</v>
          </cell>
          <cell r="D515">
            <v>100</v>
          </cell>
          <cell r="E515" t="str">
            <v>KS</v>
          </cell>
          <cell r="F515">
            <v>21863</v>
          </cell>
        </row>
        <row r="516">
          <cell r="A516">
            <v>1159764</v>
          </cell>
          <cell r="B516" t="str">
            <v>Třmenová příchytka...2056 M 64 A2</v>
          </cell>
          <cell r="C516">
            <v>224.28</v>
          </cell>
          <cell r="D516">
            <v>100</v>
          </cell>
          <cell r="E516" t="str">
            <v>KS</v>
          </cell>
          <cell r="F516">
            <v>22428</v>
          </cell>
        </row>
        <row r="517">
          <cell r="A517">
            <v>1160125</v>
          </cell>
          <cell r="B517" t="str">
            <v>Třmenová příchytka...2056 12 FT</v>
          </cell>
          <cell r="C517">
            <v>32.869999999999997</v>
          </cell>
          <cell r="D517">
            <v>100</v>
          </cell>
          <cell r="E517" t="str">
            <v>KS</v>
          </cell>
          <cell r="F517">
            <v>3287</v>
          </cell>
        </row>
        <row r="518">
          <cell r="A518">
            <v>1160168</v>
          </cell>
          <cell r="B518" t="str">
            <v>Třmenová příchytka...2056 16 FT</v>
          </cell>
          <cell r="C518">
            <v>34.76</v>
          </cell>
          <cell r="D518">
            <v>100</v>
          </cell>
          <cell r="E518" t="str">
            <v>KS</v>
          </cell>
          <cell r="F518">
            <v>3476</v>
          </cell>
        </row>
        <row r="519">
          <cell r="A519">
            <v>1160222</v>
          </cell>
          <cell r="B519" t="str">
            <v>Třmenová příchytka...2056 22 FT</v>
          </cell>
          <cell r="C519">
            <v>36.619999999999997</v>
          </cell>
          <cell r="D519">
            <v>100</v>
          </cell>
          <cell r="E519" t="str">
            <v>KS</v>
          </cell>
          <cell r="F519">
            <v>3662</v>
          </cell>
        </row>
        <row r="520">
          <cell r="A520">
            <v>1160281</v>
          </cell>
          <cell r="B520" t="str">
            <v>Třmenová příchytka...2056 28 FT</v>
          </cell>
          <cell r="C520">
            <v>45.02</v>
          </cell>
          <cell r="D520">
            <v>100</v>
          </cell>
          <cell r="E520" t="str">
            <v>KS</v>
          </cell>
          <cell r="F520">
            <v>4502</v>
          </cell>
        </row>
        <row r="521">
          <cell r="A521">
            <v>1160346</v>
          </cell>
          <cell r="B521" t="str">
            <v>Třmenová příchytka...2056 34 FT</v>
          </cell>
          <cell r="C521">
            <v>56.68</v>
          </cell>
          <cell r="D521">
            <v>100</v>
          </cell>
          <cell r="E521" t="str">
            <v>KS</v>
          </cell>
          <cell r="F521">
            <v>5668</v>
          </cell>
        </row>
        <row r="522">
          <cell r="A522">
            <v>1160400</v>
          </cell>
          <cell r="B522" t="str">
            <v>Třmenová příchytka...2056 40 FT</v>
          </cell>
          <cell r="C522">
            <v>61.86</v>
          </cell>
          <cell r="D522">
            <v>100</v>
          </cell>
          <cell r="E522" t="str">
            <v>KS</v>
          </cell>
          <cell r="F522">
            <v>6186</v>
          </cell>
        </row>
        <row r="523">
          <cell r="A523">
            <v>1160451</v>
          </cell>
          <cell r="B523" t="str">
            <v>Třmenová příchytka...2056 46 FT</v>
          </cell>
          <cell r="C523">
            <v>70.88</v>
          </cell>
          <cell r="D523">
            <v>100</v>
          </cell>
          <cell r="E523" t="str">
            <v>KS</v>
          </cell>
          <cell r="F523">
            <v>7088</v>
          </cell>
        </row>
        <row r="524">
          <cell r="A524">
            <v>1160524</v>
          </cell>
          <cell r="B524" t="str">
            <v>Třmenová příchytka...2056 52 FT</v>
          </cell>
          <cell r="C524">
            <v>76.459999999999994</v>
          </cell>
          <cell r="D524">
            <v>100</v>
          </cell>
          <cell r="E524" t="str">
            <v>KS</v>
          </cell>
          <cell r="F524">
            <v>7646</v>
          </cell>
        </row>
        <row r="525">
          <cell r="A525">
            <v>1160583</v>
          </cell>
          <cell r="B525" t="str">
            <v>Třmenová příchytka...2056 58 FT</v>
          </cell>
          <cell r="C525">
            <v>88.07</v>
          </cell>
          <cell r="D525">
            <v>100</v>
          </cell>
          <cell r="E525" t="str">
            <v>KS</v>
          </cell>
          <cell r="F525">
            <v>8807</v>
          </cell>
        </row>
        <row r="526">
          <cell r="A526">
            <v>1160648</v>
          </cell>
          <cell r="B526" t="str">
            <v>Třmenová příchytka...2056 64 FT</v>
          </cell>
          <cell r="C526">
            <v>93.63</v>
          </cell>
          <cell r="D526">
            <v>100</v>
          </cell>
          <cell r="E526" t="str">
            <v>KS</v>
          </cell>
          <cell r="F526">
            <v>9363</v>
          </cell>
        </row>
        <row r="527">
          <cell r="A527">
            <v>1160702</v>
          </cell>
          <cell r="B527" t="str">
            <v>Třmenová příchytka...2056 70 FT</v>
          </cell>
          <cell r="C527">
            <v>142.63999999999999</v>
          </cell>
          <cell r="D527">
            <v>100</v>
          </cell>
          <cell r="E527" t="str">
            <v>KS</v>
          </cell>
          <cell r="F527">
            <v>14264</v>
          </cell>
        </row>
        <row r="528">
          <cell r="A528">
            <v>1160761</v>
          </cell>
          <cell r="B528" t="str">
            <v>Třmenová příchytka...2056 76 FT</v>
          </cell>
          <cell r="C528">
            <v>206.67</v>
          </cell>
          <cell r="D528">
            <v>100</v>
          </cell>
          <cell r="E528" t="str">
            <v>KS</v>
          </cell>
          <cell r="F528">
            <v>20667</v>
          </cell>
        </row>
        <row r="529">
          <cell r="A529">
            <v>1160826</v>
          </cell>
          <cell r="B529" t="str">
            <v>Třmenová příchytka...2056 82 FT</v>
          </cell>
          <cell r="C529">
            <v>227.18</v>
          </cell>
          <cell r="D529">
            <v>100</v>
          </cell>
          <cell r="E529" t="str">
            <v>KS</v>
          </cell>
          <cell r="F529">
            <v>22718</v>
          </cell>
        </row>
        <row r="530">
          <cell r="A530">
            <v>1160907</v>
          </cell>
          <cell r="B530" t="str">
            <v>Třmenová příchytka...2056 90 FT</v>
          </cell>
          <cell r="C530">
            <v>241.81</v>
          </cell>
          <cell r="D530">
            <v>100</v>
          </cell>
          <cell r="E530" t="str">
            <v>KS</v>
          </cell>
          <cell r="F530">
            <v>24181</v>
          </cell>
        </row>
        <row r="531">
          <cell r="A531">
            <v>1160990</v>
          </cell>
          <cell r="B531" t="str">
            <v>Třmenová příchytka...2056 100 FT</v>
          </cell>
          <cell r="C531">
            <v>273.18</v>
          </cell>
          <cell r="D531">
            <v>100</v>
          </cell>
          <cell r="E531" t="str">
            <v>KS</v>
          </cell>
          <cell r="F531">
            <v>27318</v>
          </cell>
        </row>
        <row r="532">
          <cell r="A532">
            <v>1161121</v>
          </cell>
          <cell r="B532" t="str">
            <v>Třmenová příchytka...2056 2 12 FT</v>
          </cell>
          <cell r="C532">
            <v>57.14</v>
          </cell>
          <cell r="D532">
            <v>100</v>
          </cell>
          <cell r="E532" t="str">
            <v>KS</v>
          </cell>
          <cell r="F532">
            <v>5714</v>
          </cell>
        </row>
        <row r="533">
          <cell r="A533">
            <v>1161164</v>
          </cell>
          <cell r="B533" t="str">
            <v>Třmenová příchytka...2056 2 16 FT</v>
          </cell>
          <cell r="C533">
            <v>58.32</v>
          </cell>
          <cell r="D533">
            <v>100</v>
          </cell>
          <cell r="E533" t="str">
            <v>KS</v>
          </cell>
          <cell r="F533">
            <v>5832</v>
          </cell>
        </row>
        <row r="534">
          <cell r="A534">
            <v>1161229</v>
          </cell>
          <cell r="B534" t="str">
            <v>Třmenová příchytka...2056 2 22 FT</v>
          </cell>
          <cell r="C534">
            <v>61.26</v>
          </cell>
          <cell r="D534">
            <v>100</v>
          </cell>
          <cell r="E534" t="str">
            <v>KS</v>
          </cell>
          <cell r="F534">
            <v>6126</v>
          </cell>
        </row>
        <row r="535">
          <cell r="A535">
            <v>1161288</v>
          </cell>
          <cell r="B535" t="str">
            <v>Třmenová příchytka...2056 2 28 FT</v>
          </cell>
          <cell r="C535">
            <v>95.1</v>
          </cell>
          <cell r="D535">
            <v>100</v>
          </cell>
          <cell r="E535" t="str">
            <v>KS</v>
          </cell>
          <cell r="F535">
            <v>9510</v>
          </cell>
        </row>
        <row r="536">
          <cell r="A536">
            <v>1161342</v>
          </cell>
          <cell r="B536" t="str">
            <v>Třmenová příchytka...2056 2 34 FT</v>
          </cell>
          <cell r="C536">
            <v>85.47</v>
          </cell>
          <cell r="D536">
            <v>100</v>
          </cell>
          <cell r="E536" t="str">
            <v>KS</v>
          </cell>
          <cell r="F536">
            <v>8547</v>
          </cell>
        </row>
        <row r="537">
          <cell r="A537">
            <v>1161407</v>
          </cell>
          <cell r="B537" t="str">
            <v>Třmenová příchytka...2056 2 40 FT</v>
          </cell>
          <cell r="C537">
            <v>100.51</v>
          </cell>
          <cell r="D537">
            <v>100</v>
          </cell>
          <cell r="E537" t="str">
            <v>KS</v>
          </cell>
          <cell r="F537">
            <v>10051</v>
          </cell>
        </row>
        <row r="538">
          <cell r="A538">
            <v>1161466</v>
          </cell>
          <cell r="B538" t="str">
            <v>Třmenová příchytka...2056 2 46 FT</v>
          </cell>
          <cell r="C538">
            <v>104.01</v>
          </cell>
          <cell r="D538">
            <v>100</v>
          </cell>
          <cell r="E538" t="str">
            <v>KS</v>
          </cell>
          <cell r="F538">
            <v>10401</v>
          </cell>
        </row>
        <row r="539">
          <cell r="A539">
            <v>1161520</v>
          </cell>
          <cell r="B539" t="str">
            <v>Třmenová příchytka...2056 2 52 FT</v>
          </cell>
          <cell r="C539">
            <v>123.84</v>
          </cell>
          <cell r="D539">
            <v>100</v>
          </cell>
          <cell r="E539" t="str">
            <v>KS</v>
          </cell>
          <cell r="F539">
            <v>12384</v>
          </cell>
        </row>
        <row r="540">
          <cell r="A540">
            <v>1161571</v>
          </cell>
          <cell r="B540" t="str">
            <v>Třmenová příchytka...2056 2 58 FT</v>
          </cell>
          <cell r="C540">
            <v>150.41999999999999</v>
          </cell>
          <cell r="D540">
            <v>100</v>
          </cell>
          <cell r="E540" t="str">
            <v>KS</v>
          </cell>
          <cell r="F540">
            <v>15042</v>
          </cell>
        </row>
        <row r="541">
          <cell r="A541">
            <v>1161644</v>
          </cell>
          <cell r="B541" t="str">
            <v>Třmenová příchytka...2056 2 64 FT</v>
          </cell>
          <cell r="C541">
            <v>153.78</v>
          </cell>
          <cell r="D541">
            <v>100</v>
          </cell>
          <cell r="E541" t="str">
            <v>KS</v>
          </cell>
          <cell r="F541">
            <v>15378</v>
          </cell>
        </row>
        <row r="542">
          <cell r="A542">
            <v>1161822</v>
          </cell>
          <cell r="B542" t="str">
            <v>Třmenová příchytka...2056 2 22 A2</v>
          </cell>
          <cell r="C542">
            <v>130</v>
          </cell>
          <cell r="D542">
            <v>100</v>
          </cell>
          <cell r="E542" t="str">
            <v>KS</v>
          </cell>
          <cell r="F542">
            <v>13000</v>
          </cell>
        </row>
        <row r="543">
          <cell r="A543">
            <v>1161830</v>
          </cell>
          <cell r="B543" t="str">
            <v>Třmenová příchytka...2056 2 28 A2</v>
          </cell>
          <cell r="C543">
            <v>150.28</v>
          </cell>
          <cell r="D543">
            <v>100</v>
          </cell>
          <cell r="E543" t="str">
            <v>KS</v>
          </cell>
          <cell r="F543">
            <v>15028</v>
          </cell>
        </row>
        <row r="544">
          <cell r="A544">
            <v>1161849</v>
          </cell>
          <cell r="B544" t="str">
            <v>Třmenová příchytka...2056 2 34 A2</v>
          </cell>
          <cell r="C544">
            <v>177.9</v>
          </cell>
          <cell r="D544">
            <v>100</v>
          </cell>
          <cell r="E544" t="str">
            <v>KS</v>
          </cell>
          <cell r="F544">
            <v>17790</v>
          </cell>
        </row>
        <row r="545">
          <cell r="A545">
            <v>1161857</v>
          </cell>
          <cell r="B545" t="str">
            <v>Třmenová příchytka...2056 2 40 A2</v>
          </cell>
          <cell r="C545">
            <v>190.59</v>
          </cell>
          <cell r="D545">
            <v>100</v>
          </cell>
          <cell r="E545" t="str">
            <v>KS</v>
          </cell>
          <cell r="F545">
            <v>19059</v>
          </cell>
        </row>
        <row r="546">
          <cell r="A546">
            <v>1161865</v>
          </cell>
          <cell r="B546" t="str">
            <v>Třmenová příchytka...2056 2 46 A2</v>
          </cell>
          <cell r="C546">
            <v>203.97</v>
          </cell>
          <cell r="D546">
            <v>100</v>
          </cell>
          <cell r="E546" t="str">
            <v>KS</v>
          </cell>
          <cell r="F546">
            <v>20397</v>
          </cell>
        </row>
        <row r="547">
          <cell r="A547">
            <v>1162128</v>
          </cell>
          <cell r="B547" t="str">
            <v>Třmenová příchytka...2056 3 12 FT</v>
          </cell>
          <cell r="C547">
            <v>72.77</v>
          </cell>
          <cell r="D547">
            <v>100</v>
          </cell>
          <cell r="E547" t="str">
            <v>KS</v>
          </cell>
          <cell r="F547">
            <v>7277</v>
          </cell>
        </row>
        <row r="548">
          <cell r="A548">
            <v>1162160</v>
          </cell>
          <cell r="B548" t="str">
            <v>Třmenová příchytka...2056 3 16 FT</v>
          </cell>
          <cell r="C548">
            <v>95.46</v>
          </cell>
          <cell r="D548">
            <v>100</v>
          </cell>
          <cell r="E548" t="str">
            <v>KS</v>
          </cell>
          <cell r="F548">
            <v>9546</v>
          </cell>
        </row>
        <row r="549">
          <cell r="A549">
            <v>1162225</v>
          </cell>
          <cell r="B549" t="str">
            <v>Třmenová příchytka...2056 3 22 FT</v>
          </cell>
          <cell r="C549">
            <v>98.26</v>
          </cell>
          <cell r="D549">
            <v>100</v>
          </cell>
          <cell r="E549" t="str">
            <v>KS</v>
          </cell>
          <cell r="F549">
            <v>9826</v>
          </cell>
        </row>
        <row r="550">
          <cell r="A550">
            <v>1162284</v>
          </cell>
          <cell r="B550" t="str">
            <v>Třmenová příchytka...2056 3 28 FT</v>
          </cell>
          <cell r="C550">
            <v>124.62</v>
          </cell>
          <cell r="D550">
            <v>100</v>
          </cell>
          <cell r="E550" t="str">
            <v>KS</v>
          </cell>
          <cell r="F550">
            <v>12462</v>
          </cell>
        </row>
        <row r="551">
          <cell r="A551">
            <v>1162349</v>
          </cell>
          <cell r="B551" t="str">
            <v>Třmenová příchytka...2056 3 34 FT</v>
          </cell>
          <cell r="C551">
            <v>117.78</v>
          </cell>
          <cell r="D551">
            <v>100</v>
          </cell>
          <cell r="E551" t="str">
            <v>KS</v>
          </cell>
          <cell r="F551">
            <v>11778</v>
          </cell>
        </row>
        <row r="552">
          <cell r="A552">
            <v>1162403</v>
          </cell>
          <cell r="B552" t="str">
            <v>Třmenová příchytka...2056 3 40 FT</v>
          </cell>
          <cell r="C552">
            <v>131.16</v>
          </cell>
          <cell r="D552">
            <v>100</v>
          </cell>
          <cell r="E552" t="str">
            <v>KS</v>
          </cell>
          <cell r="F552">
            <v>13116</v>
          </cell>
        </row>
        <row r="553">
          <cell r="A553">
            <v>1162462</v>
          </cell>
          <cell r="B553" t="str">
            <v>Třmenová příchytka...2056 3 46 FT</v>
          </cell>
          <cell r="C553">
            <v>148.81</v>
          </cell>
          <cell r="D553">
            <v>100</v>
          </cell>
          <cell r="E553" t="str">
            <v>KS</v>
          </cell>
          <cell r="F553">
            <v>14881</v>
          </cell>
        </row>
        <row r="554">
          <cell r="A554">
            <v>1163124</v>
          </cell>
          <cell r="B554" t="str">
            <v>Třmenová příchytka...2056N 12 FT</v>
          </cell>
          <cell r="C554">
            <v>32.28</v>
          </cell>
          <cell r="D554">
            <v>100</v>
          </cell>
          <cell r="E554" t="str">
            <v>KS</v>
          </cell>
          <cell r="F554">
            <v>3228</v>
          </cell>
        </row>
        <row r="555">
          <cell r="A555">
            <v>1163167</v>
          </cell>
          <cell r="B555" t="str">
            <v>Třmenová příchytka...2056N 16 FT</v>
          </cell>
          <cell r="C555">
            <v>33.369999999999997</v>
          </cell>
          <cell r="D555">
            <v>100</v>
          </cell>
          <cell r="E555" t="str">
            <v>KS</v>
          </cell>
          <cell r="F555">
            <v>3337</v>
          </cell>
        </row>
        <row r="556">
          <cell r="A556">
            <v>1163221</v>
          </cell>
          <cell r="B556" t="str">
            <v>Třmenová příchytka...2056N 22 FT</v>
          </cell>
          <cell r="C556">
            <v>34.76</v>
          </cell>
          <cell r="D556">
            <v>100</v>
          </cell>
          <cell r="E556" t="str">
            <v>KS</v>
          </cell>
          <cell r="F556">
            <v>3476</v>
          </cell>
        </row>
        <row r="557">
          <cell r="A557">
            <v>1163280</v>
          </cell>
          <cell r="B557" t="str">
            <v>Třmenová příchytka...2056N 28 FT</v>
          </cell>
          <cell r="C557">
            <v>41.26</v>
          </cell>
          <cell r="D557">
            <v>100</v>
          </cell>
          <cell r="E557" t="str">
            <v>KS</v>
          </cell>
          <cell r="F557">
            <v>4126</v>
          </cell>
        </row>
        <row r="558">
          <cell r="A558">
            <v>1163345</v>
          </cell>
          <cell r="B558" t="str">
            <v>Třmenová příchytka...2056N 34 FT</v>
          </cell>
          <cell r="C558">
            <v>53.68</v>
          </cell>
          <cell r="D558">
            <v>100</v>
          </cell>
          <cell r="E558" t="str">
            <v>KS</v>
          </cell>
          <cell r="F558">
            <v>5368</v>
          </cell>
        </row>
        <row r="559">
          <cell r="A559">
            <v>1163396</v>
          </cell>
          <cell r="B559" t="str">
            <v>Třmenová příchytka...2056N 40 FT</v>
          </cell>
          <cell r="C559">
            <v>55.9</v>
          </cell>
          <cell r="D559">
            <v>100</v>
          </cell>
          <cell r="E559" t="str">
            <v>KS</v>
          </cell>
          <cell r="F559">
            <v>5590</v>
          </cell>
        </row>
        <row r="560">
          <cell r="A560">
            <v>1163469</v>
          </cell>
          <cell r="B560" t="str">
            <v>Třmenová příchytka...2056N 46 FT</v>
          </cell>
          <cell r="C560">
            <v>65.25</v>
          </cell>
          <cell r="D560">
            <v>100</v>
          </cell>
          <cell r="E560" t="str">
            <v>KS</v>
          </cell>
          <cell r="F560">
            <v>6525</v>
          </cell>
        </row>
        <row r="561">
          <cell r="A561">
            <v>1163523</v>
          </cell>
          <cell r="B561" t="str">
            <v>Třmenová příchytka...2056N 52 FT</v>
          </cell>
          <cell r="C561">
            <v>70.02</v>
          </cell>
          <cell r="D561">
            <v>100</v>
          </cell>
          <cell r="E561" t="str">
            <v>KS</v>
          </cell>
          <cell r="F561">
            <v>7002</v>
          </cell>
        </row>
        <row r="562">
          <cell r="A562">
            <v>1163582</v>
          </cell>
          <cell r="B562" t="str">
            <v>Třmenová příchytka...2056N 58 FT</v>
          </cell>
          <cell r="C562">
            <v>92.76</v>
          </cell>
          <cell r="D562">
            <v>100</v>
          </cell>
          <cell r="E562" t="str">
            <v>KS</v>
          </cell>
          <cell r="F562">
            <v>9276</v>
          </cell>
        </row>
        <row r="563">
          <cell r="A563">
            <v>1163647</v>
          </cell>
          <cell r="B563" t="str">
            <v>Třmenová příchytka...2056N 64 FT</v>
          </cell>
          <cell r="C563">
            <v>94.89</v>
          </cell>
          <cell r="D563">
            <v>100</v>
          </cell>
          <cell r="E563" t="str">
            <v>KS</v>
          </cell>
          <cell r="F563">
            <v>9489</v>
          </cell>
        </row>
        <row r="564">
          <cell r="A564">
            <v>1163701</v>
          </cell>
          <cell r="B564" t="str">
            <v>Třmenová příchytka...2056N 70 FT</v>
          </cell>
          <cell r="C564">
            <v>140.61000000000001</v>
          </cell>
          <cell r="D564">
            <v>100</v>
          </cell>
          <cell r="E564" t="str">
            <v>KS</v>
          </cell>
          <cell r="F564">
            <v>14061</v>
          </cell>
        </row>
        <row r="565">
          <cell r="A565">
            <v>1167006</v>
          </cell>
          <cell r="B565" t="str">
            <v>Třmenová příchytka...2056N SAS 8 A2</v>
          </cell>
          <cell r="C565">
            <v>94.78</v>
          </cell>
          <cell r="D565">
            <v>100</v>
          </cell>
          <cell r="E565" t="str">
            <v>KS</v>
          </cell>
          <cell r="F565">
            <v>9478</v>
          </cell>
        </row>
        <row r="566">
          <cell r="A566">
            <v>1167014</v>
          </cell>
          <cell r="B566" t="str">
            <v>Třmenová příchytka...2056N SAS 12 A2</v>
          </cell>
          <cell r="C566">
            <v>120.05</v>
          </cell>
          <cell r="D566">
            <v>100</v>
          </cell>
          <cell r="E566" t="str">
            <v>KS</v>
          </cell>
          <cell r="F566">
            <v>12005</v>
          </cell>
        </row>
        <row r="567">
          <cell r="A567">
            <v>1167022</v>
          </cell>
          <cell r="B567" t="str">
            <v>Třmenová příchytka...2056N SAS 16 A2</v>
          </cell>
          <cell r="C567">
            <v>120.63</v>
          </cell>
          <cell r="D567">
            <v>100</v>
          </cell>
          <cell r="E567" t="str">
            <v>KS</v>
          </cell>
          <cell r="F567">
            <v>12063</v>
          </cell>
        </row>
        <row r="568">
          <cell r="A568">
            <v>1167030</v>
          </cell>
          <cell r="B568" t="str">
            <v>Třmenová příchytka...2056N SAS 22 A2</v>
          </cell>
          <cell r="C568">
            <v>133.59</v>
          </cell>
          <cell r="D568">
            <v>100</v>
          </cell>
          <cell r="E568" t="str">
            <v>KS</v>
          </cell>
          <cell r="F568">
            <v>13359</v>
          </cell>
        </row>
        <row r="569">
          <cell r="A569">
            <v>1167049</v>
          </cell>
          <cell r="B569" t="str">
            <v>Třmenová příchytka...2056N SAS 28 A2</v>
          </cell>
          <cell r="C569">
            <v>162.02000000000001</v>
          </cell>
          <cell r="D569">
            <v>100</v>
          </cell>
          <cell r="E569" t="str">
            <v>KS</v>
          </cell>
          <cell r="F569">
            <v>16202</v>
          </cell>
        </row>
        <row r="570">
          <cell r="A570">
            <v>1169122</v>
          </cell>
          <cell r="B570" t="str">
            <v>Třmenová příchytka...2056F 12 FT</v>
          </cell>
          <cell r="C570">
            <v>32.25</v>
          </cell>
          <cell r="D570">
            <v>100</v>
          </cell>
          <cell r="E570" t="str">
            <v>KS</v>
          </cell>
          <cell r="F570">
            <v>3225</v>
          </cell>
        </row>
        <row r="571">
          <cell r="A571">
            <v>1169165</v>
          </cell>
          <cell r="B571" t="str">
            <v>Třmenová příchytka...2056F 16 FT</v>
          </cell>
          <cell r="C571">
            <v>33.14</v>
          </cell>
          <cell r="D571">
            <v>100</v>
          </cell>
          <cell r="E571" t="str">
            <v>KS</v>
          </cell>
          <cell r="F571">
            <v>3314</v>
          </cell>
        </row>
        <row r="572">
          <cell r="A572">
            <v>1169211</v>
          </cell>
          <cell r="B572" t="str">
            <v>Třmenová příchytka...2056F 22 FT</v>
          </cell>
          <cell r="C572">
            <v>32.97</v>
          </cell>
          <cell r="D572">
            <v>100</v>
          </cell>
          <cell r="E572" t="str">
            <v>KS</v>
          </cell>
          <cell r="F572">
            <v>3297</v>
          </cell>
        </row>
        <row r="573">
          <cell r="A573">
            <v>1169289</v>
          </cell>
          <cell r="B573" t="str">
            <v>Třmenová příchytka...2056F 28 FT</v>
          </cell>
          <cell r="C573">
            <v>42.5</v>
          </cell>
          <cell r="D573">
            <v>100</v>
          </cell>
          <cell r="E573" t="str">
            <v>KS</v>
          </cell>
          <cell r="F573">
            <v>4250</v>
          </cell>
        </row>
        <row r="574">
          <cell r="A574">
            <v>1169343</v>
          </cell>
          <cell r="B574" t="str">
            <v>Třmenová příchytka...2056F 34 FT</v>
          </cell>
          <cell r="C574">
            <v>55.51</v>
          </cell>
          <cell r="D574">
            <v>100</v>
          </cell>
          <cell r="E574" t="str">
            <v>KS</v>
          </cell>
          <cell r="F574">
            <v>5551</v>
          </cell>
        </row>
        <row r="575">
          <cell r="A575">
            <v>1169408</v>
          </cell>
          <cell r="B575" t="str">
            <v>Třmenová příchytka...2056F 40 FT</v>
          </cell>
          <cell r="C575">
            <v>58.71</v>
          </cell>
          <cell r="D575">
            <v>100</v>
          </cell>
          <cell r="E575" t="str">
            <v>KS</v>
          </cell>
          <cell r="F575">
            <v>5871</v>
          </cell>
        </row>
        <row r="576">
          <cell r="A576">
            <v>1169467</v>
          </cell>
          <cell r="B576" t="str">
            <v>Třmenová příchytka...2056F 46 FT</v>
          </cell>
          <cell r="C576">
            <v>69.63</v>
          </cell>
          <cell r="D576">
            <v>100</v>
          </cell>
          <cell r="E576" t="str">
            <v>KS</v>
          </cell>
          <cell r="F576">
            <v>6963</v>
          </cell>
        </row>
        <row r="577">
          <cell r="A577">
            <v>1169521</v>
          </cell>
          <cell r="B577" t="str">
            <v>Třmenová příchytka...2056F 52 FT</v>
          </cell>
          <cell r="C577">
            <v>77.290000000000006</v>
          </cell>
          <cell r="D577">
            <v>100</v>
          </cell>
          <cell r="E577" t="str">
            <v>KS</v>
          </cell>
          <cell r="F577">
            <v>7729</v>
          </cell>
        </row>
        <row r="578">
          <cell r="A578">
            <v>1169580</v>
          </cell>
          <cell r="B578" t="str">
            <v>Třmenová příchytka...2056F 58 FT</v>
          </cell>
          <cell r="C578">
            <v>86.13</v>
          </cell>
          <cell r="D578">
            <v>100</v>
          </cell>
          <cell r="E578" t="str">
            <v>KS</v>
          </cell>
          <cell r="F578">
            <v>8613</v>
          </cell>
        </row>
        <row r="579">
          <cell r="A579">
            <v>1169645</v>
          </cell>
          <cell r="B579" t="str">
            <v>Třmenová příchytka...2056F 64 FT</v>
          </cell>
          <cell r="C579">
            <v>99.72</v>
          </cell>
          <cell r="D579">
            <v>100</v>
          </cell>
          <cell r="E579" t="str">
            <v>KS</v>
          </cell>
          <cell r="F579">
            <v>9972</v>
          </cell>
        </row>
        <row r="580">
          <cell r="A580">
            <v>1170120</v>
          </cell>
          <cell r="B580" t="str">
            <v>Třmenová příchytka...2056F 2 12 FT</v>
          </cell>
          <cell r="C580">
            <v>64.61</v>
          </cell>
          <cell r="D580">
            <v>100</v>
          </cell>
          <cell r="E580" t="str">
            <v>KS</v>
          </cell>
          <cell r="F580">
            <v>6461</v>
          </cell>
        </row>
        <row r="581">
          <cell r="A581">
            <v>1170163</v>
          </cell>
          <cell r="B581" t="str">
            <v>Třmenová příchytka...2056F 2 16 FT</v>
          </cell>
          <cell r="C581">
            <v>70.94</v>
          </cell>
          <cell r="D581">
            <v>100</v>
          </cell>
          <cell r="E581" t="str">
            <v>KS</v>
          </cell>
          <cell r="F581">
            <v>7094</v>
          </cell>
        </row>
        <row r="582">
          <cell r="A582">
            <v>1170228</v>
          </cell>
          <cell r="B582" t="str">
            <v>Třmenová příchytka...2056F 2 22 FT</v>
          </cell>
          <cell r="C582">
            <v>75.42</v>
          </cell>
          <cell r="D582">
            <v>100</v>
          </cell>
          <cell r="E582" t="str">
            <v>KS</v>
          </cell>
          <cell r="F582">
            <v>7542</v>
          </cell>
        </row>
        <row r="583">
          <cell r="A583">
            <v>1170287</v>
          </cell>
          <cell r="B583" t="str">
            <v>Třmenová příchytka...2056F 2 28 FT</v>
          </cell>
          <cell r="C583">
            <v>107.35</v>
          </cell>
          <cell r="D583">
            <v>100</v>
          </cell>
          <cell r="E583" t="str">
            <v>KS</v>
          </cell>
          <cell r="F583">
            <v>10735</v>
          </cell>
        </row>
        <row r="584">
          <cell r="A584">
            <v>1170341</v>
          </cell>
          <cell r="B584" t="str">
            <v>Třmenová příchytka...2056F 2 34 FT</v>
          </cell>
          <cell r="C584">
            <v>101.19</v>
          </cell>
          <cell r="D584">
            <v>100</v>
          </cell>
          <cell r="E584" t="str">
            <v>KS</v>
          </cell>
          <cell r="F584">
            <v>10119</v>
          </cell>
        </row>
        <row r="585">
          <cell r="A585">
            <v>1170406</v>
          </cell>
          <cell r="B585" t="str">
            <v>Třmenová příchytka...2056F 2 40 FT</v>
          </cell>
          <cell r="C585">
            <v>109.76</v>
          </cell>
          <cell r="D585">
            <v>100</v>
          </cell>
          <cell r="E585" t="str">
            <v>KS</v>
          </cell>
          <cell r="F585">
            <v>10976</v>
          </cell>
        </row>
        <row r="586">
          <cell r="A586">
            <v>1170465</v>
          </cell>
          <cell r="B586" t="str">
            <v>Třmenová příchytka...2056F 2 46 FT</v>
          </cell>
          <cell r="C586">
            <v>127.06</v>
          </cell>
          <cell r="D586">
            <v>100</v>
          </cell>
          <cell r="E586" t="str">
            <v>KS</v>
          </cell>
          <cell r="F586">
            <v>12706</v>
          </cell>
        </row>
        <row r="587">
          <cell r="A587">
            <v>1170511</v>
          </cell>
          <cell r="B587" t="str">
            <v>Třmenová příchytka...2056F 2 52 FT</v>
          </cell>
          <cell r="C587">
            <v>125.6</v>
          </cell>
          <cell r="D587">
            <v>100</v>
          </cell>
          <cell r="E587" t="str">
            <v>KS</v>
          </cell>
          <cell r="F587">
            <v>12560</v>
          </cell>
        </row>
        <row r="588">
          <cell r="A588">
            <v>1174509</v>
          </cell>
          <cell r="B588" t="str">
            <v>Třmenová příchytka...2056U-E28 FT</v>
          </cell>
          <cell r="C588">
            <v>263.27</v>
          </cell>
          <cell r="D588">
            <v>100</v>
          </cell>
          <cell r="E588" t="str">
            <v>KS</v>
          </cell>
          <cell r="F588">
            <v>26327</v>
          </cell>
        </row>
        <row r="589">
          <cell r="A589">
            <v>1174517</v>
          </cell>
          <cell r="B589" t="str">
            <v>Třmenová příchytka...2056U-E34 FT</v>
          </cell>
          <cell r="C589">
            <v>317.14</v>
          </cell>
          <cell r="D589">
            <v>100</v>
          </cell>
          <cell r="E589" t="str">
            <v>KS</v>
          </cell>
          <cell r="F589">
            <v>31714</v>
          </cell>
        </row>
        <row r="590">
          <cell r="A590">
            <v>1174525</v>
          </cell>
          <cell r="B590" t="str">
            <v>Třmenová příchytka...2056U-E40 FT</v>
          </cell>
          <cell r="C590">
            <v>372.99</v>
          </cell>
          <cell r="D590">
            <v>100</v>
          </cell>
          <cell r="E590" t="str">
            <v>KS</v>
          </cell>
          <cell r="F590">
            <v>37299</v>
          </cell>
        </row>
        <row r="591">
          <cell r="A591">
            <v>1174541</v>
          </cell>
          <cell r="B591" t="str">
            <v>Třmenová příchytka...2056U-E31 FT</v>
          </cell>
          <cell r="C591">
            <v>271.08</v>
          </cell>
          <cell r="D591">
            <v>100</v>
          </cell>
          <cell r="E591" t="str">
            <v>KS</v>
          </cell>
          <cell r="F591">
            <v>27108</v>
          </cell>
        </row>
        <row r="592">
          <cell r="A592">
            <v>1174568</v>
          </cell>
          <cell r="B592" t="str">
            <v>Třmenová příchytka...2056U-E37 FT</v>
          </cell>
          <cell r="C592">
            <v>283.87</v>
          </cell>
          <cell r="D592">
            <v>100</v>
          </cell>
          <cell r="E592" t="str">
            <v>KS</v>
          </cell>
          <cell r="F592">
            <v>28387</v>
          </cell>
        </row>
        <row r="593">
          <cell r="A593">
            <v>1174576</v>
          </cell>
          <cell r="B593" t="str">
            <v>Třmenová příchytka...2056U-E44 FT</v>
          </cell>
          <cell r="C593">
            <v>328.16</v>
          </cell>
          <cell r="D593">
            <v>100</v>
          </cell>
          <cell r="E593" t="str">
            <v>KS</v>
          </cell>
          <cell r="F593">
            <v>32816</v>
          </cell>
        </row>
        <row r="594">
          <cell r="A594">
            <v>1174606</v>
          </cell>
          <cell r="B594" t="str">
            <v>Třmenová příchytka...2056 E 31 FT</v>
          </cell>
          <cell r="C594">
            <v>301.29000000000002</v>
          </cell>
          <cell r="D594">
            <v>100</v>
          </cell>
          <cell r="E594" t="str">
            <v>KS</v>
          </cell>
          <cell r="F594">
            <v>30129</v>
          </cell>
        </row>
        <row r="595">
          <cell r="A595">
            <v>1174614</v>
          </cell>
          <cell r="B595" t="str">
            <v>Třmenová příchytka...2056 E 37 FT</v>
          </cell>
          <cell r="C595">
            <v>291.20999999999998</v>
          </cell>
          <cell r="D595">
            <v>100</v>
          </cell>
          <cell r="E595" t="str">
            <v>KS</v>
          </cell>
          <cell r="F595">
            <v>29121</v>
          </cell>
        </row>
        <row r="596">
          <cell r="A596">
            <v>1174630</v>
          </cell>
          <cell r="B596" t="str">
            <v>Třmenová příchytka...2056 E 44 FT</v>
          </cell>
          <cell r="C596">
            <v>301.44</v>
          </cell>
          <cell r="D596">
            <v>100</v>
          </cell>
          <cell r="E596" t="str">
            <v>KS</v>
          </cell>
          <cell r="F596">
            <v>30144</v>
          </cell>
        </row>
        <row r="597">
          <cell r="A597">
            <v>1175122</v>
          </cell>
          <cell r="B597" t="str">
            <v>Třmenová příchytka...2056U 12 FT</v>
          </cell>
          <cell r="C597">
            <v>31.64</v>
          </cell>
          <cell r="D597">
            <v>100</v>
          </cell>
          <cell r="E597" t="str">
            <v>KS</v>
          </cell>
          <cell r="F597">
            <v>3164</v>
          </cell>
        </row>
        <row r="598">
          <cell r="A598">
            <v>1175165</v>
          </cell>
          <cell r="B598" t="str">
            <v>Třmenová příchytka...2056U 16 FT</v>
          </cell>
          <cell r="C598">
            <v>33.69</v>
          </cell>
          <cell r="D598">
            <v>100</v>
          </cell>
          <cell r="E598" t="str">
            <v>KS</v>
          </cell>
          <cell r="F598">
            <v>3369</v>
          </cell>
        </row>
        <row r="599">
          <cell r="A599">
            <v>1175211</v>
          </cell>
          <cell r="B599" t="str">
            <v>Třmenová příchytka...2056U 22 FT</v>
          </cell>
          <cell r="C599">
            <v>36.130000000000003</v>
          </cell>
          <cell r="D599">
            <v>100</v>
          </cell>
          <cell r="E599" t="str">
            <v>KS</v>
          </cell>
          <cell r="F599">
            <v>3613</v>
          </cell>
        </row>
        <row r="600">
          <cell r="A600">
            <v>1175289</v>
          </cell>
          <cell r="B600" t="str">
            <v>Třmenová příchytka...2056U 28 FT</v>
          </cell>
          <cell r="C600">
            <v>43.54</v>
          </cell>
          <cell r="D600">
            <v>100</v>
          </cell>
          <cell r="E600" t="str">
            <v>KS</v>
          </cell>
          <cell r="F600">
            <v>4354</v>
          </cell>
        </row>
        <row r="601">
          <cell r="A601">
            <v>1175343</v>
          </cell>
          <cell r="B601" t="str">
            <v>Třmenová příchytka...2056U 34 FT</v>
          </cell>
          <cell r="C601">
            <v>55.94</v>
          </cell>
          <cell r="D601">
            <v>100</v>
          </cell>
          <cell r="E601" t="str">
            <v>KS</v>
          </cell>
          <cell r="F601">
            <v>5594</v>
          </cell>
        </row>
        <row r="602">
          <cell r="A602">
            <v>1175408</v>
          </cell>
          <cell r="B602" t="str">
            <v>Třmenová příchytka...2056U 40 FT</v>
          </cell>
          <cell r="C602">
            <v>57.6</v>
          </cell>
          <cell r="D602">
            <v>100</v>
          </cell>
          <cell r="E602" t="str">
            <v>KS</v>
          </cell>
          <cell r="F602">
            <v>5760</v>
          </cell>
        </row>
        <row r="603">
          <cell r="A603">
            <v>1175467</v>
          </cell>
          <cell r="B603" t="str">
            <v>Třmenová příchytka...2056U 46 FT</v>
          </cell>
          <cell r="C603">
            <v>67.03</v>
          </cell>
          <cell r="D603">
            <v>100</v>
          </cell>
          <cell r="E603" t="str">
            <v>KS</v>
          </cell>
          <cell r="F603">
            <v>6703</v>
          </cell>
        </row>
        <row r="604">
          <cell r="A604">
            <v>1175521</v>
          </cell>
          <cell r="B604" t="str">
            <v>Třmenová příchytka...2056U 52 FT</v>
          </cell>
          <cell r="C604">
            <v>74.75</v>
          </cell>
          <cell r="D604">
            <v>100</v>
          </cell>
          <cell r="E604" t="str">
            <v>KS</v>
          </cell>
          <cell r="F604">
            <v>7475</v>
          </cell>
        </row>
        <row r="605">
          <cell r="A605">
            <v>1175580</v>
          </cell>
          <cell r="B605" t="str">
            <v>Třmenová příchytka...2056U 58 FT</v>
          </cell>
          <cell r="C605">
            <v>86.29</v>
          </cell>
          <cell r="D605">
            <v>100</v>
          </cell>
          <cell r="E605" t="str">
            <v>KS</v>
          </cell>
          <cell r="F605">
            <v>8629</v>
          </cell>
        </row>
        <row r="606">
          <cell r="A606">
            <v>1175645</v>
          </cell>
          <cell r="B606" t="str">
            <v>Třmenová příchytka...2056U 64 FT</v>
          </cell>
          <cell r="C606">
            <v>94.09</v>
          </cell>
          <cell r="D606">
            <v>100</v>
          </cell>
          <cell r="E606" t="str">
            <v>KS</v>
          </cell>
          <cell r="F606">
            <v>9409</v>
          </cell>
        </row>
        <row r="607">
          <cell r="A607">
            <v>1175696</v>
          </cell>
          <cell r="B607" t="str">
            <v>Třmenová příchytka...2056U 70 FT</v>
          </cell>
          <cell r="C607">
            <v>138.9</v>
          </cell>
          <cell r="D607">
            <v>100</v>
          </cell>
          <cell r="E607" t="str">
            <v>KS</v>
          </cell>
          <cell r="F607">
            <v>13890</v>
          </cell>
        </row>
        <row r="608">
          <cell r="A608">
            <v>1175769</v>
          </cell>
          <cell r="B608" t="str">
            <v>Třmenová příchytka...2056U 76 FT</v>
          </cell>
          <cell r="C608">
            <v>221.98</v>
          </cell>
          <cell r="D608">
            <v>100</v>
          </cell>
          <cell r="E608" t="str">
            <v>KS</v>
          </cell>
          <cell r="F608">
            <v>22198</v>
          </cell>
        </row>
        <row r="609">
          <cell r="A609">
            <v>1175823</v>
          </cell>
          <cell r="B609" t="str">
            <v>Třmenová příchytka...2056U 82 FT</v>
          </cell>
          <cell r="C609">
            <v>235.4</v>
          </cell>
          <cell r="D609">
            <v>100</v>
          </cell>
          <cell r="E609" t="str">
            <v>KS</v>
          </cell>
          <cell r="F609">
            <v>23540</v>
          </cell>
        </row>
        <row r="610">
          <cell r="A610">
            <v>1175904</v>
          </cell>
          <cell r="B610" t="str">
            <v>Třmenová příchytka...2056U 90 FT</v>
          </cell>
          <cell r="C610">
            <v>249.4</v>
          </cell>
          <cell r="D610">
            <v>100</v>
          </cell>
          <cell r="E610" t="str">
            <v>KS</v>
          </cell>
          <cell r="F610">
            <v>24940</v>
          </cell>
        </row>
        <row r="611">
          <cell r="A611">
            <v>1175998</v>
          </cell>
          <cell r="B611" t="str">
            <v>Třmenová příchytka...2056U 100 FT</v>
          </cell>
          <cell r="C611">
            <v>287.16000000000003</v>
          </cell>
          <cell r="D611">
            <v>100</v>
          </cell>
          <cell r="E611" t="str">
            <v>KS</v>
          </cell>
          <cell r="F611">
            <v>28716</v>
          </cell>
        </row>
        <row r="612">
          <cell r="A612">
            <v>1176129</v>
          </cell>
          <cell r="B612" t="str">
            <v>Třmenová příchytka...2056U 2 12 FT</v>
          </cell>
          <cell r="C612">
            <v>66.03</v>
          </cell>
          <cell r="D612">
            <v>100</v>
          </cell>
          <cell r="E612" t="str">
            <v>KS</v>
          </cell>
          <cell r="F612">
            <v>6603</v>
          </cell>
        </row>
        <row r="613">
          <cell r="A613">
            <v>1176226</v>
          </cell>
          <cell r="B613" t="str">
            <v>Třmenová příchytka...2056U 2 22 FT</v>
          </cell>
          <cell r="C613">
            <v>74.81</v>
          </cell>
          <cell r="D613">
            <v>100</v>
          </cell>
          <cell r="E613" t="str">
            <v>KS</v>
          </cell>
          <cell r="F613">
            <v>7481</v>
          </cell>
        </row>
        <row r="614">
          <cell r="A614">
            <v>1176285</v>
          </cell>
          <cell r="B614" t="str">
            <v>Třmenová příchytka...2056U 2 28 FT</v>
          </cell>
          <cell r="C614">
            <v>99.52</v>
          </cell>
          <cell r="D614">
            <v>100</v>
          </cell>
          <cell r="E614" t="str">
            <v>KS</v>
          </cell>
          <cell r="F614">
            <v>9952</v>
          </cell>
        </row>
        <row r="615">
          <cell r="A615">
            <v>1176331</v>
          </cell>
          <cell r="B615" t="str">
            <v>Třmenová příchytka...2056U 2 34 FT</v>
          </cell>
          <cell r="C615">
            <v>93.17</v>
          </cell>
          <cell r="D615">
            <v>100</v>
          </cell>
          <cell r="E615" t="str">
            <v>KS</v>
          </cell>
          <cell r="F615">
            <v>9317</v>
          </cell>
        </row>
        <row r="616">
          <cell r="A616">
            <v>1176404</v>
          </cell>
          <cell r="B616" t="str">
            <v>Třmenová příchytka...2056U 2 40 FT</v>
          </cell>
          <cell r="C616">
            <v>106.52</v>
          </cell>
          <cell r="D616">
            <v>100</v>
          </cell>
          <cell r="E616" t="str">
            <v>KS</v>
          </cell>
          <cell r="F616">
            <v>10652</v>
          </cell>
        </row>
        <row r="617">
          <cell r="A617">
            <v>1176528</v>
          </cell>
          <cell r="B617" t="str">
            <v>Třmenová příchytka...2056U 2 52 FT</v>
          </cell>
          <cell r="C617">
            <v>128.19999999999999</v>
          </cell>
          <cell r="D617">
            <v>100</v>
          </cell>
          <cell r="E617" t="str">
            <v>KS</v>
          </cell>
          <cell r="F617">
            <v>12820</v>
          </cell>
        </row>
        <row r="618">
          <cell r="A618">
            <v>1177125</v>
          </cell>
          <cell r="B618" t="str">
            <v>Třmenová příchytka...2056U 3 12 FT</v>
          </cell>
          <cell r="C618">
            <v>64.209999999999994</v>
          </cell>
          <cell r="D618">
            <v>100</v>
          </cell>
          <cell r="E618" t="str">
            <v>KS</v>
          </cell>
          <cell r="F618">
            <v>6421</v>
          </cell>
        </row>
        <row r="619">
          <cell r="A619">
            <v>1177168</v>
          </cell>
          <cell r="B619" t="str">
            <v>Třmenová příchytka...2056U 3 16 FT</v>
          </cell>
          <cell r="C619">
            <v>94.65</v>
          </cell>
          <cell r="D619">
            <v>100</v>
          </cell>
          <cell r="E619" t="str">
            <v>KS</v>
          </cell>
          <cell r="F619">
            <v>9465</v>
          </cell>
        </row>
        <row r="620">
          <cell r="A620">
            <v>1177451</v>
          </cell>
          <cell r="B620" t="str">
            <v>Třmenová příchytka...2056U 3 46 FT</v>
          </cell>
          <cell r="C620">
            <v>141.36000000000001</v>
          </cell>
          <cell r="D620">
            <v>100</v>
          </cell>
          <cell r="E620" t="str">
            <v>KS</v>
          </cell>
          <cell r="F620">
            <v>14136</v>
          </cell>
        </row>
        <row r="621">
          <cell r="A621">
            <v>1178512</v>
          </cell>
          <cell r="B621" t="str">
            <v>Třmenová příchytka...2056U 16 A2</v>
          </cell>
          <cell r="C621">
            <v>97.46</v>
          </cell>
          <cell r="D621">
            <v>100</v>
          </cell>
          <cell r="E621" t="str">
            <v>KS</v>
          </cell>
          <cell r="F621">
            <v>9746</v>
          </cell>
        </row>
        <row r="622">
          <cell r="A622">
            <v>1178520</v>
          </cell>
          <cell r="B622" t="str">
            <v>Třmenová příchytka...2056U 22 A2</v>
          </cell>
          <cell r="C622">
            <v>93.44</v>
          </cell>
          <cell r="D622">
            <v>100</v>
          </cell>
          <cell r="E622" t="str">
            <v>KS</v>
          </cell>
          <cell r="F622">
            <v>9344</v>
          </cell>
        </row>
        <row r="623">
          <cell r="A623">
            <v>1178539</v>
          </cell>
          <cell r="B623" t="str">
            <v>Třmenová příchytka...2056U 28 A2</v>
          </cell>
          <cell r="C623">
            <v>103.42</v>
          </cell>
          <cell r="D623">
            <v>100</v>
          </cell>
          <cell r="E623" t="str">
            <v>KS</v>
          </cell>
          <cell r="F623">
            <v>10342</v>
          </cell>
        </row>
        <row r="624">
          <cell r="A624">
            <v>1178547</v>
          </cell>
          <cell r="B624" t="str">
            <v>Třmenová příchytka...2056U 34 A2</v>
          </cell>
          <cell r="C624">
            <v>137.53</v>
          </cell>
          <cell r="D624">
            <v>100</v>
          </cell>
          <cell r="E624" t="str">
            <v>KS</v>
          </cell>
          <cell r="F624">
            <v>13753</v>
          </cell>
        </row>
        <row r="625">
          <cell r="A625">
            <v>1178555</v>
          </cell>
          <cell r="B625" t="str">
            <v>Třmenová příchytka...2056U 40 A2</v>
          </cell>
          <cell r="C625">
            <v>141.69</v>
          </cell>
          <cell r="D625">
            <v>100</v>
          </cell>
          <cell r="E625" t="str">
            <v>KS</v>
          </cell>
          <cell r="F625">
            <v>14169</v>
          </cell>
        </row>
        <row r="626">
          <cell r="A626">
            <v>1178563</v>
          </cell>
          <cell r="B626" t="str">
            <v>Třmenová příchytka...2056U 46 A2</v>
          </cell>
          <cell r="C626">
            <v>143.79</v>
          </cell>
          <cell r="D626">
            <v>100</v>
          </cell>
          <cell r="E626" t="str">
            <v>KS</v>
          </cell>
          <cell r="F626">
            <v>14379</v>
          </cell>
        </row>
        <row r="627">
          <cell r="A627">
            <v>1178571</v>
          </cell>
          <cell r="B627" t="str">
            <v>Třmenová příchytka...2056U 52 A2</v>
          </cell>
          <cell r="C627">
            <v>170.88</v>
          </cell>
          <cell r="D627">
            <v>100</v>
          </cell>
          <cell r="E627" t="str">
            <v>KS</v>
          </cell>
          <cell r="F627">
            <v>17088</v>
          </cell>
        </row>
        <row r="628">
          <cell r="A628">
            <v>1178598</v>
          </cell>
          <cell r="B628" t="str">
            <v>Třmenová příchytka...2056U 58 A2</v>
          </cell>
          <cell r="C628">
            <v>172.95</v>
          </cell>
          <cell r="D628">
            <v>100</v>
          </cell>
          <cell r="E628" t="str">
            <v>KS</v>
          </cell>
          <cell r="F628">
            <v>17295</v>
          </cell>
        </row>
        <row r="629">
          <cell r="A629">
            <v>1178628</v>
          </cell>
          <cell r="B629" t="str">
            <v>Třmenová příchytka...2056U 70 A2</v>
          </cell>
          <cell r="C629">
            <v>227.14</v>
          </cell>
          <cell r="D629">
            <v>100</v>
          </cell>
          <cell r="E629" t="str">
            <v>KS</v>
          </cell>
          <cell r="F629">
            <v>22714</v>
          </cell>
        </row>
        <row r="630">
          <cell r="A630">
            <v>1178636</v>
          </cell>
          <cell r="B630" t="str">
            <v>Třmenová příchytka...2056U 76 A2</v>
          </cell>
          <cell r="C630">
            <v>241.72</v>
          </cell>
          <cell r="D630">
            <v>100</v>
          </cell>
          <cell r="E630" t="str">
            <v>KS</v>
          </cell>
          <cell r="F630">
            <v>24172</v>
          </cell>
        </row>
        <row r="631">
          <cell r="A631">
            <v>1180126</v>
          </cell>
          <cell r="B631" t="str">
            <v>Třmenová příchytka...2056W 12 FT</v>
          </cell>
          <cell r="C631">
            <v>35.83</v>
          </cell>
          <cell r="D631">
            <v>100</v>
          </cell>
          <cell r="E631" t="str">
            <v>KS</v>
          </cell>
          <cell r="F631">
            <v>3583</v>
          </cell>
        </row>
        <row r="632">
          <cell r="A632">
            <v>1180169</v>
          </cell>
          <cell r="B632" t="str">
            <v>Třmenová příchytka...2056W 16 FT</v>
          </cell>
          <cell r="C632">
            <v>37.28</v>
          </cell>
          <cell r="D632">
            <v>100</v>
          </cell>
          <cell r="E632" t="str">
            <v>KS</v>
          </cell>
          <cell r="F632">
            <v>3728</v>
          </cell>
        </row>
        <row r="633">
          <cell r="A633">
            <v>1180223</v>
          </cell>
          <cell r="B633" t="str">
            <v>Třmenová příchytka...2056W 22 FT</v>
          </cell>
          <cell r="C633">
            <v>40.01</v>
          </cell>
          <cell r="D633">
            <v>100</v>
          </cell>
          <cell r="E633" t="str">
            <v>KS</v>
          </cell>
          <cell r="F633">
            <v>4001</v>
          </cell>
        </row>
        <row r="634">
          <cell r="A634">
            <v>1180282</v>
          </cell>
          <cell r="B634" t="str">
            <v>Třmenová příchytka...2056W 28 FT</v>
          </cell>
          <cell r="C634">
            <v>50.09</v>
          </cell>
          <cell r="D634">
            <v>100</v>
          </cell>
          <cell r="E634" t="str">
            <v>KS</v>
          </cell>
          <cell r="F634">
            <v>5009</v>
          </cell>
        </row>
        <row r="635">
          <cell r="A635">
            <v>1180347</v>
          </cell>
          <cell r="B635" t="str">
            <v>Třmenová příchytka...2056W 34 FT</v>
          </cell>
          <cell r="C635">
            <v>65.89</v>
          </cell>
          <cell r="D635">
            <v>100</v>
          </cell>
          <cell r="E635" t="str">
            <v>KS</v>
          </cell>
          <cell r="F635">
            <v>6589</v>
          </cell>
        </row>
        <row r="636">
          <cell r="A636">
            <v>1180401</v>
          </cell>
          <cell r="B636" t="str">
            <v>Třmenová příchytka...2056W 40 FT</v>
          </cell>
          <cell r="C636">
            <v>69.650000000000006</v>
          </cell>
          <cell r="D636">
            <v>100</v>
          </cell>
          <cell r="E636" t="str">
            <v>KS</v>
          </cell>
          <cell r="F636">
            <v>6965</v>
          </cell>
        </row>
        <row r="637">
          <cell r="A637">
            <v>1180460</v>
          </cell>
          <cell r="B637" t="str">
            <v>Třmenová příchytka...2056W 46 FT</v>
          </cell>
          <cell r="C637">
            <v>96.81</v>
          </cell>
          <cell r="D637">
            <v>100</v>
          </cell>
          <cell r="E637" t="str">
            <v>KS</v>
          </cell>
          <cell r="F637">
            <v>9681</v>
          </cell>
        </row>
        <row r="638">
          <cell r="A638">
            <v>1180525</v>
          </cell>
          <cell r="B638" t="str">
            <v>Třmenová příchytka...2056W 52 FT</v>
          </cell>
          <cell r="C638">
            <v>99.87</v>
          </cell>
          <cell r="D638">
            <v>100</v>
          </cell>
          <cell r="E638" t="str">
            <v>KS</v>
          </cell>
          <cell r="F638">
            <v>9987</v>
          </cell>
        </row>
        <row r="639">
          <cell r="A639">
            <v>1180584</v>
          </cell>
          <cell r="B639" t="str">
            <v>Třmenová příchytka...2056W 58 FT</v>
          </cell>
          <cell r="C639">
            <v>121.74</v>
          </cell>
          <cell r="D639">
            <v>100</v>
          </cell>
          <cell r="E639" t="str">
            <v>KS</v>
          </cell>
          <cell r="F639">
            <v>12174</v>
          </cell>
        </row>
        <row r="640">
          <cell r="A640">
            <v>1180649</v>
          </cell>
          <cell r="B640" t="str">
            <v>Třmenová příchytka...2056W 64 FT</v>
          </cell>
          <cell r="C640">
            <v>125.58</v>
          </cell>
          <cell r="D640">
            <v>100</v>
          </cell>
          <cell r="E640" t="str">
            <v>KS</v>
          </cell>
          <cell r="F640">
            <v>12558</v>
          </cell>
        </row>
        <row r="641">
          <cell r="A641">
            <v>1180681</v>
          </cell>
          <cell r="B641" t="str">
            <v>Třmenová příchytka...2056W 70 FT</v>
          </cell>
          <cell r="C641">
            <v>173.44</v>
          </cell>
          <cell r="D641">
            <v>100</v>
          </cell>
          <cell r="E641" t="str">
            <v>KS</v>
          </cell>
          <cell r="F641">
            <v>17344</v>
          </cell>
        </row>
        <row r="642">
          <cell r="A642">
            <v>1181343</v>
          </cell>
          <cell r="B642" t="str">
            <v>Třmenová příchytka...2056W 2 34 FT</v>
          </cell>
          <cell r="C642">
            <v>108.83</v>
          </cell>
          <cell r="D642">
            <v>100</v>
          </cell>
          <cell r="E642" t="str">
            <v>KS</v>
          </cell>
          <cell r="F642">
            <v>10883</v>
          </cell>
        </row>
        <row r="643">
          <cell r="A643">
            <v>1181467</v>
          </cell>
          <cell r="B643" t="str">
            <v>Třmenová příchytka...2056W 2 46 FT</v>
          </cell>
          <cell r="C643">
            <v>124.69</v>
          </cell>
          <cell r="D643">
            <v>100</v>
          </cell>
          <cell r="E643" t="str">
            <v>KS</v>
          </cell>
          <cell r="F643">
            <v>12469</v>
          </cell>
        </row>
        <row r="644">
          <cell r="A644">
            <v>1181521</v>
          </cell>
          <cell r="B644" t="str">
            <v>Třmenová příchytka...2056W 2 52 FT</v>
          </cell>
          <cell r="C644">
            <v>136.78</v>
          </cell>
          <cell r="D644">
            <v>100</v>
          </cell>
          <cell r="E644" t="str">
            <v>KS</v>
          </cell>
          <cell r="F644">
            <v>13678</v>
          </cell>
        </row>
        <row r="645">
          <cell r="A645">
            <v>1181580</v>
          </cell>
          <cell r="B645" t="str">
            <v>Třmenová příchytka...2056W 2 58 FT</v>
          </cell>
          <cell r="C645">
            <v>162.51</v>
          </cell>
          <cell r="D645">
            <v>100</v>
          </cell>
          <cell r="E645" t="str">
            <v>KS</v>
          </cell>
          <cell r="F645">
            <v>16251</v>
          </cell>
        </row>
        <row r="646">
          <cell r="A646">
            <v>1183206</v>
          </cell>
          <cell r="B646" t="str">
            <v>Třmenová příchytka...2056 12 ALU</v>
          </cell>
          <cell r="C646">
            <v>58.42</v>
          </cell>
          <cell r="D646">
            <v>100</v>
          </cell>
          <cell r="E646" t="str">
            <v>KS</v>
          </cell>
          <cell r="F646">
            <v>5842</v>
          </cell>
        </row>
        <row r="647">
          <cell r="A647">
            <v>1183214</v>
          </cell>
          <cell r="B647" t="str">
            <v>Třmenová příchytka...2056 16 ALU</v>
          </cell>
          <cell r="C647">
            <v>55.43</v>
          </cell>
          <cell r="D647">
            <v>100</v>
          </cell>
          <cell r="E647" t="str">
            <v>KS</v>
          </cell>
          <cell r="F647">
            <v>5543</v>
          </cell>
        </row>
        <row r="648">
          <cell r="A648">
            <v>1183222</v>
          </cell>
          <cell r="B648" t="str">
            <v>Třmenová příchytka...2056 22 ALU</v>
          </cell>
          <cell r="C648">
            <v>60.1</v>
          </cell>
          <cell r="D648">
            <v>100</v>
          </cell>
          <cell r="E648" t="str">
            <v>KS</v>
          </cell>
          <cell r="F648">
            <v>6010</v>
          </cell>
        </row>
        <row r="649">
          <cell r="A649">
            <v>1183230</v>
          </cell>
          <cell r="B649" t="str">
            <v>Třmenová příchytka...2056 28 ALU</v>
          </cell>
          <cell r="C649">
            <v>62.82</v>
          </cell>
          <cell r="D649">
            <v>100</v>
          </cell>
          <cell r="E649" t="str">
            <v>KS</v>
          </cell>
          <cell r="F649">
            <v>6282</v>
          </cell>
        </row>
        <row r="650">
          <cell r="A650">
            <v>1183249</v>
          </cell>
          <cell r="B650" t="str">
            <v>Třmenová příchytka...2056 34 ALU</v>
          </cell>
          <cell r="C650">
            <v>68.83</v>
          </cell>
          <cell r="D650">
            <v>100</v>
          </cell>
          <cell r="E650" t="str">
            <v>KS</v>
          </cell>
          <cell r="F650">
            <v>6883</v>
          </cell>
        </row>
        <row r="651">
          <cell r="A651">
            <v>1183257</v>
          </cell>
          <cell r="B651" t="str">
            <v>Třmenová příchytka...2056 40 ALU</v>
          </cell>
          <cell r="C651">
            <v>73.03</v>
          </cell>
          <cell r="D651">
            <v>100</v>
          </cell>
          <cell r="E651" t="str">
            <v>KS</v>
          </cell>
          <cell r="F651">
            <v>7303</v>
          </cell>
        </row>
        <row r="652">
          <cell r="A652">
            <v>1183265</v>
          </cell>
          <cell r="B652" t="str">
            <v>Třmenová příchytka...2056 46 ALU</v>
          </cell>
          <cell r="C652">
            <v>79.91</v>
          </cell>
          <cell r="D652">
            <v>100</v>
          </cell>
          <cell r="E652" t="str">
            <v>KS</v>
          </cell>
          <cell r="F652">
            <v>7991</v>
          </cell>
        </row>
        <row r="653">
          <cell r="A653">
            <v>1183273</v>
          </cell>
          <cell r="B653" t="str">
            <v>Třmenová příchytka...2056 52 ALU</v>
          </cell>
          <cell r="C653">
            <v>87.2</v>
          </cell>
          <cell r="D653">
            <v>100</v>
          </cell>
          <cell r="E653" t="str">
            <v>KS</v>
          </cell>
          <cell r="F653">
            <v>8720</v>
          </cell>
        </row>
        <row r="654">
          <cell r="A654">
            <v>1183281</v>
          </cell>
          <cell r="B654" t="str">
            <v>Třmenová příchytka...2056 58 ALU</v>
          </cell>
          <cell r="C654">
            <v>95.73</v>
          </cell>
          <cell r="D654">
            <v>100</v>
          </cell>
          <cell r="E654" t="str">
            <v>KS</v>
          </cell>
          <cell r="F654">
            <v>9573</v>
          </cell>
        </row>
        <row r="655">
          <cell r="A655">
            <v>1183303</v>
          </cell>
          <cell r="B655" t="str">
            <v>Třmenová příchytka...2056 64 ALU</v>
          </cell>
          <cell r="C655">
            <v>105.15</v>
          </cell>
          <cell r="D655">
            <v>100</v>
          </cell>
          <cell r="E655" t="str">
            <v>KS</v>
          </cell>
          <cell r="F655">
            <v>10515</v>
          </cell>
        </row>
        <row r="656">
          <cell r="A656">
            <v>1183311</v>
          </cell>
          <cell r="B656" t="str">
            <v>Třmenová příchytka...2056 70 ALU</v>
          </cell>
          <cell r="C656">
            <v>127.55</v>
          </cell>
          <cell r="D656">
            <v>100</v>
          </cell>
          <cell r="E656" t="str">
            <v>KS</v>
          </cell>
          <cell r="F656">
            <v>12755</v>
          </cell>
        </row>
        <row r="657">
          <cell r="A657">
            <v>1183338</v>
          </cell>
          <cell r="B657" t="str">
            <v>Třmenová příchytka...2056 76 ALU</v>
          </cell>
          <cell r="C657">
            <v>210.44</v>
          </cell>
          <cell r="D657">
            <v>100</v>
          </cell>
          <cell r="E657" t="str">
            <v>KS</v>
          </cell>
          <cell r="F657">
            <v>21044</v>
          </cell>
        </row>
        <row r="658">
          <cell r="A658">
            <v>1183389</v>
          </cell>
          <cell r="B658" t="str">
            <v>Třmenová příchytka...2056 2 12 ALU</v>
          </cell>
          <cell r="C658">
            <v>98.62</v>
          </cell>
          <cell r="D658">
            <v>100</v>
          </cell>
          <cell r="E658" t="str">
            <v>KS</v>
          </cell>
          <cell r="F658">
            <v>9862</v>
          </cell>
        </row>
        <row r="659">
          <cell r="A659">
            <v>1183400</v>
          </cell>
          <cell r="B659" t="str">
            <v>Třmenová příchytka...2056 2 22 ALU</v>
          </cell>
          <cell r="C659">
            <v>100.41</v>
          </cell>
          <cell r="D659">
            <v>100</v>
          </cell>
          <cell r="E659" t="str">
            <v>KS</v>
          </cell>
          <cell r="F659">
            <v>10041</v>
          </cell>
        </row>
        <row r="660">
          <cell r="A660">
            <v>1183419</v>
          </cell>
          <cell r="B660" t="str">
            <v>Třmenová příchytka...2056 2 28 ALU</v>
          </cell>
          <cell r="C660">
            <v>88.98</v>
          </cell>
          <cell r="D660">
            <v>100</v>
          </cell>
          <cell r="E660" t="str">
            <v>KS</v>
          </cell>
          <cell r="F660">
            <v>8898</v>
          </cell>
        </row>
        <row r="661">
          <cell r="A661">
            <v>1183427</v>
          </cell>
          <cell r="B661" t="str">
            <v>Třmenová příchytka...2056 2 34 ALU</v>
          </cell>
          <cell r="C661">
            <v>97.98</v>
          </cell>
          <cell r="D661">
            <v>100</v>
          </cell>
          <cell r="E661" t="str">
            <v>KS</v>
          </cell>
          <cell r="F661">
            <v>9798</v>
          </cell>
        </row>
        <row r="662">
          <cell r="A662">
            <v>1183435</v>
          </cell>
          <cell r="B662" t="str">
            <v>Třmenová příchytka...2056 2 40 ALU</v>
          </cell>
          <cell r="C662">
            <v>112.86</v>
          </cell>
          <cell r="D662">
            <v>100</v>
          </cell>
          <cell r="E662" t="str">
            <v>KS</v>
          </cell>
          <cell r="F662">
            <v>11286</v>
          </cell>
        </row>
        <row r="663">
          <cell r="A663">
            <v>1183443</v>
          </cell>
          <cell r="B663" t="str">
            <v>Třmenová příchytka...2056 2 46 ALU</v>
          </cell>
          <cell r="C663">
            <v>116.97</v>
          </cell>
          <cell r="D663">
            <v>100</v>
          </cell>
          <cell r="E663" t="str">
            <v>KS</v>
          </cell>
          <cell r="F663">
            <v>11697</v>
          </cell>
        </row>
        <row r="664">
          <cell r="A664">
            <v>1183478</v>
          </cell>
          <cell r="B664" t="str">
            <v>Třmenová příchytka...2056 2 58 ALU</v>
          </cell>
          <cell r="C664">
            <v>142.68</v>
          </cell>
          <cell r="D664">
            <v>100</v>
          </cell>
          <cell r="E664" t="str">
            <v>KS</v>
          </cell>
          <cell r="F664">
            <v>14268</v>
          </cell>
        </row>
        <row r="665">
          <cell r="A665">
            <v>1183524</v>
          </cell>
          <cell r="B665" t="str">
            <v>Třmenová příchytka...2056 3 22 ALU</v>
          </cell>
          <cell r="C665">
            <v>121.54</v>
          </cell>
          <cell r="D665">
            <v>100</v>
          </cell>
          <cell r="E665" t="str">
            <v>KS</v>
          </cell>
          <cell r="F665">
            <v>12154</v>
          </cell>
        </row>
        <row r="666">
          <cell r="A666">
            <v>1183532</v>
          </cell>
          <cell r="B666" t="str">
            <v>Třmenová příchytka...2056 3 28 ALU</v>
          </cell>
          <cell r="C666">
            <v>104.45</v>
          </cell>
          <cell r="D666">
            <v>100</v>
          </cell>
          <cell r="E666" t="str">
            <v>KS</v>
          </cell>
          <cell r="F666">
            <v>10445</v>
          </cell>
        </row>
        <row r="667">
          <cell r="A667">
            <v>1183621</v>
          </cell>
          <cell r="B667" t="str">
            <v>Třmenová příchytka...2056N 22 ALU</v>
          </cell>
          <cell r="C667">
            <v>62.83</v>
          </cell>
          <cell r="D667">
            <v>100</v>
          </cell>
          <cell r="E667" t="str">
            <v>KS</v>
          </cell>
          <cell r="F667">
            <v>6283</v>
          </cell>
        </row>
        <row r="668">
          <cell r="A668">
            <v>1183648</v>
          </cell>
          <cell r="B668" t="str">
            <v>Třmenová příchytka...2056N 28 ALU</v>
          </cell>
          <cell r="C668">
            <v>62.35</v>
          </cell>
          <cell r="D668">
            <v>100</v>
          </cell>
          <cell r="E668" t="str">
            <v>KS</v>
          </cell>
          <cell r="F668">
            <v>6235</v>
          </cell>
        </row>
        <row r="669">
          <cell r="A669">
            <v>1183664</v>
          </cell>
          <cell r="B669" t="str">
            <v>Třmenová příchytka...2056N 40 ALU</v>
          </cell>
          <cell r="C669">
            <v>71.319999999999993</v>
          </cell>
          <cell r="D669">
            <v>100</v>
          </cell>
          <cell r="E669" t="str">
            <v>KS</v>
          </cell>
          <cell r="F669">
            <v>7132</v>
          </cell>
        </row>
        <row r="670">
          <cell r="A670">
            <v>1184024</v>
          </cell>
          <cell r="B670" t="str">
            <v>Třmenová příchytka...2056W 22 ALU</v>
          </cell>
          <cell r="C670">
            <v>82.29</v>
          </cell>
          <cell r="D670">
            <v>100</v>
          </cell>
          <cell r="E670" t="str">
            <v>KS</v>
          </cell>
          <cell r="F670">
            <v>8229</v>
          </cell>
        </row>
        <row r="671">
          <cell r="A671">
            <v>1184032</v>
          </cell>
          <cell r="B671" t="str">
            <v>Třmenová příchytka...2056W 28 ALU</v>
          </cell>
          <cell r="C671">
            <v>82.8</v>
          </cell>
          <cell r="D671">
            <v>100</v>
          </cell>
          <cell r="E671" t="str">
            <v>KS</v>
          </cell>
          <cell r="F671">
            <v>8280</v>
          </cell>
        </row>
        <row r="672">
          <cell r="A672">
            <v>1184040</v>
          </cell>
          <cell r="B672" t="str">
            <v>Třmenová příchytka...2056W 34 ALU</v>
          </cell>
          <cell r="C672">
            <v>85.38</v>
          </cell>
          <cell r="D672">
            <v>100</v>
          </cell>
          <cell r="E672" t="str">
            <v>KS</v>
          </cell>
          <cell r="F672">
            <v>8538</v>
          </cell>
        </row>
        <row r="673">
          <cell r="A673">
            <v>1184059</v>
          </cell>
          <cell r="B673" t="str">
            <v>Třmenová příchytka...2056W 40 ALU</v>
          </cell>
          <cell r="C673">
            <v>86.06</v>
          </cell>
          <cell r="D673">
            <v>100</v>
          </cell>
          <cell r="E673" t="str">
            <v>KS</v>
          </cell>
          <cell r="F673">
            <v>8606</v>
          </cell>
        </row>
        <row r="674">
          <cell r="A674">
            <v>1184067</v>
          </cell>
          <cell r="B674" t="str">
            <v>Třmenová příchytka...2056W 46 ALU</v>
          </cell>
          <cell r="C674">
            <v>96.33</v>
          </cell>
          <cell r="D674">
            <v>100</v>
          </cell>
          <cell r="E674" t="str">
            <v>KS</v>
          </cell>
          <cell r="F674">
            <v>9633</v>
          </cell>
        </row>
        <row r="675">
          <cell r="A675">
            <v>1184075</v>
          </cell>
          <cell r="B675" t="str">
            <v>Třmenová příchytka...2056W 52 ALU</v>
          </cell>
          <cell r="C675">
            <v>107.38</v>
          </cell>
          <cell r="D675">
            <v>100</v>
          </cell>
          <cell r="E675" t="str">
            <v>KS</v>
          </cell>
          <cell r="F675">
            <v>10738</v>
          </cell>
        </row>
        <row r="676">
          <cell r="A676">
            <v>1184083</v>
          </cell>
          <cell r="B676" t="str">
            <v>Třmenová příchytka...2056W 58 ALU</v>
          </cell>
          <cell r="C676">
            <v>126.85</v>
          </cell>
          <cell r="D676">
            <v>100</v>
          </cell>
          <cell r="E676" t="str">
            <v>KS</v>
          </cell>
          <cell r="F676">
            <v>12685</v>
          </cell>
        </row>
        <row r="677">
          <cell r="A677">
            <v>1184091</v>
          </cell>
          <cell r="B677" t="str">
            <v>Třmenová příchytka...2056W 64 ALU</v>
          </cell>
          <cell r="C677">
            <v>148.22999999999999</v>
          </cell>
          <cell r="D677">
            <v>100</v>
          </cell>
          <cell r="E677" t="str">
            <v>KS</v>
          </cell>
          <cell r="F677">
            <v>14823</v>
          </cell>
        </row>
        <row r="678">
          <cell r="A678">
            <v>1184407</v>
          </cell>
          <cell r="B678" t="str">
            <v>Třmenová příchytka...2056U 12 ALU</v>
          </cell>
          <cell r="C678">
            <v>64.97</v>
          </cell>
          <cell r="D678">
            <v>100</v>
          </cell>
          <cell r="E678" t="str">
            <v>KS</v>
          </cell>
          <cell r="F678">
            <v>6497</v>
          </cell>
        </row>
        <row r="679">
          <cell r="A679">
            <v>1184415</v>
          </cell>
          <cell r="B679" t="str">
            <v>Třmenová příchytka...2056U 16 ALU</v>
          </cell>
          <cell r="C679">
            <v>64.03</v>
          </cell>
          <cell r="D679">
            <v>100</v>
          </cell>
          <cell r="E679" t="str">
            <v>KS</v>
          </cell>
          <cell r="F679">
            <v>6403</v>
          </cell>
        </row>
        <row r="680">
          <cell r="A680">
            <v>1184423</v>
          </cell>
          <cell r="B680" t="str">
            <v>Třmenová příchytka...2056U 22 ALU</v>
          </cell>
          <cell r="C680">
            <v>64.7</v>
          </cell>
          <cell r="D680">
            <v>100</v>
          </cell>
          <cell r="E680" t="str">
            <v>KS</v>
          </cell>
          <cell r="F680">
            <v>6470</v>
          </cell>
        </row>
        <row r="681">
          <cell r="A681">
            <v>1184431</v>
          </cell>
          <cell r="B681" t="str">
            <v>Třmenová příchytka...2056U 28 ALU</v>
          </cell>
          <cell r="C681">
            <v>66.89</v>
          </cell>
          <cell r="D681">
            <v>100</v>
          </cell>
          <cell r="E681" t="str">
            <v>KS</v>
          </cell>
          <cell r="F681">
            <v>6689</v>
          </cell>
        </row>
        <row r="682">
          <cell r="A682">
            <v>1184458</v>
          </cell>
          <cell r="B682" t="str">
            <v>Třmenová příchytka...2056U 34 ALU</v>
          </cell>
          <cell r="C682">
            <v>67.63</v>
          </cell>
          <cell r="D682">
            <v>100</v>
          </cell>
          <cell r="E682" t="str">
            <v>KS</v>
          </cell>
          <cell r="F682">
            <v>6763</v>
          </cell>
        </row>
        <row r="683">
          <cell r="A683">
            <v>1184466</v>
          </cell>
          <cell r="B683" t="str">
            <v>Třmenová příchytka...2056U 40 ALU</v>
          </cell>
          <cell r="C683">
            <v>73.260000000000005</v>
          </cell>
          <cell r="D683">
            <v>100</v>
          </cell>
          <cell r="E683" t="str">
            <v>KS</v>
          </cell>
          <cell r="F683">
            <v>7326</v>
          </cell>
        </row>
        <row r="684">
          <cell r="A684">
            <v>1184474</v>
          </cell>
          <cell r="B684" t="str">
            <v>Třmenová příchytka...2056U 46 ALU</v>
          </cell>
          <cell r="C684">
            <v>90.56</v>
          </cell>
          <cell r="D684">
            <v>100</v>
          </cell>
          <cell r="E684" t="str">
            <v>KS</v>
          </cell>
          <cell r="F684">
            <v>9056</v>
          </cell>
        </row>
        <row r="685">
          <cell r="A685">
            <v>1184482</v>
          </cell>
          <cell r="B685" t="str">
            <v>Třmenová příchytka...2056U 52 ALU</v>
          </cell>
          <cell r="C685">
            <v>107</v>
          </cell>
          <cell r="D685">
            <v>100</v>
          </cell>
          <cell r="E685" t="str">
            <v>KS</v>
          </cell>
          <cell r="F685">
            <v>10700</v>
          </cell>
        </row>
        <row r="686">
          <cell r="A686">
            <v>1184490</v>
          </cell>
          <cell r="B686" t="str">
            <v>Třmenová příchytka...2056U 58 ALU</v>
          </cell>
          <cell r="C686">
            <v>119.68</v>
          </cell>
          <cell r="D686">
            <v>100</v>
          </cell>
          <cell r="E686" t="str">
            <v>KS</v>
          </cell>
          <cell r="F686">
            <v>11968</v>
          </cell>
        </row>
        <row r="687">
          <cell r="A687">
            <v>1184504</v>
          </cell>
          <cell r="B687" t="str">
            <v>Třmenová příchytka...2056U 64 ALU</v>
          </cell>
          <cell r="C687">
            <v>142.46</v>
          </cell>
          <cell r="D687">
            <v>100</v>
          </cell>
          <cell r="E687" t="str">
            <v>KS</v>
          </cell>
          <cell r="F687">
            <v>14246</v>
          </cell>
        </row>
        <row r="688">
          <cell r="A688">
            <v>1184539</v>
          </cell>
          <cell r="B688" t="str">
            <v>Třmenová příchytka...2056U 70 ALU</v>
          </cell>
          <cell r="C688">
            <v>185.13</v>
          </cell>
          <cell r="D688">
            <v>100</v>
          </cell>
          <cell r="E688" t="str">
            <v>KS</v>
          </cell>
          <cell r="F688">
            <v>18513</v>
          </cell>
        </row>
        <row r="689">
          <cell r="A689">
            <v>1185071</v>
          </cell>
          <cell r="B689" t="str">
            <v>Třmenová příchytka...2056F 52 A2</v>
          </cell>
          <cell r="C689">
            <v>164.42</v>
          </cell>
          <cell r="D689">
            <v>100</v>
          </cell>
          <cell r="E689" t="str">
            <v>KS</v>
          </cell>
          <cell r="F689">
            <v>16442</v>
          </cell>
        </row>
        <row r="690">
          <cell r="A690">
            <v>1185306</v>
          </cell>
          <cell r="B690" t="str">
            <v>Třmenová příchytka...2056F M 28 A2</v>
          </cell>
          <cell r="C690">
            <v>204.45</v>
          </cell>
          <cell r="D690">
            <v>100</v>
          </cell>
          <cell r="E690" t="str">
            <v>KS</v>
          </cell>
          <cell r="F690">
            <v>20445</v>
          </cell>
        </row>
        <row r="691">
          <cell r="A691">
            <v>1185308</v>
          </cell>
          <cell r="B691" t="str">
            <v>Třmenová příchytka...2056F M 34 A2</v>
          </cell>
          <cell r="C691">
            <v>246.15</v>
          </cell>
          <cell r="D691">
            <v>100</v>
          </cell>
          <cell r="E691" t="str">
            <v>KS</v>
          </cell>
          <cell r="F691">
            <v>24615</v>
          </cell>
        </row>
        <row r="692">
          <cell r="A692">
            <v>1185310</v>
          </cell>
          <cell r="B692" t="str">
            <v>Třmenová příchytka...2056F M 40 A2</v>
          </cell>
          <cell r="C692">
            <v>265.63</v>
          </cell>
          <cell r="D692">
            <v>100</v>
          </cell>
          <cell r="E692" t="str">
            <v>KS</v>
          </cell>
          <cell r="F692">
            <v>26563</v>
          </cell>
        </row>
        <row r="693">
          <cell r="A693">
            <v>1185462</v>
          </cell>
          <cell r="B693" t="str">
            <v>Třmenová příchytka...2056W 40 A2</v>
          </cell>
          <cell r="C693">
            <v>173.26</v>
          </cell>
          <cell r="D693">
            <v>100</v>
          </cell>
          <cell r="E693" t="str">
            <v>KS</v>
          </cell>
          <cell r="F693">
            <v>17326</v>
          </cell>
        </row>
        <row r="694">
          <cell r="A694">
            <v>1185489</v>
          </cell>
          <cell r="B694" t="str">
            <v>Třmenová příchytka...2056W 52 A2</v>
          </cell>
          <cell r="C694">
            <v>190.53</v>
          </cell>
          <cell r="D694">
            <v>100</v>
          </cell>
          <cell r="E694" t="str">
            <v>KS</v>
          </cell>
          <cell r="F694">
            <v>19053</v>
          </cell>
        </row>
        <row r="695">
          <cell r="A695">
            <v>1194054</v>
          </cell>
          <cell r="B695" t="str">
            <v>Svazková příchytka...2056 B 35 FT</v>
          </cell>
          <cell r="C695">
            <v>277.93</v>
          </cell>
          <cell r="D695">
            <v>100</v>
          </cell>
          <cell r="E695" t="str">
            <v>KS</v>
          </cell>
          <cell r="F695">
            <v>27793</v>
          </cell>
        </row>
        <row r="696">
          <cell r="A696">
            <v>1195794</v>
          </cell>
          <cell r="B696" t="str">
            <v>Podélná opěrka...2058 LW 10</v>
          </cell>
          <cell r="C696">
            <v>43.44</v>
          </cell>
          <cell r="D696">
            <v>100</v>
          </cell>
          <cell r="E696" t="str">
            <v>KS</v>
          </cell>
          <cell r="F696">
            <v>4344</v>
          </cell>
        </row>
        <row r="697">
          <cell r="A697">
            <v>1195808</v>
          </cell>
          <cell r="B697" t="str">
            <v>Podélná opěrka...2058 LW 14</v>
          </cell>
          <cell r="C697">
            <v>42.42</v>
          </cell>
          <cell r="D697">
            <v>100</v>
          </cell>
          <cell r="E697" t="str">
            <v>KS</v>
          </cell>
          <cell r="F697">
            <v>4242</v>
          </cell>
        </row>
        <row r="698">
          <cell r="A698">
            <v>1195816</v>
          </cell>
          <cell r="B698" t="str">
            <v>Podélná opěrka...2058 LW 20</v>
          </cell>
          <cell r="C698">
            <v>45.62</v>
          </cell>
          <cell r="D698">
            <v>100</v>
          </cell>
          <cell r="E698" t="str">
            <v>KS</v>
          </cell>
          <cell r="F698">
            <v>4562</v>
          </cell>
        </row>
        <row r="699">
          <cell r="A699">
            <v>1195824</v>
          </cell>
          <cell r="B699" t="str">
            <v>Podélná opěrka...2058 LW 26</v>
          </cell>
          <cell r="C699">
            <v>64.180000000000007</v>
          </cell>
          <cell r="D699">
            <v>100</v>
          </cell>
          <cell r="E699" t="str">
            <v>KS</v>
          </cell>
          <cell r="F699">
            <v>6418</v>
          </cell>
        </row>
        <row r="700">
          <cell r="A700">
            <v>1195832</v>
          </cell>
          <cell r="B700" t="str">
            <v>Podélná opěrka...2058 LW 32</v>
          </cell>
          <cell r="C700">
            <v>65.010000000000005</v>
          </cell>
          <cell r="D700">
            <v>100</v>
          </cell>
          <cell r="E700" t="str">
            <v>KS</v>
          </cell>
          <cell r="F700">
            <v>6501</v>
          </cell>
        </row>
        <row r="701">
          <cell r="A701">
            <v>1195840</v>
          </cell>
          <cell r="B701" t="str">
            <v>Podélná opěrka...2058 LW 38</v>
          </cell>
          <cell r="C701">
            <v>93.81</v>
          </cell>
          <cell r="D701">
            <v>100</v>
          </cell>
          <cell r="E701" t="str">
            <v>KS</v>
          </cell>
          <cell r="F701">
            <v>9381</v>
          </cell>
        </row>
        <row r="702">
          <cell r="A702">
            <v>1195859</v>
          </cell>
          <cell r="B702" t="str">
            <v>Podélná opěrka...2058 LW 44</v>
          </cell>
          <cell r="C702">
            <v>77.05</v>
          </cell>
          <cell r="D702">
            <v>100</v>
          </cell>
          <cell r="E702" t="str">
            <v>KS</v>
          </cell>
          <cell r="F702">
            <v>7705</v>
          </cell>
        </row>
        <row r="703">
          <cell r="A703">
            <v>1195867</v>
          </cell>
          <cell r="B703" t="str">
            <v>Podélná opěrka...2058 LW 50</v>
          </cell>
          <cell r="C703">
            <v>92.53</v>
          </cell>
          <cell r="D703">
            <v>100</v>
          </cell>
          <cell r="E703" t="str">
            <v>KS</v>
          </cell>
          <cell r="F703">
            <v>9253</v>
          </cell>
        </row>
        <row r="704">
          <cell r="A704">
            <v>1195875</v>
          </cell>
          <cell r="B704" t="str">
            <v>Podélná opěrka...2058 LW 56</v>
          </cell>
          <cell r="C704">
            <v>109.3</v>
          </cell>
          <cell r="D704">
            <v>100</v>
          </cell>
          <cell r="E704" t="str">
            <v>KS</v>
          </cell>
          <cell r="F704">
            <v>10930</v>
          </cell>
        </row>
        <row r="705">
          <cell r="A705">
            <v>1197126</v>
          </cell>
          <cell r="B705" t="str">
            <v>Podélná opěrka...2058FW 12 LGR</v>
          </cell>
          <cell r="C705">
            <v>5.07</v>
          </cell>
          <cell r="D705">
            <v>100</v>
          </cell>
          <cell r="E705" t="str">
            <v>KS</v>
          </cell>
          <cell r="F705">
            <v>507</v>
          </cell>
        </row>
        <row r="706">
          <cell r="A706">
            <v>1197134</v>
          </cell>
          <cell r="B706" t="str">
            <v>Podélná opěrka...2058FW M 12 A2</v>
          </cell>
          <cell r="C706">
            <v>33.61</v>
          </cell>
          <cell r="D706">
            <v>100</v>
          </cell>
          <cell r="E706" t="str">
            <v>KS</v>
          </cell>
          <cell r="F706">
            <v>3361</v>
          </cell>
        </row>
        <row r="707">
          <cell r="A707">
            <v>1197177</v>
          </cell>
          <cell r="B707" t="str">
            <v>Podélná opěrka...2058FW M 16 A2</v>
          </cell>
          <cell r="C707">
            <v>29.56</v>
          </cell>
          <cell r="D707">
            <v>100</v>
          </cell>
          <cell r="E707" t="str">
            <v>KS</v>
          </cell>
          <cell r="F707">
            <v>2956</v>
          </cell>
        </row>
        <row r="708">
          <cell r="A708">
            <v>1197231</v>
          </cell>
          <cell r="B708" t="str">
            <v>Podélná opěrka...2058FW M 22 A2</v>
          </cell>
          <cell r="C708">
            <v>32.69</v>
          </cell>
          <cell r="D708">
            <v>100</v>
          </cell>
          <cell r="E708" t="str">
            <v>KS</v>
          </cell>
          <cell r="F708">
            <v>3269</v>
          </cell>
        </row>
        <row r="709">
          <cell r="A709">
            <v>1197290</v>
          </cell>
          <cell r="B709" t="str">
            <v>Podélná opěrka...2058FW M 28 A2</v>
          </cell>
          <cell r="C709">
            <v>52.89</v>
          </cell>
          <cell r="D709">
            <v>100</v>
          </cell>
          <cell r="E709" t="str">
            <v>KS</v>
          </cell>
          <cell r="F709">
            <v>5289</v>
          </cell>
        </row>
        <row r="710">
          <cell r="A710">
            <v>1197355</v>
          </cell>
          <cell r="B710" t="str">
            <v>Podélná opěrka...2058FW M 34 A2</v>
          </cell>
          <cell r="C710">
            <v>68.989999999999995</v>
          </cell>
          <cell r="D710">
            <v>100</v>
          </cell>
          <cell r="E710" t="str">
            <v>KS</v>
          </cell>
          <cell r="F710">
            <v>6899</v>
          </cell>
        </row>
        <row r="711">
          <cell r="A711">
            <v>1197428</v>
          </cell>
          <cell r="B711" t="str">
            <v>Podélná opěrka...2058FW M 40 A2</v>
          </cell>
          <cell r="C711">
            <v>86.23</v>
          </cell>
          <cell r="D711">
            <v>100</v>
          </cell>
          <cell r="E711" t="str">
            <v>KS</v>
          </cell>
          <cell r="F711">
            <v>8623</v>
          </cell>
        </row>
        <row r="712">
          <cell r="A712">
            <v>1197584</v>
          </cell>
          <cell r="B712" t="str">
            <v>Podélná opěrka...2058FW 58 LGR</v>
          </cell>
          <cell r="C712">
            <v>14.01</v>
          </cell>
          <cell r="D712">
            <v>100</v>
          </cell>
          <cell r="E712" t="str">
            <v>KS</v>
          </cell>
          <cell r="F712">
            <v>1401</v>
          </cell>
        </row>
        <row r="713">
          <cell r="A713">
            <v>1197592</v>
          </cell>
          <cell r="B713" t="str">
            <v>Podélná opěrka...2058FW M 58 A2</v>
          </cell>
          <cell r="C713">
            <v>90.12</v>
          </cell>
          <cell r="D713">
            <v>100</v>
          </cell>
          <cell r="E713" t="str">
            <v>KS</v>
          </cell>
          <cell r="F713">
            <v>9012</v>
          </cell>
        </row>
        <row r="714">
          <cell r="A714">
            <v>1198012</v>
          </cell>
          <cell r="B714" t="str">
            <v>Univerzální podélná opěrka...2058UW 12 LGR</v>
          </cell>
          <cell r="C714">
            <v>3.88</v>
          </cell>
          <cell r="D714">
            <v>100</v>
          </cell>
          <cell r="E714" t="str">
            <v>KS</v>
          </cell>
          <cell r="F714">
            <v>388</v>
          </cell>
        </row>
        <row r="715">
          <cell r="A715">
            <v>1198016</v>
          </cell>
          <cell r="B715" t="str">
            <v>Univerzální podélná opěrka...2058UW 16 LGR</v>
          </cell>
          <cell r="C715">
            <v>5.15</v>
          </cell>
          <cell r="D715">
            <v>100</v>
          </cell>
          <cell r="E715" t="str">
            <v>KS</v>
          </cell>
          <cell r="F715">
            <v>515</v>
          </cell>
        </row>
        <row r="716">
          <cell r="A716">
            <v>1198022</v>
          </cell>
          <cell r="B716" t="str">
            <v>Univerzální podélná opěrka...2058UW 22 LGR</v>
          </cell>
          <cell r="C716">
            <v>6.96</v>
          </cell>
          <cell r="D716">
            <v>100</v>
          </cell>
          <cell r="E716" t="str">
            <v>KS</v>
          </cell>
          <cell r="F716">
            <v>696</v>
          </cell>
        </row>
        <row r="717">
          <cell r="A717">
            <v>1198028</v>
          </cell>
          <cell r="B717" t="str">
            <v>Univerzální podélná opěrka...2058UW 28 LGR</v>
          </cell>
          <cell r="C717">
            <v>7.23</v>
          </cell>
          <cell r="D717">
            <v>100</v>
          </cell>
          <cell r="E717" t="str">
            <v>KS</v>
          </cell>
          <cell r="F717">
            <v>723</v>
          </cell>
        </row>
        <row r="718">
          <cell r="A718">
            <v>1198034</v>
          </cell>
          <cell r="B718" t="str">
            <v>Univerzální podélná opěrka...2058UW 34 LGR</v>
          </cell>
          <cell r="C718">
            <v>7.59</v>
          </cell>
          <cell r="D718">
            <v>100</v>
          </cell>
          <cell r="E718" t="str">
            <v>KS</v>
          </cell>
          <cell r="F718">
            <v>759</v>
          </cell>
        </row>
        <row r="719">
          <cell r="A719">
            <v>1198040</v>
          </cell>
          <cell r="B719" t="str">
            <v>Univerzální podélná opěrka...2058UW 40 LGR</v>
          </cell>
          <cell r="C719">
            <v>8.9600000000000009</v>
          </cell>
          <cell r="D719">
            <v>100</v>
          </cell>
          <cell r="E719" t="str">
            <v>KS</v>
          </cell>
          <cell r="F719">
            <v>896</v>
          </cell>
        </row>
        <row r="720">
          <cell r="A720">
            <v>1198046</v>
          </cell>
          <cell r="B720" t="str">
            <v>Univerzální podélná opěrka...2058UW 46 LGR</v>
          </cell>
          <cell r="C720">
            <v>10.43</v>
          </cell>
          <cell r="D720">
            <v>100</v>
          </cell>
          <cell r="E720" t="str">
            <v>KS</v>
          </cell>
          <cell r="F720">
            <v>1043</v>
          </cell>
        </row>
        <row r="721">
          <cell r="A721">
            <v>1198052</v>
          </cell>
          <cell r="B721" t="str">
            <v>Univerzální podélná opěrka...2058UW 52 LGR</v>
          </cell>
          <cell r="C721">
            <v>12.14</v>
          </cell>
          <cell r="D721">
            <v>100</v>
          </cell>
          <cell r="E721" t="str">
            <v>KS</v>
          </cell>
          <cell r="F721">
            <v>1214</v>
          </cell>
        </row>
        <row r="722">
          <cell r="A722">
            <v>1198058</v>
          </cell>
          <cell r="B722" t="str">
            <v>Univerzální podélná opěrka...2058UW 58 LGR</v>
          </cell>
          <cell r="C722">
            <v>14.64</v>
          </cell>
          <cell r="D722">
            <v>100</v>
          </cell>
          <cell r="E722" t="str">
            <v>KS</v>
          </cell>
          <cell r="F722">
            <v>1464</v>
          </cell>
        </row>
        <row r="723">
          <cell r="A723">
            <v>1198064</v>
          </cell>
          <cell r="B723" t="str">
            <v>Univerzální podélná opěrka...2058UW 64 LGR</v>
          </cell>
          <cell r="C723">
            <v>17.68</v>
          </cell>
          <cell r="D723">
            <v>100</v>
          </cell>
          <cell r="E723" t="str">
            <v>KS</v>
          </cell>
          <cell r="F723">
            <v>1768</v>
          </cell>
        </row>
        <row r="724">
          <cell r="A724">
            <v>1198070</v>
          </cell>
          <cell r="B724" t="str">
            <v>Univerzální podélná opěrka...2058UW 70 LGR</v>
          </cell>
          <cell r="C724">
            <v>21.14</v>
          </cell>
          <cell r="D724">
            <v>100</v>
          </cell>
          <cell r="E724" t="str">
            <v>KS</v>
          </cell>
          <cell r="F724">
            <v>2114</v>
          </cell>
        </row>
        <row r="725">
          <cell r="A725">
            <v>1198076</v>
          </cell>
          <cell r="B725" t="str">
            <v>Univerzální podélná opěrka...2058UW 76 LGR</v>
          </cell>
          <cell r="C725">
            <v>23.46</v>
          </cell>
          <cell r="D725">
            <v>100</v>
          </cell>
          <cell r="E725" t="str">
            <v>KS</v>
          </cell>
          <cell r="F725">
            <v>2346</v>
          </cell>
        </row>
        <row r="726">
          <cell r="A726">
            <v>1198100</v>
          </cell>
          <cell r="B726" t="str">
            <v>Univerzální podélná opěrka...2058UW 100 LGR</v>
          </cell>
          <cell r="C726">
            <v>39.299999999999997</v>
          </cell>
          <cell r="D726">
            <v>100</v>
          </cell>
          <cell r="E726" t="str">
            <v>KS</v>
          </cell>
          <cell r="F726">
            <v>3930</v>
          </cell>
        </row>
        <row r="727">
          <cell r="A727">
            <v>1199706</v>
          </cell>
          <cell r="B727" t="str">
            <v>Dvojitá podélná opěrka...2058 M2 12 FT</v>
          </cell>
          <cell r="C727">
            <v>46.7</v>
          </cell>
          <cell r="D727">
            <v>100</v>
          </cell>
          <cell r="E727" t="str">
            <v>KS</v>
          </cell>
          <cell r="F727">
            <v>4670</v>
          </cell>
        </row>
        <row r="728">
          <cell r="A728">
            <v>1199714</v>
          </cell>
          <cell r="B728" t="str">
            <v>Dvojitá podélná opěrka...2058 M2 16 FT</v>
          </cell>
          <cell r="C728">
            <v>50.94</v>
          </cell>
          <cell r="D728">
            <v>100</v>
          </cell>
          <cell r="E728" t="str">
            <v>KS</v>
          </cell>
          <cell r="F728">
            <v>5094</v>
          </cell>
        </row>
        <row r="729">
          <cell r="A729">
            <v>1199846</v>
          </cell>
          <cell r="B729" t="str">
            <v>Podélná opěrka...2058FW M 12 FT</v>
          </cell>
          <cell r="C729">
            <v>30.01</v>
          </cell>
          <cell r="D729">
            <v>100</v>
          </cell>
          <cell r="E729" t="str">
            <v>KS</v>
          </cell>
          <cell r="F729">
            <v>3001</v>
          </cell>
        </row>
        <row r="730">
          <cell r="A730">
            <v>1199854</v>
          </cell>
          <cell r="B730" t="str">
            <v>Podélná opěrka...2058FW M 16 FT</v>
          </cell>
          <cell r="C730">
            <v>30.21</v>
          </cell>
          <cell r="D730">
            <v>100</v>
          </cell>
          <cell r="E730" t="str">
            <v>KS</v>
          </cell>
          <cell r="F730">
            <v>3021</v>
          </cell>
        </row>
        <row r="731">
          <cell r="A731">
            <v>1199862</v>
          </cell>
          <cell r="B731" t="str">
            <v>Podélná opěrka...2058FW M 22 FT</v>
          </cell>
          <cell r="C731">
            <v>30.55</v>
          </cell>
          <cell r="D731">
            <v>100</v>
          </cell>
          <cell r="E731" t="str">
            <v>KS</v>
          </cell>
          <cell r="F731">
            <v>3055</v>
          </cell>
        </row>
        <row r="732">
          <cell r="A732">
            <v>1199870</v>
          </cell>
          <cell r="B732" t="str">
            <v>Podélná opěrka...2058FW M 28 FT</v>
          </cell>
          <cell r="C732">
            <v>31.07</v>
          </cell>
          <cell r="D732">
            <v>100</v>
          </cell>
          <cell r="E732" t="str">
            <v>KS</v>
          </cell>
          <cell r="F732">
            <v>3107</v>
          </cell>
        </row>
        <row r="733">
          <cell r="A733">
            <v>1199889</v>
          </cell>
          <cell r="B733" t="str">
            <v>Podélná opěrka...2058FW M 34 FT</v>
          </cell>
          <cell r="C733">
            <v>37.76</v>
          </cell>
          <cell r="D733">
            <v>100</v>
          </cell>
          <cell r="E733" t="str">
            <v>KS</v>
          </cell>
          <cell r="F733">
            <v>3776</v>
          </cell>
        </row>
        <row r="734">
          <cell r="A734">
            <v>1199897</v>
          </cell>
          <cell r="B734" t="str">
            <v>Podélná opěrka...2058FW M 40 FT</v>
          </cell>
          <cell r="C734">
            <v>38.06</v>
          </cell>
          <cell r="D734">
            <v>100</v>
          </cell>
          <cell r="E734" t="str">
            <v>KS</v>
          </cell>
          <cell r="F734">
            <v>3806</v>
          </cell>
        </row>
        <row r="735">
          <cell r="A735">
            <v>1199900</v>
          </cell>
          <cell r="B735" t="str">
            <v>Podélná opěrka...2058FW M 46 FT</v>
          </cell>
          <cell r="C735">
            <v>40.06</v>
          </cell>
          <cell r="D735">
            <v>100</v>
          </cell>
          <cell r="E735" t="str">
            <v>KS</v>
          </cell>
          <cell r="F735">
            <v>4006</v>
          </cell>
        </row>
        <row r="736">
          <cell r="A736">
            <v>1199919</v>
          </cell>
          <cell r="B736" t="str">
            <v>Podélná opěrka...2058FW M 52 FT</v>
          </cell>
          <cell r="C736">
            <v>41.61</v>
          </cell>
          <cell r="D736">
            <v>100</v>
          </cell>
          <cell r="E736" t="str">
            <v>KS</v>
          </cell>
          <cell r="F736">
            <v>4161</v>
          </cell>
        </row>
        <row r="737">
          <cell r="A737">
            <v>1199927</v>
          </cell>
          <cell r="B737" t="str">
            <v>Podélná opěrka...2058FW M 58 FT</v>
          </cell>
          <cell r="C737">
            <v>46.78</v>
          </cell>
          <cell r="D737">
            <v>100</v>
          </cell>
          <cell r="E737" t="str">
            <v>KS</v>
          </cell>
          <cell r="F737">
            <v>4678</v>
          </cell>
        </row>
        <row r="738">
          <cell r="A738">
            <v>1199935</v>
          </cell>
          <cell r="B738" t="str">
            <v>Podélná opěrka...2058FW M 64 FT</v>
          </cell>
          <cell r="C738">
            <v>47.09</v>
          </cell>
          <cell r="D738">
            <v>100</v>
          </cell>
          <cell r="E738" t="str">
            <v>KS</v>
          </cell>
          <cell r="F738">
            <v>4709</v>
          </cell>
        </row>
        <row r="739">
          <cell r="A739">
            <v>1360051</v>
          </cell>
          <cell r="B739" t="str">
            <v>Distanční příchytka...732 6 GTP</v>
          </cell>
          <cell r="C739">
            <v>27.19</v>
          </cell>
          <cell r="D739">
            <v>100</v>
          </cell>
          <cell r="E739" t="str">
            <v>KS</v>
          </cell>
          <cell r="F739">
            <v>2719</v>
          </cell>
        </row>
        <row r="740">
          <cell r="A740">
            <v>1360086</v>
          </cell>
          <cell r="B740" t="str">
            <v>Distanční příchytka...732 8 GTP</v>
          </cell>
          <cell r="C740">
            <v>25.63</v>
          </cell>
          <cell r="D740">
            <v>100</v>
          </cell>
          <cell r="E740" t="str">
            <v>KS</v>
          </cell>
          <cell r="F740">
            <v>2563</v>
          </cell>
        </row>
        <row r="741">
          <cell r="A741">
            <v>1360124</v>
          </cell>
          <cell r="B741" t="str">
            <v>Distanční příchytka...732 12 GTP</v>
          </cell>
          <cell r="C741">
            <v>27.75</v>
          </cell>
          <cell r="D741">
            <v>100</v>
          </cell>
          <cell r="E741" t="str">
            <v>KS</v>
          </cell>
          <cell r="F741">
            <v>2775</v>
          </cell>
        </row>
        <row r="742">
          <cell r="A742">
            <v>1360140</v>
          </cell>
          <cell r="B742" t="str">
            <v>Distanční příchytka...732 14 GTP</v>
          </cell>
          <cell r="C742">
            <v>21.6</v>
          </cell>
          <cell r="D742">
            <v>100</v>
          </cell>
          <cell r="E742" t="str">
            <v>KS</v>
          </cell>
          <cell r="F742">
            <v>2160</v>
          </cell>
        </row>
        <row r="743">
          <cell r="A743">
            <v>1360159</v>
          </cell>
          <cell r="B743" t="str">
            <v>Distanční příchytka...732 15 GTP</v>
          </cell>
          <cell r="C743">
            <v>28.74</v>
          </cell>
          <cell r="D743">
            <v>100</v>
          </cell>
          <cell r="E743" t="str">
            <v>KS</v>
          </cell>
          <cell r="F743">
            <v>2874</v>
          </cell>
        </row>
        <row r="744">
          <cell r="A744">
            <v>1360167</v>
          </cell>
          <cell r="B744" t="str">
            <v>Distanční příchytka...732 16 GTP</v>
          </cell>
          <cell r="C744">
            <v>22.2</v>
          </cell>
          <cell r="D744">
            <v>100</v>
          </cell>
          <cell r="E744" t="str">
            <v>KS</v>
          </cell>
          <cell r="F744">
            <v>2220</v>
          </cell>
        </row>
        <row r="745">
          <cell r="A745">
            <v>1360183</v>
          </cell>
          <cell r="B745" t="str">
            <v>Distanční příchytka...732 18 GTP</v>
          </cell>
          <cell r="C745">
            <v>27.77</v>
          </cell>
          <cell r="D745">
            <v>100</v>
          </cell>
          <cell r="E745" t="str">
            <v>KS</v>
          </cell>
          <cell r="F745">
            <v>2777</v>
          </cell>
        </row>
        <row r="746">
          <cell r="A746">
            <v>1360205</v>
          </cell>
          <cell r="B746" t="str">
            <v>Distanční příchytka...732 20 GTP</v>
          </cell>
          <cell r="C746">
            <v>28.11</v>
          </cell>
          <cell r="D746">
            <v>100</v>
          </cell>
          <cell r="E746" t="str">
            <v>KS</v>
          </cell>
          <cell r="F746">
            <v>2811</v>
          </cell>
        </row>
        <row r="747">
          <cell r="A747">
            <v>1360221</v>
          </cell>
          <cell r="B747" t="str">
            <v>Distanční příchytka...732 22 GTP</v>
          </cell>
          <cell r="C747">
            <v>28.21</v>
          </cell>
          <cell r="D747">
            <v>100</v>
          </cell>
          <cell r="E747" t="str">
            <v>KS</v>
          </cell>
          <cell r="F747">
            <v>2821</v>
          </cell>
        </row>
        <row r="748">
          <cell r="A748">
            <v>1360248</v>
          </cell>
          <cell r="B748" t="str">
            <v>Distanční příchytka...732 24 GTP</v>
          </cell>
          <cell r="C748">
            <v>30.75</v>
          </cell>
          <cell r="D748">
            <v>100</v>
          </cell>
          <cell r="E748" t="str">
            <v>KS</v>
          </cell>
          <cell r="F748">
            <v>3075</v>
          </cell>
        </row>
        <row r="749">
          <cell r="A749">
            <v>1360264</v>
          </cell>
          <cell r="B749" t="str">
            <v>Distanční příchytka...732 26 GTP</v>
          </cell>
          <cell r="C749">
            <v>33.47</v>
          </cell>
          <cell r="D749">
            <v>100</v>
          </cell>
          <cell r="E749" t="str">
            <v>KS</v>
          </cell>
          <cell r="F749">
            <v>3347</v>
          </cell>
        </row>
        <row r="750">
          <cell r="A750">
            <v>1360280</v>
          </cell>
          <cell r="B750" t="str">
            <v>Distanční příchytka...732 28 GTP</v>
          </cell>
          <cell r="C750">
            <v>35.43</v>
          </cell>
          <cell r="D750">
            <v>100</v>
          </cell>
          <cell r="E750" t="str">
            <v>KS</v>
          </cell>
          <cell r="F750">
            <v>3543</v>
          </cell>
        </row>
        <row r="751">
          <cell r="A751">
            <v>1360337</v>
          </cell>
          <cell r="B751" t="str">
            <v>Distanční příchytka...732 33 GTP</v>
          </cell>
          <cell r="C751">
            <v>31.5</v>
          </cell>
          <cell r="D751">
            <v>100</v>
          </cell>
          <cell r="E751" t="str">
            <v>KS</v>
          </cell>
          <cell r="F751">
            <v>3150</v>
          </cell>
        </row>
        <row r="752">
          <cell r="A752">
            <v>1360353</v>
          </cell>
          <cell r="B752" t="str">
            <v>Distanční příchytka...732 35 GTP</v>
          </cell>
          <cell r="C752">
            <v>49.31</v>
          </cell>
          <cell r="D752">
            <v>100</v>
          </cell>
          <cell r="E752" t="str">
            <v>KS</v>
          </cell>
          <cell r="F752">
            <v>4931</v>
          </cell>
        </row>
        <row r="753">
          <cell r="A753">
            <v>1360388</v>
          </cell>
          <cell r="B753" t="str">
            <v>Distanční příchytka...732 38 GTP</v>
          </cell>
          <cell r="C753">
            <v>44.94</v>
          </cell>
          <cell r="D753">
            <v>100</v>
          </cell>
          <cell r="E753" t="str">
            <v>KS</v>
          </cell>
          <cell r="F753">
            <v>4494</v>
          </cell>
        </row>
        <row r="754">
          <cell r="A754">
            <v>1360426</v>
          </cell>
          <cell r="B754" t="str">
            <v>Distanční příchytka...732 42 GTP</v>
          </cell>
          <cell r="C754">
            <v>46.96</v>
          </cell>
          <cell r="D754">
            <v>100</v>
          </cell>
          <cell r="E754" t="str">
            <v>KS</v>
          </cell>
          <cell r="F754">
            <v>4696</v>
          </cell>
        </row>
        <row r="755">
          <cell r="A755">
            <v>1360450</v>
          </cell>
          <cell r="B755" t="str">
            <v>Distanční příchytka...732 45 GTP</v>
          </cell>
          <cell r="C755">
            <v>53.18</v>
          </cell>
          <cell r="D755">
            <v>100</v>
          </cell>
          <cell r="E755" t="str">
            <v>KS</v>
          </cell>
          <cell r="F755">
            <v>5318</v>
          </cell>
        </row>
        <row r="756">
          <cell r="A756">
            <v>1360485</v>
          </cell>
          <cell r="B756" t="str">
            <v>Distanční příchytka...732 48 GTP</v>
          </cell>
          <cell r="C756">
            <v>54.77</v>
          </cell>
          <cell r="D756">
            <v>100</v>
          </cell>
          <cell r="E756" t="str">
            <v>KS</v>
          </cell>
          <cell r="F756">
            <v>5477</v>
          </cell>
        </row>
        <row r="757">
          <cell r="A757">
            <v>1360507</v>
          </cell>
          <cell r="B757" t="str">
            <v>Distanční příchytka...732 50 GTP</v>
          </cell>
          <cell r="C757">
            <v>51.04</v>
          </cell>
          <cell r="D757">
            <v>100</v>
          </cell>
          <cell r="E757" t="str">
            <v>KS</v>
          </cell>
          <cell r="F757">
            <v>5104</v>
          </cell>
        </row>
        <row r="758">
          <cell r="A758">
            <v>1360604</v>
          </cell>
          <cell r="B758" t="str">
            <v>Distanční příchytka...732 60 GTP</v>
          </cell>
          <cell r="C758">
            <v>74.069999999999993</v>
          </cell>
          <cell r="D758">
            <v>100</v>
          </cell>
          <cell r="E758" t="str">
            <v>KS</v>
          </cell>
          <cell r="F758">
            <v>7407</v>
          </cell>
        </row>
        <row r="759">
          <cell r="A759">
            <v>1360639</v>
          </cell>
          <cell r="B759" t="str">
            <v>Distanční příchytka...732 63 GTP</v>
          </cell>
          <cell r="C759">
            <v>83.78</v>
          </cell>
          <cell r="D759">
            <v>100</v>
          </cell>
          <cell r="E759" t="str">
            <v>KS</v>
          </cell>
          <cell r="F759">
            <v>8378</v>
          </cell>
        </row>
        <row r="760">
          <cell r="A760">
            <v>1360644</v>
          </cell>
          <cell r="B760" t="str">
            <v>Distanční příchytka...732 6 A4</v>
          </cell>
          <cell r="C760">
            <v>208.65</v>
          </cell>
          <cell r="D760">
            <v>100</v>
          </cell>
          <cell r="E760" t="str">
            <v>KS</v>
          </cell>
          <cell r="F760">
            <v>20865</v>
          </cell>
        </row>
        <row r="761">
          <cell r="A761">
            <v>1360648</v>
          </cell>
          <cell r="B761" t="str">
            <v>Distanční příchytka...732 10 A4</v>
          </cell>
          <cell r="C761">
            <v>211.9</v>
          </cell>
          <cell r="D761">
            <v>100</v>
          </cell>
          <cell r="E761" t="str">
            <v>KS</v>
          </cell>
          <cell r="F761">
            <v>21190</v>
          </cell>
        </row>
        <row r="762">
          <cell r="A762">
            <v>1360652</v>
          </cell>
          <cell r="B762" t="str">
            <v>Distanční příchytka...732 14 A4</v>
          </cell>
          <cell r="C762">
            <v>258.12</v>
          </cell>
          <cell r="D762">
            <v>100</v>
          </cell>
          <cell r="E762" t="str">
            <v>KS</v>
          </cell>
          <cell r="F762">
            <v>25812</v>
          </cell>
        </row>
        <row r="763">
          <cell r="A763">
            <v>1360658</v>
          </cell>
          <cell r="B763" t="str">
            <v>Distanční příchytka...732 18 A4</v>
          </cell>
          <cell r="C763">
            <v>272.02999999999997</v>
          </cell>
          <cell r="D763">
            <v>100</v>
          </cell>
          <cell r="E763" t="str">
            <v>KS</v>
          </cell>
          <cell r="F763">
            <v>27203</v>
          </cell>
        </row>
        <row r="764">
          <cell r="A764">
            <v>1360660</v>
          </cell>
          <cell r="B764" t="str">
            <v>Distanční příchytka...732 20 A4</v>
          </cell>
          <cell r="C764">
            <v>273.05</v>
          </cell>
          <cell r="D764">
            <v>100</v>
          </cell>
          <cell r="E764" t="str">
            <v>KS</v>
          </cell>
          <cell r="F764">
            <v>27305</v>
          </cell>
        </row>
        <row r="765">
          <cell r="A765">
            <v>1360662</v>
          </cell>
          <cell r="B765" t="str">
            <v>Distanční příchytka...732 22 A4</v>
          </cell>
          <cell r="C765">
            <v>292.11</v>
          </cell>
          <cell r="D765">
            <v>100</v>
          </cell>
          <cell r="E765" t="str">
            <v>KS</v>
          </cell>
          <cell r="F765">
            <v>29211</v>
          </cell>
        </row>
        <row r="766">
          <cell r="A766">
            <v>1360666</v>
          </cell>
          <cell r="B766" t="str">
            <v>Distanční příchytka...732 26 A4</v>
          </cell>
          <cell r="C766">
            <v>259.98</v>
          </cell>
          <cell r="D766">
            <v>100</v>
          </cell>
          <cell r="E766" t="str">
            <v>KS</v>
          </cell>
          <cell r="F766">
            <v>25998</v>
          </cell>
        </row>
        <row r="767">
          <cell r="A767">
            <v>1360670</v>
          </cell>
          <cell r="B767" t="str">
            <v>Distanční příchytka...732 30 A4</v>
          </cell>
          <cell r="C767">
            <v>386.41</v>
          </cell>
          <cell r="D767">
            <v>100</v>
          </cell>
          <cell r="E767" t="str">
            <v>KS</v>
          </cell>
          <cell r="F767">
            <v>38641</v>
          </cell>
        </row>
        <row r="768">
          <cell r="A768">
            <v>1360672</v>
          </cell>
          <cell r="B768" t="str">
            <v>Distanční příchytka...732 33 A4</v>
          </cell>
          <cell r="C768">
            <v>342.53</v>
          </cell>
          <cell r="D768">
            <v>100</v>
          </cell>
          <cell r="E768" t="str">
            <v>KS</v>
          </cell>
          <cell r="F768">
            <v>34253</v>
          </cell>
        </row>
        <row r="769">
          <cell r="A769">
            <v>1360686</v>
          </cell>
          <cell r="B769" t="str">
            <v>Distanční příchytka...732 50 A4</v>
          </cell>
          <cell r="C769">
            <v>568.79999999999995</v>
          </cell>
          <cell r="D769">
            <v>100</v>
          </cell>
          <cell r="E769" t="str">
            <v>KS</v>
          </cell>
          <cell r="F769">
            <v>56880</v>
          </cell>
        </row>
        <row r="770">
          <cell r="A770">
            <v>1360688</v>
          </cell>
          <cell r="B770" t="str">
            <v>Distanční příchytka...732 60 A4</v>
          </cell>
          <cell r="C770">
            <v>579.59</v>
          </cell>
          <cell r="D770">
            <v>100</v>
          </cell>
          <cell r="E770" t="str">
            <v>KS</v>
          </cell>
          <cell r="F770">
            <v>57959</v>
          </cell>
        </row>
        <row r="771">
          <cell r="A771">
            <v>1360690</v>
          </cell>
          <cell r="B771" t="str">
            <v>Distanční příchytka...732 63 A4</v>
          </cell>
          <cell r="C771">
            <v>694.78</v>
          </cell>
          <cell r="D771">
            <v>100</v>
          </cell>
          <cell r="E771" t="str">
            <v>KS</v>
          </cell>
          <cell r="F771">
            <v>69478</v>
          </cell>
        </row>
        <row r="772">
          <cell r="A772">
            <v>1361091</v>
          </cell>
          <cell r="B772" t="str">
            <v>Distanční příchytka...733 13 FT</v>
          </cell>
          <cell r="C772">
            <v>53.71</v>
          </cell>
          <cell r="D772">
            <v>100</v>
          </cell>
          <cell r="E772" t="str">
            <v>KS</v>
          </cell>
          <cell r="F772">
            <v>5371</v>
          </cell>
        </row>
        <row r="773">
          <cell r="A773">
            <v>1361094</v>
          </cell>
          <cell r="B773" t="str">
            <v>Distanční příchytka...733 16 FT</v>
          </cell>
          <cell r="C773">
            <v>55.98</v>
          </cell>
          <cell r="D773">
            <v>100</v>
          </cell>
          <cell r="E773" t="str">
            <v>KS</v>
          </cell>
          <cell r="F773">
            <v>5598</v>
          </cell>
        </row>
        <row r="774">
          <cell r="A774">
            <v>1361097</v>
          </cell>
          <cell r="B774" t="str">
            <v>Distanční příchytka...733 19 FT</v>
          </cell>
          <cell r="C774">
            <v>58.04</v>
          </cell>
          <cell r="D774">
            <v>100</v>
          </cell>
          <cell r="E774" t="str">
            <v>KS</v>
          </cell>
          <cell r="F774">
            <v>5804</v>
          </cell>
        </row>
        <row r="775">
          <cell r="A775">
            <v>1361100</v>
          </cell>
          <cell r="B775" t="str">
            <v>Distanční příchytka...733 21 FT</v>
          </cell>
          <cell r="C775">
            <v>50.3</v>
          </cell>
          <cell r="D775">
            <v>100</v>
          </cell>
          <cell r="E775" t="str">
            <v>KS</v>
          </cell>
          <cell r="F775">
            <v>5030</v>
          </cell>
        </row>
        <row r="776">
          <cell r="A776">
            <v>1361103</v>
          </cell>
          <cell r="B776" t="str">
            <v>Distanční příchytka...733 23 FT</v>
          </cell>
          <cell r="C776">
            <v>62.69</v>
          </cell>
          <cell r="D776">
            <v>100</v>
          </cell>
          <cell r="E776" t="str">
            <v>KS</v>
          </cell>
          <cell r="F776">
            <v>6269</v>
          </cell>
        </row>
        <row r="777">
          <cell r="A777">
            <v>1361106</v>
          </cell>
          <cell r="B777" t="str">
            <v>Distanční příchytka...733 29 FT</v>
          </cell>
          <cell r="C777">
            <v>67.14</v>
          </cell>
          <cell r="D777">
            <v>100</v>
          </cell>
          <cell r="E777" t="str">
            <v>KS</v>
          </cell>
          <cell r="F777">
            <v>6714</v>
          </cell>
        </row>
        <row r="778">
          <cell r="A778">
            <v>1361109</v>
          </cell>
          <cell r="B778" t="str">
            <v>Distanční příchytka...733 38 FT</v>
          </cell>
          <cell r="C778">
            <v>69.47</v>
          </cell>
          <cell r="D778">
            <v>100</v>
          </cell>
          <cell r="E778" t="str">
            <v>KS</v>
          </cell>
          <cell r="F778">
            <v>6947</v>
          </cell>
        </row>
        <row r="779">
          <cell r="A779">
            <v>1361115</v>
          </cell>
          <cell r="B779" t="str">
            <v>Distanční příchytka...733 61 FT</v>
          </cell>
          <cell r="C779">
            <v>79.81</v>
          </cell>
          <cell r="D779">
            <v>100</v>
          </cell>
          <cell r="E779" t="str">
            <v>KS</v>
          </cell>
          <cell r="F779">
            <v>7981</v>
          </cell>
        </row>
        <row r="780">
          <cell r="A780">
            <v>1361117</v>
          </cell>
          <cell r="B780" t="str">
            <v>Distanční příchytka...733 54 FT</v>
          </cell>
          <cell r="C780">
            <v>74.63</v>
          </cell>
          <cell r="D780">
            <v>100</v>
          </cell>
          <cell r="E780" t="str">
            <v>KS</v>
          </cell>
          <cell r="F780">
            <v>7463</v>
          </cell>
        </row>
        <row r="781">
          <cell r="A781">
            <v>1361118</v>
          </cell>
          <cell r="B781" t="str">
            <v>Distanční příchytka...733 63 FT</v>
          </cell>
          <cell r="C781">
            <v>91.2</v>
          </cell>
          <cell r="D781">
            <v>100</v>
          </cell>
          <cell r="E781" t="str">
            <v>KS</v>
          </cell>
          <cell r="F781">
            <v>9120</v>
          </cell>
        </row>
        <row r="782">
          <cell r="A782">
            <v>1361139</v>
          </cell>
          <cell r="B782" t="str">
            <v>Distanční příchytka...733 13 G</v>
          </cell>
          <cell r="C782">
            <v>49.97</v>
          </cell>
          <cell r="D782">
            <v>100</v>
          </cell>
          <cell r="E782" t="str">
            <v>KS</v>
          </cell>
          <cell r="F782">
            <v>4997</v>
          </cell>
        </row>
        <row r="783">
          <cell r="A783">
            <v>1361163</v>
          </cell>
          <cell r="B783" t="str">
            <v>Distanční příchytka...733 16 G</v>
          </cell>
          <cell r="C783">
            <v>51.28</v>
          </cell>
          <cell r="D783">
            <v>100</v>
          </cell>
          <cell r="E783" t="str">
            <v>KS</v>
          </cell>
          <cell r="F783">
            <v>5128</v>
          </cell>
        </row>
        <row r="784">
          <cell r="A784">
            <v>1361198</v>
          </cell>
          <cell r="B784" t="str">
            <v>Distanční příchytka...733 19 G</v>
          </cell>
          <cell r="C784">
            <v>53.13</v>
          </cell>
          <cell r="D784">
            <v>100</v>
          </cell>
          <cell r="E784" t="str">
            <v>KS</v>
          </cell>
          <cell r="F784">
            <v>5313</v>
          </cell>
        </row>
        <row r="785">
          <cell r="A785">
            <v>1361201</v>
          </cell>
          <cell r="B785" t="str">
            <v>Distanční příchytka...733 21 G</v>
          </cell>
          <cell r="C785">
            <v>53.42</v>
          </cell>
          <cell r="D785">
            <v>100</v>
          </cell>
          <cell r="E785" t="str">
            <v>KS</v>
          </cell>
          <cell r="F785">
            <v>5342</v>
          </cell>
        </row>
        <row r="786">
          <cell r="A786">
            <v>1361236</v>
          </cell>
          <cell r="B786" t="str">
            <v>Distanční příchytka...733 23 G</v>
          </cell>
          <cell r="C786">
            <v>42.86</v>
          </cell>
          <cell r="D786">
            <v>100</v>
          </cell>
          <cell r="E786" t="str">
            <v>KS</v>
          </cell>
          <cell r="F786">
            <v>4286</v>
          </cell>
        </row>
        <row r="787">
          <cell r="A787">
            <v>1361295</v>
          </cell>
          <cell r="B787" t="str">
            <v>Distanční příchytka...733 29 G</v>
          </cell>
          <cell r="C787">
            <v>45.35</v>
          </cell>
          <cell r="D787">
            <v>100</v>
          </cell>
          <cell r="E787" t="str">
            <v>KS</v>
          </cell>
          <cell r="F787">
            <v>4535</v>
          </cell>
        </row>
        <row r="788">
          <cell r="A788">
            <v>1361384</v>
          </cell>
          <cell r="B788" t="str">
            <v>Distanční příchytka...733 38 G</v>
          </cell>
          <cell r="C788">
            <v>55.3</v>
          </cell>
          <cell r="D788">
            <v>100</v>
          </cell>
          <cell r="E788" t="str">
            <v>KS</v>
          </cell>
          <cell r="F788">
            <v>5530</v>
          </cell>
        </row>
        <row r="789">
          <cell r="A789">
            <v>1361481</v>
          </cell>
          <cell r="B789" t="str">
            <v>Distanční příchytka...733 48 G</v>
          </cell>
          <cell r="C789">
            <v>46.46</v>
          </cell>
          <cell r="D789">
            <v>100</v>
          </cell>
          <cell r="E789" t="str">
            <v>KS</v>
          </cell>
          <cell r="F789">
            <v>4646</v>
          </cell>
        </row>
        <row r="790">
          <cell r="A790">
            <v>1361511</v>
          </cell>
          <cell r="B790" t="str">
            <v>Distanční příchytka...733 54 G</v>
          </cell>
          <cell r="C790">
            <v>73.930000000000007</v>
          </cell>
          <cell r="D790">
            <v>100</v>
          </cell>
          <cell r="E790" t="str">
            <v>KS</v>
          </cell>
          <cell r="F790">
            <v>7393</v>
          </cell>
        </row>
        <row r="791">
          <cell r="A791">
            <v>1361619</v>
          </cell>
          <cell r="B791" t="str">
            <v>Distanční příchytka...733 61 G</v>
          </cell>
          <cell r="C791">
            <v>64.989999999999995</v>
          </cell>
          <cell r="D791">
            <v>100</v>
          </cell>
          <cell r="E791" t="str">
            <v>KS</v>
          </cell>
          <cell r="F791">
            <v>6499</v>
          </cell>
        </row>
        <row r="792">
          <cell r="A792">
            <v>1361635</v>
          </cell>
          <cell r="B792" t="str">
            <v>Distanční příchytka...733 63 G</v>
          </cell>
          <cell r="C792">
            <v>101.16</v>
          </cell>
          <cell r="D792">
            <v>100</v>
          </cell>
          <cell r="E792" t="str">
            <v>KS</v>
          </cell>
          <cell r="F792">
            <v>10116</v>
          </cell>
        </row>
        <row r="793">
          <cell r="A793">
            <v>1361643</v>
          </cell>
          <cell r="B793" t="str">
            <v>Distanční příchytka...733 13 A4</v>
          </cell>
          <cell r="C793">
            <v>110.57</v>
          </cell>
          <cell r="D793">
            <v>100</v>
          </cell>
          <cell r="E793" t="str">
            <v>KS</v>
          </cell>
          <cell r="F793">
            <v>11057</v>
          </cell>
        </row>
        <row r="794">
          <cell r="A794">
            <v>1361647</v>
          </cell>
          <cell r="B794" t="str">
            <v>Distanční příchytka...733 16 A4</v>
          </cell>
          <cell r="C794">
            <v>117.96</v>
          </cell>
          <cell r="D794">
            <v>100</v>
          </cell>
          <cell r="E794" t="str">
            <v>KS</v>
          </cell>
          <cell r="F794">
            <v>11796</v>
          </cell>
        </row>
        <row r="795">
          <cell r="A795">
            <v>1361651</v>
          </cell>
          <cell r="B795" t="str">
            <v>Distanční příchytka...733 19 A4</v>
          </cell>
          <cell r="C795">
            <v>142.77000000000001</v>
          </cell>
          <cell r="D795">
            <v>100</v>
          </cell>
          <cell r="E795" t="str">
            <v>KS</v>
          </cell>
          <cell r="F795">
            <v>14277</v>
          </cell>
        </row>
        <row r="796">
          <cell r="A796">
            <v>1361663</v>
          </cell>
          <cell r="B796" t="str">
            <v>Distanční příchytka...733 29 A4</v>
          </cell>
          <cell r="C796">
            <v>159.94999999999999</v>
          </cell>
          <cell r="D796">
            <v>100</v>
          </cell>
          <cell r="E796" t="str">
            <v>KS</v>
          </cell>
          <cell r="F796">
            <v>15995</v>
          </cell>
        </row>
        <row r="797">
          <cell r="A797">
            <v>1361667</v>
          </cell>
          <cell r="B797" t="str">
            <v>Distanční příchytka...733 38 A4</v>
          </cell>
          <cell r="C797">
            <v>158.32</v>
          </cell>
          <cell r="D797">
            <v>100</v>
          </cell>
          <cell r="E797" t="str">
            <v>KS</v>
          </cell>
          <cell r="F797">
            <v>15832</v>
          </cell>
        </row>
        <row r="798">
          <cell r="A798">
            <v>1361671</v>
          </cell>
          <cell r="B798" t="str">
            <v>Distanční příchytka...733 48 A4</v>
          </cell>
          <cell r="C798">
            <v>159.97999999999999</v>
          </cell>
          <cell r="D798">
            <v>100</v>
          </cell>
          <cell r="E798" t="str">
            <v>KS</v>
          </cell>
          <cell r="F798">
            <v>15998</v>
          </cell>
        </row>
        <row r="799">
          <cell r="A799">
            <v>1361675</v>
          </cell>
          <cell r="B799" t="str">
            <v>Distanční příchytka...733 54 A4</v>
          </cell>
          <cell r="C799">
            <v>184.18</v>
          </cell>
          <cell r="D799">
            <v>100</v>
          </cell>
          <cell r="E799" t="str">
            <v>KS</v>
          </cell>
          <cell r="F799">
            <v>18418</v>
          </cell>
        </row>
        <row r="800">
          <cell r="A800">
            <v>1361679</v>
          </cell>
          <cell r="B800" t="str">
            <v>Distanční příchytka...733 61 A4</v>
          </cell>
          <cell r="C800">
            <v>196.76</v>
          </cell>
          <cell r="D800">
            <v>100</v>
          </cell>
          <cell r="E800" t="str">
            <v>KS</v>
          </cell>
          <cell r="F800">
            <v>19676</v>
          </cell>
        </row>
        <row r="801">
          <cell r="A801">
            <v>1362011</v>
          </cell>
          <cell r="B801" t="str">
            <v>Distanční příchytka...733 16 A2</v>
          </cell>
          <cell r="C801">
            <v>103.23</v>
          </cell>
          <cell r="D801">
            <v>100</v>
          </cell>
          <cell r="E801" t="str">
            <v>KS</v>
          </cell>
          <cell r="F801">
            <v>10323</v>
          </cell>
        </row>
        <row r="802">
          <cell r="A802">
            <v>1362038</v>
          </cell>
          <cell r="B802" t="str">
            <v>Distanční příchytka...733 19 A2</v>
          </cell>
          <cell r="C802">
            <v>105.61</v>
          </cell>
          <cell r="D802">
            <v>100</v>
          </cell>
          <cell r="E802" t="str">
            <v>KS</v>
          </cell>
          <cell r="F802">
            <v>10561</v>
          </cell>
        </row>
        <row r="803">
          <cell r="A803">
            <v>1362046</v>
          </cell>
          <cell r="B803" t="str">
            <v>Distanční příchytka...733 21 A2</v>
          </cell>
          <cell r="C803">
            <v>90.35</v>
          </cell>
          <cell r="D803">
            <v>100</v>
          </cell>
          <cell r="E803" t="str">
            <v>KS</v>
          </cell>
          <cell r="F803">
            <v>9035</v>
          </cell>
        </row>
        <row r="804">
          <cell r="A804">
            <v>1362054</v>
          </cell>
          <cell r="B804" t="str">
            <v>Distanční příchytka...733 23 A2</v>
          </cell>
          <cell r="C804">
            <v>110.31</v>
          </cell>
          <cell r="D804">
            <v>100</v>
          </cell>
          <cell r="E804" t="str">
            <v>KS</v>
          </cell>
          <cell r="F804">
            <v>11031</v>
          </cell>
        </row>
        <row r="805">
          <cell r="A805">
            <v>1362062</v>
          </cell>
          <cell r="B805" t="str">
            <v>Distanční příchytka...733 29 A2</v>
          </cell>
          <cell r="C805">
            <v>112.65</v>
          </cell>
          <cell r="D805">
            <v>100</v>
          </cell>
          <cell r="E805" t="str">
            <v>KS</v>
          </cell>
          <cell r="F805">
            <v>11265</v>
          </cell>
        </row>
        <row r="806">
          <cell r="A806">
            <v>1362100</v>
          </cell>
          <cell r="B806" t="str">
            <v>Distanční příchytka...733 61 A2</v>
          </cell>
          <cell r="C806">
            <v>163.18</v>
          </cell>
          <cell r="D806">
            <v>100</v>
          </cell>
          <cell r="E806" t="str">
            <v>KS</v>
          </cell>
          <cell r="F806">
            <v>16318</v>
          </cell>
        </row>
        <row r="807">
          <cell r="A807">
            <v>1362127</v>
          </cell>
          <cell r="B807" t="str">
            <v>Distanční příchytka...733 63 A2</v>
          </cell>
          <cell r="C807">
            <v>247.96</v>
          </cell>
          <cell r="D807">
            <v>100</v>
          </cell>
          <cell r="E807" t="str">
            <v>KS</v>
          </cell>
          <cell r="F807">
            <v>24796</v>
          </cell>
        </row>
        <row r="808">
          <cell r="A808">
            <v>1362354</v>
          </cell>
          <cell r="B808" t="str">
            <v>Distanční příchytka...ASG 732 6 FT</v>
          </cell>
          <cell r="C808">
            <v>35.909999999999997</v>
          </cell>
          <cell r="D808">
            <v>100</v>
          </cell>
          <cell r="E808" t="str">
            <v>KS</v>
          </cell>
          <cell r="F808">
            <v>3591</v>
          </cell>
        </row>
        <row r="809">
          <cell r="A809">
            <v>1362356</v>
          </cell>
          <cell r="B809" t="str">
            <v>Distanční příchytka...ASG 732 7 FT</v>
          </cell>
          <cell r="C809">
            <v>36.06</v>
          </cell>
          <cell r="D809">
            <v>100</v>
          </cell>
          <cell r="E809" t="str">
            <v>KS</v>
          </cell>
          <cell r="F809">
            <v>3606</v>
          </cell>
        </row>
        <row r="810">
          <cell r="A810">
            <v>1362358</v>
          </cell>
          <cell r="B810" t="str">
            <v>Distanční příchytka...ASG 732 8 FT</v>
          </cell>
          <cell r="C810">
            <v>36.909999999999997</v>
          </cell>
          <cell r="D810">
            <v>100</v>
          </cell>
          <cell r="E810" t="str">
            <v>KS</v>
          </cell>
          <cell r="F810">
            <v>3691</v>
          </cell>
        </row>
        <row r="811">
          <cell r="A811">
            <v>1362360</v>
          </cell>
          <cell r="B811" t="str">
            <v>Distanční příchytka...ASG 732 10 FT</v>
          </cell>
          <cell r="C811">
            <v>37.49</v>
          </cell>
          <cell r="D811">
            <v>100</v>
          </cell>
          <cell r="E811" t="str">
            <v>KS</v>
          </cell>
          <cell r="F811">
            <v>3749</v>
          </cell>
        </row>
        <row r="812">
          <cell r="A812">
            <v>1362362</v>
          </cell>
          <cell r="B812" t="str">
            <v>Distanční příchytka...ASG 732 12 FT</v>
          </cell>
          <cell r="C812">
            <v>38.340000000000003</v>
          </cell>
          <cell r="D812">
            <v>100</v>
          </cell>
          <cell r="E812" t="str">
            <v>KS</v>
          </cell>
          <cell r="F812">
            <v>3834</v>
          </cell>
        </row>
        <row r="813">
          <cell r="A813">
            <v>1362364</v>
          </cell>
          <cell r="B813" t="str">
            <v>Distanční příchytka...ASG 732 14 FT</v>
          </cell>
          <cell r="C813">
            <v>39.06</v>
          </cell>
          <cell r="D813">
            <v>100</v>
          </cell>
          <cell r="E813" t="str">
            <v>KS</v>
          </cell>
          <cell r="F813">
            <v>3906</v>
          </cell>
        </row>
        <row r="814">
          <cell r="A814">
            <v>1362367</v>
          </cell>
          <cell r="B814" t="str">
            <v>Distanční příchytka...ASG 732 17 FT</v>
          </cell>
          <cell r="C814">
            <v>39.93</v>
          </cell>
          <cell r="D814">
            <v>100</v>
          </cell>
          <cell r="E814" t="str">
            <v>KS</v>
          </cell>
          <cell r="F814">
            <v>3993</v>
          </cell>
        </row>
        <row r="815">
          <cell r="A815">
            <v>1362369</v>
          </cell>
          <cell r="B815" t="str">
            <v>Distanční příchytka...ASG 732 20 FT</v>
          </cell>
          <cell r="C815">
            <v>40.79</v>
          </cell>
          <cell r="D815">
            <v>100</v>
          </cell>
          <cell r="E815" t="str">
            <v>KS</v>
          </cell>
          <cell r="F815">
            <v>4079</v>
          </cell>
        </row>
        <row r="816">
          <cell r="A816">
            <v>1362372</v>
          </cell>
          <cell r="B816" t="str">
            <v>Distanční příchytka...ASG 732 25 FT</v>
          </cell>
          <cell r="C816">
            <v>41.51</v>
          </cell>
          <cell r="D816">
            <v>100</v>
          </cell>
          <cell r="E816" t="str">
            <v>KS</v>
          </cell>
          <cell r="F816">
            <v>4151</v>
          </cell>
        </row>
        <row r="817">
          <cell r="A817">
            <v>1362374</v>
          </cell>
          <cell r="B817" t="str">
            <v>Distanční příchytka...ASG 732 30 FT</v>
          </cell>
          <cell r="C817">
            <v>42.22</v>
          </cell>
          <cell r="D817">
            <v>100</v>
          </cell>
          <cell r="E817" t="str">
            <v>KS</v>
          </cell>
          <cell r="F817">
            <v>4222</v>
          </cell>
        </row>
        <row r="818">
          <cell r="A818">
            <v>1362378</v>
          </cell>
          <cell r="B818" t="str">
            <v>Distanční příchytka...ASG 732 36 FT</v>
          </cell>
          <cell r="C818">
            <v>49.4</v>
          </cell>
          <cell r="D818">
            <v>100</v>
          </cell>
          <cell r="E818" t="str">
            <v>KS</v>
          </cell>
          <cell r="F818">
            <v>4940</v>
          </cell>
        </row>
        <row r="819">
          <cell r="A819">
            <v>1362382</v>
          </cell>
          <cell r="B819" t="str">
            <v>Distanční příchytka...ASG 732 44 FT</v>
          </cell>
          <cell r="C819">
            <v>57.59</v>
          </cell>
          <cell r="D819">
            <v>100</v>
          </cell>
          <cell r="E819" t="str">
            <v>KS</v>
          </cell>
          <cell r="F819">
            <v>5759</v>
          </cell>
        </row>
        <row r="820">
          <cell r="A820">
            <v>1362386</v>
          </cell>
          <cell r="B820" t="str">
            <v>Distanční příchytka...ASG 732 53 FT</v>
          </cell>
          <cell r="C820">
            <v>70.37</v>
          </cell>
          <cell r="D820">
            <v>100</v>
          </cell>
          <cell r="E820" t="str">
            <v>KS</v>
          </cell>
          <cell r="F820">
            <v>7037</v>
          </cell>
        </row>
        <row r="821">
          <cell r="A821">
            <v>1362389</v>
          </cell>
          <cell r="B821" t="str">
            <v>Distanční příchytka...ASG 732 63 FT</v>
          </cell>
          <cell r="C821">
            <v>94.79</v>
          </cell>
          <cell r="D821">
            <v>100</v>
          </cell>
          <cell r="E821" t="str">
            <v>KS</v>
          </cell>
          <cell r="F821">
            <v>9479</v>
          </cell>
        </row>
        <row r="822">
          <cell r="A822">
            <v>1362404</v>
          </cell>
          <cell r="B822" t="str">
            <v>Distanční příchytka...ASG 732 6 G</v>
          </cell>
          <cell r="C822">
            <v>24.85</v>
          </cell>
          <cell r="D822">
            <v>100</v>
          </cell>
          <cell r="E822" t="str">
            <v>KS</v>
          </cell>
          <cell r="F822">
            <v>2485</v>
          </cell>
        </row>
        <row r="823">
          <cell r="A823">
            <v>1362406</v>
          </cell>
          <cell r="B823" t="str">
            <v>Distanční příchytka...ASG 732 7 G</v>
          </cell>
          <cell r="C823">
            <v>24.56</v>
          </cell>
          <cell r="D823">
            <v>100</v>
          </cell>
          <cell r="E823" t="str">
            <v>KS</v>
          </cell>
          <cell r="F823">
            <v>2456</v>
          </cell>
        </row>
        <row r="824">
          <cell r="A824">
            <v>1362408</v>
          </cell>
          <cell r="B824" t="str">
            <v>Distanční příchytka...ASG 732 8 G</v>
          </cell>
          <cell r="C824">
            <v>25.63</v>
          </cell>
          <cell r="D824">
            <v>100</v>
          </cell>
          <cell r="E824" t="str">
            <v>KS</v>
          </cell>
          <cell r="F824">
            <v>2563</v>
          </cell>
        </row>
        <row r="825">
          <cell r="A825">
            <v>1362410</v>
          </cell>
          <cell r="B825" t="str">
            <v>Distanční příchytka...ASG 732 10 G</v>
          </cell>
          <cell r="C825">
            <v>26.51</v>
          </cell>
          <cell r="D825">
            <v>100</v>
          </cell>
          <cell r="E825" t="str">
            <v>KS</v>
          </cell>
          <cell r="F825">
            <v>2651</v>
          </cell>
        </row>
        <row r="826">
          <cell r="A826">
            <v>1362412</v>
          </cell>
          <cell r="B826" t="str">
            <v>Distanční příchytka...ASG 732 12 G</v>
          </cell>
          <cell r="C826">
            <v>27.75</v>
          </cell>
          <cell r="D826">
            <v>100</v>
          </cell>
          <cell r="E826" t="str">
            <v>KS</v>
          </cell>
          <cell r="F826">
            <v>2775</v>
          </cell>
        </row>
        <row r="827">
          <cell r="A827">
            <v>1362414</v>
          </cell>
          <cell r="B827" t="str">
            <v>Distanční příchytka...ASG 732 14 G</v>
          </cell>
          <cell r="C827">
            <v>27.75</v>
          </cell>
          <cell r="D827">
            <v>100</v>
          </cell>
          <cell r="E827" t="str">
            <v>KS</v>
          </cell>
          <cell r="F827">
            <v>2775</v>
          </cell>
        </row>
        <row r="828">
          <cell r="A828">
            <v>1362417</v>
          </cell>
          <cell r="B828" t="str">
            <v>Distanční příchytka...ASG 732 17 G</v>
          </cell>
          <cell r="C828">
            <v>27.74</v>
          </cell>
          <cell r="D828">
            <v>100</v>
          </cell>
          <cell r="E828" t="str">
            <v>KS</v>
          </cell>
          <cell r="F828">
            <v>2774</v>
          </cell>
        </row>
        <row r="829">
          <cell r="A829">
            <v>1362420</v>
          </cell>
          <cell r="B829" t="str">
            <v>Distanční příchytka...ASG 732 20 G</v>
          </cell>
          <cell r="C829">
            <v>27.77</v>
          </cell>
          <cell r="D829">
            <v>100</v>
          </cell>
          <cell r="E829" t="str">
            <v>KS</v>
          </cell>
          <cell r="F829">
            <v>2777</v>
          </cell>
        </row>
        <row r="830">
          <cell r="A830">
            <v>1362424</v>
          </cell>
          <cell r="B830" t="str">
            <v>Distanční příchytka...ASG 732 25 G</v>
          </cell>
          <cell r="C830">
            <v>28.21</v>
          </cell>
          <cell r="D830">
            <v>100</v>
          </cell>
          <cell r="E830" t="str">
            <v>KS</v>
          </cell>
          <cell r="F830">
            <v>2821</v>
          </cell>
        </row>
        <row r="831">
          <cell r="A831">
            <v>1362428</v>
          </cell>
          <cell r="B831" t="str">
            <v>Distanční příchytka...ASG 732 30 G</v>
          </cell>
          <cell r="C831">
            <v>33.47</v>
          </cell>
          <cell r="D831">
            <v>100</v>
          </cell>
          <cell r="E831" t="str">
            <v>KS</v>
          </cell>
          <cell r="F831">
            <v>3347</v>
          </cell>
        </row>
        <row r="832">
          <cell r="A832">
            <v>1362432</v>
          </cell>
          <cell r="B832" t="str">
            <v>Distanční příchytka...ASG 732 36 G</v>
          </cell>
          <cell r="C832">
            <v>37.65</v>
          </cell>
          <cell r="D832">
            <v>100</v>
          </cell>
          <cell r="E832" t="str">
            <v>KS</v>
          </cell>
          <cell r="F832">
            <v>3765</v>
          </cell>
        </row>
        <row r="833">
          <cell r="A833">
            <v>1362436</v>
          </cell>
          <cell r="B833" t="str">
            <v>Distanční příchytka...ASG 732 44 G</v>
          </cell>
          <cell r="C833">
            <v>49.83</v>
          </cell>
          <cell r="D833">
            <v>100</v>
          </cell>
          <cell r="E833" t="str">
            <v>KS</v>
          </cell>
          <cell r="F833">
            <v>4983</v>
          </cell>
        </row>
        <row r="834">
          <cell r="A834">
            <v>1362440</v>
          </cell>
          <cell r="B834" t="str">
            <v>Distanční příchytka...ASG 732 53 G</v>
          </cell>
          <cell r="C834">
            <v>54.77</v>
          </cell>
          <cell r="D834">
            <v>100</v>
          </cell>
          <cell r="E834" t="str">
            <v>KS</v>
          </cell>
          <cell r="F834">
            <v>5477</v>
          </cell>
        </row>
        <row r="835">
          <cell r="A835">
            <v>1362444</v>
          </cell>
          <cell r="B835" t="str">
            <v>Distanční příchytka...ASG 732 63 G</v>
          </cell>
          <cell r="C835">
            <v>74.069999999999993</v>
          </cell>
          <cell r="D835">
            <v>100</v>
          </cell>
          <cell r="E835" t="str">
            <v>KS</v>
          </cell>
          <cell r="F835">
            <v>7407</v>
          </cell>
        </row>
        <row r="836">
          <cell r="A836">
            <v>1362454</v>
          </cell>
          <cell r="B836" t="str">
            <v>Distanční příchytka...ASG 732 6 A4</v>
          </cell>
          <cell r="C836">
            <v>211.11</v>
          </cell>
          <cell r="D836">
            <v>100</v>
          </cell>
          <cell r="E836" t="str">
            <v>KS</v>
          </cell>
          <cell r="F836">
            <v>21111</v>
          </cell>
        </row>
        <row r="837">
          <cell r="A837">
            <v>1362456</v>
          </cell>
          <cell r="B837" t="str">
            <v>Distanční příchytka...ASG 732 7 A4</v>
          </cell>
          <cell r="C837">
            <v>221.15</v>
          </cell>
          <cell r="D837">
            <v>100</v>
          </cell>
          <cell r="E837" t="str">
            <v>KS</v>
          </cell>
          <cell r="F837">
            <v>22115</v>
          </cell>
        </row>
        <row r="838">
          <cell r="A838">
            <v>1362458</v>
          </cell>
          <cell r="B838" t="str">
            <v>Distanční příchytka...ASG 732 8 A4</v>
          </cell>
          <cell r="C838">
            <v>240.5</v>
          </cell>
          <cell r="D838">
            <v>100</v>
          </cell>
          <cell r="E838" t="str">
            <v>KS</v>
          </cell>
          <cell r="F838">
            <v>24050</v>
          </cell>
        </row>
        <row r="839">
          <cell r="A839">
            <v>1362460</v>
          </cell>
          <cell r="B839" t="str">
            <v>Distanční příchytka...ASG 732 10 A4</v>
          </cell>
          <cell r="C839">
            <v>245.58</v>
          </cell>
          <cell r="D839">
            <v>100</v>
          </cell>
          <cell r="E839" t="str">
            <v>KS</v>
          </cell>
          <cell r="F839">
            <v>24558</v>
          </cell>
        </row>
        <row r="840">
          <cell r="A840">
            <v>1362462</v>
          </cell>
          <cell r="B840" t="str">
            <v>Distanční příchytka...ASG 732 12 A4</v>
          </cell>
          <cell r="C840">
            <v>261.37</v>
          </cell>
          <cell r="D840">
            <v>100</v>
          </cell>
          <cell r="E840" t="str">
            <v>KS</v>
          </cell>
          <cell r="F840">
            <v>26137</v>
          </cell>
        </row>
        <row r="841">
          <cell r="A841">
            <v>1362464</v>
          </cell>
          <cell r="B841" t="str">
            <v>Distanční příchytka...ASG 732 14 A4</v>
          </cell>
          <cell r="C841">
            <v>267.12</v>
          </cell>
          <cell r="D841">
            <v>100</v>
          </cell>
          <cell r="E841" t="str">
            <v>KS</v>
          </cell>
          <cell r="F841">
            <v>26712</v>
          </cell>
        </row>
        <row r="842">
          <cell r="A842">
            <v>1362467</v>
          </cell>
          <cell r="B842" t="str">
            <v>Distanční příchytka...ASG 732 17 A4</v>
          </cell>
          <cell r="C842">
            <v>271.42</v>
          </cell>
          <cell r="D842">
            <v>100</v>
          </cell>
          <cell r="E842" t="str">
            <v>KS</v>
          </cell>
          <cell r="F842">
            <v>27142</v>
          </cell>
        </row>
        <row r="843">
          <cell r="A843">
            <v>1362469</v>
          </cell>
          <cell r="B843" t="str">
            <v>Distanční příchytka...ASG 732 20 A4</v>
          </cell>
          <cell r="C843">
            <v>284.35000000000002</v>
          </cell>
          <cell r="D843">
            <v>100</v>
          </cell>
          <cell r="E843" t="str">
            <v>KS</v>
          </cell>
          <cell r="F843">
            <v>28435</v>
          </cell>
        </row>
        <row r="844">
          <cell r="A844">
            <v>1362472</v>
          </cell>
          <cell r="B844" t="str">
            <v>Distanční příchytka...ASG 732 25 A4</v>
          </cell>
          <cell r="C844">
            <v>321.68</v>
          </cell>
          <cell r="D844">
            <v>100</v>
          </cell>
          <cell r="E844" t="str">
            <v>KS</v>
          </cell>
          <cell r="F844">
            <v>32168</v>
          </cell>
        </row>
        <row r="845">
          <cell r="A845">
            <v>1362474</v>
          </cell>
          <cell r="B845" t="str">
            <v>Distanční příchytka...ASG 732 30 A4</v>
          </cell>
          <cell r="C845">
            <v>340.36</v>
          </cell>
          <cell r="D845">
            <v>100</v>
          </cell>
          <cell r="E845" t="str">
            <v>KS</v>
          </cell>
          <cell r="F845">
            <v>34036</v>
          </cell>
        </row>
        <row r="846">
          <cell r="A846">
            <v>1362478</v>
          </cell>
          <cell r="B846" t="str">
            <v>Distanční příchytka...ASG 732 36 A4</v>
          </cell>
          <cell r="C846">
            <v>359.03</v>
          </cell>
          <cell r="D846">
            <v>100</v>
          </cell>
          <cell r="E846" t="str">
            <v>KS</v>
          </cell>
          <cell r="F846">
            <v>35903</v>
          </cell>
        </row>
        <row r="847">
          <cell r="A847">
            <v>1362482</v>
          </cell>
          <cell r="B847" t="str">
            <v>Distanční příchytka...ASG 732 44 A4</v>
          </cell>
          <cell r="C847">
            <v>409.28</v>
          </cell>
          <cell r="D847">
            <v>100</v>
          </cell>
          <cell r="E847" t="str">
            <v>KS</v>
          </cell>
          <cell r="F847">
            <v>40928</v>
          </cell>
        </row>
        <row r="848">
          <cell r="A848">
            <v>1362486</v>
          </cell>
          <cell r="B848" t="str">
            <v>Distanční příchytka...ASG 732 53 A4</v>
          </cell>
          <cell r="C848">
            <v>509.83</v>
          </cell>
          <cell r="D848">
            <v>100</v>
          </cell>
          <cell r="E848" t="str">
            <v>KS</v>
          </cell>
          <cell r="F848">
            <v>50983</v>
          </cell>
        </row>
        <row r="849">
          <cell r="A849">
            <v>1362489</v>
          </cell>
          <cell r="B849" t="str">
            <v>Distanční příchytka...ASG 732 63 A4</v>
          </cell>
          <cell r="C849">
            <v>637.63</v>
          </cell>
          <cell r="D849">
            <v>100</v>
          </cell>
          <cell r="E849" t="str">
            <v>KS</v>
          </cell>
          <cell r="F849">
            <v>63763</v>
          </cell>
        </row>
        <row r="850">
          <cell r="A850">
            <v>1362526</v>
          </cell>
          <cell r="B850" t="str">
            <v>Distanční příchytka...733 16 ALU</v>
          </cell>
          <cell r="C850">
            <v>77.540000000000006</v>
          </cell>
          <cell r="D850">
            <v>100</v>
          </cell>
          <cell r="E850" t="str">
            <v>KS</v>
          </cell>
          <cell r="F850">
            <v>7754</v>
          </cell>
        </row>
        <row r="851">
          <cell r="A851">
            <v>1362534</v>
          </cell>
          <cell r="B851" t="str">
            <v>Distanční příchytka...733 19 ALU</v>
          </cell>
          <cell r="C851">
            <v>79.319999999999993</v>
          </cell>
          <cell r="D851">
            <v>100</v>
          </cell>
          <cell r="E851" t="str">
            <v>KS</v>
          </cell>
          <cell r="F851">
            <v>7932</v>
          </cell>
        </row>
        <row r="852">
          <cell r="A852">
            <v>1362542</v>
          </cell>
          <cell r="B852" t="str">
            <v>Distanční příchytka...733 21 ALU</v>
          </cell>
          <cell r="C852">
            <v>82.65</v>
          </cell>
          <cell r="D852">
            <v>100</v>
          </cell>
          <cell r="E852" t="str">
            <v>KS</v>
          </cell>
          <cell r="F852">
            <v>8265</v>
          </cell>
        </row>
        <row r="853">
          <cell r="A853">
            <v>1362569</v>
          </cell>
          <cell r="B853" t="str">
            <v>Distanční příchytka...733 29 ALU</v>
          </cell>
          <cell r="C853">
            <v>82.72</v>
          </cell>
          <cell r="D853">
            <v>100</v>
          </cell>
          <cell r="E853" t="str">
            <v>KS</v>
          </cell>
          <cell r="F853">
            <v>8272</v>
          </cell>
        </row>
        <row r="854">
          <cell r="A854">
            <v>1362577</v>
          </cell>
          <cell r="B854" t="str">
            <v>Distanční příchytka...733 38 ALU</v>
          </cell>
          <cell r="C854">
            <v>100.44</v>
          </cell>
          <cell r="D854">
            <v>100</v>
          </cell>
          <cell r="E854" t="str">
            <v>KS</v>
          </cell>
          <cell r="F854">
            <v>10044</v>
          </cell>
        </row>
        <row r="855">
          <cell r="A855">
            <v>1362585</v>
          </cell>
          <cell r="B855" t="str">
            <v>Distanční příchytka...733 48 ALU</v>
          </cell>
          <cell r="C855">
            <v>102.76</v>
          </cell>
          <cell r="D855">
            <v>100</v>
          </cell>
          <cell r="E855" t="str">
            <v>KS</v>
          </cell>
          <cell r="F855">
            <v>10276</v>
          </cell>
        </row>
        <row r="856">
          <cell r="A856">
            <v>1362622</v>
          </cell>
          <cell r="B856" t="str">
            <v>Distanční příchytka...ASG 732 6 A2</v>
          </cell>
          <cell r="C856">
            <v>70.37</v>
          </cell>
          <cell r="D856">
            <v>100</v>
          </cell>
          <cell r="E856" t="str">
            <v>KS</v>
          </cell>
          <cell r="F856">
            <v>7037</v>
          </cell>
        </row>
        <row r="857">
          <cell r="A857">
            <v>1362624</v>
          </cell>
          <cell r="B857" t="str">
            <v>Distanční příchytka...ASG 732 7 A2</v>
          </cell>
          <cell r="C857">
            <v>73.239999999999995</v>
          </cell>
          <cell r="D857">
            <v>100</v>
          </cell>
          <cell r="E857" t="str">
            <v>KS</v>
          </cell>
          <cell r="F857">
            <v>7324</v>
          </cell>
        </row>
        <row r="858">
          <cell r="A858">
            <v>1362626</v>
          </cell>
          <cell r="B858" t="str">
            <v>Distanční příchytka...ASG 732 8 A2</v>
          </cell>
          <cell r="C858">
            <v>74.680000000000007</v>
          </cell>
          <cell r="D858">
            <v>100</v>
          </cell>
          <cell r="E858" t="str">
            <v>KS</v>
          </cell>
          <cell r="F858">
            <v>7468</v>
          </cell>
        </row>
        <row r="859">
          <cell r="A859">
            <v>1362628</v>
          </cell>
          <cell r="B859" t="str">
            <v>Distanční příchytka...ASG 732 10 A2</v>
          </cell>
          <cell r="C859">
            <v>78.98</v>
          </cell>
          <cell r="D859">
            <v>100</v>
          </cell>
          <cell r="E859" t="str">
            <v>KS</v>
          </cell>
          <cell r="F859">
            <v>7898</v>
          </cell>
        </row>
        <row r="860">
          <cell r="A860">
            <v>1362630</v>
          </cell>
          <cell r="B860" t="str">
            <v>Distanční příchytka...ASG 732 12 A2</v>
          </cell>
          <cell r="C860">
            <v>80.42</v>
          </cell>
          <cell r="D860">
            <v>100</v>
          </cell>
          <cell r="E860" t="str">
            <v>KS</v>
          </cell>
          <cell r="F860">
            <v>8042</v>
          </cell>
        </row>
        <row r="861">
          <cell r="A861">
            <v>1362632</v>
          </cell>
          <cell r="B861" t="str">
            <v>Distanční příchytka...ASG 732 14 A2</v>
          </cell>
          <cell r="C861">
            <v>83.29</v>
          </cell>
          <cell r="D861">
            <v>100</v>
          </cell>
          <cell r="E861" t="str">
            <v>KS</v>
          </cell>
          <cell r="F861">
            <v>8329</v>
          </cell>
        </row>
        <row r="862">
          <cell r="A862">
            <v>1362634</v>
          </cell>
          <cell r="B862" t="str">
            <v>Distanční příchytka...ASG 732 17 A2</v>
          </cell>
          <cell r="C862">
            <v>86.17</v>
          </cell>
          <cell r="D862">
            <v>100</v>
          </cell>
          <cell r="E862" t="str">
            <v>KS</v>
          </cell>
          <cell r="F862">
            <v>8617</v>
          </cell>
        </row>
        <row r="863">
          <cell r="A863">
            <v>1362636</v>
          </cell>
          <cell r="B863" t="str">
            <v>Distanční příchytka...ASG 732 20 A2</v>
          </cell>
          <cell r="C863">
            <v>87.6</v>
          </cell>
          <cell r="D863">
            <v>100</v>
          </cell>
          <cell r="E863" t="str">
            <v>KS</v>
          </cell>
          <cell r="F863">
            <v>8760</v>
          </cell>
        </row>
        <row r="864">
          <cell r="A864">
            <v>1362638</v>
          </cell>
          <cell r="B864" t="str">
            <v>Distanční příchytka...ASG 732 25 A2</v>
          </cell>
          <cell r="C864">
            <v>79</v>
          </cell>
          <cell r="D864">
            <v>100</v>
          </cell>
          <cell r="E864" t="str">
            <v>KS</v>
          </cell>
          <cell r="F864">
            <v>7900</v>
          </cell>
        </row>
        <row r="865">
          <cell r="A865">
            <v>1362640</v>
          </cell>
          <cell r="B865" t="str">
            <v>Distanční příchytka...ASG 732 30 A2</v>
          </cell>
          <cell r="C865">
            <v>97.66</v>
          </cell>
          <cell r="D865">
            <v>100</v>
          </cell>
          <cell r="E865" t="str">
            <v>KS</v>
          </cell>
          <cell r="F865">
            <v>9766</v>
          </cell>
        </row>
        <row r="866">
          <cell r="A866">
            <v>1362642</v>
          </cell>
          <cell r="B866" t="str">
            <v>Distanční příchytka...ASG 732 36 A2</v>
          </cell>
          <cell r="C866">
            <v>100.53</v>
          </cell>
          <cell r="D866">
            <v>100</v>
          </cell>
          <cell r="E866" t="str">
            <v>KS</v>
          </cell>
          <cell r="F866">
            <v>10053</v>
          </cell>
        </row>
        <row r="867">
          <cell r="A867">
            <v>1362644</v>
          </cell>
          <cell r="B867" t="str">
            <v>Distanční příchytka...ASG 732 44 A2</v>
          </cell>
          <cell r="C867">
            <v>134.99</v>
          </cell>
          <cell r="D867">
            <v>100</v>
          </cell>
          <cell r="E867" t="str">
            <v>KS</v>
          </cell>
          <cell r="F867">
            <v>13499</v>
          </cell>
        </row>
        <row r="868">
          <cell r="A868">
            <v>1362646</v>
          </cell>
          <cell r="B868" t="str">
            <v>Distanční příchytka...ASG 732 53 A2</v>
          </cell>
          <cell r="C868">
            <v>162.28</v>
          </cell>
          <cell r="D868">
            <v>100</v>
          </cell>
          <cell r="E868" t="str">
            <v>KS</v>
          </cell>
          <cell r="F868">
            <v>16228</v>
          </cell>
        </row>
        <row r="869">
          <cell r="A869">
            <v>1362648</v>
          </cell>
          <cell r="B869" t="str">
            <v>Distanční příchytka...ASG 732 63 A2</v>
          </cell>
          <cell r="C869">
            <v>222.6</v>
          </cell>
          <cell r="D869">
            <v>100</v>
          </cell>
          <cell r="E869" t="str">
            <v>KS</v>
          </cell>
          <cell r="F869">
            <v>22260</v>
          </cell>
        </row>
        <row r="870">
          <cell r="A870">
            <v>1362704</v>
          </cell>
          <cell r="B870" t="str">
            <v>Distanční příchytka...ASL 733 10 FT</v>
          </cell>
          <cell r="C870">
            <v>49.12</v>
          </cell>
          <cell r="D870">
            <v>100</v>
          </cell>
          <cell r="E870" t="str">
            <v>KS</v>
          </cell>
          <cell r="F870">
            <v>4912</v>
          </cell>
        </row>
        <row r="871">
          <cell r="A871">
            <v>1362706</v>
          </cell>
          <cell r="B871" t="str">
            <v>Distanční příchytka...ASL 733 12 FT</v>
          </cell>
          <cell r="C871">
            <v>50.7</v>
          </cell>
          <cell r="D871">
            <v>100</v>
          </cell>
          <cell r="E871" t="str">
            <v>KS</v>
          </cell>
          <cell r="F871">
            <v>5070</v>
          </cell>
        </row>
        <row r="872">
          <cell r="A872">
            <v>1362708</v>
          </cell>
          <cell r="B872" t="str">
            <v>Distanční příchytka...ASL 733 14 FT</v>
          </cell>
          <cell r="C872">
            <v>53.71</v>
          </cell>
          <cell r="D872">
            <v>100</v>
          </cell>
          <cell r="E872" t="str">
            <v>KS</v>
          </cell>
          <cell r="F872">
            <v>5371</v>
          </cell>
        </row>
        <row r="873">
          <cell r="A873">
            <v>1362712</v>
          </cell>
          <cell r="B873" t="str">
            <v>Distanční příchytka...ASL 733 17 FT</v>
          </cell>
          <cell r="C873">
            <v>55.98</v>
          </cell>
          <cell r="D873">
            <v>100</v>
          </cell>
          <cell r="E873" t="str">
            <v>KS</v>
          </cell>
          <cell r="F873">
            <v>5598</v>
          </cell>
        </row>
        <row r="874">
          <cell r="A874">
            <v>1362714</v>
          </cell>
          <cell r="B874" t="str">
            <v>Distanční příchytka...ASL 733 20 FT</v>
          </cell>
          <cell r="C874">
            <v>58.04</v>
          </cell>
          <cell r="D874">
            <v>100</v>
          </cell>
          <cell r="E874" t="str">
            <v>KS</v>
          </cell>
          <cell r="F874">
            <v>5804</v>
          </cell>
        </row>
        <row r="875">
          <cell r="A875">
            <v>1362718</v>
          </cell>
          <cell r="B875" t="str">
            <v>Distanční příchytka...ASL 733 25 FT</v>
          </cell>
          <cell r="C875">
            <v>60.11</v>
          </cell>
          <cell r="D875">
            <v>100</v>
          </cell>
          <cell r="E875" t="str">
            <v>KS</v>
          </cell>
          <cell r="F875">
            <v>6011</v>
          </cell>
        </row>
        <row r="876">
          <cell r="A876">
            <v>1362722</v>
          </cell>
          <cell r="B876" t="str">
            <v>Distanční příchytka...ASL 733 30 FT</v>
          </cell>
          <cell r="C876">
            <v>67.14</v>
          </cell>
          <cell r="D876">
            <v>100</v>
          </cell>
          <cell r="E876" t="str">
            <v>KS</v>
          </cell>
          <cell r="F876">
            <v>6714</v>
          </cell>
        </row>
        <row r="877">
          <cell r="A877">
            <v>1362726</v>
          </cell>
          <cell r="B877" t="str">
            <v>Distanční příchytka...ASL 733 36 FT</v>
          </cell>
          <cell r="C877">
            <v>69.47</v>
          </cell>
          <cell r="D877">
            <v>100</v>
          </cell>
          <cell r="E877" t="str">
            <v>KS</v>
          </cell>
          <cell r="F877">
            <v>6947</v>
          </cell>
        </row>
        <row r="878">
          <cell r="A878">
            <v>1362730</v>
          </cell>
          <cell r="B878" t="str">
            <v>Distanční příchytka...ASL 733 44 FT</v>
          </cell>
          <cell r="C878">
            <v>76.099999999999994</v>
          </cell>
          <cell r="D878">
            <v>100</v>
          </cell>
          <cell r="E878" t="str">
            <v>KS</v>
          </cell>
          <cell r="F878">
            <v>7610</v>
          </cell>
        </row>
        <row r="879">
          <cell r="A879">
            <v>1362734</v>
          </cell>
          <cell r="B879" t="str">
            <v>Distanční příchytka...ASL 733 53 FT</v>
          </cell>
          <cell r="C879">
            <v>79.819999999999993</v>
          </cell>
          <cell r="D879">
            <v>100</v>
          </cell>
          <cell r="E879" t="str">
            <v>KS</v>
          </cell>
          <cell r="F879">
            <v>7982</v>
          </cell>
        </row>
        <row r="880">
          <cell r="A880">
            <v>1362738</v>
          </cell>
          <cell r="B880" t="str">
            <v>Distanční příchytka...ASL 733 63 FT</v>
          </cell>
          <cell r="C880">
            <v>74.62</v>
          </cell>
          <cell r="D880">
            <v>100</v>
          </cell>
          <cell r="E880" t="str">
            <v>KS</v>
          </cell>
          <cell r="F880">
            <v>7462</v>
          </cell>
        </row>
        <row r="881">
          <cell r="A881">
            <v>1362754</v>
          </cell>
          <cell r="B881" t="str">
            <v>Distanční příchytka...ASL 733 10 G</v>
          </cell>
          <cell r="C881">
            <v>25.86</v>
          </cell>
          <cell r="D881">
            <v>100</v>
          </cell>
          <cell r="E881" t="str">
            <v>KS</v>
          </cell>
          <cell r="F881">
            <v>2586</v>
          </cell>
        </row>
        <row r="882">
          <cell r="A882">
            <v>1362756</v>
          </cell>
          <cell r="B882" t="str">
            <v>Distanční příchytka...ASL 733 12 G</v>
          </cell>
          <cell r="C882">
            <v>27.29</v>
          </cell>
          <cell r="D882">
            <v>100</v>
          </cell>
          <cell r="E882" t="str">
            <v>KS</v>
          </cell>
          <cell r="F882">
            <v>2729</v>
          </cell>
        </row>
        <row r="883">
          <cell r="A883">
            <v>1362758</v>
          </cell>
          <cell r="B883" t="str">
            <v>Distanční příchytka...ASL 733 14 G</v>
          </cell>
          <cell r="C883">
            <v>49.97</v>
          </cell>
          <cell r="D883">
            <v>100</v>
          </cell>
          <cell r="E883" t="str">
            <v>KS</v>
          </cell>
          <cell r="F883">
            <v>4997</v>
          </cell>
        </row>
        <row r="884">
          <cell r="A884">
            <v>1362762</v>
          </cell>
          <cell r="B884" t="str">
            <v>Distanční příchytka...ASL 733 17 G</v>
          </cell>
          <cell r="C884">
            <v>51.28</v>
          </cell>
          <cell r="D884">
            <v>100</v>
          </cell>
          <cell r="E884" t="str">
            <v>KS</v>
          </cell>
          <cell r="F884">
            <v>5128</v>
          </cell>
        </row>
        <row r="885">
          <cell r="A885">
            <v>1362764</v>
          </cell>
          <cell r="B885" t="str">
            <v>Distanční příchytka...ASL 733 20 G</v>
          </cell>
          <cell r="C885">
            <v>53.13</v>
          </cell>
          <cell r="D885">
            <v>100</v>
          </cell>
          <cell r="E885" t="str">
            <v>KS</v>
          </cell>
          <cell r="F885">
            <v>5313</v>
          </cell>
        </row>
        <row r="886">
          <cell r="A886">
            <v>1362768</v>
          </cell>
          <cell r="B886" t="str">
            <v>Distanční příchytka...ASL 733 25 G</v>
          </cell>
          <cell r="C886">
            <v>53.42</v>
          </cell>
          <cell r="D886">
            <v>100</v>
          </cell>
          <cell r="E886" t="str">
            <v>KS</v>
          </cell>
          <cell r="F886">
            <v>5342</v>
          </cell>
        </row>
        <row r="887">
          <cell r="A887">
            <v>1362772</v>
          </cell>
          <cell r="B887" t="str">
            <v>Distanční příchytka...ASL 733 30 G</v>
          </cell>
          <cell r="C887">
            <v>54.19</v>
          </cell>
          <cell r="D887">
            <v>100</v>
          </cell>
          <cell r="E887" t="str">
            <v>KS</v>
          </cell>
          <cell r="F887">
            <v>5419</v>
          </cell>
        </row>
        <row r="888">
          <cell r="A888">
            <v>1362776</v>
          </cell>
          <cell r="B888" t="str">
            <v>Distanční příchytka...ASL 733 36 G</v>
          </cell>
          <cell r="C888">
            <v>55.3</v>
          </cell>
          <cell r="D888">
            <v>100</v>
          </cell>
          <cell r="E888" t="str">
            <v>KS</v>
          </cell>
          <cell r="F888">
            <v>5530</v>
          </cell>
        </row>
        <row r="889">
          <cell r="A889">
            <v>1362780</v>
          </cell>
          <cell r="B889" t="str">
            <v>Distanční příchytka...ASL 733 44 G</v>
          </cell>
          <cell r="C889">
            <v>55.53</v>
          </cell>
          <cell r="D889">
            <v>100</v>
          </cell>
          <cell r="E889" t="str">
            <v>KS</v>
          </cell>
          <cell r="F889">
            <v>5553</v>
          </cell>
        </row>
        <row r="890">
          <cell r="A890">
            <v>1362784</v>
          </cell>
          <cell r="B890" t="str">
            <v>Distanční příchytka...ASL 733 53 G</v>
          </cell>
          <cell r="C890">
            <v>73.930000000000007</v>
          </cell>
          <cell r="D890">
            <v>100</v>
          </cell>
          <cell r="E890" t="str">
            <v>KS</v>
          </cell>
          <cell r="F890">
            <v>7393</v>
          </cell>
        </row>
        <row r="891">
          <cell r="A891">
            <v>1362788</v>
          </cell>
          <cell r="B891" t="str">
            <v>Distanční příchytka...ASL 733 63 G</v>
          </cell>
          <cell r="C891">
            <v>77.66</v>
          </cell>
          <cell r="D891">
            <v>100</v>
          </cell>
          <cell r="E891" t="str">
            <v>KS</v>
          </cell>
          <cell r="F891">
            <v>7766</v>
          </cell>
        </row>
        <row r="892">
          <cell r="A892">
            <v>1362804</v>
          </cell>
          <cell r="B892" t="str">
            <v>Distanční příchytka...ASL 733 10 ALU</v>
          </cell>
          <cell r="C892">
            <v>58.88</v>
          </cell>
          <cell r="D892">
            <v>100</v>
          </cell>
          <cell r="E892" t="str">
            <v>KS</v>
          </cell>
          <cell r="F892">
            <v>5888</v>
          </cell>
        </row>
        <row r="893">
          <cell r="A893">
            <v>1362806</v>
          </cell>
          <cell r="B893" t="str">
            <v>Distanční příchytka...ASL 733 12 ALU</v>
          </cell>
          <cell r="C893">
            <v>61.75</v>
          </cell>
          <cell r="D893">
            <v>100</v>
          </cell>
          <cell r="E893" t="str">
            <v>KS</v>
          </cell>
          <cell r="F893">
            <v>6175</v>
          </cell>
        </row>
        <row r="894">
          <cell r="A894">
            <v>1362808</v>
          </cell>
          <cell r="B894" t="str">
            <v>Distanční příchytka...ASL 733 14 ALU</v>
          </cell>
          <cell r="C894">
            <v>64.63</v>
          </cell>
          <cell r="D894">
            <v>100</v>
          </cell>
          <cell r="E894" t="str">
            <v>KS</v>
          </cell>
          <cell r="F894">
            <v>6463</v>
          </cell>
        </row>
        <row r="895">
          <cell r="A895">
            <v>1362812</v>
          </cell>
          <cell r="B895" t="str">
            <v>Distanční příchytka...ASL 733 17 ALU</v>
          </cell>
          <cell r="C895">
            <v>68.930000000000007</v>
          </cell>
          <cell r="D895">
            <v>100</v>
          </cell>
          <cell r="E895" t="str">
            <v>KS</v>
          </cell>
          <cell r="F895">
            <v>6893</v>
          </cell>
        </row>
        <row r="896">
          <cell r="A896">
            <v>1362814</v>
          </cell>
          <cell r="B896" t="str">
            <v>Distanční příchytka...ASL 733 20 ALU</v>
          </cell>
          <cell r="C896">
            <v>70.37</v>
          </cell>
          <cell r="D896">
            <v>100</v>
          </cell>
          <cell r="E896" t="str">
            <v>KS</v>
          </cell>
          <cell r="F896">
            <v>7037</v>
          </cell>
        </row>
        <row r="897">
          <cell r="A897">
            <v>1362818</v>
          </cell>
          <cell r="B897" t="str">
            <v>Distanční příchytka...ASL 733 25 ALU</v>
          </cell>
          <cell r="C897">
            <v>73.239999999999995</v>
          </cell>
          <cell r="D897">
            <v>100</v>
          </cell>
          <cell r="E897" t="str">
            <v>KS</v>
          </cell>
          <cell r="F897">
            <v>7324</v>
          </cell>
        </row>
        <row r="898">
          <cell r="A898">
            <v>1362822</v>
          </cell>
          <cell r="B898" t="str">
            <v>Distanční příchytka...ASL 733 30 ALU</v>
          </cell>
          <cell r="C898">
            <v>77.55</v>
          </cell>
          <cell r="D898">
            <v>100</v>
          </cell>
          <cell r="E898" t="str">
            <v>KS</v>
          </cell>
          <cell r="F898">
            <v>7755</v>
          </cell>
        </row>
        <row r="899">
          <cell r="A899">
            <v>1362826</v>
          </cell>
          <cell r="B899" t="str">
            <v>Distanční příchytka...ASL 733 36 ALU</v>
          </cell>
          <cell r="C899">
            <v>80.430000000000007</v>
          </cell>
          <cell r="D899">
            <v>100</v>
          </cell>
          <cell r="E899" t="str">
            <v>KS</v>
          </cell>
          <cell r="F899">
            <v>8043</v>
          </cell>
        </row>
        <row r="900">
          <cell r="A900">
            <v>1362830</v>
          </cell>
          <cell r="B900" t="str">
            <v>Distanční příchytka...ASL 733 44 ALU</v>
          </cell>
          <cell r="C900">
            <v>83.29</v>
          </cell>
          <cell r="D900">
            <v>100</v>
          </cell>
          <cell r="E900" t="str">
            <v>KS</v>
          </cell>
          <cell r="F900">
            <v>8329</v>
          </cell>
        </row>
        <row r="901">
          <cell r="A901">
            <v>1362834</v>
          </cell>
          <cell r="B901" t="str">
            <v>Distanční příchytka...ASL 733 53 ALU</v>
          </cell>
          <cell r="C901">
            <v>113.46</v>
          </cell>
          <cell r="D901">
            <v>100</v>
          </cell>
          <cell r="E901" t="str">
            <v>KS</v>
          </cell>
          <cell r="F901">
            <v>11346</v>
          </cell>
        </row>
        <row r="902">
          <cell r="A902">
            <v>1362838</v>
          </cell>
          <cell r="B902" t="str">
            <v>Distanční příchytka...ASL 733 63 ALU</v>
          </cell>
          <cell r="C902">
            <v>140.74</v>
          </cell>
          <cell r="D902">
            <v>100</v>
          </cell>
          <cell r="E902" t="str">
            <v>KS</v>
          </cell>
          <cell r="F902">
            <v>14074</v>
          </cell>
        </row>
        <row r="903">
          <cell r="A903">
            <v>1362904</v>
          </cell>
          <cell r="B903" t="str">
            <v>Distanční příchytka...ASL 733 10 A4</v>
          </cell>
          <cell r="C903">
            <v>103.4</v>
          </cell>
          <cell r="D903">
            <v>100</v>
          </cell>
          <cell r="E903" t="str">
            <v>KS</v>
          </cell>
          <cell r="F903">
            <v>10340</v>
          </cell>
        </row>
        <row r="904">
          <cell r="A904">
            <v>1362906</v>
          </cell>
          <cell r="B904" t="str">
            <v>Distanční příchytka...ASL 733 12 A4</v>
          </cell>
          <cell r="C904">
            <v>109.15</v>
          </cell>
          <cell r="D904">
            <v>100</v>
          </cell>
          <cell r="E904" t="str">
            <v>KS</v>
          </cell>
          <cell r="F904">
            <v>10915</v>
          </cell>
        </row>
        <row r="905">
          <cell r="A905">
            <v>1362908</v>
          </cell>
          <cell r="B905" t="str">
            <v>Distanční příchytka...ASL 733 14 A4</v>
          </cell>
          <cell r="C905">
            <v>116.32</v>
          </cell>
          <cell r="D905">
            <v>100</v>
          </cell>
          <cell r="E905" t="str">
            <v>KS</v>
          </cell>
          <cell r="F905">
            <v>11632</v>
          </cell>
        </row>
        <row r="906">
          <cell r="A906">
            <v>1362912</v>
          </cell>
          <cell r="B906" t="str">
            <v>Distanční příchytka...ASL 733 17 A4</v>
          </cell>
          <cell r="C906">
            <v>120.63</v>
          </cell>
          <cell r="D906">
            <v>100</v>
          </cell>
          <cell r="E906" t="str">
            <v>KS</v>
          </cell>
          <cell r="F906">
            <v>12063</v>
          </cell>
        </row>
        <row r="907">
          <cell r="A907">
            <v>1362914</v>
          </cell>
          <cell r="B907" t="str">
            <v>Distanční příchytka...ASL 733 20 A4</v>
          </cell>
          <cell r="C907">
            <v>134.99</v>
          </cell>
          <cell r="D907">
            <v>100</v>
          </cell>
          <cell r="E907" t="str">
            <v>KS</v>
          </cell>
          <cell r="F907">
            <v>13499</v>
          </cell>
        </row>
        <row r="908">
          <cell r="A908">
            <v>1362918</v>
          </cell>
          <cell r="B908" t="str">
            <v>Distanční příchytka...ASL 733 25 A4</v>
          </cell>
          <cell r="C908">
            <v>142.18</v>
          </cell>
          <cell r="D908">
            <v>100</v>
          </cell>
          <cell r="E908" t="str">
            <v>KS</v>
          </cell>
          <cell r="F908">
            <v>14218</v>
          </cell>
        </row>
        <row r="909">
          <cell r="A909">
            <v>1362922</v>
          </cell>
          <cell r="B909" t="str">
            <v>Distanční příchytka...ASL 733 30 A4</v>
          </cell>
          <cell r="C909">
            <v>159.94999999999999</v>
          </cell>
          <cell r="D909">
            <v>100</v>
          </cell>
          <cell r="E909" t="str">
            <v>KS</v>
          </cell>
          <cell r="F909">
            <v>15995</v>
          </cell>
        </row>
        <row r="910">
          <cell r="A910">
            <v>1362926</v>
          </cell>
          <cell r="B910" t="str">
            <v>Distanční příchytka...ASL 733 36 A4</v>
          </cell>
          <cell r="C910">
            <v>160.84</v>
          </cell>
          <cell r="D910">
            <v>100</v>
          </cell>
          <cell r="E910" t="str">
            <v>KS</v>
          </cell>
          <cell r="F910">
            <v>16084</v>
          </cell>
        </row>
        <row r="911">
          <cell r="A911">
            <v>1362930</v>
          </cell>
          <cell r="B911" t="str">
            <v>Distanční příchytka...ASL 733 44 A4</v>
          </cell>
          <cell r="C911">
            <v>163.72</v>
          </cell>
          <cell r="D911">
            <v>100</v>
          </cell>
          <cell r="E911" t="str">
            <v>KS</v>
          </cell>
          <cell r="F911">
            <v>16372</v>
          </cell>
        </row>
        <row r="912">
          <cell r="A912">
            <v>1362934</v>
          </cell>
          <cell r="B912" t="str">
            <v>Distanční příchytka...ASL 733 53 A4</v>
          </cell>
          <cell r="C912">
            <v>179.5</v>
          </cell>
          <cell r="D912">
            <v>100</v>
          </cell>
          <cell r="E912" t="str">
            <v>KS</v>
          </cell>
          <cell r="F912">
            <v>17950</v>
          </cell>
        </row>
        <row r="913">
          <cell r="A913">
            <v>1362938</v>
          </cell>
          <cell r="B913" t="str">
            <v>Distanční příchytka...ASL 733 63 A4</v>
          </cell>
          <cell r="C913">
            <v>228.35</v>
          </cell>
          <cell r="D913">
            <v>100</v>
          </cell>
          <cell r="E913" t="str">
            <v>KS</v>
          </cell>
          <cell r="F913">
            <v>22835</v>
          </cell>
        </row>
        <row r="914">
          <cell r="A914">
            <v>1362976</v>
          </cell>
          <cell r="B914" t="str">
            <v>Distanční příchytka...ASL 733 10 A2</v>
          </cell>
          <cell r="C914">
            <v>90.47</v>
          </cell>
          <cell r="D914">
            <v>100</v>
          </cell>
          <cell r="E914" t="str">
            <v>KS</v>
          </cell>
          <cell r="F914">
            <v>9047</v>
          </cell>
        </row>
        <row r="915">
          <cell r="A915">
            <v>1362978</v>
          </cell>
          <cell r="B915" t="str">
            <v>Distanční příchytka...ASL 733 12 A2</v>
          </cell>
          <cell r="C915">
            <v>94.79</v>
          </cell>
          <cell r="D915">
            <v>100</v>
          </cell>
          <cell r="E915" t="str">
            <v>KS</v>
          </cell>
          <cell r="F915">
            <v>9479</v>
          </cell>
        </row>
        <row r="916">
          <cell r="A916">
            <v>1362980</v>
          </cell>
          <cell r="B916" t="str">
            <v>Distanční příchytka...ASL 733 14 A2</v>
          </cell>
          <cell r="C916">
            <v>99.09</v>
          </cell>
          <cell r="D916">
            <v>100</v>
          </cell>
          <cell r="E916" t="str">
            <v>KS</v>
          </cell>
          <cell r="F916">
            <v>9909</v>
          </cell>
        </row>
        <row r="917">
          <cell r="A917">
            <v>1362982</v>
          </cell>
          <cell r="B917" t="str">
            <v>Distanční příchytka...ASL 733 17 A2</v>
          </cell>
          <cell r="C917">
            <v>101.97</v>
          </cell>
          <cell r="D917">
            <v>100</v>
          </cell>
          <cell r="E917" t="str">
            <v>KS</v>
          </cell>
          <cell r="F917">
            <v>10197</v>
          </cell>
        </row>
        <row r="918">
          <cell r="A918">
            <v>1362984</v>
          </cell>
          <cell r="B918" t="str">
            <v>Distanční příchytka...ASL 733 20 A2</v>
          </cell>
          <cell r="C918">
            <v>103.4</v>
          </cell>
          <cell r="D918">
            <v>100</v>
          </cell>
          <cell r="E918" t="str">
            <v>KS</v>
          </cell>
          <cell r="F918">
            <v>10340</v>
          </cell>
        </row>
        <row r="919">
          <cell r="A919">
            <v>1362986</v>
          </cell>
          <cell r="B919" t="str">
            <v>Distanční příchytka...ASL 733 25 A2</v>
          </cell>
          <cell r="C919">
            <v>104.83</v>
          </cell>
          <cell r="D919">
            <v>100</v>
          </cell>
          <cell r="E919" t="str">
            <v>KS</v>
          </cell>
          <cell r="F919">
            <v>10483</v>
          </cell>
        </row>
        <row r="920">
          <cell r="A920">
            <v>1362988</v>
          </cell>
          <cell r="B920" t="str">
            <v>Distanční příchytka...ASL 733 30 A2</v>
          </cell>
          <cell r="C920">
            <v>120.63</v>
          </cell>
          <cell r="D920">
            <v>100</v>
          </cell>
          <cell r="E920" t="str">
            <v>KS</v>
          </cell>
          <cell r="F920">
            <v>12063</v>
          </cell>
        </row>
        <row r="921">
          <cell r="A921">
            <v>1362990</v>
          </cell>
          <cell r="B921" t="str">
            <v>Distanční příchytka...ASL 733 36 A2</v>
          </cell>
          <cell r="C921">
            <v>122.06</v>
          </cell>
          <cell r="D921">
            <v>100</v>
          </cell>
          <cell r="E921" t="str">
            <v>KS</v>
          </cell>
          <cell r="F921">
            <v>12206</v>
          </cell>
        </row>
        <row r="922">
          <cell r="A922">
            <v>1362992</v>
          </cell>
          <cell r="B922" t="str">
            <v>Distanční příchytka...ASL 733 44 A2</v>
          </cell>
          <cell r="C922">
            <v>138.49</v>
          </cell>
          <cell r="D922">
            <v>100</v>
          </cell>
          <cell r="E922" t="str">
            <v>KS</v>
          </cell>
          <cell r="F922">
            <v>13849</v>
          </cell>
        </row>
        <row r="923">
          <cell r="A923">
            <v>1362994</v>
          </cell>
          <cell r="B923" t="str">
            <v>Distanční příchytka...ASL 733 53 A2</v>
          </cell>
          <cell r="C923">
            <v>173.77</v>
          </cell>
          <cell r="D923">
            <v>100</v>
          </cell>
          <cell r="E923" t="str">
            <v>KS</v>
          </cell>
          <cell r="F923">
            <v>17377</v>
          </cell>
        </row>
        <row r="924">
          <cell r="A924">
            <v>1362996</v>
          </cell>
          <cell r="B924" t="str">
            <v>Distanční příchytka...ASL 733 63 A2</v>
          </cell>
          <cell r="C924">
            <v>213.98</v>
          </cell>
          <cell r="D924">
            <v>100</v>
          </cell>
          <cell r="E924" t="str">
            <v>KS</v>
          </cell>
          <cell r="F924">
            <v>21398</v>
          </cell>
        </row>
        <row r="925">
          <cell r="A925">
            <v>1366122</v>
          </cell>
          <cell r="B925" t="str">
            <v>Distanční příchytka...731 W 12 G</v>
          </cell>
          <cell r="C925">
            <v>40.049999999999997</v>
          </cell>
          <cell r="D925">
            <v>100</v>
          </cell>
          <cell r="E925" t="str">
            <v>KS</v>
          </cell>
          <cell r="F925">
            <v>4005</v>
          </cell>
        </row>
        <row r="926">
          <cell r="A926">
            <v>1366165</v>
          </cell>
          <cell r="B926" t="str">
            <v>Distanční příchytka...731 W 16 G</v>
          </cell>
          <cell r="C926">
            <v>49.85</v>
          </cell>
          <cell r="D926">
            <v>100</v>
          </cell>
          <cell r="E926" t="str">
            <v>KS</v>
          </cell>
          <cell r="F926">
            <v>4985</v>
          </cell>
        </row>
        <row r="927">
          <cell r="A927">
            <v>1366203</v>
          </cell>
          <cell r="B927" t="str">
            <v>Distanční příchytka...731 W 20 G</v>
          </cell>
          <cell r="C927">
            <v>51.81</v>
          </cell>
          <cell r="D927">
            <v>100</v>
          </cell>
          <cell r="E927" t="str">
            <v>KS</v>
          </cell>
          <cell r="F927">
            <v>5181</v>
          </cell>
        </row>
        <row r="928">
          <cell r="A928">
            <v>1366254</v>
          </cell>
          <cell r="B928" t="str">
            <v>Distanční příchytka...731 W 25 G</v>
          </cell>
          <cell r="C928">
            <v>62.18</v>
          </cell>
          <cell r="D928">
            <v>100</v>
          </cell>
          <cell r="E928" t="str">
            <v>KS</v>
          </cell>
          <cell r="F928">
            <v>6218</v>
          </cell>
        </row>
        <row r="929">
          <cell r="A929">
            <v>1366300</v>
          </cell>
          <cell r="B929" t="str">
            <v>Distanční příchytka...731 W 30 G</v>
          </cell>
          <cell r="C929">
            <v>66.81</v>
          </cell>
          <cell r="D929">
            <v>100</v>
          </cell>
          <cell r="E929" t="str">
            <v>KS</v>
          </cell>
          <cell r="F929">
            <v>6681</v>
          </cell>
        </row>
        <row r="930">
          <cell r="A930">
            <v>1380427</v>
          </cell>
          <cell r="B930" t="str">
            <v>Distanční příchytka...2072 M6 G</v>
          </cell>
          <cell r="C930">
            <v>58.11</v>
          </cell>
          <cell r="D930">
            <v>100</v>
          </cell>
          <cell r="E930" t="str">
            <v>KS</v>
          </cell>
          <cell r="F930">
            <v>5811</v>
          </cell>
        </row>
        <row r="931">
          <cell r="A931">
            <v>1380729</v>
          </cell>
          <cell r="B931" t="str">
            <v>Distanční příchytka...2073 M6 G</v>
          </cell>
          <cell r="C931">
            <v>87.17</v>
          </cell>
          <cell r="D931">
            <v>100</v>
          </cell>
          <cell r="E931" t="str">
            <v>KS</v>
          </cell>
          <cell r="F931">
            <v>8717</v>
          </cell>
        </row>
        <row r="932">
          <cell r="A932">
            <v>1383132</v>
          </cell>
          <cell r="B932" t="str">
            <v>Distanční příchytka...2900 M6 18-21 G</v>
          </cell>
          <cell r="C932">
            <v>40.25</v>
          </cell>
          <cell r="D932">
            <v>100</v>
          </cell>
          <cell r="E932" t="str">
            <v>KS</v>
          </cell>
          <cell r="F932">
            <v>4025</v>
          </cell>
        </row>
        <row r="933">
          <cell r="A933">
            <v>1383167</v>
          </cell>
          <cell r="B933" t="str">
            <v>Distanční příchytka...2900 M6 19-23 G</v>
          </cell>
          <cell r="C933">
            <v>40.53</v>
          </cell>
          <cell r="D933">
            <v>100</v>
          </cell>
          <cell r="E933" t="str">
            <v>KS</v>
          </cell>
          <cell r="F933">
            <v>4053</v>
          </cell>
        </row>
        <row r="934">
          <cell r="A934">
            <v>1383213</v>
          </cell>
          <cell r="B934" t="str">
            <v>Distanční příchytka...2900 M6 24-29 G</v>
          </cell>
          <cell r="C934">
            <v>42.39</v>
          </cell>
          <cell r="D934">
            <v>100</v>
          </cell>
          <cell r="E934" t="str">
            <v>KS</v>
          </cell>
          <cell r="F934">
            <v>4239</v>
          </cell>
        </row>
        <row r="935">
          <cell r="A935">
            <v>1383361</v>
          </cell>
          <cell r="B935" t="str">
            <v>Distanční příchytka...2900 M6 43-48 G</v>
          </cell>
          <cell r="C935">
            <v>63.57</v>
          </cell>
          <cell r="D935">
            <v>100</v>
          </cell>
          <cell r="E935" t="str">
            <v>KS</v>
          </cell>
          <cell r="F935">
            <v>6357</v>
          </cell>
        </row>
        <row r="936">
          <cell r="A936">
            <v>1383418</v>
          </cell>
          <cell r="B936" t="str">
            <v>Distanční příchytka...2900 M6 39-42 G</v>
          </cell>
          <cell r="C936">
            <v>64.63</v>
          </cell>
          <cell r="D936">
            <v>100</v>
          </cell>
          <cell r="E936" t="str">
            <v>KS</v>
          </cell>
          <cell r="F936">
            <v>6463</v>
          </cell>
        </row>
        <row r="937">
          <cell r="A937">
            <v>1383426</v>
          </cell>
          <cell r="B937" t="str">
            <v>Distanční příchytka...2900 M6 49-55 G</v>
          </cell>
          <cell r="C937">
            <v>96.87</v>
          </cell>
          <cell r="D937">
            <v>100</v>
          </cell>
          <cell r="E937" t="str">
            <v>KS</v>
          </cell>
          <cell r="F937">
            <v>9687</v>
          </cell>
        </row>
        <row r="938">
          <cell r="A938">
            <v>1385038</v>
          </cell>
          <cell r="B938" t="str">
            <v>Distanční příchytka...2900WM6 21.5 FT</v>
          </cell>
          <cell r="C938">
            <v>95.8</v>
          </cell>
          <cell r="D938">
            <v>100</v>
          </cell>
          <cell r="E938" t="str">
            <v>KS</v>
          </cell>
          <cell r="F938">
            <v>9580</v>
          </cell>
        </row>
        <row r="939">
          <cell r="A939">
            <v>1387065</v>
          </cell>
          <cell r="B939" t="str">
            <v>Distanční příchytka...2900WM8 33.5 FT</v>
          </cell>
          <cell r="C939">
            <v>110.38</v>
          </cell>
          <cell r="D939">
            <v>100</v>
          </cell>
          <cell r="E939" t="str">
            <v>KS</v>
          </cell>
          <cell r="F939">
            <v>11038</v>
          </cell>
        </row>
        <row r="940">
          <cell r="A940">
            <v>1387081</v>
          </cell>
          <cell r="B940" t="str">
            <v>Distanční příchytka...2900WM8 42.5 FT</v>
          </cell>
          <cell r="C940">
            <v>117.28</v>
          </cell>
          <cell r="D940">
            <v>100</v>
          </cell>
          <cell r="E940" t="str">
            <v>KS</v>
          </cell>
          <cell r="F940">
            <v>11728</v>
          </cell>
        </row>
        <row r="941">
          <cell r="A941">
            <v>1387111</v>
          </cell>
          <cell r="B941" t="str">
            <v>Distanční příchytka...2900WM8 48.5 FT</v>
          </cell>
          <cell r="C941">
            <v>120.75</v>
          </cell>
          <cell r="D941">
            <v>100</v>
          </cell>
          <cell r="E941" t="str">
            <v>KS</v>
          </cell>
          <cell r="F941">
            <v>12075</v>
          </cell>
        </row>
        <row r="942">
          <cell r="A942">
            <v>1387138</v>
          </cell>
          <cell r="B942" t="str">
            <v>Distanční příchytka...2900WM8 60 FT</v>
          </cell>
          <cell r="C942">
            <v>126.72</v>
          </cell>
          <cell r="D942">
            <v>100</v>
          </cell>
          <cell r="E942" t="str">
            <v>KS</v>
          </cell>
          <cell r="F942">
            <v>12672</v>
          </cell>
        </row>
        <row r="943">
          <cell r="A943">
            <v>1387154</v>
          </cell>
          <cell r="B943" t="str">
            <v>Distanční příchytka...2900WM8 75.5 FT</v>
          </cell>
          <cell r="C943">
            <v>209.73</v>
          </cell>
          <cell r="D943">
            <v>100</v>
          </cell>
          <cell r="E943" t="str">
            <v>KS</v>
          </cell>
          <cell r="F943">
            <v>20973</v>
          </cell>
        </row>
        <row r="944">
          <cell r="A944">
            <v>1388061</v>
          </cell>
          <cell r="B944" t="str">
            <v>Distanční příchytka...2900WM10 33.5 FT</v>
          </cell>
          <cell r="C944">
            <v>111.64</v>
          </cell>
          <cell r="D944">
            <v>100</v>
          </cell>
          <cell r="E944" t="str">
            <v>KS</v>
          </cell>
          <cell r="F944">
            <v>11164</v>
          </cell>
        </row>
        <row r="945">
          <cell r="A945">
            <v>1388118</v>
          </cell>
          <cell r="B945" t="str">
            <v>Distanční příchytka...2900WM10 48.5 FT</v>
          </cell>
          <cell r="C945">
            <v>142.35</v>
          </cell>
          <cell r="D945">
            <v>100</v>
          </cell>
          <cell r="E945" t="str">
            <v>KS</v>
          </cell>
          <cell r="F945">
            <v>14235</v>
          </cell>
        </row>
        <row r="946">
          <cell r="A946">
            <v>1388134</v>
          </cell>
          <cell r="B946" t="str">
            <v>Distanční příchytka...2900WM10 60 FT</v>
          </cell>
          <cell r="C946">
            <v>126.44</v>
          </cell>
          <cell r="D946">
            <v>100</v>
          </cell>
          <cell r="E946" t="str">
            <v>KS</v>
          </cell>
          <cell r="F946">
            <v>12644</v>
          </cell>
        </row>
        <row r="947">
          <cell r="A947">
            <v>1404164</v>
          </cell>
          <cell r="B947" t="str">
            <v>Příchytka napínacího drátu...1020 11-16 G</v>
          </cell>
          <cell r="C947">
            <v>44.93</v>
          </cell>
          <cell r="D947">
            <v>100</v>
          </cell>
          <cell r="E947" t="str">
            <v>KS</v>
          </cell>
          <cell r="F947">
            <v>4493</v>
          </cell>
        </row>
        <row r="948">
          <cell r="A948">
            <v>1404168</v>
          </cell>
          <cell r="B948" t="str">
            <v>Příchytka napínacího drátu...1020 11-16 A4</v>
          </cell>
          <cell r="C948">
            <v>81.41</v>
          </cell>
          <cell r="D948">
            <v>100</v>
          </cell>
          <cell r="E948" t="str">
            <v>KS</v>
          </cell>
          <cell r="F948">
            <v>8141</v>
          </cell>
        </row>
        <row r="949">
          <cell r="A949">
            <v>1404180</v>
          </cell>
          <cell r="B949" t="str">
            <v>Příchytka napínacího drátu...1020 14-18 G</v>
          </cell>
          <cell r="C949">
            <v>58.77</v>
          </cell>
          <cell r="D949">
            <v>100</v>
          </cell>
          <cell r="E949" t="str">
            <v>KS</v>
          </cell>
          <cell r="F949">
            <v>5877</v>
          </cell>
        </row>
        <row r="950">
          <cell r="A950">
            <v>1404288</v>
          </cell>
          <cell r="B950" t="str">
            <v>Příchytka napínacího drátu...1020 18-28 G</v>
          </cell>
          <cell r="C950">
            <v>61.16</v>
          </cell>
          <cell r="D950">
            <v>100</v>
          </cell>
          <cell r="E950" t="str">
            <v>KS</v>
          </cell>
          <cell r="F950">
            <v>6116</v>
          </cell>
        </row>
        <row r="951">
          <cell r="A951">
            <v>1404292</v>
          </cell>
          <cell r="B951" t="str">
            <v>Příchytka napínacího drátu...1020 18-28 A4</v>
          </cell>
          <cell r="C951">
            <v>97.45</v>
          </cell>
          <cell r="D951">
            <v>100</v>
          </cell>
          <cell r="E951" t="str">
            <v>KS</v>
          </cell>
          <cell r="F951">
            <v>9745</v>
          </cell>
        </row>
        <row r="952">
          <cell r="A952">
            <v>1408011</v>
          </cell>
          <cell r="B952" t="str">
            <v>Nosníková spona...328 1</v>
          </cell>
          <cell r="C952">
            <v>272.58</v>
          </cell>
          <cell r="D952">
            <v>100</v>
          </cell>
          <cell r="E952" t="str">
            <v>KS</v>
          </cell>
          <cell r="F952">
            <v>27258</v>
          </cell>
        </row>
        <row r="953">
          <cell r="A953">
            <v>1408046</v>
          </cell>
          <cell r="B953" t="str">
            <v>Nosníková spona...328 2</v>
          </cell>
          <cell r="C953">
            <v>299.17</v>
          </cell>
          <cell r="D953">
            <v>100</v>
          </cell>
          <cell r="E953" t="str">
            <v>KS</v>
          </cell>
          <cell r="F953">
            <v>29917</v>
          </cell>
        </row>
        <row r="954">
          <cell r="A954">
            <v>1408534</v>
          </cell>
          <cell r="B954" t="str">
            <v>Nosníková svorka šroubovací...339 2</v>
          </cell>
          <cell r="C954">
            <v>357.97</v>
          </cell>
          <cell r="D954">
            <v>100</v>
          </cell>
          <cell r="E954" t="str">
            <v>PAR</v>
          </cell>
          <cell r="F954">
            <v>35797</v>
          </cell>
        </row>
        <row r="955">
          <cell r="A955">
            <v>1435019</v>
          </cell>
          <cell r="B955" t="str">
            <v>Příchytka pro odlehč. tahu...7901 5 G</v>
          </cell>
          <cell r="C955">
            <v>3.6</v>
          </cell>
          <cell r="D955">
            <v>100</v>
          </cell>
          <cell r="E955" t="str">
            <v>KS</v>
          </cell>
          <cell r="F955">
            <v>360</v>
          </cell>
        </row>
        <row r="956">
          <cell r="A956">
            <v>1435027</v>
          </cell>
          <cell r="B956" t="str">
            <v>Příchytka pro odlehč. tahu...7901 6.5 G</v>
          </cell>
          <cell r="C956">
            <v>4.6500000000000004</v>
          </cell>
          <cell r="D956">
            <v>100</v>
          </cell>
          <cell r="E956" t="str">
            <v>KS</v>
          </cell>
          <cell r="F956">
            <v>465</v>
          </cell>
        </row>
        <row r="957">
          <cell r="A957">
            <v>1436015</v>
          </cell>
          <cell r="B957" t="str">
            <v>Příchytka pro odlehč. tahu...7902 6 G</v>
          </cell>
          <cell r="C957">
            <v>3.94</v>
          </cell>
          <cell r="D957">
            <v>100</v>
          </cell>
          <cell r="E957" t="str">
            <v>KS</v>
          </cell>
          <cell r="F957">
            <v>394</v>
          </cell>
        </row>
        <row r="958">
          <cell r="A958">
            <v>1437011</v>
          </cell>
          <cell r="B958" t="str">
            <v>Příchytka pro odlehč. tahu...7903 8 G</v>
          </cell>
          <cell r="C958">
            <v>3.94</v>
          </cell>
          <cell r="D958">
            <v>100</v>
          </cell>
          <cell r="E958" t="str">
            <v>KS</v>
          </cell>
          <cell r="F958">
            <v>394</v>
          </cell>
        </row>
        <row r="959">
          <cell r="A959">
            <v>1437038</v>
          </cell>
          <cell r="B959" t="str">
            <v>Příchytka pro odlehč. tahu...7903 9 G</v>
          </cell>
          <cell r="C959">
            <v>4.1500000000000004</v>
          </cell>
          <cell r="D959">
            <v>100</v>
          </cell>
          <cell r="E959" t="str">
            <v>KS</v>
          </cell>
          <cell r="F959">
            <v>415</v>
          </cell>
        </row>
        <row r="960">
          <cell r="A960">
            <v>1438018</v>
          </cell>
          <cell r="B960" t="str">
            <v>Příchytka pro odlehč. tahu...7904 6 G</v>
          </cell>
          <cell r="C960">
            <v>22.21</v>
          </cell>
          <cell r="D960">
            <v>100</v>
          </cell>
          <cell r="E960" t="str">
            <v>KS</v>
          </cell>
          <cell r="F960">
            <v>2221</v>
          </cell>
        </row>
        <row r="961">
          <cell r="A961">
            <v>1439014</v>
          </cell>
          <cell r="B961" t="str">
            <v>Příchytka pro odlehč. tahu...7905 5 G</v>
          </cell>
          <cell r="C961">
            <v>3.51</v>
          </cell>
          <cell r="D961">
            <v>100</v>
          </cell>
          <cell r="E961" t="str">
            <v>KS</v>
          </cell>
          <cell r="F961">
            <v>351</v>
          </cell>
        </row>
        <row r="962">
          <cell r="A962">
            <v>1442015</v>
          </cell>
          <cell r="B962" t="str">
            <v>Příchytka pro odlehč. tahu...7908 11 G</v>
          </cell>
          <cell r="C962">
            <v>54.32</v>
          </cell>
          <cell r="D962">
            <v>100</v>
          </cell>
          <cell r="E962" t="str">
            <v>KS</v>
          </cell>
          <cell r="F962">
            <v>5432</v>
          </cell>
        </row>
        <row r="963">
          <cell r="A963">
            <v>1443011</v>
          </cell>
          <cell r="B963" t="str">
            <v>Příchytka pro odlehč. tahu...7909 6 G</v>
          </cell>
          <cell r="C963">
            <v>52.05</v>
          </cell>
          <cell r="D963">
            <v>100</v>
          </cell>
          <cell r="E963" t="str">
            <v>KS</v>
          </cell>
          <cell r="F963">
            <v>5205</v>
          </cell>
        </row>
        <row r="964">
          <cell r="A964">
            <v>1465767</v>
          </cell>
          <cell r="B964" t="str">
            <v>Perforovaný pás...OSS 20x3 3M FT</v>
          </cell>
          <cell r="C964">
            <v>170.59</v>
          </cell>
          <cell r="D964">
            <v>100</v>
          </cell>
          <cell r="E964" t="str">
            <v>M</v>
          </cell>
          <cell r="F964">
            <v>17059</v>
          </cell>
        </row>
        <row r="965">
          <cell r="A965">
            <v>1465805</v>
          </cell>
          <cell r="B965" t="str">
            <v>Perforovaný pás...OSS 30x3 3M FT</v>
          </cell>
          <cell r="C965">
            <v>309.05</v>
          </cell>
          <cell r="D965">
            <v>100</v>
          </cell>
          <cell r="E965" t="str">
            <v>M</v>
          </cell>
          <cell r="F965">
            <v>30905</v>
          </cell>
        </row>
        <row r="966">
          <cell r="A966">
            <v>1465821</v>
          </cell>
          <cell r="B966" t="str">
            <v>Perforovaný pás...OSS 40x4 3M FT</v>
          </cell>
          <cell r="C966">
            <v>379.7</v>
          </cell>
          <cell r="D966">
            <v>100</v>
          </cell>
          <cell r="E966" t="str">
            <v>M</v>
          </cell>
          <cell r="F966">
            <v>37970</v>
          </cell>
        </row>
        <row r="967">
          <cell r="A967">
            <v>1466504</v>
          </cell>
          <cell r="B967" t="str">
            <v>Perforovaný pás...5050 20X3 1M FT</v>
          </cell>
          <cell r="C967">
            <v>238.19</v>
          </cell>
          <cell r="D967">
            <v>100</v>
          </cell>
          <cell r="E967" t="str">
            <v>KS</v>
          </cell>
          <cell r="F967">
            <v>23819</v>
          </cell>
        </row>
        <row r="968">
          <cell r="A968">
            <v>1470124</v>
          </cell>
          <cell r="B968" t="str">
            <v>Montážní pás...5055 I12 FS</v>
          </cell>
          <cell r="C968">
            <v>466</v>
          </cell>
          <cell r="D968">
            <v>1</v>
          </cell>
          <cell r="E968" t="str">
            <v>KS</v>
          </cell>
          <cell r="F968">
            <v>466</v>
          </cell>
        </row>
        <row r="969">
          <cell r="A969">
            <v>1470175</v>
          </cell>
          <cell r="B969" t="str">
            <v>Montážní pás...5055 II17 FS</v>
          </cell>
          <cell r="C969">
            <v>539</v>
          </cell>
          <cell r="D969">
            <v>1</v>
          </cell>
          <cell r="E969" t="str">
            <v>KS</v>
          </cell>
          <cell r="F969">
            <v>539</v>
          </cell>
        </row>
        <row r="970">
          <cell r="A970">
            <v>1470264</v>
          </cell>
          <cell r="B970" t="str">
            <v>Montážní pás...5055 III26 FS</v>
          </cell>
          <cell r="C970">
            <v>778</v>
          </cell>
          <cell r="D970">
            <v>1</v>
          </cell>
          <cell r="E970" t="str">
            <v>KS</v>
          </cell>
          <cell r="F970">
            <v>778</v>
          </cell>
        </row>
        <row r="971">
          <cell r="A971">
            <v>1471120</v>
          </cell>
          <cell r="B971" t="str">
            <v>Montážní pás...5055 LI12 FS</v>
          </cell>
          <cell r="C971">
            <v>390</v>
          </cell>
          <cell r="D971">
            <v>1</v>
          </cell>
          <cell r="E971" t="str">
            <v>KS</v>
          </cell>
          <cell r="F971">
            <v>390</v>
          </cell>
        </row>
        <row r="972">
          <cell r="A972">
            <v>1471171</v>
          </cell>
          <cell r="B972" t="str">
            <v>Montážní pás...5055 LII17 FS</v>
          </cell>
          <cell r="C972">
            <v>461</v>
          </cell>
          <cell r="D972">
            <v>1</v>
          </cell>
          <cell r="E972" t="str">
            <v>KS</v>
          </cell>
          <cell r="F972">
            <v>461</v>
          </cell>
        </row>
        <row r="973">
          <cell r="A973">
            <v>1471260</v>
          </cell>
          <cell r="B973" t="str">
            <v>Montážní pás...5055 LIII26 FS</v>
          </cell>
          <cell r="C973">
            <v>757</v>
          </cell>
          <cell r="D973">
            <v>1</v>
          </cell>
          <cell r="E973" t="str">
            <v>KS</v>
          </cell>
          <cell r="F973">
            <v>757</v>
          </cell>
        </row>
        <row r="974">
          <cell r="A974">
            <v>1473220</v>
          </cell>
          <cell r="B974" t="str">
            <v>Montážní pás...5055 L PE I 14</v>
          </cell>
          <cell r="C974">
            <v>605</v>
          </cell>
          <cell r="D974">
            <v>1</v>
          </cell>
          <cell r="E974" t="str">
            <v>KS</v>
          </cell>
          <cell r="F974">
            <v>605</v>
          </cell>
        </row>
        <row r="975">
          <cell r="A975">
            <v>1473271</v>
          </cell>
          <cell r="B975" t="str">
            <v>Montážní pás...5055 L PE II 19</v>
          </cell>
          <cell r="C975">
            <v>693</v>
          </cell>
          <cell r="D975">
            <v>1</v>
          </cell>
          <cell r="E975" t="str">
            <v>KS</v>
          </cell>
          <cell r="F975">
            <v>693</v>
          </cell>
        </row>
        <row r="976">
          <cell r="A976">
            <v>1473360</v>
          </cell>
          <cell r="B976" t="str">
            <v>Montážní pás...5055 L PE III 28</v>
          </cell>
          <cell r="C976">
            <v>1050</v>
          </cell>
          <cell r="D976">
            <v>1</v>
          </cell>
          <cell r="E976" t="str">
            <v>KS</v>
          </cell>
          <cell r="F976">
            <v>1050</v>
          </cell>
        </row>
        <row r="977">
          <cell r="A977">
            <v>1475126</v>
          </cell>
          <cell r="B977" t="str">
            <v>Montážní pás...5062 I12 FS</v>
          </cell>
          <cell r="C977">
            <v>444</v>
          </cell>
          <cell r="D977">
            <v>1</v>
          </cell>
          <cell r="E977" t="str">
            <v>KS</v>
          </cell>
          <cell r="F977">
            <v>444</v>
          </cell>
        </row>
        <row r="978">
          <cell r="A978">
            <v>1475177</v>
          </cell>
          <cell r="B978" t="str">
            <v>Montážní pás...5062 II17 FS</v>
          </cell>
          <cell r="C978">
            <v>548</v>
          </cell>
          <cell r="D978">
            <v>1</v>
          </cell>
          <cell r="E978" t="str">
            <v>KS</v>
          </cell>
          <cell r="F978">
            <v>548</v>
          </cell>
        </row>
        <row r="979">
          <cell r="A979">
            <v>1475622</v>
          </cell>
          <cell r="B979" t="str">
            <v>Montážní pás...5062 LI12 FS</v>
          </cell>
          <cell r="C979">
            <v>394</v>
          </cell>
          <cell r="D979">
            <v>1</v>
          </cell>
          <cell r="E979" t="str">
            <v>KS</v>
          </cell>
          <cell r="F979">
            <v>394</v>
          </cell>
        </row>
        <row r="980">
          <cell r="A980">
            <v>1475673</v>
          </cell>
          <cell r="B980" t="str">
            <v>Montážní pás...5062 LII17 FS</v>
          </cell>
          <cell r="C980">
            <v>413</v>
          </cell>
          <cell r="D980">
            <v>1</v>
          </cell>
          <cell r="E980" t="str">
            <v>KS</v>
          </cell>
          <cell r="F980">
            <v>413</v>
          </cell>
        </row>
        <row r="981">
          <cell r="A981">
            <v>1475762</v>
          </cell>
          <cell r="B981" t="str">
            <v>Montážní pás...5062 LIII26 FS</v>
          </cell>
          <cell r="C981">
            <v>876</v>
          </cell>
          <cell r="D981">
            <v>1</v>
          </cell>
          <cell r="E981" t="str">
            <v>KS</v>
          </cell>
          <cell r="F981">
            <v>876</v>
          </cell>
        </row>
        <row r="982">
          <cell r="A982">
            <v>1483601</v>
          </cell>
          <cell r="B982" t="str">
            <v>Nosníková svorka...BCVH 2-4</v>
          </cell>
          <cell r="C982">
            <v>26.01</v>
          </cell>
          <cell r="D982">
            <v>100</v>
          </cell>
          <cell r="E982" t="str">
            <v>KS</v>
          </cell>
          <cell r="F982">
            <v>2601</v>
          </cell>
        </row>
        <row r="983">
          <cell r="A983">
            <v>1483603</v>
          </cell>
          <cell r="B983" t="str">
            <v>Nosníková svorka...BCVH 4-8</v>
          </cell>
          <cell r="C983">
            <v>36.950000000000003</v>
          </cell>
          <cell r="D983">
            <v>100</v>
          </cell>
          <cell r="E983" t="str">
            <v>KS</v>
          </cell>
          <cell r="F983">
            <v>3695</v>
          </cell>
        </row>
        <row r="984">
          <cell r="A984">
            <v>1483605</v>
          </cell>
          <cell r="B984" t="str">
            <v>Nosníková svorka...BCVH 8-14</v>
          </cell>
          <cell r="C984">
            <v>37.39</v>
          </cell>
          <cell r="D984">
            <v>100</v>
          </cell>
          <cell r="E984" t="str">
            <v>KS</v>
          </cell>
          <cell r="F984">
            <v>3739</v>
          </cell>
        </row>
        <row r="985">
          <cell r="A985">
            <v>1483607</v>
          </cell>
          <cell r="B985" t="str">
            <v>Nosníková svorka...BCVH 14-20</v>
          </cell>
          <cell r="C985">
            <v>41.48</v>
          </cell>
          <cell r="D985">
            <v>100</v>
          </cell>
          <cell r="E985" t="str">
            <v>KS</v>
          </cell>
          <cell r="F985">
            <v>4148</v>
          </cell>
        </row>
        <row r="986">
          <cell r="A986">
            <v>1483611</v>
          </cell>
          <cell r="B986" t="str">
            <v>Nosníková svorka...BCVTB 2-4 M6</v>
          </cell>
          <cell r="C986">
            <v>129.97999999999999</v>
          </cell>
          <cell r="D986">
            <v>100</v>
          </cell>
          <cell r="E986" t="str">
            <v>KS</v>
          </cell>
          <cell r="F986">
            <v>12998</v>
          </cell>
        </row>
        <row r="987">
          <cell r="A987">
            <v>1483613</v>
          </cell>
          <cell r="B987" t="str">
            <v>Nosníková svorka...BCVTB 4-8 M6</v>
          </cell>
          <cell r="C987">
            <v>131.41</v>
          </cell>
          <cell r="D987">
            <v>100</v>
          </cell>
          <cell r="E987" t="str">
            <v>KS</v>
          </cell>
          <cell r="F987">
            <v>13141</v>
          </cell>
        </row>
        <row r="988">
          <cell r="A988">
            <v>1483615</v>
          </cell>
          <cell r="B988" t="str">
            <v>Nosníková svorka...BCVTB 8-14 M6</v>
          </cell>
          <cell r="C988">
            <v>138.72</v>
          </cell>
          <cell r="D988">
            <v>100</v>
          </cell>
          <cell r="E988" t="str">
            <v>KS</v>
          </cell>
          <cell r="F988">
            <v>13872</v>
          </cell>
        </row>
        <row r="989">
          <cell r="A989">
            <v>1483617</v>
          </cell>
          <cell r="B989" t="str">
            <v>Nosníková svorka...BCVTB 14-20 M6</v>
          </cell>
          <cell r="C989">
            <v>154.79</v>
          </cell>
          <cell r="D989">
            <v>100</v>
          </cell>
          <cell r="E989" t="str">
            <v>KS</v>
          </cell>
          <cell r="F989">
            <v>15479</v>
          </cell>
        </row>
        <row r="990">
          <cell r="A990">
            <v>1483621</v>
          </cell>
          <cell r="B990" t="str">
            <v>Nosníková svorka...BCUIT 3-7 M6</v>
          </cell>
          <cell r="C990">
            <v>46.72</v>
          </cell>
          <cell r="D990">
            <v>100</v>
          </cell>
          <cell r="E990" t="str">
            <v>KS</v>
          </cell>
          <cell r="F990">
            <v>4672</v>
          </cell>
        </row>
        <row r="991">
          <cell r="A991">
            <v>1483623</v>
          </cell>
          <cell r="B991" t="str">
            <v>Nosníková svorka...BCUIT 8-12,5 M6</v>
          </cell>
          <cell r="C991">
            <v>55.51</v>
          </cell>
          <cell r="D991">
            <v>100</v>
          </cell>
          <cell r="E991" t="str">
            <v>KS</v>
          </cell>
          <cell r="F991">
            <v>5551</v>
          </cell>
        </row>
        <row r="992">
          <cell r="A992">
            <v>1483625</v>
          </cell>
          <cell r="B992" t="str">
            <v>Nosníková svorka...BCUIT 14-20 M6</v>
          </cell>
          <cell r="C992">
            <v>62.81</v>
          </cell>
          <cell r="D992">
            <v>100</v>
          </cell>
          <cell r="E992" t="str">
            <v>KS</v>
          </cell>
          <cell r="F992">
            <v>6281</v>
          </cell>
        </row>
        <row r="993">
          <cell r="A993">
            <v>1483631</v>
          </cell>
          <cell r="B993" t="str">
            <v>Nosníková svorka...BCUTB 3-7 M6</v>
          </cell>
          <cell r="C993">
            <v>65.709999999999994</v>
          </cell>
          <cell r="D993">
            <v>100</v>
          </cell>
          <cell r="E993" t="str">
            <v>KS</v>
          </cell>
          <cell r="F993">
            <v>6571</v>
          </cell>
        </row>
        <row r="994">
          <cell r="A994">
            <v>1483633</v>
          </cell>
          <cell r="B994" t="str">
            <v>Nosníková svorka...BCUTB 8-12,5 M6</v>
          </cell>
          <cell r="C994">
            <v>71.56</v>
          </cell>
          <cell r="D994">
            <v>100</v>
          </cell>
          <cell r="E994" t="str">
            <v>KS</v>
          </cell>
          <cell r="F994">
            <v>7156</v>
          </cell>
        </row>
        <row r="995">
          <cell r="A995">
            <v>1483635</v>
          </cell>
          <cell r="B995" t="str">
            <v>Nosníková svorka...BCUTB 14-20 M6</v>
          </cell>
          <cell r="C995">
            <v>86.18</v>
          </cell>
          <cell r="D995">
            <v>100</v>
          </cell>
          <cell r="E995" t="str">
            <v>KS</v>
          </cell>
          <cell r="F995">
            <v>8618</v>
          </cell>
        </row>
        <row r="996">
          <cell r="A996">
            <v>1483641</v>
          </cell>
          <cell r="B996" t="str">
            <v>Nosníková svorka s kab. páskem...BCCT 2-4 L240</v>
          </cell>
          <cell r="C996">
            <v>65.430000000000007</v>
          </cell>
          <cell r="D996">
            <v>100</v>
          </cell>
          <cell r="E996" t="str">
            <v>KS</v>
          </cell>
          <cell r="F996">
            <v>6543</v>
          </cell>
        </row>
        <row r="997">
          <cell r="A997">
            <v>1483643</v>
          </cell>
          <cell r="B997" t="str">
            <v>Nosníková svorka s kab. páskem...BCCT 4-8 L240</v>
          </cell>
          <cell r="C997">
            <v>67.17</v>
          </cell>
          <cell r="D997">
            <v>100</v>
          </cell>
          <cell r="E997" t="str">
            <v>KS</v>
          </cell>
          <cell r="F997">
            <v>6717</v>
          </cell>
        </row>
        <row r="998">
          <cell r="A998">
            <v>1483645</v>
          </cell>
          <cell r="B998" t="str">
            <v>Nosníková svorka s kab. páskem...BCCT 4-8 L365</v>
          </cell>
          <cell r="C998">
            <v>75.95</v>
          </cell>
          <cell r="D998">
            <v>100</v>
          </cell>
          <cell r="E998" t="str">
            <v>KS</v>
          </cell>
          <cell r="F998">
            <v>7595</v>
          </cell>
        </row>
        <row r="999">
          <cell r="A999">
            <v>1483647</v>
          </cell>
          <cell r="B999" t="str">
            <v>Nosníková svorka s kab. páskem...BCCT 8-14 L240</v>
          </cell>
          <cell r="C999">
            <v>68.63</v>
          </cell>
          <cell r="D999">
            <v>100</v>
          </cell>
          <cell r="E999" t="str">
            <v>KS</v>
          </cell>
          <cell r="F999">
            <v>6863</v>
          </cell>
        </row>
        <row r="1000">
          <cell r="A1000">
            <v>1483649</v>
          </cell>
          <cell r="B1000" t="str">
            <v>Nosníková svorka s kab. páskem...BCCT 8-14 L365</v>
          </cell>
          <cell r="C1000">
            <v>78.87</v>
          </cell>
          <cell r="D1000">
            <v>100</v>
          </cell>
          <cell r="E1000" t="str">
            <v>KS</v>
          </cell>
          <cell r="F1000">
            <v>7887</v>
          </cell>
        </row>
        <row r="1001">
          <cell r="A1001">
            <v>1483651</v>
          </cell>
          <cell r="B1001" t="str">
            <v>Nosníková svorka s kab. páskem...BCCT 14-20 L240</v>
          </cell>
          <cell r="C1001">
            <v>94.92</v>
          </cell>
          <cell r="D1001">
            <v>100</v>
          </cell>
          <cell r="E1001" t="str">
            <v>KS</v>
          </cell>
          <cell r="F1001">
            <v>9492</v>
          </cell>
        </row>
        <row r="1002">
          <cell r="A1002">
            <v>1483653</v>
          </cell>
          <cell r="B1002" t="str">
            <v>Nosníková svorka s kab. páskem...BCCT 14-20 L365</v>
          </cell>
          <cell r="C1002">
            <v>99.31</v>
          </cell>
          <cell r="D1002">
            <v>100</v>
          </cell>
          <cell r="E1002" t="str">
            <v>KS</v>
          </cell>
          <cell r="F1002">
            <v>9931</v>
          </cell>
        </row>
        <row r="1003">
          <cell r="A1003">
            <v>1483661</v>
          </cell>
          <cell r="B1003" t="str">
            <v>Nosníková svorka...BCTR 4-8 M6</v>
          </cell>
          <cell r="C1003">
            <v>80.31</v>
          </cell>
          <cell r="D1003">
            <v>100</v>
          </cell>
          <cell r="E1003" t="str">
            <v>KS</v>
          </cell>
          <cell r="F1003">
            <v>8031</v>
          </cell>
        </row>
        <row r="1004">
          <cell r="A1004">
            <v>1483663</v>
          </cell>
          <cell r="B1004" t="str">
            <v>Nosníková svorka...BCTR 8-14 M6</v>
          </cell>
          <cell r="C1004">
            <v>83.23</v>
          </cell>
          <cell r="D1004">
            <v>100</v>
          </cell>
          <cell r="E1004" t="str">
            <v>KS</v>
          </cell>
          <cell r="F1004">
            <v>8323</v>
          </cell>
        </row>
        <row r="1005">
          <cell r="A1005">
            <v>1483665</v>
          </cell>
          <cell r="B1005" t="str">
            <v>Nosníková svorka...BCTR 4-8 M8</v>
          </cell>
          <cell r="C1005">
            <v>81.77</v>
          </cell>
          <cell r="D1005">
            <v>100</v>
          </cell>
          <cell r="E1005" t="str">
            <v>KS</v>
          </cell>
          <cell r="F1005">
            <v>8177</v>
          </cell>
        </row>
        <row r="1006">
          <cell r="A1006">
            <v>1483667</v>
          </cell>
          <cell r="B1006" t="str">
            <v>Nosníková svorka...BCTR 8-14 M8</v>
          </cell>
          <cell r="C1006">
            <v>83.23</v>
          </cell>
          <cell r="D1006">
            <v>100</v>
          </cell>
          <cell r="E1006" t="str">
            <v>KS</v>
          </cell>
          <cell r="F1006">
            <v>8323</v>
          </cell>
        </row>
        <row r="1007">
          <cell r="A1007">
            <v>1483669</v>
          </cell>
          <cell r="B1007" t="str">
            <v>Nosníková svorka...BCTR 4-8 M10</v>
          </cell>
          <cell r="C1007">
            <v>81.77</v>
          </cell>
          <cell r="D1007">
            <v>100</v>
          </cell>
          <cell r="E1007" t="str">
            <v>KS</v>
          </cell>
          <cell r="F1007">
            <v>8177</v>
          </cell>
        </row>
        <row r="1008">
          <cell r="A1008">
            <v>1483671</v>
          </cell>
          <cell r="B1008" t="str">
            <v>Nosníková svorka...BCTR 8-14 M10</v>
          </cell>
          <cell r="C1008">
            <v>83.23</v>
          </cell>
          <cell r="D1008">
            <v>100</v>
          </cell>
          <cell r="E1008" t="str">
            <v>KS</v>
          </cell>
          <cell r="F1008">
            <v>8323</v>
          </cell>
        </row>
        <row r="1009">
          <cell r="A1009">
            <v>1483681</v>
          </cell>
          <cell r="B1009" t="str">
            <v>Nosníková svorka...BCHPC 2-4 D20</v>
          </cell>
          <cell r="C1009">
            <v>89.08</v>
          </cell>
          <cell r="D1009">
            <v>100</v>
          </cell>
          <cell r="E1009" t="str">
            <v>KS</v>
          </cell>
          <cell r="F1009">
            <v>8908</v>
          </cell>
        </row>
        <row r="1010">
          <cell r="A1010">
            <v>1483683</v>
          </cell>
          <cell r="B1010" t="str">
            <v>Nosníková svorka...BCHPC 2-4 D25</v>
          </cell>
          <cell r="C1010">
            <v>89.08</v>
          </cell>
          <cell r="D1010">
            <v>100</v>
          </cell>
          <cell r="E1010" t="str">
            <v>KS</v>
          </cell>
          <cell r="F1010">
            <v>8908</v>
          </cell>
        </row>
        <row r="1011">
          <cell r="A1011">
            <v>1483685</v>
          </cell>
          <cell r="B1011" t="str">
            <v>Nosníková svorka...BCHPC 2-4 D32</v>
          </cell>
          <cell r="C1011">
            <v>106.79</v>
          </cell>
          <cell r="D1011">
            <v>100</v>
          </cell>
          <cell r="E1011" t="str">
            <v>KS</v>
          </cell>
          <cell r="F1011">
            <v>10679</v>
          </cell>
        </row>
        <row r="1012">
          <cell r="A1012">
            <v>1483687</v>
          </cell>
          <cell r="B1012" t="str">
            <v>Nosníková svorka...BCHPC 4-8 D20</v>
          </cell>
          <cell r="C1012">
            <v>92.59</v>
          </cell>
          <cell r="D1012">
            <v>100</v>
          </cell>
          <cell r="E1012" t="str">
            <v>KS</v>
          </cell>
          <cell r="F1012">
            <v>9259</v>
          </cell>
        </row>
        <row r="1013">
          <cell r="A1013">
            <v>1483689</v>
          </cell>
          <cell r="B1013" t="str">
            <v>Nosníková svorka...BCHPC 4-8 D25</v>
          </cell>
          <cell r="C1013">
            <v>94.91</v>
          </cell>
          <cell r="D1013">
            <v>100</v>
          </cell>
          <cell r="E1013" t="str">
            <v>KS</v>
          </cell>
          <cell r="F1013">
            <v>9491</v>
          </cell>
        </row>
        <row r="1014">
          <cell r="A1014">
            <v>1483691</v>
          </cell>
          <cell r="B1014" t="str">
            <v>Nosníková svorka...BCHPC 4-8 D32</v>
          </cell>
          <cell r="C1014">
            <v>100.76</v>
          </cell>
          <cell r="D1014">
            <v>100</v>
          </cell>
          <cell r="E1014" t="str">
            <v>KS</v>
          </cell>
          <cell r="F1014">
            <v>10076</v>
          </cell>
        </row>
        <row r="1015">
          <cell r="A1015">
            <v>1483693</v>
          </cell>
          <cell r="B1015" t="str">
            <v>Nosníková svorka...BCHPC 4-8 D40</v>
          </cell>
          <cell r="C1015">
            <v>110.98</v>
          </cell>
          <cell r="D1015">
            <v>100</v>
          </cell>
          <cell r="E1015" t="str">
            <v>KS</v>
          </cell>
          <cell r="F1015">
            <v>11098</v>
          </cell>
        </row>
        <row r="1016">
          <cell r="A1016">
            <v>1483701</v>
          </cell>
          <cell r="B1016" t="str">
            <v>Nosníková svorka...BCHPC 8-14 D20</v>
          </cell>
          <cell r="C1016">
            <v>94.92</v>
          </cell>
          <cell r="D1016">
            <v>100</v>
          </cell>
          <cell r="E1016" t="str">
            <v>KS</v>
          </cell>
          <cell r="F1016">
            <v>9492</v>
          </cell>
        </row>
        <row r="1017">
          <cell r="A1017">
            <v>1483703</v>
          </cell>
          <cell r="B1017" t="str">
            <v>Nosníková svorka...BCHPC 8-14 D25</v>
          </cell>
          <cell r="C1017">
            <v>94.92</v>
          </cell>
          <cell r="D1017">
            <v>100</v>
          </cell>
          <cell r="E1017" t="str">
            <v>KS</v>
          </cell>
          <cell r="F1017">
            <v>9492</v>
          </cell>
        </row>
        <row r="1018">
          <cell r="A1018">
            <v>1483705</v>
          </cell>
          <cell r="B1018" t="str">
            <v>Nosníková svorka...BCHPC 8-14 D32</v>
          </cell>
          <cell r="C1018">
            <v>100.76</v>
          </cell>
          <cell r="D1018">
            <v>100</v>
          </cell>
          <cell r="E1018" t="str">
            <v>KS</v>
          </cell>
          <cell r="F1018">
            <v>10076</v>
          </cell>
        </row>
        <row r="1019">
          <cell r="A1019">
            <v>1483707</v>
          </cell>
          <cell r="B1019" t="str">
            <v>Nosníková svorka...BCHPC 8-14 D40</v>
          </cell>
          <cell r="C1019">
            <v>127.03</v>
          </cell>
          <cell r="D1019">
            <v>100</v>
          </cell>
          <cell r="E1019" t="str">
            <v>KS</v>
          </cell>
          <cell r="F1019">
            <v>12703</v>
          </cell>
        </row>
        <row r="1020">
          <cell r="A1020">
            <v>1483711</v>
          </cell>
          <cell r="B1020" t="str">
            <v>Nosníková svorka...BCHPC 14-20 D20</v>
          </cell>
          <cell r="C1020">
            <v>109.54</v>
          </cell>
          <cell r="D1020">
            <v>100</v>
          </cell>
          <cell r="E1020" t="str">
            <v>KS</v>
          </cell>
          <cell r="F1020">
            <v>10954</v>
          </cell>
        </row>
        <row r="1021">
          <cell r="A1021">
            <v>1483713</v>
          </cell>
          <cell r="B1021" t="str">
            <v>Nosníková svorka...BCHPC 14-20 D25</v>
          </cell>
          <cell r="C1021">
            <v>109.54</v>
          </cell>
          <cell r="D1021">
            <v>100</v>
          </cell>
          <cell r="E1021" t="str">
            <v>KS</v>
          </cell>
          <cell r="F1021">
            <v>10954</v>
          </cell>
        </row>
        <row r="1022">
          <cell r="A1022">
            <v>1483715</v>
          </cell>
          <cell r="B1022" t="str">
            <v>Nosníková svorka...BCHPC 14-20 D32</v>
          </cell>
          <cell r="C1022">
            <v>115.35</v>
          </cell>
          <cell r="D1022">
            <v>100</v>
          </cell>
          <cell r="E1022" t="str">
            <v>KS</v>
          </cell>
          <cell r="F1022">
            <v>11535</v>
          </cell>
        </row>
        <row r="1023">
          <cell r="A1023">
            <v>1483717</v>
          </cell>
          <cell r="B1023" t="str">
            <v>Nosníková svorka...BCHPC 14-20 D40</v>
          </cell>
          <cell r="C1023">
            <v>132.88999999999999</v>
          </cell>
          <cell r="D1023">
            <v>100</v>
          </cell>
          <cell r="E1023" t="str">
            <v>KS</v>
          </cell>
          <cell r="F1023">
            <v>13289</v>
          </cell>
        </row>
        <row r="1024">
          <cell r="A1024">
            <v>1483751</v>
          </cell>
          <cell r="B1024" t="str">
            <v>Nosníková svorka...BCVPO 3-7 D20</v>
          </cell>
          <cell r="C1024">
            <v>91.99</v>
          </cell>
          <cell r="D1024">
            <v>100</v>
          </cell>
          <cell r="E1024" t="str">
            <v>KS</v>
          </cell>
          <cell r="F1024">
            <v>9199</v>
          </cell>
        </row>
        <row r="1025">
          <cell r="A1025">
            <v>1483753</v>
          </cell>
          <cell r="B1025" t="str">
            <v>Nosníková svorka...BCVPO 3-7 D25</v>
          </cell>
          <cell r="C1025">
            <v>97.86</v>
          </cell>
          <cell r="D1025">
            <v>100</v>
          </cell>
          <cell r="E1025" t="str">
            <v>KS</v>
          </cell>
          <cell r="F1025">
            <v>9786</v>
          </cell>
        </row>
        <row r="1026">
          <cell r="A1026">
            <v>1483757</v>
          </cell>
          <cell r="B1026" t="str">
            <v>Nosníková svorka...BCVPO 3-7 D32</v>
          </cell>
          <cell r="C1026">
            <v>102.22</v>
          </cell>
          <cell r="D1026">
            <v>100</v>
          </cell>
          <cell r="E1026" t="str">
            <v>KS</v>
          </cell>
          <cell r="F1026">
            <v>10222</v>
          </cell>
        </row>
        <row r="1027">
          <cell r="A1027">
            <v>1483761</v>
          </cell>
          <cell r="B1027" t="str">
            <v>Nosníková svorka...BCVPO 8-12,5 D20</v>
          </cell>
          <cell r="C1027">
            <v>100.76</v>
          </cell>
          <cell r="D1027">
            <v>100</v>
          </cell>
          <cell r="E1027" t="str">
            <v>KS</v>
          </cell>
          <cell r="F1027">
            <v>10076</v>
          </cell>
        </row>
        <row r="1028">
          <cell r="A1028">
            <v>1483763</v>
          </cell>
          <cell r="B1028" t="str">
            <v>Nosníková svorka...BCVPO 8-12,5 D25</v>
          </cell>
          <cell r="C1028">
            <v>106.6</v>
          </cell>
          <cell r="D1028">
            <v>100</v>
          </cell>
          <cell r="E1028" t="str">
            <v>KS</v>
          </cell>
          <cell r="F1028">
            <v>10660</v>
          </cell>
        </row>
        <row r="1029">
          <cell r="A1029">
            <v>1483765</v>
          </cell>
          <cell r="B1029" t="str">
            <v>Nosníková svorka...BCVPO 8-12,5 D32</v>
          </cell>
          <cell r="C1029">
            <v>108.05</v>
          </cell>
          <cell r="D1029">
            <v>100</v>
          </cell>
          <cell r="E1029" t="str">
            <v>KS</v>
          </cell>
          <cell r="F1029">
            <v>10805</v>
          </cell>
        </row>
        <row r="1030">
          <cell r="A1030">
            <v>1483771</v>
          </cell>
          <cell r="B1030" t="str">
            <v>Nosníková svorka...BCVPO 14-20 D20</v>
          </cell>
          <cell r="C1030">
            <v>121.23</v>
          </cell>
          <cell r="D1030">
            <v>100</v>
          </cell>
          <cell r="E1030" t="str">
            <v>KS</v>
          </cell>
          <cell r="F1030">
            <v>12123</v>
          </cell>
        </row>
        <row r="1031">
          <cell r="A1031">
            <v>1483773</v>
          </cell>
          <cell r="B1031" t="str">
            <v>Nosníková svorka...BCVPO 14-20 D25</v>
          </cell>
          <cell r="C1031">
            <v>128.51</v>
          </cell>
          <cell r="D1031">
            <v>100</v>
          </cell>
          <cell r="E1031" t="str">
            <v>KS</v>
          </cell>
          <cell r="F1031">
            <v>12851</v>
          </cell>
        </row>
        <row r="1032">
          <cell r="A1032">
            <v>1483775</v>
          </cell>
          <cell r="B1032" t="str">
            <v>Nosníková svorka...BCVPO 14-20 D32</v>
          </cell>
          <cell r="C1032">
            <v>138.19999999999999</v>
          </cell>
          <cell r="D1032">
            <v>100</v>
          </cell>
          <cell r="E1032" t="str">
            <v>KS</v>
          </cell>
          <cell r="F1032">
            <v>13820</v>
          </cell>
        </row>
        <row r="1033">
          <cell r="A1033">
            <v>1483781</v>
          </cell>
          <cell r="B1033" t="str">
            <v>Nosníková svorka...BCVPC 3-7 D20</v>
          </cell>
          <cell r="C1033">
            <v>100.76</v>
          </cell>
          <cell r="D1033">
            <v>100</v>
          </cell>
          <cell r="E1033" t="str">
            <v>KS</v>
          </cell>
          <cell r="F1033">
            <v>10076</v>
          </cell>
        </row>
        <row r="1034">
          <cell r="A1034">
            <v>1483783</v>
          </cell>
          <cell r="B1034" t="str">
            <v>Nosníková svorka...BCVPC 3-7 D25</v>
          </cell>
          <cell r="C1034">
            <v>105.15</v>
          </cell>
          <cell r="D1034">
            <v>100</v>
          </cell>
          <cell r="E1034" t="str">
            <v>KS</v>
          </cell>
          <cell r="F1034">
            <v>10515</v>
          </cell>
        </row>
        <row r="1035">
          <cell r="A1035">
            <v>1483785</v>
          </cell>
          <cell r="B1035" t="str">
            <v>Nosníková svorka...BCVPC 3-7 D32</v>
          </cell>
          <cell r="C1035">
            <v>109.54</v>
          </cell>
          <cell r="D1035">
            <v>100</v>
          </cell>
          <cell r="E1035" t="str">
            <v>KS</v>
          </cell>
          <cell r="F1035">
            <v>10954</v>
          </cell>
        </row>
        <row r="1036">
          <cell r="A1036">
            <v>1483787</v>
          </cell>
          <cell r="B1036" t="str">
            <v>Nosníková svorka...BCVPC 3-7 D40</v>
          </cell>
          <cell r="C1036">
            <v>135.9</v>
          </cell>
          <cell r="D1036">
            <v>100</v>
          </cell>
          <cell r="E1036" t="str">
            <v>KS</v>
          </cell>
          <cell r="F1036">
            <v>13590</v>
          </cell>
        </row>
        <row r="1037">
          <cell r="A1037">
            <v>1483791</v>
          </cell>
          <cell r="B1037" t="str">
            <v>Nosníková svorka...BCVPC 8-12,5 D20</v>
          </cell>
          <cell r="C1037">
            <v>109.69</v>
          </cell>
          <cell r="D1037">
            <v>100</v>
          </cell>
          <cell r="E1037" t="str">
            <v>KS</v>
          </cell>
          <cell r="F1037">
            <v>10969</v>
          </cell>
        </row>
        <row r="1038">
          <cell r="A1038">
            <v>1483793</v>
          </cell>
          <cell r="B1038" t="str">
            <v>Nosníková svorka...BCVPC 8-12,5 D25</v>
          </cell>
          <cell r="C1038">
            <v>108.05</v>
          </cell>
          <cell r="D1038">
            <v>100</v>
          </cell>
          <cell r="E1038" t="str">
            <v>KS</v>
          </cell>
          <cell r="F1038">
            <v>10805</v>
          </cell>
        </row>
        <row r="1039">
          <cell r="A1039">
            <v>1483795</v>
          </cell>
          <cell r="B1039" t="str">
            <v>Nosníková svorka...BCVPC 8-12,5 D32</v>
          </cell>
          <cell r="C1039">
            <v>112.44</v>
          </cell>
          <cell r="D1039">
            <v>100</v>
          </cell>
          <cell r="E1039" t="str">
            <v>KS</v>
          </cell>
          <cell r="F1039">
            <v>11244</v>
          </cell>
        </row>
        <row r="1040">
          <cell r="A1040">
            <v>1483797</v>
          </cell>
          <cell r="B1040" t="str">
            <v>Nosníková svorka...BCVPC 8-12,5 D40</v>
          </cell>
          <cell r="C1040">
            <v>137.27000000000001</v>
          </cell>
          <cell r="D1040">
            <v>100</v>
          </cell>
          <cell r="E1040" t="str">
            <v>KS</v>
          </cell>
          <cell r="F1040">
            <v>13727</v>
          </cell>
        </row>
        <row r="1041">
          <cell r="A1041">
            <v>1483801</v>
          </cell>
          <cell r="B1041" t="str">
            <v>Nosníková svorka...BCVPC 14-20 D20</v>
          </cell>
          <cell r="C1041">
            <v>125.36</v>
          </cell>
          <cell r="D1041">
            <v>100</v>
          </cell>
          <cell r="E1041" t="str">
            <v>KS</v>
          </cell>
          <cell r="F1041">
            <v>12536</v>
          </cell>
        </row>
        <row r="1042">
          <cell r="A1042">
            <v>1483803</v>
          </cell>
          <cell r="B1042" t="str">
            <v>Nosníková svorka...BCVPC 14-20 D25</v>
          </cell>
          <cell r="C1042">
            <v>124.13</v>
          </cell>
          <cell r="D1042">
            <v>100</v>
          </cell>
          <cell r="E1042" t="str">
            <v>KS</v>
          </cell>
          <cell r="F1042">
            <v>12413</v>
          </cell>
        </row>
        <row r="1043">
          <cell r="A1043">
            <v>1483805</v>
          </cell>
          <cell r="B1043" t="str">
            <v>Nosníková svorka...BCVPC 14-20 D32</v>
          </cell>
          <cell r="C1043">
            <v>127.02</v>
          </cell>
          <cell r="D1043">
            <v>100</v>
          </cell>
          <cell r="E1043" t="str">
            <v>KS</v>
          </cell>
          <cell r="F1043">
            <v>12702</v>
          </cell>
        </row>
        <row r="1044">
          <cell r="A1044">
            <v>1483807</v>
          </cell>
          <cell r="B1044" t="str">
            <v>Nosníková svorka...BCVPC 14-20 D40</v>
          </cell>
          <cell r="C1044">
            <v>142.41</v>
          </cell>
          <cell r="D1044">
            <v>100</v>
          </cell>
          <cell r="E1044" t="str">
            <v>KS</v>
          </cell>
          <cell r="F1044">
            <v>14241</v>
          </cell>
        </row>
        <row r="1045">
          <cell r="A1045">
            <v>1483811</v>
          </cell>
          <cell r="B1045" t="str">
            <v>Nosníková svorka...BCHPO 2-4 D20</v>
          </cell>
          <cell r="C1045">
            <v>89.06</v>
          </cell>
          <cell r="D1045">
            <v>100</v>
          </cell>
          <cell r="E1045" t="str">
            <v>KS</v>
          </cell>
          <cell r="F1045">
            <v>8906</v>
          </cell>
        </row>
        <row r="1046">
          <cell r="A1046">
            <v>1483813</v>
          </cell>
          <cell r="B1046" t="str">
            <v>Nosníková svorka...BCHPO 2-4 D25</v>
          </cell>
          <cell r="C1046">
            <v>89.06</v>
          </cell>
          <cell r="D1046">
            <v>100</v>
          </cell>
          <cell r="E1046" t="str">
            <v>KS</v>
          </cell>
          <cell r="F1046">
            <v>8906</v>
          </cell>
        </row>
        <row r="1047">
          <cell r="A1047">
            <v>1483815</v>
          </cell>
          <cell r="B1047" t="str">
            <v>Nosníková svorka...BCHPO 2-4 D32</v>
          </cell>
          <cell r="C1047">
            <v>89.06</v>
          </cell>
          <cell r="D1047">
            <v>100</v>
          </cell>
          <cell r="E1047" t="str">
            <v>KS</v>
          </cell>
          <cell r="F1047">
            <v>8906</v>
          </cell>
        </row>
        <row r="1048">
          <cell r="A1048">
            <v>1483821</v>
          </cell>
          <cell r="B1048" t="str">
            <v>Nosníková svorka...BCHPO 4-8 D20</v>
          </cell>
          <cell r="C1048">
            <v>90.55</v>
          </cell>
          <cell r="D1048">
            <v>100</v>
          </cell>
          <cell r="E1048" t="str">
            <v>KS</v>
          </cell>
          <cell r="F1048">
            <v>9055</v>
          </cell>
        </row>
        <row r="1049">
          <cell r="A1049">
            <v>1483823</v>
          </cell>
          <cell r="B1049" t="str">
            <v>Nosníková svorka...BCHPO 4-8 D25</v>
          </cell>
          <cell r="C1049">
            <v>90.55</v>
          </cell>
          <cell r="D1049">
            <v>100</v>
          </cell>
          <cell r="E1049" t="str">
            <v>KS</v>
          </cell>
          <cell r="F1049">
            <v>9055</v>
          </cell>
        </row>
        <row r="1050">
          <cell r="A1050">
            <v>1483825</v>
          </cell>
          <cell r="B1050" t="str">
            <v>Nosníková svorka...BCHPO 4-8 D32</v>
          </cell>
          <cell r="C1050">
            <v>90.55</v>
          </cell>
          <cell r="D1050">
            <v>100</v>
          </cell>
          <cell r="E1050" t="str">
            <v>KS</v>
          </cell>
          <cell r="F1050">
            <v>9055</v>
          </cell>
        </row>
        <row r="1051">
          <cell r="A1051">
            <v>1483831</v>
          </cell>
          <cell r="B1051" t="str">
            <v>Nosníková svorka...BCHPO 8-14 D20</v>
          </cell>
          <cell r="C1051">
            <v>90.55</v>
          </cell>
          <cell r="D1051">
            <v>100</v>
          </cell>
          <cell r="E1051" t="str">
            <v>KS</v>
          </cell>
          <cell r="F1051">
            <v>9055</v>
          </cell>
        </row>
        <row r="1052">
          <cell r="A1052">
            <v>1483833</v>
          </cell>
          <cell r="B1052" t="str">
            <v>Nosníková svorka...BCHPO 8-14 D25</v>
          </cell>
          <cell r="C1052">
            <v>96.37</v>
          </cell>
          <cell r="D1052">
            <v>100</v>
          </cell>
          <cell r="E1052" t="str">
            <v>KS</v>
          </cell>
          <cell r="F1052">
            <v>9637</v>
          </cell>
        </row>
        <row r="1053">
          <cell r="A1053">
            <v>1483835</v>
          </cell>
          <cell r="B1053" t="str">
            <v>Nosníková svorka...BCHPO 8-14 D32</v>
          </cell>
          <cell r="C1053">
            <v>96.36</v>
          </cell>
          <cell r="D1053">
            <v>100</v>
          </cell>
          <cell r="E1053" t="str">
            <v>KS</v>
          </cell>
          <cell r="F1053">
            <v>9636</v>
          </cell>
        </row>
        <row r="1054">
          <cell r="A1054">
            <v>1483841</v>
          </cell>
          <cell r="B1054" t="str">
            <v>Nosníková svorka...BCHPO 14-20 D20</v>
          </cell>
          <cell r="C1054">
            <v>94.94</v>
          </cell>
          <cell r="D1054">
            <v>100</v>
          </cell>
          <cell r="E1054" t="str">
            <v>KS</v>
          </cell>
          <cell r="F1054">
            <v>9494</v>
          </cell>
        </row>
        <row r="1055">
          <cell r="A1055">
            <v>1483843</v>
          </cell>
          <cell r="B1055" t="str">
            <v>Nosníková svorka...BCHPO 14-20 D25</v>
          </cell>
          <cell r="C1055">
            <v>94.94</v>
          </cell>
          <cell r="D1055">
            <v>100</v>
          </cell>
          <cell r="E1055" t="str">
            <v>KS</v>
          </cell>
          <cell r="F1055">
            <v>9494</v>
          </cell>
        </row>
        <row r="1056">
          <cell r="A1056">
            <v>1483845</v>
          </cell>
          <cell r="B1056" t="str">
            <v>Nosníková svorka...BCHPO 14-20 D32</v>
          </cell>
          <cell r="C1056">
            <v>99.31</v>
          </cell>
          <cell r="D1056">
            <v>100</v>
          </cell>
          <cell r="E1056" t="str">
            <v>KS</v>
          </cell>
          <cell r="F1056">
            <v>9931</v>
          </cell>
        </row>
        <row r="1057">
          <cell r="A1057">
            <v>1483901</v>
          </cell>
          <cell r="B1057" t="str">
            <v>Nosníková svorka...BCC 2-4 D5,5</v>
          </cell>
          <cell r="C1057">
            <v>10.72</v>
          </cell>
          <cell r="D1057">
            <v>100</v>
          </cell>
          <cell r="E1057" t="str">
            <v>KS</v>
          </cell>
          <cell r="F1057">
            <v>1072</v>
          </cell>
        </row>
        <row r="1058">
          <cell r="A1058">
            <v>1483903</v>
          </cell>
          <cell r="B1058" t="str">
            <v>Nosníková svorka...BCC 2-4 D7</v>
          </cell>
          <cell r="C1058">
            <v>11.99</v>
          </cell>
          <cell r="D1058">
            <v>100</v>
          </cell>
          <cell r="E1058" t="str">
            <v>KS</v>
          </cell>
          <cell r="F1058">
            <v>1199</v>
          </cell>
        </row>
        <row r="1059">
          <cell r="A1059">
            <v>1483905</v>
          </cell>
          <cell r="B1059" t="str">
            <v>Nosníková svorka...BCC 2-4 D9</v>
          </cell>
          <cell r="C1059">
            <v>11.27</v>
          </cell>
          <cell r="D1059">
            <v>100</v>
          </cell>
          <cell r="E1059" t="str">
            <v>KS</v>
          </cell>
          <cell r="F1059">
            <v>1127</v>
          </cell>
        </row>
        <row r="1060">
          <cell r="A1060">
            <v>1483907</v>
          </cell>
          <cell r="B1060" t="str">
            <v>Nosníková svorka...BCC 2-4 D11</v>
          </cell>
          <cell r="C1060">
            <v>11.41</v>
          </cell>
          <cell r="D1060">
            <v>100</v>
          </cell>
          <cell r="E1060" t="str">
            <v>KS</v>
          </cell>
          <cell r="F1060">
            <v>1141</v>
          </cell>
        </row>
        <row r="1061">
          <cell r="A1061">
            <v>1483911</v>
          </cell>
          <cell r="B1061" t="str">
            <v>Nosníková svorka...BCC 2-4 D14</v>
          </cell>
          <cell r="C1061">
            <v>12.73</v>
          </cell>
          <cell r="D1061">
            <v>100</v>
          </cell>
          <cell r="E1061" t="str">
            <v>KS</v>
          </cell>
          <cell r="F1061">
            <v>1273</v>
          </cell>
        </row>
        <row r="1062">
          <cell r="A1062">
            <v>1483915</v>
          </cell>
          <cell r="B1062" t="str">
            <v>Nosníková svorka...BCC 2-4 D18</v>
          </cell>
          <cell r="C1062">
            <v>12.11</v>
          </cell>
          <cell r="D1062">
            <v>100</v>
          </cell>
          <cell r="E1062" t="str">
            <v>KS</v>
          </cell>
          <cell r="F1062">
            <v>1211</v>
          </cell>
        </row>
        <row r="1063">
          <cell r="A1063">
            <v>1483919</v>
          </cell>
          <cell r="B1063" t="str">
            <v>Nosníková svorka...BCC 2-4 D24</v>
          </cell>
          <cell r="C1063">
            <v>13</v>
          </cell>
          <cell r="D1063">
            <v>100</v>
          </cell>
          <cell r="E1063" t="str">
            <v>KS</v>
          </cell>
          <cell r="F1063">
            <v>1300</v>
          </cell>
        </row>
        <row r="1064">
          <cell r="A1064">
            <v>1483923</v>
          </cell>
          <cell r="B1064" t="str">
            <v>Nosníková svorka...BCC 2-4 D30</v>
          </cell>
          <cell r="C1064">
            <v>16.350000000000001</v>
          </cell>
          <cell r="D1064">
            <v>100</v>
          </cell>
          <cell r="E1064" t="str">
            <v>KS</v>
          </cell>
          <cell r="F1064">
            <v>1635</v>
          </cell>
        </row>
        <row r="1065">
          <cell r="A1065">
            <v>1483931</v>
          </cell>
          <cell r="B1065" t="str">
            <v>Nosníková svorka...BCC 4-7 D5,5</v>
          </cell>
          <cell r="C1065">
            <v>10.95</v>
          </cell>
          <cell r="D1065">
            <v>100</v>
          </cell>
          <cell r="E1065" t="str">
            <v>KS</v>
          </cell>
          <cell r="F1065">
            <v>1095</v>
          </cell>
        </row>
        <row r="1066">
          <cell r="A1066">
            <v>1483933</v>
          </cell>
          <cell r="B1066" t="str">
            <v>Nosníková svorka...BCC 4-7 D7</v>
          </cell>
          <cell r="C1066">
            <v>11.27</v>
          </cell>
          <cell r="D1066">
            <v>100</v>
          </cell>
          <cell r="E1066" t="str">
            <v>KS</v>
          </cell>
          <cell r="F1066">
            <v>1127</v>
          </cell>
        </row>
        <row r="1067">
          <cell r="A1067">
            <v>1483935</v>
          </cell>
          <cell r="B1067" t="str">
            <v>Nosníková svorka...BCC 4-7 D9</v>
          </cell>
          <cell r="C1067">
            <v>11.41</v>
          </cell>
          <cell r="D1067">
            <v>100</v>
          </cell>
          <cell r="E1067" t="str">
            <v>KS</v>
          </cell>
          <cell r="F1067">
            <v>1141</v>
          </cell>
        </row>
        <row r="1068">
          <cell r="A1068">
            <v>1483937</v>
          </cell>
          <cell r="B1068" t="str">
            <v>Nosníková svorka...BCC 4-7 D11</v>
          </cell>
          <cell r="C1068">
            <v>11.56</v>
          </cell>
          <cell r="D1068">
            <v>100</v>
          </cell>
          <cell r="E1068" t="str">
            <v>KS</v>
          </cell>
          <cell r="F1068">
            <v>1156</v>
          </cell>
        </row>
        <row r="1069">
          <cell r="A1069">
            <v>1483941</v>
          </cell>
          <cell r="B1069" t="str">
            <v>Nosníková svorka...BCC 4-7 D14</v>
          </cell>
          <cell r="C1069">
            <v>11.98</v>
          </cell>
          <cell r="D1069">
            <v>100</v>
          </cell>
          <cell r="E1069" t="str">
            <v>KS</v>
          </cell>
          <cell r="F1069">
            <v>1198</v>
          </cell>
        </row>
        <row r="1070">
          <cell r="A1070">
            <v>1483945</v>
          </cell>
          <cell r="B1070" t="str">
            <v>Nosníková svorka...BCC 4-7 D18</v>
          </cell>
          <cell r="C1070">
            <v>12.25</v>
          </cell>
          <cell r="D1070">
            <v>100</v>
          </cell>
          <cell r="E1070" t="str">
            <v>KS</v>
          </cell>
          <cell r="F1070">
            <v>1225</v>
          </cell>
        </row>
        <row r="1071">
          <cell r="A1071">
            <v>1483951</v>
          </cell>
          <cell r="B1071" t="str">
            <v>Nosníková svorka...BCC 4-7 D24</v>
          </cell>
          <cell r="C1071">
            <v>13.43</v>
          </cell>
          <cell r="D1071">
            <v>100</v>
          </cell>
          <cell r="E1071" t="str">
            <v>KS</v>
          </cell>
          <cell r="F1071">
            <v>1343</v>
          </cell>
        </row>
        <row r="1072">
          <cell r="A1072">
            <v>1483955</v>
          </cell>
          <cell r="B1072" t="str">
            <v>Nosníková svorka...BCC 4-7 D30</v>
          </cell>
          <cell r="C1072">
            <v>16.66</v>
          </cell>
          <cell r="D1072">
            <v>100</v>
          </cell>
          <cell r="E1072" t="str">
            <v>KS</v>
          </cell>
          <cell r="F1072">
            <v>1666</v>
          </cell>
        </row>
        <row r="1073">
          <cell r="A1073">
            <v>1483960</v>
          </cell>
          <cell r="B1073" t="str">
            <v>Nosníková svorka...BCC 8-12 D5,5</v>
          </cell>
          <cell r="C1073">
            <v>10.95</v>
          </cell>
          <cell r="D1073">
            <v>100</v>
          </cell>
          <cell r="E1073" t="str">
            <v>KS</v>
          </cell>
          <cell r="F1073">
            <v>1095</v>
          </cell>
        </row>
        <row r="1074">
          <cell r="A1074">
            <v>1483961</v>
          </cell>
          <cell r="B1074" t="str">
            <v>Nosníková svorka...BCC 8-12 D7</v>
          </cell>
          <cell r="C1074">
            <v>12.11</v>
          </cell>
          <cell r="D1074">
            <v>100</v>
          </cell>
          <cell r="E1074" t="str">
            <v>KS</v>
          </cell>
          <cell r="F1074">
            <v>1211</v>
          </cell>
        </row>
        <row r="1075">
          <cell r="A1075">
            <v>1483963</v>
          </cell>
          <cell r="B1075" t="str">
            <v>Nosníková svorka...BCC 8-12 D9</v>
          </cell>
          <cell r="C1075">
            <v>12.25</v>
          </cell>
          <cell r="D1075">
            <v>100</v>
          </cell>
          <cell r="E1075" t="str">
            <v>KS</v>
          </cell>
          <cell r="F1075">
            <v>1225</v>
          </cell>
        </row>
        <row r="1076">
          <cell r="A1076">
            <v>1483965</v>
          </cell>
          <cell r="B1076" t="str">
            <v>Nosníková svorka...BCC 8-12 D11</v>
          </cell>
          <cell r="C1076">
            <v>12.4</v>
          </cell>
          <cell r="D1076">
            <v>100</v>
          </cell>
          <cell r="E1076" t="str">
            <v>KS</v>
          </cell>
          <cell r="F1076">
            <v>1240</v>
          </cell>
        </row>
        <row r="1077">
          <cell r="A1077">
            <v>1483969</v>
          </cell>
          <cell r="B1077" t="str">
            <v>Nosníková svorka...BCC 8-12 D14</v>
          </cell>
          <cell r="C1077">
            <v>1249</v>
          </cell>
          <cell r="D1077">
            <v>1</v>
          </cell>
          <cell r="E1077" t="str">
            <v>KS</v>
          </cell>
          <cell r="F1077">
            <v>1249</v>
          </cell>
        </row>
        <row r="1078">
          <cell r="A1078">
            <v>1483973</v>
          </cell>
          <cell r="B1078" t="str">
            <v>Nosníková svorka...BCC 8-12 D18</v>
          </cell>
          <cell r="C1078">
            <v>12.71</v>
          </cell>
          <cell r="D1078">
            <v>100</v>
          </cell>
          <cell r="E1078" t="str">
            <v>KS</v>
          </cell>
          <cell r="F1078">
            <v>1271</v>
          </cell>
        </row>
        <row r="1079">
          <cell r="A1079">
            <v>1483977</v>
          </cell>
          <cell r="B1079" t="str">
            <v>Nosníková svorka...BCC 8-12 D24</v>
          </cell>
          <cell r="C1079">
            <v>14.16</v>
          </cell>
          <cell r="D1079">
            <v>100</v>
          </cell>
          <cell r="E1079" t="str">
            <v>KS</v>
          </cell>
          <cell r="F1079">
            <v>1416</v>
          </cell>
        </row>
        <row r="1080">
          <cell r="A1080">
            <v>1483981</v>
          </cell>
          <cell r="B1080" t="str">
            <v>Nosníková svorka...BCC 8-12 D30</v>
          </cell>
          <cell r="C1080">
            <v>17.25</v>
          </cell>
          <cell r="D1080">
            <v>100</v>
          </cell>
          <cell r="E1080" t="str">
            <v>KS</v>
          </cell>
          <cell r="F1080">
            <v>1725</v>
          </cell>
        </row>
        <row r="1081">
          <cell r="A1081">
            <v>1483985</v>
          </cell>
          <cell r="B1081" t="str">
            <v>Nosníková svorka...BCCF 8-9 D20</v>
          </cell>
          <cell r="C1081">
            <v>33.58</v>
          </cell>
          <cell r="D1081">
            <v>100</v>
          </cell>
          <cell r="E1081" t="str">
            <v>KS</v>
          </cell>
          <cell r="F1081">
            <v>3358</v>
          </cell>
        </row>
        <row r="1082">
          <cell r="A1082">
            <v>1483991</v>
          </cell>
          <cell r="B1082" t="str">
            <v>Příchytka...CPC M6x11</v>
          </cell>
          <cell r="C1082">
            <v>48.19</v>
          </cell>
          <cell r="D1082">
            <v>100</v>
          </cell>
          <cell r="E1082" t="str">
            <v>KS</v>
          </cell>
          <cell r="F1082">
            <v>4819</v>
          </cell>
        </row>
        <row r="1083">
          <cell r="A1083">
            <v>1483993</v>
          </cell>
          <cell r="B1083" t="str">
            <v>Příchytka...CPC M6x16</v>
          </cell>
          <cell r="C1083">
            <v>54.02</v>
          </cell>
          <cell r="D1083">
            <v>100</v>
          </cell>
          <cell r="E1083" t="str">
            <v>KS</v>
          </cell>
          <cell r="F1083">
            <v>5402</v>
          </cell>
        </row>
        <row r="1084">
          <cell r="A1084">
            <v>1483995</v>
          </cell>
          <cell r="B1084" t="str">
            <v>Příchytka...CPC M6x25</v>
          </cell>
          <cell r="C1084">
            <v>58.41</v>
          </cell>
          <cell r="D1084">
            <v>100</v>
          </cell>
          <cell r="E1084" t="str">
            <v>KS</v>
          </cell>
          <cell r="F1084">
            <v>5841</v>
          </cell>
        </row>
        <row r="1085">
          <cell r="A1085">
            <v>1483997</v>
          </cell>
          <cell r="B1085" t="str">
            <v>Pojistná matice...CPCN M6</v>
          </cell>
          <cell r="C1085">
            <v>20.440000000000001</v>
          </cell>
          <cell r="D1085">
            <v>100</v>
          </cell>
          <cell r="E1085" t="str">
            <v>KS</v>
          </cell>
          <cell r="F1085">
            <v>2044</v>
          </cell>
        </row>
        <row r="1086">
          <cell r="A1086">
            <v>1483999</v>
          </cell>
          <cell r="B1086" t="str">
            <v>Nosníková svorka...BCCA</v>
          </cell>
          <cell r="C1086">
            <v>54.02</v>
          </cell>
          <cell r="D1086">
            <v>100</v>
          </cell>
          <cell r="E1086" t="str">
            <v>KS</v>
          </cell>
          <cell r="F1086">
            <v>5402</v>
          </cell>
        </row>
        <row r="1087">
          <cell r="A1087">
            <v>1484702</v>
          </cell>
          <cell r="B1087" t="str">
            <v>Nosníková svorka šroubovací...TK 213</v>
          </cell>
          <cell r="C1087">
            <v>105.5</v>
          </cell>
          <cell r="D1087">
            <v>100</v>
          </cell>
          <cell r="E1087" t="str">
            <v>KS</v>
          </cell>
          <cell r="F1087">
            <v>10550</v>
          </cell>
        </row>
        <row r="1088">
          <cell r="A1088">
            <v>1484818</v>
          </cell>
          <cell r="B1088" t="str">
            <v>Nosníková svorka šroubovací...TKS 213-25</v>
          </cell>
          <cell r="C1088">
            <v>185.18</v>
          </cell>
          <cell r="D1088">
            <v>100</v>
          </cell>
          <cell r="E1088" t="str">
            <v>KS</v>
          </cell>
          <cell r="F1088">
            <v>18518</v>
          </cell>
        </row>
        <row r="1089">
          <cell r="A1089">
            <v>1484826</v>
          </cell>
          <cell r="B1089" t="str">
            <v>Nosníková svorka šroubovací...TKS 213-32</v>
          </cell>
          <cell r="C1089">
            <v>180.58</v>
          </cell>
          <cell r="D1089">
            <v>100</v>
          </cell>
          <cell r="E1089" t="str">
            <v>KS</v>
          </cell>
          <cell r="F1089">
            <v>18058</v>
          </cell>
        </row>
        <row r="1090">
          <cell r="A1090">
            <v>1485105</v>
          </cell>
          <cell r="B1090" t="str">
            <v>Nosníková spona...TKL 4</v>
          </cell>
          <cell r="C1090">
            <v>39.71</v>
          </cell>
          <cell r="D1090">
            <v>100</v>
          </cell>
          <cell r="E1090" t="str">
            <v>KS</v>
          </cell>
          <cell r="F1090">
            <v>3971</v>
          </cell>
        </row>
        <row r="1091">
          <cell r="A1091">
            <v>1485113</v>
          </cell>
          <cell r="B1091" t="str">
            <v>Nosníková spona...TKL 6</v>
          </cell>
          <cell r="C1091">
            <v>35.950000000000003</v>
          </cell>
          <cell r="D1091">
            <v>100</v>
          </cell>
          <cell r="E1091" t="str">
            <v>KS</v>
          </cell>
          <cell r="F1091">
            <v>3595</v>
          </cell>
        </row>
        <row r="1092">
          <cell r="A1092">
            <v>1485144</v>
          </cell>
          <cell r="B1092" t="str">
            <v>Nosníková svorka...TK MULTI 16</v>
          </cell>
          <cell r="C1092">
            <v>97.82</v>
          </cell>
          <cell r="D1092">
            <v>100</v>
          </cell>
          <cell r="E1092" t="str">
            <v>KS</v>
          </cell>
          <cell r="F1092">
            <v>9782</v>
          </cell>
        </row>
        <row r="1093">
          <cell r="A1093">
            <v>1486232</v>
          </cell>
          <cell r="B1093" t="str">
            <v>Upínací lišta...SSP 6-21 M6 FT</v>
          </cell>
          <cell r="C1093">
            <v>190.85</v>
          </cell>
          <cell r="D1093">
            <v>100</v>
          </cell>
          <cell r="E1093" t="str">
            <v>KS</v>
          </cell>
          <cell r="F1093">
            <v>19085</v>
          </cell>
        </row>
        <row r="1094">
          <cell r="A1094">
            <v>1486236</v>
          </cell>
          <cell r="B1094" t="str">
            <v>Upínací lišta...SSP 6-21 M6 A4</v>
          </cell>
          <cell r="C1094">
            <v>514.74</v>
          </cell>
          <cell r="D1094">
            <v>100</v>
          </cell>
          <cell r="E1094" t="str">
            <v>KS</v>
          </cell>
          <cell r="F1094">
            <v>51474</v>
          </cell>
        </row>
        <row r="1095">
          <cell r="A1095">
            <v>1486238</v>
          </cell>
          <cell r="B1095" t="str">
            <v>Upínací lišta...SSP 20-40 M6 FT</v>
          </cell>
          <cell r="C1095">
            <v>218.04</v>
          </cell>
          <cell r="D1095">
            <v>100</v>
          </cell>
          <cell r="E1095" t="str">
            <v>KS</v>
          </cell>
          <cell r="F1095">
            <v>21804</v>
          </cell>
        </row>
        <row r="1096">
          <cell r="A1096">
            <v>1486244</v>
          </cell>
          <cell r="B1096" t="str">
            <v>Upínací lišta...SSP 20-40 M6 A4</v>
          </cell>
          <cell r="C1096">
            <v>523.59</v>
          </cell>
          <cell r="D1096">
            <v>100</v>
          </cell>
          <cell r="E1096" t="str">
            <v>KS</v>
          </cell>
          <cell r="F1096">
            <v>52359</v>
          </cell>
        </row>
        <row r="1097">
          <cell r="A1097">
            <v>1486282</v>
          </cell>
          <cell r="B1097" t="str">
            <v>Upínací lišta...SSP 6-21 M8 FT</v>
          </cell>
          <cell r="C1097">
            <v>190.85</v>
          </cell>
          <cell r="D1097">
            <v>100</v>
          </cell>
          <cell r="E1097" t="str">
            <v>KS</v>
          </cell>
          <cell r="F1097">
            <v>19085</v>
          </cell>
        </row>
        <row r="1098">
          <cell r="A1098">
            <v>1486284</v>
          </cell>
          <cell r="B1098" t="str">
            <v>Upínací lišta...SSP 6-21 M8 A2</v>
          </cell>
          <cell r="C1098">
            <v>414.46</v>
          </cell>
          <cell r="D1098">
            <v>100</v>
          </cell>
          <cell r="E1098" t="str">
            <v>KS</v>
          </cell>
          <cell r="F1098">
            <v>41446</v>
          </cell>
        </row>
        <row r="1099">
          <cell r="A1099">
            <v>1486286</v>
          </cell>
          <cell r="B1099" t="str">
            <v>Upínací lišta...SSP 6-21 M8 A4</v>
          </cell>
          <cell r="C1099">
            <v>514.74</v>
          </cell>
          <cell r="D1099">
            <v>100</v>
          </cell>
          <cell r="E1099" t="str">
            <v>KS</v>
          </cell>
          <cell r="F1099">
            <v>51474</v>
          </cell>
        </row>
        <row r="1100">
          <cell r="A1100">
            <v>1486288</v>
          </cell>
          <cell r="B1100" t="str">
            <v>Upínací lišta...SSP 20-40 M8 FT</v>
          </cell>
          <cell r="C1100">
            <v>218.04</v>
          </cell>
          <cell r="D1100">
            <v>100</v>
          </cell>
          <cell r="E1100" t="str">
            <v>KS</v>
          </cell>
          <cell r="F1100">
            <v>21804</v>
          </cell>
        </row>
        <row r="1101">
          <cell r="A1101">
            <v>1486292</v>
          </cell>
          <cell r="B1101" t="str">
            <v>Upínací lišta...SSP 20-40 M8 A2</v>
          </cell>
          <cell r="C1101">
            <v>369.45</v>
          </cell>
          <cell r="D1101">
            <v>100</v>
          </cell>
          <cell r="E1101" t="str">
            <v>KS</v>
          </cell>
          <cell r="F1101">
            <v>36945</v>
          </cell>
        </row>
        <row r="1102">
          <cell r="A1102">
            <v>1486861</v>
          </cell>
          <cell r="B1102" t="str">
            <v>Závěs do profil. stropu...TKT</v>
          </cell>
          <cell r="C1102">
            <v>41.93</v>
          </cell>
          <cell r="D1102">
            <v>100</v>
          </cell>
          <cell r="E1102" t="str">
            <v>KS</v>
          </cell>
          <cell r="F1102">
            <v>4193</v>
          </cell>
        </row>
        <row r="1103">
          <cell r="A1103">
            <v>1488015</v>
          </cell>
          <cell r="B1103" t="str">
            <v>Nosníková svorka šroubovací...FL 1 TG</v>
          </cell>
          <cell r="C1103">
            <v>119.87</v>
          </cell>
          <cell r="D1103">
            <v>100</v>
          </cell>
          <cell r="E1103" t="str">
            <v>KS</v>
          </cell>
          <cell r="F1103">
            <v>11987</v>
          </cell>
        </row>
        <row r="1104">
          <cell r="A1104">
            <v>1488023</v>
          </cell>
          <cell r="B1104" t="str">
            <v>Nosníková svorka šroubovací...FL 2 TG</v>
          </cell>
          <cell r="C1104">
            <v>135.71</v>
          </cell>
          <cell r="D1104">
            <v>100</v>
          </cell>
          <cell r="E1104" t="str">
            <v>KS</v>
          </cell>
          <cell r="F1104">
            <v>13571</v>
          </cell>
        </row>
        <row r="1105">
          <cell r="A1105">
            <v>1488031</v>
          </cell>
          <cell r="B1105" t="str">
            <v>Nosníková svorka šroubovací...FL 3 TG</v>
          </cell>
          <cell r="C1105">
            <v>209.38</v>
          </cell>
          <cell r="D1105">
            <v>100</v>
          </cell>
          <cell r="E1105" t="str">
            <v>KS</v>
          </cell>
          <cell r="F1105">
            <v>20938</v>
          </cell>
        </row>
        <row r="1106">
          <cell r="A1106">
            <v>1488074</v>
          </cell>
          <cell r="B1106" t="str">
            <v>Nosníková svorka šroubovací...FL1-G M8 TG</v>
          </cell>
          <cell r="C1106">
            <v>119.82</v>
          </cell>
          <cell r="D1106">
            <v>100</v>
          </cell>
          <cell r="E1106" t="str">
            <v>KS</v>
          </cell>
          <cell r="F1106">
            <v>11982</v>
          </cell>
        </row>
        <row r="1107">
          <cell r="A1107">
            <v>1488082</v>
          </cell>
          <cell r="B1107" t="str">
            <v>Nosníková svorka šroubovací...FL2-G M10 TG</v>
          </cell>
          <cell r="C1107">
            <v>132.32</v>
          </cell>
          <cell r="D1107">
            <v>100</v>
          </cell>
          <cell r="E1107" t="str">
            <v>KS</v>
          </cell>
          <cell r="F1107">
            <v>13232</v>
          </cell>
        </row>
        <row r="1108">
          <cell r="A1108">
            <v>1488090</v>
          </cell>
          <cell r="B1108" t="str">
            <v>Nosníková svorka šroubovací...FL3-G M12 TG</v>
          </cell>
          <cell r="C1108">
            <v>194.24</v>
          </cell>
          <cell r="D1108">
            <v>100</v>
          </cell>
          <cell r="E1108" t="str">
            <v>KS</v>
          </cell>
          <cell r="F1108">
            <v>19424</v>
          </cell>
        </row>
        <row r="1109">
          <cell r="A1109">
            <v>1488111</v>
          </cell>
          <cell r="B1109" t="str">
            <v>Kloubová nosníková svorka...TK FL G</v>
          </cell>
          <cell r="C1109">
            <v>711.42</v>
          </cell>
          <cell r="D1109">
            <v>100</v>
          </cell>
          <cell r="E1109" t="str">
            <v>KS</v>
          </cell>
          <cell r="F1109">
            <v>71142</v>
          </cell>
        </row>
        <row r="1110">
          <cell r="A1110">
            <v>1488201</v>
          </cell>
          <cell r="B1110" t="str">
            <v>Řetěz...K-C30 G</v>
          </cell>
          <cell r="C1110">
            <v>90.84</v>
          </cell>
          <cell r="D1110">
            <v>100</v>
          </cell>
          <cell r="E1110" t="str">
            <v>M</v>
          </cell>
          <cell r="F1110">
            <v>9084</v>
          </cell>
        </row>
        <row r="1111">
          <cell r="A1111">
            <v>1488252</v>
          </cell>
          <cell r="B1111" t="str">
            <v>Hák S...SH 40 G</v>
          </cell>
          <cell r="C1111">
            <v>14.38</v>
          </cell>
          <cell r="D1111">
            <v>100</v>
          </cell>
          <cell r="E1111" t="str">
            <v>KS</v>
          </cell>
          <cell r="F1111">
            <v>1438</v>
          </cell>
        </row>
        <row r="1112">
          <cell r="A1112">
            <v>2000001</v>
          </cell>
          <cell r="B1112" t="str">
            <v>Odbočné krabice...A 6</v>
          </cell>
          <cell r="C1112">
            <v>47.11</v>
          </cell>
          <cell r="D1112">
            <v>100</v>
          </cell>
          <cell r="E1112" t="str">
            <v>KS</v>
          </cell>
          <cell r="F1112">
            <v>4711</v>
          </cell>
        </row>
        <row r="1113">
          <cell r="A1113">
            <v>2000003</v>
          </cell>
          <cell r="B1113" t="str">
            <v>Odbočné krabice...A 6 HF RO</v>
          </cell>
          <cell r="C1113">
            <v>65.38</v>
          </cell>
          <cell r="D1113">
            <v>100</v>
          </cell>
          <cell r="E1113" t="str">
            <v>KS</v>
          </cell>
          <cell r="F1113">
            <v>6538</v>
          </cell>
        </row>
        <row r="1114">
          <cell r="A1114">
            <v>2000005</v>
          </cell>
          <cell r="B1114" t="str">
            <v>Odbočné krabice...A 6 HF RW</v>
          </cell>
          <cell r="C1114">
            <v>45.91</v>
          </cell>
          <cell r="D1114">
            <v>100</v>
          </cell>
          <cell r="E1114" t="str">
            <v>KS</v>
          </cell>
          <cell r="F1114">
            <v>4591</v>
          </cell>
        </row>
        <row r="1115">
          <cell r="A1115">
            <v>2000016</v>
          </cell>
          <cell r="B1115" t="str">
            <v>Odbočná hranatá krabice...A 8</v>
          </cell>
          <cell r="C1115">
            <v>42.15</v>
          </cell>
          <cell r="D1115">
            <v>100</v>
          </cell>
          <cell r="E1115" t="str">
            <v>KS</v>
          </cell>
          <cell r="F1115">
            <v>4215</v>
          </cell>
        </row>
        <row r="1116">
          <cell r="A1116">
            <v>2000024</v>
          </cell>
          <cell r="B1116" t="str">
            <v>Odbočná hranatá krabice...A 8 5</v>
          </cell>
          <cell r="C1116">
            <v>86.42</v>
          </cell>
          <cell r="D1116">
            <v>100</v>
          </cell>
          <cell r="E1116" t="str">
            <v>KS</v>
          </cell>
          <cell r="F1116">
            <v>8642</v>
          </cell>
        </row>
        <row r="1117">
          <cell r="A1117">
            <v>2000059</v>
          </cell>
          <cell r="B1117" t="str">
            <v>Odbočná hranatá krabice...A 8 HF RO</v>
          </cell>
          <cell r="C1117">
            <v>73.89</v>
          </cell>
          <cell r="D1117">
            <v>100</v>
          </cell>
          <cell r="E1117" t="str">
            <v>KS</v>
          </cell>
          <cell r="F1117">
            <v>7389</v>
          </cell>
        </row>
        <row r="1118">
          <cell r="A1118">
            <v>2000075</v>
          </cell>
          <cell r="B1118" t="str">
            <v>Odbočná hranatá krabice...A 8 HF RW</v>
          </cell>
          <cell r="C1118">
            <v>50.57</v>
          </cell>
          <cell r="D1118">
            <v>100</v>
          </cell>
          <cell r="E1118" t="str">
            <v>KS</v>
          </cell>
          <cell r="F1118">
            <v>5057</v>
          </cell>
        </row>
        <row r="1119">
          <cell r="A1119">
            <v>2000164</v>
          </cell>
          <cell r="B1119" t="str">
            <v>Odbočná hranatá krabice...A 11 HF RO</v>
          </cell>
          <cell r="C1119">
            <v>105.03</v>
          </cell>
          <cell r="D1119">
            <v>100</v>
          </cell>
          <cell r="E1119" t="str">
            <v>KS</v>
          </cell>
          <cell r="F1119">
            <v>10503</v>
          </cell>
        </row>
        <row r="1120">
          <cell r="A1120">
            <v>2000180</v>
          </cell>
          <cell r="B1120" t="str">
            <v>Odbočná hranatá krabice...A 11 HF RW</v>
          </cell>
          <cell r="C1120">
            <v>54.03</v>
          </cell>
          <cell r="D1120">
            <v>100</v>
          </cell>
          <cell r="E1120" t="str">
            <v>KS</v>
          </cell>
          <cell r="F1120">
            <v>5403</v>
          </cell>
        </row>
        <row r="1121">
          <cell r="A1121">
            <v>2000326</v>
          </cell>
          <cell r="B1121" t="str">
            <v>Odbočná hranatá krabice...A 11 5</v>
          </cell>
          <cell r="C1121">
            <v>90.67</v>
          </cell>
          <cell r="D1121">
            <v>100</v>
          </cell>
          <cell r="E1121" t="str">
            <v>KS</v>
          </cell>
          <cell r="F1121">
            <v>9067</v>
          </cell>
        </row>
        <row r="1122">
          <cell r="A1122">
            <v>2000342</v>
          </cell>
          <cell r="B1122" t="str">
            <v>Odbočná hranatá krabice...A 11</v>
          </cell>
          <cell r="C1122">
            <v>47.07</v>
          </cell>
          <cell r="D1122">
            <v>100</v>
          </cell>
          <cell r="E1122" t="str">
            <v>KS</v>
          </cell>
          <cell r="F1122">
            <v>4707</v>
          </cell>
        </row>
        <row r="1123">
          <cell r="A1123">
            <v>2000378</v>
          </cell>
          <cell r="B1123" t="str">
            <v>Odbočné krabice...A 14</v>
          </cell>
          <cell r="C1123">
            <v>54.97</v>
          </cell>
          <cell r="D1123">
            <v>100</v>
          </cell>
          <cell r="E1123" t="str">
            <v>KS</v>
          </cell>
          <cell r="F1123">
            <v>5497</v>
          </cell>
        </row>
        <row r="1124">
          <cell r="A1124">
            <v>2000382</v>
          </cell>
          <cell r="B1124" t="str">
            <v>Odbočné krabice...A 14 5</v>
          </cell>
          <cell r="C1124">
            <v>90.74</v>
          </cell>
          <cell r="D1124">
            <v>100</v>
          </cell>
          <cell r="E1124" t="str">
            <v>KS</v>
          </cell>
          <cell r="F1124">
            <v>9074</v>
          </cell>
        </row>
        <row r="1125">
          <cell r="A1125">
            <v>2000386</v>
          </cell>
          <cell r="B1125" t="str">
            <v>Odbočné krabice...A 14 HF RO</v>
          </cell>
          <cell r="C1125">
            <v>77.27</v>
          </cell>
          <cell r="D1125">
            <v>100</v>
          </cell>
          <cell r="E1125" t="str">
            <v>KS</v>
          </cell>
          <cell r="F1125">
            <v>7727</v>
          </cell>
        </row>
        <row r="1126">
          <cell r="A1126">
            <v>2000390</v>
          </cell>
          <cell r="B1126" t="str">
            <v>Odbočné krabice...A 14 HF RW</v>
          </cell>
          <cell r="C1126">
            <v>53.91</v>
          </cell>
          <cell r="D1126">
            <v>100</v>
          </cell>
          <cell r="E1126" t="str">
            <v>KS</v>
          </cell>
          <cell r="F1126">
            <v>5391</v>
          </cell>
        </row>
        <row r="1127">
          <cell r="A1127">
            <v>2000410</v>
          </cell>
          <cell r="B1127" t="str">
            <v>Odbočné krabice...A 18</v>
          </cell>
          <cell r="C1127">
            <v>64.64</v>
          </cell>
          <cell r="D1127">
            <v>100</v>
          </cell>
          <cell r="E1127" t="str">
            <v>KS</v>
          </cell>
          <cell r="F1127">
            <v>6464</v>
          </cell>
        </row>
        <row r="1128">
          <cell r="A1128">
            <v>2000414</v>
          </cell>
          <cell r="B1128" t="str">
            <v>Odbočné krabice...A 18 5</v>
          </cell>
          <cell r="C1128">
            <v>96.28</v>
          </cell>
          <cell r="D1128">
            <v>100</v>
          </cell>
          <cell r="E1128" t="str">
            <v>KS</v>
          </cell>
          <cell r="F1128">
            <v>9628</v>
          </cell>
        </row>
        <row r="1129">
          <cell r="A1129">
            <v>2000418</v>
          </cell>
          <cell r="B1129" t="str">
            <v>Odbočné krabice...A 18 HF RO</v>
          </cell>
          <cell r="C1129">
            <v>93.98</v>
          </cell>
          <cell r="D1129">
            <v>100</v>
          </cell>
          <cell r="E1129" t="str">
            <v>KS</v>
          </cell>
          <cell r="F1129">
            <v>9398</v>
          </cell>
        </row>
        <row r="1130">
          <cell r="A1130">
            <v>2000422</v>
          </cell>
          <cell r="B1130" t="str">
            <v>Odbočné krabice...A 18 HF RW</v>
          </cell>
          <cell r="C1130">
            <v>63.39</v>
          </cell>
          <cell r="D1130">
            <v>100</v>
          </cell>
          <cell r="E1130" t="str">
            <v>KS</v>
          </cell>
          <cell r="F1130">
            <v>6339</v>
          </cell>
        </row>
        <row r="1131">
          <cell r="A1131">
            <v>2001802</v>
          </cell>
          <cell r="B1131" t="str">
            <v>Odbočná hranatá krabice...B 9 T 5</v>
          </cell>
          <cell r="C1131">
            <v>371.65</v>
          </cell>
          <cell r="D1131">
            <v>100</v>
          </cell>
          <cell r="E1131" t="str">
            <v>KS</v>
          </cell>
          <cell r="F1131">
            <v>37165</v>
          </cell>
        </row>
        <row r="1132">
          <cell r="A1132">
            <v>2001810</v>
          </cell>
          <cell r="B1132" t="str">
            <v>Odbočná hranatá krabice...B 9 T</v>
          </cell>
          <cell r="C1132">
            <v>252.55</v>
          </cell>
          <cell r="D1132">
            <v>100</v>
          </cell>
          <cell r="E1132" t="str">
            <v>KS</v>
          </cell>
          <cell r="F1132">
            <v>25255</v>
          </cell>
        </row>
        <row r="1133">
          <cell r="A1133">
            <v>2001829</v>
          </cell>
          <cell r="B1133" t="str">
            <v>Odbočná hranatá krabice...B 9 T NL</v>
          </cell>
          <cell r="C1133">
            <v>329.14</v>
          </cell>
          <cell r="D1133">
            <v>100</v>
          </cell>
          <cell r="E1133" t="str">
            <v>KS</v>
          </cell>
          <cell r="F1133">
            <v>32914</v>
          </cell>
        </row>
        <row r="1134">
          <cell r="A1134">
            <v>2001845</v>
          </cell>
          <cell r="B1134" t="str">
            <v>Odbočná hranatá krabice...B 9 T M 5</v>
          </cell>
          <cell r="C1134">
            <v>393.26</v>
          </cell>
          <cell r="D1134">
            <v>100</v>
          </cell>
          <cell r="E1134" t="str">
            <v>KS</v>
          </cell>
          <cell r="F1134">
            <v>39326</v>
          </cell>
        </row>
        <row r="1135">
          <cell r="A1135">
            <v>2001853</v>
          </cell>
          <cell r="B1135" t="str">
            <v>Odbočná hranatá krabice...B 9 T M</v>
          </cell>
          <cell r="C1135">
            <v>274.48</v>
          </cell>
          <cell r="D1135">
            <v>100</v>
          </cell>
          <cell r="E1135" t="str">
            <v>KS</v>
          </cell>
          <cell r="F1135">
            <v>27448</v>
          </cell>
        </row>
        <row r="1136">
          <cell r="A1136">
            <v>2001861</v>
          </cell>
          <cell r="B1136" t="str">
            <v>Odbočná hranatá krabice...B 9 T M NL</v>
          </cell>
          <cell r="C1136">
            <v>322.5</v>
          </cell>
          <cell r="D1136">
            <v>100</v>
          </cell>
          <cell r="E1136" t="str">
            <v>KS</v>
          </cell>
          <cell r="F1136">
            <v>32250</v>
          </cell>
        </row>
        <row r="1137">
          <cell r="A1137">
            <v>2001942</v>
          </cell>
          <cell r="B1137" t="str">
            <v>Odbočná hranatá krabice...B 9 K M</v>
          </cell>
          <cell r="C1137">
            <v>271.52999999999997</v>
          </cell>
          <cell r="D1137">
            <v>100</v>
          </cell>
          <cell r="E1137" t="str">
            <v>KS</v>
          </cell>
          <cell r="F1137">
            <v>27153</v>
          </cell>
        </row>
        <row r="1138">
          <cell r="A1138">
            <v>2002167</v>
          </cell>
          <cell r="B1138" t="str">
            <v>Odbočná hranatá krabice...B 10 M</v>
          </cell>
          <cell r="C1138">
            <v>198.06</v>
          </cell>
          <cell r="D1138">
            <v>100</v>
          </cell>
          <cell r="E1138" t="str">
            <v>KS</v>
          </cell>
          <cell r="F1138">
            <v>19806</v>
          </cell>
        </row>
        <row r="1139">
          <cell r="A1139">
            <v>2002345</v>
          </cell>
          <cell r="B1139" t="str">
            <v>Odbočná hranatá krabice...B 11 M</v>
          </cell>
          <cell r="C1139">
            <v>458.05</v>
          </cell>
          <cell r="D1139">
            <v>100</v>
          </cell>
          <cell r="E1139" t="str">
            <v>KS</v>
          </cell>
          <cell r="F1139">
            <v>45805</v>
          </cell>
        </row>
        <row r="1140">
          <cell r="A1140">
            <v>2002507</v>
          </cell>
          <cell r="B1140" t="str">
            <v>Odbočná hranatá krabice...B 12 M 5</v>
          </cell>
          <cell r="C1140">
            <v>1814.29</v>
          </cell>
          <cell r="D1140">
            <v>100</v>
          </cell>
          <cell r="E1140" t="str">
            <v>KS</v>
          </cell>
          <cell r="F1140">
            <v>181429</v>
          </cell>
        </row>
        <row r="1141">
          <cell r="A1141">
            <v>2002523</v>
          </cell>
          <cell r="B1141" t="str">
            <v>Odbočná hranatá krabice...B 12 M</v>
          </cell>
          <cell r="C1141">
            <v>905.78</v>
          </cell>
          <cell r="D1141">
            <v>100</v>
          </cell>
          <cell r="E1141" t="str">
            <v>KS</v>
          </cell>
          <cell r="F1141">
            <v>90578</v>
          </cell>
        </row>
        <row r="1142">
          <cell r="A1142">
            <v>2003015</v>
          </cell>
          <cell r="B1142" t="str">
            <v>Přístrojová krabice...UG 60 D</v>
          </cell>
          <cell r="C1142">
            <v>7.73</v>
          </cell>
          <cell r="D1142">
            <v>100</v>
          </cell>
          <cell r="E1142" t="str">
            <v>KS</v>
          </cell>
          <cell r="F1142">
            <v>773</v>
          </cell>
        </row>
        <row r="1143">
          <cell r="A1143">
            <v>2003019</v>
          </cell>
          <cell r="B1143" t="str">
            <v>Přístrojová/propojovací krab....UG 60 VD</v>
          </cell>
          <cell r="C1143">
            <v>16.649999999999999</v>
          </cell>
          <cell r="D1143">
            <v>100</v>
          </cell>
          <cell r="E1143" t="str">
            <v>KS</v>
          </cell>
          <cell r="F1143">
            <v>1665</v>
          </cell>
        </row>
        <row r="1144">
          <cell r="A1144">
            <v>2003023</v>
          </cell>
          <cell r="B1144" t="str">
            <v>Přístr./propoj. hran. krab....UG 60 VK</v>
          </cell>
          <cell r="C1144">
            <v>88.6</v>
          </cell>
          <cell r="D1144">
            <v>100</v>
          </cell>
          <cell r="E1144" t="str">
            <v>KS</v>
          </cell>
          <cell r="F1144">
            <v>8860</v>
          </cell>
        </row>
        <row r="1145">
          <cell r="A1145">
            <v>2003082</v>
          </cell>
          <cell r="B1145" t="str">
            <v>Příp. krab. pro nást. svítidla...UWA</v>
          </cell>
          <cell r="C1145">
            <v>15.05</v>
          </cell>
          <cell r="D1145">
            <v>100</v>
          </cell>
          <cell r="E1145" t="str">
            <v>KS</v>
          </cell>
          <cell r="F1145">
            <v>1505</v>
          </cell>
        </row>
        <row r="1146">
          <cell r="A1146">
            <v>2003130</v>
          </cell>
          <cell r="B1146" t="str">
            <v>Propojovací hranatá krabice...UV 200 K</v>
          </cell>
          <cell r="C1146">
            <v>462.81</v>
          </cell>
          <cell r="D1146">
            <v>100</v>
          </cell>
          <cell r="E1146" t="str">
            <v>KS</v>
          </cell>
          <cell r="F1146">
            <v>46281</v>
          </cell>
        </row>
        <row r="1147">
          <cell r="A1147">
            <v>2003136</v>
          </cell>
          <cell r="B1147" t="str">
            <v>Propojovací hranatá krabice...UV 250 K</v>
          </cell>
          <cell r="C1147">
            <v>528.30999999999995</v>
          </cell>
          <cell r="D1147">
            <v>100</v>
          </cell>
          <cell r="E1147" t="str">
            <v>KS</v>
          </cell>
          <cell r="F1147">
            <v>52831</v>
          </cell>
        </row>
        <row r="1148">
          <cell r="A1148">
            <v>2003212</v>
          </cell>
          <cell r="B1148" t="str">
            <v>Násuvná spojka...UG AS</v>
          </cell>
          <cell r="C1148">
            <v>41.2</v>
          </cell>
          <cell r="D1148">
            <v>100</v>
          </cell>
          <cell r="E1148" t="str">
            <v>KS</v>
          </cell>
          <cell r="F1148">
            <v>4120</v>
          </cell>
        </row>
        <row r="1149">
          <cell r="A1149">
            <v>2003227</v>
          </cell>
          <cell r="B1149" t="str">
            <v>Víko s pružinou...UV 70 FD</v>
          </cell>
          <cell r="C1149">
            <v>8.76</v>
          </cell>
          <cell r="D1149">
            <v>100</v>
          </cell>
          <cell r="E1149" t="str">
            <v>KS</v>
          </cell>
          <cell r="F1149">
            <v>876</v>
          </cell>
        </row>
        <row r="1150">
          <cell r="A1150">
            <v>2003271</v>
          </cell>
          <cell r="B1150" t="str">
            <v>Vyrovnávací kroužek...ZA 25-GS-S</v>
          </cell>
          <cell r="C1150">
            <v>1.41</v>
          </cell>
          <cell r="D1150">
            <v>100</v>
          </cell>
          <cell r="E1150" t="str">
            <v>KS</v>
          </cell>
          <cell r="F1150">
            <v>141</v>
          </cell>
        </row>
        <row r="1151">
          <cell r="A1151">
            <v>2003279</v>
          </cell>
          <cell r="B1151" t="str">
            <v>Vyrovnávací kroužek...ZA 40-GS-S</v>
          </cell>
          <cell r="C1151">
            <v>1.68</v>
          </cell>
          <cell r="D1151">
            <v>100</v>
          </cell>
          <cell r="E1151" t="str">
            <v>KS</v>
          </cell>
          <cell r="F1151">
            <v>168</v>
          </cell>
        </row>
        <row r="1152">
          <cell r="A1152">
            <v>2003280</v>
          </cell>
          <cell r="B1152" t="str">
            <v>Vyrovnávací kroužek...ZA 100-GS-VB</v>
          </cell>
          <cell r="C1152">
            <v>592</v>
          </cell>
          <cell r="D1152">
            <v>1</v>
          </cell>
          <cell r="E1152" t="str">
            <v>KS</v>
          </cell>
          <cell r="F1152">
            <v>592</v>
          </cell>
        </row>
        <row r="1153">
          <cell r="A1153">
            <v>2003287</v>
          </cell>
          <cell r="B1153" t="str">
            <v>Vyrovnávací kroužek...UG 60 PA 12</v>
          </cell>
          <cell r="C1153">
            <v>25.22</v>
          </cell>
          <cell r="D1153">
            <v>100</v>
          </cell>
          <cell r="E1153" t="str">
            <v>KS</v>
          </cell>
          <cell r="F1153">
            <v>2522</v>
          </cell>
        </row>
        <row r="1154">
          <cell r="A1154">
            <v>2003414</v>
          </cell>
          <cell r="B1154" t="str">
            <v>Přístrojová krabice...HG 60</v>
          </cell>
          <cell r="C1154">
            <v>29.46</v>
          </cell>
          <cell r="D1154">
            <v>100</v>
          </cell>
          <cell r="E1154" t="str">
            <v>KS</v>
          </cell>
          <cell r="F1154">
            <v>2946</v>
          </cell>
        </row>
        <row r="1155">
          <cell r="A1155">
            <v>2003422</v>
          </cell>
          <cell r="B1155" t="str">
            <v>Dvojitá přístrojová krabice...HG 60 2</v>
          </cell>
          <cell r="C1155">
            <v>123.38</v>
          </cell>
          <cell r="D1155">
            <v>100</v>
          </cell>
          <cell r="E1155" t="str">
            <v>KS</v>
          </cell>
          <cell r="F1155">
            <v>12338</v>
          </cell>
        </row>
        <row r="1156">
          <cell r="A1156">
            <v>2003430</v>
          </cell>
          <cell r="B1156" t="str">
            <v>Propojovací krabice...HV 70 D</v>
          </cell>
          <cell r="C1156">
            <v>108.3</v>
          </cell>
          <cell r="D1156">
            <v>100</v>
          </cell>
          <cell r="E1156" t="str">
            <v>KS</v>
          </cell>
          <cell r="F1156">
            <v>10830</v>
          </cell>
        </row>
        <row r="1157">
          <cell r="A1157">
            <v>2003442</v>
          </cell>
          <cell r="B1157" t="str">
            <v>Přístrojová/propojovací krab....HV 60</v>
          </cell>
          <cell r="C1157">
            <v>37.85</v>
          </cell>
          <cell r="D1157">
            <v>100</v>
          </cell>
          <cell r="E1157" t="str">
            <v>KS</v>
          </cell>
          <cell r="F1157">
            <v>3785</v>
          </cell>
        </row>
        <row r="1158">
          <cell r="A1158">
            <v>2003603</v>
          </cell>
          <cell r="B1158" t="str">
            <v>Přístrojová krabice...HG 60-35 MW</v>
          </cell>
          <cell r="C1158">
            <v>33.5</v>
          </cell>
          <cell r="D1158">
            <v>100</v>
          </cell>
          <cell r="E1158" t="str">
            <v>KS</v>
          </cell>
          <cell r="F1158">
            <v>3350</v>
          </cell>
        </row>
        <row r="1159">
          <cell r="A1159">
            <v>2003611</v>
          </cell>
          <cell r="B1159" t="str">
            <v>Přístrojová krabice...HG 60 MW</v>
          </cell>
          <cell r="C1159">
            <v>34.83</v>
          </cell>
          <cell r="D1159">
            <v>100</v>
          </cell>
          <cell r="E1159" t="str">
            <v>KS</v>
          </cell>
          <cell r="F1159">
            <v>3483</v>
          </cell>
        </row>
        <row r="1160">
          <cell r="A1160">
            <v>2003619</v>
          </cell>
          <cell r="B1160" t="str">
            <v>Přístrojová/propojovací krab....HV 60 MW</v>
          </cell>
          <cell r="C1160">
            <v>45.82</v>
          </cell>
          <cell r="D1160">
            <v>100</v>
          </cell>
          <cell r="E1160" t="str">
            <v>KS</v>
          </cell>
          <cell r="F1160">
            <v>4582</v>
          </cell>
        </row>
        <row r="1161">
          <cell r="A1161">
            <v>2003700</v>
          </cell>
          <cell r="B1161" t="str">
            <v>Přístrojová/propojovací krab....UG 46</v>
          </cell>
          <cell r="C1161">
            <v>5.92</v>
          </cell>
          <cell r="D1161">
            <v>100</v>
          </cell>
          <cell r="E1161" t="str">
            <v>KS</v>
          </cell>
          <cell r="F1161">
            <v>592</v>
          </cell>
        </row>
        <row r="1162">
          <cell r="A1162">
            <v>2003701</v>
          </cell>
          <cell r="B1162" t="str">
            <v>Přístrojová/propojovací krab....UG 46-GS</v>
          </cell>
          <cell r="C1162">
            <v>15.18</v>
          </cell>
          <cell r="D1162">
            <v>100</v>
          </cell>
          <cell r="E1162" t="str">
            <v>KS</v>
          </cell>
          <cell r="F1162">
            <v>1518</v>
          </cell>
        </row>
        <row r="1163">
          <cell r="A1163">
            <v>2003702</v>
          </cell>
          <cell r="B1163" t="str">
            <v>Přístrojová/propojovací krab....UG 66</v>
          </cell>
          <cell r="C1163">
            <v>8.2799999999999994</v>
          </cell>
          <cell r="D1163">
            <v>100</v>
          </cell>
          <cell r="E1163" t="str">
            <v>KS</v>
          </cell>
          <cell r="F1163">
            <v>828</v>
          </cell>
        </row>
        <row r="1164">
          <cell r="A1164">
            <v>2003703</v>
          </cell>
          <cell r="B1164" t="str">
            <v>Přístrojová/propojovací krab....UG 66-GS</v>
          </cell>
          <cell r="C1164">
            <v>18.11</v>
          </cell>
          <cell r="D1164">
            <v>100</v>
          </cell>
          <cell r="E1164" t="str">
            <v>KS</v>
          </cell>
          <cell r="F1164">
            <v>1811</v>
          </cell>
        </row>
        <row r="1165">
          <cell r="A1165">
            <v>2003706</v>
          </cell>
          <cell r="B1165" t="str">
            <v>Přístrojová/propojovací krab....UG 46-L</v>
          </cell>
          <cell r="C1165">
            <v>22.19</v>
          </cell>
          <cell r="D1165">
            <v>100</v>
          </cell>
          <cell r="E1165" t="str">
            <v>KS</v>
          </cell>
          <cell r="F1165">
            <v>2219</v>
          </cell>
        </row>
        <row r="1166">
          <cell r="A1166">
            <v>2003707</v>
          </cell>
          <cell r="B1166" t="str">
            <v>Přístrojová/propojovací krab....UG 46-GS-L</v>
          </cell>
          <cell r="C1166">
            <v>36</v>
          </cell>
          <cell r="D1166">
            <v>100</v>
          </cell>
          <cell r="E1166" t="str">
            <v>KS</v>
          </cell>
          <cell r="F1166">
            <v>3600</v>
          </cell>
        </row>
        <row r="1167">
          <cell r="A1167">
            <v>2003708</v>
          </cell>
          <cell r="B1167" t="str">
            <v>Přístrojová/propojovací krab....UG 66-L</v>
          </cell>
          <cell r="C1167">
            <v>25.44</v>
          </cell>
          <cell r="D1167">
            <v>100</v>
          </cell>
          <cell r="E1167" t="str">
            <v>KS</v>
          </cell>
          <cell r="F1167">
            <v>2544</v>
          </cell>
        </row>
        <row r="1168">
          <cell r="A1168">
            <v>2003709</v>
          </cell>
          <cell r="B1168" t="str">
            <v>Přístrojová/propojovací krab....UG 66-GS-L</v>
          </cell>
          <cell r="C1168">
            <v>41.84</v>
          </cell>
          <cell r="D1168">
            <v>100</v>
          </cell>
          <cell r="E1168" t="str">
            <v>KS</v>
          </cell>
          <cell r="F1168">
            <v>4184</v>
          </cell>
        </row>
        <row r="1169">
          <cell r="A1169">
            <v>2003714</v>
          </cell>
          <cell r="B1169" t="str">
            <v>Přístrojová/propojovací krab....UG 46-NL</v>
          </cell>
          <cell r="C1169">
            <v>19.55</v>
          </cell>
          <cell r="D1169">
            <v>100</v>
          </cell>
          <cell r="E1169" t="str">
            <v>KS</v>
          </cell>
          <cell r="F1169">
            <v>1955</v>
          </cell>
        </row>
        <row r="1170">
          <cell r="A1170">
            <v>2003716</v>
          </cell>
          <cell r="B1170" t="str">
            <v>Přístrojová/propojovací krab....UG 66-NL</v>
          </cell>
          <cell r="C1170">
            <v>24.17</v>
          </cell>
          <cell r="D1170">
            <v>100</v>
          </cell>
          <cell r="E1170" t="str">
            <v>KS</v>
          </cell>
          <cell r="F1170">
            <v>2417</v>
          </cell>
        </row>
        <row r="1171">
          <cell r="A1171">
            <v>2003719</v>
          </cell>
          <cell r="B1171" t="str">
            <v>Přístrojová/propojovací krab....ZA 60-DE</v>
          </cell>
          <cell r="C1171">
            <v>60</v>
          </cell>
          <cell r="D1171">
            <v>100</v>
          </cell>
          <cell r="E1171" t="str">
            <v>KS</v>
          </cell>
          <cell r="F1171">
            <v>6000</v>
          </cell>
        </row>
        <row r="1172">
          <cell r="A1172">
            <v>2003725</v>
          </cell>
          <cell r="B1172" t="str">
            <v>Přístrojová/propojovací krab....UE 46</v>
          </cell>
          <cell r="C1172">
            <v>63.32</v>
          </cell>
          <cell r="D1172">
            <v>100</v>
          </cell>
          <cell r="E1172" t="str">
            <v>KS</v>
          </cell>
          <cell r="F1172">
            <v>6332</v>
          </cell>
        </row>
        <row r="1173">
          <cell r="A1173">
            <v>2003732</v>
          </cell>
          <cell r="B1173" t="str">
            <v>Přístrojová/propojovací krab....UG 30-WA-D</v>
          </cell>
          <cell r="C1173">
            <v>23.66</v>
          </cell>
          <cell r="D1173">
            <v>100</v>
          </cell>
          <cell r="E1173" t="str">
            <v>KS</v>
          </cell>
          <cell r="F1173">
            <v>2366</v>
          </cell>
        </row>
        <row r="1174">
          <cell r="A1174">
            <v>2003737</v>
          </cell>
          <cell r="B1174" t="str">
            <v>Přístrojová/propojovací krab....ZA 20-VS</v>
          </cell>
          <cell r="C1174">
            <v>9.99</v>
          </cell>
          <cell r="D1174">
            <v>100</v>
          </cell>
          <cell r="E1174" t="str">
            <v>KS</v>
          </cell>
          <cell r="F1174">
            <v>999</v>
          </cell>
        </row>
        <row r="1175">
          <cell r="A1175">
            <v>2003738</v>
          </cell>
          <cell r="B1175" t="str">
            <v>Přístrojová/propojovací krab....ZA 25-VS</v>
          </cell>
          <cell r="C1175">
            <v>13.28</v>
          </cell>
          <cell r="D1175">
            <v>100</v>
          </cell>
          <cell r="E1175" t="str">
            <v>KS</v>
          </cell>
          <cell r="F1175">
            <v>1328</v>
          </cell>
        </row>
        <row r="1176">
          <cell r="A1176">
            <v>2003740</v>
          </cell>
          <cell r="B1176" t="str">
            <v>Přístrojová/propojovací krab....ZU 60-QF</v>
          </cell>
          <cell r="C1176">
            <v>9.9600000000000009</v>
          </cell>
          <cell r="D1176">
            <v>100</v>
          </cell>
          <cell r="E1176" t="str">
            <v>KS</v>
          </cell>
          <cell r="F1176">
            <v>996</v>
          </cell>
        </row>
        <row r="1177">
          <cell r="A1177">
            <v>2003742</v>
          </cell>
          <cell r="B1177" t="str">
            <v>Přístrojová/propojovací krab....ZU 12-PR</v>
          </cell>
          <cell r="C1177">
            <v>26.9</v>
          </cell>
          <cell r="D1177">
            <v>100</v>
          </cell>
          <cell r="E1177" t="str">
            <v>KS</v>
          </cell>
          <cell r="F1177">
            <v>2690</v>
          </cell>
        </row>
        <row r="1178">
          <cell r="A1178">
            <v>2003744</v>
          </cell>
          <cell r="B1178" t="str">
            <v>Přístrojová/propojovací krab....ZU 24-PR</v>
          </cell>
          <cell r="C1178">
            <v>29.45</v>
          </cell>
          <cell r="D1178">
            <v>100</v>
          </cell>
          <cell r="E1178" t="str">
            <v>KS</v>
          </cell>
          <cell r="F1178">
            <v>2945</v>
          </cell>
        </row>
        <row r="1179">
          <cell r="A1179">
            <v>2003746</v>
          </cell>
          <cell r="B1179" t="str">
            <v>Přístrojová/propojovací krab....ZU 20-AS</v>
          </cell>
          <cell r="C1179">
            <v>17.420000000000002</v>
          </cell>
          <cell r="D1179">
            <v>100</v>
          </cell>
          <cell r="E1179" t="str">
            <v>KS</v>
          </cell>
          <cell r="F1179">
            <v>1742</v>
          </cell>
        </row>
        <row r="1180">
          <cell r="A1180">
            <v>2003748</v>
          </cell>
          <cell r="B1180" t="str">
            <v>Přístrojová/propojovací krab....ZA 60-D</v>
          </cell>
          <cell r="C1180">
            <v>18.87</v>
          </cell>
          <cell r="D1180">
            <v>100</v>
          </cell>
          <cell r="E1180" t="str">
            <v>KS</v>
          </cell>
          <cell r="F1180">
            <v>1887</v>
          </cell>
        </row>
        <row r="1181">
          <cell r="A1181">
            <v>2003749</v>
          </cell>
          <cell r="B1181" t="str">
            <v>Přístrojová/propojovací krab....ZA 60-FD</v>
          </cell>
          <cell r="C1181">
            <v>9.85</v>
          </cell>
          <cell r="D1181">
            <v>100</v>
          </cell>
          <cell r="E1181" t="str">
            <v>KS</v>
          </cell>
          <cell r="F1181">
            <v>985</v>
          </cell>
        </row>
        <row r="1182">
          <cell r="A1182">
            <v>2003760</v>
          </cell>
          <cell r="B1182" t="str">
            <v>Přístrojová/propojovací krab....ZU 60-SD</v>
          </cell>
          <cell r="C1182">
            <v>8.0299999999999994</v>
          </cell>
          <cell r="D1182">
            <v>100</v>
          </cell>
          <cell r="E1182" t="str">
            <v>KS</v>
          </cell>
          <cell r="F1182">
            <v>803</v>
          </cell>
        </row>
        <row r="1183">
          <cell r="A1183">
            <v>2003762</v>
          </cell>
          <cell r="B1183" t="str">
            <v>Přístrojová/propojovací krab....ZU 60-SSD</v>
          </cell>
          <cell r="C1183">
            <v>26.4</v>
          </cell>
          <cell r="D1183">
            <v>100</v>
          </cell>
          <cell r="E1183" t="str">
            <v>KS</v>
          </cell>
          <cell r="F1183">
            <v>2640</v>
          </cell>
        </row>
        <row r="1184">
          <cell r="A1184">
            <v>2003768</v>
          </cell>
          <cell r="B1184" t="str">
            <v>Přístrojová/propojovací krab....ZU 30-SDW</v>
          </cell>
          <cell r="C1184">
            <v>13.04</v>
          </cell>
          <cell r="D1184">
            <v>100</v>
          </cell>
          <cell r="E1184" t="str">
            <v>KS</v>
          </cell>
          <cell r="F1184">
            <v>1304</v>
          </cell>
        </row>
        <row r="1185">
          <cell r="A1185">
            <v>2003800</v>
          </cell>
          <cell r="B1185" t="str">
            <v>Přístrojová/propojovací krab....HG 35</v>
          </cell>
          <cell r="C1185">
            <v>21.3</v>
          </cell>
          <cell r="D1185">
            <v>100</v>
          </cell>
          <cell r="E1185" t="str">
            <v>KS</v>
          </cell>
          <cell r="F1185">
            <v>2130</v>
          </cell>
        </row>
        <row r="1186">
          <cell r="A1186">
            <v>2003802</v>
          </cell>
          <cell r="B1186" t="str">
            <v>Přístrojová/propojovací krab....HG 47</v>
          </cell>
          <cell r="C1186">
            <v>23.13</v>
          </cell>
          <cell r="D1186">
            <v>100</v>
          </cell>
          <cell r="E1186" t="str">
            <v>KS</v>
          </cell>
          <cell r="F1186">
            <v>2313</v>
          </cell>
        </row>
        <row r="1187">
          <cell r="A1187">
            <v>2003804</v>
          </cell>
          <cell r="B1187" t="str">
            <v>Přístrojová/propojovací krab....HG 61</v>
          </cell>
          <cell r="C1187">
            <v>21.56</v>
          </cell>
          <cell r="D1187">
            <v>100</v>
          </cell>
          <cell r="E1187" t="str">
            <v>KS</v>
          </cell>
          <cell r="F1187">
            <v>2156</v>
          </cell>
        </row>
        <row r="1188">
          <cell r="A1188">
            <v>2003806</v>
          </cell>
          <cell r="B1188" t="str">
            <v>Přístrojová/propojovací krab....HG 47-L</v>
          </cell>
          <cell r="C1188">
            <v>34.35</v>
          </cell>
          <cell r="D1188">
            <v>100</v>
          </cell>
          <cell r="E1188" t="str">
            <v>KS</v>
          </cell>
          <cell r="F1188">
            <v>3435</v>
          </cell>
        </row>
        <row r="1189">
          <cell r="A1189">
            <v>2003808</v>
          </cell>
          <cell r="B1189" t="str">
            <v>Přístrojová/propojovací krab....HG 61-L</v>
          </cell>
          <cell r="C1189">
            <v>36.76</v>
          </cell>
          <cell r="D1189">
            <v>100</v>
          </cell>
          <cell r="E1189" t="str">
            <v>KS</v>
          </cell>
          <cell r="F1189">
            <v>3676</v>
          </cell>
        </row>
        <row r="1190">
          <cell r="A1190">
            <v>2003818</v>
          </cell>
          <cell r="B1190" t="str">
            <v>Přístrojová/propojovací krab....HG 61-AD</v>
          </cell>
          <cell r="C1190">
            <v>78.34</v>
          </cell>
          <cell r="D1190">
            <v>100</v>
          </cell>
          <cell r="E1190" t="str">
            <v>KS</v>
          </cell>
          <cell r="F1190">
            <v>7834</v>
          </cell>
        </row>
        <row r="1191">
          <cell r="A1191">
            <v>2003819</v>
          </cell>
          <cell r="B1191" t="str">
            <v>Přístrojová/propojovací krab....HG 61-AD-IP</v>
          </cell>
          <cell r="C1191">
            <v>98.86</v>
          </cell>
          <cell r="D1191">
            <v>100</v>
          </cell>
          <cell r="E1191" t="str">
            <v>KS</v>
          </cell>
          <cell r="F1191">
            <v>9886</v>
          </cell>
        </row>
        <row r="1192">
          <cell r="A1192">
            <v>2003820</v>
          </cell>
          <cell r="B1192" t="str">
            <v>Přístrojová/propojovací krab....HG 61-AD-D</v>
          </cell>
          <cell r="C1192">
            <v>90.08</v>
          </cell>
          <cell r="D1192">
            <v>100</v>
          </cell>
          <cell r="E1192" t="str">
            <v>KS</v>
          </cell>
          <cell r="F1192">
            <v>9008</v>
          </cell>
        </row>
        <row r="1193">
          <cell r="A1193">
            <v>2003822</v>
          </cell>
          <cell r="B1193" t="str">
            <v>Přístrojová/propojovací krab....HG 47-DV</v>
          </cell>
          <cell r="C1193">
            <v>85.82</v>
          </cell>
          <cell r="D1193">
            <v>100</v>
          </cell>
          <cell r="E1193" t="str">
            <v>KS</v>
          </cell>
          <cell r="F1193">
            <v>8582</v>
          </cell>
        </row>
        <row r="1194">
          <cell r="A1194">
            <v>2003823</v>
          </cell>
          <cell r="B1194" t="str">
            <v>Přístrojová/propojovací krab....ZA 60-DV</v>
          </cell>
          <cell r="C1194">
            <v>32.51</v>
          </cell>
          <cell r="D1194">
            <v>100</v>
          </cell>
          <cell r="E1194" t="str">
            <v>KS</v>
          </cell>
          <cell r="F1194">
            <v>3251</v>
          </cell>
        </row>
        <row r="1195">
          <cell r="A1195">
            <v>2003826</v>
          </cell>
          <cell r="B1195" t="str">
            <v>Přístrojová/propojovací krab....HE 61-DV-L</v>
          </cell>
          <cell r="C1195">
            <v>144.38</v>
          </cell>
          <cell r="D1195">
            <v>100</v>
          </cell>
          <cell r="E1195" t="str">
            <v>KS</v>
          </cell>
          <cell r="F1195">
            <v>14438</v>
          </cell>
        </row>
        <row r="1196">
          <cell r="A1196">
            <v>2003832</v>
          </cell>
          <cell r="B1196" t="str">
            <v>Přístrojová/propojovací krab....HG 45-WA-LD</v>
          </cell>
          <cell r="C1196">
            <v>41.8</v>
          </cell>
          <cell r="D1196">
            <v>100</v>
          </cell>
          <cell r="E1196" t="str">
            <v>KS</v>
          </cell>
          <cell r="F1196">
            <v>4180</v>
          </cell>
        </row>
        <row r="1197">
          <cell r="A1197">
            <v>2003834</v>
          </cell>
          <cell r="B1197" t="str">
            <v>Přístrojová/propojovací krab....HG 45-WAD-LD</v>
          </cell>
          <cell r="C1197">
            <v>76.37</v>
          </cell>
          <cell r="D1197">
            <v>100</v>
          </cell>
          <cell r="E1197" t="str">
            <v>KS</v>
          </cell>
          <cell r="F1197">
            <v>7637</v>
          </cell>
        </row>
        <row r="1198">
          <cell r="A1198">
            <v>2003840</v>
          </cell>
          <cell r="B1198" t="str">
            <v>Přístrojová/propojovací krab....ZH 68-AR</v>
          </cell>
          <cell r="C1198">
            <v>11.22</v>
          </cell>
          <cell r="D1198">
            <v>100</v>
          </cell>
          <cell r="E1198" t="str">
            <v>KS</v>
          </cell>
          <cell r="F1198">
            <v>1122</v>
          </cell>
        </row>
        <row r="1199">
          <cell r="A1199">
            <v>2003842</v>
          </cell>
          <cell r="B1199" t="str">
            <v>Přístrojová/propojovací krab....ZH 10-AR</v>
          </cell>
          <cell r="C1199">
            <v>29.66</v>
          </cell>
          <cell r="D1199">
            <v>100</v>
          </cell>
          <cell r="E1199" t="str">
            <v>KS</v>
          </cell>
          <cell r="F1199">
            <v>2966</v>
          </cell>
        </row>
        <row r="1200">
          <cell r="A1200">
            <v>2003844</v>
          </cell>
          <cell r="B1200" t="str">
            <v>Přístrojová/propojovací krab....ZH 20-AR</v>
          </cell>
          <cell r="C1200">
            <v>33.200000000000003</v>
          </cell>
          <cell r="D1200">
            <v>100</v>
          </cell>
          <cell r="E1200" t="str">
            <v>KS</v>
          </cell>
          <cell r="F1200">
            <v>3320</v>
          </cell>
        </row>
        <row r="1201">
          <cell r="A1201">
            <v>2003846</v>
          </cell>
          <cell r="B1201" t="str">
            <v>Přístrojová/propojovací krab....ZH 11V</v>
          </cell>
          <cell r="C1201">
            <v>5.53</v>
          </cell>
          <cell r="D1201">
            <v>100</v>
          </cell>
          <cell r="E1201" t="str">
            <v>KS</v>
          </cell>
          <cell r="F1201">
            <v>553</v>
          </cell>
        </row>
        <row r="1202">
          <cell r="A1202">
            <v>2003848</v>
          </cell>
          <cell r="B1202" t="str">
            <v>Přístrojová/propojovací krab....ZH 60-ID</v>
          </cell>
          <cell r="C1202">
            <v>21.1</v>
          </cell>
          <cell r="D1202">
            <v>100</v>
          </cell>
          <cell r="E1202" t="str">
            <v>KS</v>
          </cell>
          <cell r="F1202">
            <v>2110</v>
          </cell>
        </row>
        <row r="1203">
          <cell r="A1203">
            <v>2003850</v>
          </cell>
          <cell r="B1203" t="str">
            <v>Přístrojová/propojovací krab....ZH 68-DF</v>
          </cell>
          <cell r="C1203">
            <v>15.97</v>
          </cell>
          <cell r="D1203">
            <v>100</v>
          </cell>
          <cell r="E1203" t="str">
            <v>KS</v>
          </cell>
          <cell r="F1203">
            <v>1597</v>
          </cell>
        </row>
        <row r="1204">
          <cell r="A1204">
            <v>2003854</v>
          </cell>
          <cell r="B1204" t="str">
            <v>Přístrojová/propojovací krab....ZH 12-DB</v>
          </cell>
          <cell r="C1204">
            <v>9.0500000000000007</v>
          </cell>
          <cell r="D1204">
            <v>100</v>
          </cell>
          <cell r="E1204" t="str">
            <v>KS</v>
          </cell>
          <cell r="F1204">
            <v>905</v>
          </cell>
        </row>
        <row r="1205">
          <cell r="A1205">
            <v>2003860</v>
          </cell>
          <cell r="B1205" t="str">
            <v>Přístrojová/propojovací krab....ZH KL</v>
          </cell>
          <cell r="C1205">
            <v>1.69</v>
          </cell>
          <cell r="D1205">
            <v>100</v>
          </cell>
          <cell r="E1205" t="str">
            <v>KS</v>
          </cell>
          <cell r="F1205">
            <v>169</v>
          </cell>
        </row>
        <row r="1206">
          <cell r="A1206">
            <v>2003890</v>
          </cell>
          <cell r="B1206" t="str">
            <v>Přístrojová/propojovací krab....ZA BS</v>
          </cell>
          <cell r="C1206">
            <v>34.42</v>
          </cell>
          <cell r="D1206">
            <v>100</v>
          </cell>
          <cell r="E1206" t="str">
            <v>KS</v>
          </cell>
          <cell r="F1206">
            <v>3442</v>
          </cell>
        </row>
        <row r="1207">
          <cell r="A1207">
            <v>2004634</v>
          </cell>
          <cell r="B1207" t="str">
            <v>Víko s pružným úchytem...UV 80 FD</v>
          </cell>
          <cell r="C1207">
            <v>15.92</v>
          </cell>
          <cell r="D1207">
            <v>100</v>
          </cell>
          <cell r="E1207" t="str">
            <v>KS</v>
          </cell>
          <cell r="F1207">
            <v>1592</v>
          </cell>
        </row>
        <row r="1208">
          <cell r="A1208">
            <v>2005008</v>
          </cell>
          <cell r="B1208" t="str">
            <v>Odbočné krabice...X04 LGR</v>
          </cell>
          <cell r="C1208">
            <v>591.38</v>
          </cell>
          <cell r="D1208">
            <v>100</v>
          </cell>
          <cell r="E1208" t="str">
            <v>KS</v>
          </cell>
          <cell r="F1208">
            <v>59138</v>
          </cell>
        </row>
        <row r="1209">
          <cell r="A1209">
            <v>2005024</v>
          </cell>
          <cell r="B1209" t="str">
            <v>Odbočné krabice...X25 LGR</v>
          </cell>
          <cell r="C1209">
            <v>1521.43</v>
          </cell>
          <cell r="D1209">
            <v>100</v>
          </cell>
          <cell r="E1209" t="str">
            <v>KS</v>
          </cell>
          <cell r="F1209">
            <v>152143</v>
          </cell>
        </row>
        <row r="1210">
          <cell r="A1210">
            <v>2005312</v>
          </cell>
          <cell r="B1210" t="str">
            <v>Odbočné krabice...X16 H25 GNP5 LGR</v>
          </cell>
          <cell r="C1210">
            <v>2275.04</v>
          </cell>
          <cell r="D1210">
            <v>100</v>
          </cell>
          <cell r="E1210" t="str">
            <v>KS</v>
          </cell>
          <cell r="F1210">
            <v>227504</v>
          </cell>
        </row>
        <row r="1211">
          <cell r="A1211">
            <v>2005324</v>
          </cell>
          <cell r="B1211" t="str">
            <v>Odbočné krabice...X25 H50 GNP5 LGR</v>
          </cell>
          <cell r="C1211">
            <v>5404.59</v>
          </cell>
          <cell r="D1211">
            <v>100</v>
          </cell>
          <cell r="E1211" t="str">
            <v>KS</v>
          </cell>
          <cell r="F1211">
            <v>540459</v>
          </cell>
        </row>
        <row r="1212">
          <cell r="A1212">
            <v>2005454</v>
          </cell>
          <cell r="B1212" t="str">
            <v>Odbočné krabice...X02C LGR</v>
          </cell>
          <cell r="C1212">
            <v>396.2</v>
          </cell>
          <cell r="D1212">
            <v>100</v>
          </cell>
          <cell r="E1212" t="str">
            <v>KS</v>
          </cell>
          <cell r="F1212">
            <v>39620</v>
          </cell>
        </row>
        <row r="1213">
          <cell r="A1213">
            <v>2005458</v>
          </cell>
          <cell r="B1213" t="str">
            <v>Odbočné krabice...X04C LGR</v>
          </cell>
          <cell r="C1213">
            <v>590.41999999999996</v>
          </cell>
          <cell r="D1213">
            <v>100</v>
          </cell>
          <cell r="E1213" t="str">
            <v>KS</v>
          </cell>
          <cell r="F1213">
            <v>59042</v>
          </cell>
        </row>
        <row r="1214">
          <cell r="A1214">
            <v>2005594</v>
          </cell>
          <cell r="B1214" t="str">
            <v>Odbočné krabice...X02C SW</v>
          </cell>
          <cell r="C1214">
            <v>396.2</v>
          </cell>
          <cell r="D1214">
            <v>100</v>
          </cell>
          <cell r="E1214" t="str">
            <v>KS</v>
          </cell>
          <cell r="F1214">
            <v>39620</v>
          </cell>
        </row>
        <row r="1215">
          <cell r="A1215">
            <v>2005598</v>
          </cell>
          <cell r="B1215" t="str">
            <v>Odbočné krabice...X04C SW</v>
          </cell>
          <cell r="C1215">
            <v>590.41999999999996</v>
          </cell>
          <cell r="D1215">
            <v>100</v>
          </cell>
          <cell r="E1215" t="str">
            <v>KS</v>
          </cell>
          <cell r="F1215">
            <v>59042</v>
          </cell>
        </row>
        <row r="1216">
          <cell r="A1216">
            <v>2007029</v>
          </cell>
          <cell r="B1216" t="str">
            <v>Odbočná hranatá krabice...T 25</v>
          </cell>
          <cell r="C1216">
            <v>40.71</v>
          </cell>
          <cell r="D1216">
            <v>100</v>
          </cell>
          <cell r="E1216" t="str">
            <v>KS</v>
          </cell>
          <cell r="F1216">
            <v>4071</v>
          </cell>
        </row>
        <row r="1217">
          <cell r="A1217">
            <v>2007045</v>
          </cell>
          <cell r="B1217" t="str">
            <v>Odbočná hranatá krabice...T 40</v>
          </cell>
          <cell r="C1217">
            <v>48.91</v>
          </cell>
          <cell r="D1217">
            <v>100</v>
          </cell>
          <cell r="E1217" t="str">
            <v>KS</v>
          </cell>
          <cell r="F1217">
            <v>4891</v>
          </cell>
        </row>
        <row r="1218">
          <cell r="A1218">
            <v>2007061</v>
          </cell>
          <cell r="B1218" t="str">
            <v>Odbočná hranatá krabice...T 60</v>
          </cell>
          <cell r="C1218">
            <v>102.74</v>
          </cell>
          <cell r="D1218">
            <v>100</v>
          </cell>
          <cell r="E1218" t="str">
            <v>KS</v>
          </cell>
          <cell r="F1218">
            <v>10274</v>
          </cell>
        </row>
        <row r="1219">
          <cell r="A1219">
            <v>2007077</v>
          </cell>
          <cell r="B1219" t="str">
            <v>Odbočná hranatá krabice...T 100</v>
          </cell>
          <cell r="C1219">
            <v>189.51</v>
          </cell>
          <cell r="D1219">
            <v>100</v>
          </cell>
          <cell r="E1219" t="str">
            <v>KS</v>
          </cell>
          <cell r="F1219">
            <v>18951</v>
          </cell>
        </row>
        <row r="1220">
          <cell r="A1220">
            <v>2007081</v>
          </cell>
          <cell r="B1220" t="str">
            <v>Odbočné krabice...T 100 M25-M32</v>
          </cell>
          <cell r="C1220">
            <v>216.1</v>
          </cell>
          <cell r="D1220">
            <v>100</v>
          </cell>
          <cell r="E1220" t="str">
            <v>KS</v>
          </cell>
          <cell r="F1220">
            <v>21610</v>
          </cell>
        </row>
        <row r="1221">
          <cell r="A1221">
            <v>2007093</v>
          </cell>
          <cell r="B1221" t="str">
            <v>Odbočná hranatá krabice...T 160</v>
          </cell>
          <cell r="C1221">
            <v>242.62</v>
          </cell>
          <cell r="D1221">
            <v>100</v>
          </cell>
          <cell r="E1221" t="str">
            <v>KS</v>
          </cell>
          <cell r="F1221">
            <v>24262</v>
          </cell>
        </row>
        <row r="1222">
          <cell r="A1222">
            <v>2007109</v>
          </cell>
          <cell r="B1222" t="str">
            <v>Odbočná hranatá krabice...T 250</v>
          </cell>
          <cell r="C1222">
            <v>341.83</v>
          </cell>
          <cell r="D1222">
            <v>100</v>
          </cell>
          <cell r="E1222" t="str">
            <v>KS</v>
          </cell>
          <cell r="F1222">
            <v>34183</v>
          </cell>
        </row>
        <row r="1223">
          <cell r="A1223">
            <v>2007125</v>
          </cell>
          <cell r="B1223" t="str">
            <v>Odbočná hranatá krabice...T 350</v>
          </cell>
          <cell r="C1223">
            <v>1027.28</v>
          </cell>
          <cell r="D1223">
            <v>100</v>
          </cell>
          <cell r="E1223" t="str">
            <v>KS</v>
          </cell>
          <cell r="F1223">
            <v>102728</v>
          </cell>
        </row>
        <row r="1224">
          <cell r="A1224">
            <v>2007223</v>
          </cell>
          <cell r="B1224" t="str">
            <v>Odbočná hranatá krabice...T 40 OE</v>
          </cell>
          <cell r="C1224">
            <v>48.91</v>
          </cell>
          <cell r="D1224">
            <v>100</v>
          </cell>
          <cell r="E1224" t="str">
            <v>KS</v>
          </cell>
          <cell r="F1224">
            <v>4891</v>
          </cell>
        </row>
        <row r="1225">
          <cell r="A1225">
            <v>2007239</v>
          </cell>
          <cell r="B1225" t="str">
            <v>Odbočná hranatá krabice...T 60 OE</v>
          </cell>
          <cell r="C1225">
            <v>102.74</v>
          </cell>
          <cell r="D1225">
            <v>100</v>
          </cell>
          <cell r="E1225" t="str">
            <v>KS</v>
          </cell>
          <cell r="F1225">
            <v>10274</v>
          </cell>
        </row>
        <row r="1226">
          <cell r="A1226">
            <v>2007255</v>
          </cell>
          <cell r="B1226" t="str">
            <v>Odbočná hranatá krabice...T 100 OE</v>
          </cell>
          <cell r="C1226">
            <v>189.51</v>
          </cell>
          <cell r="D1226">
            <v>100</v>
          </cell>
          <cell r="E1226" t="str">
            <v>KS</v>
          </cell>
          <cell r="F1226">
            <v>18951</v>
          </cell>
        </row>
        <row r="1227">
          <cell r="A1227">
            <v>2007271</v>
          </cell>
          <cell r="B1227" t="str">
            <v>Odbočná hranatá krabice...T 160 OE</v>
          </cell>
          <cell r="C1227">
            <v>242.62</v>
          </cell>
          <cell r="D1227">
            <v>100</v>
          </cell>
          <cell r="E1227" t="str">
            <v>KS</v>
          </cell>
          <cell r="F1227">
            <v>24262</v>
          </cell>
        </row>
        <row r="1228">
          <cell r="A1228">
            <v>2007287</v>
          </cell>
          <cell r="B1228" t="str">
            <v>Odbočná hranatá krabice...T 250 OE</v>
          </cell>
          <cell r="C1228">
            <v>341.83</v>
          </cell>
          <cell r="D1228">
            <v>100</v>
          </cell>
          <cell r="E1228" t="str">
            <v>KS</v>
          </cell>
          <cell r="F1228">
            <v>34183</v>
          </cell>
        </row>
        <row r="1229">
          <cell r="A1229">
            <v>2007303</v>
          </cell>
          <cell r="B1229" t="str">
            <v>Odbočná hranatá krabice...T 350 OE</v>
          </cell>
          <cell r="C1229">
            <v>1027.28</v>
          </cell>
          <cell r="D1229">
            <v>100</v>
          </cell>
          <cell r="E1229" t="str">
            <v>KS</v>
          </cell>
          <cell r="F1229">
            <v>102728</v>
          </cell>
        </row>
        <row r="1230">
          <cell r="A1230">
            <v>2007312</v>
          </cell>
          <cell r="B1230" t="str">
            <v>Odbočná hranatá krabice...T 25 F</v>
          </cell>
          <cell r="C1230">
            <v>72.900000000000006</v>
          </cell>
          <cell r="D1230">
            <v>100</v>
          </cell>
          <cell r="E1230" t="str">
            <v>KS</v>
          </cell>
          <cell r="F1230">
            <v>7290</v>
          </cell>
        </row>
        <row r="1231">
          <cell r="A1231">
            <v>2007320</v>
          </cell>
          <cell r="B1231" t="str">
            <v>Odbočná hranatá krabice...T 40 F</v>
          </cell>
          <cell r="C1231">
            <v>87.45</v>
          </cell>
          <cell r="D1231">
            <v>100</v>
          </cell>
          <cell r="E1231" t="str">
            <v>KS</v>
          </cell>
          <cell r="F1231">
            <v>8745</v>
          </cell>
        </row>
        <row r="1232">
          <cell r="A1232">
            <v>2007339</v>
          </cell>
          <cell r="B1232" t="str">
            <v>Odbočná hranatá krabice...T 60 F</v>
          </cell>
          <cell r="C1232">
            <v>183.81</v>
          </cell>
          <cell r="D1232">
            <v>100</v>
          </cell>
          <cell r="E1232" t="str">
            <v>KS</v>
          </cell>
          <cell r="F1232">
            <v>18381</v>
          </cell>
        </row>
        <row r="1233">
          <cell r="A1233">
            <v>2007347</v>
          </cell>
          <cell r="B1233" t="str">
            <v>Odbočná hranatá krabice...T 100 F</v>
          </cell>
          <cell r="C1233">
            <v>338.83</v>
          </cell>
          <cell r="D1233">
            <v>100</v>
          </cell>
          <cell r="E1233" t="str">
            <v>KS</v>
          </cell>
          <cell r="F1233">
            <v>33883</v>
          </cell>
        </row>
        <row r="1234">
          <cell r="A1234">
            <v>2007355</v>
          </cell>
          <cell r="B1234" t="str">
            <v>Odbočná hranatá krabice...T 160 F</v>
          </cell>
          <cell r="C1234">
            <v>459.06</v>
          </cell>
          <cell r="D1234">
            <v>100</v>
          </cell>
          <cell r="E1234" t="str">
            <v>KS</v>
          </cell>
          <cell r="F1234">
            <v>45906</v>
          </cell>
        </row>
        <row r="1235">
          <cell r="A1235">
            <v>2007363</v>
          </cell>
          <cell r="B1235" t="str">
            <v>Odbočná hranatá krabice...T 250 F</v>
          </cell>
          <cell r="C1235">
            <v>585.91</v>
          </cell>
          <cell r="D1235">
            <v>100</v>
          </cell>
          <cell r="E1235" t="str">
            <v>KS</v>
          </cell>
          <cell r="F1235">
            <v>58591</v>
          </cell>
        </row>
        <row r="1236">
          <cell r="A1236">
            <v>2007371</v>
          </cell>
          <cell r="B1236" t="str">
            <v>Odbočná hranatá krabice...T 350 F</v>
          </cell>
          <cell r="C1236">
            <v>1837.44</v>
          </cell>
          <cell r="D1236">
            <v>100</v>
          </cell>
          <cell r="E1236" t="str">
            <v>KS</v>
          </cell>
          <cell r="F1236">
            <v>183744</v>
          </cell>
        </row>
        <row r="1237">
          <cell r="A1237">
            <v>2007430</v>
          </cell>
          <cell r="B1237" t="str">
            <v>Odbočovací krabice...T 25 KL</v>
          </cell>
          <cell r="C1237">
            <v>161.91</v>
          </cell>
          <cell r="D1237">
            <v>100</v>
          </cell>
          <cell r="E1237" t="str">
            <v>KS</v>
          </cell>
          <cell r="F1237">
            <v>16191</v>
          </cell>
        </row>
        <row r="1238">
          <cell r="A1238">
            <v>2007432</v>
          </cell>
          <cell r="B1238" t="str">
            <v>Odbočovací krabice...T 40 KL</v>
          </cell>
          <cell r="C1238">
            <v>171.52</v>
          </cell>
          <cell r="D1238">
            <v>100</v>
          </cell>
          <cell r="E1238" t="str">
            <v>KS</v>
          </cell>
          <cell r="F1238">
            <v>17152</v>
          </cell>
        </row>
        <row r="1239">
          <cell r="A1239">
            <v>2007434</v>
          </cell>
          <cell r="B1239" t="str">
            <v>Odbočovací krabice...T 60 KL</v>
          </cell>
          <cell r="C1239">
            <v>255.75</v>
          </cell>
          <cell r="D1239">
            <v>100</v>
          </cell>
          <cell r="E1239" t="str">
            <v>KS</v>
          </cell>
          <cell r="F1239">
            <v>25575</v>
          </cell>
        </row>
        <row r="1240">
          <cell r="A1240">
            <v>2007436</v>
          </cell>
          <cell r="B1240" t="str">
            <v>Odbočovací krabice...T 100 KL</v>
          </cell>
          <cell r="C1240">
            <v>653.79</v>
          </cell>
          <cell r="D1240">
            <v>100</v>
          </cell>
          <cell r="E1240" t="str">
            <v>KS</v>
          </cell>
          <cell r="F1240">
            <v>65379</v>
          </cell>
        </row>
        <row r="1241">
          <cell r="A1241">
            <v>2007440</v>
          </cell>
          <cell r="B1241" t="str">
            <v>Odbočné krabice...T 160 KL</v>
          </cell>
          <cell r="C1241">
            <v>1821.71</v>
          </cell>
          <cell r="D1241">
            <v>100</v>
          </cell>
          <cell r="E1241" t="str">
            <v>KS</v>
          </cell>
          <cell r="F1241">
            <v>182171</v>
          </cell>
        </row>
        <row r="1242">
          <cell r="A1242">
            <v>2007444</v>
          </cell>
          <cell r="B1242" t="str">
            <v>Odbočné krabice...T 250 KL</v>
          </cell>
          <cell r="C1242">
            <v>2005.15</v>
          </cell>
          <cell r="D1242">
            <v>100</v>
          </cell>
          <cell r="E1242" t="str">
            <v>KS</v>
          </cell>
          <cell r="F1242">
            <v>200515</v>
          </cell>
        </row>
        <row r="1243">
          <cell r="A1243">
            <v>2007448</v>
          </cell>
          <cell r="B1243" t="str">
            <v>Odbočné krabice...T 350 KL</v>
          </cell>
          <cell r="C1243">
            <v>2716.59</v>
          </cell>
          <cell r="D1243">
            <v>100</v>
          </cell>
          <cell r="E1243" t="str">
            <v>KS</v>
          </cell>
          <cell r="F1243">
            <v>271659</v>
          </cell>
        </row>
        <row r="1244">
          <cell r="A1244">
            <v>2007509</v>
          </cell>
          <cell r="B1244" t="str">
            <v>Odbočná hranatá krabice...T 25 RW</v>
          </cell>
          <cell r="C1244">
            <v>46.47</v>
          </cell>
          <cell r="D1244">
            <v>100</v>
          </cell>
          <cell r="E1244" t="str">
            <v>KS</v>
          </cell>
          <cell r="F1244">
            <v>4647</v>
          </cell>
        </row>
        <row r="1245">
          <cell r="A1245">
            <v>2007517</v>
          </cell>
          <cell r="B1245" t="str">
            <v>Odbočná hranatá krabice...T 40 RW</v>
          </cell>
          <cell r="C1245">
            <v>55.79</v>
          </cell>
          <cell r="D1245">
            <v>100</v>
          </cell>
          <cell r="E1245" t="str">
            <v>KS</v>
          </cell>
          <cell r="F1245">
            <v>5579</v>
          </cell>
        </row>
        <row r="1246">
          <cell r="A1246">
            <v>2007525</v>
          </cell>
          <cell r="B1246" t="str">
            <v>Odbočná hranatá krabice...T 60 RW</v>
          </cell>
          <cell r="C1246">
            <v>117.2</v>
          </cell>
          <cell r="D1246">
            <v>100</v>
          </cell>
          <cell r="E1246" t="str">
            <v>KS</v>
          </cell>
          <cell r="F1246">
            <v>11720</v>
          </cell>
        </row>
        <row r="1247">
          <cell r="A1247">
            <v>2007533</v>
          </cell>
          <cell r="B1247" t="str">
            <v>Odbočná hranatá krabice...T 100 RW</v>
          </cell>
          <cell r="C1247">
            <v>216.16</v>
          </cell>
          <cell r="D1247">
            <v>100</v>
          </cell>
          <cell r="E1247" t="str">
            <v>KS</v>
          </cell>
          <cell r="F1247">
            <v>21616</v>
          </cell>
        </row>
        <row r="1248">
          <cell r="A1248">
            <v>2007541</v>
          </cell>
          <cell r="B1248" t="str">
            <v>Odbočná hranatá krabice...T 160 RW</v>
          </cell>
          <cell r="C1248">
            <v>276.79000000000002</v>
          </cell>
          <cell r="D1248">
            <v>100</v>
          </cell>
          <cell r="E1248" t="str">
            <v>KS</v>
          </cell>
          <cell r="F1248">
            <v>27679</v>
          </cell>
        </row>
        <row r="1249">
          <cell r="A1249">
            <v>2007554</v>
          </cell>
          <cell r="B1249" t="str">
            <v>Odbočná hranatá krabice...T 250 RW</v>
          </cell>
          <cell r="C1249">
            <v>389.94</v>
          </cell>
          <cell r="D1249">
            <v>100</v>
          </cell>
          <cell r="E1249" t="str">
            <v>KS</v>
          </cell>
          <cell r="F1249">
            <v>38994</v>
          </cell>
        </row>
        <row r="1250">
          <cell r="A1250">
            <v>2007568</v>
          </cell>
          <cell r="B1250" t="str">
            <v>Odbočná hranatá krabice...T 350 RW</v>
          </cell>
          <cell r="C1250">
            <v>1171.75</v>
          </cell>
          <cell r="D1250">
            <v>100</v>
          </cell>
          <cell r="E1250" t="str">
            <v>KS</v>
          </cell>
          <cell r="F1250">
            <v>117175</v>
          </cell>
        </row>
        <row r="1251">
          <cell r="A1251">
            <v>2007630</v>
          </cell>
          <cell r="B1251" t="str">
            <v>Odbočná hranatá krabice...T 40 RO-LGR</v>
          </cell>
          <cell r="C1251">
            <v>79.239999999999995</v>
          </cell>
          <cell r="D1251">
            <v>100</v>
          </cell>
          <cell r="E1251" t="str">
            <v>KS</v>
          </cell>
          <cell r="F1251">
            <v>7924</v>
          </cell>
        </row>
        <row r="1252">
          <cell r="A1252">
            <v>2007638</v>
          </cell>
          <cell r="B1252" t="str">
            <v>Odbočná hranatá krabice...T 60 RO-LGR</v>
          </cell>
          <cell r="C1252">
            <v>183.75</v>
          </cell>
          <cell r="D1252">
            <v>100</v>
          </cell>
          <cell r="E1252" t="str">
            <v>KS</v>
          </cell>
          <cell r="F1252">
            <v>18375</v>
          </cell>
        </row>
        <row r="1253">
          <cell r="A1253">
            <v>2007644</v>
          </cell>
          <cell r="B1253" t="str">
            <v>Odbočná hranatá krabice...T 100 RO-LGR</v>
          </cell>
          <cell r="C1253">
            <v>306.24</v>
          </cell>
          <cell r="D1253">
            <v>100</v>
          </cell>
          <cell r="E1253" t="str">
            <v>KS</v>
          </cell>
          <cell r="F1253">
            <v>30624</v>
          </cell>
        </row>
        <row r="1254">
          <cell r="A1254">
            <v>2007649</v>
          </cell>
          <cell r="B1254" t="str">
            <v>Odbočná hranatá krabice...T 160 RO-LGR</v>
          </cell>
          <cell r="C1254">
            <v>346.31</v>
          </cell>
          <cell r="D1254">
            <v>100</v>
          </cell>
          <cell r="E1254" t="str">
            <v>KS</v>
          </cell>
          <cell r="F1254">
            <v>34631</v>
          </cell>
        </row>
        <row r="1255">
          <cell r="A1255">
            <v>2007657</v>
          </cell>
          <cell r="B1255" t="str">
            <v>Odbočná hranatá krabice...T 250 RO-LGR</v>
          </cell>
          <cell r="C1255">
            <v>486.43</v>
          </cell>
          <cell r="D1255">
            <v>100</v>
          </cell>
          <cell r="E1255" t="str">
            <v>KS</v>
          </cell>
          <cell r="F1255">
            <v>48643</v>
          </cell>
        </row>
        <row r="1256">
          <cell r="A1256">
            <v>2007710</v>
          </cell>
          <cell r="B1256" t="str">
            <v>Odbočná hranatá krabice...T 60 HD LGR</v>
          </cell>
          <cell r="C1256">
            <v>534.91999999999996</v>
          </cell>
          <cell r="D1256">
            <v>100</v>
          </cell>
          <cell r="E1256" t="str">
            <v>KS</v>
          </cell>
          <cell r="F1256">
            <v>53492</v>
          </cell>
        </row>
        <row r="1257">
          <cell r="A1257">
            <v>2007714</v>
          </cell>
          <cell r="B1257" t="str">
            <v>Odbočná hranatá krabice...T 160 HD LGR</v>
          </cell>
          <cell r="C1257">
            <v>930.4</v>
          </cell>
          <cell r="D1257">
            <v>100</v>
          </cell>
          <cell r="E1257" t="str">
            <v>KS</v>
          </cell>
          <cell r="F1257">
            <v>93040</v>
          </cell>
        </row>
        <row r="1258">
          <cell r="A1258">
            <v>2007718</v>
          </cell>
          <cell r="B1258" t="str">
            <v>Odbočná hranatá krabice...T 350 HD LGR</v>
          </cell>
          <cell r="C1258">
            <v>1318.1</v>
          </cell>
          <cell r="D1258">
            <v>100</v>
          </cell>
          <cell r="E1258" t="str">
            <v>KS</v>
          </cell>
          <cell r="F1258">
            <v>131810</v>
          </cell>
        </row>
        <row r="1259">
          <cell r="A1259">
            <v>2007730</v>
          </cell>
          <cell r="B1259" t="str">
            <v>Odbočná hranatá krabice...T 60 OE HD LGR</v>
          </cell>
          <cell r="C1259">
            <v>621.47</v>
          </cell>
          <cell r="D1259">
            <v>100</v>
          </cell>
          <cell r="E1259" t="str">
            <v>KS</v>
          </cell>
          <cell r="F1259">
            <v>62147</v>
          </cell>
        </row>
        <row r="1260">
          <cell r="A1260">
            <v>2007736</v>
          </cell>
          <cell r="B1260" t="str">
            <v>Odbočná hranatá krabice...T 250 OE HD LGR</v>
          </cell>
          <cell r="C1260">
            <v>1197.04</v>
          </cell>
          <cell r="D1260">
            <v>100</v>
          </cell>
          <cell r="E1260" t="str">
            <v>KS</v>
          </cell>
          <cell r="F1260">
            <v>119704</v>
          </cell>
        </row>
        <row r="1261">
          <cell r="A1261">
            <v>2007738</v>
          </cell>
          <cell r="B1261" t="str">
            <v>Odbočná hranatá krabice...T 350 OE HD LGR</v>
          </cell>
          <cell r="C1261">
            <v>1348.33</v>
          </cell>
          <cell r="D1261">
            <v>100</v>
          </cell>
          <cell r="E1261" t="str">
            <v>KS</v>
          </cell>
          <cell r="F1261">
            <v>134833</v>
          </cell>
        </row>
        <row r="1262">
          <cell r="A1262">
            <v>2007750</v>
          </cell>
          <cell r="B1262" t="str">
            <v>Odbočná krabice s transparentním...T 60 HD TR</v>
          </cell>
          <cell r="C1262">
            <v>657.25</v>
          </cell>
          <cell r="D1262">
            <v>100</v>
          </cell>
          <cell r="E1262" t="str">
            <v>KS</v>
          </cell>
          <cell r="F1262">
            <v>65725</v>
          </cell>
        </row>
        <row r="1263">
          <cell r="A1263">
            <v>2007752</v>
          </cell>
          <cell r="B1263" t="str">
            <v>Odbočná krabice s transpatentním...T 100 HD TR</v>
          </cell>
          <cell r="C1263">
            <v>760.31</v>
          </cell>
          <cell r="D1263">
            <v>100</v>
          </cell>
          <cell r="E1263" t="str">
            <v>KS</v>
          </cell>
          <cell r="F1263">
            <v>76031</v>
          </cell>
        </row>
        <row r="1264">
          <cell r="A1264">
            <v>2007754</v>
          </cell>
          <cell r="B1264" t="str">
            <v>Odbočná krabice s transpatentním...T 160 HD TR</v>
          </cell>
          <cell r="C1264">
            <v>1011.66</v>
          </cell>
          <cell r="D1264">
            <v>100</v>
          </cell>
          <cell r="E1264" t="str">
            <v>KS</v>
          </cell>
          <cell r="F1264">
            <v>101166</v>
          </cell>
        </row>
        <row r="1265">
          <cell r="A1265">
            <v>2007756</v>
          </cell>
          <cell r="B1265" t="str">
            <v>Odbočná krabice s transparentním...T 250 HD TR</v>
          </cell>
          <cell r="C1265">
            <v>1247.4100000000001</v>
          </cell>
          <cell r="D1265">
            <v>100</v>
          </cell>
          <cell r="E1265" t="str">
            <v>KS</v>
          </cell>
          <cell r="F1265">
            <v>124741</v>
          </cell>
        </row>
        <row r="1266">
          <cell r="A1266">
            <v>2007758</v>
          </cell>
          <cell r="B1266" t="str">
            <v>Odbočná krabice s transparentním...T 350 HD TR</v>
          </cell>
          <cell r="C1266">
            <v>1401.98</v>
          </cell>
          <cell r="D1266">
            <v>100</v>
          </cell>
          <cell r="E1266" t="str">
            <v>KS</v>
          </cell>
          <cell r="F1266">
            <v>140198</v>
          </cell>
        </row>
        <row r="1267">
          <cell r="A1267">
            <v>2007770</v>
          </cell>
          <cell r="B1267" t="str">
            <v>krabice...T 60 OE HD TR</v>
          </cell>
          <cell r="C1267">
            <v>657.25</v>
          </cell>
          <cell r="D1267">
            <v>100</v>
          </cell>
          <cell r="E1267" t="str">
            <v>KS</v>
          </cell>
          <cell r="F1267">
            <v>65725</v>
          </cell>
        </row>
        <row r="1268">
          <cell r="A1268">
            <v>2007772</v>
          </cell>
          <cell r="B1268" t="str">
            <v>Odbočná krabice...T 100 OE HD TR</v>
          </cell>
          <cell r="C1268">
            <v>761.11</v>
          </cell>
          <cell r="D1268">
            <v>100</v>
          </cell>
          <cell r="E1268" t="str">
            <v>KS</v>
          </cell>
          <cell r="F1268">
            <v>76111</v>
          </cell>
        </row>
        <row r="1269">
          <cell r="A1269">
            <v>2007774</v>
          </cell>
          <cell r="B1269" t="str">
            <v>Odbočná krabice...T 160 OE HD TR</v>
          </cell>
          <cell r="C1269">
            <v>1010.12</v>
          </cell>
          <cell r="D1269">
            <v>100</v>
          </cell>
          <cell r="E1269" t="str">
            <v>KS</v>
          </cell>
          <cell r="F1269">
            <v>101012</v>
          </cell>
        </row>
        <row r="1270">
          <cell r="A1270">
            <v>2007776</v>
          </cell>
          <cell r="B1270" t="str">
            <v>Odbočná krabice...T 250 OE HD TR</v>
          </cell>
          <cell r="C1270">
            <v>1247.9000000000001</v>
          </cell>
          <cell r="D1270">
            <v>100</v>
          </cell>
          <cell r="E1270" t="str">
            <v>KS</v>
          </cell>
          <cell r="F1270">
            <v>124790</v>
          </cell>
        </row>
        <row r="1271">
          <cell r="A1271">
            <v>2007778</v>
          </cell>
          <cell r="B1271" t="str">
            <v>Odbočná krabice...T 350 OE HD TR</v>
          </cell>
          <cell r="C1271">
            <v>1402.37</v>
          </cell>
          <cell r="D1271">
            <v>100</v>
          </cell>
          <cell r="E1271" t="str">
            <v>KS</v>
          </cell>
          <cell r="F1271">
            <v>140237</v>
          </cell>
        </row>
        <row r="1272">
          <cell r="A1272">
            <v>2007811</v>
          </cell>
          <cell r="B1272" t="str">
            <v>Odbočné krabice...T 100 WB 4S3</v>
          </cell>
          <cell r="C1272">
            <v>1162</v>
          </cell>
          <cell r="D1272">
            <v>1</v>
          </cell>
          <cell r="E1272" t="str">
            <v>KS</v>
          </cell>
          <cell r="F1272">
            <v>1162</v>
          </cell>
        </row>
        <row r="1273">
          <cell r="A1273">
            <v>2007815</v>
          </cell>
          <cell r="B1273" t="str">
            <v>Odbočné krabice...T 100 WB 1W3 1S3</v>
          </cell>
          <cell r="C1273">
            <v>944</v>
          </cell>
          <cell r="D1273">
            <v>1</v>
          </cell>
          <cell r="E1273" t="str">
            <v>KS</v>
          </cell>
          <cell r="F1273">
            <v>944</v>
          </cell>
        </row>
        <row r="1274">
          <cell r="A1274">
            <v>2007821</v>
          </cell>
          <cell r="B1274" t="str">
            <v>Odbočné krabice...T 100 2MSD WS</v>
          </cell>
          <cell r="C1274">
            <v>1142</v>
          </cell>
          <cell r="D1274">
            <v>1</v>
          </cell>
          <cell r="E1274" t="str">
            <v>KS</v>
          </cell>
          <cell r="F1274">
            <v>1142</v>
          </cell>
        </row>
        <row r="1275">
          <cell r="A1275">
            <v>2007822</v>
          </cell>
          <cell r="B1275" t="str">
            <v>Odbočné krabice...T 100 WB 6S3</v>
          </cell>
          <cell r="C1275">
            <v>2364</v>
          </cell>
          <cell r="D1275">
            <v>1</v>
          </cell>
          <cell r="E1275" t="str">
            <v>KS</v>
          </cell>
          <cell r="F1275">
            <v>2364</v>
          </cell>
        </row>
        <row r="1276">
          <cell r="A1276">
            <v>2007825</v>
          </cell>
          <cell r="B1276" t="str">
            <v>Odbočné krabice...T 100 4MSD WS</v>
          </cell>
          <cell r="C1276">
            <v>2123</v>
          </cell>
          <cell r="D1276">
            <v>1</v>
          </cell>
          <cell r="E1276" t="str">
            <v>KS</v>
          </cell>
          <cell r="F1276">
            <v>2123</v>
          </cell>
        </row>
        <row r="1277">
          <cell r="A1277">
            <v>2007826</v>
          </cell>
          <cell r="B1277" t="str">
            <v>Víko...T 100 D MSD2A</v>
          </cell>
          <cell r="C1277">
            <v>219</v>
          </cell>
          <cell r="D1277">
            <v>1</v>
          </cell>
          <cell r="E1277" t="str">
            <v>KS</v>
          </cell>
          <cell r="F1277">
            <v>219</v>
          </cell>
        </row>
        <row r="1278">
          <cell r="A1278">
            <v>2007831</v>
          </cell>
          <cell r="B1278" t="str">
            <v>Upevňovací kolík...T-S MST</v>
          </cell>
          <cell r="C1278">
            <v>19.32</v>
          </cell>
          <cell r="D1278">
            <v>100</v>
          </cell>
          <cell r="E1278" t="str">
            <v>KS</v>
          </cell>
          <cell r="F1278">
            <v>1932</v>
          </cell>
        </row>
        <row r="1279">
          <cell r="A1279">
            <v>2007833</v>
          </cell>
          <cell r="B1279" t="str">
            <v>Upevňovací prvek T60-T100...BE TS GR</v>
          </cell>
          <cell r="C1279">
            <v>63.18</v>
          </cell>
          <cell r="D1279">
            <v>100</v>
          </cell>
          <cell r="E1279" t="str">
            <v>KS</v>
          </cell>
          <cell r="F1279">
            <v>6318</v>
          </cell>
        </row>
        <row r="1280">
          <cell r="A1280">
            <v>2007835</v>
          </cell>
          <cell r="B1280" t="str">
            <v>Upevňovací prvek T60-T100...BE TS KR</v>
          </cell>
          <cell r="C1280">
            <v>68.2</v>
          </cell>
          <cell r="D1280">
            <v>100</v>
          </cell>
          <cell r="E1280" t="str">
            <v>KS</v>
          </cell>
          <cell r="F1280">
            <v>6820</v>
          </cell>
        </row>
        <row r="1281">
          <cell r="A1281">
            <v>2007852</v>
          </cell>
          <cell r="B1281" t="str">
            <v>Odbočné krabice...T 100 WB 2s5</v>
          </cell>
          <cell r="C1281">
            <v>739</v>
          </cell>
          <cell r="D1281">
            <v>1</v>
          </cell>
          <cell r="E1281" t="str">
            <v>KS</v>
          </cell>
          <cell r="F1281">
            <v>739</v>
          </cell>
        </row>
        <row r="1282">
          <cell r="A1282">
            <v>2007900</v>
          </cell>
          <cell r="B1282" t="str">
            <v>Odbočné krabice...T 40 M20</v>
          </cell>
          <cell r="C1282">
            <v>128.03</v>
          </cell>
          <cell r="D1282">
            <v>100</v>
          </cell>
          <cell r="E1282" t="str">
            <v>KS</v>
          </cell>
          <cell r="F1282">
            <v>12803</v>
          </cell>
        </row>
        <row r="1283">
          <cell r="A1283">
            <v>2007904</v>
          </cell>
          <cell r="B1283" t="str">
            <v>Odbočné krabice...T 40 M20 KL</v>
          </cell>
          <cell r="C1283">
            <v>245.29</v>
          </cell>
          <cell r="D1283">
            <v>100</v>
          </cell>
          <cell r="E1283" t="str">
            <v>KS</v>
          </cell>
          <cell r="F1283">
            <v>24529</v>
          </cell>
        </row>
        <row r="1284">
          <cell r="A1284">
            <v>2007910</v>
          </cell>
          <cell r="B1284" t="str">
            <v>Odbočné krabice...T 60 M20</v>
          </cell>
          <cell r="C1284">
            <v>272.98</v>
          </cell>
          <cell r="D1284">
            <v>100</v>
          </cell>
          <cell r="E1284" t="str">
            <v>KS</v>
          </cell>
          <cell r="F1284">
            <v>27298</v>
          </cell>
        </row>
        <row r="1285">
          <cell r="A1285">
            <v>2007918</v>
          </cell>
          <cell r="B1285" t="str">
            <v>Odbočná krabice s vývodkou...T 60 M20 NL</v>
          </cell>
          <cell r="C1285">
            <v>247.61</v>
          </cell>
          <cell r="D1285">
            <v>100</v>
          </cell>
          <cell r="E1285" t="str">
            <v>KS</v>
          </cell>
          <cell r="F1285">
            <v>24761</v>
          </cell>
        </row>
        <row r="1286">
          <cell r="A1286">
            <v>2007926</v>
          </cell>
          <cell r="B1286" t="str">
            <v>Odbočné krabice...T 60 M25</v>
          </cell>
          <cell r="C1286">
            <v>197.66</v>
          </cell>
          <cell r="D1286">
            <v>100</v>
          </cell>
          <cell r="E1286" t="str">
            <v>KS</v>
          </cell>
          <cell r="F1286">
            <v>19766</v>
          </cell>
        </row>
        <row r="1287">
          <cell r="A1287">
            <v>2008812</v>
          </cell>
          <cell r="B1287" t="str">
            <v>Přisazená rozvodnice...SDB 12 PS</v>
          </cell>
          <cell r="C1287">
            <v>2040</v>
          </cell>
          <cell r="D1287">
            <v>1</v>
          </cell>
          <cell r="E1287" t="str">
            <v>KS</v>
          </cell>
          <cell r="F1287">
            <v>2040</v>
          </cell>
        </row>
        <row r="1288">
          <cell r="A1288">
            <v>2008844</v>
          </cell>
          <cell r="B1288" t="str">
            <v>Přisazená rozvodnice...SDB 05 PC</v>
          </cell>
          <cell r="C1288">
            <v>1502</v>
          </cell>
          <cell r="D1288">
            <v>1</v>
          </cell>
          <cell r="E1288" t="str">
            <v>KS</v>
          </cell>
          <cell r="F1288">
            <v>1502</v>
          </cell>
        </row>
        <row r="1289">
          <cell r="A1289">
            <v>2008860</v>
          </cell>
          <cell r="B1289" t="str">
            <v>Přisazená rozvodnice...SDB 03L PC</v>
          </cell>
          <cell r="C1289">
            <v>831</v>
          </cell>
          <cell r="D1289">
            <v>1</v>
          </cell>
          <cell r="E1289" t="str">
            <v>KS</v>
          </cell>
          <cell r="F1289">
            <v>831</v>
          </cell>
        </row>
        <row r="1290">
          <cell r="A1290">
            <v>2008864</v>
          </cell>
          <cell r="B1290" t="str">
            <v>Přisazená rozvodnice...SDB 05L PC</v>
          </cell>
          <cell r="C1290">
            <v>874</v>
          </cell>
          <cell r="D1290">
            <v>1</v>
          </cell>
          <cell r="E1290" t="str">
            <v>KS</v>
          </cell>
          <cell r="F1290">
            <v>874</v>
          </cell>
        </row>
        <row r="1291">
          <cell r="A1291">
            <v>2008872</v>
          </cell>
          <cell r="B1291" t="str">
            <v>Přisazená rozvodnice...SDB 12L PC</v>
          </cell>
          <cell r="C1291">
            <v>1840</v>
          </cell>
          <cell r="D1291">
            <v>1</v>
          </cell>
          <cell r="E1291" t="str">
            <v>KS</v>
          </cell>
          <cell r="F1291">
            <v>1840</v>
          </cell>
        </row>
        <row r="1292">
          <cell r="A1292">
            <v>2009038</v>
          </cell>
          <cell r="B1292" t="str">
            <v>...HLAK 5-10x25</v>
          </cell>
          <cell r="C1292">
            <v>1934.9</v>
          </cell>
          <cell r="D1292">
            <v>100</v>
          </cell>
          <cell r="E1292" t="str">
            <v>KS</v>
          </cell>
          <cell r="F1292">
            <v>193490</v>
          </cell>
        </row>
        <row r="1293">
          <cell r="A1293">
            <v>2011308</v>
          </cell>
          <cell r="B1293" t="str">
            <v>Odbočná krabice ALU...Mx 080705 SGR</v>
          </cell>
          <cell r="C1293">
            <v>733.86</v>
          </cell>
          <cell r="D1293">
            <v>100</v>
          </cell>
          <cell r="E1293" t="str">
            <v>KS</v>
          </cell>
          <cell r="F1293">
            <v>73386</v>
          </cell>
        </row>
        <row r="1294">
          <cell r="A1294">
            <v>2011316</v>
          </cell>
          <cell r="B1294" t="str">
            <v>Robusní hliníková krabice IP66...Mx 161008 SGR</v>
          </cell>
          <cell r="C1294">
            <v>2010.99</v>
          </cell>
          <cell r="D1294">
            <v>100</v>
          </cell>
          <cell r="E1294" t="str">
            <v>KS</v>
          </cell>
          <cell r="F1294">
            <v>201099</v>
          </cell>
        </row>
        <row r="1295">
          <cell r="A1295">
            <v>2011324</v>
          </cell>
          <cell r="B1295" t="str">
            <v>Robusní hliníková krabice IP67...Mx 170805 SGR</v>
          </cell>
          <cell r="C1295">
            <v>1605.57</v>
          </cell>
          <cell r="D1295">
            <v>100</v>
          </cell>
          <cell r="E1295" t="str">
            <v>KS</v>
          </cell>
          <cell r="F1295">
            <v>160557</v>
          </cell>
        </row>
        <row r="1296">
          <cell r="A1296">
            <v>2011506</v>
          </cell>
          <cell r="B1296" t="str">
            <v>Násuvné těsnění...EDR 25 16-20 LGR</v>
          </cell>
          <cell r="C1296">
            <v>10.47</v>
          </cell>
          <cell r="D1296">
            <v>100</v>
          </cell>
          <cell r="E1296" t="str">
            <v>KS</v>
          </cell>
          <cell r="F1296">
            <v>1047</v>
          </cell>
        </row>
        <row r="1297">
          <cell r="A1297">
            <v>2011514</v>
          </cell>
          <cell r="B1297" t="str">
            <v>Násuvné těsnění...EDR 25 20-25 LGR</v>
          </cell>
          <cell r="C1297">
            <v>10.74</v>
          </cell>
          <cell r="D1297">
            <v>100</v>
          </cell>
          <cell r="E1297" t="str">
            <v>KS</v>
          </cell>
          <cell r="F1297">
            <v>1074</v>
          </cell>
        </row>
        <row r="1298">
          <cell r="A1298">
            <v>2011530</v>
          </cell>
          <cell r="B1298" t="str">
            <v>Násuvné těsnění...EDR 32 25-32 LGR</v>
          </cell>
          <cell r="C1298">
            <v>12.55</v>
          </cell>
          <cell r="D1298">
            <v>100</v>
          </cell>
          <cell r="E1298" t="str">
            <v>KS</v>
          </cell>
          <cell r="F1298">
            <v>1255</v>
          </cell>
        </row>
        <row r="1299">
          <cell r="A1299">
            <v>2011638</v>
          </cell>
          <cell r="B1299" t="str">
            <v>Násuvné těsnění...EDK 25 LGR</v>
          </cell>
          <cell r="C1299">
            <v>2.81</v>
          </cell>
          <cell r="D1299">
            <v>100</v>
          </cell>
          <cell r="E1299" t="str">
            <v>KS</v>
          </cell>
          <cell r="F1299">
            <v>281</v>
          </cell>
        </row>
        <row r="1300">
          <cell r="A1300">
            <v>2011646</v>
          </cell>
          <cell r="B1300" t="str">
            <v>Násuvné těsnění...EDK 32 LGR</v>
          </cell>
          <cell r="C1300">
            <v>6.81</v>
          </cell>
          <cell r="D1300">
            <v>100</v>
          </cell>
          <cell r="E1300" t="str">
            <v>KS</v>
          </cell>
          <cell r="F1300">
            <v>681</v>
          </cell>
        </row>
        <row r="1301">
          <cell r="A1301">
            <v>2011654</v>
          </cell>
          <cell r="B1301" t="str">
            <v>Násuvné těsnění...EDK 40 LGR</v>
          </cell>
          <cell r="C1301">
            <v>10.24</v>
          </cell>
          <cell r="D1301">
            <v>100</v>
          </cell>
          <cell r="E1301" t="str">
            <v>KS</v>
          </cell>
          <cell r="F1301">
            <v>1024</v>
          </cell>
        </row>
        <row r="1302">
          <cell r="A1302">
            <v>2011700</v>
          </cell>
          <cell r="B1302" t="str">
            <v>Násuvné těsnění...EDK 40 RW</v>
          </cell>
          <cell r="C1302">
            <v>9.2100000000000009</v>
          </cell>
          <cell r="D1302">
            <v>100</v>
          </cell>
          <cell r="E1302" t="str">
            <v>KS</v>
          </cell>
          <cell r="F1302">
            <v>921</v>
          </cell>
        </row>
        <row r="1303">
          <cell r="A1303">
            <v>2012030</v>
          </cell>
          <cell r="B1303" t="str">
            <v>Vsuvka...89</v>
          </cell>
          <cell r="C1303">
            <v>2.38</v>
          </cell>
          <cell r="D1303">
            <v>100</v>
          </cell>
          <cell r="E1303" t="str">
            <v>KS</v>
          </cell>
          <cell r="F1303">
            <v>238</v>
          </cell>
        </row>
        <row r="1304">
          <cell r="A1304">
            <v>2012049</v>
          </cell>
          <cell r="B1304" t="str">
            <v>Vsuvka...89 ROE 12-16</v>
          </cell>
          <cell r="C1304">
            <v>2.64</v>
          </cell>
          <cell r="D1304">
            <v>100</v>
          </cell>
          <cell r="E1304" t="str">
            <v>KS</v>
          </cell>
          <cell r="F1304">
            <v>264</v>
          </cell>
        </row>
        <row r="1305">
          <cell r="A1305">
            <v>2012081</v>
          </cell>
          <cell r="B1305" t="str">
            <v>Vsuvka...89 3MM NUT</v>
          </cell>
          <cell r="C1305">
            <v>2.33</v>
          </cell>
          <cell r="D1305">
            <v>100</v>
          </cell>
          <cell r="E1305" t="str">
            <v>KS</v>
          </cell>
          <cell r="F1305">
            <v>233</v>
          </cell>
        </row>
        <row r="1306">
          <cell r="A1306">
            <v>2012146</v>
          </cell>
          <cell r="B1306" t="str">
            <v>Vsuvka...89 SW</v>
          </cell>
          <cell r="C1306">
            <v>1.85</v>
          </cell>
          <cell r="D1306">
            <v>100</v>
          </cell>
          <cell r="E1306" t="str">
            <v>KS</v>
          </cell>
          <cell r="F1306">
            <v>185</v>
          </cell>
        </row>
        <row r="1307">
          <cell r="A1307">
            <v>2012350</v>
          </cell>
          <cell r="B1307" t="str">
            <v>Těsnění...EDS M20 LGR</v>
          </cell>
          <cell r="C1307">
            <v>10.17</v>
          </cell>
          <cell r="D1307">
            <v>100</v>
          </cell>
          <cell r="E1307" t="str">
            <v>KS</v>
          </cell>
          <cell r="F1307">
            <v>1017</v>
          </cell>
        </row>
        <row r="1308">
          <cell r="A1308">
            <v>2012354</v>
          </cell>
          <cell r="B1308" t="str">
            <v>Těsnění...EDS M25 LGR</v>
          </cell>
          <cell r="C1308">
            <v>11.56</v>
          </cell>
          <cell r="D1308">
            <v>100</v>
          </cell>
          <cell r="E1308" t="str">
            <v>KS</v>
          </cell>
          <cell r="F1308">
            <v>1156</v>
          </cell>
        </row>
        <row r="1309">
          <cell r="A1309">
            <v>2012375</v>
          </cell>
          <cell r="B1309" t="str">
            <v>Těsnění...EDVS M20 LGR</v>
          </cell>
          <cell r="C1309">
            <v>10.17</v>
          </cell>
          <cell r="D1309">
            <v>100</v>
          </cell>
          <cell r="E1309" t="str">
            <v>KS</v>
          </cell>
          <cell r="F1309">
            <v>1017</v>
          </cell>
        </row>
        <row r="1310">
          <cell r="A1310">
            <v>2012383</v>
          </cell>
          <cell r="B1310" t="str">
            <v>Těsnění...EDVS M25 LGR</v>
          </cell>
          <cell r="C1310">
            <v>10.9</v>
          </cell>
          <cell r="D1310">
            <v>100</v>
          </cell>
          <cell r="E1310" t="str">
            <v>KS</v>
          </cell>
          <cell r="F1310">
            <v>1090</v>
          </cell>
        </row>
        <row r="1311">
          <cell r="A1311">
            <v>2012391</v>
          </cell>
          <cell r="B1311" t="str">
            <v>Těsnění...EDVS M32 LGR</v>
          </cell>
          <cell r="C1311">
            <v>11.98</v>
          </cell>
          <cell r="D1311">
            <v>100</v>
          </cell>
          <cell r="E1311" t="str">
            <v>KS</v>
          </cell>
          <cell r="F1311">
            <v>1198</v>
          </cell>
        </row>
        <row r="1312">
          <cell r="A1312">
            <v>2012758</v>
          </cell>
          <cell r="B1312" t="str">
            <v>Plochá kabelová vývodka...106 FL 16 8 19</v>
          </cell>
          <cell r="C1312">
            <v>40.15</v>
          </cell>
          <cell r="D1312">
            <v>100</v>
          </cell>
          <cell r="E1312" t="str">
            <v>KS</v>
          </cell>
          <cell r="F1312">
            <v>4015</v>
          </cell>
        </row>
        <row r="1313">
          <cell r="A1313">
            <v>2012774</v>
          </cell>
          <cell r="B1313" t="str">
            <v>Plochá kabelová vývodka...106 FL 29 14 40</v>
          </cell>
          <cell r="C1313">
            <v>71.66</v>
          </cell>
          <cell r="D1313">
            <v>100</v>
          </cell>
          <cell r="E1313" t="str">
            <v>KS</v>
          </cell>
          <cell r="F1313">
            <v>7166</v>
          </cell>
        </row>
        <row r="1314">
          <cell r="A1314">
            <v>2012782</v>
          </cell>
          <cell r="B1314" t="str">
            <v>Plochá kabelová vývodka...106 FL 21 8 33</v>
          </cell>
          <cell r="C1314">
            <v>56.04</v>
          </cell>
          <cell r="D1314">
            <v>100</v>
          </cell>
          <cell r="E1314" t="str">
            <v>KS</v>
          </cell>
          <cell r="F1314">
            <v>5604</v>
          </cell>
        </row>
        <row r="1315">
          <cell r="A1315">
            <v>2012804</v>
          </cell>
          <cell r="B1315" t="str">
            <v>Plochá kabelová vývodka...106 FL 21 9 39</v>
          </cell>
          <cell r="C1315">
            <v>56.04</v>
          </cell>
          <cell r="D1315">
            <v>100</v>
          </cell>
          <cell r="E1315" t="str">
            <v>KS</v>
          </cell>
          <cell r="F1315">
            <v>5604</v>
          </cell>
        </row>
        <row r="1316">
          <cell r="A1316">
            <v>2012820</v>
          </cell>
          <cell r="B1316" t="str">
            <v>Plochá kabelová vývodka...106 FL 21 9 22</v>
          </cell>
          <cell r="C1316">
            <v>54.94</v>
          </cell>
          <cell r="D1316">
            <v>100</v>
          </cell>
          <cell r="E1316" t="str">
            <v>KS</v>
          </cell>
          <cell r="F1316">
            <v>5494</v>
          </cell>
        </row>
        <row r="1317">
          <cell r="A1317">
            <v>2012839</v>
          </cell>
          <cell r="B1317" t="str">
            <v>Plochá kabelová vývodka...106 FL 21 10 29</v>
          </cell>
          <cell r="C1317">
            <v>54.94</v>
          </cell>
          <cell r="D1317">
            <v>100</v>
          </cell>
          <cell r="E1317" t="str">
            <v>KS</v>
          </cell>
          <cell r="F1317">
            <v>5494</v>
          </cell>
        </row>
        <row r="1318">
          <cell r="A1318">
            <v>2012847</v>
          </cell>
          <cell r="B1318" t="str">
            <v>Plochá kabelová vývodka...106 FL 21 12 35</v>
          </cell>
          <cell r="C1318">
            <v>56.04</v>
          </cell>
          <cell r="D1318">
            <v>100</v>
          </cell>
          <cell r="E1318" t="str">
            <v>KS</v>
          </cell>
          <cell r="F1318">
            <v>5604</v>
          </cell>
        </row>
        <row r="1319">
          <cell r="A1319">
            <v>2012855</v>
          </cell>
          <cell r="B1319" t="str">
            <v>Plochá kabelová vývodka...106 FL 21 6 30</v>
          </cell>
          <cell r="C1319">
            <v>56.04</v>
          </cell>
          <cell r="D1319">
            <v>100</v>
          </cell>
          <cell r="E1319" t="str">
            <v>KS</v>
          </cell>
          <cell r="F1319">
            <v>5604</v>
          </cell>
        </row>
        <row r="1320">
          <cell r="A1320">
            <v>2012928</v>
          </cell>
          <cell r="B1320" t="str">
            <v>Plochá kabelová vývodka...106 FL 21 14 40</v>
          </cell>
          <cell r="C1320">
            <v>55.53</v>
          </cell>
          <cell r="D1320">
            <v>100</v>
          </cell>
          <cell r="E1320" t="str">
            <v>KS</v>
          </cell>
          <cell r="F1320">
            <v>5553</v>
          </cell>
        </row>
        <row r="1321">
          <cell r="A1321">
            <v>2013002</v>
          </cell>
          <cell r="B1321" t="str">
            <v>Plochá kabelová vývodka...106 FL M20 8 19</v>
          </cell>
          <cell r="C1321">
            <v>34.75</v>
          </cell>
          <cell r="D1321">
            <v>100</v>
          </cell>
          <cell r="E1321" t="str">
            <v>KS</v>
          </cell>
          <cell r="F1321">
            <v>3475</v>
          </cell>
        </row>
        <row r="1322">
          <cell r="A1322">
            <v>2013006</v>
          </cell>
          <cell r="B1322" t="str">
            <v>Plochá kabelová vývodka...106 FL M25 6 30</v>
          </cell>
          <cell r="C1322">
            <v>39.950000000000003</v>
          </cell>
          <cell r="D1322">
            <v>100</v>
          </cell>
          <cell r="E1322" t="str">
            <v>KS</v>
          </cell>
          <cell r="F1322">
            <v>3995</v>
          </cell>
        </row>
        <row r="1323">
          <cell r="A1323">
            <v>2013007</v>
          </cell>
          <cell r="B1323" t="str">
            <v>Plochá kabelová vývodka...106 FL M25 8 33</v>
          </cell>
          <cell r="C1323">
            <v>41.44</v>
          </cell>
          <cell r="D1323">
            <v>100</v>
          </cell>
          <cell r="E1323" t="str">
            <v>KS</v>
          </cell>
          <cell r="F1323">
            <v>4144</v>
          </cell>
        </row>
        <row r="1324">
          <cell r="A1324">
            <v>2013008</v>
          </cell>
          <cell r="B1324" t="str">
            <v>Plochá kabelová vývodka...106 FL M25 9 22</v>
          </cell>
          <cell r="C1324">
            <v>40.380000000000003</v>
          </cell>
          <cell r="D1324">
            <v>100</v>
          </cell>
          <cell r="E1324" t="str">
            <v>KS</v>
          </cell>
          <cell r="F1324">
            <v>4038</v>
          </cell>
        </row>
        <row r="1325">
          <cell r="A1325">
            <v>2013009</v>
          </cell>
          <cell r="B1325" t="str">
            <v>Plochá kabelová vývodka...106 FL M25 9 39</v>
          </cell>
          <cell r="C1325">
            <v>42.28</v>
          </cell>
          <cell r="D1325">
            <v>100</v>
          </cell>
          <cell r="E1325" t="str">
            <v>KS</v>
          </cell>
          <cell r="F1325">
            <v>4228</v>
          </cell>
        </row>
        <row r="1326">
          <cell r="A1326">
            <v>2013010</v>
          </cell>
          <cell r="B1326" t="str">
            <v>Plochá kabelová vývodka...106 FL M25 10 29</v>
          </cell>
          <cell r="C1326">
            <v>40.57</v>
          </cell>
          <cell r="D1326">
            <v>100</v>
          </cell>
          <cell r="E1326" t="str">
            <v>KS</v>
          </cell>
          <cell r="F1326">
            <v>4057</v>
          </cell>
        </row>
        <row r="1327">
          <cell r="A1327">
            <v>2013011</v>
          </cell>
          <cell r="B1327" t="str">
            <v>Plochá kabelová vývodka...106 FL M25 10 31</v>
          </cell>
          <cell r="C1327">
            <v>40.380000000000003</v>
          </cell>
          <cell r="D1327">
            <v>100</v>
          </cell>
          <cell r="E1327" t="str">
            <v>KS</v>
          </cell>
          <cell r="F1327">
            <v>4038</v>
          </cell>
        </row>
        <row r="1328">
          <cell r="A1328">
            <v>2013012</v>
          </cell>
          <cell r="B1328" t="str">
            <v>Plochá kabelová vývodka...106 FL M25 12 35</v>
          </cell>
          <cell r="C1328">
            <v>45.87</v>
          </cell>
          <cell r="D1328">
            <v>100</v>
          </cell>
          <cell r="E1328" t="str">
            <v>KS</v>
          </cell>
          <cell r="F1328">
            <v>4587</v>
          </cell>
        </row>
        <row r="1329">
          <cell r="A1329">
            <v>2013013</v>
          </cell>
          <cell r="B1329" t="str">
            <v>Plochá kabelová vývodka...106 FL M25 14 40</v>
          </cell>
          <cell r="C1329">
            <v>73.84</v>
          </cell>
          <cell r="D1329">
            <v>100</v>
          </cell>
          <cell r="E1329" t="str">
            <v>KS</v>
          </cell>
          <cell r="F1329">
            <v>7384</v>
          </cell>
        </row>
        <row r="1330">
          <cell r="A1330">
            <v>2013015</v>
          </cell>
          <cell r="B1330" t="str">
            <v>Plochá kabelová vývodka...106 FL M32 6 30</v>
          </cell>
          <cell r="C1330">
            <v>55.54</v>
          </cell>
          <cell r="D1330">
            <v>100</v>
          </cell>
          <cell r="E1330" t="str">
            <v>KS</v>
          </cell>
          <cell r="F1330">
            <v>5554</v>
          </cell>
        </row>
        <row r="1331">
          <cell r="A1331">
            <v>2013016</v>
          </cell>
          <cell r="B1331" t="str">
            <v>Plochá kabelová vývodka...106 FL M32 8 33</v>
          </cell>
          <cell r="C1331">
            <v>65.84</v>
          </cell>
          <cell r="D1331">
            <v>100</v>
          </cell>
          <cell r="E1331" t="str">
            <v>KS</v>
          </cell>
          <cell r="F1331">
            <v>6584</v>
          </cell>
        </row>
        <row r="1332">
          <cell r="A1332">
            <v>2013018</v>
          </cell>
          <cell r="B1332" t="str">
            <v>Plochá kabelová vývodka...106 FL M32 9 39</v>
          </cell>
          <cell r="C1332">
            <v>66.88</v>
          </cell>
          <cell r="D1332">
            <v>100</v>
          </cell>
          <cell r="E1332" t="str">
            <v>KS</v>
          </cell>
          <cell r="F1332">
            <v>6688</v>
          </cell>
        </row>
        <row r="1333">
          <cell r="A1333">
            <v>2013019</v>
          </cell>
          <cell r="B1333" t="str">
            <v>Plochá kabelová vývodka...106 FL M32 10 29</v>
          </cell>
          <cell r="C1333">
            <v>67.569999999999993</v>
          </cell>
          <cell r="D1333">
            <v>100</v>
          </cell>
          <cell r="E1333" t="str">
            <v>KS</v>
          </cell>
          <cell r="F1333">
            <v>6757</v>
          </cell>
        </row>
        <row r="1334">
          <cell r="A1334">
            <v>2013021</v>
          </cell>
          <cell r="B1334" t="str">
            <v>Plochá kabelová vývodka...106 FL M32 12 35</v>
          </cell>
          <cell r="C1334">
            <v>85.38</v>
          </cell>
          <cell r="D1334">
            <v>100</v>
          </cell>
          <cell r="E1334" t="str">
            <v>KS</v>
          </cell>
          <cell r="F1334">
            <v>8538</v>
          </cell>
        </row>
        <row r="1335">
          <cell r="A1335">
            <v>2013022</v>
          </cell>
          <cell r="B1335" t="str">
            <v>Plochá kabelová vývodka...106 FL M32 14 40</v>
          </cell>
          <cell r="C1335">
            <v>66.599999999999994</v>
          </cell>
          <cell r="D1335">
            <v>100</v>
          </cell>
          <cell r="E1335" t="str">
            <v>KS</v>
          </cell>
          <cell r="F1335">
            <v>6660</v>
          </cell>
        </row>
        <row r="1336">
          <cell r="A1336">
            <v>2013061</v>
          </cell>
          <cell r="B1336" t="str">
            <v>Přítlačné šroubení...157 MS PG 7</v>
          </cell>
          <cell r="C1336">
            <v>132.49</v>
          </cell>
          <cell r="D1336">
            <v>100</v>
          </cell>
          <cell r="E1336" t="str">
            <v>KS</v>
          </cell>
          <cell r="F1336">
            <v>13249</v>
          </cell>
        </row>
        <row r="1337">
          <cell r="A1337">
            <v>2013096</v>
          </cell>
          <cell r="B1337" t="str">
            <v>Přítlačné šroubení...157 MS PG 9</v>
          </cell>
          <cell r="C1337">
            <v>124.94</v>
          </cell>
          <cell r="D1337">
            <v>100</v>
          </cell>
          <cell r="E1337" t="str">
            <v>KS</v>
          </cell>
          <cell r="F1337">
            <v>12494</v>
          </cell>
        </row>
        <row r="1338">
          <cell r="A1338">
            <v>2013134</v>
          </cell>
          <cell r="B1338" t="str">
            <v>Přítlačné šroubení...157 MS PG13.5</v>
          </cell>
          <cell r="C1338">
            <v>163.63</v>
          </cell>
          <cell r="D1338">
            <v>100</v>
          </cell>
          <cell r="E1338" t="str">
            <v>KS</v>
          </cell>
          <cell r="F1338">
            <v>16363</v>
          </cell>
        </row>
        <row r="1339">
          <cell r="A1339">
            <v>2016180</v>
          </cell>
          <cell r="B1339" t="str">
            <v>Svorkovnice...KL-T 01-04</v>
          </cell>
          <cell r="C1339">
            <v>150.72</v>
          </cell>
          <cell r="D1339">
            <v>100</v>
          </cell>
          <cell r="E1339" t="str">
            <v>KS</v>
          </cell>
          <cell r="F1339">
            <v>15072</v>
          </cell>
        </row>
        <row r="1340">
          <cell r="A1340">
            <v>2016185</v>
          </cell>
          <cell r="B1340" t="str">
            <v>Svorkovnice...KL-T 02-06</v>
          </cell>
          <cell r="C1340">
            <v>95.94</v>
          </cell>
          <cell r="D1340">
            <v>100</v>
          </cell>
          <cell r="E1340" t="str">
            <v>KS</v>
          </cell>
          <cell r="F1340">
            <v>9594</v>
          </cell>
        </row>
        <row r="1341">
          <cell r="A1341">
            <v>2016190</v>
          </cell>
          <cell r="B1341" t="str">
            <v>Svorkovnice...KL-T 06-16</v>
          </cell>
          <cell r="C1341">
            <v>66.56</v>
          </cell>
          <cell r="D1341">
            <v>100</v>
          </cell>
          <cell r="E1341" t="str">
            <v>KS</v>
          </cell>
          <cell r="F1341">
            <v>6656</v>
          </cell>
        </row>
        <row r="1342">
          <cell r="A1342">
            <v>2016250</v>
          </cell>
          <cell r="B1342" t="str">
            <v>Svorka ochranného vodiče...KL-DBS4x16GN</v>
          </cell>
          <cell r="C1342">
            <v>97.03</v>
          </cell>
          <cell r="D1342">
            <v>100</v>
          </cell>
          <cell r="E1342" t="str">
            <v>KS</v>
          </cell>
          <cell r="F1342">
            <v>9703</v>
          </cell>
        </row>
        <row r="1343">
          <cell r="A1343">
            <v>2016255</v>
          </cell>
          <cell r="B1343" t="str">
            <v>Svorka ochranného vodiče...KL-DBN4x16BL</v>
          </cell>
          <cell r="C1343">
            <v>97.03</v>
          </cell>
          <cell r="D1343">
            <v>100</v>
          </cell>
          <cell r="E1343" t="str">
            <v>KS</v>
          </cell>
          <cell r="F1343">
            <v>9703</v>
          </cell>
        </row>
        <row r="1344">
          <cell r="A1344">
            <v>2016260</v>
          </cell>
          <cell r="B1344" t="str">
            <v>Svorka ochranného vodiče...KL-DBS12x02GRGN</v>
          </cell>
          <cell r="C1344">
            <v>350.62</v>
          </cell>
          <cell r="D1344">
            <v>100</v>
          </cell>
          <cell r="E1344" t="str">
            <v>KS</v>
          </cell>
          <cell r="F1344">
            <v>35062</v>
          </cell>
        </row>
        <row r="1345">
          <cell r="A1345">
            <v>2016265</v>
          </cell>
          <cell r="B1345" t="str">
            <v>Svorka ochranného vodiče...KL-DBN12x02GRBL</v>
          </cell>
          <cell r="C1345">
            <v>350.62</v>
          </cell>
          <cell r="D1345">
            <v>100</v>
          </cell>
          <cell r="E1345" t="str">
            <v>KS</v>
          </cell>
          <cell r="F1345">
            <v>35062</v>
          </cell>
        </row>
        <row r="1346">
          <cell r="A1346">
            <v>2016270</v>
          </cell>
          <cell r="B1346" t="str">
            <v>Svorka ochranného vodiče...KL-DBP12x02GR</v>
          </cell>
          <cell r="C1346">
            <v>350.62</v>
          </cell>
          <cell r="D1346">
            <v>100</v>
          </cell>
          <cell r="E1346" t="str">
            <v>KS</v>
          </cell>
          <cell r="F1346">
            <v>35062</v>
          </cell>
        </row>
        <row r="1347">
          <cell r="A1347">
            <v>2017342</v>
          </cell>
          <cell r="B1347" t="str">
            <v>Svorkovnice...689</v>
          </cell>
          <cell r="C1347">
            <v>52.61</v>
          </cell>
          <cell r="D1347">
            <v>100</v>
          </cell>
          <cell r="E1347" t="str">
            <v>KS</v>
          </cell>
          <cell r="F1347">
            <v>5261</v>
          </cell>
        </row>
        <row r="1348">
          <cell r="A1348">
            <v>2022028</v>
          </cell>
          <cell r="B1348" t="str">
            <v>Kabelová spojka...117 5x2.5</v>
          </cell>
          <cell r="C1348">
            <v>758.18</v>
          </cell>
          <cell r="D1348">
            <v>100</v>
          </cell>
          <cell r="E1348" t="str">
            <v>KS</v>
          </cell>
          <cell r="F1348">
            <v>75818</v>
          </cell>
        </row>
        <row r="1349">
          <cell r="A1349">
            <v>2022112</v>
          </cell>
          <cell r="B1349" t="str">
            <v>Kabelová vývodka...V-TEC VM20 4x5</v>
          </cell>
          <cell r="C1349">
            <v>44</v>
          </cell>
          <cell r="D1349">
            <v>100</v>
          </cell>
          <cell r="E1349" t="str">
            <v>KS</v>
          </cell>
          <cell r="F1349">
            <v>4400</v>
          </cell>
        </row>
        <row r="1350">
          <cell r="A1350">
            <v>2022122</v>
          </cell>
          <cell r="B1350" t="str">
            <v>Kabelová vývodka...V-TEC VM25 3x6</v>
          </cell>
          <cell r="C1350">
            <v>58.22</v>
          </cell>
          <cell r="D1350">
            <v>100</v>
          </cell>
          <cell r="E1350" t="str">
            <v>KS</v>
          </cell>
          <cell r="F1350">
            <v>5822</v>
          </cell>
        </row>
        <row r="1351">
          <cell r="A1351">
            <v>2022126</v>
          </cell>
          <cell r="B1351" t="str">
            <v>Kabelová vývodka...V-TEC VM25 3x7</v>
          </cell>
          <cell r="C1351">
            <v>56.79</v>
          </cell>
          <cell r="D1351">
            <v>100</v>
          </cell>
          <cell r="E1351" t="str">
            <v>KS</v>
          </cell>
          <cell r="F1351">
            <v>5679</v>
          </cell>
        </row>
        <row r="1352">
          <cell r="A1352">
            <v>2022128</v>
          </cell>
          <cell r="B1352" t="str">
            <v>Kabelová vývodka...V-TEC VM25 2x8</v>
          </cell>
          <cell r="C1352">
            <v>59.51</v>
          </cell>
          <cell r="D1352">
            <v>100</v>
          </cell>
          <cell r="E1352" t="str">
            <v>KS</v>
          </cell>
          <cell r="F1352">
            <v>5951</v>
          </cell>
        </row>
        <row r="1353">
          <cell r="A1353">
            <v>2022281</v>
          </cell>
          <cell r="B1353" t="str">
            <v>Kabelová vývodka...V-TEC M25 SGR</v>
          </cell>
          <cell r="C1353">
            <v>40.36</v>
          </cell>
          <cell r="D1353">
            <v>100</v>
          </cell>
          <cell r="E1353" t="str">
            <v>KS</v>
          </cell>
          <cell r="F1353">
            <v>4036</v>
          </cell>
        </row>
        <row r="1354">
          <cell r="A1354">
            <v>2022354</v>
          </cell>
          <cell r="B1354" t="str">
            <v>Kabelová vývodka...V-TEC M20 LGR</v>
          </cell>
          <cell r="C1354">
            <v>25.94</v>
          </cell>
          <cell r="D1354">
            <v>100</v>
          </cell>
          <cell r="E1354" t="str">
            <v>KS</v>
          </cell>
          <cell r="F1354">
            <v>2594</v>
          </cell>
        </row>
        <row r="1355">
          <cell r="A1355">
            <v>2022370</v>
          </cell>
          <cell r="B1355" t="str">
            <v>Kabelová vývodka...V-TEC M32 LGR</v>
          </cell>
          <cell r="C1355">
            <v>94.23</v>
          </cell>
          <cell r="D1355">
            <v>100</v>
          </cell>
          <cell r="E1355" t="str">
            <v>KS</v>
          </cell>
          <cell r="F1355">
            <v>9423</v>
          </cell>
        </row>
        <row r="1356">
          <cell r="A1356">
            <v>2022605</v>
          </cell>
          <cell r="B1356" t="str">
            <v>Kabelová vývodka...V-TEC PG7 SGR</v>
          </cell>
          <cell r="C1356">
            <v>15.93</v>
          </cell>
          <cell r="D1356">
            <v>100</v>
          </cell>
          <cell r="E1356" t="str">
            <v>KS</v>
          </cell>
          <cell r="F1356">
            <v>1593</v>
          </cell>
        </row>
        <row r="1357">
          <cell r="A1357">
            <v>2022613</v>
          </cell>
          <cell r="B1357" t="str">
            <v>Kabelová vývodka...V-TEC PG9 SGR</v>
          </cell>
          <cell r="C1357">
            <v>17.62</v>
          </cell>
          <cell r="D1357">
            <v>100</v>
          </cell>
          <cell r="E1357" t="str">
            <v>KS</v>
          </cell>
          <cell r="F1357">
            <v>1762</v>
          </cell>
        </row>
        <row r="1358">
          <cell r="A1358">
            <v>2022621</v>
          </cell>
          <cell r="B1358" t="str">
            <v>Kabelová vývodka...V-TEC PG11 SGR</v>
          </cell>
          <cell r="C1358">
            <v>21.45</v>
          </cell>
          <cell r="D1358">
            <v>100</v>
          </cell>
          <cell r="E1358" t="str">
            <v>KS</v>
          </cell>
          <cell r="F1358">
            <v>2145</v>
          </cell>
        </row>
        <row r="1359">
          <cell r="A1359">
            <v>2022648</v>
          </cell>
          <cell r="B1359" t="str">
            <v>Kabelová vývodka...V-TEC PG13.5 SGR</v>
          </cell>
          <cell r="C1359">
            <v>24.32</v>
          </cell>
          <cell r="D1359">
            <v>100</v>
          </cell>
          <cell r="E1359" t="str">
            <v>KS</v>
          </cell>
          <cell r="F1359">
            <v>2432</v>
          </cell>
        </row>
        <row r="1360">
          <cell r="A1360">
            <v>2022656</v>
          </cell>
          <cell r="B1360" t="str">
            <v>Kabelová vývodka...V-TEC PG16 SGR</v>
          </cell>
          <cell r="C1360">
            <v>29.1</v>
          </cell>
          <cell r="D1360">
            <v>100</v>
          </cell>
          <cell r="E1360" t="str">
            <v>KS</v>
          </cell>
          <cell r="F1360">
            <v>2910</v>
          </cell>
        </row>
        <row r="1361">
          <cell r="A1361">
            <v>2022664</v>
          </cell>
          <cell r="B1361" t="str">
            <v>Kabelová vývodka...V-TEC PG21 SGR</v>
          </cell>
          <cell r="C1361">
            <v>44.65</v>
          </cell>
          <cell r="D1361">
            <v>100</v>
          </cell>
          <cell r="E1361" t="str">
            <v>KS</v>
          </cell>
          <cell r="F1361">
            <v>4465</v>
          </cell>
        </row>
        <row r="1362">
          <cell r="A1362">
            <v>2022672</v>
          </cell>
          <cell r="B1362" t="str">
            <v>Kabelová vývodka...V-TEC PG29 SGR</v>
          </cell>
          <cell r="C1362">
            <v>87.14</v>
          </cell>
          <cell r="D1362">
            <v>100</v>
          </cell>
          <cell r="E1362" t="str">
            <v>KS</v>
          </cell>
          <cell r="F1362">
            <v>8714</v>
          </cell>
        </row>
        <row r="1363">
          <cell r="A1363">
            <v>2022680</v>
          </cell>
          <cell r="B1363" t="str">
            <v>Kabelová vývodka...V-TEC PG36 SGR</v>
          </cell>
          <cell r="C1363">
            <v>354.19</v>
          </cell>
          <cell r="D1363">
            <v>100</v>
          </cell>
          <cell r="E1363" t="str">
            <v>KS</v>
          </cell>
          <cell r="F1363">
            <v>35419</v>
          </cell>
        </row>
        <row r="1364">
          <cell r="A1364">
            <v>2022699</v>
          </cell>
          <cell r="B1364" t="str">
            <v>Kabelová vývodka...V-TEC PG42 SGR</v>
          </cell>
          <cell r="C1364">
            <v>372.71</v>
          </cell>
          <cell r="D1364">
            <v>100</v>
          </cell>
          <cell r="E1364" t="str">
            <v>KS</v>
          </cell>
          <cell r="F1364">
            <v>37271</v>
          </cell>
        </row>
        <row r="1365">
          <cell r="A1365">
            <v>2022702</v>
          </cell>
          <cell r="B1365" t="str">
            <v>Kabelová vývodka...V-TEC PG48 SGR</v>
          </cell>
          <cell r="C1365">
            <v>388.37</v>
          </cell>
          <cell r="D1365">
            <v>100</v>
          </cell>
          <cell r="E1365" t="str">
            <v>KS</v>
          </cell>
          <cell r="F1365">
            <v>38837</v>
          </cell>
        </row>
        <row r="1366">
          <cell r="A1366">
            <v>2022762</v>
          </cell>
          <cell r="B1366" t="str">
            <v>Kabelová vývodka...V-TEC VM12+ LGR</v>
          </cell>
          <cell r="C1366">
            <v>19.670000000000002</v>
          </cell>
          <cell r="D1366">
            <v>100</v>
          </cell>
          <cell r="E1366" t="str">
            <v>KS</v>
          </cell>
          <cell r="F1366">
            <v>1967</v>
          </cell>
        </row>
        <row r="1367">
          <cell r="A1367">
            <v>2022764</v>
          </cell>
          <cell r="B1367" t="str">
            <v>Kabelová vývodka...V-TEC VM16+ LGR</v>
          </cell>
          <cell r="C1367">
            <v>23.21</v>
          </cell>
          <cell r="D1367">
            <v>100</v>
          </cell>
          <cell r="E1367" t="str">
            <v>KS</v>
          </cell>
          <cell r="F1367">
            <v>2321</v>
          </cell>
        </row>
        <row r="1368">
          <cell r="A1368">
            <v>2022766</v>
          </cell>
          <cell r="B1368" t="str">
            <v>Kabelová vývodka...V-TEC VM20+ LGR</v>
          </cell>
          <cell r="C1368">
            <v>27.32</v>
          </cell>
          <cell r="D1368">
            <v>100</v>
          </cell>
          <cell r="E1368" t="str">
            <v>KS</v>
          </cell>
          <cell r="F1368">
            <v>2732</v>
          </cell>
        </row>
        <row r="1369">
          <cell r="A1369">
            <v>2022768</v>
          </cell>
          <cell r="B1369" t="str">
            <v>Kabelová vývodka...V-TEC VM25+ LGR</v>
          </cell>
          <cell r="C1369">
            <v>42.1</v>
          </cell>
          <cell r="D1369">
            <v>100</v>
          </cell>
          <cell r="E1369" t="str">
            <v>KS</v>
          </cell>
          <cell r="F1369">
            <v>4210</v>
          </cell>
        </row>
        <row r="1370">
          <cell r="A1370">
            <v>2022770</v>
          </cell>
          <cell r="B1370" t="str">
            <v>Kabelová vývodka...V-TEC VM32+ LGR</v>
          </cell>
          <cell r="C1370">
            <v>67.73</v>
          </cell>
          <cell r="D1370">
            <v>100</v>
          </cell>
          <cell r="E1370" t="str">
            <v>KS</v>
          </cell>
          <cell r="F1370">
            <v>6773</v>
          </cell>
        </row>
        <row r="1371">
          <cell r="A1371">
            <v>2022772</v>
          </cell>
          <cell r="B1371" t="str">
            <v>Kabelová vývodka...V-TEC VM40+ LGR</v>
          </cell>
          <cell r="C1371">
            <v>116.45</v>
          </cell>
          <cell r="D1371">
            <v>100</v>
          </cell>
          <cell r="E1371" t="str">
            <v>KS</v>
          </cell>
          <cell r="F1371">
            <v>11645</v>
          </cell>
        </row>
        <row r="1372">
          <cell r="A1372">
            <v>2022774</v>
          </cell>
          <cell r="B1372" t="str">
            <v>Kabelová vývodka...V-TEC VM50+ LGR</v>
          </cell>
          <cell r="C1372">
            <v>185.18</v>
          </cell>
          <cell r="D1372">
            <v>100</v>
          </cell>
          <cell r="E1372" t="str">
            <v>KS</v>
          </cell>
          <cell r="F1372">
            <v>18518</v>
          </cell>
        </row>
        <row r="1373">
          <cell r="A1373">
            <v>2022776</v>
          </cell>
          <cell r="B1373" t="str">
            <v>Kabelová vývodka...V-TEC VM63+ LGR</v>
          </cell>
          <cell r="C1373">
            <v>219.77</v>
          </cell>
          <cell r="D1373">
            <v>100</v>
          </cell>
          <cell r="E1373" t="str">
            <v>KS</v>
          </cell>
          <cell r="F1373">
            <v>21977</v>
          </cell>
        </row>
        <row r="1374">
          <cell r="A1374">
            <v>2022843</v>
          </cell>
          <cell r="B1374" t="str">
            <v>Kabelová vývodka...V-TEC VM12 SGR</v>
          </cell>
          <cell r="C1374">
            <v>17.5</v>
          </cell>
          <cell r="D1374">
            <v>100</v>
          </cell>
          <cell r="E1374" t="str">
            <v>KS</v>
          </cell>
          <cell r="F1374">
            <v>1750</v>
          </cell>
        </row>
        <row r="1375">
          <cell r="A1375">
            <v>2022845</v>
          </cell>
          <cell r="B1375" t="str">
            <v>Kabelová vývodka...V-TEC VM16 SGR</v>
          </cell>
          <cell r="C1375">
            <v>20.48</v>
          </cell>
          <cell r="D1375">
            <v>100</v>
          </cell>
          <cell r="E1375" t="str">
            <v>KS</v>
          </cell>
          <cell r="F1375">
            <v>2048</v>
          </cell>
        </row>
        <row r="1376">
          <cell r="A1376">
            <v>2022847</v>
          </cell>
          <cell r="B1376" t="str">
            <v>Kabelová vývodka...V-TEC VM20 SGR</v>
          </cell>
          <cell r="C1376">
            <v>24.78</v>
          </cell>
          <cell r="D1376">
            <v>100</v>
          </cell>
          <cell r="E1376" t="str">
            <v>KS</v>
          </cell>
          <cell r="F1376">
            <v>2478</v>
          </cell>
        </row>
        <row r="1377">
          <cell r="A1377">
            <v>2022849</v>
          </cell>
          <cell r="B1377" t="str">
            <v>Kabelová vývodka...V-TEC VM25 SGR</v>
          </cell>
          <cell r="C1377">
            <v>38.35</v>
          </cell>
          <cell r="D1377">
            <v>100</v>
          </cell>
          <cell r="E1377" t="str">
            <v>KS</v>
          </cell>
          <cell r="F1377">
            <v>3835</v>
          </cell>
        </row>
        <row r="1378">
          <cell r="A1378">
            <v>2022851</v>
          </cell>
          <cell r="B1378" t="str">
            <v>Kabelová vývodka...V-TEC VM32 SGR</v>
          </cell>
          <cell r="C1378">
            <v>83.49</v>
          </cell>
          <cell r="D1378">
            <v>100</v>
          </cell>
          <cell r="E1378" t="str">
            <v>KS</v>
          </cell>
          <cell r="F1378">
            <v>8349</v>
          </cell>
        </row>
        <row r="1379">
          <cell r="A1379">
            <v>2022853</v>
          </cell>
          <cell r="B1379" t="str">
            <v>Kabelová vývodka...V-TEC VM40 SGR</v>
          </cell>
          <cell r="C1379">
            <v>126.43</v>
          </cell>
          <cell r="D1379">
            <v>100</v>
          </cell>
          <cell r="E1379" t="str">
            <v>KS</v>
          </cell>
          <cell r="F1379">
            <v>12643</v>
          </cell>
        </row>
        <row r="1380">
          <cell r="A1380">
            <v>2022855</v>
          </cell>
          <cell r="B1380" t="str">
            <v>Kabelová vývodka...V-TEC VM50 SGR</v>
          </cell>
          <cell r="C1380">
            <v>217.89</v>
          </cell>
          <cell r="D1380">
            <v>100</v>
          </cell>
          <cell r="E1380" t="str">
            <v>KS</v>
          </cell>
          <cell r="F1380">
            <v>21789</v>
          </cell>
        </row>
        <row r="1381">
          <cell r="A1381">
            <v>2022857</v>
          </cell>
          <cell r="B1381" t="str">
            <v>Kabelová vývodka...V-TEC VM63 SGR</v>
          </cell>
          <cell r="C1381">
            <v>251.64</v>
          </cell>
          <cell r="D1381">
            <v>100</v>
          </cell>
          <cell r="E1381" t="str">
            <v>KS</v>
          </cell>
          <cell r="F1381">
            <v>25164</v>
          </cell>
        </row>
        <row r="1382">
          <cell r="A1382">
            <v>2022862</v>
          </cell>
          <cell r="B1382" t="str">
            <v>Kabelová vývodka...V-TEC VM12 LGR</v>
          </cell>
          <cell r="C1382">
            <v>17.5</v>
          </cell>
          <cell r="D1382">
            <v>100</v>
          </cell>
          <cell r="E1382" t="str">
            <v>KS</v>
          </cell>
          <cell r="F1382">
            <v>1750</v>
          </cell>
        </row>
        <row r="1383">
          <cell r="A1383">
            <v>2022864</v>
          </cell>
          <cell r="B1383" t="str">
            <v>Kabelová vývodka...V-TEC VM16 LGR</v>
          </cell>
          <cell r="C1383">
            <v>20.48</v>
          </cell>
          <cell r="D1383">
            <v>100</v>
          </cell>
          <cell r="E1383" t="str">
            <v>KS</v>
          </cell>
          <cell r="F1383">
            <v>2048</v>
          </cell>
        </row>
        <row r="1384">
          <cell r="A1384">
            <v>2022866</v>
          </cell>
          <cell r="B1384" t="str">
            <v>Kabelová vývodka...V-TEC VM20 LGR</v>
          </cell>
          <cell r="C1384">
            <v>28.78</v>
          </cell>
          <cell r="D1384">
            <v>100</v>
          </cell>
          <cell r="E1384" t="str">
            <v>KS</v>
          </cell>
          <cell r="F1384">
            <v>2878</v>
          </cell>
        </row>
        <row r="1385">
          <cell r="A1385">
            <v>2022868</v>
          </cell>
          <cell r="B1385" t="str">
            <v>Kabelová vývodka...V-TEC VM25 LGR</v>
          </cell>
          <cell r="C1385">
            <v>47.62</v>
          </cell>
          <cell r="D1385">
            <v>100</v>
          </cell>
          <cell r="E1385" t="str">
            <v>KS</v>
          </cell>
          <cell r="F1385">
            <v>4762</v>
          </cell>
        </row>
        <row r="1386">
          <cell r="A1386">
            <v>2022870</v>
          </cell>
          <cell r="B1386" t="str">
            <v>Kabelová vývodka...V-TEC VM32 LGR</v>
          </cell>
          <cell r="C1386">
            <v>95.54</v>
          </cell>
          <cell r="D1386">
            <v>100</v>
          </cell>
          <cell r="E1386" t="str">
            <v>KS</v>
          </cell>
          <cell r="F1386">
            <v>9554</v>
          </cell>
        </row>
        <row r="1387">
          <cell r="A1387">
            <v>2022872</v>
          </cell>
          <cell r="B1387" t="str">
            <v>Kabelová vývodka...V-TEC VM40 LGR</v>
          </cell>
          <cell r="C1387">
            <v>129.75</v>
          </cell>
          <cell r="D1387">
            <v>100</v>
          </cell>
          <cell r="E1387" t="str">
            <v>KS</v>
          </cell>
          <cell r="F1387">
            <v>12975</v>
          </cell>
        </row>
        <row r="1388">
          <cell r="A1388">
            <v>2022874</v>
          </cell>
          <cell r="B1388" t="str">
            <v>Kabelová vývodka...V-TEC VM50 LGR</v>
          </cell>
          <cell r="C1388">
            <v>230.2</v>
          </cell>
          <cell r="D1388">
            <v>100</v>
          </cell>
          <cell r="E1388" t="str">
            <v>KS</v>
          </cell>
          <cell r="F1388">
            <v>23020</v>
          </cell>
        </row>
        <row r="1389">
          <cell r="A1389">
            <v>2022876</v>
          </cell>
          <cell r="B1389" t="str">
            <v>Kabelová vývodka...V-TEC VM63 LGR</v>
          </cell>
          <cell r="C1389">
            <v>262.2</v>
          </cell>
          <cell r="D1389">
            <v>100</v>
          </cell>
          <cell r="E1389" t="str">
            <v>KS</v>
          </cell>
          <cell r="F1389">
            <v>26220</v>
          </cell>
        </row>
        <row r="1390">
          <cell r="A1390">
            <v>2022883</v>
          </cell>
          <cell r="B1390" t="str">
            <v>Kabelová vývodka...V-TEC VM12 SW</v>
          </cell>
          <cell r="C1390">
            <v>17.5</v>
          </cell>
          <cell r="D1390">
            <v>100</v>
          </cell>
          <cell r="E1390" t="str">
            <v>KS</v>
          </cell>
          <cell r="F1390">
            <v>1750</v>
          </cell>
        </row>
        <row r="1391">
          <cell r="A1391">
            <v>2022885</v>
          </cell>
          <cell r="B1391" t="str">
            <v>Kabelová vývodka...V-TEC VM16 SW</v>
          </cell>
          <cell r="C1391">
            <v>20.48</v>
          </cell>
          <cell r="D1391">
            <v>100</v>
          </cell>
          <cell r="E1391" t="str">
            <v>KS</v>
          </cell>
          <cell r="F1391">
            <v>2048</v>
          </cell>
        </row>
        <row r="1392">
          <cell r="A1392">
            <v>2022887</v>
          </cell>
          <cell r="B1392" t="str">
            <v>Kabelová vývodka...V-TEC VM20 SW</v>
          </cell>
          <cell r="C1392">
            <v>28.22</v>
          </cell>
          <cell r="D1392">
            <v>100</v>
          </cell>
          <cell r="E1392" t="str">
            <v>KS</v>
          </cell>
          <cell r="F1392">
            <v>2822</v>
          </cell>
        </row>
        <row r="1393">
          <cell r="A1393">
            <v>2022889</v>
          </cell>
          <cell r="B1393" t="str">
            <v>Kabelová vývodka...V-TEC VM25 SW</v>
          </cell>
          <cell r="C1393">
            <v>46.04</v>
          </cell>
          <cell r="D1393">
            <v>100</v>
          </cell>
          <cell r="E1393" t="str">
            <v>KS</v>
          </cell>
          <cell r="F1393">
            <v>4604</v>
          </cell>
        </row>
        <row r="1394">
          <cell r="A1394">
            <v>2022891</v>
          </cell>
          <cell r="B1394" t="str">
            <v>Kabelová vývodka...V-TEC VM32 SW</v>
          </cell>
          <cell r="C1394">
            <v>97.53</v>
          </cell>
          <cell r="D1394">
            <v>100</v>
          </cell>
          <cell r="E1394" t="str">
            <v>KS</v>
          </cell>
          <cell r="F1394">
            <v>9753</v>
          </cell>
        </row>
        <row r="1395">
          <cell r="A1395">
            <v>2022893</v>
          </cell>
          <cell r="B1395" t="str">
            <v>Kabelová vývodka...V-TEC VM40 SW</v>
          </cell>
          <cell r="C1395">
            <v>124.78</v>
          </cell>
          <cell r="D1395">
            <v>100</v>
          </cell>
          <cell r="E1395" t="str">
            <v>KS</v>
          </cell>
          <cell r="F1395">
            <v>12478</v>
          </cell>
        </row>
        <row r="1396">
          <cell r="A1396">
            <v>2022895</v>
          </cell>
          <cell r="B1396" t="str">
            <v>Kabelová vývodka...V-TEC VM50 SW</v>
          </cell>
          <cell r="C1396">
            <v>251.58</v>
          </cell>
          <cell r="D1396">
            <v>100</v>
          </cell>
          <cell r="E1396" t="str">
            <v>KS</v>
          </cell>
          <cell r="F1396">
            <v>25158</v>
          </cell>
        </row>
        <row r="1397">
          <cell r="A1397">
            <v>2022897</v>
          </cell>
          <cell r="B1397" t="str">
            <v>Kabelová vývodka...V-TEC VM63 SW</v>
          </cell>
          <cell r="C1397">
            <v>288.95999999999998</v>
          </cell>
          <cell r="D1397">
            <v>100</v>
          </cell>
          <cell r="E1397" t="str">
            <v>KS</v>
          </cell>
          <cell r="F1397">
            <v>28896</v>
          </cell>
        </row>
        <row r="1398">
          <cell r="A1398">
            <v>2022900</v>
          </cell>
          <cell r="B1398" t="str">
            <v>Kabelová vývodka...V-TEC VM12UV LGR</v>
          </cell>
          <cell r="C1398">
            <v>21.48</v>
          </cell>
          <cell r="D1398">
            <v>100</v>
          </cell>
          <cell r="E1398" t="str">
            <v>KS</v>
          </cell>
          <cell r="F1398">
            <v>2148</v>
          </cell>
        </row>
        <row r="1399">
          <cell r="A1399">
            <v>2022901</v>
          </cell>
          <cell r="B1399" t="str">
            <v>Kabelová vývodka...V-TEC VM16UV LGR</v>
          </cell>
          <cell r="C1399">
            <v>21.87</v>
          </cell>
          <cell r="D1399">
            <v>100</v>
          </cell>
          <cell r="E1399" t="str">
            <v>KS</v>
          </cell>
          <cell r="F1399">
            <v>2187</v>
          </cell>
        </row>
        <row r="1400">
          <cell r="A1400">
            <v>2022902</v>
          </cell>
          <cell r="B1400" t="str">
            <v>Kabelová vývodka...V-TEC VM20UV LGR</v>
          </cell>
          <cell r="C1400">
            <v>21.99</v>
          </cell>
          <cell r="D1400">
            <v>100</v>
          </cell>
          <cell r="E1400" t="str">
            <v>KS</v>
          </cell>
          <cell r="F1400">
            <v>2199</v>
          </cell>
        </row>
        <row r="1401">
          <cell r="A1401">
            <v>2022903</v>
          </cell>
          <cell r="B1401" t="str">
            <v>Kabelová vývodka...V-TEC VM25UV LGR</v>
          </cell>
          <cell r="C1401">
            <v>45.29</v>
          </cell>
          <cell r="D1401">
            <v>100</v>
          </cell>
          <cell r="E1401" t="str">
            <v>KS</v>
          </cell>
          <cell r="F1401">
            <v>4529</v>
          </cell>
        </row>
        <row r="1402">
          <cell r="A1402">
            <v>2022904</v>
          </cell>
          <cell r="B1402" t="str">
            <v>Kabelová vývodka...V-TEC VM32UV LGR</v>
          </cell>
          <cell r="C1402">
            <v>72.45</v>
          </cell>
          <cell r="D1402">
            <v>100</v>
          </cell>
          <cell r="E1402" t="str">
            <v>KS</v>
          </cell>
          <cell r="F1402">
            <v>7245</v>
          </cell>
        </row>
        <row r="1403">
          <cell r="A1403">
            <v>2022905</v>
          </cell>
          <cell r="B1403" t="str">
            <v>Kabelová vývodka...V-TEC VM40UV LGR</v>
          </cell>
          <cell r="C1403">
            <v>126.78</v>
          </cell>
          <cell r="D1403">
            <v>100</v>
          </cell>
          <cell r="E1403" t="str">
            <v>KS</v>
          </cell>
          <cell r="F1403">
            <v>12678</v>
          </cell>
        </row>
        <row r="1404">
          <cell r="A1404">
            <v>2022906</v>
          </cell>
          <cell r="B1404" t="str">
            <v>Kabelová vývodka...V-TEC VM50UV LGR</v>
          </cell>
          <cell r="C1404">
            <v>197.95</v>
          </cell>
          <cell r="D1404">
            <v>100</v>
          </cell>
          <cell r="E1404" t="str">
            <v>KS</v>
          </cell>
          <cell r="F1404">
            <v>19795</v>
          </cell>
        </row>
        <row r="1405">
          <cell r="A1405">
            <v>2022921</v>
          </cell>
          <cell r="B1405" t="str">
            <v>Kabelová vývodka...V-TEC VM L12 SGR</v>
          </cell>
          <cell r="C1405">
            <v>24.32</v>
          </cell>
          <cell r="D1405">
            <v>100</v>
          </cell>
          <cell r="E1405" t="str">
            <v>KS</v>
          </cell>
          <cell r="F1405">
            <v>2432</v>
          </cell>
        </row>
        <row r="1406">
          <cell r="A1406">
            <v>2022924</v>
          </cell>
          <cell r="B1406" t="str">
            <v>Kabelová vývodka...V-TEC VM L16 SGR</v>
          </cell>
          <cell r="C1406">
            <v>22.62</v>
          </cell>
          <cell r="D1406">
            <v>100</v>
          </cell>
          <cell r="E1406" t="str">
            <v>KS</v>
          </cell>
          <cell r="F1406">
            <v>2262</v>
          </cell>
        </row>
        <row r="1407">
          <cell r="A1407">
            <v>2022926</v>
          </cell>
          <cell r="B1407" t="str">
            <v>Kabelová vývodka...V-TEC VM L20 SGR</v>
          </cell>
          <cell r="C1407">
            <v>31.99</v>
          </cell>
          <cell r="D1407">
            <v>100</v>
          </cell>
          <cell r="E1407" t="str">
            <v>KS</v>
          </cell>
          <cell r="F1407">
            <v>3199</v>
          </cell>
        </row>
        <row r="1408">
          <cell r="A1408">
            <v>2022928</v>
          </cell>
          <cell r="B1408" t="str">
            <v>Kabelová vývodka...V-TEC VM L25 SGR</v>
          </cell>
          <cell r="C1408">
            <v>45.23</v>
          </cell>
          <cell r="D1408">
            <v>100</v>
          </cell>
          <cell r="E1408" t="str">
            <v>KS</v>
          </cell>
          <cell r="F1408">
            <v>4523</v>
          </cell>
        </row>
        <row r="1409">
          <cell r="A1409">
            <v>2022930</v>
          </cell>
          <cell r="B1409" t="str">
            <v>Kabelová vývodka...V-TEC VM L32 SGR</v>
          </cell>
          <cell r="C1409">
            <v>73.13</v>
          </cell>
          <cell r="D1409">
            <v>100</v>
          </cell>
          <cell r="E1409" t="str">
            <v>KS</v>
          </cell>
          <cell r="F1409">
            <v>7313</v>
          </cell>
        </row>
        <row r="1410">
          <cell r="A1410">
            <v>2022937</v>
          </cell>
          <cell r="B1410" t="str">
            <v>Kabelová vývodka...V-TEC VM L63 SGR</v>
          </cell>
          <cell r="C1410">
            <v>262.63</v>
          </cell>
          <cell r="D1410">
            <v>100</v>
          </cell>
          <cell r="E1410" t="str">
            <v>KS</v>
          </cell>
          <cell r="F1410">
            <v>26263</v>
          </cell>
        </row>
        <row r="1411">
          <cell r="A1411">
            <v>2022943</v>
          </cell>
          <cell r="B1411" t="str">
            <v>Kabelová vývodka...V-TEC VM L12 LGR</v>
          </cell>
          <cell r="C1411">
            <v>22.62</v>
          </cell>
          <cell r="D1411">
            <v>100</v>
          </cell>
          <cell r="E1411" t="str">
            <v>KS</v>
          </cell>
          <cell r="F1411">
            <v>2262</v>
          </cell>
        </row>
        <row r="1412">
          <cell r="A1412">
            <v>2022945</v>
          </cell>
          <cell r="B1412" t="str">
            <v>Kabelová vývodka...V-TEC VM L16 LGR</v>
          </cell>
          <cell r="C1412">
            <v>28.08</v>
          </cell>
          <cell r="D1412">
            <v>100</v>
          </cell>
          <cell r="E1412" t="str">
            <v>KS</v>
          </cell>
          <cell r="F1412">
            <v>2808</v>
          </cell>
        </row>
        <row r="1413">
          <cell r="A1413">
            <v>2022947</v>
          </cell>
          <cell r="B1413" t="str">
            <v>Kabelová vývodka...V-TEC VM L20 LGR</v>
          </cell>
          <cell r="C1413">
            <v>28.08</v>
          </cell>
          <cell r="D1413">
            <v>100</v>
          </cell>
          <cell r="E1413" t="str">
            <v>KS</v>
          </cell>
          <cell r="F1413">
            <v>2808</v>
          </cell>
        </row>
        <row r="1414">
          <cell r="A1414">
            <v>2022949</v>
          </cell>
          <cell r="B1414" t="str">
            <v>Kabelová vývodka...V-TEC VM L25 LGR</v>
          </cell>
          <cell r="C1414">
            <v>57.02</v>
          </cell>
          <cell r="D1414">
            <v>100</v>
          </cell>
          <cell r="E1414" t="str">
            <v>KS</v>
          </cell>
          <cell r="F1414">
            <v>5702</v>
          </cell>
        </row>
        <row r="1415">
          <cell r="A1415">
            <v>2022951</v>
          </cell>
          <cell r="B1415" t="str">
            <v>Kabelová vývodka...V-TEC VM L32 LGR</v>
          </cell>
          <cell r="C1415">
            <v>93.56</v>
          </cell>
          <cell r="D1415">
            <v>100</v>
          </cell>
          <cell r="E1415" t="str">
            <v>KS</v>
          </cell>
          <cell r="F1415">
            <v>9356</v>
          </cell>
        </row>
        <row r="1416">
          <cell r="A1416">
            <v>2022953</v>
          </cell>
          <cell r="B1416" t="str">
            <v>Kabelová vývodka...V-TEC VM L40 LGR</v>
          </cell>
          <cell r="C1416">
            <v>158.21</v>
          </cell>
          <cell r="D1416">
            <v>100</v>
          </cell>
          <cell r="E1416" t="str">
            <v>KS</v>
          </cell>
          <cell r="F1416">
            <v>15821</v>
          </cell>
        </row>
        <row r="1417">
          <cell r="A1417">
            <v>2022955</v>
          </cell>
          <cell r="B1417" t="str">
            <v>Kabelová vývodka...V-TEC VM L50 LGR</v>
          </cell>
          <cell r="C1417">
            <v>173.4</v>
          </cell>
          <cell r="D1417">
            <v>100</v>
          </cell>
          <cell r="E1417" t="str">
            <v>KS</v>
          </cell>
          <cell r="F1417">
            <v>17340</v>
          </cell>
        </row>
        <row r="1418">
          <cell r="A1418">
            <v>2022957</v>
          </cell>
          <cell r="B1418" t="str">
            <v>Kabelová vývodka...V-TEC VM L63 LGR</v>
          </cell>
          <cell r="C1418">
            <v>212.66</v>
          </cell>
          <cell r="D1418">
            <v>100</v>
          </cell>
          <cell r="E1418" t="str">
            <v>KS</v>
          </cell>
          <cell r="F1418">
            <v>21266</v>
          </cell>
        </row>
        <row r="1419">
          <cell r="A1419">
            <v>2022964</v>
          </cell>
          <cell r="B1419" t="str">
            <v>Kabelová vývodka...V-TEC VM L12 SW</v>
          </cell>
          <cell r="C1419">
            <v>21.07</v>
          </cell>
          <cell r="D1419">
            <v>100</v>
          </cell>
          <cell r="E1419" t="str">
            <v>KS</v>
          </cell>
          <cell r="F1419">
            <v>2107</v>
          </cell>
        </row>
        <row r="1420">
          <cell r="A1420">
            <v>2022968</v>
          </cell>
          <cell r="B1420" t="str">
            <v>Kabelová vývodka...V-TEC VM L20 SW</v>
          </cell>
          <cell r="C1420">
            <v>28.05</v>
          </cell>
          <cell r="D1420">
            <v>100</v>
          </cell>
          <cell r="E1420" t="str">
            <v>KS</v>
          </cell>
          <cell r="F1420">
            <v>2805</v>
          </cell>
        </row>
        <row r="1421">
          <cell r="A1421">
            <v>2022970</v>
          </cell>
          <cell r="B1421" t="str">
            <v>Kabelová vývodka...V-TEC VM L25 SW</v>
          </cell>
          <cell r="C1421">
            <v>46.18</v>
          </cell>
          <cell r="D1421">
            <v>100</v>
          </cell>
          <cell r="E1421" t="str">
            <v>KS</v>
          </cell>
          <cell r="F1421">
            <v>4618</v>
          </cell>
        </row>
        <row r="1422">
          <cell r="A1422">
            <v>2022976</v>
          </cell>
          <cell r="B1422" t="str">
            <v>Kabelová vývodka...V-TEC VM L50 SW</v>
          </cell>
          <cell r="C1422">
            <v>182.26</v>
          </cell>
          <cell r="D1422">
            <v>100</v>
          </cell>
          <cell r="E1422" t="str">
            <v>KS</v>
          </cell>
          <cell r="F1422">
            <v>18226</v>
          </cell>
        </row>
        <row r="1423">
          <cell r="A1423">
            <v>2022978</v>
          </cell>
          <cell r="B1423" t="str">
            <v>Kabelová vývodka...V-TEC VM L63 SW</v>
          </cell>
          <cell r="C1423">
            <v>212.66</v>
          </cell>
          <cell r="D1423">
            <v>100</v>
          </cell>
          <cell r="E1423" t="str">
            <v>KS</v>
          </cell>
          <cell r="F1423">
            <v>21266</v>
          </cell>
        </row>
        <row r="1424">
          <cell r="A1424">
            <v>2022985</v>
          </cell>
          <cell r="B1424" t="str">
            <v>Kabelová vývodka...V-TEC VM LL16 SW</v>
          </cell>
          <cell r="C1424">
            <v>30.42</v>
          </cell>
          <cell r="D1424">
            <v>100</v>
          </cell>
          <cell r="E1424" t="str">
            <v>KS</v>
          </cell>
          <cell r="F1424">
            <v>3042</v>
          </cell>
        </row>
        <row r="1425">
          <cell r="A1425">
            <v>2022987</v>
          </cell>
          <cell r="B1425" t="str">
            <v>Kabelová vývodka...V-TEC VM LL20 SW</v>
          </cell>
          <cell r="C1425">
            <v>34.74</v>
          </cell>
          <cell r="D1425">
            <v>100</v>
          </cell>
          <cell r="E1425" t="str">
            <v>KS</v>
          </cell>
          <cell r="F1425">
            <v>3474</v>
          </cell>
        </row>
        <row r="1426">
          <cell r="A1426">
            <v>2022989</v>
          </cell>
          <cell r="B1426" t="str">
            <v>Kabelová vývodka...V-TEC VM LL25 SW</v>
          </cell>
          <cell r="C1426">
            <v>59.35</v>
          </cell>
          <cell r="D1426">
            <v>100</v>
          </cell>
          <cell r="E1426" t="str">
            <v>KS</v>
          </cell>
          <cell r="F1426">
            <v>5935</v>
          </cell>
        </row>
        <row r="1427">
          <cell r="A1427">
            <v>2022991</v>
          </cell>
          <cell r="B1427" t="str">
            <v>Kabelová vývodka...V-TEC VM LL32 SW</v>
          </cell>
          <cell r="C1427">
            <v>91.2</v>
          </cell>
          <cell r="D1427">
            <v>100</v>
          </cell>
          <cell r="E1427" t="str">
            <v>KS</v>
          </cell>
          <cell r="F1427">
            <v>9120</v>
          </cell>
        </row>
        <row r="1428">
          <cell r="A1428">
            <v>2022993</v>
          </cell>
          <cell r="B1428" t="str">
            <v>Kabelová vývodka...V-TEC VM LL40 SW</v>
          </cell>
          <cell r="C1428">
            <v>160.71</v>
          </cell>
          <cell r="D1428">
            <v>100</v>
          </cell>
          <cell r="E1428" t="str">
            <v>KS</v>
          </cell>
          <cell r="F1428">
            <v>16071</v>
          </cell>
        </row>
        <row r="1429">
          <cell r="A1429">
            <v>2022995</v>
          </cell>
          <cell r="B1429" t="str">
            <v>Kabelová vývodka...V-TEC VM LL50 SW</v>
          </cell>
          <cell r="C1429">
            <v>282.3</v>
          </cell>
          <cell r="D1429">
            <v>100</v>
          </cell>
          <cell r="E1429" t="str">
            <v>KS</v>
          </cell>
          <cell r="F1429">
            <v>28230</v>
          </cell>
        </row>
        <row r="1430">
          <cell r="A1430">
            <v>2023210</v>
          </cell>
          <cell r="B1430" t="str">
            <v>Přítlačné šroubení...107 Z PG21 PA</v>
          </cell>
          <cell r="C1430">
            <v>108.98</v>
          </cell>
          <cell r="D1430">
            <v>100</v>
          </cell>
          <cell r="E1430" t="str">
            <v>KS</v>
          </cell>
          <cell r="F1430">
            <v>10898</v>
          </cell>
        </row>
        <row r="1431">
          <cell r="A1431">
            <v>2023296</v>
          </cell>
          <cell r="B1431" t="str">
            <v>Přítlačné šroubení...107 Z PG29 PA</v>
          </cell>
          <cell r="C1431">
            <v>187.4</v>
          </cell>
          <cell r="D1431">
            <v>100</v>
          </cell>
          <cell r="E1431" t="str">
            <v>KS</v>
          </cell>
          <cell r="F1431">
            <v>18740</v>
          </cell>
        </row>
        <row r="1432">
          <cell r="A1432">
            <v>2024063</v>
          </cell>
          <cell r="B1432" t="str">
            <v>Vývodka kabel. dvojitá...113 M20 LGR</v>
          </cell>
          <cell r="C1432">
            <v>171.16</v>
          </cell>
          <cell r="D1432">
            <v>100</v>
          </cell>
          <cell r="E1432" t="str">
            <v>KS</v>
          </cell>
          <cell r="F1432">
            <v>17116</v>
          </cell>
        </row>
        <row r="1433">
          <cell r="A1433">
            <v>2024136</v>
          </cell>
          <cell r="B1433" t="str">
            <v>Vývodka kabel. dvojitá...113 PG13.5 LGR</v>
          </cell>
          <cell r="C1433">
            <v>187.44</v>
          </cell>
          <cell r="D1433">
            <v>100</v>
          </cell>
          <cell r="E1433" t="str">
            <v>KS</v>
          </cell>
          <cell r="F1433">
            <v>18744</v>
          </cell>
        </row>
        <row r="1434">
          <cell r="A1434">
            <v>2024160</v>
          </cell>
          <cell r="B1434" t="str">
            <v>Vývodka kabel. dvojitá...113 PG16 LGR</v>
          </cell>
          <cell r="C1434">
            <v>191.58</v>
          </cell>
          <cell r="D1434">
            <v>100</v>
          </cell>
          <cell r="E1434" t="str">
            <v>KS</v>
          </cell>
          <cell r="F1434">
            <v>19158</v>
          </cell>
        </row>
        <row r="1435">
          <cell r="A1435">
            <v>2024187</v>
          </cell>
          <cell r="B1435" t="str">
            <v>Kabelová vývodka...V-TEC L PG9 SGR</v>
          </cell>
          <cell r="C1435">
            <v>18.86</v>
          </cell>
          <cell r="D1435">
            <v>100</v>
          </cell>
          <cell r="E1435" t="str">
            <v>KS</v>
          </cell>
          <cell r="F1435">
            <v>1886</v>
          </cell>
        </row>
        <row r="1436">
          <cell r="A1436">
            <v>2024195</v>
          </cell>
          <cell r="B1436" t="str">
            <v>Kabelová vývodka...V-TEC L PG11 SGR</v>
          </cell>
          <cell r="C1436">
            <v>23.18</v>
          </cell>
          <cell r="D1436">
            <v>100</v>
          </cell>
          <cell r="E1436" t="str">
            <v>KS</v>
          </cell>
          <cell r="F1436">
            <v>2318</v>
          </cell>
        </row>
        <row r="1437">
          <cell r="A1437">
            <v>2024209</v>
          </cell>
          <cell r="B1437" t="str">
            <v>Kabelová vývodka...V-TEC L PG13 SGR</v>
          </cell>
          <cell r="C1437">
            <v>26.29</v>
          </cell>
          <cell r="D1437">
            <v>100</v>
          </cell>
          <cell r="E1437" t="str">
            <v>KS</v>
          </cell>
          <cell r="F1437">
            <v>2629</v>
          </cell>
        </row>
        <row r="1438">
          <cell r="A1438">
            <v>2024217</v>
          </cell>
          <cell r="B1438" t="str">
            <v>Kabelová vývodka...V-TEC L PG16 SGR</v>
          </cell>
          <cell r="C1438">
            <v>29.52</v>
          </cell>
          <cell r="D1438">
            <v>100</v>
          </cell>
          <cell r="E1438" t="str">
            <v>KS</v>
          </cell>
          <cell r="F1438">
            <v>2952</v>
          </cell>
        </row>
        <row r="1439">
          <cell r="A1439">
            <v>2024225</v>
          </cell>
          <cell r="B1439" t="str">
            <v>Kabelová vývodka...V-TEC L PG21 SGR</v>
          </cell>
          <cell r="C1439">
            <v>47.23</v>
          </cell>
          <cell r="D1439">
            <v>100</v>
          </cell>
          <cell r="E1439" t="str">
            <v>KS</v>
          </cell>
          <cell r="F1439">
            <v>4723</v>
          </cell>
        </row>
        <row r="1440">
          <cell r="A1440">
            <v>2024233</v>
          </cell>
          <cell r="B1440" t="str">
            <v>Kabelová vývodka...V-TEC L PG29 SGR</v>
          </cell>
          <cell r="C1440">
            <v>85.34</v>
          </cell>
          <cell r="D1440">
            <v>100</v>
          </cell>
          <cell r="E1440" t="str">
            <v>KS</v>
          </cell>
          <cell r="F1440">
            <v>8534</v>
          </cell>
        </row>
        <row r="1441">
          <cell r="A1441">
            <v>2024284</v>
          </cell>
          <cell r="B1441" t="str">
            <v>Kabelová vývodka...V-TEC L PG7 LGR</v>
          </cell>
          <cell r="C1441">
            <v>16.309999999999999</v>
          </cell>
          <cell r="D1441">
            <v>100</v>
          </cell>
          <cell r="E1441" t="str">
            <v>KS</v>
          </cell>
          <cell r="F1441">
            <v>1631</v>
          </cell>
        </row>
        <row r="1442">
          <cell r="A1442">
            <v>2024292</v>
          </cell>
          <cell r="B1442" t="str">
            <v>Kabelová vývodka...V-TEC L PG9 LGR</v>
          </cell>
          <cell r="C1442">
            <v>20.03</v>
          </cell>
          <cell r="D1442">
            <v>100</v>
          </cell>
          <cell r="E1442" t="str">
            <v>KS</v>
          </cell>
          <cell r="F1442">
            <v>2003</v>
          </cell>
        </row>
        <row r="1443">
          <cell r="A1443">
            <v>2024306</v>
          </cell>
          <cell r="B1443" t="str">
            <v>Kabelová vývodka...V-TEC L PG11 LGR</v>
          </cell>
          <cell r="C1443">
            <v>23.18</v>
          </cell>
          <cell r="D1443">
            <v>100</v>
          </cell>
          <cell r="E1443" t="str">
            <v>KS</v>
          </cell>
          <cell r="F1443">
            <v>2318</v>
          </cell>
        </row>
        <row r="1444">
          <cell r="A1444">
            <v>2024314</v>
          </cell>
          <cell r="B1444" t="str">
            <v>Kabelová vývodka...V-TEC L PG13 LGR</v>
          </cell>
          <cell r="C1444">
            <v>26.29</v>
          </cell>
          <cell r="D1444">
            <v>100</v>
          </cell>
          <cell r="E1444" t="str">
            <v>KS</v>
          </cell>
          <cell r="F1444">
            <v>2629</v>
          </cell>
        </row>
        <row r="1445">
          <cell r="A1445">
            <v>2024322</v>
          </cell>
          <cell r="B1445" t="str">
            <v>Kabelová vývodka...V-TEC L PG16 LGR</v>
          </cell>
          <cell r="C1445">
            <v>29.52</v>
          </cell>
          <cell r="D1445">
            <v>100</v>
          </cell>
          <cell r="E1445" t="str">
            <v>KS</v>
          </cell>
          <cell r="F1445">
            <v>2952</v>
          </cell>
        </row>
        <row r="1446">
          <cell r="A1446">
            <v>2024330</v>
          </cell>
          <cell r="B1446" t="str">
            <v>Kabelová vývodka...V-TEC L PG21 LGR</v>
          </cell>
          <cell r="C1446">
            <v>43.64</v>
          </cell>
          <cell r="D1446">
            <v>100</v>
          </cell>
          <cell r="E1446" t="str">
            <v>KS</v>
          </cell>
          <cell r="F1446">
            <v>4364</v>
          </cell>
        </row>
        <row r="1447">
          <cell r="A1447">
            <v>2024349</v>
          </cell>
          <cell r="B1447" t="str">
            <v>Kabelová vývodka...V-TEC L PG29 LGR</v>
          </cell>
          <cell r="C1447">
            <v>83.45</v>
          </cell>
          <cell r="D1447">
            <v>100</v>
          </cell>
          <cell r="E1447" t="str">
            <v>KS</v>
          </cell>
          <cell r="F1447">
            <v>8345</v>
          </cell>
        </row>
        <row r="1448">
          <cell r="A1448">
            <v>2024357</v>
          </cell>
          <cell r="B1448" t="str">
            <v>Kabelová vývodka...V-TEC L PG36 LGR</v>
          </cell>
          <cell r="C1448">
            <v>406.87</v>
          </cell>
          <cell r="D1448">
            <v>100</v>
          </cell>
          <cell r="E1448" t="str">
            <v>KS</v>
          </cell>
          <cell r="F1448">
            <v>40687</v>
          </cell>
        </row>
        <row r="1449">
          <cell r="A1449">
            <v>2024365</v>
          </cell>
          <cell r="B1449" t="str">
            <v>Kabelová vývodka...V-TEC L PG42 LGR</v>
          </cell>
          <cell r="C1449">
            <v>440.7</v>
          </cell>
          <cell r="D1449">
            <v>100</v>
          </cell>
          <cell r="E1449" t="str">
            <v>KS</v>
          </cell>
          <cell r="F1449">
            <v>44070</v>
          </cell>
        </row>
        <row r="1450">
          <cell r="A1450">
            <v>2024655</v>
          </cell>
          <cell r="B1450" t="str">
            <v>Kabelová vývodka...V-TEC PG7+ LGR</v>
          </cell>
          <cell r="C1450">
            <v>21.73</v>
          </cell>
          <cell r="D1450">
            <v>100</v>
          </cell>
          <cell r="E1450" t="str">
            <v>KS</v>
          </cell>
          <cell r="F1450">
            <v>2173</v>
          </cell>
        </row>
        <row r="1451">
          <cell r="A1451">
            <v>2024657</v>
          </cell>
          <cell r="B1451" t="str">
            <v>Kabelová vývodka...V-TEC PG9+ LGR</v>
          </cell>
          <cell r="C1451">
            <v>23.18</v>
          </cell>
          <cell r="D1451">
            <v>100</v>
          </cell>
          <cell r="E1451" t="str">
            <v>KS</v>
          </cell>
          <cell r="F1451">
            <v>2318</v>
          </cell>
        </row>
        <row r="1452">
          <cell r="A1452">
            <v>2024659</v>
          </cell>
          <cell r="B1452" t="str">
            <v>Kabelová vývodka...V-TEC PG11+ LGR</v>
          </cell>
          <cell r="C1452">
            <v>26.07</v>
          </cell>
          <cell r="D1452">
            <v>100</v>
          </cell>
          <cell r="E1452" t="str">
            <v>KS</v>
          </cell>
          <cell r="F1452">
            <v>2607</v>
          </cell>
        </row>
        <row r="1453">
          <cell r="A1453">
            <v>2024661</v>
          </cell>
          <cell r="B1453" t="str">
            <v>Kabelová vývodka...V-TEC PG13,5+LGR</v>
          </cell>
          <cell r="C1453">
            <v>27.51</v>
          </cell>
          <cell r="D1453">
            <v>100</v>
          </cell>
          <cell r="E1453" t="str">
            <v>KS</v>
          </cell>
          <cell r="F1453">
            <v>2751</v>
          </cell>
        </row>
        <row r="1454">
          <cell r="A1454">
            <v>2024663</v>
          </cell>
          <cell r="B1454" t="str">
            <v>Kabelová vývodka...V-TEC PG16+ LGR</v>
          </cell>
          <cell r="C1454">
            <v>34.75</v>
          </cell>
          <cell r="D1454">
            <v>100</v>
          </cell>
          <cell r="E1454" t="str">
            <v>KS</v>
          </cell>
          <cell r="F1454">
            <v>3475</v>
          </cell>
        </row>
        <row r="1455">
          <cell r="A1455">
            <v>2024665</v>
          </cell>
          <cell r="B1455" t="str">
            <v>Kabelová vývodka...V-TEC PG21+ LGR</v>
          </cell>
          <cell r="C1455">
            <v>50.67</v>
          </cell>
          <cell r="D1455">
            <v>100</v>
          </cell>
          <cell r="E1455" t="str">
            <v>KS</v>
          </cell>
          <cell r="F1455">
            <v>5067</v>
          </cell>
        </row>
        <row r="1456">
          <cell r="A1456">
            <v>2024667</v>
          </cell>
          <cell r="B1456" t="str">
            <v>Kabelová vývodka...V-TEC PG29+ LGR</v>
          </cell>
          <cell r="C1456">
            <v>73.84</v>
          </cell>
          <cell r="D1456">
            <v>100</v>
          </cell>
          <cell r="E1456" t="str">
            <v>KS</v>
          </cell>
          <cell r="F1456">
            <v>7384</v>
          </cell>
        </row>
        <row r="1457">
          <cell r="A1457">
            <v>2024669</v>
          </cell>
          <cell r="B1457" t="str">
            <v>Kabelová vývodka...V-TEC PG36+ LGR</v>
          </cell>
          <cell r="C1457">
            <v>286.64</v>
          </cell>
          <cell r="D1457">
            <v>100</v>
          </cell>
          <cell r="E1457" t="str">
            <v>KS</v>
          </cell>
          <cell r="F1457">
            <v>28664</v>
          </cell>
        </row>
        <row r="1458">
          <cell r="A1458">
            <v>2024671</v>
          </cell>
          <cell r="B1458" t="str">
            <v>Kabelová vývodka...V-TEC PG42+ LGR</v>
          </cell>
          <cell r="C1458">
            <v>317.04000000000002</v>
          </cell>
          <cell r="D1458">
            <v>100</v>
          </cell>
          <cell r="E1458" t="str">
            <v>KS</v>
          </cell>
          <cell r="F1458">
            <v>31704</v>
          </cell>
        </row>
        <row r="1459">
          <cell r="A1459">
            <v>2024673</v>
          </cell>
          <cell r="B1459" t="str">
            <v>Kabelová vývodka...V-TEC PG48+ LGR</v>
          </cell>
          <cell r="C1459">
            <v>334.41</v>
          </cell>
          <cell r="D1459">
            <v>100</v>
          </cell>
          <cell r="E1459" t="str">
            <v>KS</v>
          </cell>
          <cell r="F1459">
            <v>33441</v>
          </cell>
        </row>
        <row r="1460">
          <cell r="A1460">
            <v>2024705</v>
          </cell>
          <cell r="B1460" t="str">
            <v>Kabelová vývodka...V-TEC PG7 LGR</v>
          </cell>
          <cell r="C1460">
            <v>16.399999999999999</v>
          </cell>
          <cell r="D1460">
            <v>100</v>
          </cell>
          <cell r="E1460" t="str">
            <v>KS</v>
          </cell>
          <cell r="F1460">
            <v>1640</v>
          </cell>
        </row>
        <row r="1461">
          <cell r="A1461">
            <v>2024713</v>
          </cell>
          <cell r="B1461" t="str">
            <v>Kabelová vývodka...V-TEC PG9 LGR</v>
          </cell>
          <cell r="C1461">
            <v>17.46</v>
          </cell>
          <cell r="D1461">
            <v>100</v>
          </cell>
          <cell r="E1461" t="str">
            <v>KS</v>
          </cell>
          <cell r="F1461">
            <v>1746</v>
          </cell>
        </row>
        <row r="1462">
          <cell r="A1462">
            <v>2024721</v>
          </cell>
          <cell r="B1462" t="str">
            <v>Kabelová vývodka...V-TEC PG11 LGR</v>
          </cell>
          <cell r="C1462">
            <v>21.33</v>
          </cell>
          <cell r="D1462">
            <v>100</v>
          </cell>
          <cell r="E1462" t="str">
            <v>KS</v>
          </cell>
          <cell r="F1462">
            <v>2133</v>
          </cell>
        </row>
        <row r="1463">
          <cell r="A1463">
            <v>2024748</v>
          </cell>
          <cell r="B1463" t="str">
            <v>Kabelová vývodka...V-TEC PG13 LGR</v>
          </cell>
          <cell r="C1463">
            <v>24.12</v>
          </cell>
          <cell r="D1463">
            <v>100</v>
          </cell>
          <cell r="E1463" t="str">
            <v>KS</v>
          </cell>
          <cell r="F1463">
            <v>2412</v>
          </cell>
        </row>
        <row r="1464">
          <cell r="A1464">
            <v>2024756</v>
          </cell>
          <cell r="B1464" t="str">
            <v>Kabelová vývodka...V-TEC PG16 LGR</v>
          </cell>
          <cell r="C1464">
            <v>28.76</v>
          </cell>
          <cell r="D1464">
            <v>100</v>
          </cell>
          <cell r="E1464" t="str">
            <v>KS</v>
          </cell>
          <cell r="F1464">
            <v>2876</v>
          </cell>
        </row>
        <row r="1465">
          <cell r="A1465">
            <v>2024764</v>
          </cell>
          <cell r="B1465" t="str">
            <v>Kabelová vývodka...V-TEC PG21 LGR</v>
          </cell>
          <cell r="C1465">
            <v>44.34</v>
          </cell>
          <cell r="D1465">
            <v>100</v>
          </cell>
          <cell r="E1465" t="str">
            <v>KS</v>
          </cell>
          <cell r="F1465">
            <v>4434</v>
          </cell>
        </row>
        <row r="1466">
          <cell r="A1466">
            <v>2024772</v>
          </cell>
          <cell r="B1466" t="str">
            <v>Kabelová vývodka...V-TEC PG29 LGR</v>
          </cell>
          <cell r="C1466">
            <v>86.73</v>
          </cell>
          <cell r="D1466">
            <v>100</v>
          </cell>
          <cell r="E1466" t="str">
            <v>KS</v>
          </cell>
          <cell r="F1466">
            <v>8673</v>
          </cell>
        </row>
        <row r="1467">
          <cell r="A1467">
            <v>2024780</v>
          </cell>
          <cell r="B1467" t="str">
            <v>Kabelová vývodka...V-TEC PG36 LGR</v>
          </cell>
          <cell r="C1467">
            <v>353.35</v>
          </cell>
          <cell r="D1467">
            <v>100</v>
          </cell>
          <cell r="E1467" t="str">
            <v>KS</v>
          </cell>
          <cell r="F1467">
            <v>35335</v>
          </cell>
        </row>
        <row r="1468">
          <cell r="A1468">
            <v>2024799</v>
          </cell>
          <cell r="B1468" t="str">
            <v>Kabelová vývodka...V-TEC PG42 LGR</v>
          </cell>
          <cell r="C1468">
            <v>371.08</v>
          </cell>
          <cell r="D1468">
            <v>100</v>
          </cell>
          <cell r="E1468" t="str">
            <v>KS</v>
          </cell>
          <cell r="F1468">
            <v>37108</v>
          </cell>
        </row>
        <row r="1469">
          <cell r="A1469">
            <v>2024802</v>
          </cell>
          <cell r="B1469" t="str">
            <v>Kabelová vývodka...V-TEC PG48 LGR</v>
          </cell>
          <cell r="C1469">
            <v>386.72</v>
          </cell>
          <cell r="D1469">
            <v>100</v>
          </cell>
          <cell r="E1469" t="str">
            <v>KS</v>
          </cell>
          <cell r="F1469">
            <v>38672</v>
          </cell>
        </row>
        <row r="1470">
          <cell r="A1470">
            <v>2024900</v>
          </cell>
          <cell r="B1470" t="str">
            <v>Kleště...V-TEC TBZ</v>
          </cell>
          <cell r="C1470">
            <v>5378</v>
          </cell>
          <cell r="D1470">
            <v>1</v>
          </cell>
          <cell r="E1470" t="str">
            <v>KS</v>
          </cell>
          <cell r="F1470">
            <v>5378</v>
          </cell>
        </row>
        <row r="1471">
          <cell r="A1471">
            <v>2024910</v>
          </cell>
          <cell r="B1471" t="str">
            <v>Kabelová vývodka, dělitelná...V-TEC TB25</v>
          </cell>
          <cell r="C1471">
            <v>776</v>
          </cell>
          <cell r="D1471">
            <v>1</v>
          </cell>
          <cell r="E1471" t="str">
            <v>KS</v>
          </cell>
          <cell r="F1471">
            <v>776</v>
          </cell>
        </row>
        <row r="1472">
          <cell r="A1472">
            <v>2024912</v>
          </cell>
          <cell r="B1472" t="str">
            <v>Kabelová vývodka, dělitelná...V-TEC TB25 06-09</v>
          </cell>
          <cell r="C1472">
            <v>737</v>
          </cell>
          <cell r="D1472">
            <v>1</v>
          </cell>
          <cell r="E1472" t="str">
            <v>KS</v>
          </cell>
          <cell r="F1472">
            <v>737</v>
          </cell>
        </row>
        <row r="1473">
          <cell r="A1473">
            <v>2024913</v>
          </cell>
          <cell r="B1473" t="str">
            <v>Kabelová vývodka, dělitelná...V-TEC TB25 09-11</v>
          </cell>
          <cell r="C1473">
            <v>727</v>
          </cell>
          <cell r="D1473">
            <v>1</v>
          </cell>
          <cell r="E1473" t="str">
            <v>KS</v>
          </cell>
          <cell r="F1473">
            <v>727</v>
          </cell>
        </row>
        <row r="1474">
          <cell r="A1474">
            <v>2024916</v>
          </cell>
          <cell r="B1474" t="str">
            <v>Kabelová vývodka, dělitelná...V-TEC TB25 11-13</v>
          </cell>
          <cell r="C1474">
            <v>727</v>
          </cell>
          <cell r="D1474">
            <v>1</v>
          </cell>
          <cell r="E1474" t="str">
            <v>KS</v>
          </cell>
          <cell r="F1474">
            <v>727</v>
          </cell>
        </row>
        <row r="1475">
          <cell r="A1475">
            <v>2024919</v>
          </cell>
          <cell r="B1475" t="str">
            <v>Kabelová vývodka, dělitelná...V-TEC TB25 12-15</v>
          </cell>
          <cell r="C1475">
            <v>727</v>
          </cell>
          <cell r="D1475">
            <v>1</v>
          </cell>
          <cell r="E1475" t="str">
            <v>KS</v>
          </cell>
          <cell r="F1475">
            <v>727</v>
          </cell>
        </row>
        <row r="1476">
          <cell r="A1476">
            <v>2024922</v>
          </cell>
          <cell r="B1476" t="str">
            <v>Kabelová vývodka, dělitelná...V-TEC TB25 14-18</v>
          </cell>
          <cell r="C1476">
            <v>727</v>
          </cell>
          <cell r="D1476">
            <v>1</v>
          </cell>
          <cell r="E1476" t="str">
            <v>KS</v>
          </cell>
          <cell r="F1476">
            <v>727</v>
          </cell>
        </row>
        <row r="1477">
          <cell r="A1477">
            <v>2024925</v>
          </cell>
          <cell r="B1477" t="str">
            <v>Kabelová vývodka, dělitelná...V-TEC TB25 18-20</v>
          </cell>
          <cell r="C1477">
            <v>727</v>
          </cell>
          <cell r="D1477">
            <v>1</v>
          </cell>
          <cell r="E1477" t="str">
            <v>KS</v>
          </cell>
          <cell r="F1477">
            <v>727</v>
          </cell>
        </row>
        <row r="1478">
          <cell r="A1478">
            <v>2024927</v>
          </cell>
          <cell r="B1478" t="str">
            <v>Kabelová vývodka, dělitelná...V-TEC TB25 3x7</v>
          </cell>
          <cell r="C1478">
            <v>1190</v>
          </cell>
          <cell r="D1478">
            <v>1</v>
          </cell>
          <cell r="E1478" t="str">
            <v>KS</v>
          </cell>
          <cell r="F1478">
            <v>1190</v>
          </cell>
        </row>
        <row r="1479">
          <cell r="A1479">
            <v>2024928</v>
          </cell>
          <cell r="B1479" t="str">
            <v>Kabelová vývodka, dělitelná...V-TEC TB25 3x9</v>
          </cell>
          <cell r="C1479">
            <v>793</v>
          </cell>
          <cell r="D1479">
            <v>1</v>
          </cell>
          <cell r="E1479" t="str">
            <v>KS</v>
          </cell>
          <cell r="F1479">
            <v>793</v>
          </cell>
        </row>
        <row r="1480">
          <cell r="A1480">
            <v>2024931</v>
          </cell>
          <cell r="B1480" t="str">
            <v>Kabelová vývodka, dělitelná...V-TEC TB25 4x8</v>
          </cell>
          <cell r="C1480">
            <v>834</v>
          </cell>
          <cell r="D1480">
            <v>1</v>
          </cell>
          <cell r="E1480" t="str">
            <v>KS</v>
          </cell>
          <cell r="F1480">
            <v>834</v>
          </cell>
        </row>
        <row r="1481">
          <cell r="A1481">
            <v>2024940</v>
          </cell>
          <cell r="B1481" t="str">
            <v>Kabelová vývodka, dělitelná...V-TEC TB20</v>
          </cell>
          <cell r="C1481">
            <v>713</v>
          </cell>
          <cell r="D1481">
            <v>1</v>
          </cell>
          <cell r="E1481" t="str">
            <v>KS</v>
          </cell>
          <cell r="F1481">
            <v>713</v>
          </cell>
        </row>
        <row r="1482">
          <cell r="A1482">
            <v>2024942</v>
          </cell>
          <cell r="B1482" t="str">
            <v>Kabelová vývodka, dělitelná...V-TEC TB20 06-08</v>
          </cell>
          <cell r="C1482">
            <v>684</v>
          </cell>
          <cell r="D1482">
            <v>1</v>
          </cell>
          <cell r="E1482" t="str">
            <v>KS</v>
          </cell>
          <cell r="F1482">
            <v>684</v>
          </cell>
        </row>
        <row r="1483">
          <cell r="A1483">
            <v>2024944</v>
          </cell>
          <cell r="B1483" t="str">
            <v>Kabelová vývodka, dělitelná...V-TEC TB20 08-10</v>
          </cell>
          <cell r="C1483">
            <v>684</v>
          </cell>
          <cell r="D1483">
            <v>1</v>
          </cell>
          <cell r="E1483" t="str">
            <v>KS</v>
          </cell>
          <cell r="F1483">
            <v>684</v>
          </cell>
        </row>
        <row r="1484">
          <cell r="A1484">
            <v>2024946</v>
          </cell>
          <cell r="B1484" t="str">
            <v>Kabelová vývodka, dělitelná...V-TEC TB20 09-13</v>
          </cell>
          <cell r="C1484">
            <v>684</v>
          </cell>
          <cell r="D1484">
            <v>1</v>
          </cell>
          <cell r="E1484" t="str">
            <v>KS</v>
          </cell>
          <cell r="F1484">
            <v>684</v>
          </cell>
        </row>
        <row r="1485">
          <cell r="A1485">
            <v>2024948</v>
          </cell>
          <cell r="B1485" t="str">
            <v>Kabelová vývodka, dělitelná...V-TEC TB20 11-14</v>
          </cell>
          <cell r="C1485">
            <v>689</v>
          </cell>
          <cell r="D1485">
            <v>1</v>
          </cell>
          <cell r="E1485" t="str">
            <v>KS</v>
          </cell>
          <cell r="F1485">
            <v>689</v>
          </cell>
        </row>
        <row r="1486">
          <cell r="A1486">
            <v>2024950</v>
          </cell>
          <cell r="B1486" t="str">
            <v>Kabelová vývodka, dělitelná...V-TEC TB20 2x4</v>
          </cell>
          <cell r="C1486">
            <v>1158</v>
          </cell>
          <cell r="D1486">
            <v>1</v>
          </cell>
          <cell r="E1486" t="str">
            <v>KS</v>
          </cell>
          <cell r="F1486">
            <v>1158</v>
          </cell>
        </row>
        <row r="1487">
          <cell r="A1487">
            <v>2024954</v>
          </cell>
          <cell r="B1487" t="str">
            <v>Kabelová vývodka, dělitelná...V-TEC TB20 2x6</v>
          </cell>
          <cell r="C1487">
            <v>958</v>
          </cell>
          <cell r="D1487">
            <v>1</v>
          </cell>
          <cell r="E1487" t="str">
            <v>KS</v>
          </cell>
          <cell r="F1487">
            <v>958</v>
          </cell>
        </row>
        <row r="1488">
          <cell r="A1488">
            <v>2024956</v>
          </cell>
          <cell r="B1488" t="str">
            <v>Kabelová vývodka, dělitelná...V-TEC TB20 4x4</v>
          </cell>
          <cell r="C1488">
            <v>956</v>
          </cell>
          <cell r="D1488">
            <v>1</v>
          </cell>
          <cell r="E1488" t="str">
            <v>KS</v>
          </cell>
          <cell r="F1488">
            <v>956</v>
          </cell>
        </row>
        <row r="1489">
          <cell r="A1489">
            <v>2024958</v>
          </cell>
          <cell r="B1489" t="str">
            <v>Kabelová vývodka, dělitelná...V-TEC TB20 6x4</v>
          </cell>
          <cell r="C1489">
            <v>956</v>
          </cell>
          <cell r="D1489">
            <v>1</v>
          </cell>
          <cell r="E1489" t="str">
            <v>KS</v>
          </cell>
          <cell r="F1489">
            <v>956</v>
          </cell>
        </row>
        <row r="1490">
          <cell r="A1490">
            <v>2024970</v>
          </cell>
          <cell r="B1490" t="str">
            <v>Kabelová vývodka, dělitelná...V-TEC TB32</v>
          </cell>
          <cell r="C1490">
            <v>980</v>
          </cell>
          <cell r="D1490">
            <v>1</v>
          </cell>
          <cell r="E1490" t="str">
            <v>KS</v>
          </cell>
          <cell r="F1490">
            <v>980</v>
          </cell>
        </row>
        <row r="1491">
          <cell r="A1491">
            <v>2024972</v>
          </cell>
          <cell r="B1491" t="str">
            <v>Kabelová vývodka, dělitelná...V-TEC TB32 09-13</v>
          </cell>
          <cell r="C1491">
            <v>899</v>
          </cell>
          <cell r="D1491">
            <v>1</v>
          </cell>
          <cell r="E1491" t="str">
            <v>KS</v>
          </cell>
          <cell r="F1491">
            <v>899</v>
          </cell>
        </row>
        <row r="1492">
          <cell r="A1492">
            <v>2024974</v>
          </cell>
          <cell r="B1492" t="str">
            <v>Dělitelná vývodka...V-TEC TB32 11-15</v>
          </cell>
          <cell r="C1492">
            <v>903</v>
          </cell>
          <cell r="D1492">
            <v>1</v>
          </cell>
          <cell r="E1492" t="str">
            <v>KS</v>
          </cell>
          <cell r="F1492">
            <v>903</v>
          </cell>
        </row>
        <row r="1493">
          <cell r="A1493">
            <v>2024976</v>
          </cell>
          <cell r="B1493" t="str">
            <v>Dělitelná vývodka...V-TEC TB32 14-18</v>
          </cell>
          <cell r="C1493">
            <v>904</v>
          </cell>
          <cell r="D1493">
            <v>1</v>
          </cell>
          <cell r="E1493" t="str">
            <v>KS</v>
          </cell>
          <cell r="F1493">
            <v>904</v>
          </cell>
        </row>
        <row r="1494">
          <cell r="A1494">
            <v>2024978</v>
          </cell>
          <cell r="B1494" t="str">
            <v>Kabelová vývodka...V-TEC TB32 17-20</v>
          </cell>
          <cell r="C1494">
            <v>912</v>
          </cell>
          <cell r="D1494">
            <v>1</v>
          </cell>
          <cell r="E1494" t="str">
            <v>KS</v>
          </cell>
          <cell r="F1494">
            <v>912</v>
          </cell>
        </row>
        <row r="1495">
          <cell r="A1495">
            <v>2024980</v>
          </cell>
          <cell r="B1495" t="str">
            <v>Dělitelná vývodka...V-TEC TB32 20-25</v>
          </cell>
          <cell r="C1495">
            <v>899</v>
          </cell>
          <cell r="D1495">
            <v>1</v>
          </cell>
          <cell r="E1495" t="str">
            <v>KS</v>
          </cell>
          <cell r="F1495">
            <v>899</v>
          </cell>
        </row>
        <row r="1496">
          <cell r="A1496">
            <v>2024982</v>
          </cell>
          <cell r="B1496" t="str">
            <v>Kabelová vývodka...V-TEC TB32 24-26</v>
          </cell>
          <cell r="C1496">
            <v>912</v>
          </cell>
          <cell r="D1496">
            <v>1</v>
          </cell>
          <cell r="E1496" t="str">
            <v>KS</v>
          </cell>
          <cell r="F1496">
            <v>912</v>
          </cell>
        </row>
        <row r="1497">
          <cell r="A1497">
            <v>2024984</v>
          </cell>
          <cell r="B1497" t="str">
            <v>Dělitelná vývodka...V-TEC TB32 2x11</v>
          </cell>
          <cell r="C1497">
            <v>1281</v>
          </cell>
          <cell r="D1497">
            <v>1</v>
          </cell>
          <cell r="E1497" t="str">
            <v>KS</v>
          </cell>
          <cell r="F1497">
            <v>1281</v>
          </cell>
        </row>
        <row r="1498">
          <cell r="A1498">
            <v>2025078</v>
          </cell>
          <cell r="B1498" t="str">
            <v>Přítlačné šroubení...107 E PG7 PS</v>
          </cell>
          <cell r="C1498">
            <v>2.33</v>
          </cell>
          <cell r="D1498">
            <v>100</v>
          </cell>
          <cell r="E1498" t="str">
            <v>KS</v>
          </cell>
          <cell r="F1498">
            <v>233</v>
          </cell>
        </row>
        <row r="1499">
          <cell r="A1499">
            <v>2025094</v>
          </cell>
          <cell r="B1499" t="str">
            <v>Přítlačné šroubení...107 E PG9 PS</v>
          </cell>
          <cell r="C1499">
            <v>2.25</v>
          </cell>
          <cell r="D1499">
            <v>100</v>
          </cell>
          <cell r="E1499" t="str">
            <v>KS</v>
          </cell>
          <cell r="F1499">
            <v>225</v>
          </cell>
        </row>
        <row r="1500">
          <cell r="A1500">
            <v>2025116</v>
          </cell>
          <cell r="B1500" t="str">
            <v>Přítlačné šroubení...107 E PG11 PS</v>
          </cell>
          <cell r="C1500">
            <v>2.42</v>
          </cell>
          <cell r="D1500">
            <v>100</v>
          </cell>
          <cell r="E1500" t="str">
            <v>KS</v>
          </cell>
          <cell r="F1500">
            <v>242</v>
          </cell>
        </row>
        <row r="1501">
          <cell r="A1501">
            <v>2025132</v>
          </cell>
          <cell r="B1501" t="str">
            <v>Přítlačné šroubení...107 E PG13.5 PS</v>
          </cell>
          <cell r="C1501">
            <v>2.77</v>
          </cell>
          <cell r="D1501">
            <v>100</v>
          </cell>
          <cell r="E1501" t="str">
            <v>KS</v>
          </cell>
          <cell r="F1501">
            <v>277</v>
          </cell>
        </row>
        <row r="1502">
          <cell r="A1502">
            <v>2025167</v>
          </cell>
          <cell r="B1502" t="str">
            <v>Přítlačné šroubení...107 E PG16 PS</v>
          </cell>
          <cell r="C1502">
            <v>3.59</v>
          </cell>
          <cell r="D1502">
            <v>100</v>
          </cell>
          <cell r="E1502" t="str">
            <v>KS</v>
          </cell>
          <cell r="F1502">
            <v>359</v>
          </cell>
        </row>
        <row r="1503">
          <cell r="A1503">
            <v>2025213</v>
          </cell>
          <cell r="B1503" t="str">
            <v>Přítlačné šroubení...107 E PG21 PS</v>
          </cell>
          <cell r="C1503">
            <v>4.76</v>
          </cell>
          <cell r="D1503">
            <v>100</v>
          </cell>
          <cell r="E1503" t="str">
            <v>KS</v>
          </cell>
          <cell r="F1503">
            <v>476</v>
          </cell>
        </row>
        <row r="1504">
          <cell r="A1504">
            <v>2025299</v>
          </cell>
          <cell r="B1504" t="str">
            <v>Přítlačné šroubení...107 E PG29 PS</v>
          </cell>
          <cell r="C1504">
            <v>11.97</v>
          </cell>
          <cell r="D1504">
            <v>100</v>
          </cell>
          <cell r="E1504" t="str">
            <v>KS</v>
          </cell>
          <cell r="F1504">
            <v>1197</v>
          </cell>
        </row>
        <row r="1505">
          <cell r="A1505">
            <v>2025361</v>
          </cell>
          <cell r="B1505" t="str">
            <v>Přítlačné šroubení...107 E PG36 PS</v>
          </cell>
          <cell r="C1505">
            <v>20.78</v>
          </cell>
          <cell r="D1505">
            <v>100</v>
          </cell>
          <cell r="E1505" t="str">
            <v>KS</v>
          </cell>
          <cell r="F1505">
            <v>2078</v>
          </cell>
        </row>
        <row r="1506">
          <cell r="A1506">
            <v>2025426</v>
          </cell>
          <cell r="B1506" t="str">
            <v>Přítlačné šroubení...107 E PG42 PS</v>
          </cell>
          <cell r="C1506">
            <v>30.47</v>
          </cell>
          <cell r="D1506">
            <v>100</v>
          </cell>
          <cell r="E1506" t="str">
            <v>KS</v>
          </cell>
          <cell r="F1506">
            <v>3047</v>
          </cell>
        </row>
        <row r="1507">
          <cell r="A1507">
            <v>2025485</v>
          </cell>
          <cell r="B1507" t="str">
            <v>Přítlačné šroubení...107 E PG48 PS</v>
          </cell>
          <cell r="C1507">
            <v>31.39</v>
          </cell>
          <cell r="D1507">
            <v>100</v>
          </cell>
          <cell r="E1507" t="str">
            <v>KS</v>
          </cell>
          <cell r="F1507">
            <v>3139</v>
          </cell>
        </row>
        <row r="1508">
          <cell r="A1508">
            <v>2025566</v>
          </cell>
          <cell r="B1508" t="str">
            <v>Přítlačné šroubení...107 E PG13.5 PA</v>
          </cell>
          <cell r="C1508">
            <v>5.04</v>
          </cell>
          <cell r="D1508">
            <v>100</v>
          </cell>
          <cell r="E1508" t="str">
            <v>KS</v>
          </cell>
          <cell r="F1508">
            <v>504</v>
          </cell>
        </row>
        <row r="1509">
          <cell r="A1509">
            <v>2025604</v>
          </cell>
          <cell r="B1509" t="str">
            <v>Přítlačné šroubení...107 E PG21 PA</v>
          </cell>
          <cell r="C1509">
            <v>10.35</v>
          </cell>
          <cell r="D1509">
            <v>100</v>
          </cell>
          <cell r="E1509" t="str">
            <v>KS</v>
          </cell>
          <cell r="F1509">
            <v>1035</v>
          </cell>
        </row>
        <row r="1510">
          <cell r="A1510">
            <v>2027119</v>
          </cell>
          <cell r="B1510" t="str">
            <v>Přítlačný kroužek...107 D PG11 GTP</v>
          </cell>
          <cell r="C1510">
            <v>2.31</v>
          </cell>
          <cell r="D1510">
            <v>100</v>
          </cell>
          <cell r="E1510" t="str">
            <v>KS</v>
          </cell>
          <cell r="F1510">
            <v>231</v>
          </cell>
        </row>
        <row r="1511">
          <cell r="A1511">
            <v>2027135</v>
          </cell>
          <cell r="B1511" t="str">
            <v>Přítlačný kroužek...107 D PG13.5 GTP</v>
          </cell>
          <cell r="C1511">
            <v>2.27</v>
          </cell>
          <cell r="D1511">
            <v>100</v>
          </cell>
          <cell r="E1511" t="str">
            <v>KS</v>
          </cell>
          <cell r="F1511">
            <v>227</v>
          </cell>
        </row>
        <row r="1512">
          <cell r="A1512">
            <v>2027151</v>
          </cell>
          <cell r="B1512" t="str">
            <v>Přítlačný kroužek...107 D PG16 GTP</v>
          </cell>
          <cell r="C1512">
            <v>2.5499999999999998</v>
          </cell>
          <cell r="D1512">
            <v>100</v>
          </cell>
          <cell r="E1512" t="str">
            <v>KS</v>
          </cell>
          <cell r="F1512">
            <v>255</v>
          </cell>
        </row>
        <row r="1513">
          <cell r="A1513">
            <v>2027216</v>
          </cell>
          <cell r="B1513" t="str">
            <v>Přítlačný kroužek...107 D PG21 GTP</v>
          </cell>
          <cell r="C1513">
            <v>2.57</v>
          </cell>
          <cell r="D1513">
            <v>100</v>
          </cell>
          <cell r="E1513" t="str">
            <v>KS</v>
          </cell>
          <cell r="F1513">
            <v>257</v>
          </cell>
        </row>
        <row r="1514">
          <cell r="A1514">
            <v>2028870</v>
          </cell>
          <cell r="B1514" t="str">
            <v>Protiprachová destička...107 S VTEC M12</v>
          </cell>
          <cell r="C1514">
            <v>5.2</v>
          </cell>
          <cell r="D1514">
            <v>100</v>
          </cell>
          <cell r="E1514" t="str">
            <v>KS</v>
          </cell>
          <cell r="F1514">
            <v>520</v>
          </cell>
        </row>
        <row r="1515">
          <cell r="A1515">
            <v>2028873</v>
          </cell>
          <cell r="B1515" t="str">
            <v>Protiprachová destička...107 S VTEC M16</v>
          </cell>
          <cell r="C1515">
            <v>5.38</v>
          </cell>
          <cell r="D1515">
            <v>100</v>
          </cell>
          <cell r="E1515" t="str">
            <v>KS</v>
          </cell>
          <cell r="F1515">
            <v>538</v>
          </cell>
        </row>
        <row r="1516">
          <cell r="A1516">
            <v>2028875</v>
          </cell>
          <cell r="B1516" t="str">
            <v>Protiprachová destička...107 S VTEC M20</v>
          </cell>
          <cell r="C1516">
            <v>5.69</v>
          </cell>
          <cell r="D1516">
            <v>100</v>
          </cell>
          <cell r="E1516" t="str">
            <v>KS</v>
          </cell>
          <cell r="F1516">
            <v>569</v>
          </cell>
        </row>
        <row r="1517">
          <cell r="A1517">
            <v>2028877</v>
          </cell>
          <cell r="B1517" t="str">
            <v>Protiprachová destička...107 S VTEC M25</v>
          </cell>
          <cell r="C1517">
            <v>8.66</v>
          </cell>
          <cell r="D1517">
            <v>100</v>
          </cell>
          <cell r="E1517" t="str">
            <v>KS</v>
          </cell>
          <cell r="F1517">
            <v>866</v>
          </cell>
        </row>
        <row r="1518">
          <cell r="A1518">
            <v>2028880</v>
          </cell>
          <cell r="B1518" t="str">
            <v>Protiprachová destička...107 S VTEC M32</v>
          </cell>
          <cell r="C1518">
            <v>9.76</v>
          </cell>
          <cell r="D1518">
            <v>100</v>
          </cell>
          <cell r="E1518" t="str">
            <v>KS</v>
          </cell>
          <cell r="F1518">
            <v>976</v>
          </cell>
        </row>
        <row r="1519">
          <cell r="A1519">
            <v>2028883</v>
          </cell>
          <cell r="B1519" t="str">
            <v>Protiprachová destička...107 S VTEC M40</v>
          </cell>
          <cell r="C1519">
            <v>15.11</v>
          </cell>
          <cell r="D1519">
            <v>100</v>
          </cell>
          <cell r="E1519" t="str">
            <v>KS</v>
          </cell>
          <cell r="F1519">
            <v>1511</v>
          </cell>
        </row>
        <row r="1520">
          <cell r="A1520">
            <v>2028885</v>
          </cell>
          <cell r="B1520" t="str">
            <v>Protiprachová destička...107 S VTEC M50</v>
          </cell>
          <cell r="C1520">
            <v>17.79</v>
          </cell>
          <cell r="D1520">
            <v>100</v>
          </cell>
          <cell r="E1520" t="str">
            <v>KS</v>
          </cell>
          <cell r="F1520">
            <v>1779</v>
          </cell>
        </row>
        <row r="1521">
          <cell r="A1521">
            <v>2028891</v>
          </cell>
          <cell r="B1521" t="str">
            <v>Protiprachová destička...107 S VTEC PG7</v>
          </cell>
          <cell r="C1521">
            <v>2.82</v>
          </cell>
          <cell r="D1521">
            <v>100</v>
          </cell>
          <cell r="E1521" t="str">
            <v>KS</v>
          </cell>
          <cell r="F1521">
            <v>282</v>
          </cell>
        </row>
        <row r="1522">
          <cell r="A1522">
            <v>2028905</v>
          </cell>
          <cell r="B1522" t="str">
            <v>Protiprachová destička...107 S VTEC PG9</v>
          </cell>
          <cell r="C1522">
            <v>2.93</v>
          </cell>
          <cell r="D1522">
            <v>100</v>
          </cell>
          <cell r="E1522" t="str">
            <v>KS</v>
          </cell>
          <cell r="F1522">
            <v>293</v>
          </cell>
        </row>
        <row r="1523">
          <cell r="A1523">
            <v>2028913</v>
          </cell>
          <cell r="B1523" t="str">
            <v>Protiprachová destička...107 S VTEC PG11</v>
          </cell>
          <cell r="C1523">
            <v>3.11</v>
          </cell>
          <cell r="D1523">
            <v>100</v>
          </cell>
          <cell r="E1523" t="str">
            <v>KS</v>
          </cell>
          <cell r="F1523">
            <v>311</v>
          </cell>
        </row>
        <row r="1524">
          <cell r="A1524">
            <v>2028921</v>
          </cell>
          <cell r="B1524" t="str">
            <v>Protiprachová destička...107 S VTEC PG13</v>
          </cell>
          <cell r="C1524">
            <v>3.55</v>
          </cell>
          <cell r="D1524">
            <v>100</v>
          </cell>
          <cell r="E1524" t="str">
            <v>KS</v>
          </cell>
          <cell r="F1524">
            <v>355</v>
          </cell>
        </row>
        <row r="1525">
          <cell r="A1525">
            <v>2028948</v>
          </cell>
          <cell r="B1525" t="str">
            <v>Protiprachová destička...107 S VTEC PG16</v>
          </cell>
          <cell r="C1525">
            <v>4.43</v>
          </cell>
          <cell r="D1525">
            <v>100</v>
          </cell>
          <cell r="E1525" t="str">
            <v>KS</v>
          </cell>
          <cell r="F1525">
            <v>443</v>
          </cell>
        </row>
        <row r="1526">
          <cell r="A1526">
            <v>2028956</v>
          </cell>
          <cell r="B1526" t="str">
            <v>Protiprachová destička...107 S VTEC PG21</v>
          </cell>
          <cell r="C1526">
            <v>5.01</v>
          </cell>
          <cell r="D1526">
            <v>100</v>
          </cell>
          <cell r="E1526" t="str">
            <v>KS</v>
          </cell>
          <cell r="F1526">
            <v>501</v>
          </cell>
        </row>
        <row r="1527">
          <cell r="A1527">
            <v>2028964</v>
          </cell>
          <cell r="B1527" t="str">
            <v>Protiprachová destička...107 S VTEC PG29</v>
          </cell>
          <cell r="C1527">
            <v>5.25</v>
          </cell>
          <cell r="D1527">
            <v>100</v>
          </cell>
          <cell r="E1527" t="str">
            <v>KS</v>
          </cell>
          <cell r="F1527">
            <v>525</v>
          </cell>
        </row>
        <row r="1528">
          <cell r="A1528">
            <v>2028972</v>
          </cell>
          <cell r="B1528" t="str">
            <v>Protiprachová destička...107 S VTEC PG36</v>
          </cell>
          <cell r="C1528">
            <v>9.2799999999999994</v>
          </cell>
          <cell r="D1528">
            <v>100</v>
          </cell>
          <cell r="E1528" t="str">
            <v>KS</v>
          </cell>
          <cell r="F1528">
            <v>928</v>
          </cell>
        </row>
        <row r="1529">
          <cell r="A1529">
            <v>2028980</v>
          </cell>
          <cell r="B1529" t="str">
            <v>Protiprachová destička...107 S VTEC PG42</v>
          </cell>
          <cell r="C1529">
            <v>10.1</v>
          </cell>
          <cell r="D1529">
            <v>100</v>
          </cell>
          <cell r="E1529" t="str">
            <v>KS</v>
          </cell>
          <cell r="F1529">
            <v>1010</v>
          </cell>
        </row>
        <row r="1530">
          <cell r="A1530">
            <v>2028999</v>
          </cell>
          <cell r="B1530" t="str">
            <v>Protiprachová destička...107 S VTEC PG48</v>
          </cell>
          <cell r="C1530">
            <v>11.66</v>
          </cell>
          <cell r="D1530">
            <v>100</v>
          </cell>
          <cell r="E1530" t="str">
            <v>KS</v>
          </cell>
          <cell r="F1530">
            <v>1166</v>
          </cell>
        </row>
        <row r="1531">
          <cell r="A1531">
            <v>2029103</v>
          </cell>
          <cell r="B1531" t="str">
            <v>Zářezový kroužek...107 B PG9</v>
          </cell>
          <cell r="C1531">
            <v>4.04</v>
          </cell>
          <cell r="D1531">
            <v>100</v>
          </cell>
          <cell r="E1531" t="str">
            <v>KS</v>
          </cell>
          <cell r="F1531">
            <v>404</v>
          </cell>
        </row>
        <row r="1532">
          <cell r="A1532">
            <v>2029111</v>
          </cell>
          <cell r="B1532" t="str">
            <v>Zářezový kroužek...107 B PG11</v>
          </cell>
          <cell r="C1532">
            <v>4.4800000000000004</v>
          </cell>
          <cell r="D1532">
            <v>100</v>
          </cell>
          <cell r="E1532" t="str">
            <v>KS</v>
          </cell>
          <cell r="F1532">
            <v>448</v>
          </cell>
        </row>
        <row r="1533">
          <cell r="A1533">
            <v>2029138</v>
          </cell>
          <cell r="B1533" t="str">
            <v>Zářezový kroužek...107 B PG13.5</v>
          </cell>
          <cell r="C1533">
            <v>4.71</v>
          </cell>
          <cell r="D1533">
            <v>100</v>
          </cell>
          <cell r="E1533" t="str">
            <v>KS</v>
          </cell>
          <cell r="F1533">
            <v>471</v>
          </cell>
        </row>
        <row r="1534">
          <cell r="A1534">
            <v>2029162</v>
          </cell>
          <cell r="B1534" t="str">
            <v>Zářezový kroužek...107 B PG16</v>
          </cell>
          <cell r="C1534">
            <v>5.43</v>
          </cell>
          <cell r="D1534">
            <v>100</v>
          </cell>
          <cell r="E1534" t="str">
            <v>KS</v>
          </cell>
          <cell r="F1534">
            <v>543</v>
          </cell>
        </row>
        <row r="1535">
          <cell r="A1535">
            <v>2029219</v>
          </cell>
          <cell r="B1535" t="str">
            <v>Zářezový kroužek...107 B PG21</v>
          </cell>
          <cell r="C1535">
            <v>9.15</v>
          </cell>
          <cell r="D1535">
            <v>100</v>
          </cell>
          <cell r="E1535" t="str">
            <v>KS</v>
          </cell>
          <cell r="F1535">
            <v>915</v>
          </cell>
        </row>
        <row r="1536">
          <cell r="A1536">
            <v>2029294</v>
          </cell>
          <cell r="B1536" t="str">
            <v>Zářezový kroužek...107 B PG29</v>
          </cell>
          <cell r="C1536">
            <v>20.329999999999998</v>
          </cell>
          <cell r="D1536">
            <v>100</v>
          </cell>
          <cell r="E1536" t="str">
            <v>KS</v>
          </cell>
          <cell r="F1536">
            <v>2033</v>
          </cell>
        </row>
        <row r="1537">
          <cell r="A1537">
            <v>2029421</v>
          </cell>
          <cell r="B1537" t="str">
            <v>Zářezový kroužek...107 B PG42</v>
          </cell>
          <cell r="C1537">
            <v>68.61</v>
          </cell>
          <cell r="D1537">
            <v>100</v>
          </cell>
          <cell r="E1537" t="str">
            <v>KS</v>
          </cell>
          <cell r="F1537">
            <v>6861</v>
          </cell>
        </row>
        <row r="1538">
          <cell r="A1538">
            <v>2029480</v>
          </cell>
          <cell r="B1538" t="str">
            <v>Zářezový kroužek...107 B PG48</v>
          </cell>
          <cell r="C1538">
            <v>82.32</v>
          </cell>
          <cell r="D1538">
            <v>100</v>
          </cell>
          <cell r="E1538" t="str">
            <v>KS</v>
          </cell>
          <cell r="F1538">
            <v>8232</v>
          </cell>
        </row>
        <row r="1539">
          <cell r="A1539">
            <v>2029511</v>
          </cell>
          <cell r="B1539" t="str">
            <v>Ucpávková vývodka...107VS VM 5 PA</v>
          </cell>
          <cell r="C1539">
            <v>11.05</v>
          </cell>
          <cell r="D1539">
            <v>100</v>
          </cell>
          <cell r="E1539" t="str">
            <v>KS</v>
          </cell>
          <cell r="F1539">
            <v>1105</v>
          </cell>
        </row>
        <row r="1540">
          <cell r="A1540">
            <v>2029514</v>
          </cell>
          <cell r="B1540" t="str">
            <v>Ucpávková vývodka...107VS VM 9 PA</v>
          </cell>
          <cell r="C1540">
            <v>11.56</v>
          </cell>
          <cell r="D1540">
            <v>100</v>
          </cell>
          <cell r="E1540" t="str">
            <v>KS</v>
          </cell>
          <cell r="F1540">
            <v>1156</v>
          </cell>
        </row>
        <row r="1541">
          <cell r="A1541">
            <v>2029517</v>
          </cell>
          <cell r="B1541" t="str">
            <v>Ucpávková vývodka...107VS VM 12 PA</v>
          </cell>
          <cell r="C1541">
            <v>12.21</v>
          </cell>
          <cell r="D1541">
            <v>100</v>
          </cell>
          <cell r="E1541" t="str">
            <v>KS</v>
          </cell>
          <cell r="F1541">
            <v>1221</v>
          </cell>
        </row>
        <row r="1542">
          <cell r="A1542">
            <v>2029520</v>
          </cell>
          <cell r="B1542" t="str">
            <v>Ucpávková vývodka...107VS VM 16 PA</v>
          </cell>
          <cell r="C1542">
            <v>13.05</v>
          </cell>
          <cell r="D1542">
            <v>100</v>
          </cell>
          <cell r="E1542" t="str">
            <v>KS</v>
          </cell>
          <cell r="F1542">
            <v>1305</v>
          </cell>
        </row>
        <row r="1543">
          <cell r="A1543">
            <v>2029523</v>
          </cell>
          <cell r="B1543" t="str">
            <v>Ucpávková vývodka...107VS VM 20 PA</v>
          </cell>
          <cell r="C1543">
            <v>19.2</v>
          </cell>
          <cell r="D1543">
            <v>100</v>
          </cell>
          <cell r="E1543" t="str">
            <v>KS</v>
          </cell>
          <cell r="F1543">
            <v>1920</v>
          </cell>
        </row>
        <row r="1544">
          <cell r="A1544">
            <v>2029529</v>
          </cell>
          <cell r="B1544" t="str">
            <v>Ucpávková vývodka...107VS VM 27 PA</v>
          </cell>
          <cell r="C1544">
            <v>54.88</v>
          </cell>
          <cell r="D1544">
            <v>100</v>
          </cell>
          <cell r="E1544" t="str">
            <v>KS</v>
          </cell>
          <cell r="F1544">
            <v>5488</v>
          </cell>
        </row>
        <row r="1545">
          <cell r="A1545">
            <v>2029533</v>
          </cell>
          <cell r="B1545" t="str">
            <v>Ucpávková vývodka...107VS VM 35 PA</v>
          </cell>
          <cell r="C1545">
            <v>59.64</v>
          </cell>
          <cell r="D1545">
            <v>100</v>
          </cell>
          <cell r="E1545" t="str">
            <v>KS</v>
          </cell>
          <cell r="F1545">
            <v>5964</v>
          </cell>
        </row>
        <row r="1546">
          <cell r="A1546">
            <v>2029560</v>
          </cell>
          <cell r="B1546" t="str">
            <v>Redukční těsnicí vložka...107CR VM 12</v>
          </cell>
          <cell r="C1546">
            <v>40.53</v>
          </cell>
          <cell r="D1546">
            <v>100</v>
          </cell>
          <cell r="E1546" t="str">
            <v>KS</v>
          </cell>
          <cell r="F1546">
            <v>4053</v>
          </cell>
        </row>
        <row r="1547">
          <cell r="A1547">
            <v>2029563</v>
          </cell>
          <cell r="B1547" t="str">
            <v>Redukční těsnicí vložka...107CR VM 16</v>
          </cell>
          <cell r="C1547">
            <v>43.95</v>
          </cell>
          <cell r="D1547">
            <v>100</v>
          </cell>
          <cell r="E1547" t="str">
            <v>KS</v>
          </cell>
          <cell r="F1547">
            <v>4395</v>
          </cell>
        </row>
        <row r="1548">
          <cell r="A1548">
            <v>2029566</v>
          </cell>
          <cell r="B1548" t="str">
            <v>Redukční těsnicí vložka...107CR VM 20</v>
          </cell>
          <cell r="C1548">
            <v>42.13</v>
          </cell>
          <cell r="D1548">
            <v>100</v>
          </cell>
          <cell r="E1548" t="str">
            <v>KS</v>
          </cell>
          <cell r="F1548">
            <v>4213</v>
          </cell>
        </row>
        <row r="1549">
          <cell r="A1549">
            <v>2029569</v>
          </cell>
          <cell r="B1549" t="str">
            <v>Redukční těsnicí vložka...107CR VM 25</v>
          </cell>
          <cell r="C1549">
            <v>47.72</v>
          </cell>
          <cell r="D1549">
            <v>100</v>
          </cell>
          <cell r="E1549" t="str">
            <v>KS</v>
          </cell>
          <cell r="F1549">
            <v>4772</v>
          </cell>
        </row>
        <row r="1550">
          <cell r="A1550">
            <v>2029572</v>
          </cell>
          <cell r="B1550" t="str">
            <v>Redukční těsnicí vložka...107CR VM 32</v>
          </cell>
          <cell r="C1550">
            <v>52.35</v>
          </cell>
          <cell r="D1550">
            <v>100</v>
          </cell>
          <cell r="E1550" t="str">
            <v>KS</v>
          </cell>
          <cell r="F1550">
            <v>5235</v>
          </cell>
        </row>
        <row r="1551">
          <cell r="A1551">
            <v>2029575</v>
          </cell>
          <cell r="B1551" t="str">
            <v>Redukční těsnicí vložka...107CR VM 40</v>
          </cell>
          <cell r="C1551">
            <v>55.85</v>
          </cell>
          <cell r="D1551">
            <v>100</v>
          </cell>
          <cell r="E1551" t="str">
            <v>KS</v>
          </cell>
          <cell r="F1551">
            <v>5585</v>
          </cell>
        </row>
        <row r="1552">
          <cell r="A1552">
            <v>2029578</v>
          </cell>
          <cell r="B1552" t="str">
            <v>Redukční těsnicí vložka...107CR VM 50</v>
          </cell>
          <cell r="C1552">
            <v>99.9</v>
          </cell>
          <cell r="D1552">
            <v>100</v>
          </cell>
          <cell r="E1552" t="str">
            <v>KS</v>
          </cell>
          <cell r="F1552">
            <v>9990</v>
          </cell>
        </row>
        <row r="1553">
          <cell r="A1553">
            <v>2029581</v>
          </cell>
          <cell r="B1553" t="str">
            <v>Redukční těsnicí vložka...107CR VM 63</v>
          </cell>
          <cell r="C1553">
            <v>120.16</v>
          </cell>
          <cell r="D1553">
            <v>100</v>
          </cell>
          <cell r="E1553" t="str">
            <v>KS</v>
          </cell>
          <cell r="F1553">
            <v>12016</v>
          </cell>
        </row>
        <row r="1554">
          <cell r="A1554">
            <v>2029618</v>
          </cell>
          <cell r="B1554" t="str">
            <v>Vícenásobná těsnicí vložka...107 C V 16 5x4</v>
          </cell>
          <cell r="C1554">
            <v>25.13</v>
          </cell>
          <cell r="D1554">
            <v>100</v>
          </cell>
          <cell r="E1554" t="str">
            <v>KS</v>
          </cell>
          <cell r="F1554">
            <v>2513</v>
          </cell>
        </row>
        <row r="1555">
          <cell r="A1555">
            <v>2029626</v>
          </cell>
          <cell r="B1555" t="str">
            <v>Vícenásobná těsnicí vložka...107 C V 16 3x5</v>
          </cell>
          <cell r="C1555">
            <v>25.43</v>
          </cell>
          <cell r="D1555">
            <v>100</v>
          </cell>
          <cell r="E1555" t="str">
            <v>KS</v>
          </cell>
          <cell r="F1555">
            <v>2543</v>
          </cell>
        </row>
        <row r="1556">
          <cell r="A1556">
            <v>2029634</v>
          </cell>
          <cell r="B1556" t="str">
            <v>Vícenásobná těsnicí vložka...107 C V 16 2x6</v>
          </cell>
          <cell r="C1556">
            <v>25.13</v>
          </cell>
          <cell r="D1556">
            <v>100</v>
          </cell>
          <cell r="E1556" t="str">
            <v>KS</v>
          </cell>
          <cell r="F1556">
            <v>2513</v>
          </cell>
        </row>
        <row r="1557">
          <cell r="A1557">
            <v>2029642</v>
          </cell>
          <cell r="B1557" t="str">
            <v>Vícenásobná těsnicí vložka...107 C V 16 3x6</v>
          </cell>
          <cell r="C1557">
            <v>26.17</v>
          </cell>
          <cell r="D1557">
            <v>100</v>
          </cell>
          <cell r="E1557" t="str">
            <v>KS</v>
          </cell>
          <cell r="F1557">
            <v>2617</v>
          </cell>
        </row>
        <row r="1558">
          <cell r="A1558">
            <v>2029650</v>
          </cell>
          <cell r="B1558" t="str">
            <v>Vícenásobná těsnicí vložka...107 C V 21 3x7</v>
          </cell>
          <cell r="C1558">
            <v>31.87</v>
          </cell>
          <cell r="D1558">
            <v>100</v>
          </cell>
          <cell r="E1558" t="str">
            <v>KS</v>
          </cell>
          <cell r="F1558">
            <v>3187</v>
          </cell>
        </row>
        <row r="1559">
          <cell r="A1559">
            <v>2029669</v>
          </cell>
          <cell r="B1559" t="str">
            <v>Vícenásobná těsnicí vložka...107 C V 21 2x8</v>
          </cell>
          <cell r="C1559">
            <v>30.79</v>
          </cell>
          <cell r="D1559">
            <v>100</v>
          </cell>
          <cell r="E1559" t="str">
            <v>KS</v>
          </cell>
          <cell r="F1559">
            <v>3079</v>
          </cell>
        </row>
        <row r="1560">
          <cell r="A1560">
            <v>2029672</v>
          </cell>
          <cell r="B1560" t="str">
            <v>Vícenásobná těsnicí vložka...107 C VM 20 2x4</v>
          </cell>
          <cell r="C1560">
            <v>30.31</v>
          </cell>
          <cell r="D1560">
            <v>100</v>
          </cell>
          <cell r="E1560" t="str">
            <v>KS</v>
          </cell>
          <cell r="F1560">
            <v>3031</v>
          </cell>
        </row>
        <row r="1561">
          <cell r="A1561">
            <v>2029675</v>
          </cell>
          <cell r="B1561" t="str">
            <v>Vícenásobná těsnicí vložka...107 C VM 20 4x5</v>
          </cell>
          <cell r="C1561">
            <v>33.51</v>
          </cell>
          <cell r="D1561">
            <v>100</v>
          </cell>
          <cell r="E1561" t="str">
            <v>KS</v>
          </cell>
          <cell r="F1561">
            <v>3351</v>
          </cell>
        </row>
        <row r="1562">
          <cell r="A1562">
            <v>2029677</v>
          </cell>
          <cell r="B1562" t="str">
            <v>Vícenásobná těsnicí vložka...107 C VM 20 2x6</v>
          </cell>
          <cell r="C1562">
            <v>33.51</v>
          </cell>
          <cell r="D1562">
            <v>100</v>
          </cell>
          <cell r="E1562" t="str">
            <v>KS</v>
          </cell>
          <cell r="F1562">
            <v>3351</v>
          </cell>
        </row>
        <row r="1563">
          <cell r="A1563">
            <v>2029679</v>
          </cell>
          <cell r="B1563" t="str">
            <v>Vícenásobná těsnicí vložka...107 C VM 25 5x4</v>
          </cell>
          <cell r="C1563">
            <v>34.880000000000003</v>
          </cell>
          <cell r="D1563">
            <v>100</v>
          </cell>
          <cell r="E1563" t="str">
            <v>KS</v>
          </cell>
          <cell r="F1563">
            <v>3488</v>
          </cell>
        </row>
        <row r="1564">
          <cell r="A1564">
            <v>2029682</v>
          </cell>
          <cell r="B1564" t="str">
            <v>Vícenásobná těsnicí vložka...107 C VM 25 3x6</v>
          </cell>
          <cell r="C1564">
            <v>36.380000000000003</v>
          </cell>
          <cell r="D1564">
            <v>100</v>
          </cell>
          <cell r="E1564" t="str">
            <v>KS</v>
          </cell>
          <cell r="F1564">
            <v>3638</v>
          </cell>
        </row>
        <row r="1565">
          <cell r="A1565">
            <v>2029685</v>
          </cell>
          <cell r="B1565" t="str">
            <v>Vícenásobná těsnicí vložka...107 C VM 25 2x6</v>
          </cell>
          <cell r="C1565">
            <v>31.85</v>
          </cell>
          <cell r="D1565">
            <v>100</v>
          </cell>
          <cell r="E1565" t="str">
            <v>KS</v>
          </cell>
          <cell r="F1565">
            <v>3185</v>
          </cell>
        </row>
        <row r="1566">
          <cell r="A1566">
            <v>2029688</v>
          </cell>
          <cell r="B1566" t="str">
            <v>Vícenásobná těsnicí vložka...107 C VM 25 3x7</v>
          </cell>
          <cell r="C1566">
            <v>34.880000000000003</v>
          </cell>
          <cell r="D1566">
            <v>100</v>
          </cell>
          <cell r="E1566" t="str">
            <v>KS</v>
          </cell>
          <cell r="F1566">
            <v>3488</v>
          </cell>
        </row>
        <row r="1567">
          <cell r="A1567">
            <v>2029690</v>
          </cell>
          <cell r="B1567" t="str">
            <v>Vícenásobná těsnicí vložka...107 C VM 25 2x8</v>
          </cell>
          <cell r="C1567">
            <v>31.85</v>
          </cell>
          <cell r="D1567">
            <v>100</v>
          </cell>
          <cell r="E1567" t="str">
            <v>KS</v>
          </cell>
          <cell r="F1567">
            <v>3185</v>
          </cell>
        </row>
        <row r="1568">
          <cell r="A1568">
            <v>2029693</v>
          </cell>
          <cell r="B1568" t="str">
            <v>Vícenásobná těsnicí vložka...107 C VM 32 2x8</v>
          </cell>
          <cell r="C1568">
            <v>70.05</v>
          </cell>
          <cell r="D1568">
            <v>100</v>
          </cell>
          <cell r="E1568" t="str">
            <v>KS</v>
          </cell>
          <cell r="F1568">
            <v>7005</v>
          </cell>
        </row>
        <row r="1569">
          <cell r="A1569">
            <v>2029696</v>
          </cell>
          <cell r="B1569" t="str">
            <v>Vícenásobná těsnicí vložka...107 C VM 32 4x8</v>
          </cell>
          <cell r="C1569">
            <v>70.05</v>
          </cell>
          <cell r="D1569">
            <v>100</v>
          </cell>
          <cell r="E1569" t="str">
            <v>KS</v>
          </cell>
          <cell r="F1569">
            <v>7005</v>
          </cell>
        </row>
        <row r="1570">
          <cell r="A1570">
            <v>2029707</v>
          </cell>
          <cell r="B1570" t="str">
            <v>Ucpávka...107 V PG 7 PVC</v>
          </cell>
          <cell r="C1570">
            <v>5.63</v>
          </cell>
          <cell r="D1570">
            <v>100</v>
          </cell>
          <cell r="E1570" t="str">
            <v>KS</v>
          </cell>
          <cell r="F1570">
            <v>563</v>
          </cell>
        </row>
        <row r="1571">
          <cell r="A1571">
            <v>2029715</v>
          </cell>
          <cell r="B1571" t="str">
            <v>Ucpávka...107 V PG 9 PVC</v>
          </cell>
          <cell r="C1571">
            <v>5.58</v>
          </cell>
          <cell r="D1571">
            <v>100</v>
          </cell>
          <cell r="E1571" t="str">
            <v>KS</v>
          </cell>
          <cell r="F1571">
            <v>558</v>
          </cell>
        </row>
        <row r="1572">
          <cell r="A1572">
            <v>2029723</v>
          </cell>
          <cell r="B1572" t="str">
            <v>Ucpávka...107 V PG11 PVC</v>
          </cell>
          <cell r="C1572">
            <v>5.5</v>
          </cell>
          <cell r="D1572">
            <v>100</v>
          </cell>
          <cell r="E1572" t="str">
            <v>KS</v>
          </cell>
          <cell r="F1572">
            <v>550</v>
          </cell>
        </row>
        <row r="1573">
          <cell r="A1573">
            <v>2029731</v>
          </cell>
          <cell r="B1573" t="str">
            <v>Ucpávka...107 V PG13.5 PVC</v>
          </cell>
          <cell r="C1573">
            <v>5.62</v>
          </cell>
          <cell r="D1573">
            <v>100</v>
          </cell>
          <cell r="E1573" t="str">
            <v>KS</v>
          </cell>
          <cell r="F1573">
            <v>562</v>
          </cell>
        </row>
        <row r="1574">
          <cell r="A1574">
            <v>2029758</v>
          </cell>
          <cell r="B1574" t="str">
            <v>Ucpávka...107 V PG16 PVC</v>
          </cell>
          <cell r="C1574">
            <v>6.01</v>
          </cell>
          <cell r="D1574">
            <v>100</v>
          </cell>
          <cell r="E1574" t="str">
            <v>KS</v>
          </cell>
          <cell r="F1574">
            <v>601</v>
          </cell>
        </row>
        <row r="1575">
          <cell r="A1575">
            <v>2029766</v>
          </cell>
          <cell r="B1575" t="str">
            <v>Ucpávka...107 V PG21 PVC</v>
          </cell>
          <cell r="C1575">
            <v>7.55</v>
          </cell>
          <cell r="D1575">
            <v>100</v>
          </cell>
          <cell r="E1575" t="str">
            <v>KS</v>
          </cell>
          <cell r="F1575">
            <v>755</v>
          </cell>
        </row>
        <row r="1576">
          <cell r="A1576">
            <v>2029774</v>
          </cell>
          <cell r="B1576" t="str">
            <v>Ucpávka...107 V PG29 PVC</v>
          </cell>
          <cell r="C1576">
            <v>8.17</v>
          </cell>
          <cell r="D1576">
            <v>100</v>
          </cell>
          <cell r="E1576" t="str">
            <v>KS</v>
          </cell>
          <cell r="F1576">
            <v>817</v>
          </cell>
        </row>
        <row r="1577">
          <cell r="A1577">
            <v>2029901</v>
          </cell>
          <cell r="B1577" t="str">
            <v>Úhlová vývodka...107 W PG 9 PA</v>
          </cell>
          <cell r="C1577">
            <v>98.49</v>
          </cell>
          <cell r="D1577">
            <v>100</v>
          </cell>
          <cell r="E1577" t="str">
            <v>KS</v>
          </cell>
          <cell r="F1577">
            <v>9849</v>
          </cell>
        </row>
        <row r="1578">
          <cell r="A1578">
            <v>2029928</v>
          </cell>
          <cell r="B1578" t="str">
            <v>Úhlová vývodka...107 W PG11 PA</v>
          </cell>
          <cell r="C1578">
            <v>101.08</v>
          </cell>
          <cell r="D1578">
            <v>100</v>
          </cell>
          <cell r="E1578" t="str">
            <v>KS</v>
          </cell>
          <cell r="F1578">
            <v>10108</v>
          </cell>
        </row>
        <row r="1579">
          <cell r="A1579">
            <v>2029936</v>
          </cell>
          <cell r="B1579" t="str">
            <v>Úhlová vývodka...107 W PG13.5 PA</v>
          </cell>
          <cell r="C1579">
            <v>109.13</v>
          </cell>
          <cell r="D1579">
            <v>100</v>
          </cell>
          <cell r="E1579" t="str">
            <v>KS</v>
          </cell>
          <cell r="F1579">
            <v>10913</v>
          </cell>
        </row>
        <row r="1580">
          <cell r="A1580">
            <v>2029944</v>
          </cell>
          <cell r="B1580" t="str">
            <v>Úhlová vývodka...107 W PG16 PA</v>
          </cell>
          <cell r="C1580">
            <v>111.83</v>
          </cell>
          <cell r="D1580">
            <v>100</v>
          </cell>
          <cell r="E1580" t="str">
            <v>KS</v>
          </cell>
          <cell r="F1580">
            <v>11183</v>
          </cell>
        </row>
        <row r="1581">
          <cell r="A1581">
            <v>2030004</v>
          </cell>
          <cell r="B1581" t="str">
            <v>Těsnící kroužek přip. závitu...107 F M12 PE</v>
          </cell>
          <cell r="C1581">
            <v>3.13</v>
          </cell>
          <cell r="D1581">
            <v>100</v>
          </cell>
          <cell r="E1581" t="str">
            <v>KS</v>
          </cell>
          <cell r="F1581">
            <v>313</v>
          </cell>
        </row>
        <row r="1582">
          <cell r="A1582">
            <v>2030008</v>
          </cell>
          <cell r="B1582" t="str">
            <v>Těsnící kroužek přip. závitu...107 F M16 PE</v>
          </cell>
          <cell r="C1582">
            <v>3.51</v>
          </cell>
          <cell r="D1582">
            <v>100</v>
          </cell>
          <cell r="E1582" t="str">
            <v>KS</v>
          </cell>
          <cell r="F1582">
            <v>351</v>
          </cell>
        </row>
        <row r="1583">
          <cell r="A1583">
            <v>2030012</v>
          </cell>
          <cell r="B1583" t="str">
            <v>Těsnící kroužek přip. závitu...107 F M20 PE</v>
          </cell>
          <cell r="C1583">
            <v>3.93</v>
          </cell>
          <cell r="D1583">
            <v>100</v>
          </cell>
          <cell r="E1583" t="str">
            <v>KS</v>
          </cell>
          <cell r="F1583">
            <v>393</v>
          </cell>
        </row>
        <row r="1584">
          <cell r="A1584">
            <v>2030016</v>
          </cell>
          <cell r="B1584" t="str">
            <v>Těsnící kroužek přip. závitu...107 F M25 PE</v>
          </cell>
          <cell r="C1584">
            <v>4.76</v>
          </cell>
          <cell r="D1584">
            <v>100</v>
          </cell>
          <cell r="E1584" t="str">
            <v>KS</v>
          </cell>
          <cell r="F1584">
            <v>476</v>
          </cell>
        </row>
        <row r="1585">
          <cell r="A1585">
            <v>2030020</v>
          </cell>
          <cell r="B1585" t="str">
            <v>Těsnící kroužek přip. závitu...107 F M32 PE</v>
          </cell>
          <cell r="C1585">
            <v>7.18</v>
          </cell>
          <cell r="D1585">
            <v>100</v>
          </cell>
          <cell r="E1585" t="str">
            <v>KS</v>
          </cell>
          <cell r="F1585">
            <v>718</v>
          </cell>
        </row>
        <row r="1586">
          <cell r="A1586">
            <v>2030024</v>
          </cell>
          <cell r="B1586" t="str">
            <v>Těsnící kroužek přip. závitu...107 F M40 PE</v>
          </cell>
          <cell r="C1586">
            <v>9.5</v>
          </cell>
          <cell r="D1586">
            <v>100</v>
          </cell>
          <cell r="E1586" t="str">
            <v>KS</v>
          </cell>
          <cell r="F1586">
            <v>950</v>
          </cell>
        </row>
        <row r="1587">
          <cell r="A1587">
            <v>2030028</v>
          </cell>
          <cell r="B1587" t="str">
            <v>Těsnící kroužek přip. závitu...107 F M50 PE</v>
          </cell>
          <cell r="C1587">
            <v>14.36</v>
          </cell>
          <cell r="D1587">
            <v>100</v>
          </cell>
          <cell r="E1587" t="str">
            <v>KS</v>
          </cell>
          <cell r="F1587">
            <v>1436</v>
          </cell>
        </row>
        <row r="1588">
          <cell r="A1588">
            <v>2030071</v>
          </cell>
          <cell r="B1588" t="str">
            <v>Těsnící kroužek přip. závitu...107 F PG7 PE</v>
          </cell>
          <cell r="C1588">
            <v>1.18</v>
          </cell>
          <cell r="D1588">
            <v>100</v>
          </cell>
          <cell r="E1588" t="str">
            <v>KS</v>
          </cell>
          <cell r="F1588">
            <v>118</v>
          </cell>
        </row>
        <row r="1589">
          <cell r="A1589">
            <v>2030098</v>
          </cell>
          <cell r="B1589" t="str">
            <v>Těsnící kroužek přip. závitu...107 F PG9 PE</v>
          </cell>
          <cell r="C1589">
            <v>1.32</v>
          </cell>
          <cell r="D1589">
            <v>100</v>
          </cell>
          <cell r="E1589" t="str">
            <v>KS</v>
          </cell>
          <cell r="F1589">
            <v>132</v>
          </cell>
        </row>
        <row r="1590">
          <cell r="A1590">
            <v>2030101</v>
          </cell>
          <cell r="B1590" t="str">
            <v>Těsnící kroužek přip. závitu...107 F PG11 PE</v>
          </cell>
          <cell r="C1590">
            <v>1.51</v>
          </cell>
          <cell r="D1590">
            <v>100</v>
          </cell>
          <cell r="E1590" t="str">
            <v>KS</v>
          </cell>
          <cell r="F1590">
            <v>151</v>
          </cell>
        </row>
        <row r="1591">
          <cell r="A1591">
            <v>2030136</v>
          </cell>
          <cell r="B1591" t="str">
            <v>Těsnící kroužek přip. závitu...107 F PG13.5 PE</v>
          </cell>
          <cell r="C1591">
            <v>1.69</v>
          </cell>
          <cell r="D1591">
            <v>100</v>
          </cell>
          <cell r="E1591" t="str">
            <v>KS</v>
          </cell>
          <cell r="F1591">
            <v>169</v>
          </cell>
        </row>
        <row r="1592">
          <cell r="A1592">
            <v>2030160</v>
          </cell>
          <cell r="B1592" t="str">
            <v>Těsnící kroužek přip. závitu...107 F PG16 PE</v>
          </cell>
          <cell r="C1592">
            <v>1.95</v>
          </cell>
          <cell r="D1592">
            <v>100</v>
          </cell>
          <cell r="E1592" t="str">
            <v>KS</v>
          </cell>
          <cell r="F1592">
            <v>195</v>
          </cell>
        </row>
        <row r="1593">
          <cell r="A1593">
            <v>2030217</v>
          </cell>
          <cell r="B1593" t="str">
            <v>Těsnící kroužek přip. závitu...107 F PG21 PE</v>
          </cell>
          <cell r="C1593">
            <v>2.85</v>
          </cell>
          <cell r="D1593">
            <v>100</v>
          </cell>
          <cell r="E1593" t="str">
            <v>KS</v>
          </cell>
          <cell r="F1593">
            <v>285</v>
          </cell>
        </row>
        <row r="1594">
          <cell r="A1594">
            <v>2030292</v>
          </cell>
          <cell r="B1594" t="str">
            <v>Těsnící kroužek přip. závitu...107 F PG29 PE</v>
          </cell>
          <cell r="C1594">
            <v>3.72</v>
          </cell>
          <cell r="D1594">
            <v>100</v>
          </cell>
          <cell r="E1594" t="str">
            <v>KS</v>
          </cell>
          <cell r="F1594">
            <v>372</v>
          </cell>
        </row>
        <row r="1595">
          <cell r="A1595">
            <v>2030365</v>
          </cell>
          <cell r="B1595" t="str">
            <v>Těsnící kroužek přip. závitu...107 F PG36 PE</v>
          </cell>
          <cell r="C1595">
            <v>4.4000000000000004</v>
          </cell>
          <cell r="D1595">
            <v>100</v>
          </cell>
          <cell r="E1595" t="str">
            <v>KS</v>
          </cell>
          <cell r="F1595">
            <v>440</v>
          </cell>
        </row>
        <row r="1596">
          <cell r="A1596">
            <v>2030489</v>
          </cell>
          <cell r="B1596" t="str">
            <v>Těsnící kroužek přip. závitu...107 F PG48 PE</v>
          </cell>
          <cell r="C1596">
            <v>15.3</v>
          </cell>
          <cell r="D1596">
            <v>100</v>
          </cell>
          <cell r="E1596" t="str">
            <v>KS</v>
          </cell>
          <cell r="F1596">
            <v>1530</v>
          </cell>
        </row>
        <row r="1597">
          <cell r="A1597">
            <v>2030616</v>
          </cell>
          <cell r="B1597" t="str">
            <v>Redukce...107 R M20-12 PA</v>
          </cell>
          <cell r="C1597">
            <v>27.99</v>
          </cell>
          <cell r="D1597">
            <v>100</v>
          </cell>
          <cell r="E1597" t="str">
            <v>KS</v>
          </cell>
          <cell r="F1597">
            <v>2799</v>
          </cell>
        </row>
        <row r="1598">
          <cell r="A1598">
            <v>2030619</v>
          </cell>
          <cell r="B1598" t="str">
            <v>Redukce...107 R M20-16 PA</v>
          </cell>
          <cell r="C1598">
            <v>27.01</v>
          </cell>
          <cell r="D1598">
            <v>100</v>
          </cell>
          <cell r="E1598" t="str">
            <v>KS</v>
          </cell>
          <cell r="F1598">
            <v>2701</v>
          </cell>
        </row>
        <row r="1599">
          <cell r="A1599">
            <v>2030624</v>
          </cell>
          <cell r="B1599" t="str">
            <v>Redukce...107 R M25-12 PA</v>
          </cell>
          <cell r="C1599">
            <v>31.38</v>
          </cell>
          <cell r="D1599">
            <v>100</v>
          </cell>
          <cell r="E1599" t="str">
            <v>KS</v>
          </cell>
          <cell r="F1599">
            <v>3138</v>
          </cell>
        </row>
        <row r="1600">
          <cell r="A1600">
            <v>2030626</v>
          </cell>
          <cell r="B1600" t="str">
            <v>Redukce...107 R M25-16 PA</v>
          </cell>
          <cell r="C1600">
            <v>30.29</v>
          </cell>
          <cell r="D1600">
            <v>100</v>
          </cell>
          <cell r="E1600" t="str">
            <v>KS</v>
          </cell>
          <cell r="F1600">
            <v>3029</v>
          </cell>
        </row>
        <row r="1601">
          <cell r="A1601">
            <v>2030628</v>
          </cell>
          <cell r="B1601" t="str">
            <v>Redukce...107 R M25-20 PA</v>
          </cell>
          <cell r="C1601">
            <v>30.29</v>
          </cell>
          <cell r="D1601">
            <v>100</v>
          </cell>
          <cell r="E1601" t="str">
            <v>KS</v>
          </cell>
          <cell r="F1601">
            <v>3029</v>
          </cell>
        </row>
        <row r="1602">
          <cell r="A1602">
            <v>2030632</v>
          </cell>
          <cell r="B1602" t="str">
            <v>Redukce...107 R M32-12 PA</v>
          </cell>
          <cell r="C1602">
            <v>46.02</v>
          </cell>
          <cell r="D1602">
            <v>100</v>
          </cell>
          <cell r="E1602" t="str">
            <v>KS</v>
          </cell>
          <cell r="F1602">
            <v>4602</v>
          </cell>
        </row>
        <row r="1603">
          <cell r="A1603">
            <v>2030634</v>
          </cell>
          <cell r="B1603" t="str">
            <v>Redukce...107 R M32-16 PA</v>
          </cell>
          <cell r="C1603">
            <v>45</v>
          </cell>
          <cell r="D1603">
            <v>100</v>
          </cell>
          <cell r="E1603" t="str">
            <v>KS</v>
          </cell>
          <cell r="F1603">
            <v>4500</v>
          </cell>
        </row>
        <row r="1604">
          <cell r="A1604">
            <v>2030637</v>
          </cell>
          <cell r="B1604" t="str">
            <v>Redukce...107 R M32-20 PA</v>
          </cell>
          <cell r="C1604">
            <v>45.01</v>
          </cell>
          <cell r="D1604">
            <v>100</v>
          </cell>
          <cell r="E1604" t="str">
            <v>KS</v>
          </cell>
          <cell r="F1604">
            <v>4501</v>
          </cell>
        </row>
        <row r="1605">
          <cell r="A1605">
            <v>2030640</v>
          </cell>
          <cell r="B1605" t="str">
            <v>Redukce...107 R M32-25 PA</v>
          </cell>
          <cell r="C1605">
            <v>45</v>
          </cell>
          <cell r="D1605">
            <v>100</v>
          </cell>
          <cell r="E1605" t="str">
            <v>KS</v>
          </cell>
          <cell r="F1605">
            <v>4500</v>
          </cell>
        </row>
        <row r="1606">
          <cell r="A1606">
            <v>2030643</v>
          </cell>
          <cell r="B1606" t="str">
            <v>Redukce...107 R M40-16 PA</v>
          </cell>
          <cell r="C1606">
            <v>85.62</v>
          </cell>
          <cell r="D1606">
            <v>100</v>
          </cell>
          <cell r="E1606" t="str">
            <v>KS</v>
          </cell>
          <cell r="F1606">
            <v>8562</v>
          </cell>
        </row>
        <row r="1607">
          <cell r="A1607">
            <v>2030646</v>
          </cell>
          <cell r="B1607" t="str">
            <v>Redukce...107 R M40-20 PA</v>
          </cell>
          <cell r="C1607">
            <v>90.05</v>
          </cell>
          <cell r="D1607">
            <v>100</v>
          </cell>
          <cell r="E1607" t="str">
            <v>KS</v>
          </cell>
          <cell r="F1607">
            <v>9005</v>
          </cell>
        </row>
        <row r="1608">
          <cell r="A1608">
            <v>2030649</v>
          </cell>
          <cell r="B1608" t="str">
            <v>Redukce...107 R M40-25 PA</v>
          </cell>
          <cell r="C1608">
            <v>90.06</v>
          </cell>
          <cell r="D1608">
            <v>100</v>
          </cell>
          <cell r="E1608" t="str">
            <v>KS</v>
          </cell>
          <cell r="F1608">
            <v>9006</v>
          </cell>
        </row>
        <row r="1609">
          <cell r="A1609">
            <v>2030652</v>
          </cell>
          <cell r="B1609" t="str">
            <v>Redukce...107 R M40-32 PA</v>
          </cell>
          <cell r="C1609">
            <v>89.98</v>
          </cell>
          <cell r="D1609">
            <v>100</v>
          </cell>
          <cell r="E1609" t="str">
            <v>KS</v>
          </cell>
          <cell r="F1609">
            <v>8998</v>
          </cell>
        </row>
        <row r="1610">
          <cell r="A1610">
            <v>2030655</v>
          </cell>
          <cell r="B1610" t="str">
            <v>Redukce...107 R M50-20 PA</v>
          </cell>
          <cell r="C1610">
            <v>164.04</v>
          </cell>
          <cell r="D1610">
            <v>100</v>
          </cell>
          <cell r="E1610" t="str">
            <v>KS</v>
          </cell>
          <cell r="F1610">
            <v>16404</v>
          </cell>
        </row>
        <row r="1611">
          <cell r="A1611">
            <v>2030659</v>
          </cell>
          <cell r="B1611" t="str">
            <v>Redukce...107 R M50-25 PA</v>
          </cell>
          <cell r="C1611">
            <v>164.04</v>
          </cell>
          <cell r="D1611">
            <v>100</v>
          </cell>
          <cell r="E1611" t="str">
            <v>KS</v>
          </cell>
          <cell r="F1611">
            <v>16404</v>
          </cell>
        </row>
        <row r="1612">
          <cell r="A1612">
            <v>2030661</v>
          </cell>
          <cell r="B1612" t="str">
            <v>Redukce...107 R M50-32 PA</v>
          </cell>
          <cell r="C1612">
            <v>158.47</v>
          </cell>
          <cell r="D1612">
            <v>100</v>
          </cell>
          <cell r="E1612" t="str">
            <v>KS</v>
          </cell>
          <cell r="F1612">
            <v>15847</v>
          </cell>
        </row>
        <row r="1613">
          <cell r="A1613">
            <v>2030664</v>
          </cell>
          <cell r="B1613" t="str">
            <v>Redukce...107 R M50-40 PA</v>
          </cell>
          <cell r="C1613">
            <v>158.47</v>
          </cell>
          <cell r="D1613">
            <v>100</v>
          </cell>
          <cell r="E1613" t="str">
            <v>KS</v>
          </cell>
          <cell r="F1613">
            <v>15847</v>
          </cell>
        </row>
        <row r="1614">
          <cell r="A1614">
            <v>2030667</v>
          </cell>
          <cell r="B1614" t="str">
            <v>Redukce...107 R M63-25 PA</v>
          </cell>
          <cell r="C1614">
            <v>299.97000000000003</v>
          </cell>
          <cell r="D1614">
            <v>100</v>
          </cell>
          <cell r="E1614" t="str">
            <v>KS</v>
          </cell>
          <cell r="F1614">
            <v>29997</v>
          </cell>
        </row>
        <row r="1615">
          <cell r="A1615">
            <v>2030670</v>
          </cell>
          <cell r="B1615" t="str">
            <v>Redukce...107 R M63-32 PA</v>
          </cell>
          <cell r="C1615">
            <v>299.97000000000003</v>
          </cell>
          <cell r="D1615">
            <v>100</v>
          </cell>
          <cell r="E1615" t="str">
            <v>KS</v>
          </cell>
          <cell r="F1615">
            <v>29997</v>
          </cell>
        </row>
        <row r="1616">
          <cell r="A1616">
            <v>2030673</v>
          </cell>
          <cell r="B1616" t="str">
            <v>Redukce...107 R M63-40 PA</v>
          </cell>
          <cell r="C1616">
            <v>304.02</v>
          </cell>
          <cell r="D1616">
            <v>100</v>
          </cell>
          <cell r="E1616" t="str">
            <v>KS</v>
          </cell>
          <cell r="F1616">
            <v>30402</v>
          </cell>
        </row>
        <row r="1617">
          <cell r="A1617">
            <v>2030675</v>
          </cell>
          <cell r="B1617" t="str">
            <v>Redukce...107 R M63-50 PA</v>
          </cell>
          <cell r="C1617">
            <v>290.43</v>
          </cell>
          <cell r="D1617">
            <v>100</v>
          </cell>
          <cell r="E1617" t="str">
            <v>KS</v>
          </cell>
          <cell r="F1617">
            <v>29043</v>
          </cell>
        </row>
        <row r="1618">
          <cell r="A1618">
            <v>2030705</v>
          </cell>
          <cell r="B1618" t="str">
            <v>Redukce...107 R PG11- 7 PA</v>
          </cell>
          <cell r="C1618">
            <v>20.94</v>
          </cell>
          <cell r="D1618">
            <v>100</v>
          </cell>
          <cell r="E1618" t="str">
            <v>KS</v>
          </cell>
          <cell r="F1618">
            <v>2094</v>
          </cell>
        </row>
        <row r="1619">
          <cell r="A1619">
            <v>2030713</v>
          </cell>
          <cell r="B1619" t="str">
            <v>Redukce...107 R PG13- 9 PA</v>
          </cell>
          <cell r="C1619">
            <v>26.24</v>
          </cell>
          <cell r="D1619">
            <v>100</v>
          </cell>
          <cell r="E1619" t="str">
            <v>KS</v>
          </cell>
          <cell r="F1619">
            <v>2624</v>
          </cell>
        </row>
        <row r="1620">
          <cell r="A1620">
            <v>2030748</v>
          </cell>
          <cell r="B1620" t="str">
            <v>Redukce...107 R PG16- 9 PA</v>
          </cell>
          <cell r="C1620">
            <v>30.54</v>
          </cell>
          <cell r="D1620">
            <v>100</v>
          </cell>
          <cell r="E1620" t="str">
            <v>KS</v>
          </cell>
          <cell r="F1620">
            <v>3054</v>
          </cell>
        </row>
        <row r="1621">
          <cell r="A1621">
            <v>2030756</v>
          </cell>
          <cell r="B1621" t="str">
            <v>Redukce...107 R PG16-11 PA</v>
          </cell>
          <cell r="C1621">
            <v>33.380000000000003</v>
          </cell>
          <cell r="D1621">
            <v>100</v>
          </cell>
          <cell r="E1621" t="str">
            <v>KS</v>
          </cell>
          <cell r="F1621">
            <v>3338</v>
          </cell>
        </row>
        <row r="1622">
          <cell r="A1622">
            <v>2030764</v>
          </cell>
          <cell r="B1622" t="str">
            <v>Redukce...107 R PG21-11 PA</v>
          </cell>
          <cell r="C1622">
            <v>46.72</v>
          </cell>
          <cell r="D1622">
            <v>100</v>
          </cell>
          <cell r="E1622" t="str">
            <v>KS</v>
          </cell>
          <cell r="F1622">
            <v>4672</v>
          </cell>
        </row>
        <row r="1623">
          <cell r="A1623">
            <v>2030772</v>
          </cell>
          <cell r="B1623" t="str">
            <v>Redukce...107 R PG21-13 PA</v>
          </cell>
          <cell r="C1623">
            <v>39.119999999999997</v>
          </cell>
          <cell r="D1623">
            <v>100</v>
          </cell>
          <cell r="E1623" t="str">
            <v>KS</v>
          </cell>
          <cell r="F1623">
            <v>3912</v>
          </cell>
        </row>
        <row r="1624">
          <cell r="A1624">
            <v>2030780</v>
          </cell>
          <cell r="B1624" t="str">
            <v>Redukce...107 R PG21-16 PA</v>
          </cell>
          <cell r="C1624">
            <v>39.94</v>
          </cell>
          <cell r="D1624">
            <v>100</v>
          </cell>
          <cell r="E1624" t="str">
            <v>KS</v>
          </cell>
          <cell r="F1624">
            <v>3994</v>
          </cell>
        </row>
        <row r="1625">
          <cell r="A1625">
            <v>2030799</v>
          </cell>
          <cell r="B1625" t="str">
            <v>Redukce...107 R PG29-16 PA</v>
          </cell>
          <cell r="C1625">
            <v>83.86</v>
          </cell>
          <cell r="D1625">
            <v>100</v>
          </cell>
          <cell r="E1625" t="str">
            <v>KS</v>
          </cell>
          <cell r="F1625">
            <v>8386</v>
          </cell>
        </row>
        <row r="1626">
          <cell r="A1626">
            <v>2030802</v>
          </cell>
          <cell r="B1626" t="str">
            <v>Redukce...107 R PG29-21 PA</v>
          </cell>
          <cell r="C1626">
            <v>90.22</v>
          </cell>
          <cell r="D1626">
            <v>100</v>
          </cell>
          <cell r="E1626" t="str">
            <v>KS</v>
          </cell>
          <cell r="F1626">
            <v>9022</v>
          </cell>
        </row>
        <row r="1627">
          <cell r="A1627">
            <v>2030810</v>
          </cell>
          <cell r="B1627" t="str">
            <v>Redukce...107 R PG36-29 PA</v>
          </cell>
          <cell r="C1627">
            <v>141.80000000000001</v>
          </cell>
          <cell r="D1627">
            <v>100</v>
          </cell>
          <cell r="E1627" t="str">
            <v>KS</v>
          </cell>
          <cell r="F1627">
            <v>14180</v>
          </cell>
        </row>
        <row r="1628">
          <cell r="A1628">
            <v>2030829</v>
          </cell>
          <cell r="B1628" t="str">
            <v>Redukce...107 R PG36-21 PA</v>
          </cell>
          <cell r="C1628">
            <v>141.78</v>
          </cell>
          <cell r="D1628">
            <v>100</v>
          </cell>
          <cell r="E1628" t="str">
            <v>KS</v>
          </cell>
          <cell r="F1628">
            <v>14178</v>
          </cell>
        </row>
        <row r="1629">
          <cell r="A1629">
            <v>2030837</v>
          </cell>
          <cell r="B1629" t="str">
            <v>Redukce...107 R PG42-29 PA</v>
          </cell>
          <cell r="C1629">
            <v>212.58</v>
          </cell>
          <cell r="D1629">
            <v>100</v>
          </cell>
          <cell r="E1629" t="str">
            <v>KS</v>
          </cell>
          <cell r="F1629">
            <v>21258</v>
          </cell>
        </row>
        <row r="1630">
          <cell r="A1630">
            <v>2031450</v>
          </cell>
          <cell r="B1630" t="str">
            <v>Rozšíření...107 E M 12-16 PA</v>
          </cell>
          <cell r="C1630">
            <v>30</v>
          </cell>
          <cell r="D1630">
            <v>100</v>
          </cell>
          <cell r="E1630" t="str">
            <v>KS</v>
          </cell>
          <cell r="F1630">
            <v>3000</v>
          </cell>
        </row>
        <row r="1631">
          <cell r="A1631">
            <v>2031451</v>
          </cell>
          <cell r="B1631" t="str">
            <v>Rozšíření...107 E M 16-20 PA</v>
          </cell>
          <cell r="C1631">
            <v>31.59</v>
          </cell>
          <cell r="D1631">
            <v>100</v>
          </cell>
          <cell r="E1631" t="str">
            <v>KS</v>
          </cell>
          <cell r="F1631">
            <v>3159</v>
          </cell>
        </row>
        <row r="1632">
          <cell r="A1632">
            <v>2031452</v>
          </cell>
          <cell r="B1632" t="str">
            <v>Rozšíření...107 E M 20-25 PA</v>
          </cell>
          <cell r="C1632">
            <v>36.65</v>
          </cell>
          <cell r="D1632">
            <v>100</v>
          </cell>
          <cell r="E1632" t="str">
            <v>KS</v>
          </cell>
          <cell r="F1632">
            <v>3665</v>
          </cell>
        </row>
        <row r="1633">
          <cell r="A1633">
            <v>2031453</v>
          </cell>
          <cell r="B1633" t="str">
            <v>Rozšíření...107 E M 25-32 PA</v>
          </cell>
          <cell r="C1633">
            <v>117.23</v>
          </cell>
          <cell r="D1633">
            <v>100</v>
          </cell>
          <cell r="E1633" t="str">
            <v>KS</v>
          </cell>
          <cell r="F1633">
            <v>11723</v>
          </cell>
        </row>
        <row r="1634">
          <cell r="A1634">
            <v>2031454</v>
          </cell>
          <cell r="B1634" t="str">
            <v>Rozšíření...107 E M 32-40 PA</v>
          </cell>
          <cell r="C1634">
            <v>178.76</v>
          </cell>
          <cell r="D1634">
            <v>100</v>
          </cell>
          <cell r="E1634" t="str">
            <v>KS</v>
          </cell>
          <cell r="F1634">
            <v>17876</v>
          </cell>
        </row>
        <row r="1635">
          <cell r="A1635">
            <v>2031465</v>
          </cell>
          <cell r="B1635" t="str">
            <v>Adaptér...107 ADA PG7-M12</v>
          </cell>
          <cell r="C1635">
            <v>34.630000000000003</v>
          </cell>
          <cell r="D1635">
            <v>100</v>
          </cell>
          <cell r="E1635" t="str">
            <v>KS</v>
          </cell>
          <cell r="F1635">
            <v>3463</v>
          </cell>
        </row>
        <row r="1636">
          <cell r="A1636">
            <v>2031466</v>
          </cell>
          <cell r="B1636" t="str">
            <v>Adaptér...107 ADA PG9-M12</v>
          </cell>
          <cell r="C1636">
            <v>31.43</v>
          </cell>
          <cell r="D1636">
            <v>100</v>
          </cell>
          <cell r="E1636" t="str">
            <v>KS</v>
          </cell>
          <cell r="F1636">
            <v>3143</v>
          </cell>
        </row>
        <row r="1637">
          <cell r="A1637">
            <v>2031467</v>
          </cell>
          <cell r="B1637" t="str">
            <v>Adaptér...107 ADA PG11-M16</v>
          </cell>
          <cell r="C1637">
            <v>33.85</v>
          </cell>
          <cell r="D1637">
            <v>100</v>
          </cell>
          <cell r="E1637" t="str">
            <v>KS</v>
          </cell>
          <cell r="F1637">
            <v>3385</v>
          </cell>
        </row>
        <row r="1638">
          <cell r="A1638">
            <v>2031468</v>
          </cell>
          <cell r="B1638" t="str">
            <v>Adaptér...107 ADA PG13-M20</v>
          </cell>
          <cell r="C1638">
            <v>35.450000000000003</v>
          </cell>
          <cell r="D1638">
            <v>100</v>
          </cell>
          <cell r="E1638" t="str">
            <v>KS</v>
          </cell>
          <cell r="F1638">
            <v>3545</v>
          </cell>
        </row>
        <row r="1639">
          <cell r="A1639">
            <v>2031469</v>
          </cell>
          <cell r="B1639" t="str">
            <v>Adaptér...107 ADA PG16-M20</v>
          </cell>
          <cell r="C1639">
            <v>40.32</v>
          </cell>
          <cell r="D1639">
            <v>100</v>
          </cell>
          <cell r="E1639" t="str">
            <v>KS</v>
          </cell>
          <cell r="F1639">
            <v>4032</v>
          </cell>
        </row>
        <row r="1640">
          <cell r="A1640">
            <v>2031470</v>
          </cell>
          <cell r="B1640" t="str">
            <v>Adaptér...107 ADA PG21-M25</v>
          </cell>
          <cell r="C1640">
            <v>47.77</v>
          </cell>
          <cell r="D1640">
            <v>100</v>
          </cell>
          <cell r="E1640" t="str">
            <v>KS</v>
          </cell>
          <cell r="F1640">
            <v>4777</v>
          </cell>
        </row>
        <row r="1641">
          <cell r="A1641">
            <v>2031471</v>
          </cell>
          <cell r="B1641" t="str">
            <v>Adaptér...107 ADA PG29-M32</v>
          </cell>
          <cell r="C1641">
            <v>62.86</v>
          </cell>
          <cell r="D1641">
            <v>100</v>
          </cell>
          <cell r="E1641" t="str">
            <v>KS</v>
          </cell>
          <cell r="F1641">
            <v>6286</v>
          </cell>
        </row>
        <row r="1642">
          <cell r="A1642">
            <v>2032011</v>
          </cell>
          <cell r="B1642" t="str">
            <v>Ucpávková vývodka šroubovací...90 M16 OF</v>
          </cell>
          <cell r="C1642">
            <v>10.5</v>
          </cell>
          <cell r="D1642">
            <v>100</v>
          </cell>
          <cell r="E1642" t="str">
            <v>KS</v>
          </cell>
          <cell r="F1642">
            <v>1050</v>
          </cell>
        </row>
        <row r="1643">
          <cell r="A1643">
            <v>2032015</v>
          </cell>
          <cell r="B1643" t="str">
            <v>Ucpávková vývodka šroubovací...90 M20 OF</v>
          </cell>
          <cell r="C1643">
            <v>12.29</v>
          </cell>
          <cell r="D1643">
            <v>100</v>
          </cell>
          <cell r="E1643" t="str">
            <v>KS</v>
          </cell>
          <cell r="F1643">
            <v>1229</v>
          </cell>
        </row>
        <row r="1644">
          <cell r="A1644">
            <v>2032023</v>
          </cell>
          <cell r="B1644" t="str">
            <v>Ucpávková vývodka šroubovací...90 M32 OF</v>
          </cell>
          <cell r="C1644">
            <v>12.98</v>
          </cell>
          <cell r="D1644">
            <v>100</v>
          </cell>
          <cell r="E1644" t="str">
            <v>KS</v>
          </cell>
          <cell r="F1644">
            <v>1298</v>
          </cell>
        </row>
        <row r="1645">
          <cell r="A1645">
            <v>2032112</v>
          </cell>
          <cell r="B1645" t="str">
            <v>Ucpávková vývodka šroubovací...90 PG11 OF</v>
          </cell>
          <cell r="C1645">
            <v>2.97</v>
          </cell>
          <cell r="D1645">
            <v>100</v>
          </cell>
          <cell r="E1645" t="str">
            <v>KS</v>
          </cell>
          <cell r="F1645">
            <v>297</v>
          </cell>
        </row>
        <row r="1646">
          <cell r="A1646">
            <v>2032139</v>
          </cell>
          <cell r="B1646" t="str">
            <v>Ucpávková vývodka šroubovací...90 PG13.5 OF</v>
          </cell>
          <cell r="C1646">
            <v>3.16</v>
          </cell>
          <cell r="D1646">
            <v>100</v>
          </cell>
          <cell r="E1646" t="str">
            <v>KS</v>
          </cell>
          <cell r="F1646">
            <v>316</v>
          </cell>
        </row>
        <row r="1647">
          <cell r="A1647">
            <v>2032163</v>
          </cell>
          <cell r="B1647" t="str">
            <v>Ucpávková vývodka šroubovací...90 PG16 OF</v>
          </cell>
          <cell r="C1647">
            <v>3.69</v>
          </cell>
          <cell r="D1647">
            <v>100</v>
          </cell>
          <cell r="E1647" t="str">
            <v>KS</v>
          </cell>
          <cell r="F1647">
            <v>369</v>
          </cell>
        </row>
        <row r="1648">
          <cell r="A1648">
            <v>2032201</v>
          </cell>
          <cell r="B1648" t="str">
            <v>Ucpávková vývodka šroubovací...90 PG21 OF</v>
          </cell>
          <cell r="C1648">
            <v>5.2</v>
          </cell>
          <cell r="D1648">
            <v>100</v>
          </cell>
          <cell r="E1648" t="str">
            <v>KS</v>
          </cell>
          <cell r="F1648">
            <v>520</v>
          </cell>
        </row>
        <row r="1649">
          <cell r="A1649">
            <v>2032378</v>
          </cell>
          <cell r="B1649" t="str">
            <v>Ucpávková vývodka šroubovací...90 M12 GE</v>
          </cell>
          <cell r="C1649">
            <v>9.27</v>
          </cell>
          <cell r="D1649">
            <v>100</v>
          </cell>
          <cell r="E1649" t="str">
            <v>KS</v>
          </cell>
          <cell r="F1649">
            <v>927</v>
          </cell>
        </row>
        <row r="1650">
          <cell r="A1650">
            <v>2032380</v>
          </cell>
          <cell r="B1650" t="str">
            <v>Ucpávková vývodka šroubovací...90 M16 GE</v>
          </cell>
          <cell r="C1650">
            <v>10.07</v>
          </cell>
          <cell r="D1650">
            <v>100</v>
          </cell>
          <cell r="E1650" t="str">
            <v>KS</v>
          </cell>
          <cell r="F1650">
            <v>1007</v>
          </cell>
        </row>
        <row r="1651">
          <cell r="A1651">
            <v>2032382</v>
          </cell>
          <cell r="B1651" t="str">
            <v>Ucpávková vývodka šroubovací...90 M20 GE</v>
          </cell>
          <cell r="C1651">
            <v>10.67</v>
          </cell>
          <cell r="D1651">
            <v>100</v>
          </cell>
          <cell r="E1651" t="str">
            <v>KS</v>
          </cell>
          <cell r="F1651">
            <v>1067</v>
          </cell>
        </row>
        <row r="1652">
          <cell r="A1652">
            <v>2032384</v>
          </cell>
          <cell r="B1652" t="str">
            <v>Ucpávková vývodka šroubovací...90 M25 GE</v>
          </cell>
          <cell r="C1652">
            <v>11.37</v>
          </cell>
          <cell r="D1652">
            <v>100</v>
          </cell>
          <cell r="E1652" t="str">
            <v>KS</v>
          </cell>
          <cell r="F1652">
            <v>1137</v>
          </cell>
        </row>
        <row r="1653">
          <cell r="A1653">
            <v>2032386</v>
          </cell>
          <cell r="B1653" t="str">
            <v>Ucpávková vývodka šroubovací...90 M32 GE</v>
          </cell>
          <cell r="C1653">
            <v>13.23</v>
          </cell>
          <cell r="D1653">
            <v>100</v>
          </cell>
          <cell r="E1653" t="str">
            <v>KS</v>
          </cell>
          <cell r="F1653">
            <v>1323</v>
          </cell>
        </row>
        <row r="1654">
          <cell r="A1654">
            <v>2032388</v>
          </cell>
          <cell r="B1654" t="str">
            <v>Ucpávková vývodka šroubovací...90 M40 GE</v>
          </cell>
          <cell r="C1654">
            <v>16.309999999999999</v>
          </cell>
          <cell r="D1654">
            <v>100</v>
          </cell>
          <cell r="E1654" t="str">
            <v>KS</v>
          </cell>
          <cell r="F1654">
            <v>1631</v>
          </cell>
        </row>
        <row r="1655">
          <cell r="A1655">
            <v>2032503</v>
          </cell>
          <cell r="B1655" t="str">
            <v>Ucpávková vývodka šroubovací...90 PG 9 DSMB</v>
          </cell>
          <cell r="C1655">
            <v>2.95</v>
          </cell>
          <cell r="D1655">
            <v>100</v>
          </cell>
          <cell r="E1655" t="str">
            <v>KS</v>
          </cell>
          <cell r="F1655">
            <v>295</v>
          </cell>
        </row>
        <row r="1656">
          <cell r="A1656">
            <v>2032511</v>
          </cell>
          <cell r="B1656" t="str">
            <v>Ucpávková vývodka šroubovací...90 PG11 DSMB</v>
          </cell>
          <cell r="C1656">
            <v>3.41</v>
          </cell>
          <cell r="D1656">
            <v>100</v>
          </cell>
          <cell r="E1656" t="str">
            <v>KS</v>
          </cell>
          <cell r="F1656">
            <v>341</v>
          </cell>
        </row>
        <row r="1657">
          <cell r="A1657">
            <v>2032538</v>
          </cell>
          <cell r="B1657" t="str">
            <v>Ucpávková vývodka šroubovací...90 PG13.5 DSMB</v>
          </cell>
          <cell r="C1657">
            <v>3.72</v>
          </cell>
          <cell r="D1657">
            <v>100</v>
          </cell>
          <cell r="E1657" t="str">
            <v>KS</v>
          </cell>
          <cell r="F1657">
            <v>372</v>
          </cell>
        </row>
        <row r="1658">
          <cell r="A1658">
            <v>2032546</v>
          </cell>
          <cell r="B1658" t="str">
            <v>Ucpávková vývodka šroubovací...90 PG16 DSMB</v>
          </cell>
          <cell r="C1658">
            <v>3.92</v>
          </cell>
          <cell r="D1658">
            <v>100</v>
          </cell>
          <cell r="E1658" t="str">
            <v>KS</v>
          </cell>
          <cell r="F1658">
            <v>392</v>
          </cell>
        </row>
        <row r="1659">
          <cell r="A1659">
            <v>2032554</v>
          </cell>
          <cell r="B1659" t="str">
            <v>Ucpávková vývodka šroubovací...90 PG21 DSMB</v>
          </cell>
          <cell r="C1659">
            <v>4.45</v>
          </cell>
          <cell r="D1659">
            <v>100</v>
          </cell>
          <cell r="E1659" t="str">
            <v>KS</v>
          </cell>
          <cell r="F1659">
            <v>445</v>
          </cell>
        </row>
        <row r="1660">
          <cell r="A1660">
            <v>2032562</v>
          </cell>
          <cell r="B1660" t="str">
            <v>Ucpávková vývodka šroubovací...90 PG29 DSMB</v>
          </cell>
          <cell r="C1660">
            <v>12.17</v>
          </cell>
          <cell r="D1660">
            <v>100</v>
          </cell>
          <cell r="E1660" t="str">
            <v>KS</v>
          </cell>
          <cell r="F1660">
            <v>1217</v>
          </cell>
        </row>
        <row r="1661">
          <cell r="A1661">
            <v>2033003</v>
          </cell>
          <cell r="B1661" t="str">
            <v>Závěrný šroub...108 M12 PS</v>
          </cell>
          <cell r="C1661">
            <v>5.57</v>
          </cell>
          <cell r="D1661">
            <v>100</v>
          </cell>
          <cell r="E1661" t="str">
            <v>KS</v>
          </cell>
          <cell r="F1661">
            <v>557</v>
          </cell>
        </row>
        <row r="1662">
          <cell r="A1662">
            <v>2033007</v>
          </cell>
          <cell r="B1662" t="str">
            <v>Závěrný šroub...108 M16 PS</v>
          </cell>
          <cell r="C1662">
            <v>5.57</v>
          </cell>
          <cell r="D1662">
            <v>100</v>
          </cell>
          <cell r="E1662" t="str">
            <v>KS</v>
          </cell>
          <cell r="F1662">
            <v>557</v>
          </cell>
        </row>
        <row r="1663">
          <cell r="A1663">
            <v>2033011</v>
          </cell>
          <cell r="B1663" t="str">
            <v>Závěrný šroub...108 M20 PS</v>
          </cell>
          <cell r="C1663">
            <v>6.17</v>
          </cell>
          <cell r="D1663">
            <v>100</v>
          </cell>
          <cell r="E1663" t="str">
            <v>KS</v>
          </cell>
          <cell r="F1663">
            <v>617</v>
          </cell>
        </row>
        <row r="1664">
          <cell r="A1664">
            <v>2033016</v>
          </cell>
          <cell r="B1664" t="str">
            <v>Závěrný šroub...108 M25 PS</v>
          </cell>
          <cell r="C1664">
            <v>8.09</v>
          </cell>
          <cell r="D1664">
            <v>100</v>
          </cell>
          <cell r="E1664" t="str">
            <v>KS</v>
          </cell>
          <cell r="F1664">
            <v>809</v>
          </cell>
        </row>
        <row r="1665">
          <cell r="A1665">
            <v>2033021</v>
          </cell>
          <cell r="B1665" t="str">
            <v>Závěrný šroub...108 M32 PS</v>
          </cell>
          <cell r="C1665">
            <v>13.53</v>
          </cell>
          <cell r="D1665">
            <v>100</v>
          </cell>
          <cell r="E1665" t="str">
            <v>KS</v>
          </cell>
          <cell r="F1665">
            <v>1353</v>
          </cell>
        </row>
        <row r="1666">
          <cell r="A1666">
            <v>2033026</v>
          </cell>
          <cell r="B1666" t="str">
            <v>Závěrný šroub...108 M40 PS</v>
          </cell>
          <cell r="C1666">
            <v>27.78</v>
          </cell>
          <cell r="D1666">
            <v>100</v>
          </cell>
          <cell r="E1666" t="str">
            <v>KS</v>
          </cell>
          <cell r="F1666">
            <v>2778</v>
          </cell>
        </row>
        <row r="1667">
          <cell r="A1667">
            <v>2033032</v>
          </cell>
          <cell r="B1667" t="str">
            <v>Závěrný šroub...108 M50 PS</v>
          </cell>
          <cell r="C1667">
            <v>55.09</v>
          </cell>
          <cell r="D1667">
            <v>100</v>
          </cell>
          <cell r="E1667" t="str">
            <v>KS</v>
          </cell>
          <cell r="F1667">
            <v>5509</v>
          </cell>
        </row>
        <row r="1668">
          <cell r="A1668">
            <v>2033038</v>
          </cell>
          <cell r="B1668" t="str">
            <v>Závěrný šroub...108 M63 PS</v>
          </cell>
          <cell r="C1668">
            <v>64.900000000000006</v>
          </cell>
          <cell r="D1668">
            <v>100</v>
          </cell>
          <cell r="E1668" t="str">
            <v>KS</v>
          </cell>
          <cell r="F1668">
            <v>6490</v>
          </cell>
        </row>
        <row r="1669">
          <cell r="A1669">
            <v>2033070</v>
          </cell>
          <cell r="B1669" t="str">
            <v>Závěrný šroub...108 PG 7</v>
          </cell>
          <cell r="C1669">
            <v>5.39</v>
          </cell>
          <cell r="D1669">
            <v>100</v>
          </cell>
          <cell r="E1669" t="str">
            <v>KS</v>
          </cell>
          <cell r="F1669">
            <v>539</v>
          </cell>
        </row>
        <row r="1670">
          <cell r="A1670">
            <v>2033097</v>
          </cell>
          <cell r="B1670" t="str">
            <v>Závěrný šroub...108 PG 9</v>
          </cell>
          <cell r="C1670">
            <v>2.2599999999999998</v>
          </cell>
          <cell r="D1670">
            <v>100</v>
          </cell>
          <cell r="E1670" t="str">
            <v>KS</v>
          </cell>
          <cell r="F1670">
            <v>226</v>
          </cell>
        </row>
        <row r="1671">
          <cell r="A1671">
            <v>2033119</v>
          </cell>
          <cell r="B1671" t="str">
            <v>Závěrný šroub...108 PG11</v>
          </cell>
          <cell r="C1671">
            <v>2.5299999999999998</v>
          </cell>
          <cell r="D1671">
            <v>100</v>
          </cell>
          <cell r="E1671" t="str">
            <v>KS</v>
          </cell>
          <cell r="F1671">
            <v>253</v>
          </cell>
        </row>
        <row r="1672">
          <cell r="A1672">
            <v>2033135</v>
          </cell>
          <cell r="B1672" t="str">
            <v>Závěrný šroub...108 PG13.5</v>
          </cell>
          <cell r="C1672">
            <v>2.69</v>
          </cell>
          <cell r="D1672">
            <v>100</v>
          </cell>
          <cell r="E1672" t="str">
            <v>KS</v>
          </cell>
          <cell r="F1672">
            <v>269</v>
          </cell>
        </row>
        <row r="1673">
          <cell r="A1673">
            <v>2033151</v>
          </cell>
          <cell r="B1673" t="str">
            <v>Závěrný šroub...108 PG16</v>
          </cell>
          <cell r="C1673">
            <v>2.86</v>
          </cell>
          <cell r="D1673">
            <v>100</v>
          </cell>
          <cell r="E1673" t="str">
            <v>KS</v>
          </cell>
          <cell r="F1673">
            <v>286</v>
          </cell>
        </row>
        <row r="1674">
          <cell r="A1674">
            <v>2033216</v>
          </cell>
          <cell r="B1674" t="str">
            <v>Závěrný šroub...108 PG21</v>
          </cell>
          <cell r="C1674">
            <v>3.38</v>
          </cell>
          <cell r="D1674">
            <v>100</v>
          </cell>
          <cell r="E1674" t="str">
            <v>KS</v>
          </cell>
          <cell r="F1674">
            <v>338</v>
          </cell>
        </row>
        <row r="1675">
          <cell r="A1675">
            <v>2033291</v>
          </cell>
          <cell r="B1675" t="str">
            <v>Závěrný šroub...108 PG29</v>
          </cell>
          <cell r="C1675">
            <v>9.43</v>
          </cell>
          <cell r="D1675">
            <v>100</v>
          </cell>
          <cell r="E1675" t="str">
            <v>KS</v>
          </cell>
          <cell r="F1675">
            <v>943</v>
          </cell>
        </row>
        <row r="1676">
          <cell r="A1676">
            <v>2033364</v>
          </cell>
          <cell r="B1676" t="str">
            <v>Závěrný šroub...108 PG36</v>
          </cell>
          <cell r="C1676">
            <v>14.59</v>
          </cell>
          <cell r="D1676">
            <v>100</v>
          </cell>
          <cell r="E1676" t="str">
            <v>KS</v>
          </cell>
          <cell r="F1676">
            <v>1459</v>
          </cell>
        </row>
        <row r="1677">
          <cell r="A1677">
            <v>2033429</v>
          </cell>
          <cell r="B1677" t="str">
            <v>Závěrný šroub...108 PG42</v>
          </cell>
          <cell r="C1677">
            <v>25.54</v>
          </cell>
          <cell r="D1677">
            <v>100</v>
          </cell>
          <cell r="E1677" t="str">
            <v>KS</v>
          </cell>
          <cell r="F1677">
            <v>2554</v>
          </cell>
        </row>
        <row r="1678">
          <cell r="A1678">
            <v>2033488</v>
          </cell>
          <cell r="B1678" t="str">
            <v>Závěrný šroub...108 PG48</v>
          </cell>
          <cell r="C1678">
            <v>28.17</v>
          </cell>
          <cell r="D1678">
            <v>100</v>
          </cell>
          <cell r="E1678" t="str">
            <v>KS</v>
          </cell>
          <cell r="F1678">
            <v>2817</v>
          </cell>
        </row>
        <row r="1679">
          <cell r="A1679">
            <v>2035316</v>
          </cell>
          <cell r="B1679" t="str">
            <v>Kabelová vývodka...106 M12 PS</v>
          </cell>
          <cell r="C1679">
            <v>13.14</v>
          </cell>
          <cell r="D1679">
            <v>100</v>
          </cell>
          <cell r="E1679" t="str">
            <v>KS</v>
          </cell>
          <cell r="F1679">
            <v>1314</v>
          </cell>
        </row>
        <row r="1680">
          <cell r="A1680">
            <v>2035324</v>
          </cell>
          <cell r="B1680" t="str">
            <v>Kabelová vývodka...106 M16 PS</v>
          </cell>
          <cell r="C1680">
            <v>13.58</v>
          </cell>
          <cell r="D1680">
            <v>100</v>
          </cell>
          <cell r="E1680" t="str">
            <v>KS</v>
          </cell>
          <cell r="F1680">
            <v>1358</v>
          </cell>
        </row>
        <row r="1681">
          <cell r="A1681">
            <v>2035332</v>
          </cell>
          <cell r="B1681" t="str">
            <v>Kabelová vývodka...106 M 20 PS</v>
          </cell>
          <cell r="C1681">
            <v>14.07</v>
          </cell>
          <cell r="D1681">
            <v>100</v>
          </cell>
          <cell r="E1681" t="str">
            <v>KS</v>
          </cell>
          <cell r="F1681">
            <v>1407</v>
          </cell>
        </row>
        <row r="1682">
          <cell r="A1682">
            <v>2035340</v>
          </cell>
          <cell r="B1682" t="str">
            <v>Kabelová vývodka...106 M 25 PS</v>
          </cell>
          <cell r="C1682">
            <v>14.7</v>
          </cell>
          <cell r="D1682">
            <v>100</v>
          </cell>
          <cell r="E1682" t="str">
            <v>KS</v>
          </cell>
          <cell r="F1682">
            <v>1470</v>
          </cell>
        </row>
        <row r="1683">
          <cell r="A1683">
            <v>2035359</v>
          </cell>
          <cell r="B1683" t="str">
            <v>Kabelová vývodka...106 M 32 PS</v>
          </cell>
          <cell r="C1683">
            <v>46.07</v>
          </cell>
          <cell r="D1683">
            <v>100</v>
          </cell>
          <cell r="E1683" t="str">
            <v>KS</v>
          </cell>
          <cell r="F1683">
            <v>4607</v>
          </cell>
        </row>
        <row r="1684">
          <cell r="A1684">
            <v>2035367</v>
          </cell>
          <cell r="B1684" t="str">
            <v>Kabelová vývodka...106 M 40 PS</v>
          </cell>
          <cell r="C1684">
            <v>70.61</v>
          </cell>
          <cell r="D1684">
            <v>100</v>
          </cell>
          <cell r="E1684" t="str">
            <v>KS</v>
          </cell>
          <cell r="F1684">
            <v>7061</v>
          </cell>
        </row>
        <row r="1685">
          <cell r="A1685">
            <v>2035375</v>
          </cell>
          <cell r="B1685" t="str">
            <v>Kabelová vývodka...106 M 50 PS</v>
          </cell>
          <cell r="C1685">
            <v>101.88</v>
          </cell>
          <cell r="D1685">
            <v>100</v>
          </cell>
          <cell r="E1685" t="str">
            <v>KS</v>
          </cell>
          <cell r="F1685">
            <v>10188</v>
          </cell>
        </row>
        <row r="1686">
          <cell r="A1686">
            <v>2035383</v>
          </cell>
          <cell r="B1686" t="str">
            <v>Kabelová vývodka...106 M 63 PS</v>
          </cell>
          <cell r="C1686">
            <v>103.23</v>
          </cell>
          <cell r="D1686">
            <v>100</v>
          </cell>
          <cell r="E1686" t="str">
            <v>KS</v>
          </cell>
          <cell r="F1686">
            <v>10323</v>
          </cell>
        </row>
        <row r="1687">
          <cell r="A1687">
            <v>2036061</v>
          </cell>
          <cell r="B1687" t="str">
            <v>Kabelová vývodka...106 PG7</v>
          </cell>
          <cell r="C1687">
            <v>13.56</v>
          </cell>
          <cell r="D1687">
            <v>100</v>
          </cell>
          <cell r="E1687" t="str">
            <v>KS</v>
          </cell>
          <cell r="F1687">
            <v>1356</v>
          </cell>
        </row>
        <row r="1688">
          <cell r="A1688">
            <v>2036096</v>
          </cell>
          <cell r="B1688" t="str">
            <v>Kabelová vývodka...106 PG9</v>
          </cell>
          <cell r="C1688">
            <v>14.18</v>
          </cell>
          <cell r="D1688">
            <v>100</v>
          </cell>
          <cell r="E1688" t="str">
            <v>KS</v>
          </cell>
          <cell r="F1688">
            <v>1418</v>
          </cell>
        </row>
        <row r="1689">
          <cell r="A1689">
            <v>2036118</v>
          </cell>
          <cell r="B1689" t="str">
            <v>Kabelová vývodka...106 PG11</v>
          </cell>
          <cell r="C1689">
            <v>14.33</v>
          </cell>
          <cell r="D1689">
            <v>100</v>
          </cell>
          <cell r="E1689" t="str">
            <v>KS</v>
          </cell>
          <cell r="F1689">
            <v>1433</v>
          </cell>
        </row>
        <row r="1690">
          <cell r="A1690">
            <v>2036134</v>
          </cell>
          <cell r="B1690" t="str">
            <v>Kabelová vývodka...106 PG13.5</v>
          </cell>
          <cell r="C1690">
            <v>15.32</v>
          </cell>
          <cell r="D1690">
            <v>100</v>
          </cell>
          <cell r="E1690" t="str">
            <v>KS</v>
          </cell>
          <cell r="F1690">
            <v>1532</v>
          </cell>
        </row>
        <row r="1691">
          <cell r="A1691">
            <v>2036169</v>
          </cell>
          <cell r="B1691" t="str">
            <v>Kabelová vývodka...106 PG16</v>
          </cell>
          <cell r="C1691">
            <v>19.22</v>
          </cell>
          <cell r="D1691">
            <v>100</v>
          </cell>
          <cell r="E1691" t="str">
            <v>KS</v>
          </cell>
          <cell r="F1691">
            <v>1922</v>
          </cell>
        </row>
        <row r="1692">
          <cell r="A1692">
            <v>2036215</v>
          </cell>
          <cell r="B1692" t="str">
            <v>Kabelová vývodka...106 PG21</v>
          </cell>
          <cell r="C1692">
            <v>24.21</v>
          </cell>
          <cell r="D1692">
            <v>100</v>
          </cell>
          <cell r="E1692" t="str">
            <v>KS</v>
          </cell>
          <cell r="F1692">
            <v>2421</v>
          </cell>
        </row>
        <row r="1693">
          <cell r="A1693">
            <v>2036290</v>
          </cell>
          <cell r="B1693" t="str">
            <v>Kabelová vývodka...106 PG29</v>
          </cell>
          <cell r="C1693">
            <v>42.75</v>
          </cell>
          <cell r="D1693">
            <v>100</v>
          </cell>
          <cell r="E1693" t="str">
            <v>KS</v>
          </cell>
          <cell r="F1693">
            <v>4275</v>
          </cell>
        </row>
        <row r="1694">
          <cell r="A1694">
            <v>2036363</v>
          </cell>
          <cell r="B1694" t="str">
            <v>Kabelová vývodka...106 PG36</v>
          </cell>
          <cell r="C1694">
            <v>71.53</v>
          </cell>
          <cell r="D1694">
            <v>100</v>
          </cell>
          <cell r="E1694" t="str">
            <v>KS</v>
          </cell>
          <cell r="F1694">
            <v>7153</v>
          </cell>
        </row>
        <row r="1695">
          <cell r="A1695">
            <v>2036428</v>
          </cell>
          <cell r="B1695" t="str">
            <v>Kabelová vývodka...106 PG42</v>
          </cell>
          <cell r="C1695">
            <v>104.59</v>
          </cell>
          <cell r="D1695">
            <v>100</v>
          </cell>
          <cell r="E1695" t="str">
            <v>KS</v>
          </cell>
          <cell r="F1695">
            <v>10459</v>
          </cell>
        </row>
        <row r="1696">
          <cell r="A1696">
            <v>2036487</v>
          </cell>
          <cell r="B1696" t="str">
            <v>Kabelová vývodka...106 PG48</v>
          </cell>
          <cell r="C1696">
            <v>107.46</v>
          </cell>
          <cell r="D1696">
            <v>100</v>
          </cell>
          <cell r="E1696" t="str">
            <v>KS</v>
          </cell>
          <cell r="F1696">
            <v>10746</v>
          </cell>
        </row>
        <row r="1697">
          <cell r="A1697">
            <v>2043076</v>
          </cell>
          <cell r="B1697" t="str">
            <v>Pojistná matice...116 PG 7</v>
          </cell>
          <cell r="C1697">
            <v>2.4500000000000002</v>
          </cell>
          <cell r="D1697">
            <v>100</v>
          </cell>
          <cell r="E1697" t="str">
            <v>KS</v>
          </cell>
          <cell r="F1697">
            <v>245</v>
          </cell>
        </row>
        <row r="1698">
          <cell r="A1698">
            <v>2043092</v>
          </cell>
          <cell r="B1698" t="str">
            <v>Pojistná matice...116 PG 9</v>
          </cell>
          <cell r="C1698">
            <v>2.5299999999999998</v>
          </cell>
          <cell r="D1698">
            <v>100</v>
          </cell>
          <cell r="E1698" t="str">
            <v>KS</v>
          </cell>
          <cell r="F1698">
            <v>253</v>
          </cell>
        </row>
        <row r="1699">
          <cell r="A1699">
            <v>2043114</v>
          </cell>
          <cell r="B1699" t="str">
            <v>Pojistná matice...116 PG11</v>
          </cell>
          <cell r="C1699">
            <v>3.06</v>
          </cell>
          <cell r="D1699">
            <v>100</v>
          </cell>
          <cell r="E1699" t="str">
            <v>KS</v>
          </cell>
          <cell r="F1699">
            <v>306</v>
          </cell>
        </row>
        <row r="1700">
          <cell r="A1700">
            <v>2043130</v>
          </cell>
          <cell r="B1700" t="str">
            <v>Pojistná matice...116 PG13.5</v>
          </cell>
          <cell r="C1700">
            <v>3.41</v>
          </cell>
          <cell r="D1700">
            <v>100</v>
          </cell>
          <cell r="E1700" t="str">
            <v>KS</v>
          </cell>
          <cell r="F1700">
            <v>341</v>
          </cell>
        </row>
        <row r="1701">
          <cell r="A1701">
            <v>2043165</v>
          </cell>
          <cell r="B1701" t="str">
            <v>Pojistná matice...116 PG16</v>
          </cell>
          <cell r="C1701">
            <v>3.76</v>
          </cell>
          <cell r="D1701">
            <v>100</v>
          </cell>
          <cell r="E1701" t="str">
            <v>KS</v>
          </cell>
          <cell r="F1701">
            <v>376</v>
          </cell>
        </row>
        <row r="1702">
          <cell r="A1702">
            <v>2043211</v>
          </cell>
          <cell r="B1702" t="str">
            <v>Pojistná matice...116 PG21</v>
          </cell>
          <cell r="C1702">
            <v>5.41</v>
          </cell>
          <cell r="D1702">
            <v>100</v>
          </cell>
          <cell r="E1702" t="str">
            <v>KS</v>
          </cell>
          <cell r="F1702">
            <v>541</v>
          </cell>
        </row>
        <row r="1703">
          <cell r="A1703">
            <v>2043297</v>
          </cell>
          <cell r="B1703" t="str">
            <v>Pojistná matice...116 PG29</v>
          </cell>
          <cell r="C1703">
            <v>7.63</v>
          </cell>
          <cell r="D1703">
            <v>100</v>
          </cell>
          <cell r="E1703" t="str">
            <v>KS</v>
          </cell>
          <cell r="F1703">
            <v>763</v>
          </cell>
        </row>
        <row r="1704">
          <cell r="A1704">
            <v>2043351</v>
          </cell>
          <cell r="B1704" t="str">
            <v>Pojistná matice...116 PG36</v>
          </cell>
          <cell r="C1704">
            <v>12.94</v>
          </cell>
          <cell r="D1704">
            <v>100</v>
          </cell>
          <cell r="E1704" t="str">
            <v>KS</v>
          </cell>
          <cell r="F1704">
            <v>1294</v>
          </cell>
        </row>
        <row r="1705">
          <cell r="A1705">
            <v>2043424</v>
          </cell>
          <cell r="B1705" t="str">
            <v>Pojistná matice...116 PG42</v>
          </cell>
          <cell r="C1705">
            <v>20.55</v>
          </cell>
          <cell r="D1705">
            <v>100</v>
          </cell>
          <cell r="E1705" t="str">
            <v>KS</v>
          </cell>
          <cell r="F1705">
            <v>2055</v>
          </cell>
        </row>
        <row r="1706">
          <cell r="A1706">
            <v>2043483</v>
          </cell>
          <cell r="B1706" t="str">
            <v>Pojistná matice...116 PG48</v>
          </cell>
          <cell r="C1706">
            <v>22.71</v>
          </cell>
          <cell r="D1706">
            <v>100</v>
          </cell>
          <cell r="E1706" t="str">
            <v>KS</v>
          </cell>
          <cell r="F1706">
            <v>2271</v>
          </cell>
        </row>
        <row r="1707">
          <cell r="A1707">
            <v>2044511</v>
          </cell>
          <cell r="B1707" t="str">
            <v>Koncovka, dělitelná...129 TB PG11</v>
          </cell>
          <cell r="C1707">
            <v>11.85</v>
          </cell>
          <cell r="D1707">
            <v>100</v>
          </cell>
          <cell r="E1707" t="str">
            <v>KS</v>
          </cell>
          <cell r="F1707">
            <v>1185</v>
          </cell>
        </row>
        <row r="1708">
          <cell r="A1708">
            <v>2044513</v>
          </cell>
          <cell r="B1708" t="str">
            <v>Koncovka, dělitelná...129 TB PG13,5</v>
          </cell>
          <cell r="C1708">
            <v>12.51</v>
          </cell>
          <cell r="D1708">
            <v>100</v>
          </cell>
          <cell r="E1708" t="str">
            <v>KS</v>
          </cell>
          <cell r="F1708">
            <v>1251</v>
          </cell>
        </row>
        <row r="1709">
          <cell r="A1709">
            <v>2044516</v>
          </cell>
          <cell r="B1709" t="str">
            <v>Koncovka...129 TB PG16</v>
          </cell>
          <cell r="C1709">
            <v>15.37</v>
          </cell>
          <cell r="D1709">
            <v>100</v>
          </cell>
          <cell r="E1709" t="str">
            <v>KS</v>
          </cell>
          <cell r="F1709">
            <v>1537</v>
          </cell>
        </row>
        <row r="1710">
          <cell r="A1710">
            <v>2044521</v>
          </cell>
          <cell r="B1710" t="str">
            <v>Koncovka...129 TB PG21</v>
          </cell>
          <cell r="C1710">
            <v>18.53</v>
          </cell>
          <cell r="D1710">
            <v>100</v>
          </cell>
          <cell r="E1710" t="str">
            <v>KS</v>
          </cell>
          <cell r="F1710">
            <v>1853</v>
          </cell>
        </row>
        <row r="1711">
          <cell r="A1711">
            <v>2044529</v>
          </cell>
          <cell r="B1711" t="str">
            <v>koncovka...129 TB PG29</v>
          </cell>
          <cell r="C1711">
            <v>25.64</v>
          </cell>
          <cell r="D1711">
            <v>100</v>
          </cell>
          <cell r="E1711" t="str">
            <v>KS</v>
          </cell>
          <cell r="F1711">
            <v>2564</v>
          </cell>
        </row>
        <row r="1712">
          <cell r="A1712">
            <v>2044536</v>
          </cell>
          <cell r="B1712" t="str">
            <v>Koncovka...129 TB PG36</v>
          </cell>
          <cell r="C1712">
            <v>38.32</v>
          </cell>
          <cell r="D1712">
            <v>100</v>
          </cell>
          <cell r="E1712" t="str">
            <v>KS</v>
          </cell>
          <cell r="F1712">
            <v>3832</v>
          </cell>
        </row>
        <row r="1713">
          <cell r="A1713">
            <v>2044542</v>
          </cell>
          <cell r="B1713" t="str">
            <v>Koncovka...129 TB PG42</v>
          </cell>
          <cell r="C1713">
            <v>48.24</v>
          </cell>
          <cell r="D1713">
            <v>100</v>
          </cell>
          <cell r="E1713" t="str">
            <v>KS</v>
          </cell>
          <cell r="F1713">
            <v>4824</v>
          </cell>
        </row>
        <row r="1714">
          <cell r="A1714">
            <v>2046002</v>
          </cell>
          <cell r="B1714" t="str">
            <v>Hliníková trubka...S16W ALU</v>
          </cell>
          <cell r="C1714">
            <v>74.53</v>
          </cell>
          <cell r="D1714">
            <v>100</v>
          </cell>
          <cell r="E1714" t="str">
            <v>M</v>
          </cell>
          <cell r="F1714">
            <v>7453</v>
          </cell>
        </row>
        <row r="1715">
          <cell r="A1715">
            <v>2046003</v>
          </cell>
          <cell r="B1715" t="str">
            <v>Hliníková trubka...S20W ALU</v>
          </cell>
          <cell r="C1715">
            <v>88.08</v>
          </cell>
          <cell r="D1715">
            <v>100</v>
          </cell>
          <cell r="E1715" t="str">
            <v>M</v>
          </cell>
          <cell r="F1715">
            <v>8808</v>
          </cell>
        </row>
        <row r="1716">
          <cell r="A1716">
            <v>2046004</v>
          </cell>
          <cell r="B1716" t="str">
            <v>Hliníková trubka...S25W ALU</v>
          </cell>
          <cell r="C1716">
            <v>120.28</v>
          </cell>
          <cell r="D1716">
            <v>100</v>
          </cell>
          <cell r="E1716" t="str">
            <v>M</v>
          </cell>
          <cell r="F1716">
            <v>12028</v>
          </cell>
        </row>
        <row r="1717">
          <cell r="A1717">
            <v>2046005</v>
          </cell>
          <cell r="B1717" t="str">
            <v>Hliníková trubka...S32W ALU</v>
          </cell>
          <cell r="C1717">
            <v>157.54</v>
          </cell>
          <cell r="D1717">
            <v>100</v>
          </cell>
          <cell r="E1717" t="str">
            <v>M</v>
          </cell>
          <cell r="F1717">
            <v>15754</v>
          </cell>
        </row>
        <row r="1718">
          <cell r="A1718">
            <v>2046006</v>
          </cell>
          <cell r="B1718" t="str">
            <v>Hliníková trubka...S40W ALU</v>
          </cell>
          <cell r="C1718">
            <v>220.18</v>
          </cell>
          <cell r="D1718">
            <v>100</v>
          </cell>
          <cell r="E1718" t="str">
            <v>M</v>
          </cell>
          <cell r="F1718">
            <v>22018</v>
          </cell>
        </row>
        <row r="1719">
          <cell r="A1719">
            <v>2046008</v>
          </cell>
          <cell r="B1719" t="str">
            <v>Hliníková trubka...S63W ALU</v>
          </cell>
          <cell r="C1719">
            <v>398.04</v>
          </cell>
          <cell r="D1719">
            <v>100</v>
          </cell>
          <cell r="E1719" t="str">
            <v>M</v>
          </cell>
          <cell r="F1719">
            <v>39804</v>
          </cell>
        </row>
        <row r="1720">
          <cell r="A1720">
            <v>2046012</v>
          </cell>
          <cell r="B1720" t="str">
            <v>Oblouk hliníkové trubky...SB16W ALU</v>
          </cell>
          <cell r="C1720">
            <v>121.04</v>
          </cell>
          <cell r="D1720">
            <v>100</v>
          </cell>
          <cell r="E1720" t="str">
            <v>KS</v>
          </cell>
          <cell r="F1720">
            <v>12104</v>
          </cell>
        </row>
        <row r="1721">
          <cell r="A1721">
            <v>2046013</v>
          </cell>
          <cell r="B1721" t="str">
            <v>Oblouk hliníkové trubky...SB20W ALU</v>
          </cell>
          <cell r="C1721">
            <v>154.74</v>
          </cell>
          <cell r="D1721">
            <v>100</v>
          </cell>
          <cell r="E1721" t="str">
            <v>KS</v>
          </cell>
          <cell r="F1721">
            <v>15474</v>
          </cell>
        </row>
        <row r="1722">
          <cell r="A1722">
            <v>2046014</v>
          </cell>
          <cell r="B1722" t="str">
            <v>Oblouk hliníkové trubky...SB25W ALU</v>
          </cell>
          <cell r="C1722">
            <v>138.56</v>
          </cell>
          <cell r="D1722">
            <v>100</v>
          </cell>
          <cell r="E1722" t="str">
            <v>KS</v>
          </cell>
          <cell r="F1722">
            <v>13856</v>
          </cell>
        </row>
        <row r="1723">
          <cell r="A1723">
            <v>2046015</v>
          </cell>
          <cell r="B1723" t="str">
            <v>Oblouk hliníkové trubky...SB32W ALU</v>
          </cell>
          <cell r="C1723">
            <v>173.1</v>
          </cell>
          <cell r="D1723">
            <v>100</v>
          </cell>
          <cell r="E1723" t="str">
            <v>KS</v>
          </cell>
          <cell r="F1723">
            <v>17310</v>
          </cell>
        </row>
        <row r="1724">
          <cell r="A1724">
            <v>2046016</v>
          </cell>
          <cell r="B1724" t="str">
            <v>Oblouk hliníkové trubky...SB40W ALU</v>
          </cell>
          <cell r="C1724">
            <v>231.52</v>
          </cell>
          <cell r="D1724">
            <v>100</v>
          </cell>
          <cell r="E1724" t="str">
            <v>KS</v>
          </cell>
          <cell r="F1724">
            <v>23152</v>
          </cell>
        </row>
        <row r="1725">
          <cell r="A1725">
            <v>2046022</v>
          </cell>
          <cell r="B1725" t="str">
            <v>Hliníková kabelová spojka...SV16W ALU</v>
          </cell>
          <cell r="C1725">
            <v>39.159999999999997</v>
          </cell>
          <cell r="D1725">
            <v>100</v>
          </cell>
          <cell r="E1725" t="str">
            <v>KS</v>
          </cell>
          <cell r="F1725">
            <v>3916</v>
          </cell>
        </row>
        <row r="1726">
          <cell r="A1726">
            <v>2046023</v>
          </cell>
          <cell r="B1726" t="str">
            <v>Hliníková kabelová spojka...SV20W ALU</v>
          </cell>
          <cell r="C1726">
            <v>45.3</v>
          </cell>
          <cell r="D1726">
            <v>100</v>
          </cell>
          <cell r="E1726" t="str">
            <v>KS</v>
          </cell>
          <cell r="F1726">
            <v>4530</v>
          </cell>
        </row>
        <row r="1727">
          <cell r="A1727">
            <v>2046024</v>
          </cell>
          <cell r="B1727" t="str">
            <v>Hliníková kabelová spojka...SV25W ALU</v>
          </cell>
          <cell r="C1727">
            <v>50.84</v>
          </cell>
          <cell r="D1727">
            <v>100</v>
          </cell>
          <cell r="E1727" t="str">
            <v>KS</v>
          </cell>
          <cell r="F1727">
            <v>5084</v>
          </cell>
        </row>
        <row r="1728">
          <cell r="A1728">
            <v>2046025</v>
          </cell>
          <cell r="B1728" t="str">
            <v>Hliníková kabelová spojka...SV32W ALU</v>
          </cell>
          <cell r="C1728">
            <v>57.05</v>
          </cell>
          <cell r="D1728">
            <v>100</v>
          </cell>
          <cell r="E1728" t="str">
            <v>KS</v>
          </cell>
          <cell r="F1728">
            <v>5705</v>
          </cell>
        </row>
        <row r="1729">
          <cell r="A1729">
            <v>2046026</v>
          </cell>
          <cell r="B1729" t="str">
            <v>Hliníková kabelová spojka...SV40W ALU</v>
          </cell>
          <cell r="C1729">
            <v>62.45</v>
          </cell>
          <cell r="D1729">
            <v>100</v>
          </cell>
          <cell r="E1729" t="str">
            <v>KS</v>
          </cell>
          <cell r="F1729">
            <v>6245</v>
          </cell>
        </row>
        <row r="1730">
          <cell r="A1730">
            <v>2046028</v>
          </cell>
          <cell r="B1730" t="str">
            <v>Hliníková kabelová spojka...SV63W ALU</v>
          </cell>
          <cell r="C1730">
            <v>173.53</v>
          </cell>
          <cell r="D1730">
            <v>100</v>
          </cell>
          <cell r="E1730" t="str">
            <v>KS</v>
          </cell>
          <cell r="F1730">
            <v>17353</v>
          </cell>
        </row>
        <row r="1731">
          <cell r="A1731">
            <v>2046032</v>
          </cell>
          <cell r="B1731" t="str">
            <v>Hliníková trubka...SM16W ALU</v>
          </cell>
          <cell r="C1731">
            <v>280.86</v>
          </cell>
          <cell r="D1731">
            <v>100</v>
          </cell>
          <cell r="E1731" t="str">
            <v>M</v>
          </cell>
          <cell r="F1731">
            <v>28086</v>
          </cell>
        </row>
        <row r="1732">
          <cell r="A1732">
            <v>2046033</v>
          </cell>
          <cell r="B1732" t="str">
            <v>Hliníková trubka...SM20W ALU</v>
          </cell>
          <cell r="C1732">
            <v>331.96</v>
          </cell>
          <cell r="D1732">
            <v>100</v>
          </cell>
          <cell r="E1732" t="str">
            <v>M</v>
          </cell>
          <cell r="F1732">
            <v>33196</v>
          </cell>
        </row>
        <row r="1733">
          <cell r="A1733">
            <v>2046034</v>
          </cell>
          <cell r="B1733" t="str">
            <v>Hliníková trubka...SM25W ALU</v>
          </cell>
          <cell r="C1733">
            <v>373.94</v>
          </cell>
          <cell r="D1733">
            <v>100</v>
          </cell>
          <cell r="E1733" t="str">
            <v>M</v>
          </cell>
          <cell r="F1733">
            <v>37394</v>
          </cell>
        </row>
        <row r="1734">
          <cell r="A1734">
            <v>2046035</v>
          </cell>
          <cell r="B1734" t="str">
            <v>Hliníková trubka...SM32W ALU</v>
          </cell>
          <cell r="C1734">
            <v>416.18</v>
          </cell>
          <cell r="D1734">
            <v>100</v>
          </cell>
          <cell r="E1734" t="str">
            <v>M</v>
          </cell>
          <cell r="F1734">
            <v>41618</v>
          </cell>
        </row>
        <row r="1735">
          <cell r="A1735">
            <v>2046036</v>
          </cell>
          <cell r="B1735" t="str">
            <v>Hliníková trubka...SM40W ALU</v>
          </cell>
          <cell r="C1735">
            <v>515.1</v>
          </cell>
          <cell r="D1735">
            <v>100</v>
          </cell>
          <cell r="E1735" t="str">
            <v>M</v>
          </cell>
          <cell r="F1735">
            <v>51510</v>
          </cell>
        </row>
        <row r="1736">
          <cell r="A1736">
            <v>2046038</v>
          </cell>
          <cell r="B1736" t="str">
            <v>Hliníková trubka...SM63W ALU</v>
          </cell>
          <cell r="C1736">
            <v>765.54</v>
          </cell>
          <cell r="D1736">
            <v>100</v>
          </cell>
          <cell r="E1736" t="str">
            <v>M</v>
          </cell>
          <cell r="F1736">
            <v>76554</v>
          </cell>
        </row>
        <row r="1737">
          <cell r="A1737">
            <v>2046044</v>
          </cell>
          <cell r="B1737" t="str">
            <v>Oblouk hliníkové trubky...SBM25W ALU</v>
          </cell>
          <cell r="C1737">
            <v>396.43</v>
          </cell>
          <cell r="D1737">
            <v>100</v>
          </cell>
          <cell r="E1737" t="str">
            <v>KS</v>
          </cell>
          <cell r="F1737">
            <v>39643</v>
          </cell>
        </row>
        <row r="1738">
          <cell r="A1738">
            <v>2046046</v>
          </cell>
          <cell r="B1738" t="str">
            <v>Oblouk hliníkové trubky...SBM40W ALU</v>
          </cell>
          <cell r="C1738">
            <v>513.46</v>
          </cell>
          <cell r="D1738">
            <v>100</v>
          </cell>
          <cell r="E1738" t="str">
            <v>KS</v>
          </cell>
          <cell r="F1738">
            <v>51346</v>
          </cell>
        </row>
        <row r="1739">
          <cell r="A1739">
            <v>2046054</v>
          </cell>
          <cell r="B1739" t="str">
            <v>Hliníková kabelová spojka...SVM25W ALU</v>
          </cell>
          <cell r="C1739">
            <v>76.069999999999993</v>
          </cell>
          <cell r="D1739">
            <v>100</v>
          </cell>
          <cell r="E1739" t="str">
            <v>KS</v>
          </cell>
          <cell r="F1739">
            <v>7607</v>
          </cell>
        </row>
        <row r="1740">
          <cell r="A1740">
            <v>2046056</v>
          </cell>
          <cell r="B1740" t="str">
            <v>Hliníková kabelová spojka...SVM40W ALU</v>
          </cell>
          <cell r="C1740">
            <v>134.58000000000001</v>
          </cell>
          <cell r="D1740">
            <v>100</v>
          </cell>
          <cell r="E1740" t="str">
            <v>KS</v>
          </cell>
          <cell r="F1740">
            <v>13458</v>
          </cell>
        </row>
        <row r="1741">
          <cell r="A1741">
            <v>2046121</v>
          </cell>
          <cell r="B1741" t="str">
            <v>Kabelová vývodka...159 MS PG13.5</v>
          </cell>
          <cell r="C1741">
            <v>228.2</v>
          </cell>
          <cell r="D1741">
            <v>100</v>
          </cell>
          <cell r="E1741" t="str">
            <v>KS</v>
          </cell>
          <cell r="F1741">
            <v>22820</v>
          </cell>
        </row>
        <row r="1742">
          <cell r="A1742">
            <v>2046164</v>
          </cell>
          <cell r="B1742" t="str">
            <v>Kabelová vývodka...159 MS PG16</v>
          </cell>
          <cell r="C1742">
            <v>254.19</v>
          </cell>
          <cell r="D1742">
            <v>100</v>
          </cell>
          <cell r="E1742" t="str">
            <v>KS</v>
          </cell>
          <cell r="F1742">
            <v>25419</v>
          </cell>
        </row>
        <row r="1743">
          <cell r="A1743">
            <v>2046210</v>
          </cell>
          <cell r="B1743" t="str">
            <v>Kabelová vývodka...159 MS PG21</v>
          </cell>
          <cell r="C1743">
            <v>351.64</v>
          </cell>
          <cell r="D1743">
            <v>100</v>
          </cell>
          <cell r="E1743" t="str">
            <v>KS</v>
          </cell>
          <cell r="F1743">
            <v>35164</v>
          </cell>
        </row>
        <row r="1744">
          <cell r="A1744">
            <v>2046296</v>
          </cell>
          <cell r="B1744" t="str">
            <v>Kabelová vývodka...159 MS PG29</v>
          </cell>
          <cell r="C1744">
            <v>517.88</v>
          </cell>
          <cell r="D1744">
            <v>100</v>
          </cell>
          <cell r="E1744" t="str">
            <v>KS</v>
          </cell>
          <cell r="F1744">
            <v>51788</v>
          </cell>
        </row>
        <row r="1745">
          <cell r="A1745">
            <v>2046501</v>
          </cell>
          <cell r="B1745" t="str">
            <v>Trubka se závitem lakováná...SM20W SW</v>
          </cell>
          <cell r="C1745">
            <v>171.48</v>
          </cell>
          <cell r="D1745">
            <v>100</v>
          </cell>
          <cell r="E1745" t="str">
            <v>M</v>
          </cell>
          <cell r="F1745">
            <v>17148</v>
          </cell>
        </row>
        <row r="1746">
          <cell r="A1746">
            <v>2046502</v>
          </cell>
          <cell r="B1746" t="str">
            <v>Pancéřová trubka...SM25W SW</v>
          </cell>
          <cell r="C1746">
            <v>204.23</v>
          </cell>
          <cell r="D1746">
            <v>100</v>
          </cell>
          <cell r="E1746" t="str">
            <v>M</v>
          </cell>
          <cell r="F1746">
            <v>20423</v>
          </cell>
        </row>
        <row r="1747">
          <cell r="A1747">
            <v>2046505</v>
          </cell>
          <cell r="B1747" t="str">
            <v>Pancéřová trubka...SM40W SW</v>
          </cell>
          <cell r="C1747">
            <v>328.92</v>
          </cell>
          <cell r="D1747">
            <v>100</v>
          </cell>
          <cell r="E1747" t="str">
            <v>M</v>
          </cell>
          <cell r="F1747">
            <v>32892</v>
          </cell>
        </row>
        <row r="1748">
          <cell r="A1748">
            <v>2046507</v>
          </cell>
          <cell r="B1748" t="str">
            <v>Pancéřová trubka...SM63W SW</v>
          </cell>
          <cell r="C1748">
            <v>544.05999999999995</v>
          </cell>
          <cell r="D1748">
            <v>100</v>
          </cell>
          <cell r="E1748" t="str">
            <v>M</v>
          </cell>
          <cell r="F1748">
            <v>54406</v>
          </cell>
        </row>
        <row r="1749">
          <cell r="A1749">
            <v>2046528</v>
          </cell>
          <cell r="B1749" t="str">
            <v>Spojka trubky...SVM63W SW</v>
          </cell>
          <cell r="C1749">
            <v>230.54</v>
          </cell>
          <cell r="D1749">
            <v>100</v>
          </cell>
          <cell r="E1749" t="str">
            <v>KS</v>
          </cell>
          <cell r="F1749">
            <v>23054</v>
          </cell>
        </row>
        <row r="1750">
          <cell r="A1750">
            <v>2046533</v>
          </cell>
          <cell r="B1750" t="str">
            <v>Trubka...SM16W FT</v>
          </cell>
          <cell r="C1750">
            <v>200.92</v>
          </cell>
          <cell r="D1750">
            <v>100</v>
          </cell>
          <cell r="E1750" t="str">
            <v>M</v>
          </cell>
          <cell r="F1750">
            <v>20092</v>
          </cell>
        </row>
        <row r="1751">
          <cell r="A1751">
            <v>2046534</v>
          </cell>
          <cell r="B1751" t="str">
            <v>Trubka...SM20W FT</v>
          </cell>
          <cell r="C1751">
            <v>225.21</v>
          </cell>
          <cell r="D1751">
            <v>100</v>
          </cell>
          <cell r="E1751" t="str">
            <v>M</v>
          </cell>
          <cell r="F1751">
            <v>22521</v>
          </cell>
        </row>
        <row r="1752">
          <cell r="A1752">
            <v>2046535</v>
          </cell>
          <cell r="B1752" t="str">
            <v>Trubka...SM25W FT</v>
          </cell>
          <cell r="C1752">
            <v>301.77</v>
          </cell>
          <cell r="D1752">
            <v>100</v>
          </cell>
          <cell r="E1752" t="str">
            <v>M</v>
          </cell>
          <cell r="F1752">
            <v>30177</v>
          </cell>
        </row>
        <row r="1753">
          <cell r="A1753">
            <v>2046536</v>
          </cell>
          <cell r="B1753" t="str">
            <v>Trubka...SM32W FT</v>
          </cell>
          <cell r="C1753">
            <v>378.51</v>
          </cell>
          <cell r="D1753">
            <v>100</v>
          </cell>
          <cell r="E1753" t="str">
            <v>M</v>
          </cell>
          <cell r="F1753">
            <v>37851</v>
          </cell>
        </row>
        <row r="1754">
          <cell r="A1754">
            <v>2046537</v>
          </cell>
          <cell r="B1754" t="str">
            <v>Trubka...SM40W FT</v>
          </cell>
          <cell r="C1754">
            <v>484.13</v>
          </cell>
          <cell r="D1754">
            <v>100</v>
          </cell>
          <cell r="E1754" t="str">
            <v>M</v>
          </cell>
          <cell r="F1754">
            <v>48413</v>
          </cell>
        </row>
        <row r="1755">
          <cell r="A1755">
            <v>2046538</v>
          </cell>
          <cell r="B1755" t="str">
            <v>Trubka...SM50W FT</v>
          </cell>
          <cell r="C1755">
            <v>603.89</v>
          </cell>
          <cell r="D1755">
            <v>100</v>
          </cell>
          <cell r="E1755" t="str">
            <v>M</v>
          </cell>
          <cell r="F1755">
            <v>60389</v>
          </cell>
        </row>
        <row r="1756">
          <cell r="A1756">
            <v>2046540</v>
          </cell>
          <cell r="B1756" t="str">
            <v>Trubka...SM63W FT</v>
          </cell>
          <cell r="C1756">
            <v>802.24</v>
          </cell>
          <cell r="D1756">
            <v>100</v>
          </cell>
          <cell r="E1756" t="str">
            <v>M</v>
          </cell>
          <cell r="F1756">
            <v>80224</v>
          </cell>
        </row>
        <row r="1757">
          <cell r="A1757">
            <v>2046554</v>
          </cell>
          <cell r="B1757" t="str">
            <v>Spojka se závitem...SVM20W DN</v>
          </cell>
          <cell r="C1757">
            <v>57.21</v>
          </cell>
          <cell r="D1757">
            <v>100</v>
          </cell>
          <cell r="E1757" t="str">
            <v>KS</v>
          </cell>
          <cell r="F1757">
            <v>5721</v>
          </cell>
        </row>
        <row r="1758">
          <cell r="A1758">
            <v>2046556</v>
          </cell>
          <cell r="B1758" t="str">
            <v>Spojka se závitem...SVM25W DN</v>
          </cell>
          <cell r="C1758">
            <v>83.2</v>
          </cell>
          <cell r="D1758">
            <v>100</v>
          </cell>
          <cell r="E1758" t="str">
            <v>KS</v>
          </cell>
          <cell r="F1758">
            <v>8320</v>
          </cell>
        </row>
        <row r="1759">
          <cell r="A1759">
            <v>2046557</v>
          </cell>
          <cell r="B1759" t="str">
            <v>Spojka se závitem...SVM32W DN</v>
          </cell>
          <cell r="C1759">
            <v>116.09</v>
          </cell>
          <cell r="D1759">
            <v>100</v>
          </cell>
          <cell r="E1759" t="str">
            <v>KS</v>
          </cell>
          <cell r="F1759">
            <v>11609</v>
          </cell>
        </row>
        <row r="1760">
          <cell r="A1760">
            <v>2046558</v>
          </cell>
          <cell r="B1760" t="str">
            <v>Spojka se závitem...SVM40W DN</v>
          </cell>
          <cell r="C1760">
            <v>159.44999999999999</v>
          </cell>
          <cell r="D1760">
            <v>100</v>
          </cell>
          <cell r="E1760" t="str">
            <v>KS</v>
          </cell>
          <cell r="F1760">
            <v>15945</v>
          </cell>
        </row>
        <row r="1761">
          <cell r="A1761">
            <v>2046559</v>
          </cell>
          <cell r="B1761" t="str">
            <v>Spojka se závitem...SVM50W DN</v>
          </cell>
          <cell r="C1761">
            <v>228.76</v>
          </cell>
          <cell r="D1761">
            <v>100</v>
          </cell>
          <cell r="E1761" t="str">
            <v>KS</v>
          </cell>
          <cell r="F1761">
            <v>22876</v>
          </cell>
        </row>
        <row r="1762">
          <cell r="A1762">
            <v>2046560</v>
          </cell>
          <cell r="B1762" t="str">
            <v>Spojka se závitem...SVM63W DN</v>
          </cell>
          <cell r="C1762">
            <v>337.43</v>
          </cell>
          <cell r="D1762">
            <v>100</v>
          </cell>
          <cell r="E1762" t="str">
            <v>KS</v>
          </cell>
          <cell r="F1762">
            <v>33743</v>
          </cell>
        </row>
        <row r="1763">
          <cell r="A1763">
            <v>2046565</v>
          </cell>
          <cell r="B1763" t="str">
            <v>Pancéřová trubka, bez závitu...S16W SW</v>
          </cell>
          <cell r="C1763">
            <v>96.66</v>
          </cell>
          <cell r="D1763">
            <v>100</v>
          </cell>
          <cell r="E1763" t="str">
            <v>M</v>
          </cell>
          <cell r="F1763">
            <v>9666</v>
          </cell>
        </row>
        <row r="1764">
          <cell r="A1764">
            <v>2046566</v>
          </cell>
          <cell r="B1764" t="str">
            <v>Pancéřová trubka, bez závitu...S20W SW</v>
          </cell>
          <cell r="C1764">
            <v>102.88</v>
          </cell>
          <cell r="D1764">
            <v>100</v>
          </cell>
          <cell r="E1764" t="str">
            <v>M</v>
          </cell>
          <cell r="F1764">
            <v>10288</v>
          </cell>
        </row>
        <row r="1765">
          <cell r="A1765">
            <v>2046568</v>
          </cell>
          <cell r="B1765" t="str">
            <v>Pancéřová trubka, bez závitu...S32W SW</v>
          </cell>
          <cell r="C1765">
            <v>188.63</v>
          </cell>
          <cell r="D1765">
            <v>100</v>
          </cell>
          <cell r="E1765" t="str">
            <v>M</v>
          </cell>
          <cell r="F1765">
            <v>18863</v>
          </cell>
        </row>
        <row r="1766">
          <cell r="A1766">
            <v>2046570</v>
          </cell>
          <cell r="B1766" t="str">
            <v>Pancéřová trubka, bez závitu...S50W SW</v>
          </cell>
          <cell r="C1766">
            <v>289.95999999999998</v>
          </cell>
          <cell r="D1766">
            <v>100</v>
          </cell>
          <cell r="E1766" t="str">
            <v>M</v>
          </cell>
          <cell r="F1766">
            <v>28996</v>
          </cell>
        </row>
        <row r="1767">
          <cell r="A1767">
            <v>2046582</v>
          </cell>
          <cell r="B1767" t="str">
            <v>Spojka trubky, bez závitu...SV16W SW</v>
          </cell>
          <cell r="C1767">
            <v>33.159999999999997</v>
          </cell>
          <cell r="D1767">
            <v>100</v>
          </cell>
          <cell r="E1767" t="str">
            <v>KS</v>
          </cell>
          <cell r="F1767">
            <v>3316</v>
          </cell>
        </row>
        <row r="1768">
          <cell r="A1768">
            <v>2046585</v>
          </cell>
          <cell r="B1768" t="str">
            <v>Spojka...SV32W SW</v>
          </cell>
          <cell r="C1768">
            <v>78.66</v>
          </cell>
          <cell r="D1768">
            <v>100</v>
          </cell>
          <cell r="E1768" t="str">
            <v>KS</v>
          </cell>
          <cell r="F1768">
            <v>7866</v>
          </cell>
        </row>
        <row r="1769">
          <cell r="A1769">
            <v>2046593</v>
          </cell>
          <cell r="B1769" t="str">
            <v>trubka...S16W FT</v>
          </cell>
          <cell r="C1769">
            <v>150.22</v>
          </cell>
          <cell r="D1769">
            <v>100</v>
          </cell>
          <cell r="E1769" t="str">
            <v>M</v>
          </cell>
          <cell r="F1769">
            <v>15022</v>
          </cell>
        </row>
        <row r="1770">
          <cell r="A1770">
            <v>2046594</v>
          </cell>
          <cell r="B1770" t="str">
            <v>Trubka M20...S20W FT</v>
          </cell>
          <cell r="C1770">
            <v>184.68</v>
          </cell>
          <cell r="D1770">
            <v>100</v>
          </cell>
          <cell r="E1770" t="str">
            <v>M</v>
          </cell>
          <cell r="F1770">
            <v>18468</v>
          </cell>
        </row>
        <row r="1771">
          <cell r="A1771">
            <v>2046595</v>
          </cell>
          <cell r="B1771" t="str">
            <v>Trubka 25 mm...S25W FT</v>
          </cell>
          <cell r="C1771">
            <v>244.6</v>
          </cell>
          <cell r="D1771">
            <v>100</v>
          </cell>
          <cell r="E1771" t="str">
            <v>M</v>
          </cell>
          <cell r="F1771">
            <v>24460</v>
          </cell>
        </row>
        <row r="1772">
          <cell r="A1772">
            <v>2046596</v>
          </cell>
          <cell r="B1772" t="str">
            <v>trubka...S32W FT</v>
          </cell>
          <cell r="C1772">
            <v>278.13</v>
          </cell>
          <cell r="D1772">
            <v>100</v>
          </cell>
          <cell r="E1772" t="str">
            <v>M</v>
          </cell>
          <cell r="F1772">
            <v>27813</v>
          </cell>
        </row>
        <row r="1773">
          <cell r="A1773">
            <v>2046597</v>
          </cell>
          <cell r="B1773" t="str">
            <v>Trubka 40 mm...S40W FT</v>
          </cell>
          <cell r="C1773">
            <v>402.5</v>
          </cell>
          <cell r="D1773">
            <v>100</v>
          </cell>
          <cell r="E1773" t="str">
            <v>M</v>
          </cell>
          <cell r="F1773">
            <v>40250</v>
          </cell>
        </row>
        <row r="1774">
          <cell r="A1774">
            <v>2046598</v>
          </cell>
          <cell r="B1774" t="str">
            <v>Trubka...S50W FT</v>
          </cell>
          <cell r="C1774">
            <v>453.25</v>
          </cell>
          <cell r="D1774">
            <v>100</v>
          </cell>
          <cell r="E1774" t="str">
            <v>M</v>
          </cell>
          <cell r="F1774">
            <v>45325</v>
          </cell>
        </row>
        <row r="1775">
          <cell r="A1775">
            <v>2046599</v>
          </cell>
          <cell r="B1775" t="str">
            <v>kovová trubka bez závitu...S63W FT</v>
          </cell>
          <cell r="C1775">
            <v>713.27</v>
          </cell>
          <cell r="D1775">
            <v>100</v>
          </cell>
          <cell r="E1775" t="str">
            <v>M</v>
          </cell>
          <cell r="F1775">
            <v>71327</v>
          </cell>
        </row>
        <row r="1776">
          <cell r="A1776">
            <v>2046620</v>
          </cell>
          <cell r="B1776" t="str">
            <v>Spojka trubek...SV16W FT</v>
          </cell>
          <cell r="C1776">
            <v>50.16</v>
          </cell>
          <cell r="D1776">
            <v>100</v>
          </cell>
          <cell r="E1776" t="str">
            <v>KS</v>
          </cell>
          <cell r="F1776">
            <v>5016</v>
          </cell>
        </row>
        <row r="1777">
          <cell r="A1777">
            <v>2046621</v>
          </cell>
          <cell r="B1777" t="str">
            <v>Spojka...SV20W FT</v>
          </cell>
          <cell r="C1777">
            <v>62.59</v>
          </cell>
          <cell r="D1777">
            <v>100</v>
          </cell>
          <cell r="E1777" t="str">
            <v>KS</v>
          </cell>
          <cell r="F1777">
            <v>6259</v>
          </cell>
        </row>
        <row r="1778">
          <cell r="A1778">
            <v>2046622</v>
          </cell>
          <cell r="B1778" t="str">
            <v>Spojka trubek...SV25W FT</v>
          </cell>
          <cell r="C1778">
            <v>79.73</v>
          </cell>
          <cell r="D1778">
            <v>100</v>
          </cell>
          <cell r="E1778" t="str">
            <v>KS</v>
          </cell>
          <cell r="F1778">
            <v>7973</v>
          </cell>
        </row>
        <row r="1779">
          <cell r="A1779">
            <v>2046623</v>
          </cell>
          <cell r="B1779" t="str">
            <v>Spojka trubek...SV32W FT</v>
          </cell>
          <cell r="C1779">
            <v>108.84</v>
          </cell>
          <cell r="D1779">
            <v>100</v>
          </cell>
          <cell r="E1779" t="str">
            <v>KS</v>
          </cell>
          <cell r="F1779">
            <v>10884</v>
          </cell>
        </row>
        <row r="1780">
          <cell r="A1780">
            <v>2046624</v>
          </cell>
          <cell r="B1780" t="str">
            <v>Spojka trubky...SV40W FT</v>
          </cell>
          <cell r="C1780">
            <v>213.15</v>
          </cell>
          <cell r="D1780">
            <v>100</v>
          </cell>
          <cell r="E1780" t="str">
            <v>KS</v>
          </cell>
          <cell r="F1780">
            <v>21315</v>
          </cell>
        </row>
        <row r="1781">
          <cell r="A1781">
            <v>2046625</v>
          </cell>
          <cell r="B1781" t="str">
            <v>Spojka...SV50W FT</v>
          </cell>
          <cell r="C1781">
            <v>232.67</v>
          </cell>
          <cell r="D1781">
            <v>100</v>
          </cell>
          <cell r="E1781" t="str">
            <v>KS</v>
          </cell>
          <cell r="F1781">
            <v>23267</v>
          </cell>
        </row>
        <row r="1782">
          <cell r="A1782">
            <v>2046626</v>
          </cell>
          <cell r="B1782" t="str">
            <v>Spojka...SV63W FT</v>
          </cell>
          <cell r="C1782">
            <v>298.33</v>
          </cell>
          <cell r="D1782">
            <v>100</v>
          </cell>
          <cell r="E1782" t="str">
            <v>KS</v>
          </cell>
          <cell r="F1782">
            <v>29833</v>
          </cell>
        </row>
        <row r="1783">
          <cell r="A1783">
            <v>2046720</v>
          </cell>
          <cell r="B1783" t="str">
            <v>Trubka z ušlechtilé oceli...S16W A2</v>
          </cell>
          <cell r="C1783">
            <v>461.35</v>
          </cell>
          <cell r="D1783">
            <v>100</v>
          </cell>
          <cell r="E1783" t="str">
            <v>M</v>
          </cell>
          <cell r="F1783">
            <v>46135</v>
          </cell>
        </row>
        <row r="1784">
          <cell r="A1784">
            <v>2046721</v>
          </cell>
          <cell r="B1784" t="str">
            <v>Trubka z ušlechtilé oceli...S20W A2</v>
          </cell>
          <cell r="C1784">
            <v>494.18</v>
          </cell>
          <cell r="D1784">
            <v>100</v>
          </cell>
          <cell r="E1784" t="str">
            <v>M</v>
          </cell>
          <cell r="F1784">
            <v>49418</v>
          </cell>
        </row>
        <row r="1785">
          <cell r="A1785">
            <v>2046722</v>
          </cell>
          <cell r="B1785" t="str">
            <v>Trubka z ušlechtilé oceli...S25W A2</v>
          </cell>
          <cell r="C1785">
            <v>788.17</v>
          </cell>
          <cell r="D1785">
            <v>100</v>
          </cell>
          <cell r="E1785" t="str">
            <v>M</v>
          </cell>
          <cell r="F1785">
            <v>78817</v>
          </cell>
        </row>
        <row r="1786">
          <cell r="A1786">
            <v>2046723</v>
          </cell>
          <cell r="B1786" t="str">
            <v>Trubka z ušlechtilé oceli...S32W A2</v>
          </cell>
          <cell r="C1786">
            <v>831.95</v>
          </cell>
          <cell r="D1786">
            <v>100</v>
          </cell>
          <cell r="E1786" t="str">
            <v>M</v>
          </cell>
          <cell r="F1786">
            <v>83195</v>
          </cell>
        </row>
        <row r="1787">
          <cell r="A1787">
            <v>2046724</v>
          </cell>
          <cell r="B1787" t="str">
            <v>Trubka z ušlechtilé oceli...S40W A2</v>
          </cell>
          <cell r="C1787">
            <v>1014.93</v>
          </cell>
          <cell r="D1787">
            <v>100</v>
          </cell>
          <cell r="E1787" t="str">
            <v>M</v>
          </cell>
          <cell r="F1787">
            <v>101493</v>
          </cell>
        </row>
        <row r="1788">
          <cell r="A1788">
            <v>2046725</v>
          </cell>
          <cell r="B1788" t="str">
            <v>Trubka z ušlechtilé oceli...S50W A2</v>
          </cell>
          <cell r="C1788">
            <v>1478.77</v>
          </cell>
          <cell r="D1788">
            <v>100</v>
          </cell>
          <cell r="E1788" t="str">
            <v>M</v>
          </cell>
          <cell r="F1788">
            <v>147877</v>
          </cell>
        </row>
        <row r="1789">
          <cell r="A1789">
            <v>2046726</v>
          </cell>
          <cell r="B1789" t="str">
            <v>Trubka z ušlechtilé oceli...S63W A2</v>
          </cell>
          <cell r="C1789">
            <v>1845.3</v>
          </cell>
          <cell r="D1789">
            <v>100</v>
          </cell>
          <cell r="E1789" t="str">
            <v>M</v>
          </cell>
          <cell r="F1789">
            <v>184530</v>
          </cell>
        </row>
        <row r="1790">
          <cell r="A1790">
            <v>2046750</v>
          </cell>
          <cell r="B1790" t="str">
            <v>Trubka z ušlechtilé oceli...S16W A4</v>
          </cell>
          <cell r="C1790">
            <v>497.31</v>
          </cell>
          <cell r="D1790">
            <v>100</v>
          </cell>
          <cell r="E1790" t="str">
            <v>M</v>
          </cell>
          <cell r="F1790">
            <v>49731</v>
          </cell>
        </row>
        <row r="1791">
          <cell r="A1791">
            <v>2046751</v>
          </cell>
          <cell r="B1791" t="str">
            <v>Trubka z ušlechtilé oceli...S20W A4</v>
          </cell>
          <cell r="C1791">
            <v>558.30999999999995</v>
          </cell>
          <cell r="D1791">
            <v>100</v>
          </cell>
          <cell r="E1791" t="str">
            <v>M</v>
          </cell>
          <cell r="F1791">
            <v>55831</v>
          </cell>
        </row>
        <row r="1792">
          <cell r="A1792">
            <v>2046752</v>
          </cell>
          <cell r="B1792" t="str">
            <v>Trubka z ušlechtilé oceli...S25W A4</v>
          </cell>
          <cell r="C1792">
            <v>684.94</v>
          </cell>
          <cell r="D1792">
            <v>100</v>
          </cell>
          <cell r="E1792" t="str">
            <v>M</v>
          </cell>
          <cell r="F1792">
            <v>68494</v>
          </cell>
        </row>
        <row r="1793">
          <cell r="A1793">
            <v>2046753</v>
          </cell>
          <cell r="B1793" t="str">
            <v>Trubka z ušlechtilé oceli...S32W A4</v>
          </cell>
          <cell r="C1793">
            <v>905.46</v>
          </cell>
          <cell r="D1793">
            <v>100</v>
          </cell>
          <cell r="E1793" t="str">
            <v>M</v>
          </cell>
          <cell r="F1793">
            <v>90546</v>
          </cell>
        </row>
        <row r="1794">
          <cell r="A1794">
            <v>2046754</v>
          </cell>
          <cell r="B1794" t="str">
            <v>Trubka z ušlechtilé oceli...S40W A4</v>
          </cell>
          <cell r="C1794">
            <v>1107.18</v>
          </cell>
          <cell r="D1794">
            <v>100</v>
          </cell>
          <cell r="E1794" t="str">
            <v>M</v>
          </cell>
          <cell r="F1794">
            <v>110718</v>
          </cell>
        </row>
        <row r="1795">
          <cell r="A1795">
            <v>2046755</v>
          </cell>
          <cell r="B1795" t="str">
            <v>Trubka z ušlechtilé oceli...S50W A4</v>
          </cell>
          <cell r="C1795">
            <v>1857.81</v>
          </cell>
          <cell r="D1795">
            <v>100</v>
          </cell>
          <cell r="E1795" t="str">
            <v>M</v>
          </cell>
          <cell r="F1795">
            <v>185781</v>
          </cell>
        </row>
        <row r="1796">
          <cell r="A1796">
            <v>2046756</v>
          </cell>
          <cell r="B1796" t="str">
            <v>Trubka z ušlechtilé oceli...S63W A4</v>
          </cell>
          <cell r="C1796">
            <v>2294.12</v>
          </cell>
          <cell r="D1796">
            <v>100</v>
          </cell>
          <cell r="E1796" t="str">
            <v>M</v>
          </cell>
          <cell r="F1796">
            <v>229412</v>
          </cell>
        </row>
        <row r="1797">
          <cell r="A1797">
            <v>2046760</v>
          </cell>
          <cell r="B1797" t="str">
            <v>Oblouk trubky,ušlechtilá ocel...SB16W A4</v>
          </cell>
          <cell r="C1797">
            <v>774.87</v>
          </cell>
          <cell r="D1797">
            <v>100</v>
          </cell>
          <cell r="E1797" t="str">
            <v>KS</v>
          </cell>
          <cell r="F1797">
            <v>77487</v>
          </cell>
        </row>
        <row r="1798">
          <cell r="A1798">
            <v>2046761</v>
          </cell>
          <cell r="B1798" t="str">
            <v>Oblouk trubky,ušlechtilá ocel...SB20W A4</v>
          </cell>
          <cell r="C1798">
            <v>869.02</v>
          </cell>
          <cell r="D1798">
            <v>100</v>
          </cell>
          <cell r="E1798" t="str">
            <v>KS</v>
          </cell>
          <cell r="F1798">
            <v>86902</v>
          </cell>
        </row>
        <row r="1799">
          <cell r="A1799">
            <v>2046762</v>
          </cell>
          <cell r="B1799" t="str">
            <v>Oblouk trubky,ušlechtilá ocel...SB25W A4</v>
          </cell>
          <cell r="C1799">
            <v>1016.35</v>
          </cell>
          <cell r="D1799">
            <v>100</v>
          </cell>
          <cell r="E1799" t="str">
            <v>KS</v>
          </cell>
          <cell r="F1799">
            <v>101635</v>
          </cell>
        </row>
        <row r="1800">
          <cell r="A1800">
            <v>2046763</v>
          </cell>
          <cell r="B1800" t="str">
            <v>Oblouk trubky,ušlechtilá ocel...SB32W A4</v>
          </cell>
          <cell r="C1800">
            <v>1347.85</v>
          </cell>
          <cell r="D1800">
            <v>100</v>
          </cell>
          <cell r="E1800" t="str">
            <v>KS</v>
          </cell>
          <cell r="F1800">
            <v>134785</v>
          </cell>
        </row>
        <row r="1801">
          <cell r="A1801">
            <v>2046764</v>
          </cell>
          <cell r="B1801" t="str">
            <v>Oblouk trubky,ušlechtilá ocel...SB40W A4</v>
          </cell>
          <cell r="C1801">
            <v>1518.37</v>
          </cell>
          <cell r="D1801">
            <v>100</v>
          </cell>
          <cell r="E1801" t="str">
            <v>KS</v>
          </cell>
          <cell r="F1801">
            <v>151837</v>
          </cell>
        </row>
        <row r="1802">
          <cell r="A1802">
            <v>2046765</v>
          </cell>
          <cell r="B1802" t="str">
            <v>Oblouk trubky,ušlechtilá ocel...SB50W A4</v>
          </cell>
          <cell r="C1802">
            <v>2066.79</v>
          </cell>
          <cell r="D1802">
            <v>100</v>
          </cell>
          <cell r="E1802" t="str">
            <v>KS</v>
          </cell>
          <cell r="F1802">
            <v>206679</v>
          </cell>
        </row>
        <row r="1803">
          <cell r="A1803">
            <v>2046766</v>
          </cell>
          <cell r="B1803" t="str">
            <v>Oblouk trubky,ušlechtilá ocel...SB63W A4</v>
          </cell>
          <cell r="C1803">
            <v>2894.86</v>
          </cell>
          <cell r="D1803">
            <v>100</v>
          </cell>
          <cell r="E1803" t="str">
            <v>KS</v>
          </cell>
          <cell r="F1803">
            <v>289486</v>
          </cell>
        </row>
        <row r="1804">
          <cell r="A1804">
            <v>2046770</v>
          </cell>
          <cell r="B1804" t="str">
            <v>Kabel.spojka,ušlechtilá ocel...SV16W A4</v>
          </cell>
          <cell r="C1804">
            <v>294.72000000000003</v>
          </cell>
          <cell r="D1804">
            <v>100</v>
          </cell>
          <cell r="E1804" t="str">
            <v>KS</v>
          </cell>
          <cell r="F1804">
            <v>29472</v>
          </cell>
        </row>
        <row r="1805">
          <cell r="A1805">
            <v>2046771</v>
          </cell>
          <cell r="B1805" t="str">
            <v>Kabel.spojka,ušlechtilá ocel...SV20W A4</v>
          </cell>
          <cell r="C1805">
            <v>312.86</v>
          </cell>
          <cell r="D1805">
            <v>100</v>
          </cell>
          <cell r="E1805" t="str">
            <v>KS</v>
          </cell>
          <cell r="F1805">
            <v>31286</v>
          </cell>
        </row>
        <row r="1806">
          <cell r="A1806">
            <v>2046772</v>
          </cell>
          <cell r="B1806" t="str">
            <v>Kabel.spojka,ušlechtilá ocel...SV25W A4</v>
          </cell>
          <cell r="C1806">
            <v>335.54</v>
          </cell>
          <cell r="D1806">
            <v>100</v>
          </cell>
          <cell r="E1806" t="str">
            <v>KS</v>
          </cell>
          <cell r="F1806">
            <v>33554</v>
          </cell>
        </row>
        <row r="1807">
          <cell r="A1807">
            <v>2046773</v>
          </cell>
          <cell r="B1807" t="str">
            <v>Kabel.spojka,ušlechtilá ocel...SV32W A4</v>
          </cell>
          <cell r="C1807">
            <v>376.36</v>
          </cell>
          <cell r="D1807">
            <v>100</v>
          </cell>
          <cell r="E1807" t="str">
            <v>KS</v>
          </cell>
          <cell r="F1807">
            <v>37636</v>
          </cell>
        </row>
        <row r="1808">
          <cell r="A1808">
            <v>2046774</v>
          </cell>
          <cell r="B1808" t="str">
            <v>Kabel.spojka,ušlechtilá ocel...SV40W A4</v>
          </cell>
          <cell r="C1808">
            <v>417.18</v>
          </cell>
          <cell r="D1808">
            <v>100</v>
          </cell>
          <cell r="E1808" t="str">
            <v>KS</v>
          </cell>
          <cell r="F1808">
            <v>41718</v>
          </cell>
        </row>
        <row r="1809">
          <cell r="A1809">
            <v>2046775</v>
          </cell>
          <cell r="B1809" t="str">
            <v>Kabel.spojka,ušlechtilá ocel...SV50W A4</v>
          </cell>
          <cell r="C1809">
            <v>557.74</v>
          </cell>
          <cell r="D1809">
            <v>100</v>
          </cell>
          <cell r="E1809" t="str">
            <v>KS</v>
          </cell>
          <cell r="F1809">
            <v>55774</v>
          </cell>
        </row>
        <row r="1810">
          <cell r="A1810">
            <v>2046778</v>
          </cell>
          <cell r="B1810" t="str">
            <v>Oblouk...SBNM16 G</v>
          </cell>
          <cell r="C1810">
            <v>195.54</v>
          </cell>
          <cell r="D1810">
            <v>100</v>
          </cell>
          <cell r="E1810" t="str">
            <v>KS</v>
          </cell>
          <cell r="F1810">
            <v>19554</v>
          </cell>
        </row>
        <row r="1811">
          <cell r="A1811">
            <v>2046779</v>
          </cell>
          <cell r="B1811" t="str">
            <v>Oblouk...SBNM20 G</v>
          </cell>
          <cell r="C1811">
            <v>224.28</v>
          </cell>
          <cell r="D1811">
            <v>100</v>
          </cell>
          <cell r="E1811" t="str">
            <v>KS</v>
          </cell>
          <cell r="F1811">
            <v>22428</v>
          </cell>
        </row>
        <row r="1812">
          <cell r="A1812">
            <v>2046780</v>
          </cell>
          <cell r="B1812" t="str">
            <v>Trubkový oblouk...SBNM25 G</v>
          </cell>
          <cell r="C1812">
            <v>237.13</v>
          </cell>
          <cell r="D1812">
            <v>100</v>
          </cell>
          <cell r="E1812" t="str">
            <v>KS</v>
          </cell>
          <cell r="F1812">
            <v>23713</v>
          </cell>
        </row>
        <row r="1813">
          <cell r="A1813">
            <v>2046781</v>
          </cell>
          <cell r="B1813" t="str">
            <v>Trubkový oblouk se závitem...SBNM32 G</v>
          </cell>
          <cell r="C1813">
            <v>317.54000000000002</v>
          </cell>
          <cell r="D1813">
            <v>100</v>
          </cell>
          <cell r="E1813" t="str">
            <v>KS</v>
          </cell>
          <cell r="F1813">
            <v>31754</v>
          </cell>
        </row>
        <row r="1814">
          <cell r="A1814">
            <v>2046782</v>
          </cell>
          <cell r="B1814" t="str">
            <v>oblouk se závitem...SBNM40 G</v>
          </cell>
          <cell r="C1814">
            <v>517</v>
          </cell>
          <cell r="D1814">
            <v>1</v>
          </cell>
          <cell r="E1814" t="str">
            <v>KS</v>
          </cell>
          <cell r="F1814">
            <v>517</v>
          </cell>
        </row>
        <row r="1815">
          <cell r="A1815">
            <v>2046783</v>
          </cell>
          <cell r="B1815" t="str">
            <v>Trubkový oblouk...SBNM50 G</v>
          </cell>
          <cell r="C1815">
            <v>1006.67</v>
          </cell>
          <cell r="D1815">
            <v>100</v>
          </cell>
          <cell r="E1815" t="str">
            <v>KS</v>
          </cell>
          <cell r="F1815">
            <v>100667</v>
          </cell>
        </row>
        <row r="1816">
          <cell r="A1816">
            <v>2046784</v>
          </cell>
          <cell r="B1816" t="str">
            <v>Trubkový oblouk...SBNM63 G</v>
          </cell>
          <cell r="C1816">
            <v>1372.34</v>
          </cell>
          <cell r="D1816">
            <v>100</v>
          </cell>
          <cell r="E1816" t="str">
            <v>KS</v>
          </cell>
          <cell r="F1816">
            <v>137234</v>
          </cell>
        </row>
        <row r="1817">
          <cell r="A1817">
            <v>2046787</v>
          </cell>
          <cell r="B1817" t="str">
            <v>Koleno, závit...SBNM20 FT</v>
          </cell>
          <cell r="C1817">
            <v>351.06</v>
          </cell>
          <cell r="D1817">
            <v>100</v>
          </cell>
          <cell r="E1817" t="str">
            <v>KS</v>
          </cell>
          <cell r="F1817">
            <v>35106</v>
          </cell>
        </row>
        <row r="1818">
          <cell r="A1818">
            <v>2046788</v>
          </cell>
          <cell r="B1818" t="str">
            <v>oblouk pro trubku...SBNM25 FT</v>
          </cell>
          <cell r="C1818">
            <v>366.44</v>
          </cell>
          <cell r="D1818">
            <v>100</v>
          </cell>
          <cell r="E1818" t="str">
            <v>KS</v>
          </cell>
          <cell r="F1818">
            <v>36644</v>
          </cell>
        </row>
        <row r="1819">
          <cell r="A1819">
            <v>2046789</v>
          </cell>
          <cell r="B1819" t="str">
            <v>Trubkový oblouk...SBNM32 FT</v>
          </cell>
          <cell r="C1819">
            <v>519.95000000000005</v>
          </cell>
          <cell r="D1819">
            <v>100</v>
          </cell>
          <cell r="E1819" t="str">
            <v>KS</v>
          </cell>
          <cell r="F1819">
            <v>51995</v>
          </cell>
        </row>
        <row r="1820">
          <cell r="A1820">
            <v>2046790</v>
          </cell>
          <cell r="B1820" t="str">
            <v>Trubkový oblouk...SBNM40 FT</v>
          </cell>
          <cell r="C1820">
            <v>718.38</v>
          </cell>
          <cell r="D1820">
            <v>100</v>
          </cell>
          <cell r="E1820" t="str">
            <v>KS</v>
          </cell>
          <cell r="F1820">
            <v>71838</v>
          </cell>
        </row>
        <row r="1821">
          <cell r="A1821">
            <v>2046791</v>
          </cell>
          <cell r="B1821" t="str">
            <v>Trubkový oblouk...SBNM50 FT</v>
          </cell>
          <cell r="C1821">
            <v>1233.57</v>
          </cell>
          <cell r="D1821">
            <v>100</v>
          </cell>
          <cell r="E1821" t="str">
            <v>KS</v>
          </cell>
          <cell r="F1821">
            <v>123357</v>
          </cell>
        </row>
        <row r="1822">
          <cell r="A1822">
            <v>2046799</v>
          </cell>
          <cell r="B1822" t="str">
            <v>Trubkový oblouk...SBNM63 SW</v>
          </cell>
          <cell r="C1822">
            <v>1084</v>
          </cell>
          <cell r="D1822">
            <v>1</v>
          </cell>
          <cell r="E1822" t="str">
            <v>KS</v>
          </cell>
          <cell r="F1822">
            <v>1084</v>
          </cell>
        </row>
        <row r="1823">
          <cell r="A1823">
            <v>2046808</v>
          </cell>
          <cell r="B1823" t="str">
            <v>Oblouk pro trubku...SBN16 G</v>
          </cell>
          <cell r="C1823">
            <v>150.58000000000001</v>
          </cell>
          <cell r="D1823">
            <v>100</v>
          </cell>
          <cell r="E1823" t="str">
            <v>KS</v>
          </cell>
          <cell r="F1823">
            <v>15058</v>
          </cell>
        </row>
        <row r="1824">
          <cell r="A1824">
            <v>2046809</v>
          </cell>
          <cell r="B1824" t="str">
            <v>Oblouk pro trubku...SBN20 G</v>
          </cell>
          <cell r="C1824">
            <v>161.76</v>
          </cell>
          <cell r="D1824">
            <v>100</v>
          </cell>
          <cell r="E1824" t="str">
            <v>KS</v>
          </cell>
          <cell r="F1824">
            <v>16176</v>
          </cell>
        </row>
        <row r="1825">
          <cell r="A1825">
            <v>2046810</v>
          </cell>
          <cell r="B1825" t="str">
            <v>Pancéřový trubkový oblouk 90...SBN25 G</v>
          </cell>
          <cell r="C1825">
            <v>196.6</v>
          </cell>
          <cell r="D1825">
            <v>100</v>
          </cell>
          <cell r="E1825" t="str">
            <v>KS</v>
          </cell>
          <cell r="F1825">
            <v>19660</v>
          </cell>
        </row>
        <row r="1826">
          <cell r="A1826">
            <v>2046811</v>
          </cell>
          <cell r="B1826" t="str">
            <v>Pancéřový trubkový oblouk 90...SBN32 G</v>
          </cell>
          <cell r="C1826">
            <v>238.33</v>
          </cell>
          <cell r="D1826">
            <v>100</v>
          </cell>
          <cell r="E1826" t="str">
            <v>KS</v>
          </cell>
          <cell r="F1826">
            <v>23833</v>
          </cell>
        </row>
        <row r="1827">
          <cell r="A1827">
            <v>2046812</v>
          </cell>
          <cell r="B1827" t="str">
            <v>Oblouk...SBN40 G</v>
          </cell>
          <cell r="C1827">
            <v>406.8</v>
          </cell>
          <cell r="D1827">
            <v>100</v>
          </cell>
          <cell r="E1827" t="str">
            <v>KS</v>
          </cell>
          <cell r="F1827">
            <v>40680</v>
          </cell>
        </row>
        <row r="1828">
          <cell r="A1828">
            <v>2046813</v>
          </cell>
          <cell r="B1828" t="str">
            <v>oblouk...SBN50 G</v>
          </cell>
          <cell r="C1828">
            <v>636.70000000000005</v>
          </cell>
          <cell r="D1828">
            <v>100</v>
          </cell>
          <cell r="E1828" t="str">
            <v>KS</v>
          </cell>
          <cell r="F1828">
            <v>63670</v>
          </cell>
        </row>
        <row r="1829">
          <cell r="A1829">
            <v>2046814</v>
          </cell>
          <cell r="B1829" t="str">
            <v>Oblouk trubky M63...SBN63 G</v>
          </cell>
          <cell r="C1829">
            <v>988.03</v>
          </cell>
          <cell r="D1829">
            <v>100</v>
          </cell>
          <cell r="E1829" t="str">
            <v>KS</v>
          </cell>
          <cell r="F1829">
            <v>98803</v>
          </cell>
        </row>
        <row r="1830">
          <cell r="A1830">
            <v>2046817</v>
          </cell>
          <cell r="B1830" t="str">
            <v>oblouk bez závitu...SBN20 FT</v>
          </cell>
          <cell r="C1830">
            <v>180.68</v>
          </cell>
          <cell r="D1830">
            <v>100</v>
          </cell>
          <cell r="E1830" t="str">
            <v>KS</v>
          </cell>
          <cell r="F1830">
            <v>18068</v>
          </cell>
        </row>
        <row r="1831">
          <cell r="A1831">
            <v>2046818</v>
          </cell>
          <cell r="B1831" t="str">
            <v>oblouk...SBN25 FT</v>
          </cell>
          <cell r="C1831">
            <v>321.22000000000003</v>
          </cell>
          <cell r="D1831">
            <v>100</v>
          </cell>
          <cell r="E1831" t="str">
            <v>KS</v>
          </cell>
          <cell r="F1831">
            <v>32122</v>
          </cell>
        </row>
        <row r="1832">
          <cell r="A1832">
            <v>2046819</v>
          </cell>
          <cell r="B1832" t="str">
            <v>oblouk bez závitu...SBN32 FT</v>
          </cell>
          <cell r="C1832">
            <v>314.05</v>
          </cell>
          <cell r="D1832">
            <v>100</v>
          </cell>
          <cell r="E1832" t="str">
            <v>KS</v>
          </cell>
          <cell r="F1832">
            <v>31405</v>
          </cell>
        </row>
        <row r="1833">
          <cell r="A1833">
            <v>2046821</v>
          </cell>
          <cell r="B1833" t="str">
            <v>Oblouk...SBN50 FT</v>
          </cell>
          <cell r="C1833">
            <v>654.65</v>
          </cell>
          <cell r="D1833">
            <v>100</v>
          </cell>
          <cell r="E1833" t="str">
            <v>KS</v>
          </cell>
          <cell r="F1833">
            <v>65465</v>
          </cell>
        </row>
        <row r="1834">
          <cell r="A1834">
            <v>2046822</v>
          </cell>
          <cell r="B1834" t="str">
            <v>Oblouk...SBN63 FT</v>
          </cell>
          <cell r="C1834">
            <v>1142.76</v>
          </cell>
          <cell r="D1834">
            <v>100</v>
          </cell>
          <cell r="E1834" t="str">
            <v>KS</v>
          </cell>
          <cell r="F1834">
            <v>114276</v>
          </cell>
        </row>
        <row r="1835">
          <cell r="A1835">
            <v>2046824</v>
          </cell>
          <cell r="B1835" t="str">
            <v>Trubkový oblouk...SBN16 SW</v>
          </cell>
          <cell r="C1835">
            <v>156.69</v>
          </cell>
          <cell r="D1835">
            <v>100</v>
          </cell>
          <cell r="E1835" t="str">
            <v>KS</v>
          </cell>
          <cell r="F1835">
            <v>15669</v>
          </cell>
        </row>
        <row r="1836">
          <cell r="A1836">
            <v>2046827</v>
          </cell>
          <cell r="B1836" t="str">
            <v>Trubkový oblouk...SBN32 SW</v>
          </cell>
          <cell r="C1836">
            <v>274.55</v>
          </cell>
          <cell r="D1836">
            <v>100</v>
          </cell>
          <cell r="E1836" t="str">
            <v>KS</v>
          </cell>
          <cell r="F1836">
            <v>27455</v>
          </cell>
        </row>
        <row r="1837">
          <cell r="A1837">
            <v>2046840</v>
          </cell>
          <cell r="B1837" t="str">
            <v>trubka...S16W G</v>
          </cell>
          <cell r="C1837">
            <v>111.74</v>
          </cell>
          <cell r="D1837">
            <v>100</v>
          </cell>
          <cell r="E1837" t="str">
            <v>M</v>
          </cell>
          <cell r="F1837">
            <v>11174</v>
          </cell>
        </row>
        <row r="1838">
          <cell r="A1838">
            <v>2046841</v>
          </cell>
          <cell r="B1838" t="str">
            <v>Pancéřová trubka...S20W G</v>
          </cell>
          <cell r="C1838">
            <v>116.23</v>
          </cell>
          <cell r="D1838">
            <v>100</v>
          </cell>
          <cell r="E1838" t="str">
            <v>M</v>
          </cell>
          <cell r="F1838">
            <v>11623</v>
          </cell>
        </row>
        <row r="1839">
          <cell r="A1839">
            <v>2046842</v>
          </cell>
          <cell r="B1839" t="str">
            <v>Trubka bez závitu...S25W G</v>
          </cell>
          <cell r="C1839">
            <v>154.41</v>
          </cell>
          <cell r="D1839">
            <v>100</v>
          </cell>
          <cell r="E1839" t="str">
            <v>M</v>
          </cell>
          <cell r="F1839">
            <v>15441</v>
          </cell>
        </row>
        <row r="1840">
          <cell r="A1840">
            <v>2046843</v>
          </cell>
          <cell r="B1840" t="str">
            <v>Trubka bez závitu...S32W G</v>
          </cell>
          <cell r="C1840">
            <v>229.09</v>
          </cell>
          <cell r="D1840">
            <v>100</v>
          </cell>
          <cell r="E1840" t="str">
            <v>M</v>
          </cell>
          <cell r="F1840">
            <v>22909</v>
          </cell>
        </row>
        <row r="1841">
          <cell r="A1841">
            <v>2046844</v>
          </cell>
          <cell r="B1841" t="str">
            <v>Kovová trubka bez záv....S40W G</v>
          </cell>
          <cell r="C1841">
            <v>253.02</v>
          </cell>
          <cell r="D1841">
            <v>100</v>
          </cell>
          <cell r="E1841" t="str">
            <v>M</v>
          </cell>
          <cell r="F1841">
            <v>25302</v>
          </cell>
        </row>
        <row r="1842">
          <cell r="A1842">
            <v>2046845</v>
          </cell>
          <cell r="B1842" t="str">
            <v>Trubka...S50W G</v>
          </cell>
          <cell r="C1842">
            <v>361.96</v>
          </cell>
          <cell r="D1842">
            <v>100</v>
          </cell>
          <cell r="E1842" t="str">
            <v>M</v>
          </cell>
          <cell r="F1842">
            <v>36196</v>
          </cell>
        </row>
        <row r="1843">
          <cell r="A1843">
            <v>2046846</v>
          </cell>
          <cell r="B1843" t="str">
            <v>Trubka...S63W G</v>
          </cell>
          <cell r="C1843">
            <v>583.08000000000004</v>
          </cell>
          <cell r="D1843">
            <v>100</v>
          </cell>
          <cell r="E1843" t="str">
            <v>M</v>
          </cell>
          <cell r="F1843">
            <v>58308</v>
          </cell>
        </row>
        <row r="1844">
          <cell r="A1844">
            <v>2046854</v>
          </cell>
          <cell r="B1844" t="str">
            <v>Spojka bez závitu...SV16W G</v>
          </cell>
          <cell r="C1844">
            <v>44.94</v>
          </cell>
          <cell r="D1844">
            <v>100</v>
          </cell>
          <cell r="E1844" t="str">
            <v>KS</v>
          </cell>
          <cell r="F1844">
            <v>4494</v>
          </cell>
        </row>
        <row r="1845">
          <cell r="A1845">
            <v>2046855</v>
          </cell>
          <cell r="B1845" t="str">
            <v>Spojka trubek...SV20W G</v>
          </cell>
          <cell r="C1845">
            <v>50.08</v>
          </cell>
          <cell r="D1845">
            <v>100</v>
          </cell>
          <cell r="E1845" t="str">
            <v>KS</v>
          </cell>
          <cell r="F1845">
            <v>5008</v>
          </cell>
        </row>
        <row r="1846">
          <cell r="A1846">
            <v>2046856</v>
          </cell>
          <cell r="B1846" t="str">
            <v>Spojka bez závitu...SV25W G</v>
          </cell>
          <cell r="C1846">
            <v>62.6</v>
          </cell>
          <cell r="D1846">
            <v>100</v>
          </cell>
          <cell r="E1846" t="str">
            <v>KS</v>
          </cell>
          <cell r="F1846">
            <v>6260</v>
          </cell>
        </row>
        <row r="1847">
          <cell r="A1847">
            <v>2046857</v>
          </cell>
          <cell r="B1847" t="str">
            <v>Spojka bez závitu...SV32W G</v>
          </cell>
          <cell r="C1847">
            <v>85.04</v>
          </cell>
          <cell r="D1847">
            <v>100</v>
          </cell>
          <cell r="E1847" t="str">
            <v>KS</v>
          </cell>
          <cell r="F1847">
            <v>8504</v>
          </cell>
        </row>
        <row r="1848">
          <cell r="A1848">
            <v>2046858</v>
          </cell>
          <cell r="B1848" t="str">
            <v>spojka...SV40W G</v>
          </cell>
          <cell r="C1848">
            <v>104.29</v>
          </cell>
          <cell r="D1848">
            <v>100</v>
          </cell>
          <cell r="E1848" t="str">
            <v>KS</v>
          </cell>
          <cell r="F1848">
            <v>10429</v>
          </cell>
        </row>
        <row r="1849">
          <cell r="A1849">
            <v>2046859</v>
          </cell>
          <cell r="B1849" t="str">
            <v>spojka...SV50W G</v>
          </cell>
          <cell r="C1849">
            <v>193</v>
          </cell>
          <cell r="D1849">
            <v>100</v>
          </cell>
          <cell r="E1849" t="str">
            <v>KS</v>
          </cell>
          <cell r="F1849">
            <v>19300</v>
          </cell>
        </row>
        <row r="1850">
          <cell r="A1850">
            <v>2046860</v>
          </cell>
          <cell r="B1850" t="str">
            <v>Spojka...SV63W G</v>
          </cell>
          <cell r="C1850">
            <v>255.25</v>
          </cell>
          <cell r="D1850">
            <v>100</v>
          </cell>
          <cell r="E1850" t="str">
            <v>KS</v>
          </cell>
          <cell r="F1850">
            <v>25525</v>
          </cell>
        </row>
        <row r="1851">
          <cell r="A1851">
            <v>2046861</v>
          </cell>
          <cell r="B1851" t="str">
            <v>Trubka...SM16W G</v>
          </cell>
          <cell r="C1851">
            <v>142.25</v>
          </cell>
          <cell r="D1851">
            <v>100</v>
          </cell>
          <cell r="E1851" t="str">
            <v>M</v>
          </cell>
          <cell r="F1851">
            <v>14225</v>
          </cell>
        </row>
        <row r="1852">
          <cell r="A1852">
            <v>2046862</v>
          </cell>
          <cell r="B1852" t="str">
            <v>Trubka...SM20W G</v>
          </cell>
          <cell r="C1852">
            <v>198.14</v>
          </cell>
          <cell r="D1852">
            <v>100</v>
          </cell>
          <cell r="E1852" t="str">
            <v>M</v>
          </cell>
          <cell r="F1852">
            <v>19814</v>
          </cell>
        </row>
        <row r="1853">
          <cell r="A1853">
            <v>2046863</v>
          </cell>
          <cell r="B1853" t="str">
            <v>Trubka - závit...SM25W G</v>
          </cell>
          <cell r="C1853">
            <v>237.09</v>
          </cell>
          <cell r="D1853">
            <v>100</v>
          </cell>
          <cell r="E1853" t="str">
            <v>M</v>
          </cell>
          <cell r="F1853">
            <v>23709</v>
          </cell>
        </row>
        <row r="1854">
          <cell r="A1854">
            <v>2046864</v>
          </cell>
          <cell r="B1854" t="str">
            <v>Trubka - závit...SM32W G</v>
          </cell>
          <cell r="C1854">
            <v>323.79000000000002</v>
          </cell>
          <cell r="D1854">
            <v>100</v>
          </cell>
          <cell r="E1854" t="str">
            <v>M</v>
          </cell>
          <cell r="F1854">
            <v>32379</v>
          </cell>
        </row>
        <row r="1855">
          <cell r="A1855">
            <v>2046865</v>
          </cell>
          <cell r="B1855" t="str">
            <v>Trubka - závit...SM40W G</v>
          </cell>
          <cell r="C1855">
            <v>431.17</v>
          </cell>
          <cell r="D1855">
            <v>100</v>
          </cell>
          <cell r="E1855" t="str">
            <v>M</v>
          </cell>
          <cell r="F1855">
            <v>43117</v>
          </cell>
        </row>
        <row r="1856">
          <cell r="A1856">
            <v>2046866</v>
          </cell>
          <cell r="B1856" t="str">
            <v>Trubka M50...SM50W G</v>
          </cell>
          <cell r="C1856">
            <v>549.54999999999995</v>
          </cell>
          <cell r="D1856">
            <v>100</v>
          </cell>
          <cell r="E1856" t="str">
            <v>M</v>
          </cell>
          <cell r="F1856">
            <v>54955</v>
          </cell>
        </row>
        <row r="1857">
          <cell r="A1857">
            <v>2046867</v>
          </cell>
          <cell r="B1857" t="str">
            <v>Trubka M63...SM63W G</v>
          </cell>
          <cell r="C1857">
            <v>758.98</v>
          </cell>
          <cell r="D1857">
            <v>100</v>
          </cell>
          <cell r="E1857" t="str">
            <v>M</v>
          </cell>
          <cell r="F1857">
            <v>75898</v>
          </cell>
        </row>
        <row r="1858">
          <cell r="A1858">
            <v>2046875</v>
          </cell>
          <cell r="B1858" t="str">
            <v>Spojka M16...SVM16W G</v>
          </cell>
          <cell r="C1858">
            <v>47.29</v>
          </cell>
          <cell r="D1858">
            <v>100</v>
          </cell>
          <cell r="E1858" t="str">
            <v>KS</v>
          </cell>
          <cell r="F1858">
            <v>4729</v>
          </cell>
        </row>
        <row r="1859">
          <cell r="A1859">
            <v>2046876</v>
          </cell>
          <cell r="B1859" t="str">
            <v>Spojka...SVM20W G</v>
          </cell>
          <cell r="C1859">
            <v>54.56</v>
          </cell>
          <cell r="D1859">
            <v>100</v>
          </cell>
          <cell r="E1859" t="str">
            <v>KS</v>
          </cell>
          <cell r="F1859">
            <v>5456</v>
          </cell>
        </row>
        <row r="1860">
          <cell r="A1860">
            <v>2046877</v>
          </cell>
          <cell r="B1860" t="str">
            <v>Spojka...SVM25W G</v>
          </cell>
          <cell r="C1860">
            <v>76.849999999999994</v>
          </cell>
          <cell r="D1860">
            <v>100</v>
          </cell>
          <cell r="E1860" t="str">
            <v>KS</v>
          </cell>
          <cell r="F1860">
            <v>7685</v>
          </cell>
        </row>
        <row r="1861">
          <cell r="A1861">
            <v>2046878</v>
          </cell>
          <cell r="B1861" t="str">
            <v>Spojka...SVM32W G</v>
          </cell>
          <cell r="C1861">
            <v>100.97</v>
          </cell>
          <cell r="D1861">
            <v>100</v>
          </cell>
          <cell r="E1861" t="str">
            <v>KS</v>
          </cell>
          <cell r="F1861">
            <v>10097</v>
          </cell>
        </row>
        <row r="1862">
          <cell r="A1862">
            <v>2046879</v>
          </cell>
          <cell r="B1862" t="str">
            <v>Spojka...SVM40W G</v>
          </cell>
          <cell r="C1862">
            <v>117.52</v>
          </cell>
          <cell r="D1862">
            <v>100</v>
          </cell>
          <cell r="E1862" t="str">
            <v>KS</v>
          </cell>
          <cell r="F1862">
            <v>11752</v>
          </cell>
        </row>
        <row r="1863">
          <cell r="A1863">
            <v>2046880</v>
          </cell>
          <cell r="B1863" t="str">
            <v>Spojka...SVM50W G</v>
          </cell>
          <cell r="C1863">
            <v>216.63</v>
          </cell>
          <cell r="D1863">
            <v>100</v>
          </cell>
          <cell r="E1863" t="str">
            <v>KS</v>
          </cell>
          <cell r="F1863">
            <v>21663</v>
          </cell>
        </row>
        <row r="1864">
          <cell r="A1864">
            <v>2046881</v>
          </cell>
          <cell r="B1864" t="str">
            <v>Spojka...SVM63W G</v>
          </cell>
          <cell r="C1864">
            <v>262.14999999999998</v>
          </cell>
          <cell r="D1864">
            <v>100</v>
          </cell>
          <cell r="E1864" t="str">
            <v>KS</v>
          </cell>
          <cell r="F1864">
            <v>26215</v>
          </cell>
        </row>
        <row r="1865">
          <cell r="A1865">
            <v>2047588</v>
          </cell>
          <cell r="B1865" t="str">
            <v>kontrolní díl T...SKT16W ALU</v>
          </cell>
          <cell r="C1865">
            <v>854.31</v>
          </cell>
          <cell r="D1865">
            <v>100</v>
          </cell>
          <cell r="E1865" t="str">
            <v>KS</v>
          </cell>
          <cell r="F1865">
            <v>85431</v>
          </cell>
        </row>
        <row r="1866">
          <cell r="A1866">
            <v>2047589</v>
          </cell>
          <cell r="B1866" t="str">
            <v>Díl T bez závitu...SKT20W ALU</v>
          </cell>
          <cell r="C1866">
            <v>978.65</v>
          </cell>
          <cell r="D1866">
            <v>100</v>
          </cell>
          <cell r="E1866" t="str">
            <v>KS</v>
          </cell>
          <cell r="F1866">
            <v>97865</v>
          </cell>
        </row>
        <row r="1867">
          <cell r="A1867">
            <v>2047609</v>
          </cell>
          <cell r="B1867" t="str">
            <v>Kontrolní T kus...SKTM50W ALU</v>
          </cell>
          <cell r="C1867">
            <v>3282.95</v>
          </cell>
          <cell r="D1867">
            <v>100</v>
          </cell>
          <cell r="E1867" t="str">
            <v>KS</v>
          </cell>
          <cell r="F1867">
            <v>328295</v>
          </cell>
        </row>
        <row r="1868">
          <cell r="A1868">
            <v>2047812</v>
          </cell>
          <cell r="B1868" t="str">
            <v>Trubková koncovka, dělitelná...129 TB M16</v>
          </cell>
          <cell r="C1868">
            <v>13.73</v>
          </cell>
          <cell r="D1868">
            <v>100</v>
          </cell>
          <cell r="E1868" t="str">
            <v>KS</v>
          </cell>
          <cell r="F1868">
            <v>1373</v>
          </cell>
        </row>
        <row r="1869">
          <cell r="A1869">
            <v>2047831</v>
          </cell>
          <cell r="B1869" t="str">
            <v>Koncovka, dělitelná...129 TB M20</v>
          </cell>
          <cell r="C1869">
            <v>20.23</v>
          </cell>
          <cell r="D1869">
            <v>100</v>
          </cell>
          <cell r="E1869" t="str">
            <v>KS</v>
          </cell>
          <cell r="F1869">
            <v>2023</v>
          </cell>
        </row>
        <row r="1870">
          <cell r="A1870">
            <v>2047839</v>
          </cell>
          <cell r="B1870" t="str">
            <v>Koncovka, dělitelná...129 TB M25</v>
          </cell>
          <cell r="C1870">
            <v>23.34</v>
          </cell>
          <cell r="D1870">
            <v>100</v>
          </cell>
          <cell r="E1870" t="str">
            <v>KS</v>
          </cell>
          <cell r="F1870">
            <v>2334</v>
          </cell>
        </row>
        <row r="1871">
          <cell r="A1871">
            <v>2047855</v>
          </cell>
          <cell r="B1871" t="str">
            <v>Trubková koncovka, dělitelná...129 TB M32</v>
          </cell>
          <cell r="C1871">
            <v>34.07</v>
          </cell>
          <cell r="D1871">
            <v>100</v>
          </cell>
          <cell r="E1871" t="str">
            <v>KS</v>
          </cell>
          <cell r="F1871">
            <v>3407</v>
          </cell>
        </row>
        <row r="1872">
          <cell r="A1872">
            <v>2047861</v>
          </cell>
          <cell r="B1872" t="str">
            <v>Koncovka...129 M40</v>
          </cell>
          <cell r="C1872">
            <v>45.13</v>
          </cell>
          <cell r="D1872">
            <v>100</v>
          </cell>
          <cell r="E1872" t="str">
            <v>KS</v>
          </cell>
          <cell r="F1872">
            <v>4513</v>
          </cell>
        </row>
        <row r="1873">
          <cell r="A1873">
            <v>2047863</v>
          </cell>
          <cell r="B1873" t="str">
            <v>Koncovka trubky, dělitelná...129 TB M40</v>
          </cell>
          <cell r="C1873">
            <v>53.58</v>
          </cell>
          <cell r="D1873">
            <v>100</v>
          </cell>
          <cell r="E1873" t="str">
            <v>KS</v>
          </cell>
          <cell r="F1873">
            <v>5358</v>
          </cell>
        </row>
        <row r="1874">
          <cell r="A1874">
            <v>2047890</v>
          </cell>
          <cell r="B1874" t="str">
            <v>Koncovka...129 TB M50</v>
          </cell>
          <cell r="C1874">
            <v>70.040000000000006</v>
          </cell>
          <cell r="D1874">
            <v>100</v>
          </cell>
          <cell r="E1874" t="str">
            <v>KS</v>
          </cell>
          <cell r="F1874">
            <v>7004</v>
          </cell>
        </row>
        <row r="1875">
          <cell r="A1875">
            <v>2047896</v>
          </cell>
          <cell r="B1875" t="str">
            <v>Koncovka...129 M63</v>
          </cell>
          <cell r="C1875">
            <v>101.94</v>
          </cell>
          <cell r="D1875">
            <v>100</v>
          </cell>
          <cell r="E1875" t="str">
            <v>KS</v>
          </cell>
          <cell r="F1875">
            <v>10194</v>
          </cell>
        </row>
        <row r="1876">
          <cell r="A1876">
            <v>2047898</v>
          </cell>
          <cell r="B1876" t="str">
            <v>Koncovka trubky, dělitelná...129 TB M63</v>
          </cell>
          <cell r="C1876">
            <v>101.95</v>
          </cell>
          <cell r="D1876">
            <v>100</v>
          </cell>
          <cell r="E1876" t="str">
            <v>KS</v>
          </cell>
          <cell r="F1876">
            <v>10195</v>
          </cell>
        </row>
        <row r="1877">
          <cell r="A1877">
            <v>2047942</v>
          </cell>
          <cell r="B1877" t="str">
            <v>Koncovka...129 M20 SW</v>
          </cell>
          <cell r="C1877">
            <v>20.25</v>
          </cell>
          <cell r="D1877">
            <v>100</v>
          </cell>
          <cell r="E1877" t="str">
            <v>KS</v>
          </cell>
          <cell r="F1877">
            <v>2025</v>
          </cell>
        </row>
        <row r="1878">
          <cell r="A1878">
            <v>2047944</v>
          </cell>
          <cell r="B1878" t="str">
            <v>Koncovka trubky, dělitelná...129 TB M20 SW</v>
          </cell>
          <cell r="C1878">
            <v>21.98</v>
          </cell>
          <cell r="D1878">
            <v>100</v>
          </cell>
          <cell r="E1878" t="str">
            <v>KS</v>
          </cell>
          <cell r="F1878">
            <v>2198</v>
          </cell>
        </row>
        <row r="1879">
          <cell r="A1879">
            <v>2047952</v>
          </cell>
          <cell r="B1879" t="str">
            <v>Koncovka trubky, dělitelná...129 TB M25 SW</v>
          </cell>
          <cell r="C1879">
            <v>24.97</v>
          </cell>
          <cell r="D1879">
            <v>100</v>
          </cell>
          <cell r="E1879" t="str">
            <v>KS</v>
          </cell>
          <cell r="F1879">
            <v>2497</v>
          </cell>
        </row>
        <row r="1880">
          <cell r="A1880">
            <v>2047969</v>
          </cell>
          <cell r="B1880" t="str">
            <v>Koncovka...129 M32 SW</v>
          </cell>
          <cell r="C1880">
            <v>32.28</v>
          </cell>
          <cell r="D1880">
            <v>100</v>
          </cell>
          <cell r="E1880" t="str">
            <v>KS</v>
          </cell>
          <cell r="F1880">
            <v>3228</v>
          </cell>
        </row>
        <row r="1881">
          <cell r="A1881">
            <v>2047971</v>
          </cell>
          <cell r="B1881" t="str">
            <v>Koncovka trubky, dělitelná...129 TB M32 SW</v>
          </cell>
          <cell r="C1881">
            <v>30.66</v>
          </cell>
          <cell r="D1881">
            <v>100</v>
          </cell>
          <cell r="E1881" t="str">
            <v>KS</v>
          </cell>
          <cell r="F1881">
            <v>3066</v>
          </cell>
        </row>
        <row r="1882">
          <cell r="A1882">
            <v>2047979</v>
          </cell>
          <cell r="B1882" t="str">
            <v>Koncovka trubky, dělitelná...129 TB M40 SW</v>
          </cell>
          <cell r="C1882">
            <v>54.49</v>
          </cell>
          <cell r="D1882">
            <v>100</v>
          </cell>
          <cell r="E1882" t="str">
            <v>KS</v>
          </cell>
          <cell r="F1882">
            <v>5449</v>
          </cell>
        </row>
        <row r="1883">
          <cell r="A1883">
            <v>2047985</v>
          </cell>
          <cell r="B1883" t="str">
            <v>Koncovka...129 M50 SW</v>
          </cell>
          <cell r="C1883">
            <v>75.61</v>
          </cell>
          <cell r="D1883">
            <v>100</v>
          </cell>
          <cell r="E1883" t="str">
            <v>KS</v>
          </cell>
          <cell r="F1883">
            <v>7561</v>
          </cell>
        </row>
        <row r="1884">
          <cell r="A1884">
            <v>2048078</v>
          </cell>
          <cell r="B1884" t="str">
            <v>Pojistná matice...116 VDE PG7 PA</v>
          </cell>
          <cell r="C1884">
            <v>3.76</v>
          </cell>
          <cell r="D1884">
            <v>100</v>
          </cell>
          <cell r="E1884" t="str">
            <v>KS</v>
          </cell>
          <cell r="F1884">
            <v>376</v>
          </cell>
        </row>
        <row r="1885">
          <cell r="A1885">
            <v>2048094</v>
          </cell>
          <cell r="B1885" t="str">
            <v>Pojistná matice...116 VDE PG 9 PA</v>
          </cell>
          <cell r="C1885">
            <v>3.79</v>
          </cell>
          <cell r="D1885">
            <v>100</v>
          </cell>
          <cell r="E1885" t="str">
            <v>KS</v>
          </cell>
          <cell r="F1885">
            <v>379</v>
          </cell>
        </row>
        <row r="1886">
          <cell r="A1886">
            <v>2048116</v>
          </cell>
          <cell r="B1886" t="str">
            <v>Pojistná matice...116 VDE PG11 PA</v>
          </cell>
          <cell r="C1886">
            <v>3.9</v>
          </cell>
          <cell r="D1886">
            <v>100</v>
          </cell>
          <cell r="E1886" t="str">
            <v>KS</v>
          </cell>
          <cell r="F1886">
            <v>390</v>
          </cell>
        </row>
        <row r="1887">
          <cell r="A1887">
            <v>2048132</v>
          </cell>
          <cell r="B1887" t="str">
            <v>Pojistná matice...116 VDE PG13.5PA</v>
          </cell>
          <cell r="C1887">
            <v>4.24</v>
          </cell>
          <cell r="D1887">
            <v>100</v>
          </cell>
          <cell r="E1887" t="str">
            <v>KS</v>
          </cell>
          <cell r="F1887">
            <v>424</v>
          </cell>
        </row>
        <row r="1888">
          <cell r="A1888">
            <v>2048167</v>
          </cell>
          <cell r="B1888" t="str">
            <v>Pojistná matice...116 VDE PG16 PA</v>
          </cell>
          <cell r="C1888">
            <v>4.99</v>
          </cell>
          <cell r="D1888">
            <v>100</v>
          </cell>
          <cell r="E1888" t="str">
            <v>KS</v>
          </cell>
          <cell r="F1888">
            <v>499</v>
          </cell>
        </row>
        <row r="1889">
          <cell r="A1889">
            <v>2048221</v>
          </cell>
          <cell r="B1889" t="str">
            <v>Pojistná matice...116 VDE PG21 PA</v>
          </cell>
          <cell r="C1889">
            <v>7.3</v>
          </cell>
          <cell r="D1889">
            <v>100</v>
          </cell>
          <cell r="E1889" t="str">
            <v>KS</v>
          </cell>
          <cell r="F1889">
            <v>730</v>
          </cell>
        </row>
        <row r="1890">
          <cell r="A1890">
            <v>2048299</v>
          </cell>
          <cell r="B1890" t="str">
            <v>Pojistná matice...116 VDE PG29 PA</v>
          </cell>
          <cell r="C1890">
            <v>9.9</v>
          </cell>
          <cell r="D1890">
            <v>100</v>
          </cell>
          <cell r="E1890" t="str">
            <v>KS</v>
          </cell>
          <cell r="F1890">
            <v>990</v>
          </cell>
        </row>
        <row r="1891">
          <cell r="A1891">
            <v>2048361</v>
          </cell>
          <cell r="B1891" t="str">
            <v>Pojistná matice...116 VDE PG36 PA</v>
          </cell>
          <cell r="C1891">
            <v>22.36</v>
          </cell>
          <cell r="D1891">
            <v>100</v>
          </cell>
          <cell r="E1891" t="str">
            <v>KS</v>
          </cell>
          <cell r="F1891">
            <v>2236</v>
          </cell>
        </row>
        <row r="1892">
          <cell r="A1892">
            <v>2048426</v>
          </cell>
          <cell r="B1892" t="str">
            <v>Pojistná matice...116 VDE PG42 PA</v>
          </cell>
          <cell r="C1892">
            <v>30.43</v>
          </cell>
          <cell r="D1892">
            <v>100</v>
          </cell>
          <cell r="E1892" t="str">
            <v>KS</v>
          </cell>
          <cell r="F1892">
            <v>3043</v>
          </cell>
        </row>
        <row r="1893">
          <cell r="A1893">
            <v>2048485</v>
          </cell>
          <cell r="B1893" t="str">
            <v>Pojistná matice...116 VDE PG48 PA</v>
          </cell>
          <cell r="C1893">
            <v>31.15</v>
          </cell>
          <cell r="D1893">
            <v>100</v>
          </cell>
          <cell r="E1893" t="str">
            <v>KS</v>
          </cell>
          <cell r="F1893">
            <v>3115</v>
          </cell>
        </row>
        <row r="1894">
          <cell r="A1894">
            <v>2048752</v>
          </cell>
          <cell r="B1894" t="str">
            <v>Pojistná matice...116 M12 SGR PA</v>
          </cell>
          <cell r="C1894">
            <v>4.67</v>
          </cell>
          <cell r="D1894">
            <v>100</v>
          </cell>
          <cell r="E1894" t="str">
            <v>KS</v>
          </cell>
          <cell r="F1894">
            <v>467</v>
          </cell>
        </row>
        <row r="1895">
          <cell r="A1895">
            <v>2048760</v>
          </cell>
          <cell r="B1895" t="str">
            <v>Pojistná matice...116 M16 SGR PA</v>
          </cell>
          <cell r="C1895">
            <v>6.18</v>
          </cell>
          <cell r="D1895">
            <v>100</v>
          </cell>
          <cell r="E1895" t="str">
            <v>KS</v>
          </cell>
          <cell r="F1895">
            <v>618</v>
          </cell>
        </row>
        <row r="1896">
          <cell r="A1896">
            <v>2048779</v>
          </cell>
          <cell r="B1896" t="str">
            <v>Pojistná matice...116 M20 SGR PA</v>
          </cell>
          <cell r="C1896">
            <v>7.9</v>
          </cell>
          <cell r="D1896">
            <v>100</v>
          </cell>
          <cell r="E1896" t="str">
            <v>KS</v>
          </cell>
          <cell r="F1896">
            <v>790</v>
          </cell>
        </row>
        <row r="1897">
          <cell r="A1897">
            <v>2048787</v>
          </cell>
          <cell r="B1897" t="str">
            <v>Pojistná matice...116 M25 SGR PA</v>
          </cell>
          <cell r="C1897">
            <v>9.6</v>
          </cell>
          <cell r="D1897">
            <v>100</v>
          </cell>
          <cell r="E1897" t="str">
            <v>KS</v>
          </cell>
          <cell r="F1897">
            <v>960</v>
          </cell>
        </row>
        <row r="1898">
          <cell r="A1898">
            <v>2048795</v>
          </cell>
          <cell r="B1898" t="str">
            <v>Pojistná matice...116 M32 SGR PA</v>
          </cell>
          <cell r="C1898">
            <v>22.06</v>
          </cell>
          <cell r="D1898">
            <v>100</v>
          </cell>
          <cell r="E1898" t="str">
            <v>KS</v>
          </cell>
          <cell r="F1898">
            <v>2206</v>
          </cell>
        </row>
        <row r="1899">
          <cell r="A1899">
            <v>2048809</v>
          </cell>
          <cell r="B1899" t="str">
            <v>Pojistná matice...116 M40 SGR PA</v>
          </cell>
          <cell r="C1899">
            <v>28.22</v>
          </cell>
          <cell r="D1899">
            <v>100</v>
          </cell>
          <cell r="E1899" t="str">
            <v>KS</v>
          </cell>
          <cell r="F1899">
            <v>2822</v>
          </cell>
        </row>
        <row r="1900">
          <cell r="A1900">
            <v>2048817</v>
          </cell>
          <cell r="B1900" t="str">
            <v>Pojistná matice...116 M50 SGR PA</v>
          </cell>
          <cell r="C1900">
            <v>56.32</v>
          </cell>
          <cell r="D1900">
            <v>100</v>
          </cell>
          <cell r="E1900" t="str">
            <v>KS</v>
          </cell>
          <cell r="F1900">
            <v>5632</v>
          </cell>
        </row>
        <row r="1901">
          <cell r="A1901">
            <v>2048825</v>
          </cell>
          <cell r="B1901" t="str">
            <v>Pojistná matice...116 M63 SGR PA</v>
          </cell>
          <cell r="C1901">
            <v>73.739999999999995</v>
          </cell>
          <cell r="D1901">
            <v>100</v>
          </cell>
          <cell r="E1901" t="str">
            <v>KS</v>
          </cell>
          <cell r="F1901">
            <v>7374</v>
          </cell>
        </row>
        <row r="1902">
          <cell r="A1902">
            <v>2048906</v>
          </cell>
          <cell r="B1902" t="str">
            <v>Pojistná matice...116 M12 LGR PA</v>
          </cell>
          <cell r="C1902">
            <v>4.18</v>
          </cell>
          <cell r="D1902">
            <v>100</v>
          </cell>
          <cell r="E1902" t="str">
            <v>KS</v>
          </cell>
          <cell r="F1902">
            <v>418</v>
          </cell>
        </row>
        <row r="1903">
          <cell r="A1903">
            <v>2048914</v>
          </cell>
          <cell r="B1903" t="str">
            <v>Pojistná matice...116 M16 LGR PA</v>
          </cell>
          <cell r="C1903">
            <v>6.18</v>
          </cell>
          <cell r="D1903">
            <v>100</v>
          </cell>
          <cell r="E1903" t="str">
            <v>KS</v>
          </cell>
          <cell r="F1903">
            <v>618</v>
          </cell>
        </row>
        <row r="1904">
          <cell r="A1904">
            <v>2048922</v>
          </cell>
          <cell r="B1904" t="str">
            <v>Pojistná matice...116 M20 LGR PA</v>
          </cell>
          <cell r="C1904">
            <v>7.9</v>
          </cell>
          <cell r="D1904">
            <v>100</v>
          </cell>
          <cell r="E1904" t="str">
            <v>KS</v>
          </cell>
          <cell r="F1904">
            <v>790</v>
          </cell>
        </row>
        <row r="1905">
          <cell r="A1905">
            <v>2048930</v>
          </cell>
          <cell r="B1905" t="str">
            <v>Pojistná matice...116 M25 LGR PA</v>
          </cell>
          <cell r="C1905">
            <v>9.7899999999999991</v>
          </cell>
          <cell r="D1905">
            <v>100</v>
          </cell>
          <cell r="E1905" t="str">
            <v>KS</v>
          </cell>
          <cell r="F1905">
            <v>979</v>
          </cell>
        </row>
        <row r="1906">
          <cell r="A1906">
            <v>2048949</v>
          </cell>
          <cell r="B1906" t="str">
            <v>Pojistná matice...116 M32 LGR PA</v>
          </cell>
          <cell r="C1906">
            <v>19.03</v>
          </cell>
          <cell r="D1906">
            <v>100</v>
          </cell>
          <cell r="E1906" t="str">
            <v>KS</v>
          </cell>
          <cell r="F1906">
            <v>1903</v>
          </cell>
        </row>
        <row r="1907">
          <cell r="A1907">
            <v>2048957</v>
          </cell>
          <cell r="B1907" t="str">
            <v>Pojistná matice...116 M40 LGR PA</v>
          </cell>
          <cell r="C1907">
            <v>28.22</v>
          </cell>
          <cell r="D1907">
            <v>100</v>
          </cell>
          <cell r="E1907" t="str">
            <v>KS</v>
          </cell>
          <cell r="F1907">
            <v>2822</v>
          </cell>
        </row>
        <row r="1908">
          <cell r="A1908">
            <v>2048965</v>
          </cell>
          <cell r="B1908" t="str">
            <v>Pojistná matice...116 M50 LGR PA</v>
          </cell>
          <cell r="C1908">
            <v>56.32</v>
          </cell>
          <cell r="D1908">
            <v>100</v>
          </cell>
          <cell r="E1908" t="str">
            <v>KS</v>
          </cell>
          <cell r="F1908">
            <v>5632</v>
          </cell>
        </row>
        <row r="1909">
          <cell r="A1909">
            <v>2048973</v>
          </cell>
          <cell r="B1909" t="str">
            <v>Pojistná matice...116 M63 LGR PA</v>
          </cell>
          <cell r="C1909">
            <v>73.739999999999995</v>
          </cell>
          <cell r="D1909">
            <v>100</v>
          </cell>
          <cell r="E1909" t="str">
            <v>KS</v>
          </cell>
          <cell r="F1909">
            <v>7374</v>
          </cell>
        </row>
        <row r="1910">
          <cell r="A1910">
            <v>2049066</v>
          </cell>
          <cell r="B1910" t="str">
            <v>Pojistná matice...116 M12 SW PA</v>
          </cell>
          <cell r="C1910">
            <v>5.99</v>
          </cell>
          <cell r="D1910">
            <v>100</v>
          </cell>
          <cell r="E1910" t="str">
            <v>KS</v>
          </cell>
          <cell r="F1910">
            <v>599</v>
          </cell>
        </row>
        <row r="1911">
          <cell r="A1911">
            <v>2049074</v>
          </cell>
          <cell r="B1911" t="str">
            <v>Pojistná matice...116 M16 SW PA</v>
          </cell>
          <cell r="C1911">
            <v>4.74</v>
          </cell>
          <cell r="D1911">
            <v>100</v>
          </cell>
          <cell r="E1911" t="str">
            <v>KS</v>
          </cell>
          <cell r="F1911">
            <v>474</v>
          </cell>
        </row>
        <row r="1912">
          <cell r="A1912">
            <v>2049082</v>
          </cell>
          <cell r="B1912" t="str">
            <v>Pojistná matice...116 M20 SW PA</v>
          </cell>
          <cell r="C1912">
            <v>5.84</v>
          </cell>
          <cell r="D1912">
            <v>100</v>
          </cell>
          <cell r="E1912" t="str">
            <v>KS</v>
          </cell>
          <cell r="F1912">
            <v>584</v>
          </cell>
        </row>
        <row r="1913">
          <cell r="A1913">
            <v>2049090</v>
          </cell>
          <cell r="B1913" t="str">
            <v>Pojistná matice...116 M25 SW PA</v>
          </cell>
          <cell r="C1913">
            <v>7.11</v>
          </cell>
          <cell r="D1913">
            <v>100</v>
          </cell>
          <cell r="E1913" t="str">
            <v>KS</v>
          </cell>
          <cell r="F1913">
            <v>711</v>
          </cell>
        </row>
        <row r="1914">
          <cell r="A1914">
            <v>2049104</v>
          </cell>
          <cell r="B1914" t="str">
            <v>Pojistná matice...116 M32 SW PA</v>
          </cell>
          <cell r="C1914">
            <v>13.88</v>
          </cell>
          <cell r="D1914">
            <v>100</v>
          </cell>
          <cell r="E1914" t="str">
            <v>KS</v>
          </cell>
          <cell r="F1914">
            <v>1388</v>
          </cell>
        </row>
        <row r="1915">
          <cell r="A1915">
            <v>2049112</v>
          </cell>
          <cell r="B1915" t="str">
            <v>Pojistná matice...116 M40 SW PA</v>
          </cell>
          <cell r="C1915">
            <v>21.66</v>
          </cell>
          <cell r="D1915">
            <v>100</v>
          </cell>
          <cell r="E1915" t="str">
            <v>KS</v>
          </cell>
          <cell r="F1915">
            <v>2166</v>
          </cell>
        </row>
        <row r="1916">
          <cell r="A1916">
            <v>2049120</v>
          </cell>
          <cell r="B1916" t="str">
            <v>Pojistná matice...116 M50 SW PA</v>
          </cell>
          <cell r="C1916">
            <v>42.59</v>
          </cell>
          <cell r="D1916">
            <v>100</v>
          </cell>
          <cell r="E1916" t="str">
            <v>KS</v>
          </cell>
          <cell r="F1916">
            <v>4259</v>
          </cell>
        </row>
        <row r="1917">
          <cell r="A1917">
            <v>2049139</v>
          </cell>
          <cell r="B1917" t="str">
            <v>Pojistná matice...116 M63 SW PA</v>
          </cell>
          <cell r="C1917">
            <v>50.04</v>
          </cell>
          <cell r="D1917">
            <v>100</v>
          </cell>
          <cell r="E1917" t="str">
            <v>KS</v>
          </cell>
          <cell r="F1917">
            <v>5004</v>
          </cell>
        </row>
        <row r="1918">
          <cell r="A1918">
            <v>2049503</v>
          </cell>
          <cell r="B1918" t="str">
            <v>Pojistná matice...116 M12 LGR PS</v>
          </cell>
          <cell r="C1918">
            <v>5.99</v>
          </cell>
          <cell r="D1918">
            <v>100</v>
          </cell>
          <cell r="E1918" t="str">
            <v>KS</v>
          </cell>
          <cell r="F1918">
            <v>599</v>
          </cell>
        </row>
        <row r="1919">
          <cell r="A1919">
            <v>2049511</v>
          </cell>
          <cell r="B1919" t="str">
            <v>Pojistná matice...116 M16 LGR PS</v>
          </cell>
          <cell r="C1919">
            <v>7.61</v>
          </cell>
          <cell r="D1919">
            <v>100</v>
          </cell>
          <cell r="E1919" t="str">
            <v>KS</v>
          </cell>
          <cell r="F1919">
            <v>761</v>
          </cell>
        </row>
        <row r="1920">
          <cell r="A1920">
            <v>2049538</v>
          </cell>
          <cell r="B1920" t="str">
            <v>Pojistná matice...116 M20 LGR PS</v>
          </cell>
          <cell r="C1920">
            <v>8.31</v>
          </cell>
          <cell r="D1920">
            <v>100</v>
          </cell>
          <cell r="E1920" t="str">
            <v>KS</v>
          </cell>
          <cell r="F1920">
            <v>831</v>
          </cell>
        </row>
        <row r="1921">
          <cell r="A1921">
            <v>2049546</v>
          </cell>
          <cell r="B1921" t="str">
            <v>Pojistná matice...116 M25 LGR PS</v>
          </cell>
          <cell r="C1921">
            <v>10.4</v>
          </cell>
          <cell r="D1921">
            <v>100</v>
          </cell>
          <cell r="E1921" t="str">
            <v>KS</v>
          </cell>
          <cell r="F1921">
            <v>1040</v>
          </cell>
        </row>
        <row r="1922">
          <cell r="A1922">
            <v>2049554</v>
          </cell>
          <cell r="B1922" t="str">
            <v>Pojistná matice...116 M32 LGR PS</v>
          </cell>
          <cell r="C1922">
            <v>17.239999999999998</v>
          </cell>
          <cell r="D1922">
            <v>100</v>
          </cell>
          <cell r="E1922" t="str">
            <v>KS</v>
          </cell>
          <cell r="F1922">
            <v>1724</v>
          </cell>
        </row>
        <row r="1923">
          <cell r="A1923">
            <v>2049562</v>
          </cell>
          <cell r="B1923" t="str">
            <v>Pojistná matice...116 M40 LGR PS</v>
          </cell>
          <cell r="C1923">
            <v>17.54</v>
          </cell>
          <cell r="D1923">
            <v>100</v>
          </cell>
          <cell r="E1923" t="str">
            <v>KS</v>
          </cell>
          <cell r="F1923">
            <v>1754</v>
          </cell>
        </row>
        <row r="1924">
          <cell r="A1924">
            <v>2049570</v>
          </cell>
          <cell r="B1924" t="str">
            <v>Pojistná matice...116 M50 LGR PS</v>
          </cell>
          <cell r="C1924">
            <v>51.1</v>
          </cell>
          <cell r="D1924">
            <v>100</v>
          </cell>
          <cell r="E1924" t="str">
            <v>KS</v>
          </cell>
          <cell r="F1924">
            <v>5110</v>
          </cell>
        </row>
        <row r="1925">
          <cell r="A1925">
            <v>2049589</v>
          </cell>
          <cell r="B1925" t="str">
            <v>Pojistná matice...116 M63 LGR PS</v>
          </cell>
          <cell r="C1925">
            <v>57.47</v>
          </cell>
          <cell r="D1925">
            <v>100</v>
          </cell>
          <cell r="E1925" t="str">
            <v>KS</v>
          </cell>
          <cell r="F1925">
            <v>5747</v>
          </cell>
        </row>
        <row r="1926">
          <cell r="A1926">
            <v>2050005</v>
          </cell>
          <cell r="B1926" t="str">
            <v>Kabelová vývodka EX...VTEC EX PG7 SW</v>
          </cell>
          <cell r="C1926">
            <v>22.11</v>
          </cell>
          <cell r="D1926">
            <v>100</v>
          </cell>
          <cell r="E1926" t="str">
            <v>KS</v>
          </cell>
          <cell r="F1926">
            <v>2211</v>
          </cell>
        </row>
        <row r="1927">
          <cell r="A1927">
            <v>2050013</v>
          </cell>
          <cell r="B1927" t="str">
            <v>Kabelová vývodka EX...VTEC EX PG9 SW</v>
          </cell>
          <cell r="C1927">
            <v>25.86</v>
          </cell>
          <cell r="D1927">
            <v>100</v>
          </cell>
          <cell r="E1927" t="str">
            <v>KS</v>
          </cell>
          <cell r="F1927">
            <v>2586</v>
          </cell>
        </row>
        <row r="1928">
          <cell r="A1928">
            <v>2050021</v>
          </cell>
          <cell r="B1928" t="str">
            <v>Kabelová vývodka EX...VTEC EX PG11 SW</v>
          </cell>
          <cell r="C1928">
            <v>32.65</v>
          </cell>
          <cell r="D1928">
            <v>100</v>
          </cell>
          <cell r="E1928" t="str">
            <v>KS</v>
          </cell>
          <cell r="F1928">
            <v>3265</v>
          </cell>
        </row>
        <row r="1929">
          <cell r="A1929">
            <v>2050048</v>
          </cell>
          <cell r="B1929" t="str">
            <v>Kabelová vývodka EX...VTEC EX PG13.5SW</v>
          </cell>
          <cell r="C1929">
            <v>38.53</v>
          </cell>
          <cell r="D1929">
            <v>100</v>
          </cell>
          <cell r="E1929" t="str">
            <v>KS</v>
          </cell>
          <cell r="F1929">
            <v>3853</v>
          </cell>
        </row>
        <row r="1930">
          <cell r="A1930">
            <v>2050056</v>
          </cell>
          <cell r="B1930" t="str">
            <v>Kabelová vývodka EX...VTEC EX PG16 SW</v>
          </cell>
          <cell r="C1930">
            <v>45.18</v>
          </cell>
          <cell r="D1930">
            <v>100</v>
          </cell>
          <cell r="E1930" t="str">
            <v>KS</v>
          </cell>
          <cell r="F1930">
            <v>4518</v>
          </cell>
        </row>
        <row r="1931">
          <cell r="A1931">
            <v>2050064</v>
          </cell>
          <cell r="B1931" t="str">
            <v>Kabelová vývodka EX...VTEC EX PG21 SW</v>
          </cell>
          <cell r="C1931">
            <v>71.98</v>
          </cell>
          <cell r="D1931">
            <v>100</v>
          </cell>
          <cell r="E1931" t="str">
            <v>KS</v>
          </cell>
          <cell r="F1931">
            <v>7198</v>
          </cell>
        </row>
        <row r="1932">
          <cell r="A1932">
            <v>2050072</v>
          </cell>
          <cell r="B1932" t="str">
            <v>Kabelová vývodka EX...VTEC EX PG29 SW</v>
          </cell>
          <cell r="C1932">
            <v>124.06</v>
          </cell>
          <cell r="D1932">
            <v>100</v>
          </cell>
          <cell r="E1932" t="str">
            <v>KS</v>
          </cell>
          <cell r="F1932">
            <v>12406</v>
          </cell>
        </row>
        <row r="1933">
          <cell r="A1933">
            <v>2050080</v>
          </cell>
          <cell r="B1933" t="str">
            <v>Kabelová vývodka EX...VTEC EX PG36 SW</v>
          </cell>
          <cell r="C1933">
            <v>317.52</v>
          </cell>
          <cell r="D1933">
            <v>100</v>
          </cell>
          <cell r="E1933" t="str">
            <v>KS</v>
          </cell>
          <cell r="F1933">
            <v>31752</v>
          </cell>
        </row>
        <row r="1934">
          <cell r="A1934">
            <v>2050145</v>
          </cell>
          <cell r="B1934" t="str">
            <v>Kabelová vývodka EX...VTEC EXL PG9 SW</v>
          </cell>
          <cell r="C1934">
            <v>29.4</v>
          </cell>
          <cell r="D1934">
            <v>100</v>
          </cell>
          <cell r="E1934" t="str">
            <v>KS</v>
          </cell>
          <cell r="F1934">
            <v>2940</v>
          </cell>
        </row>
        <row r="1935">
          <cell r="A1935">
            <v>2050153</v>
          </cell>
          <cell r="B1935" t="str">
            <v>Kabelová vývodka EX...VTEC EXL PG11 SW</v>
          </cell>
          <cell r="C1935">
            <v>29.92</v>
          </cell>
          <cell r="D1935">
            <v>100</v>
          </cell>
          <cell r="E1935" t="str">
            <v>KS</v>
          </cell>
          <cell r="F1935">
            <v>2992</v>
          </cell>
        </row>
        <row r="1936">
          <cell r="A1936">
            <v>2050161</v>
          </cell>
          <cell r="B1936" t="str">
            <v>Kabelová vývodka EX...VTEC EXL PG13 SW</v>
          </cell>
          <cell r="C1936">
            <v>36.58</v>
          </cell>
          <cell r="D1936">
            <v>100</v>
          </cell>
          <cell r="E1936" t="str">
            <v>KS</v>
          </cell>
          <cell r="F1936">
            <v>3658</v>
          </cell>
        </row>
        <row r="1937">
          <cell r="A1937">
            <v>2050188</v>
          </cell>
          <cell r="B1937" t="str">
            <v>Kabelová vývodka EX...VTEC EXL PG16 SW</v>
          </cell>
          <cell r="C1937">
            <v>45.19</v>
          </cell>
          <cell r="D1937">
            <v>100</v>
          </cell>
          <cell r="E1937" t="str">
            <v>KS</v>
          </cell>
          <cell r="F1937">
            <v>4519</v>
          </cell>
        </row>
        <row r="1938">
          <cell r="A1938">
            <v>2050196</v>
          </cell>
          <cell r="B1938" t="str">
            <v>Kabelová vývodka EX...VTEC EXL PG21 SW</v>
          </cell>
          <cell r="C1938">
            <v>62.1</v>
          </cell>
          <cell r="D1938">
            <v>100</v>
          </cell>
          <cell r="E1938" t="str">
            <v>KS</v>
          </cell>
          <cell r="F1938">
            <v>6210</v>
          </cell>
        </row>
        <row r="1939">
          <cell r="A1939">
            <v>2050307</v>
          </cell>
          <cell r="B1939" t="str">
            <v>Kabelová vývodka EX...VTEC EX M12 SW</v>
          </cell>
          <cell r="C1939">
            <v>22.55</v>
          </cell>
          <cell r="D1939">
            <v>100</v>
          </cell>
          <cell r="E1939" t="str">
            <v>KS</v>
          </cell>
          <cell r="F1939">
            <v>2255</v>
          </cell>
        </row>
        <row r="1940">
          <cell r="A1940">
            <v>2050315</v>
          </cell>
          <cell r="B1940" t="str">
            <v>Kabelová vývodka EX...VTEC EX M16 SW</v>
          </cell>
          <cell r="C1940">
            <v>27.95</v>
          </cell>
          <cell r="D1940">
            <v>100</v>
          </cell>
          <cell r="E1940" t="str">
            <v>KS</v>
          </cell>
          <cell r="F1940">
            <v>2795</v>
          </cell>
        </row>
        <row r="1941">
          <cell r="A1941">
            <v>2050323</v>
          </cell>
          <cell r="B1941" t="str">
            <v>Kabelová vývodka EX...VTEC EX M20 SW</v>
          </cell>
          <cell r="C1941">
            <v>38.64</v>
          </cell>
          <cell r="D1941">
            <v>100</v>
          </cell>
          <cell r="E1941" t="str">
            <v>KS</v>
          </cell>
          <cell r="F1941">
            <v>3864</v>
          </cell>
        </row>
        <row r="1942">
          <cell r="A1942">
            <v>2050331</v>
          </cell>
          <cell r="B1942" t="str">
            <v>Kabelová vývodka EX...VTEC EX M25 SW</v>
          </cell>
          <cell r="C1942">
            <v>69.16</v>
          </cell>
          <cell r="D1942">
            <v>100</v>
          </cell>
          <cell r="E1942" t="str">
            <v>KS</v>
          </cell>
          <cell r="F1942">
            <v>6916</v>
          </cell>
        </row>
        <row r="1943">
          <cell r="A1943">
            <v>2050358</v>
          </cell>
          <cell r="B1943" t="str">
            <v>Kabelová vývodka EX...VTEC EX M32 SW</v>
          </cell>
          <cell r="C1943">
            <v>118.06</v>
          </cell>
          <cell r="D1943">
            <v>100</v>
          </cell>
          <cell r="E1943" t="str">
            <v>KS</v>
          </cell>
          <cell r="F1943">
            <v>11806</v>
          </cell>
        </row>
        <row r="1944">
          <cell r="A1944">
            <v>2050366</v>
          </cell>
          <cell r="B1944" t="str">
            <v>Kabelová vývodka EX...VTEC EX M40 SW</v>
          </cell>
          <cell r="C1944">
            <v>481.6</v>
          </cell>
          <cell r="D1944">
            <v>100</v>
          </cell>
          <cell r="E1944" t="str">
            <v>KS</v>
          </cell>
          <cell r="F1944">
            <v>48160</v>
          </cell>
        </row>
        <row r="1945">
          <cell r="A1945">
            <v>2050374</v>
          </cell>
          <cell r="B1945" t="str">
            <v>Kabelová vývodka EX...VTEC EX M50 SW</v>
          </cell>
          <cell r="C1945">
            <v>529.83000000000004</v>
          </cell>
          <cell r="D1945">
            <v>100</v>
          </cell>
          <cell r="E1945" t="str">
            <v>KS</v>
          </cell>
          <cell r="F1945">
            <v>52983</v>
          </cell>
        </row>
        <row r="1946">
          <cell r="A1946">
            <v>2050382</v>
          </cell>
          <cell r="B1946" t="str">
            <v>Kabelová vývodka EX...VTEC EX M63 SW</v>
          </cell>
          <cell r="C1946">
            <v>584.23</v>
          </cell>
          <cell r="D1946">
            <v>100</v>
          </cell>
          <cell r="E1946" t="str">
            <v>KS</v>
          </cell>
          <cell r="F1946">
            <v>58423</v>
          </cell>
        </row>
        <row r="1947">
          <cell r="A1947">
            <v>2054000</v>
          </cell>
          <cell r="B1947" t="str">
            <v>Svorka nul. vodiče...60 N 7x16 BL</v>
          </cell>
          <cell r="C1947">
            <v>267.2</v>
          </cell>
          <cell r="D1947">
            <v>100</v>
          </cell>
          <cell r="E1947" t="str">
            <v>KS</v>
          </cell>
          <cell r="F1947">
            <v>26720</v>
          </cell>
        </row>
        <row r="1948">
          <cell r="A1948">
            <v>2054019</v>
          </cell>
          <cell r="B1948" t="str">
            <v>Svorka ochranného vodiče...60 S 7x16 GN</v>
          </cell>
          <cell r="C1948">
            <v>267.2</v>
          </cell>
          <cell r="D1948">
            <v>100</v>
          </cell>
          <cell r="E1948" t="str">
            <v>KS</v>
          </cell>
          <cell r="F1948">
            <v>26720</v>
          </cell>
        </row>
        <row r="1949">
          <cell r="A1949">
            <v>2054086</v>
          </cell>
          <cell r="B1949" t="str">
            <v>Svorka nul. vodiče...60 N 12x16 BL</v>
          </cell>
          <cell r="C1949">
            <v>331.21</v>
          </cell>
          <cell r="D1949">
            <v>100</v>
          </cell>
          <cell r="E1949" t="str">
            <v>KS</v>
          </cell>
          <cell r="F1949">
            <v>33121</v>
          </cell>
        </row>
        <row r="1950">
          <cell r="A1950">
            <v>2054094</v>
          </cell>
          <cell r="B1950" t="str">
            <v>Svorka ochranného vodiče...60 S 12x16 GN</v>
          </cell>
          <cell r="C1950">
            <v>331.21</v>
          </cell>
          <cell r="D1950">
            <v>100</v>
          </cell>
          <cell r="E1950" t="str">
            <v>KS</v>
          </cell>
          <cell r="F1950">
            <v>33121</v>
          </cell>
        </row>
        <row r="1951">
          <cell r="A1951">
            <v>2054450</v>
          </cell>
          <cell r="B1951" t="str">
            <v>Universální násobná svorka...61 225 FL</v>
          </cell>
          <cell r="C1951">
            <v>15.3</v>
          </cell>
          <cell r="D1951">
            <v>100</v>
          </cell>
          <cell r="E1951" t="str">
            <v>KS</v>
          </cell>
          <cell r="F1951">
            <v>1530</v>
          </cell>
        </row>
        <row r="1952">
          <cell r="A1952">
            <v>2054454</v>
          </cell>
          <cell r="B1952" t="str">
            <v>Universální svorka...61 325 FL</v>
          </cell>
          <cell r="C1952">
            <v>18.09</v>
          </cell>
          <cell r="D1952">
            <v>100</v>
          </cell>
          <cell r="E1952" t="str">
            <v>KS</v>
          </cell>
          <cell r="F1952">
            <v>1809</v>
          </cell>
        </row>
        <row r="1953">
          <cell r="A1953">
            <v>2054458</v>
          </cell>
          <cell r="B1953" t="str">
            <v>Universální svorka...61 525 FL</v>
          </cell>
          <cell r="C1953">
            <v>25.06</v>
          </cell>
          <cell r="D1953">
            <v>100</v>
          </cell>
          <cell r="E1953" t="str">
            <v>KS</v>
          </cell>
          <cell r="F1953">
            <v>2506</v>
          </cell>
        </row>
        <row r="1954">
          <cell r="A1954">
            <v>2054485</v>
          </cell>
          <cell r="B1954" t="str">
            <v>Násuvná svorka...61 325 LGR</v>
          </cell>
          <cell r="C1954">
            <v>6.47</v>
          </cell>
          <cell r="D1954">
            <v>100</v>
          </cell>
          <cell r="E1954" t="str">
            <v>KS</v>
          </cell>
          <cell r="F1954">
            <v>647</v>
          </cell>
        </row>
        <row r="1955">
          <cell r="A1955">
            <v>2054507</v>
          </cell>
          <cell r="B1955" t="str">
            <v>Násuvná svorka...61 525 LGR</v>
          </cell>
          <cell r="C1955">
            <v>6.68</v>
          </cell>
          <cell r="D1955">
            <v>100</v>
          </cell>
          <cell r="E1955" t="str">
            <v>KS</v>
          </cell>
          <cell r="F1955">
            <v>668</v>
          </cell>
        </row>
        <row r="1956">
          <cell r="A1956">
            <v>2054523</v>
          </cell>
          <cell r="B1956" t="str">
            <v>Násuvná svorka...61 825 LGR</v>
          </cell>
          <cell r="C1956">
            <v>16.93</v>
          </cell>
          <cell r="D1956">
            <v>100</v>
          </cell>
          <cell r="E1956" t="str">
            <v>KS</v>
          </cell>
          <cell r="F1956">
            <v>1693</v>
          </cell>
        </row>
        <row r="1957">
          <cell r="A1957">
            <v>2055023</v>
          </cell>
          <cell r="B1957" t="str">
            <v>Odbočovací svorka Dolü...70 VDE</v>
          </cell>
          <cell r="C1957">
            <v>50.93</v>
          </cell>
          <cell r="D1957">
            <v>100</v>
          </cell>
          <cell r="E1957" t="str">
            <v>KS</v>
          </cell>
          <cell r="F1957">
            <v>5093</v>
          </cell>
        </row>
        <row r="1958">
          <cell r="A1958">
            <v>2055201</v>
          </cell>
          <cell r="B1958" t="str">
            <v>Odbočovací svorka Dolü...70 S</v>
          </cell>
          <cell r="C1958">
            <v>93.26</v>
          </cell>
          <cell r="D1958">
            <v>100</v>
          </cell>
          <cell r="E1958" t="str">
            <v>KS</v>
          </cell>
          <cell r="F1958">
            <v>9326</v>
          </cell>
        </row>
        <row r="1959">
          <cell r="A1959">
            <v>2055929</v>
          </cell>
          <cell r="B1959" t="str">
            <v>Svorkovnice lustrová...72 VDE/EKL 0E PA</v>
          </cell>
          <cell r="C1959">
            <v>48.82</v>
          </cell>
          <cell r="D1959">
            <v>100</v>
          </cell>
          <cell r="E1959" t="str">
            <v>KS</v>
          </cell>
          <cell r="F1959">
            <v>4882</v>
          </cell>
        </row>
        <row r="1960">
          <cell r="A1960">
            <v>2056070</v>
          </cell>
          <cell r="B1960" t="str">
            <v>Svorkovnice lustrová...72 CE WS/EKL 0 S</v>
          </cell>
          <cell r="C1960">
            <v>31.6</v>
          </cell>
          <cell r="D1960">
            <v>100</v>
          </cell>
          <cell r="E1960" t="str">
            <v>KS</v>
          </cell>
          <cell r="F1960">
            <v>3160</v>
          </cell>
        </row>
        <row r="1961">
          <cell r="A1961">
            <v>2056089</v>
          </cell>
          <cell r="B1961" t="str">
            <v>Svorkovnice lustrová...72 CE SW/EKL 0 S</v>
          </cell>
          <cell r="C1961">
            <v>31.6</v>
          </cell>
          <cell r="D1961">
            <v>100</v>
          </cell>
          <cell r="E1961" t="str">
            <v>KS</v>
          </cell>
          <cell r="F1961">
            <v>3160</v>
          </cell>
        </row>
        <row r="1962">
          <cell r="A1962">
            <v>2056143</v>
          </cell>
          <cell r="B1962" t="str">
            <v>Svorkovnice lustrová...74 VDE/EKL 1BEF2</v>
          </cell>
          <cell r="C1962">
            <v>65.319999999999993</v>
          </cell>
          <cell r="D1962">
            <v>100</v>
          </cell>
          <cell r="E1962" t="str">
            <v>KS</v>
          </cell>
          <cell r="F1962">
            <v>6532</v>
          </cell>
        </row>
        <row r="1963">
          <cell r="A1963">
            <v>2056178</v>
          </cell>
          <cell r="B1963" t="str">
            <v>Svorkovnice lustrová...74 D/EKL 1BEF2 D</v>
          </cell>
          <cell r="C1963">
            <v>90.7</v>
          </cell>
          <cell r="D1963">
            <v>100</v>
          </cell>
          <cell r="E1963" t="str">
            <v>KS</v>
          </cell>
          <cell r="F1963">
            <v>9070</v>
          </cell>
        </row>
        <row r="1964">
          <cell r="A1964">
            <v>2056224</v>
          </cell>
          <cell r="B1964" t="str">
            <v>Svorkovnice lustrová...74 CE WS/EKL 1 S</v>
          </cell>
          <cell r="C1964">
            <v>34.24</v>
          </cell>
          <cell r="D1964">
            <v>100</v>
          </cell>
          <cell r="E1964" t="str">
            <v>KS</v>
          </cell>
          <cell r="F1964">
            <v>3424</v>
          </cell>
        </row>
        <row r="1965">
          <cell r="A1965">
            <v>2056232</v>
          </cell>
          <cell r="B1965" t="str">
            <v>Svorkovnice lustrová...74 CE SW/EKL 1 S</v>
          </cell>
          <cell r="C1965">
            <v>34.24</v>
          </cell>
          <cell r="D1965">
            <v>100</v>
          </cell>
          <cell r="E1965" t="str">
            <v>KS</v>
          </cell>
          <cell r="F1965">
            <v>3424</v>
          </cell>
        </row>
        <row r="1966">
          <cell r="A1966">
            <v>2056372</v>
          </cell>
          <cell r="B1966" t="str">
            <v>Svorkovnice lustrová...76 CE WS/EKL 2 S</v>
          </cell>
          <cell r="C1966">
            <v>49.32</v>
          </cell>
          <cell r="D1966">
            <v>100</v>
          </cell>
          <cell r="E1966" t="str">
            <v>KS</v>
          </cell>
          <cell r="F1966">
            <v>4932</v>
          </cell>
        </row>
        <row r="1967">
          <cell r="A1967">
            <v>2056550</v>
          </cell>
          <cell r="B1967" t="str">
            <v>Svorkovnice lustrová...78 CE WS/EKL 3 S</v>
          </cell>
          <cell r="C1967">
            <v>91.3</v>
          </cell>
          <cell r="D1967">
            <v>100</v>
          </cell>
          <cell r="E1967" t="str">
            <v>KS</v>
          </cell>
          <cell r="F1967">
            <v>9130</v>
          </cell>
        </row>
        <row r="1968">
          <cell r="A1968">
            <v>2056577</v>
          </cell>
          <cell r="B1968" t="str">
            <v>Svorkovnice lustrová...79 CE WS/EKL 4BE</v>
          </cell>
          <cell r="C1968">
            <v>205.4</v>
          </cell>
          <cell r="D1968">
            <v>100</v>
          </cell>
          <cell r="E1968" t="str">
            <v>KS</v>
          </cell>
          <cell r="F1968">
            <v>20540</v>
          </cell>
        </row>
        <row r="1969">
          <cell r="A1969">
            <v>2079836</v>
          </cell>
          <cell r="B1969" t="str">
            <v>Kabelová vývodka...160 MS M20</v>
          </cell>
          <cell r="C1969">
            <v>51.85</v>
          </cell>
          <cell r="D1969">
            <v>100</v>
          </cell>
          <cell r="E1969" t="str">
            <v>KS</v>
          </cell>
          <cell r="F1969">
            <v>5185</v>
          </cell>
        </row>
        <row r="1970">
          <cell r="A1970">
            <v>2082098</v>
          </cell>
          <cell r="B1970" t="str">
            <v>Kabelová vývodka...163 MS PG 9</v>
          </cell>
          <cell r="C1970">
            <v>64.540000000000006</v>
          </cell>
          <cell r="D1970">
            <v>100</v>
          </cell>
          <cell r="E1970" t="str">
            <v>KS</v>
          </cell>
          <cell r="F1970">
            <v>6454</v>
          </cell>
        </row>
        <row r="1971">
          <cell r="A1971">
            <v>2082101</v>
          </cell>
          <cell r="B1971" t="str">
            <v>Kabelová vývodka...163 MS PG11</v>
          </cell>
          <cell r="C1971">
            <v>68.16</v>
          </cell>
          <cell r="D1971">
            <v>100</v>
          </cell>
          <cell r="E1971" t="str">
            <v>KS</v>
          </cell>
          <cell r="F1971">
            <v>6816</v>
          </cell>
        </row>
        <row r="1972">
          <cell r="A1972">
            <v>2082136</v>
          </cell>
          <cell r="B1972" t="str">
            <v>Kabelová vývodka...163 MS PG13.5</v>
          </cell>
          <cell r="C1972">
            <v>74.23</v>
          </cell>
          <cell r="D1972">
            <v>100</v>
          </cell>
          <cell r="E1972" t="str">
            <v>KS</v>
          </cell>
          <cell r="F1972">
            <v>7423</v>
          </cell>
        </row>
        <row r="1973">
          <cell r="A1973">
            <v>2082160</v>
          </cell>
          <cell r="B1973" t="str">
            <v>Kabelová vývodka...163 MS PG16</v>
          </cell>
          <cell r="C1973">
            <v>76.92</v>
          </cell>
          <cell r="D1973">
            <v>100</v>
          </cell>
          <cell r="E1973" t="str">
            <v>KS</v>
          </cell>
          <cell r="F1973">
            <v>7692</v>
          </cell>
        </row>
        <row r="1974">
          <cell r="A1974">
            <v>2082217</v>
          </cell>
          <cell r="B1974" t="str">
            <v>Kabelová vývodka...163 MS PG21</v>
          </cell>
          <cell r="C1974">
            <v>99.02</v>
          </cell>
          <cell r="D1974">
            <v>100</v>
          </cell>
          <cell r="E1974" t="str">
            <v>KS</v>
          </cell>
          <cell r="F1974">
            <v>9902</v>
          </cell>
        </row>
        <row r="1975">
          <cell r="A1975">
            <v>2082292</v>
          </cell>
          <cell r="B1975" t="str">
            <v>Kabelová vývodka...163 MS PG29</v>
          </cell>
          <cell r="C1975">
            <v>192.07</v>
          </cell>
          <cell r="D1975">
            <v>100</v>
          </cell>
          <cell r="E1975" t="str">
            <v>KS</v>
          </cell>
          <cell r="F1975">
            <v>19207</v>
          </cell>
        </row>
        <row r="1976">
          <cell r="A1976">
            <v>2082365</v>
          </cell>
          <cell r="B1976" t="str">
            <v>Kabelová vývodka...163 MS PG36</v>
          </cell>
          <cell r="C1976">
            <v>303.92</v>
          </cell>
          <cell r="D1976">
            <v>100</v>
          </cell>
          <cell r="E1976" t="str">
            <v>KS</v>
          </cell>
          <cell r="F1976">
            <v>30392</v>
          </cell>
        </row>
        <row r="1977">
          <cell r="A1977">
            <v>2082411</v>
          </cell>
          <cell r="B1977" t="str">
            <v>Kabelová vývodka...163 MS PG42</v>
          </cell>
          <cell r="C1977">
            <v>411.99</v>
          </cell>
          <cell r="D1977">
            <v>100</v>
          </cell>
          <cell r="E1977" t="str">
            <v>KS</v>
          </cell>
          <cell r="F1977">
            <v>41199</v>
          </cell>
        </row>
        <row r="1978">
          <cell r="A1978">
            <v>2082489</v>
          </cell>
          <cell r="B1978" t="str">
            <v>Kabelová vývodka...163 MS PG48</v>
          </cell>
          <cell r="C1978">
            <v>527.79999999999995</v>
          </cell>
          <cell r="D1978">
            <v>100</v>
          </cell>
          <cell r="E1978" t="str">
            <v>KS</v>
          </cell>
          <cell r="F1978">
            <v>52780</v>
          </cell>
        </row>
        <row r="1979">
          <cell r="A1979">
            <v>2082500</v>
          </cell>
          <cell r="B1979" t="str">
            <v>Kabelová vývodka...162 MS PG11</v>
          </cell>
          <cell r="C1979">
            <v>68.28</v>
          </cell>
          <cell r="D1979">
            <v>100</v>
          </cell>
          <cell r="E1979" t="str">
            <v>KS</v>
          </cell>
          <cell r="F1979">
            <v>6828</v>
          </cell>
        </row>
        <row r="1980">
          <cell r="A1980">
            <v>2082519</v>
          </cell>
          <cell r="B1980" t="str">
            <v>Kabelová vývodka...162 MS PG 9</v>
          </cell>
          <cell r="C1980">
            <v>66.19</v>
          </cell>
          <cell r="D1980">
            <v>100</v>
          </cell>
          <cell r="E1980" t="str">
            <v>KS</v>
          </cell>
          <cell r="F1980">
            <v>6619</v>
          </cell>
        </row>
        <row r="1981">
          <cell r="A1981">
            <v>2082527</v>
          </cell>
          <cell r="B1981" t="str">
            <v>Kabelová vývodka...162 MS PG13.5</v>
          </cell>
          <cell r="C1981">
            <v>67.510000000000005</v>
          </cell>
          <cell r="D1981">
            <v>100</v>
          </cell>
          <cell r="E1981" t="str">
            <v>KS</v>
          </cell>
          <cell r="F1981">
            <v>6751</v>
          </cell>
        </row>
        <row r="1982">
          <cell r="A1982">
            <v>2082543</v>
          </cell>
          <cell r="B1982" t="str">
            <v>Kabelová vývodka...162 MS PG16</v>
          </cell>
          <cell r="C1982">
            <v>76.47</v>
          </cell>
          <cell r="D1982">
            <v>100</v>
          </cell>
          <cell r="E1982" t="str">
            <v>KS</v>
          </cell>
          <cell r="F1982">
            <v>7647</v>
          </cell>
        </row>
        <row r="1983">
          <cell r="A1983">
            <v>2082578</v>
          </cell>
          <cell r="B1983" t="str">
            <v>Kabelová vývodka...162 MS PG21</v>
          </cell>
          <cell r="C1983">
            <v>101.41</v>
          </cell>
          <cell r="D1983">
            <v>100</v>
          </cell>
          <cell r="E1983" t="str">
            <v>KS</v>
          </cell>
          <cell r="F1983">
            <v>10141</v>
          </cell>
        </row>
        <row r="1984">
          <cell r="A1984">
            <v>2082594</v>
          </cell>
          <cell r="B1984" t="str">
            <v>Kabelová vývodka...162 MS PG29</v>
          </cell>
          <cell r="C1984">
            <v>193.41</v>
          </cell>
          <cell r="D1984">
            <v>100</v>
          </cell>
          <cell r="E1984" t="str">
            <v>KS</v>
          </cell>
          <cell r="F1984">
            <v>19341</v>
          </cell>
        </row>
        <row r="1985">
          <cell r="A1985">
            <v>2082616</v>
          </cell>
          <cell r="B1985" t="str">
            <v>Kabelová vývodka...162 MS PG36</v>
          </cell>
          <cell r="C1985">
            <v>348.4</v>
          </cell>
          <cell r="D1985">
            <v>100</v>
          </cell>
          <cell r="E1985" t="str">
            <v>KS</v>
          </cell>
          <cell r="F1985">
            <v>34840</v>
          </cell>
        </row>
        <row r="1986">
          <cell r="A1986">
            <v>2083620</v>
          </cell>
          <cell r="B1986" t="str">
            <v>Kabelová vývodka...163 MS M16</v>
          </cell>
          <cell r="C1986">
            <v>58.35</v>
          </cell>
          <cell r="D1986">
            <v>100</v>
          </cell>
          <cell r="E1986" t="str">
            <v>KS</v>
          </cell>
          <cell r="F1986">
            <v>5835</v>
          </cell>
        </row>
        <row r="1987">
          <cell r="A1987">
            <v>2083639</v>
          </cell>
          <cell r="B1987" t="str">
            <v>Kabelová vývodka...163 MS M20</v>
          </cell>
          <cell r="C1987">
            <v>75.3</v>
          </cell>
          <cell r="D1987">
            <v>100</v>
          </cell>
          <cell r="E1987" t="str">
            <v>KS</v>
          </cell>
          <cell r="F1987">
            <v>7530</v>
          </cell>
        </row>
        <row r="1988">
          <cell r="A1988">
            <v>2083647</v>
          </cell>
          <cell r="B1988" t="str">
            <v>Kabelová vývodka...163 MS M25</v>
          </cell>
          <cell r="C1988">
            <v>165.05</v>
          </cell>
          <cell r="D1988">
            <v>100</v>
          </cell>
          <cell r="E1988" t="str">
            <v>KS</v>
          </cell>
          <cell r="F1988">
            <v>16505</v>
          </cell>
        </row>
        <row r="1989">
          <cell r="A1989">
            <v>2083663</v>
          </cell>
          <cell r="B1989" t="str">
            <v>Kabelová vývodka...163 MS M40</v>
          </cell>
          <cell r="C1989">
            <v>522.45000000000005</v>
          </cell>
          <cell r="D1989">
            <v>100</v>
          </cell>
          <cell r="E1989" t="str">
            <v>KS</v>
          </cell>
          <cell r="F1989">
            <v>52245</v>
          </cell>
        </row>
        <row r="1990">
          <cell r="A1990">
            <v>2083671</v>
          </cell>
          <cell r="B1990" t="str">
            <v>Kabelová vývodka...163 MS M50</v>
          </cell>
          <cell r="C1990">
            <v>701.12</v>
          </cell>
          <cell r="D1990">
            <v>100</v>
          </cell>
          <cell r="E1990" t="str">
            <v>KS</v>
          </cell>
          <cell r="F1990">
            <v>70112</v>
          </cell>
        </row>
        <row r="1991">
          <cell r="A1991">
            <v>2083698</v>
          </cell>
          <cell r="B1991" t="str">
            <v>Kabelová vývodka...163 MS M63</v>
          </cell>
          <cell r="C1991">
            <v>926.15</v>
          </cell>
          <cell r="D1991">
            <v>100</v>
          </cell>
          <cell r="E1991" t="str">
            <v>KS</v>
          </cell>
          <cell r="F1991">
            <v>92615</v>
          </cell>
        </row>
        <row r="1992">
          <cell r="A1992">
            <v>2083712</v>
          </cell>
          <cell r="B1992" t="str">
            <v>Kabelová vývodka...162 MS M16</v>
          </cell>
          <cell r="C1992">
            <v>39.409999999999997</v>
          </cell>
          <cell r="D1992">
            <v>100</v>
          </cell>
          <cell r="E1992" t="str">
            <v>KS</v>
          </cell>
          <cell r="F1992">
            <v>3941</v>
          </cell>
        </row>
        <row r="1993">
          <cell r="A1993">
            <v>2083716</v>
          </cell>
          <cell r="B1993" t="str">
            <v>Kabelová vývodka...162 MS M20</v>
          </cell>
          <cell r="C1993">
            <v>45.78</v>
          </cell>
          <cell r="D1993">
            <v>100</v>
          </cell>
          <cell r="E1993" t="str">
            <v>KS</v>
          </cell>
          <cell r="F1993">
            <v>4578</v>
          </cell>
        </row>
        <row r="1994">
          <cell r="A1994">
            <v>2083720</v>
          </cell>
          <cell r="B1994" t="str">
            <v>Kabelová vývodka...162 MS M25</v>
          </cell>
          <cell r="C1994">
            <v>93.17</v>
          </cell>
          <cell r="D1994">
            <v>100</v>
          </cell>
          <cell r="E1994" t="str">
            <v>KS</v>
          </cell>
          <cell r="F1994">
            <v>9317</v>
          </cell>
        </row>
        <row r="1995">
          <cell r="A1995">
            <v>2083724</v>
          </cell>
          <cell r="B1995" t="str">
            <v>Kabelová vývodka...162 MS M32</v>
          </cell>
          <cell r="C1995">
            <v>113.74</v>
          </cell>
          <cell r="D1995">
            <v>100</v>
          </cell>
          <cell r="E1995" t="str">
            <v>KS</v>
          </cell>
          <cell r="F1995">
            <v>11374</v>
          </cell>
        </row>
        <row r="1996">
          <cell r="A1996">
            <v>2083728</v>
          </cell>
          <cell r="B1996" t="str">
            <v>Kabelová vývodka...162 MS M40</v>
          </cell>
          <cell r="C1996">
            <v>365.2</v>
          </cell>
          <cell r="D1996">
            <v>100</v>
          </cell>
          <cell r="E1996" t="str">
            <v>KS</v>
          </cell>
          <cell r="F1996">
            <v>36520</v>
          </cell>
        </row>
        <row r="1997">
          <cell r="A1997">
            <v>2083732</v>
          </cell>
          <cell r="B1997" t="str">
            <v>Kabelová vývodka...162 MS M50</v>
          </cell>
          <cell r="C1997">
            <v>546.04999999999995</v>
          </cell>
          <cell r="D1997">
            <v>100</v>
          </cell>
          <cell r="E1997" t="str">
            <v>KS</v>
          </cell>
          <cell r="F1997">
            <v>54605</v>
          </cell>
        </row>
        <row r="1998">
          <cell r="A1998">
            <v>2083736</v>
          </cell>
          <cell r="B1998" t="str">
            <v>Kabelová vývodka...162 MS M63</v>
          </cell>
          <cell r="C1998">
            <v>822.62</v>
          </cell>
          <cell r="D1998">
            <v>100</v>
          </cell>
          <cell r="E1998" t="str">
            <v>KS</v>
          </cell>
          <cell r="F1998">
            <v>82262</v>
          </cell>
        </row>
        <row r="1999">
          <cell r="A1999">
            <v>2084163</v>
          </cell>
          <cell r="B1999" t="str">
            <v>Přítlačné šroubení...164 MS PG16</v>
          </cell>
          <cell r="C1999">
            <v>19.52</v>
          </cell>
          <cell r="D1999">
            <v>100</v>
          </cell>
          <cell r="E1999" t="str">
            <v>KS</v>
          </cell>
          <cell r="F1999">
            <v>1952</v>
          </cell>
        </row>
        <row r="2000">
          <cell r="A2000">
            <v>2084201</v>
          </cell>
          <cell r="B2000" t="str">
            <v>Přítlačné šroubení...164 MS PG21</v>
          </cell>
          <cell r="C2000">
            <v>26.68</v>
          </cell>
          <cell r="D2000">
            <v>100</v>
          </cell>
          <cell r="E2000" t="str">
            <v>KS</v>
          </cell>
          <cell r="F2000">
            <v>2668</v>
          </cell>
        </row>
        <row r="2001">
          <cell r="A2001">
            <v>2085607</v>
          </cell>
          <cell r="B2001" t="str">
            <v>Kabelová vývodka...V-TEC PG7 MS</v>
          </cell>
          <cell r="C2001">
            <v>117.08</v>
          </cell>
          <cell r="D2001">
            <v>100</v>
          </cell>
          <cell r="E2001" t="str">
            <v>KS</v>
          </cell>
          <cell r="F2001">
            <v>11708</v>
          </cell>
        </row>
        <row r="2002">
          <cell r="A2002">
            <v>2085615</v>
          </cell>
          <cell r="B2002" t="str">
            <v>Kabelová vývodka...V-TEC PG9 MS</v>
          </cell>
          <cell r="C2002">
            <v>136.16</v>
          </cell>
          <cell r="D2002">
            <v>100</v>
          </cell>
          <cell r="E2002" t="str">
            <v>KS</v>
          </cell>
          <cell r="F2002">
            <v>13616</v>
          </cell>
        </row>
        <row r="2003">
          <cell r="A2003">
            <v>2085623</v>
          </cell>
          <cell r="B2003" t="str">
            <v>Kabelová vývodka...V-TEC PG11 MS</v>
          </cell>
          <cell r="C2003">
            <v>158.77000000000001</v>
          </cell>
          <cell r="D2003">
            <v>100</v>
          </cell>
          <cell r="E2003" t="str">
            <v>KS</v>
          </cell>
          <cell r="F2003">
            <v>15877</v>
          </cell>
        </row>
        <row r="2004">
          <cell r="A2004">
            <v>2085631</v>
          </cell>
          <cell r="B2004" t="str">
            <v>Kabelová vývodka...V-TEC PG13 MS</v>
          </cell>
          <cell r="C2004">
            <v>170.45</v>
          </cell>
          <cell r="D2004">
            <v>100</v>
          </cell>
          <cell r="E2004" t="str">
            <v>KS</v>
          </cell>
          <cell r="F2004">
            <v>17045</v>
          </cell>
        </row>
        <row r="2005">
          <cell r="A2005">
            <v>2085658</v>
          </cell>
          <cell r="B2005" t="str">
            <v>Kabelová vývodka...V-TEC PG16 MS</v>
          </cell>
          <cell r="C2005">
            <v>179.83</v>
          </cell>
          <cell r="D2005">
            <v>100</v>
          </cell>
          <cell r="E2005" t="str">
            <v>KS</v>
          </cell>
          <cell r="F2005">
            <v>17983</v>
          </cell>
        </row>
        <row r="2006">
          <cell r="A2006">
            <v>2085666</v>
          </cell>
          <cell r="B2006" t="str">
            <v>Kabelová vývodka...V-TEC PG21 MS</v>
          </cell>
          <cell r="C2006">
            <v>290.14</v>
          </cell>
          <cell r="D2006">
            <v>100</v>
          </cell>
          <cell r="E2006" t="str">
            <v>KS</v>
          </cell>
          <cell r="F2006">
            <v>29014</v>
          </cell>
        </row>
        <row r="2007">
          <cell r="A2007">
            <v>2085674</v>
          </cell>
          <cell r="B2007" t="str">
            <v>Kabelová vývodka...V-TEC PG29 MS</v>
          </cell>
          <cell r="C2007">
            <v>413.05</v>
          </cell>
          <cell r="D2007">
            <v>100</v>
          </cell>
          <cell r="E2007" t="str">
            <v>KS</v>
          </cell>
          <cell r="F2007">
            <v>41305</v>
          </cell>
        </row>
        <row r="2008">
          <cell r="A2008">
            <v>2085682</v>
          </cell>
          <cell r="B2008" t="str">
            <v>Kabelová vývodka...V-TEC PG36 MS</v>
          </cell>
          <cell r="C2008">
            <v>883.7</v>
          </cell>
          <cell r="D2008">
            <v>100</v>
          </cell>
          <cell r="E2008" t="str">
            <v>KS</v>
          </cell>
          <cell r="F2008">
            <v>88370</v>
          </cell>
        </row>
        <row r="2009">
          <cell r="A2009">
            <v>2085690</v>
          </cell>
          <cell r="B2009" t="str">
            <v>Kabelová vývodka...V-TEC PG42 MS</v>
          </cell>
          <cell r="C2009">
            <v>1609.76</v>
          </cell>
          <cell r="D2009">
            <v>100</v>
          </cell>
          <cell r="E2009" t="str">
            <v>KS</v>
          </cell>
          <cell r="F2009">
            <v>160976</v>
          </cell>
        </row>
        <row r="2010">
          <cell r="A2010">
            <v>2085739</v>
          </cell>
          <cell r="B2010" t="str">
            <v>Kabelová vývodka...V-TEC L PG9 MS</v>
          </cell>
          <cell r="C2010">
            <v>148.57</v>
          </cell>
          <cell r="D2010">
            <v>100</v>
          </cell>
          <cell r="E2010" t="str">
            <v>KS</v>
          </cell>
          <cell r="F2010">
            <v>14857</v>
          </cell>
        </row>
        <row r="2011">
          <cell r="A2011">
            <v>2085755</v>
          </cell>
          <cell r="B2011" t="str">
            <v>Kabelová vývodka...V-TEC L PG13 MS</v>
          </cell>
          <cell r="C2011">
            <v>177.91</v>
          </cell>
          <cell r="D2011">
            <v>100</v>
          </cell>
          <cell r="E2011" t="str">
            <v>KS</v>
          </cell>
          <cell r="F2011">
            <v>17791</v>
          </cell>
        </row>
        <row r="2012">
          <cell r="A2012">
            <v>2085763</v>
          </cell>
          <cell r="B2012" t="str">
            <v>Kabelová vývodka...V-TEC L PG16 MS</v>
          </cell>
          <cell r="C2012">
            <v>183.65</v>
          </cell>
          <cell r="D2012">
            <v>100</v>
          </cell>
          <cell r="E2012" t="str">
            <v>KS</v>
          </cell>
          <cell r="F2012">
            <v>18365</v>
          </cell>
        </row>
        <row r="2013">
          <cell r="A2013">
            <v>2085771</v>
          </cell>
          <cell r="B2013" t="str">
            <v>Kabelová vývodka...V-TEC L PG21 MS</v>
          </cell>
          <cell r="C2013">
            <v>268.52</v>
          </cell>
          <cell r="D2013">
            <v>100</v>
          </cell>
          <cell r="E2013" t="str">
            <v>KS</v>
          </cell>
          <cell r="F2013">
            <v>26852</v>
          </cell>
        </row>
        <row r="2014">
          <cell r="A2014">
            <v>2085798</v>
          </cell>
          <cell r="B2014" t="str">
            <v>Kabelová vývodka...V-TEC L PG29 MS</v>
          </cell>
          <cell r="C2014">
            <v>429.45</v>
          </cell>
          <cell r="D2014">
            <v>100</v>
          </cell>
          <cell r="E2014" t="str">
            <v>KS</v>
          </cell>
          <cell r="F2014">
            <v>42945</v>
          </cell>
        </row>
        <row r="2015">
          <cell r="A2015">
            <v>2086018</v>
          </cell>
          <cell r="B2015" t="str">
            <v>Kabelová vývodka...V-TEC VM12 MS</v>
          </cell>
          <cell r="C2015">
            <v>81.99</v>
          </cell>
          <cell r="D2015">
            <v>100</v>
          </cell>
          <cell r="E2015" t="str">
            <v>KS</v>
          </cell>
          <cell r="F2015">
            <v>8199</v>
          </cell>
        </row>
        <row r="2016">
          <cell r="A2016">
            <v>2086024</v>
          </cell>
          <cell r="B2016" t="str">
            <v>Kabelová vývodka...V-TEC VM16 MS</v>
          </cell>
          <cell r="C2016">
            <v>91.24</v>
          </cell>
          <cell r="D2016">
            <v>100</v>
          </cell>
          <cell r="E2016" t="str">
            <v>KS</v>
          </cell>
          <cell r="F2016">
            <v>9124</v>
          </cell>
        </row>
        <row r="2017">
          <cell r="A2017">
            <v>2086030</v>
          </cell>
          <cell r="B2017" t="str">
            <v>Kabelová vývodka...V-TEC VM20 MS</v>
          </cell>
          <cell r="C2017">
            <v>123.8</v>
          </cell>
          <cell r="D2017">
            <v>100</v>
          </cell>
          <cell r="E2017" t="str">
            <v>KS</v>
          </cell>
          <cell r="F2017">
            <v>12380</v>
          </cell>
        </row>
        <row r="2018">
          <cell r="A2018">
            <v>2086036</v>
          </cell>
          <cell r="B2018" t="str">
            <v>Kabelová vývodka...V-TEC VM25 MS</v>
          </cell>
          <cell r="C2018">
            <v>168.45</v>
          </cell>
          <cell r="D2018">
            <v>100</v>
          </cell>
          <cell r="E2018" t="str">
            <v>KS</v>
          </cell>
          <cell r="F2018">
            <v>16845</v>
          </cell>
        </row>
        <row r="2019">
          <cell r="A2019">
            <v>2086042</v>
          </cell>
          <cell r="B2019" t="str">
            <v>Kabelová vývodka...V-TEC VM32 MS</v>
          </cell>
          <cell r="C2019">
            <v>274.54000000000002</v>
          </cell>
          <cell r="D2019">
            <v>100</v>
          </cell>
          <cell r="E2019" t="str">
            <v>KS</v>
          </cell>
          <cell r="F2019">
            <v>27454</v>
          </cell>
        </row>
        <row r="2020">
          <cell r="A2020">
            <v>2086048</v>
          </cell>
          <cell r="B2020" t="str">
            <v>Kabelová vývodka...V-TEC VM40 MS</v>
          </cell>
          <cell r="C2020">
            <v>433.83</v>
          </cell>
          <cell r="D2020">
            <v>100</v>
          </cell>
          <cell r="E2020" t="str">
            <v>KS</v>
          </cell>
          <cell r="F2020">
            <v>43383</v>
          </cell>
        </row>
        <row r="2021">
          <cell r="A2021">
            <v>2086054</v>
          </cell>
          <cell r="B2021" t="str">
            <v>Kabelová vývodka...V-TEC VM50 MS</v>
          </cell>
          <cell r="C2021">
            <v>947.61</v>
          </cell>
          <cell r="D2021">
            <v>100</v>
          </cell>
          <cell r="E2021" t="str">
            <v>KS</v>
          </cell>
          <cell r="F2021">
            <v>94761</v>
          </cell>
        </row>
        <row r="2022">
          <cell r="A2022">
            <v>2086060</v>
          </cell>
          <cell r="B2022" t="str">
            <v>Kabelová vývodka...V-TEC VM63 MS</v>
          </cell>
          <cell r="C2022">
            <v>1946.58</v>
          </cell>
          <cell r="D2022">
            <v>100</v>
          </cell>
          <cell r="E2022" t="str">
            <v>KS</v>
          </cell>
          <cell r="F2022">
            <v>194658</v>
          </cell>
        </row>
        <row r="2023">
          <cell r="A2023">
            <v>2086111</v>
          </cell>
          <cell r="B2023" t="str">
            <v>Kabelová vývodka...V-TEC VM LM12 MS</v>
          </cell>
          <cell r="C2023">
            <v>144.83000000000001</v>
          </cell>
          <cell r="D2023">
            <v>100</v>
          </cell>
          <cell r="E2023" t="str">
            <v>KS</v>
          </cell>
          <cell r="F2023">
            <v>14483</v>
          </cell>
        </row>
        <row r="2024">
          <cell r="A2024">
            <v>2086117</v>
          </cell>
          <cell r="B2024" t="str">
            <v>Kabelová vývodka...V-TEC VM LM16 MS</v>
          </cell>
          <cell r="C2024">
            <v>104.37</v>
          </cell>
          <cell r="D2024">
            <v>100</v>
          </cell>
          <cell r="E2024" t="str">
            <v>KS</v>
          </cell>
          <cell r="F2024">
            <v>10437</v>
          </cell>
        </row>
        <row r="2025">
          <cell r="A2025">
            <v>2086123</v>
          </cell>
          <cell r="B2025" t="str">
            <v>Kabelová vývodka...V-TEC VM LM20 MS</v>
          </cell>
          <cell r="C2025">
            <v>134.04</v>
          </cell>
          <cell r="D2025">
            <v>100</v>
          </cell>
          <cell r="E2025" t="str">
            <v>KS</v>
          </cell>
          <cell r="F2025">
            <v>13404</v>
          </cell>
        </row>
        <row r="2026">
          <cell r="A2026">
            <v>2086129</v>
          </cell>
          <cell r="B2026" t="str">
            <v>Kabelová vývodka...V-TEC VM LM25 MS</v>
          </cell>
          <cell r="C2026">
            <v>168.45</v>
          </cell>
          <cell r="D2026">
            <v>100</v>
          </cell>
          <cell r="E2026" t="str">
            <v>KS</v>
          </cell>
          <cell r="F2026">
            <v>16845</v>
          </cell>
        </row>
        <row r="2027">
          <cell r="A2027">
            <v>2086135</v>
          </cell>
          <cell r="B2027" t="str">
            <v>Kabelová vývodka...V-TEC VM LM32 MS</v>
          </cell>
          <cell r="C2027">
            <v>465.79</v>
          </cell>
          <cell r="D2027">
            <v>100</v>
          </cell>
          <cell r="E2027" t="str">
            <v>KS</v>
          </cell>
          <cell r="F2027">
            <v>46579</v>
          </cell>
        </row>
        <row r="2028">
          <cell r="A2028">
            <v>2086141</v>
          </cell>
          <cell r="B2028" t="str">
            <v>Kabelová vývodka...V-TEC VM LM40 MS</v>
          </cell>
          <cell r="C2028">
            <v>776.29</v>
          </cell>
          <cell r="D2028">
            <v>100</v>
          </cell>
          <cell r="E2028" t="str">
            <v>KS</v>
          </cell>
          <cell r="F2028">
            <v>77629</v>
          </cell>
        </row>
        <row r="2029">
          <cell r="A2029">
            <v>2086165</v>
          </cell>
          <cell r="B2029" t="str">
            <v>Kabel.vývodka s pružinovým konta...V-TEC VM16 EMV-K</v>
          </cell>
          <cell r="C2029">
            <v>272.7</v>
          </cell>
          <cell r="D2029">
            <v>100</v>
          </cell>
          <cell r="E2029" t="str">
            <v>KS</v>
          </cell>
          <cell r="F2029">
            <v>27270</v>
          </cell>
        </row>
        <row r="2030">
          <cell r="A2030">
            <v>2086169</v>
          </cell>
          <cell r="B2030" t="str">
            <v>Kabel.vývodka s pružinovým konta...V-TEC VM20 EMV-K</v>
          </cell>
          <cell r="C2030">
            <v>336.83</v>
          </cell>
          <cell r="D2030">
            <v>100</v>
          </cell>
          <cell r="E2030" t="str">
            <v>KS</v>
          </cell>
          <cell r="F2030">
            <v>33683</v>
          </cell>
        </row>
        <row r="2031">
          <cell r="A2031">
            <v>2086173</v>
          </cell>
          <cell r="B2031" t="str">
            <v>Kabel.vývodka s pružinovým konta...V-TEC VM25 EMV-K</v>
          </cell>
          <cell r="C2031">
            <v>393.11</v>
          </cell>
          <cell r="D2031">
            <v>100</v>
          </cell>
          <cell r="E2031" t="str">
            <v>KS</v>
          </cell>
          <cell r="F2031">
            <v>39311</v>
          </cell>
        </row>
        <row r="2032">
          <cell r="A2032">
            <v>2086177</v>
          </cell>
          <cell r="B2032" t="str">
            <v>Vývodka s pružinovým kontaktem...V-TEC VM32 EMV-K</v>
          </cell>
          <cell r="C2032">
            <v>514.13</v>
          </cell>
          <cell r="D2032">
            <v>100</v>
          </cell>
          <cell r="E2032" t="str">
            <v>KS</v>
          </cell>
          <cell r="F2032">
            <v>51413</v>
          </cell>
        </row>
        <row r="2033">
          <cell r="A2033">
            <v>2086181</v>
          </cell>
          <cell r="B2033" t="str">
            <v>Vývodka s pružinovým kontaktem...V-TEC VM40 EMV-K</v>
          </cell>
          <cell r="C2033">
            <v>827.21</v>
          </cell>
          <cell r="D2033">
            <v>100</v>
          </cell>
          <cell r="E2033" t="str">
            <v>KS</v>
          </cell>
          <cell r="F2033">
            <v>82721</v>
          </cell>
        </row>
        <row r="2034">
          <cell r="A2034">
            <v>2086185</v>
          </cell>
          <cell r="B2034" t="str">
            <v>Vývodka s pružinovým kontaktem...V-TEC VM50 EMV-K</v>
          </cell>
          <cell r="C2034">
            <v>1456.26</v>
          </cell>
          <cell r="D2034">
            <v>100</v>
          </cell>
          <cell r="E2034" t="str">
            <v>KS</v>
          </cell>
          <cell r="F2034">
            <v>145626</v>
          </cell>
        </row>
        <row r="2035">
          <cell r="A2035">
            <v>2086189</v>
          </cell>
          <cell r="B2035" t="str">
            <v>Vývodka...V-TEC VM63 EMV-K</v>
          </cell>
          <cell r="C2035">
            <v>2619.09</v>
          </cell>
          <cell r="D2035">
            <v>100</v>
          </cell>
          <cell r="E2035" t="str">
            <v>KS</v>
          </cell>
          <cell r="F2035">
            <v>261909</v>
          </cell>
        </row>
        <row r="2036">
          <cell r="A2036">
            <v>2086207</v>
          </cell>
          <cell r="B2036" t="str">
            <v>Vývodka...V-TEC VM16 EMV</v>
          </cell>
          <cell r="C2036">
            <v>144.99</v>
          </cell>
          <cell r="D2036">
            <v>100</v>
          </cell>
          <cell r="E2036" t="str">
            <v>KS</v>
          </cell>
          <cell r="F2036">
            <v>14499</v>
          </cell>
        </row>
        <row r="2037">
          <cell r="A2037">
            <v>2086211</v>
          </cell>
          <cell r="B2037" t="str">
            <v>Kabelová vývodka EMV...V-TEC VM20 EMV</v>
          </cell>
          <cell r="C2037">
            <v>193.51</v>
          </cell>
          <cell r="D2037">
            <v>100</v>
          </cell>
          <cell r="E2037" t="str">
            <v>KS</v>
          </cell>
          <cell r="F2037">
            <v>19351</v>
          </cell>
        </row>
        <row r="2038">
          <cell r="A2038">
            <v>2086215</v>
          </cell>
          <cell r="B2038" t="str">
            <v>Kabelová vývodka EMV...V-TEC VM25 EMV</v>
          </cell>
          <cell r="C2038">
            <v>332.39</v>
          </cell>
          <cell r="D2038">
            <v>100</v>
          </cell>
          <cell r="E2038" t="str">
            <v>KS</v>
          </cell>
          <cell r="F2038">
            <v>33239</v>
          </cell>
        </row>
        <row r="2039">
          <cell r="A2039">
            <v>2086219</v>
          </cell>
          <cell r="B2039" t="str">
            <v>Kabelová vývodka EMV...V-TEC VM32 EMV</v>
          </cell>
          <cell r="C2039">
            <v>459.12</v>
          </cell>
          <cell r="D2039">
            <v>100</v>
          </cell>
          <cell r="E2039" t="str">
            <v>KS</v>
          </cell>
          <cell r="F2039">
            <v>45912</v>
          </cell>
        </row>
        <row r="2040">
          <cell r="A2040">
            <v>2086223</v>
          </cell>
          <cell r="B2040" t="str">
            <v>Kabelová vývodka EMV...V-TEC VM40 EMV</v>
          </cell>
          <cell r="C2040">
            <v>706.34</v>
          </cell>
          <cell r="D2040">
            <v>100</v>
          </cell>
          <cell r="E2040" t="str">
            <v>KS</v>
          </cell>
          <cell r="F2040">
            <v>70634</v>
          </cell>
        </row>
        <row r="2041">
          <cell r="A2041">
            <v>2086227</v>
          </cell>
          <cell r="B2041" t="str">
            <v>Kabelová vývodka EMV...V-TEC VM50 EMV</v>
          </cell>
          <cell r="C2041">
            <v>1566.09</v>
          </cell>
          <cell r="D2041">
            <v>100</v>
          </cell>
          <cell r="E2041" t="str">
            <v>KS</v>
          </cell>
          <cell r="F2041">
            <v>156609</v>
          </cell>
        </row>
        <row r="2042">
          <cell r="A2042">
            <v>2086231</v>
          </cell>
          <cell r="B2042" t="str">
            <v>Kabelová vývodka EMV...V-TEC VM63 EMV</v>
          </cell>
          <cell r="C2042">
            <v>2335.96</v>
          </cell>
          <cell r="D2042">
            <v>100</v>
          </cell>
          <cell r="E2042" t="str">
            <v>KS</v>
          </cell>
          <cell r="F2042">
            <v>233596</v>
          </cell>
        </row>
        <row r="2043">
          <cell r="A2043">
            <v>2088280</v>
          </cell>
          <cell r="B2043" t="str">
            <v>Rozšíření...165 ADA M12-16</v>
          </cell>
          <cell r="C2043">
            <v>51.51</v>
          </cell>
          <cell r="D2043">
            <v>100</v>
          </cell>
          <cell r="E2043" t="str">
            <v>KS</v>
          </cell>
          <cell r="F2043">
            <v>5151</v>
          </cell>
        </row>
        <row r="2044">
          <cell r="A2044">
            <v>2088281</v>
          </cell>
          <cell r="B2044" t="str">
            <v>Rozšíření...165 ADA M16-20</v>
          </cell>
          <cell r="C2044">
            <v>79.260000000000005</v>
          </cell>
          <cell r="D2044">
            <v>100</v>
          </cell>
          <cell r="E2044" t="str">
            <v>KS</v>
          </cell>
          <cell r="F2044">
            <v>7926</v>
          </cell>
        </row>
        <row r="2045">
          <cell r="A2045">
            <v>2088282</v>
          </cell>
          <cell r="B2045" t="str">
            <v>Rozšíření...165 ADA M20-25</v>
          </cell>
          <cell r="C2045">
            <v>129.53</v>
          </cell>
          <cell r="D2045">
            <v>100</v>
          </cell>
          <cell r="E2045" t="str">
            <v>KS</v>
          </cell>
          <cell r="F2045">
            <v>12953</v>
          </cell>
        </row>
        <row r="2046">
          <cell r="A2046">
            <v>2088283</v>
          </cell>
          <cell r="B2046" t="str">
            <v>Rozšíření...165 ADA M25-32</v>
          </cell>
          <cell r="C2046">
            <v>169.39</v>
          </cell>
          <cell r="D2046">
            <v>100</v>
          </cell>
          <cell r="E2046" t="str">
            <v>KS</v>
          </cell>
          <cell r="F2046">
            <v>16939</v>
          </cell>
        </row>
        <row r="2047">
          <cell r="A2047">
            <v>2088284</v>
          </cell>
          <cell r="B2047" t="str">
            <v>Rozšíření...165 ADA M32-40</v>
          </cell>
          <cell r="C2047">
            <v>218.6</v>
          </cell>
          <cell r="D2047">
            <v>100</v>
          </cell>
          <cell r="E2047" t="str">
            <v>KS</v>
          </cell>
          <cell r="F2047">
            <v>21860</v>
          </cell>
        </row>
        <row r="2048">
          <cell r="A2048">
            <v>2088285</v>
          </cell>
          <cell r="B2048" t="str">
            <v>Rozšíření...165 ADA M40-50</v>
          </cell>
          <cell r="C2048">
            <v>378.17</v>
          </cell>
          <cell r="D2048">
            <v>100</v>
          </cell>
          <cell r="E2048" t="str">
            <v>KS</v>
          </cell>
          <cell r="F2048">
            <v>37817</v>
          </cell>
        </row>
        <row r="2049">
          <cell r="A2049">
            <v>2088286</v>
          </cell>
          <cell r="B2049" t="str">
            <v>Rozšíření...165 ADA M 50-63</v>
          </cell>
          <cell r="C2049">
            <v>852.3</v>
          </cell>
          <cell r="D2049">
            <v>100</v>
          </cell>
          <cell r="E2049" t="str">
            <v>KS</v>
          </cell>
          <cell r="F2049">
            <v>85230</v>
          </cell>
        </row>
        <row r="2050">
          <cell r="A2050">
            <v>2088289</v>
          </cell>
          <cell r="B2050" t="str">
            <v>Adaptér...165 ADA PG29-M25</v>
          </cell>
          <cell r="C2050">
            <v>288.82</v>
          </cell>
          <cell r="D2050">
            <v>100</v>
          </cell>
          <cell r="E2050" t="str">
            <v>KS</v>
          </cell>
          <cell r="F2050">
            <v>28882</v>
          </cell>
        </row>
        <row r="2051">
          <cell r="A2051">
            <v>2088291</v>
          </cell>
          <cell r="B2051" t="str">
            <v>Adaptér...165 ADA PG9-M16</v>
          </cell>
          <cell r="C2051">
            <v>79.34</v>
          </cell>
          <cell r="D2051">
            <v>100</v>
          </cell>
          <cell r="E2051" t="str">
            <v>KS</v>
          </cell>
          <cell r="F2051">
            <v>7934</v>
          </cell>
        </row>
        <row r="2052">
          <cell r="A2052">
            <v>2088292</v>
          </cell>
          <cell r="B2052" t="str">
            <v>Adaptér...165 ADA PG11-M16</v>
          </cell>
          <cell r="C2052">
            <v>79.64</v>
          </cell>
          <cell r="D2052">
            <v>100</v>
          </cell>
          <cell r="E2052" t="str">
            <v>KS</v>
          </cell>
          <cell r="F2052">
            <v>7964</v>
          </cell>
        </row>
        <row r="2053">
          <cell r="A2053">
            <v>2088293</v>
          </cell>
          <cell r="B2053" t="str">
            <v>Adaptér...165 ADA PG13-M20</v>
          </cell>
          <cell r="C2053">
            <v>114.72</v>
          </cell>
          <cell r="D2053">
            <v>100</v>
          </cell>
          <cell r="E2053" t="str">
            <v>KS</v>
          </cell>
          <cell r="F2053">
            <v>11472</v>
          </cell>
        </row>
        <row r="2054">
          <cell r="A2054">
            <v>2088294</v>
          </cell>
          <cell r="B2054" t="str">
            <v>Adaptér...165 ADA PG16-M20</v>
          </cell>
          <cell r="C2054">
            <v>101.43</v>
          </cell>
          <cell r="D2054">
            <v>100</v>
          </cell>
          <cell r="E2054" t="str">
            <v>KS</v>
          </cell>
          <cell r="F2054">
            <v>10143</v>
          </cell>
        </row>
        <row r="2055">
          <cell r="A2055">
            <v>2088295</v>
          </cell>
          <cell r="B2055" t="str">
            <v>Adaptér...165 ADA PG16-M25</v>
          </cell>
          <cell r="C2055">
            <v>130.24</v>
          </cell>
          <cell r="D2055">
            <v>100</v>
          </cell>
          <cell r="E2055" t="str">
            <v>KS</v>
          </cell>
          <cell r="F2055">
            <v>13024</v>
          </cell>
        </row>
        <row r="2056">
          <cell r="A2056">
            <v>2088296</v>
          </cell>
          <cell r="B2056" t="str">
            <v>Adaptér...165 ADA PG21-M25</v>
          </cell>
          <cell r="C2056">
            <v>214.03</v>
          </cell>
          <cell r="D2056">
            <v>100</v>
          </cell>
          <cell r="E2056" t="str">
            <v>KS</v>
          </cell>
          <cell r="F2056">
            <v>21403</v>
          </cell>
        </row>
        <row r="2057">
          <cell r="A2057">
            <v>2088297</v>
          </cell>
          <cell r="B2057" t="str">
            <v>Adaptér...165 ADA PG21-M32</v>
          </cell>
          <cell r="C2057">
            <v>367.73</v>
          </cell>
          <cell r="D2057">
            <v>100</v>
          </cell>
          <cell r="E2057" t="str">
            <v>KS</v>
          </cell>
          <cell r="F2057">
            <v>36773</v>
          </cell>
        </row>
        <row r="2058">
          <cell r="A2058">
            <v>2088298</v>
          </cell>
          <cell r="B2058" t="str">
            <v>Adaptér...165 ADA PG29-M40</v>
          </cell>
          <cell r="C2058">
            <v>459.09</v>
          </cell>
          <cell r="D2058">
            <v>100</v>
          </cell>
          <cell r="E2058" t="str">
            <v>KS</v>
          </cell>
          <cell r="F2058">
            <v>45909</v>
          </cell>
        </row>
        <row r="2059">
          <cell r="A2059">
            <v>2088302</v>
          </cell>
          <cell r="B2059" t="str">
            <v>Adaptér...165 ADA M16-PG11</v>
          </cell>
          <cell r="C2059">
            <v>70.209999999999994</v>
          </cell>
          <cell r="D2059">
            <v>100</v>
          </cell>
          <cell r="E2059" t="str">
            <v>KS</v>
          </cell>
          <cell r="F2059">
            <v>7021</v>
          </cell>
        </row>
        <row r="2060">
          <cell r="A2060">
            <v>2088303</v>
          </cell>
          <cell r="B2060" t="str">
            <v>Adaptér...165 ADA M20-PG13</v>
          </cell>
          <cell r="C2060">
            <v>63.7</v>
          </cell>
          <cell r="D2060">
            <v>100</v>
          </cell>
          <cell r="E2060" t="str">
            <v>KS</v>
          </cell>
          <cell r="F2060">
            <v>6370</v>
          </cell>
        </row>
        <row r="2061">
          <cell r="A2061">
            <v>2088304</v>
          </cell>
          <cell r="B2061" t="str">
            <v>Adaptér...165 ADA M25-PG16</v>
          </cell>
          <cell r="C2061">
            <v>169.32</v>
          </cell>
          <cell r="D2061">
            <v>100</v>
          </cell>
          <cell r="E2061" t="str">
            <v>KS</v>
          </cell>
          <cell r="F2061">
            <v>16932</v>
          </cell>
        </row>
        <row r="2062">
          <cell r="A2062">
            <v>2088305</v>
          </cell>
          <cell r="B2062" t="str">
            <v>Adaptér...165 ADA M32-PG21</v>
          </cell>
          <cell r="C2062">
            <v>126.36</v>
          </cell>
          <cell r="D2062">
            <v>100</v>
          </cell>
          <cell r="E2062" t="str">
            <v>KS</v>
          </cell>
          <cell r="F2062">
            <v>12636</v>
          </cell>
        </row>
        <row r="2063">
          <cell r="A2063">
            <v>2088306</v>
          </cell>
          <cell r="B2063" t="str">
            <v>Adaptér...165 ADA M40-PG29</v>
          </cell>
          <cell r="C2063">
            <v>192.67</v>
          </cell>
          <cell r="D2063">
            <v>100</v>
          </cell>
          <cell r="E2063" t="str">
            <v>KS</v>
          </cell>
          <cell r="F2063">
            <v>19267</v>
          </cell>
        </row>
        <row r="2064">
          <cell r="A2064">
            <v>2088314</v>
          </cell>
          <cell r="B2064" t="str">
            <v>Adaptér...165 ADA M20-PG9</v>
          </cell>
          <cell r="C2064">
            <v>72.45</v>
          </cell>
          <cell r="D2064">
            <v>100</v>
          </cell>
          <cell r="E2064" t="str">
            <v>KS</v>
          </cell>
          <cell r="F2064">
            <v>7245</v>
          </cell>
        </row>
        <row r="2065">
          <cell r="A2065">
            <v>2088316</v>
          </cell>
          <cell r="B2065" t="str">
            <v>Adaptér...165 ADA M20-PG11</v>
          </cell>
          <cell r="C2065">
            <v>63.35</v>
          </cell>
          <cell r="D2065">
            <v>100</v>
          </cell>
          <cell r="E2065" t="str">
            <v>KS</v>
          </cell>
          <cell r="F2065">
            <v>6335</v>
          </cell>
        </row>
        <row r="2066">
          <cell r="A2066">
            <v>2088318</v>
          </cell>
          <cell r="B2066" t="str">
            <v>Adaptér...165 ADA M20-PG16</v>
          </cell>
          <cell r="C2066">
            <v>99.35</v>
          </cell>
          <cell r="D2066">
            <v>100</v>
          </cell>
          <cell r="E2066" t="str">
            <v>KS</v>
          </cell>
          <cell r="F2066">
            <v>9935</v>
          </cell>
        </row>
        <row r="2067">
          <cell r="A2067">
            <v>2088320</v>
          </cell>
          <cell r="B2067" t="str">
            <v>Adaptér...165 ADA M25-PG11</v>
          </cell>
          <cell r="C2067">
            <v>136.12</v>
          </cell>
          <cell r="D2067">
            <v>100</v>
          </cell>
          <cell r="E2067" t="str">
            <v>KS</v>
          </cell>
          <cell r="F2067">
            <v>13612</v>
          </cell>
        </row>
        <row r="2068">
          <cell r="A2068">
            <v>2088322</v>
          </cell>
          <cell r="B2068" t="str">
            <v>Adaptér...165 ADA M25-PG13</v>
          </cell>
          <cell r="C2068">
            <v>148.74</v>
          </cell>
          <cell r="D2068">
            <v>100</v>
          </cell>
          <cell r="E2068" t="str">
            <v>KS</v>
          </cell>
          <cell r="F2068">
            <v>14874</v>
          </cell>
        </row>
        <row r="2069">
          <cell r="A2069">
            <v>2088324</v>
          </cell>
          <cell r="B2069" t="str">
            <v>Adaptér...165 ADA M25-PG21</v>
          </cell>
          <cell r="C2069">
            <v>116.4</v>
          </cell>
          <cell r="D2069">
            <v>100</v>
          </cell>
          <cell r="E2069" t="str">
            <v>KS</v>
          </cell>
          <cell r="F2069">
            <v>11640</v>
          </cell>
        </row>
        <row r="2070">
          <cell r="A2070">
            <v>2088328</v>
          </cell>
          <cell r="B2070" t="str">
            <v>Adaptér...165 ADA M32-PG16</v>
          </cell>
          <cell r="C2070">
            <v>164.37</v>
          </cell>
          <cell r="D2070">
            <v>100</v>
          </cell>
          <cell r="E2070" t="str">
            <v>KS</v>
          </cell>
          <cell r="F2070">
            <v>16437</v>
          </cell>
        </row>
        <row r="2071">
          <cell r="A2071">
            <v>2088330</v>
          </cell>
          <cell r="B2071" t="str">
            <v>Adaptér...165 ADA M32-PG29</v>
          </cell>
          <cell r="C2071">
            <v>222.95</v>
          </cell>
          <cell r="D2071">
            <v>100</v>
          </cell>
          <cell r="E2071" t="str">
            <v>KS</v>
          </cell>
          <cell r="F2071">
            <v>22295</v>
          </cell>
        </row>
        <row r="2072">
          <cell r="A2072">
            <v>2088334</v>
          </cell>
          <cell r="B2072" t="str">
            <v>Adaptér...165 ADA M40-PG21</v>
          </cell>
          <cell r="C2072">
            <v>227.87</v>
          </cell>
          <cell r="D2072">
            <v>100</v>
          </cell>
          <cell r="E2072" t="str">
            <v>KS</v>
          </cell>
          <cell r="F2072">
            <v>22787</v>
          </cell>
        </row>
        <row r="2073">
          <cell r="A2073">
            <v>2088444</v>
          </cell>
          <cell r="B2073" t="str">
            <v>Těsnicí kroužek...170 M25</v>
          </cell>
          <cell r="C2073">
            <v>30.4</v>
          </cell>
          <cell r="D2073">
            <v>100</v>
          </cell>
          <cell r="E2073" t="str">
            <v>KS</v>
          </cell>
          <cell r="F2073">
            <v>3040</v>
          </cell>
        </row>
        <row r="2074">
          <cell r="A2074">
            <v>2088452</v>
          </cell>
          <cell r="B2074" t="str">
            <v>Těsnicí kroužek...170 M32</v>
          </cell>
          <cell r="C2074">
            <v>40.53</v>
          </cell>
          <cell r="D2074">
            <v>100</v>
          </cell>
          <cell r="E2074" t="str">
            <v>KS</v>
          </cell>
          <cell r="F2074">
            <v>4053</v>
          </cell>
        </row>
        <row r="2075">
          <cell r="A2075">
            <v>2088711</v>
          </cell>
          <cell r="B2075" t="str">
            <v>Těsnicí kroužek...171 M16</v>
          </cell>
          <cell r="C2075">
            <v>5.98</v>
          </cell>
          <cell r="D2075">
            <v>100</v>
          </cell>
          <cell r="E2075" t="str">
            <v>KS</v>
          </cell>
          <cell r="F2075">
            <v>598</v>
          </cell>
        </row>
        <row r="2076">
          <cell r="A2076">
            <v>2088738</v>
          </cell>
          <cell r="B2076" t="str">
            <v>Těsnicí kroužek...171 M20</v>
          </cell>
          <cell r="C2076">
            <v>6.01</v>
          </cell>
          <cell r="D2076">
            <v>100</v>
          </cell>
          <cell r="E2076" t="str">
            <v>KS</v>
          </cell>
          <cell r="F2076">
            <v>601</v>
          </cell>
        </row>
        <row r="2077">
          <cell r="A2077">
            <v>2088746</v>
          </cell>
          <cell r="B2077" t="str">
            <v>Těsnicí kroužek...171 M25</v>
          </cell>
          <cell r="C2077">
            <v>6.14</v>
          </cell>
          <cell r="D2077">
            <v>100</v>
          </cell>
          <cell r="E2077" t="str">
            <v>KS</v>
          </cell>
          <cell r="F2077">
            <v>614</v>
          </cell>
        </row>
        <row r="2078">
          <cell r="A2078">
            <v>2088754</v>
          </cell>
          <cell r="B2078" t="str">
            <v>Těsnicí kroužek...171 M32</v>
          </cell>
          <cell r="C2078">
            <v>8.61</v>
          </cell>
          <cell r="D2078">
            <v>100</v>
          </cell>
          <cell r="E2078" t="str">
            <v>KS</v>
          </cell>
          <cell r="F2078">
            <v>861</v>
          </cell>
        </row>
        <row r="2079">
          <cell r="A2079">
            <v>2088762</v>
          </cell>
          <cell r="B2079" t="str">
            <v>Těsnicí kroužek...171 M40</v>
          </cell>
          <cell r="C2079">
            <v>7.84</v>
          </cell>
          <cell r="D2079">
            <v>100</v>
          </cell>
          <cell r="E2079" t="str">
            <v>KS</v>
          </cell>
          <cell r="F2079">
            <v>784</v>
          </cell>
        </row>
        <row r="2080">
          <cell r="A2080">
            <v>2088770</v>
          </cell>
          <cell r="B2080" t="str">
            <v>Těsnicí kroužek...171 M50</v>
          </cell>
          <cell r="C2080">
            <v>10.84</v>
          </cell>
          <cell r="D2080">
            <v>100</v>
          </cell>
          <cell r="E2080" t="str">
            <v>KS</v>
          </cell>
          <cell r="F2080">
            <v>1084</v>
          </cell>
        </row>
        <row r="2081">
          <cell r="A2081">
            <v>2088789</v>
          </cell>
          <cell r="B2081" t="str">
            <v>Těsnicí kroužek...171 M63</v>
          </cell>
          <cell r="C2081">
            <v>27.08</v>
          </cell>
          <cell r="D2081">
            <v>100</v>
          </cell>
          <cell r="E2081" t="str">
            <v>KS</v>
          </cell>
          <cell r="F2081">
            <v>2708</v>
          </cell>
        </row>
        <row r="2082">
          <cell r="A2082">
            <v>2088819</v>
          </cell>
          <cell r="B2082" t="str">
            <v>Těsnicí kroužek...171 PG 9</v>
          </cell>
          <cell r="C2082">
            <v>4.25</v>
          </cell>
          <cell r="D2082">
            <v>100</v>
          </cell>
          <cell r="E2082" t="str">
            <v>KS</v>
          </cell>
          <cell r="F2082">
            <v>425</v>
          </cell>
        </row>
        <row r="2083">
          <cell r="A2083">
            <v>2088827</v>
          </cell>
          <cell r="B2083" t="str">
            <v>Těsnicí kroužek...171 PG11</v>
          </cell>
          <cell r="C2083">
            <v>5.18</v>
          </cell>
          <cell r="D2083">
            <v>100</v>
          </cell>
          <cell r="E2083" t="str">
            <v>KS</v>
          </cell>
          <cell r="F2083">
            <v>518</v>
          </cell>
        </row>
        <row r="2084">
          <cell r="A2084">
            <v>2088835</v>
          </cell>
          <cell r="B2084" t="str">
            <v>Těsnicí kroužek...171 PG13.5</v>
          </cell>
          <cell r="C2084">
            <v>5.62</v>
          </cell>
          <cell r="D2084">
            <v>100</v>
          </cell>
          <cell r="E2084" t="str">
            <v>KS</v>
          </cell>
          <cell r="F2084">
            <v>562</v>
          </cell>
        </row>
        <row r="2085">
          <cell r="A2085">
            <v>2088843</v>
          </cell>
          <cell r="B2085" t="str">
            <v>Těsnicí kroužek...171 PG16</v>
          </cell>
          <cell r="C2085">
            <v>6.38</v>
          </cell>
          <cell r="D2085">
            <v>100</v>
          </cell>
          <cell r="E2085" t="str">
            <v>KS</v>
          </cell>
          <cell r="F2085">
            <v>638</v>
          </cell>
        </row>
        <row r="2086">
          <cell r="A2086">
            <v>2088851</v>
          </cell>
          <cell r="B2086" t="str">
            <v>Těsnicí kroužek...171 PG21</v>
          </cell>
          <cell r="C2086">
            <v>7.41</v>
          </cell>
          <cell r="D2086">
            <v>100</v>
          </cell>
          <cell r="E2086" t="str">
            <v>KS</v>
          </cell>
          <cell r="F2086">
            <v>741</v>
          </cell>
        </row>
        <row r="2087">
          <cell r="A2087">
            <v>2088878</v>
          </cell>
          <cell r="B2087" t="str">
            <v>Těsnicí kroužek...171 PG29</v>
          </cell>
          <cell r="C2087">
            <v>10.220000000000001</v>
          </cell>
          <cell r="D2087">
            <v>100</v>
          </cell>
          <cell r="E2087" t="str">
            <v>KS</v>
          </cell>
          <cell r="F2087">
            <v>1022</v>
          </cell>
        </row>
        <row r="2088">
          <cell r="A2088">
            <v>2088886</v>
          </cell>
          <cell r="B2088" t="str">
            <v>Těsnicí kroužek...171 PG36</v>
          </cell>
          <cell r="C2088">
            <v>13.23</v>
          </cell>
          <cell r="D2088">
            <v>100</v>
          </cell>
          <cell r="E2088" t="str">
            <v>KS</v>
          </cell>
          <cell r="F2088">
            <v>1323</v>
          </cell>
        </row>
        <row r="2089">
          <cell r="A2089">
            <v>2088894</v>
          </cell>
          <cell r="B2089" t="str">
            <v>Těsnicí kroužek...171 PG42</v>
          </cell>
          <cell r="C2089">
            <v>16.940000000000001</v>
          </cell>
          <cell r="D2089">
            <v>100</v>
          </cell>
          <cell r="E2089" t="str">
            <v>KS</v>
          </cell>
          <cell r="F2089">
            <v>1694</v>
          </cell>
        </row>
        <row r="2090">
          <cell r="A2090">
            <v>2089025</v>
          </cell>
          <cell r="B2090" t="str">
            <v>Redukce...167 R MS PG9-7</v>
          </cell>
          <cell r="C2090">
            <v>25.88</v>
          </cell>
          <cell r="D2090">
            <v>100</v>
          </cell>
          <cell r="E2090" t="str">
            <v>KS</v>
          </cell>
          <cell r="F2090">
            <v>2588</v>
          </cell>
        </row>
        <row r="2091">
          <cell r="A2091">
            <v>2089041</v>
          </cell>
          <cell r="B2091" t="str">
            <v>Redukce...167 R MS PG11-7</v>
          </cell>
          <cell r="C2091">
            <v>35.909999999999997</v>
          </cell>
          <cell r="D2091">
            <v>100</v>
          </cell>
          <cell r="E2091" t="str">
            <v>KS</v>
          </cell>
          <cell r="F2091">
            <v>3591</v>
          </cell>
        </row>
        <row r="2092">
          <cell r="A2092">
            <v>2089076</v>
          </cell>
          <cell r="B2092" t="str">
            <v>Redukce...167 R MS PG11-9</v>
          </cell>
          <cell r="C2092">
            <v>17.09</v>
          </cell>
          <cell r="D2092">
            <v>100</v>
          </cell>
          <cell r="E2092" t="str">
            <v>KS</v>
          </cell>
          <cell r="F2092">
            <v>1709</v>
          </cell>
        </row>
        <row r="2093">
          <cell r="A2093">
            <v>2089114</v>
          </cell>
          <cell r="B2093" t="str">
            <v>Redukce...167 R MS PG13-9</v>
          </cell>
          <cell r="C2093">
            <v>35.729999999999997</v>
          </cell>
          <cell r="D2093">
            <v>100</v>
          </cell>
          <cell r="E2093" t="str">
            <v>KS</v>
          </cell>
          <cell r="F2093">
            <v>3573</v>
          </cell>
        </row>
        <row r="2094">
          <cell r="A2094">
            <v>2089130</v>
          </cell>
          <cell r="B2094" t="str">
            <v>Redukce...167 R MS PG13-11</v>
          </cell>
          <cell r="C2094">
            <v>15.61</v>
          </cell>
          <cell r="D2094">
            <v>100</v>
          </cell>
          <cell r="E2094" t="str">
            <v>KS</v>
          </cell>
          <cell r="F2094">
            <v>1561</v>
          </cell>
        </row>
        <row r="2095">
          <cell r="A2095">
            <v>2089157</v>
          </cell>
          <cell r="B2095" t="str">
            <v>Redukce...167 R MS PG16-9</v>
          </cell>
          <cell r="C2095">
            <v>42.13</v>
          </cell>
          <cell r="D2095">
            <v>100</v>
          </cell>
          <cell r="E2095" t="str">
            <v>KS</v>
          </cell>
          <cell r="F2095">
            <v>4213</v>
          </cell>
        </row>
        <row r="2096">
          <cell r="A2096">
            <v>2089173</v>
          </cell>
          <cell r="B2096" t="str">
            <v>Redukce...167 R MS PG16-11</v>
          </cell>
          <cell r="C2096">
            <v>24.13</v>
          </cell>
          <cell r="D2096">
            <v>100</v>
          </cell>
          <cell r="E2096" t="str">
            <v>KS</v>
          </cell>
          <cell r="F2096">
            <v>2413</v>
          </cell>
        </row>
        <row r="2097">
          <cell r="A2097">
            <v>2089203</v>
          </cell>
          <cell r="B2097" t="str">
            <v>Redukce...167 R MS PG16-13</v>
          </cell>
          <cell r="C2097">
            <v>19.829999999999998</v>
          </cell>
          <cell r="D2097">
            <v>100</v>
          </cell>
          <cell r="E2097" t="str">
            <v>KS</v>
          </cell>
          <cell r="F2097">
            <v>1983</v>
          </cell>
        </row>
        <row r="2098">
          <cell r="A2098">
            <v>2089238</v>
          </cell>
          <cell r="B2098" t="str">
            <v>Redukce...167 R MS PG21-11</v>
          </cell>
          <cell r="C2098">
            <v>58.31</v>
          </cell>
          <cell r="D2098">
            <v>100</v>
          </cell>
          <cell r="E2098" t="str">
            <v>KS</v>
          </cell>
          <cell r="F2098">
            <v>5831</v>
          </cell>
        </row>
        <row r="2099">
          <cell r="A2099">
            <v>2089254</v>
          </cell>
          <cell r="B2099" t="str">
            <v>Redukce...167 R MS PG21-13</v>
          </cell>
          <cell r="C2099">
            <v>53.6</v>
          </cell>
          <cell r="D2099">
            <v>100</v>
          </cell>
          <cell r="E2099" t="str">
            <v>KS</v>
          </cell>
          <cell r="F2099">
            <v>5360</v>
          </cell>
        </row>
        <row r="2100">
          <cell r="A2100">
            <v>2089270</v>
          </cell>
          <cell r="B2100" t="str">
            <v>Redukce...167 R MS PG21-16</v>
          </cell>
          <cell r="C2100">
            <v>41.19</v>
          </cell>
          <cell r="D2100">
            <v>100</v>
          </cell>
          <cell r="E2100" t="str">
            <v>KS</v>
          </cell>
          <cell r="F2100">
            <v>4119</v>
          </cell>
        </row>
        <row r="2101">
          <cell r="A2101">
            <v>2089297</v>
          </cell>
          <cell r="B2101" t="str">
            <v>Redukce...167 R MS PG29-16</v>
          </cell>
          <cell r="C2101">
            <v>108.75</v>
          </cell>
          <cell r="D2101">
            <v>100</v>
          </cell>
          <cell r="E2101" t="str">
            <v>KS</v>
          </cell>
          <cell r="F2101">
            <v>10875</v>
          </cell>
        </row>
        <row r="2102">
          <cell r="A2102">
            <v>2089319</v>
          </cell>
          <cell r="B2102" t="str">
            <v>Redukce...167 R MS PG29-21</v>
          </cell>
          <cell r="C2102">
            <v>91.56</v>
          </cell>
          <cell r="D2102">
            <v>100</v>
          </cell>
          <cell r="E2102" t="str">
            <v>KS</v>
          </cell>
          <cell r="F2102">
            <v>9156</v>
          </cell>
        </row>
        <row r="2103">
          <cell r="A2103">
            <v>2089335</v>
          </cell>
          <cell r="B2103" t="str">
            <v>Redukce...167 R MS PG36-21</v>
          </cell>
          <cell r="C2103">
            <v>203.24</v>
          </cell>
          <cell r="D2103">
            <v>100</v>
          </cell>
          <cell r="E2103" t="str">
            <v>KS</v>
          </cell>
          <cell r="F2103">
            <v>20324</v>
          </cell>
        </row>
        <row r="2104">
          <cell r="A2104">
            <v>2089351</v>
          </cell>
          <cell r="B2104" t="str">
            <v>Redukce...167 R MS PG36-29</v>
          </cell>
          <cell r="C2104">
            <v>170.12</v>
          </cell>
          <cell r="D2104">
            <v>100</v>
          </cell>
          <cell r="E2104" t="str">
            <v>KS</v>
          </cell>
          <cell r="F2104">
            <v>17012</v>
          </cell>
        </row>
        <row r="2105">
          <cell r="A2105">
            <v>2089505</v>
          </cell>
          <cell r="B2105" t="str">
            <v>Redukce...167 R MS M16-12</v>
          </cell>
          <cell r="C2105">
            <v>37.909999999999997</v>
          </cell>
          <cell r="D2105">
            <v>100</v>
          </cell>
          <cell r="E2105" t="str">
            <v>KS</v>
          </cell>
          <cell r="F2105">
            <v>3791</v>
          </cell>
        </row>
        <row r="2106">
          <cell r="A2106">
            <v>2089513</v>
          </cell>
          <cell r="B2106" t="str">
            <v>Redukce...167 R MS M20-12</v>
          </cell>
          <cell r="C2106">
            <v>42.08</v>
          </cell>
          <cell r="D2106">
            <v>100</v>
          </cell>
          <cell r="E2106" t="str">
            <v>KS</v>
          </cell>
          <cell r="F2106">
            <v>4208</v>
          </cell>
        </row>
        <row r="2107">
          <cell r="A2107">
            <v>2089521</v>
          </cell>
          <cell r="B2107" t="str">
            <v>Redukce...167 R MS M20-16</v>
          </cell>
          <cell r="C2107">
            <v>48.68</v>
          </cell>
          <cell r="D2107">
            <v>100</v>
          </cell>
          <cell r="E2107" t="str">
            <v>KS</v>
          </cell>
          <cell r="F2107">
            <v>4868</v>
          </cell>
        </row>
        <row r="2108">
          <cell r="A2108">
            <v>2089548</v>
          </cell>
          <cell r="B2108" t="str">
            <v>Redukce...167 R MS M25-16</v>
          </cell>
          <cell r="C2108">
            <v>78.89</v>
          </cell>
          <cell r="D2108">
            <v>100</v>
          </cell>
          <cell r="E2108" t="str">
            <v>KS</v>
          </cell>
          <cell r="F2108">
            <v>7889</v>
          </cell>
        </row>
        <row r="2109">
          <cell r="A2109">
            <v>2089556</v>
          </cell>
          <cell r="B2109" t="str">
            <v>Redukce...167 R MS M25-20</v>
          </cell>
          <cell r="C2109">
            <v>63.65</v>
          </cell>
          <cell r="D2109">
            <v>100</v>
          </cell>
          <cell r="E2109" t="str">
            <v>KS</v>
          </cell>
          <cell r="F2109">
            <v>6365</v>
          </cell>
        </row>
        <row r="2110">
          <cell r="A2110">
            <v>2089564</v>
          </cell>
          <cell r="B2110" t="str">
            <v>Redukce...167 R MS M32-20</v>
          </cell>
          <cell r="C2110">
            <v>134.54</v>
          </cell>
          <cell r="D2110">
            <v>100</v>
          </cell>
          <cell r="E2110" t="str">
            <v>KS</v>
          </cell>
          <cell r="F2110">
            <v>13454</v>
          </cell>
        </row>
        <row r="2111">
          <cell r="A2111">
            <v>2089572</v>
          </cell>
          <cell r="B2111" t="str">
            <v>Redukce...167 R MS M32-25</v>
          </cell>
          <cell r="C2111">
            <v>117.03</v>
          </cell>
          <cell r="D2111">
            <v>100</v>
          </cell>
          <cell r="E2111" t="str">
            <v>KS</v>
          </cell>
          <cell r="F2111">
            <v>11703</v>
          </cell>
        </row>
        <row r="2112">
          <cell r="A2112">
            <v>2089580</v>
          </cell>
          <cell r="B2112" t="str">
            <v>Redukce...167 R MS M40-25</v>
          </cell>
          <cell r="C2112">
            <v>457.97</v>
          </cell>
          <cell r="D2112">
            <v>100</v>
          </cell>
          <cell r="E2112" t="str">
            <v>KS</v>
          </cell>
          <cell r="F2112">
            <v>45797</v>
          </cell>
        </row>
        <row r="2113">
          <cell r="A2113">
            <v>2089599</v>
          </cell>
          <cell r="B2113" t="str">
            <v>Redukce...167 R MS M40-32</v>
          </cell>
          <cell r="C2113">
            <v>436.17</v>
          </cell>
          <cell r="D2113">
            <v>100</v>
          </cell>
          <cell r="E2113" t="str">
            <v>KS</v>
          </cell>
          <cell r="F2113">
            <v>43617</v>
          </cell>
        </row>
        <row r="2114">
          <cell r="A2114">
            <v>2089602</v>
          </cell>
          <cell r="B2114" t="str">
            <v>Redukce...167 R MS M50-32</v>
          </cell>
          <cell r="C2114">
            <v>599.83000000000004</v>
          </cell>
          <cell r="D2114">
            <v>100</v>
          </cell>
          <cell r="E2114" t="str">
            <v>KS</v>
          </cell>
          <cell r="F2114">
            <v>59983</v>
          </cell>
        </row>
        <row r="2115">
          <cell r="A2115">
            <v>2089610</v>
          </cell>
          <cell r="B2115" t="str">
            <v>Redukce...167 R MS M50-40</v>
          </cell>
          <cell r="C2115">
            <v>342.13</v>
          </cell>
          <cell r="D2115">
            <v>100</v>
          </cell>
          <cell r="E2115" t="str">
            <v>KS</v>
          </cell>
          <cell r="F2115">
            <v>34213</v>
          </cell>
        </row>
        <row r="2116">
          <cell r="A2116">
            <v>2089629</v>
          </cell>
          <cell r="B2116" t="str">
            <v>Redukce...167 R MS M63-40</v>
          </cell>
          <cell r="C2116">
            <v>448.63</v>
          </cell>
          <cell r="D2116">
            <v>100</v>
          </cell>
          <cell r="E2116" t="str">
            <v>KS</v>
          </cell>
          <cell r="F2116">
            <v>44863</v>
          </cell>
        </row>
        <row r="2117">
          <cell r="A2117">
            <v>2089637</v>
          </cell>
          <cell r="B2117" t="str">
            <v>Redukce...167 R MS M63-50</v>
          </cell>
          <cell r="C2117">
            <v>580.78</v>
          </cell>
          <cell r="D2117">
            <v>100</v>
          </cell>
          <cell r="E2117" t="str">
            <v>KS</v>
          </cell>
          <cell r="F2117">
            <v>58078</v>
          </cell>
        </row>
        <row r="2118">
          <cell r="A2118">
            <v>2090074</v>
          </cell>
          <cell r="B2118" t="str">
            <v>Uzavírací ucpávka...168 MS PG 7</v>
          </cell>
          <cell r="C2118">
            <v>25.19</v>
          </cell>
          <cell r="D2118">
            <v>100</v>
          </cell>
          <cell r="E2118" t="str">
            <v>KS</v>
          </cell>
          <cell r="F2118">
            <v>2519</v>
          </cell>
        </row>
        <row r="2119">
          <cell r="A2119">
            <v>2090090</v>
          </cell>
          <cell r="B2119" t="str">
            <v>Uzavírací ucpávka...168 MS PG 9</v>
          </cell>
          <cell r="C2119">
            <v>26.44</v>
          </cell>
          <cell r="D2119">
            <v>100</v>
          </cell>
          <cell r="E2119" t="str">
            <v>KS</v>
          </cell>
          <cell r="F2119">
            <v>2644</v>
          </cell>
        </row>
        <row r="2120">
          <cell r="A2120">
            <v>2090112</v>
          </cell>
          <cell r="B2120" t="str">
            <v>Uzavírací ucpávka...168 MS PG11</v>
          </cell>
          <cell r="C2120">
            <v>26.01</v>
          </cell>
          <cell r="D2120">
            <v>100</v>
          </cell>
          <cell r="E2120" t="str">
            <v>KS</v>
          </cell>
          <cell r="F2120">
            <v>2601</v>
          </cell>
        </row>
        <row r="2121">
          <cell r="A2121">
            <v>2090139</v>
          </cell>
          <cell r="B2121" t="str">
            <v>Uzavírací ucpávka...168 MS PG13</v>
          </cell>
          <cell r="C2121">
            <v>27.13</v>
          </cell>
          <cell r="D2121">
            <v>100</v>
          </cell>
          <cell r="E2121" t="str">
            <v>KS</v>
          </cell>
          <cell r="F2121">
            <v>2713</v>
          </cell>
        </row>
        <row r="2122">
          <cell r="A2122">
            <v>2090163</v>
          </cell>
          <cell r="B2122" t="str">
            <v>Uzavírací ucpávka...168 MS PG16</v>
          </cell>
          <cell r="C2122">
            <v>28.51</v>
          </cell>
          <cell r="D2122">
            <v>100</v>
          </cell>
          <cell r="E2122" t="str">
            <v>KS</v>
          </cell>
          <cell r="F2122">
            <v>2851</v>
          </cell>
        </row>
        <row r="2123">
          <cell r="A2123">
            <v>2090201</v>
          </cell>
          <cell r="B2123" t="str">
            <v>Uzavírací ucpávka...168 MS PG21</v>
          </cell>
          <cell r="C2123">
            <v>42.73</v>
          </cell>
          <cell r="D2123">
            <v>100</v>
          </cell>
          <cell r="E2123" t="str">
            <v>KS</v>
          </cell>
          <cell r="F2123">
            <v>4273</v>
          </cell>
        </row>
        <row r="2124">
          <cell r="A2124">
            <v>2090295</v>
          </cell>
          <cell r="B2124" t="str">
            <v>Uzavírací ucpávka...168 MS PG29</v>
          </cell>
          <cell r="C2124">
            <v>118.69</v>
          </cell>
          <cell r="D2124">
            <v>100</v>
          </cell>
          <cell r="E2124" t="str">
            <v>KS</v>
          </cell>
          <cell r="F2124">
            <v>11869</v>
          </cell>
        </row>
        <row r="2125">
          <cell r="A2125">
            <v>2090368</v>
          </cell>
          <cell r="B2125" t="str">
            <v>Uzavírací ucpávka...168 MS PG36</v>
          </cell>
          <cell r="C2125">
            <v>214.25</v>
          </cell>
          <cell r="D2125">
            <v>100</v>
          </cell>
          <cell r="E2125" t="str">
            <v>KS</v>
          </cell>
          <cell r="F2125">
            <v>21425</v>
          </cell>
        </row>
        <row r="2126">
          <cell r="A2126">
            <v>2090422</v>
          </cell>
          <cell r="B2126" t="str">
            <v>Uzavírací ucpávka...168 MS PG42</v>
          </cell>
          <cell r="C2126">
            <v>346.01</v>
          </cell>
          <cell r="D2126">
            <v>100</v>
          </cell>
          <cell r="E2126" t="str">
            <v>KS</v>
          </cell>
          <cell r="F2126">
            <v>34601</v>
          </cell>
        </row>
        <row r="2127">
          <cell r="A2127">
            <v>2090481</v>
          </cell>
          <cell r="B2127" t="str">
            <v>Uzavírací ucpávka...168 MS PG48</v>
          </cell>
          <cell r="C2127">
            <v>320.76</v>
          </cell>
          <cell r="D2127">
            <v>100</v>
          </cell>
          <cell r="E2127" t="str">
            <v>KS</v>
          </cell>
          <cell r="F2127">
            <v>32076</v>
          </cell>
        </row>
        <row r="2128">
          <cell r="A2128">
            <v>2090511</v>
          </cell>
          <cell r="B2128" t="str">
            <v>Uzavírací ucpávka...168 MS M12</v>
          </cell>
          <cell r="C2128">
            <v>34.56</v>
          </cell>
          <cell r="D2128">
            <v>100</v>
          </cell>
          <cell r="E2128" t="str">
            <v>KS</v>
          </cell>
          <cell r="F2128">
            <v>3456</v>
          </cell>
        </row>
        <row r="2129">
          <cell r="A2129">
            <v>2090538</v>
          </cell>
          <cell r="B2129" t="str">
            <v>Uzavírací ucpávka...168 MS M16</v>
          </cell>
          <cell r="C2129">
            <v>37.590000000000003</v>
          </cell>
          <cell r="D2129">
            <v>100</v>
          </cell>
          <cell r="E2129" t="str">
            <v>KS</v>
          </cell>
          <cell r="F2129">
            <v>3759</v>
          </cell>
        </row>
        <row r="2130">
          <cell r="A2130">
            <v>2090546</v>
          </cell>
          <cell r="B2130" t="str">
            <v>Uzavírací ucpávka...168 MS M20</v>
          </cell>
          <cell r="C2130">
            <v>37.909999999999997</v>
          </cell>
          <cell r="D2130">
            <v>100</v>
          </cell>
          <cell r="E2130" t="str">
            <v>KS</v>
          </cell>
          <cell r="F2130">
            <v>3791</v>
          </cell>
        </row>
        <row r="2131">
          <cell r="A2131">
            <v>2090554</v>
          </cell>
          <cell r="B2131" t="str">
            <v>Uzavírací ucpávka...168 MS M25</v>
          </cell>
          <cell r="C2131">
            <v>66.27</v>
          </cell>
          <cell r="D2131">
            <v>100</v>
          </cell>
          <cell r="E2131" t="str">
            <v>KS</v>
          </cell>
          <cell r="F2131">
            <v>6627</v>
          </cell>
        </row>
        <row r="2132">
          <cell r="A2132">
            <v>2090562</v>
          </cell>
          <cell r="B2132" t="str">
            <v>Uzavírací ucpávka...168 MS M32</v>
          </cell>
          <cell r="C2132">
            <v>98.14</v>
          </cell>
          <cell r="D2132">
            <v>100</v>
          </cell>
          <cell r="E2132" t="str">
            <v>KS</v>
          </cell>
          <cell r="F2132">
            <v>9814</v>
          </cell>
        </row>
        <row r="2133">
          <cell r="A2133">
            <v>2090570</v>
          </cell>
          <cell r="B2133" t="str">
            <v>Uzavírací ucpávka...168 MS M40</v>
          </cell>
          <cell r="C2133">
            <v>160.97</v>
          </cell>
          <cell r="D2133">
            <v>100</v>
          </cell>
          <cell r="E2133" t="str">
            <v>KS</v>
          </cell>
          <cell r="F2133">
            <v>16097</v>
          </cell>
        </row>
        <row r="2134">
          <cell r="A2134">
            <v>2090589</v>
          </cell>
          <cell r="B2134" t="str">
            <v>Uzavírací ucpávka...168 MS M50</v>
          </cell>
          <cell r="C2134">
            <v>408.44</v>
          </cell>
          <cell r="D2134">
            <v>100</v>
          </cell>
          <cell r="E2134" t="str">
            <v>KS</v>
          </cell>
          <cell r="F2134">
            <v>40844</v>
          </cell>
        </row>
        <row r="2135">
          <cell r="A2135">
            <v>2090597</v>
          </cell>
          <cell r="B2135" t="str">
            <v>Uzavírací ucpávka...168 MS M63</v>
          </cell>
          <cell r="C2135">
            <v>570.19000000000005</v>
          </cell>
          <cell r="D2135">
            <v>100</v>
          </cell>
          <cell r="E2135" t="str">
            <v>KS</v>
          </cell>
          <cell r="F2135">
            <v>57019</v>
          </cell>
        </row>
        <row r="2136">
          <cell r="A2136">
            <v>2091070</v>
          </cell>
          <cell r="B2136" t="str">
            <v>Pojistná matice...169 MS PG 7</v>
          </cell>
          <cell r="C2136">
            <v>9.06</v>
          </cell>
          <cell r="D2136">
            <v>100</v>
          </cell>
          <cell r="E2136" t="str">
            <v>KS</v>
          </cell>
          <cell r="F2136">
            <v>906</v>
          </cell>
        </row>
        <row r="2137">
          <cell r="A2137">
            <v>2091097</v>
          </cell>
          <cell r="B2137" t="str">
            <v>Pojistná matice...169 MS PG 9</v>
          </cell>
          <cell r="C2137">
            <v>7.73</v>
          </cell>
          <cell r="D2137">
            <v>100</v>
          </cell>
          <cell r="E2137" t="str">
            <v>KS</v>
          </cell>
          <cell r="F2137">
            <v>773</v>
          </cell>
        </row>
        <row r="2138">
          <cell r="A2138">
            <v>2091119</v>
          </cell>
          <cell r="B2138" t="str">
            <v>Pojistná matice...169 MS PG11</v>
          </cell>
          <cell r="C2138">
            <v>7.86</v>
          </cell>
          <cell r="D2138">
            <v>100</v>
          </cell>
          <cell r="E2138" t="str">
            <v>KS</v>
          </cell>
          <cell r="F2138">
            <v>786</v>
          </cell>
        </row>
        <row r="2139">
          <cell r="A2139">
            <v>2091135</v>
          </cell>
          <cell r="B2139" t="str">
            <v>Pojistná matice...169 MS PG13.5</v>
          </cell>
          <cell r="C2139">
            <v>8.5500000000000007</v>
          </cell>
          <cell r="D2139">
            <v>100</v>
          </cell>
          <cell r="E2139" t="str">
            <v>KS</v>
          </cell>
          <cell r="F2139">
            <v>855</v>
          </cell>
        </row>
        <row r="2140">
          <cell r="A2140">
            <v>2091151</v>
          </cell>
          <cell r="B2140" t="str">
            <v>Pojistná matice...169 MS PG16</v>
          </cell>
          <cell r="C2140">
            <v>9.7799999999999994</v>
          </cell>
          <cell r="D2140">
            <v>100</v>
          </cell>
          <cell r="E2140" t="str">
            <v>KS</v>
          </cell>
          <cell r="F2140">
            <v>978</v>
          </cell>
        </row>
        <row r="2141">
          <cell r="A2141">
            <v>2091216</v>
          </cell>
          <cell r="B2141" t="str">
            <v>Pojistná matice...169 MS PG21</v>
          </cell>
          <cell r="C2141">
            <v>13.85</v>
          </cell>
          <cell r="D2141">
            <v>100</v>
          </cell>
          <cell r="E2141" t="str">
            <v>KS</v>
          </cell>
          <cell r="F2141">
            <v>1385</v>
          </cell>
        </row>
        <row r="2142">
          <cell r="A2142">
            <v>2091291</v>
          </cell>
          <cell r="B2142" t="str">
            <v>Pojistná matice...169 MS PG29</v>
          </cell>
          <cell r="C2142">
            <v>28.29</v>
          </cell>
          <cell r="D2142">
            <v>100</v>
          </cell>
          <cell r="E2142" t="str">
            <v>KS</v>
          </cell>
          <cell r="F2142">
            <v>2829</v>
          </cell>
        </row>
        <row r="2143">
          <cell r="A2143">
            <v>2091364</v>
          </cell>
          <cell r="B2143" t="str">
            <v>Pojistná matice...169 MS PG36</v>
          </cell>
          <cell r="C2143">
            <v>42.9</v>
          </cell>
          <cell r="D2143">
            <v>100</v>
          </cell>
          <cell r="E2143" t="str">
            <v>KS</v>
          </cell>
          <cell r="F2143">
            <v>4290</v>
          </cell>
        </row>
        <row r="2144">
          <cell r="A2144">
            <v>2091429</v>
          </cell>
          <cell r="B2144" t="str">
            <v>Pojistná matice...169 MS PG42</v>
          </cell>
          <cell r="C2144">
            <v>49.9</v>
          </cell>
          <cell r="D2144">
            <v>100</v>
          </cell>
          <cell r="E2144" t="str">
            <v>KS</v>
          </cell>
          <cell r="F2144">
            <v>4990</v>
          </cell>
        </row>
        <row r="2145">
          <cell r="A2145">
            <v>2091488</v>
          </cell>
          <cell r="B2145" t="str">
            <v>Pojistná matice...169 MS PG48</v>
          </cell>
          <cell r="C2145">
            <v>73.040000000000006</v>
          </cell>
          <cell r="D2145">
            <v>100</v>
          </cell>
          <cell r="E2145" t="str">
            <v>KS</v>
          </cell>
          <cell r="F2145">
            <v>7304</v>
          </cell>
        </row>
        <row r="2146">
          <cell r="A2146">
            <v>2091607</v>
          </cell>
          <cell r="B2146" t="str">
            <v>Pojistná matice...169 MS M12</v>
          </cell>
          <cell r="C2146">
            <v>13.4</v>
          </cell>
          <cell r="D2146">
            <v>100</v>
          </cell>
          <cell r="E2146" t="str">
            <v>KS</v>
          </cell>
          <cell r="F2146">
            <v>1340</v>
          </cell>
        </row>
        <row r="2147">
          <cell r="A2147">
            <v>2091615</v>
          </cell>
          <cell r="B2147" t="str">
            <v>Pojistná matice...169 MS M16</v>
          </cell>
          <cell r="C2147">
            <v>21.09</v>
          </cell>
          <cell r="D2147">
            <v>100</v>
          </cell>
          <cell r="E2147" t="str">
            <v>KS</v>
          </cell>
          <cell r="F2147">
            <v>2109</v>
          </cell>
        </row>
        <row r="2148">
          <cell r="A2148">
            <v>2091623</v>
          </cell>
          <cell r="B2148" t="str">
            <v>Pojistná matice...169 MS M20</v>
          </cell>
          <cell r="C2148">
            <v>23.59</v>
          </cell>
          <cell r="D2148">
            <v>100</v>
          </cell>
          <cell r="E2148" t="str">
            <v>KS</v>
          </cell>
          <cell r="F2148">
            <v>2359</v>
          </cell>
        </row>
        <row r="2149">
          <cell r="A2149">
            <v>2091631</v>
          </cell>
          <cell r="B2149" t="str">
            <v>Pojistná matice...169 MS M25</v>
          </cell>
          <cell r="C2149">
            <v>33.92</v>
          </cell>
          <cell r="D2149">
            <v>100</v>
          </cell>
          <cell r="E2149" t="str">
            <v>KS</v>
          </cell>
          <cell r="F2149">
            <v>3392</v>
          </cell>
        </row>
        <row r="2150">
          <cell r="A2150">
            <v>2091658</v>
          </cell>
          <cell r="B2150" t="str">
            <v>Pojistná matice...169 MS M32</v>
          </cell>
          <cell r="C2150">
            <v>45.12</v>
          </cell>
          <cell r="D2150">
            <v>100</v>
          </cell>
          <cell r="E2150" t="str">
            <v>KS</v>
          </cell>
          <cell r="F2150">
            <v>4512</v>
          </cell>
        </row>
        <row r="2151">
          <cell r="A2151">
            <v>2091666</v>
          </cell>
          <cell r="B2151" t="str">
            <v>Pojistná matice...169 MS M40</v>
          </cell>
          <cell r="C2151">
            <v>105.24</v>
          </cell>
          <cell r="D2151">
            <v>100</v>
          </cell>
          <cell r="E2151" t="str">
            <v>KS</v>
          </cell>
          <cell r="F2151">
            <v>10524</v>
          </cell>
        </row>
        <row r="2152">
          <cell r="A2152">
            <v>2091674</v>
          </cell>
          <cell r="B2152" t="str">
            <v>Pojistná matice...169 MS M50</v>
          </cell>
          <cell r="C2152">
            <v>109.89</v>
          </cell>
          <cell r="D2152">
            <v>100</v>
          </cell>
          <cell r="E2152" t="str">
            <v>KS</v>
          </cell>
          <cell r="F2152">
            <v>10989</v>
          </cell>
        </row>
        <row r="2153">
          <cell r="A2153">
            <v>2091682</v>
          </cell>
          <cell r="B2153" t="str">
            <v>Pojistná matice...169 MS M63</v>
          </cell>
          <cell r="C2153">
            <v>150.87</v>
          </cell>
          <cell r="D2153">
            <v>100</v>
          </cell>
          <cell r="E2153" t="str">
            <v>KS</v>
          </cell>
          <cell r="F2153">
            <v>15087</v>
          </cell>
        </row>
        <row r="2154">
          <cell r="A2154">
            <v>2091685</v>
          </cell>
          <cell r="B2154" t="str">
            <v>Pojistná matice...169 MS M75</v>
          </cell>
          <cell r="C2154">
            <v>877.01</v>
          </cell>
          <cell r="D2154">
            <v>100</v>
          </cell>
          <cell r="E2154" t="str">
            <v>KS</v>
          </cell>
          <cell r="F2154">
            <v>87701</v>
          </cell>
        </row>
        <row r="2155">
          <cell r="A2155">
            <v>2091713</v>
          </cell>
          <cell r="B2155" t="str">
            <v>Pojistná matice...169 MSS M20</v>
          </cell>
          <cell r="C2155">
            <v>111.25</v>
          </cell>
          <cell r="D2155">
            <v>100</v>
          </cell>
          <cell r="E2155" t="str">
            <v>KS</v>
          </cell>
          <cell r="F2155">
            <v>11125</v>
          </cell>
        </row>
        <row r="2156">
          <cell r="A2156">
            <v>2091717</v>
          </cell>
          <cell r="B2156" t="str">
            <v>Pojistná matice...169 MSS M25</v>
          </cell>
          <cell r="C2156">
            <v>117.73</v>
          </cell>
          <cell r="D2156">
            <v>100</v>
          </cell>
          <cell r="E2156" t="str">
            <v>KS</v>
          </cell>
          <cell r="F2156">
            <v>11773</v>
          </cell>
        </row>
        <row r="2157">
          <cell r="A2157">
            <v>2091721</v>
          </cell>
          <cell r="B2157" t="str">
            <v>Pojistná matice...169 MSS M32</v>
          </cell>
          <cell r="C2157">
            <v>166.89</v>
          </cell>
          <cell r="D2157">
            <v>100</v>
          </cell>
          <cell r="E2157" t="str">
            <v>KS</v>
          </cell>
          <cell r="F2157">
            <v>16689</v>
          </cell>
        </row>
        <row r="2158">
          <cell r="A2158">
            <v>2091725</v>
          </cell>
          <cell r="B2158" t="str">
            <v>Pojistná matice...169 MSS M40</v>
          </cell>
          <cell r="C2158">
            <v>271.68</v>
          </cell>
          <cell r="D2158">
            <v>100</v>
          </cell>
          <cell r="E2158" t="str">
            <v>KS</v>
          </cell>
          <cell r="F2158">
            <v>27168</v>
          </cell>
        </row>
        <row r="2159">
          <cell r="A2159">
            <v>2101017</v>
          </cell>
          <cell r="B2159" t="str">
            <v>Příchytka Druck ISO...3050 LGR</v>
          </cell>
          <cell r="C2159">
            <v>6.55</v>
          </cell>
          <cell r="D2159">
            <v>100</v>
          </cell>
          <cell r="E2159" t="str">
            <v>KS</v>
          </cell>
          <cell r="F2159">
            <v>655</v>
          </cell>
        </row>
        <row r="2160">
          <cell r="A2160">
            <v>2101033</v>
          </cell>
          <cell r="B2160" t="str">
            <v>Příchytka Druck ISO...3051 LGR</v>
          </cell>
          <cell r="C2160">
            <v>11</v>
          </cell>
          <cell r="D2160">
            <v>100</v>
          </cell>
          <cell r="E2160" t="str">
            <v>KS</v>
          </cell>
          <cell r="F2160">
            <v>1100</v>
          </cell>
        </row>
        <row r="2161">
          <cell r="A2161">
            <v>2101068</v>
          </cell>
          <cell r="B2161" t="str">
            <v>Příchytka Druck ISO...3052 LGR</v>
          </cell>
          <cell r="C2161">
            <v>21.46</v>
          </cell>
          <cell r="D2161">
            <v>100</v>
          </cell>
          <cell r="E2161" t="str">
            <v>KS</v>
          </cell>
          <cell r="F2161">
            <v>2146</v>
          </cell>
        </row>
        <row r="2162">
          <cell r="A2162">
            <v>2105012</v>
          </cell>
          <cell r="B2162" t="str">
            <v>Příchytka Greif ISO...3040 LGR</v>
          </cell>
          <cell r="C2162">
            <v>8.1</v>
          </cell>
          <cell r="D2162">
            <v>100</v>
          </cell>
          <cell r="E2162" t="str">
            <v>KS</v>
          </cell>
          <cell r="F2162">
            <v>810</v>
          </cell>
        </row>
        <row r="2163">
          <cell r="A2163">
            <v>2107015</v>
          </cell>
          <cell r="B2163" t="str">
            <v>Příchytka Greif ISO...3040 2</v>
          </cell>
          <cell r="C2163">
            <v>21.73</v>
          </cell>
          <cell r="D2163">
            <v>100</v>
          </cell>
          <cell r="E2163" t="str">
            <v>KS</v>
          </cell>
          <cell r="F2163">
            <v>2173</v>
          </cell>
        </row>
        <row r="2164">
          <cell r="A2164">
            <v>2109018</v>
          </cell>
          <cell r="B2164" t="str">
            <v>Příchytka Greif ISO...3040 3</v>
          </cell>
          <cell r="C2164">
            <v>35.69</v>
          </cell>
          <cell r="D2164">
            <v>100</v>
          </cell>
          <cell r="E2164" t="str">
            <v>KS</v>
          </cell>
          <cell r="F2164">
            <v>3569</v>
          </cell>
        </row>
        <row r="2165">
          <cell r="A2165">
            <v>2115018</v>
          </cell>
          <cell r="B2165" t="str">
            <v>Příchytka Druck ISO...3050 2 6-16</v>
          </cell>
          <cell r="C2165">
            <v>9.8000000000000007</v>
          </cell>
          <cell r="D2165">
            <v>100</v>
          </cell>
          <cell r="E2165" t="str">
            <v>KS</v>
          </cell>
          <cell r="F2165">
            <v>980</v>
          </cell>
        </row>
        <row r="2166">
          <cell r="A2166">
            <v>2124149</v>
          </cell>
          <cell r="B2166" t="str">
            <v>Příchytka SOM...3079 LGR</v>
          </cell>
          <cell r="C2166">
            <v>8.18</v>
          </cell>
          <cell r="D2166">
            <v>100</v>
          </cell>
          <cell r="E2166" t="str">
            <v>KS</v>
          </cell>
          <cell r="F2166">
            <v>818</v>
          </cell>
        </row>
        <row r="2167">
          <cell r="A2167">
            <v>2124173</v>
          </cell>
          <cell r="B2167" t="str">
            <v>Příchytka SOM...3080 LGR</v>
          </cell>
          <cell r="C2167">
            <v>8.5500000000000007</v>
          </cell>
          <cell r="D2167">
            <v>100</v>
          </cell>
          <cell r="E2167" t="str">
            <v>KS</v>
          </cell>
          <cell r="F2167">
            <v>855</v>
          </cell>
        </row>
        <row r="2168">
          <cell r="A2168">
            <v>2124254</v>
          </cell>
          <cell r="B2168" t="str">
            <v>Příchytka SOM...3081 LGR</v>
          </cell>
          <cell r="C2168">
            <v>18.78</v>
          </cell>
          <cell r="D2168">
            <v>100</v>
          </cell>
          <cell r="E2168" t="str">
            <v>KS</v>
          </cell>
          <cell r="F2168">
            <v>1878</v>
          </cell>
        </row>
        <row r="2169">
          <cell r="A2169">
            <v>2124343</v>
          </cell>
          <cell r="B2169" t="str">
            <v>Příchytka SOM...3082 LGR</v>
          </cell>
          <cell r="C2169">
            <v>23.85</v>
          </cell>
          <cell r="D2169">
            <v>100</v>
          </cell>
          <cell r="E2169" t="str">
            <v>KS</v>
          </cell>
          <cell r="F2169">
            <v>2385</v>
          </cell>
        </row>
        <row r="2170">
          <cell r="A2170">
            <v>2124459</v>
          </cell>
          <cell r="B2170" t="str">
            <v>Příchytka SOM...3083 LGR</v>
          </cell>
          <cell r="C2170">
            <v>160.18</v>
          </cell>
          <cell r="D2170">
            <v>100</v>
          </cell>
          <cell r="E2170" t="str">
            <v>KS</v>
          </cell>
          <cell r="F2170">
            <v>16018</v>
          </cell>
        </row>
        <row r="2171">
          <cell r="A2171">
            <v>2130157</v>
          </cell>
          <cell r="B2171" t="str">
            <v>Patková příchytka ISO...2960 15 M6 LGR</v>
          </cell>
          <cell r="C2171">
            <v>8.15</v>
          </cell>
          <cell r="D2171">
            <v>100</v>
          </cell>
          <cell r="E2171" t="str">
            <v>KS</v>
          </cell>
          <cell r="F2171">
            <v>815</v>
          </cell>
        </row>
        <row r="2172">
          <cell r="A2172">
            <v>2130181</v>
          </cell>
          <cell r="B2172" t="str">
            <v>Patková příchytka ISO...2960 18 M6 LGR</v>
          </cell>
          <cell r="C2172">
            <v>10.16</v>
          </cell>
          <cell r="D2172">
            <v>100</v>
          </cell>
          <cell r="E2172" t="str">
            <v>KS</v>
          </cell>
          <cell r="F2172">
            <v>1016</v>
          </cell>
        </row>
        <row r="2173">
          <cell r="A2173">
            <v>2130211</v>
          </cell>
          <cell r="B2173" t="str">
            <v>Patková příchytka ISO...2960 22 M6 LGR</v>
          </cell>
          <cell r="C2173">
            <v>10.63</v>
          </cell>
          <cell r="D2173">
            <v>100</v>
          </cell>
          <cell r="E2173" t="str">
            <v>KS</v>
          </cell>
          <cell r="F2173">
            <v>1063</v>
          </cell>
        </row>
        <row r="2174">
          <cell r="A2174">
            <v>2130254</v>
          </cell>
          <cell r="B2174" t="str">
            <v>Patková příchytka ISO...2960 25 M6 LGR</v>
          </cell>
          <cell r="C2174">
            <v>14.78</v>
          </cell>
          <cell r="D2174">
            <v>100</v>
          </cell>
          <cell r="E2174" t="str">
            <v>KS</v>
          </cell>
          <cell r="F2174">
            <v>1478</v>
          </cell>
        </row>
        <row r="2175">
          <cell r="A2175">
            <v>2130289</v>
          </cell>
          <cell r="B2175" t="str">
            <v>Patková příchytka ISO...2960 28 M6 LGR</v>
          </cell>
          <cell r="C2175">
            <v>15.25</v>
          </cell>
          <cell r="D2175">
            <v>100</v>
          </cell>
          <cell r="E2175" t="str">
            <v>KS</v>
          </cell>
          <cell r="F2175">
            <v>1525</v>
          </cell>
        </row>
        <row r="2176">
          <cell r="A2176">
            <v>2130351</v>
          </cell>
          <cell r="B2176" t="str">
            <v>Patková příchytka ISO...2960 35 M6 LGR</v>
          </cell>
          <cell r="C2176">
            <v>25.85</v>
          </cell>
          <cell r="D2176">
            <v>100</v>
          </cell>
          <cell r="E2176" t="str">
            <v>KS</v>
          </cell>
          <cell r="F2176">
            <v>2585</v>
          </cell>
        </row>
        <row r="2177">
          <cell r="A2177">
            <v>2130548</v>
          </cell>
          <cell r="B2177" t="str">
            <v>Patková příchytka ISO...2960 54 M6 LGR</v>
          </cell>
          <cell r="C2177">
            <v>65.540000000000006</v>
          </cell>
          <cell r="D2177">
            <v>100</v>
          </cell>
          <cell r="E2177" t="str">
            <v>KS</v>
          </cell>
          <cell r="F2177">
            <v>6554</v>
          </cell>
        </row>
        <row r="2178">
          <cell r="A2178">
            <v>2140063</v>
          </cell>
          <cell r="B2178" t="str">
            <v>Patková svěrná objímka...2962 6 LGR</v>
          </cell>
          <cell r="C2178">
            <v>4.3099999999999996</v>
          </cell>
          <cell r="D2178">
            <v>100</v>
          </cell>
          <cell r="E2178" t="str">
            <v>KS</v>
          </cell>
          <cell r="F2178">
            <v>431</v>
          </cell>
        </row>
        <row r="2179">
          <cell r="A2179">
            <v>2140071</v>
          </cell>
          <cell r="B2179" t="str">
            <v>Patková svěrná objímka...2962 8 LGR</v>
          </cell>
          <cell r="C2179">
            <v>4.7</v>
          </cell>
          <cell r="D2179">
            <v>100</v>
          </cell>
          <cell r="E2179" t="str">
            <v>KS</v>
          </cell>
          <cell r="F2179">
            <v>470</v>
          </cell>
        </row>
        <row r="2180">
          <cell r="A2180">
            <v>2140101</v>
          </cell>
          <cell r="B2180" t="str">
            <v>Patková svěrná objímka...2962 10 LGR</v>
          </cell>
          <cell r="C2180">
            <v>5.1100000000000003</v>
          </cell>
          <cell r="D2180">
            <v>100</v>
          </cell>
          <cell r="E2180" t="str">
            <v>KS</v>
          </cell>
          <cell r="F2180">
            <v>511</v>
          </cell>
        </row>
        <row r="2181">
          <cell r="A2181">
            <v>2140128</v>
          </cell>
          <cell r="B2181" t="str">
            <v>Patková svěrná objímka...2962 12 LGR</v>
          </cell>
          <cell r="C2181">
            <v>5.98</v>
          </cell>
          <cell r="D2181">
            <v>100</v>
          </cell>
          <cell r="E2181" t="str">
            <v>KS</v>
          </cell>
          <cell r="F2181">
            <v>598</v>
          </cell>
        </row>
        <row r="2182">
          <cell r="A2182">
            <v>2140152</v>
          </cell>
          <cell r="B2182" t="str">
            <v>Patková svěrná objímka...2962 15 LGR</v>
          </cell>
          <cell r="C2182">
            <v>6.18</v>
          </cell>
          <cell r="D2182">
            <v>100</v>
          </cell>
          <cell r="E2182" t="str">
            <v>KS</v>
          </cell>
          <cell r="F2182">
            <v>618</v>
          </cell>
        </row>
        <row r="2183">
          <cell r="A2183">
            <v>2140187</v>
          </cell>
          <cell r="B2183" t="str">
            <v>Patková svěrná objímka...2962 18 LGR</v>
          </cell>
          <cell r="C2183">
            <v>9.2200000000000006</v>
          </cell>
          <cell r="D2183">
            <v>100</v>
          </cell>
          <cell r="E2183" t="str">
            <v>KS</v>
          </cell>
          <cell r="F2183">
            <v>922</v>
          </cell>
        </row>
        <row r="2184">
          <cell r="A2184">
            <v>2140233</v>
          </cell>
          <cell r="B2184" t="str">
            <v>Patková svěrná objímka...2962 22 LGR</v>
          </cell>
          <cell r="C2184">
            <v>8.73</v>
          </cell>
          <cell r="D2184">
            <v>100</v>
          </cell>
          <cell r="E2184" t="str">
            <v>KS</v>
          </cell>
          <cell r="F2184">
            <v>873</v>
          </cell>
        </row>
        <row r="2185">
          <cell r="A2185">
            <v>2140284</v>
          </cell>
          <cell r="B2185" t="str">
            <v>Patková svěrná objímka...2962 28 LGR</v>
          </cell>
          <cell r="C2185">
            <v>12.67</v>
          </cell>
          <cell r="D2185">
            <v>100</v>
          </cell>
          <cell r="E2185" t="str">
            <v>KS</v>
          </cell>
          <cell r="F2185">
            <v>1267</v>
          </cell>
        </row>
        <row r="2186">
          <cell r="A2186">
            <v>2140411</v>
          </cell>
          <cell r="B2186" t="str">
            <v>Patková svěrná objímka...2962 42 LGR</v>
          </cell>
          <cell r="C2186">
            <v>26.95</v>
          </cell>
          <cell r="D2186">
            <v>100</v>
          </cell>
          <cell r="E2186" t="str">
            <v>KS</v>
          </cell>
          <cell r="F2186">
            <v>2695</v>
          </cell>
        </row>
        <row r="2187">
          <cell r="A2187">
            <v>2140608</v>
          </cell>
          <cell r="B2187" t="str">
            <v>Patková svěrná objímka...2962 2X10</v>
          </cell>
          <cell r="C2187">
            <v>8.0399999999999991</v>
          </cell>
          <cell r="D2187">
            <v>100</v>
          </cell>
          <cell r="E2187" t="str">
            <v>KS</v>
          </cell>
          <cell r="F2187">
            <v>804</v>
          </cell>
        </row>
        <row r="2188">
          <cell r="A2188">
            <v>2140721</v>
          </cell>
          <cell r="B2188" t="str">
            <v>Patková svěrná objímka...2962 2x22</v>
          </cell>
          <cell r="C2188">
            <v>19.63</v>
          </cell>
          <cell r="D2188">
            <v>100</v>
          </cell>
          <cell r="E2188" t="str">
            <v>KS</v>
          </cell>
          <cell r="F2188">
            <v>1963</v>
          </cell>
        </row>
        <row r="2189">
          <cell r="A2189">
            <v>2146053</v>
          </cell>
          <cell r="B2189" t="str">
            <v>Příchytka starQuick...SQ-10 LGR</v>
          </cell>
          <cell r="C2189">
            <v>19.79</v>
          </cell>
          <cell r="D2189">
            <v>100</v>
          </cell>
          <cell r="E2189" t="str">
            <v>KS</v>
          </cell>
          <cell r="F2189">
            <v>1979</v>
          </cell>
        </row>
        <row r="2190">
          <cell r="A2190">
            <v>2146061</v>
          </cell>
          <cell r="B2190" t="str">
            <v>Příchytka starQuick...SQ-12 LGR</v>
          </cell>
          <cell r="C2190">
            <v>20.36</v>
          </cell>
          <cell r="D2190">
            <v>100</v>
          </cell>
          <cell r="E2190" t="str">
            <v>KS</v>
          </cell>
          <cell r="F2190">
            <v>2036</v>
          </cell>
        </row>
        <row r="2191">
          <cell r="A2191">
            <v>2146096</v>
          </cell>
          <cell r="B2191" t="str">
            <v>Příchytka starQuick...SQ-15 LGR</v>
          </cell>
          <cell r="C2191">
            <v>22.71</v>
          </cell>
          <cell r="D2191">
            <v>100</v>
          </cell>
          <cell r="E2191" t="str">
            <v>KS</v>
          </cell>
          <cell r="F2191">
            <v>2271</v>
          </cell>
        </row>
        <row r="2192">
          <cell r="A2192">
            <v>2146118</v>
          </cell>
          <cell r="B2192" t="str">
            <v>Příchytka starQuick...SQ-17 LGR</v>
          </cell>
          <cell r="C2192">
            <v>25.54</v>
          </cell>
          <cell r="D2192">
            <v>100</v>
          </cell>
          <cell r="E2192" t="str">
            <v>KS</v>
          </cell>
          <cell r="F2192">
            <v>2554</v>
          </cell>
        </row>
        <row r="2193">
          <cell r="A2193">
            <v>2146134</v>
          </cell>
          <cell r="B2193" t="str">
            <v>Příchytka starQuick...SQ-20 LGR</v>
          </cell>
          <cell r="C2193">
            <v>30.85</v>
          </cell>
          <cell r="D2193">
            <v>100</v>
          </cell>
          <cell r="E2193" t="str">
            <v>KS</v>
          </cell>
          <cell r="F2193">
            <v>3085</v>
          </cell>
        </row>
        <row r="2194">
          <cell r="A2194">
            <v>2146164</v>
          </cell>
          <cell r="B2194" t="str">
            <v>příchytka starQuick...SQ-20 SW</v>
          </cell>
          <cell r="C2194">
            <v>30.07</v>
          </cell>
          <cell r="D2194">
            <v>100</v>
          </cell>
          <cell r="E2194" t="str">
            <v>KS</v>
          </cell>
          <cell r="F2194">
            <v>3007</v>
          </cell>
        </row>
        <row r="2195">
          <cell r="A2195">
            <v>2146207</v>
          </cell>
          <cell r="B2195" t="str">
            <v>Příchytka starQuick...SQ-25 LGR</v>
          </cell>
          <cell r="C2195">
            <v>42.35</v>
          </cell>
          <cell r="D2195">
            <v>100</v>
          </cell>
          <cell r="E2195" t="str">
            <v>KS</v>
          </cell>
          <cell r="F2195">
            <v>4235</v>
          </cell>
        </row>
        <row r="2196">
          <cell r="A2196">
            <v>2146215</v>
          </cell>
          <cell r="B2196" t="str">
            <v>Příchytka starQuick...SQ-28 LGR</v>
          </cell>
          <cell r="C2196">
            <v>42.15</v>
          </cell>
          <cell r="D2196">
            <v>100</v>
          </cell>
          <cell r="E2196" t="str">
            <v>KS</v>
          </cell>
          <cell r="F2196">
            <v>4215</v>
          </cell>
        </row>
        <row r="2197">
          <cell r="A2197">
            <v>2146258</v>
          </cell>
          <cell r="B2197" t="str">
            <v>Příchytka starQuick...SQ-32 LGR</v>
          </cell>
          <cell r="C2197">
            <v>68.28</v>
          </cell>
          <cell r="D2197">
            <v>100</v>
          </cell>
          <cell r="E2197" t="str">
            <v>KS</v>
          </cell>
          <cell r="F2197">
            <v>6828</v>
          </cell>
        </row>
        <row r="2198">
          <cell r="A2198">
            <v>2146290</v>
          </cell>
          <cell r="B2198" t="str">
            <v>Příchytka starQuick...SQ-36 LGR</v>
          </cell>
          <cell r="C2198">
            <v>75.3</v>
          </cell>
          <cell r="D2198">
            <v>100</v>
          </cell>
          <cell r="E2198" t="str">
            <v>KS</v>
          </cell>
          <cell r="F2198">
            <v>7530</v>
          </cell>
        </row>
        <row r="2199">
          <cell r="A2199">
            <v>2146320</v>
          </cell>
          <cell r="B2199" t="str">
            <v>Příchytka starQuick...SQ-40 LGR</v>
          </cell>
          <cell r="C2199">
            <v>98.92</v>
          </cell>
          <cell r="D2199">
            <v>100</v>
          </cell>
          <cell r="E2199" t="str">
            <v>KS</v>
          </cell>
          <cell r="F2199">
            <v>9892</v>
          </cell>
        </row>
        <row r="2200">
          <cell r="A2200">
            <v>2146363</v>
          </cell>
          <cell r="B2200" t="str">
            <v>Příchytka starQuick...SQ-47 LGR</v>
          </cell>
          <cell r="C2200">
            <v>117.6</v>
          </cell>
          <cell r="D2200">
            <v>100</v>
          </cell>
          <cell r="E2200" t="str">
            <v>KS</v>
          </cell>
          <cell r="F2200">
            <v>11760</v>
          </cell>
        </row>
        <row r="2201">
          <cell r="A2201">
            <v>2146444</v>
          </cell>
          <cell r="B2201" t="str">
            <v>Příchytka starQuick...SQ-51 LGR</v>
          </cell>
          <cell r="C2201">
            <v>121.62</v>
          </cell>
          <cell r="D2201">
            <v>100</v>
          </cell>
          <cell r="E2201" t="str">
            <v>KS</v>
          </cell>
          <cell r="F2201">
            <v>12162</v>
          </cell>
        </row>
        <row r="2202">
          <cell r="A2202">
            <v>2146487</v>
          </cell>
          <cell r="B2202" t="str">
            <v>Příchytka starQuick...SQ-59 LGR</v>
          </cell>
          <cell r="C2202">
            <v>142.25</v>
          </cell>
          <cell r="D2202">
            <v>100</v>
          </cell>
          <cell r="E2202" t="str">
            <v>KS</v>
          </cell>
          <cell r="F2202">
            <v>14225</v>
          </cell>
        </row>
        <row r="2203">
          <cell r="A2203">
            <v>2146509</v>
          </cell>
          <cell r="B2203" t="str">
            <v>Matice starQuick...SQ M6</v>
          </cell>
          <cell r="C2203">
            <v>10.68</v>
          </cell>
          <cell r="D2203">
            <v>100</v>
          </cell>
          <cell r="E2203" t="str">
            <v>KS</v>
          </cell>
          <cell r="F2203">
            <v>1068</v>
          </cell>
        </row>
        <row r="2204">
          <cell r="A2204">
            <v>2148056</v>
          </cell>
          <cell r="B2204" t="str">
            <v>Příchytka Snap...1975 19-22</v>
          </cell>
          <cell r="C2204">
            <v>12.47</v>
          </cell>
          <cell r="D2204">
            <v>100</v>
          </cell>
          <cell r="E2204" t="str">
            <v>KS</v>
          </cell>
          <cell r="F2204">
            <v>1247</v>
          </cell>
        </row>
        <row r="2205">
          <cell r="A2205">
            <v>2148528</v>
          </cell>
          <cell r="B2205" t="str">
            <v>Příchytka Klick-Snap...1976 16-21</v>
          </cell>
          <cell r="C2205">
            <v>6.26</v>
          </cell>
          <cell r="D2205">
            <v>100</v>
          </cell>
          <cell r="E2205" t="str">
            <v>KS</v>
          </cell>
          <cell r="F2205">
            <v>626</v>
          </cell>
        </row>
        <row r="2206">
          <cell r="A2206">
            <v>2148536</v>
          </cell>
          <cell r="B2206" t="str">
            <v>Příchytka Klick-Snap...1976 22-28</v>
          </cell>
          <cell r="C2206">
            <v>12.33</v>
          </cell>
          <cell r="D2206">
            <v>100</v>
          </cell>
          <cell r="E2206" t="str">
            <v>KS</v>
          </cell>
          <cell r="F2206">
            <v>1233</v>
          </cell>
        </row>
        <row r="2207">
          <cell r="A2207">
            <v>2148803</v>
          </cell>
          <cell r="B2207" t="str">
            <v>BKS svěrná příchytka...1973 3-13 LGR</v>
          </cell>
          <cell r="C2207">
            <v>7.67</v>
          </cell>
          <cell r="D2207">
            <v>100</v>
          </cell>
          <cell r="E2207" t="str">
            <v>KS</v>
          </cell>
          <cell r="F2207">
            <v>767</v>
          </cell>
        </row>
        <row r="2208">
          <cell r="A2208">
            <v>2148846</v>
          </cell>
          <cell r="B2208" t="str">
            <v>BKS svěrná příchytka...1973 8-28 LGR</v>
          </cell>
          <cell r="C2208">
            <v>11.58</v>
          </cell>
          <cell r="D2208">
            <v>100</v>
          </cell>
          <cell r="E2208" t="str">
            <v>KS</v>
          </cell>
          <cell r="F2208">
            <v>1158</v>
          </cell>
        </row>
        <row r="2209">
          <cell r="A2209">
            <v>2148862</v>
          </cell>
          <cell r="B2209" t="str">
            <v>BKS svěrná příchytka...1973 20-40 LGR</v>
          </cell>
          <cell r="C2209">
            <v>16.850000000000001</v>
          </cell>
          <cell r="D2209">
            <v>100</v>
          </cell>
          <cell r="E2209" t="str">
            <v>KS</v>
          </cell>
          <cell r="F2209">
            <v>1685</v>
          </cell>
        </row>
        <row r="2210">
          <cell r="A2210">
            <v>2149004</v>
          </cell>
          <cell r="B2210" t="str">
            <v>Příchytka Quick...2955 M16</v>
          </cell>
          <cell r="C2210">
            <v>2.35</v>
          </cell>
          <cell r="D2210">
            <v>100</v>
          </cell>
          <cell r="E2210" t="str">
            <v>KS</v>
          </cell>
          <cell r="F2210">
            <v>235</v>
          </cell>
        </row>
        <row r="2211">
          <cell r="A2211">
            <v>2149010</v>
          </cell>
          <cell r="B2211" t="str">
            <v>Příchytka Quick...2955 M20</v>
          </cell>
          <cell r="C2211">
            <v>3.22</v>
          </cell>
          <cell r="D2211">
            <v>100</v>
          </cell>
          <cell r="E2211" t="str">
            <v>KS</v>
          </cell>
          <cell r="F2211">
            <v>322</v>
          </cell>
        </row>
        <row r="2212">
          <cell r="A2212">
            <v>2149016</v>
          </cell>
          <cell r="B2212" t="str">
            <v>Příchytka Quick...2955 M25</v>
          </cell>
          <cell r="C2212">
            <v>6.11</v>
          </cell>
          <cell r="D2212">
            <v>100</v>
          </cell>
          <cell r="E2212" t="str">
            <v>KS</v>
          </cell>
          <cell r="F2212">
            <v>611</v>
          </cell>
        </row>
        <row r="2213">
          <cell r="A2213">
            <v>2149022</v>
          </cell>
          <cell r="B2213" t="str">
            <v>Příchytka Quick...2955 M32</v>
          </cell>
          <cell r="C2213">
            <v>8.25</v>
          </cell>
          <cell r="D2213">
            <v>100</v>
          </cell>
          <cell r="E2213" t="str">
            <v>KS</v>
          </cell>
          <cell r="F2213">
            <v>825</v>
          </cell>
        </row>
        <row r="2214">
          <cell r="A2214">
            <v>2149028</v>
          </cell>
          <cell r="B2214" t="str">
            <v>Příchytka Quick...2955 M40</v>
          </cell>
          <cell r="C2214">
            <v>8.7100000000000009</v>
          </cell>
          <cell r="D2214">
            <v>100</v>
          </cell>
          <cell r="E2214" t="str">
            <v>KS</v>
          </cell>
          <cell r="F2214">
            <v>871</v>
          </cell>
        </row>
        <row r="2215">
          <cell r="A2215">
            <v>2149034</v>
          </cell>
          <cell r="B2215" t="str">
            <v>Příchytka Quick...2955 M50</v>
          </cell>
          <cell r="C2215">
            <v>15.73</v>
          </cell>
          <cell r="D2215">
            <v>100</v>
          </cell>
          <cell r="E2215" t="str">
            <v>KS</v>
          </cell>
          <cell r="F2215">
            <v>1573</v>
          </cell>
        </row>
        <row r="2216">
          <cell r="A2216">
            <v>2149040</v>
          </cell>
          <cell r="B2216" t="str">
            <v>Příchytka Quick...2955 M63</v>
          </cell>
          <cell r="C2216">
            <v>23.47</v>
          </cell>
          <cell r="D2216">
            <v>100</v>
          </cell>
          <cell r="E2216" t="str">
            <v>KS</v>
          </cell>
          <cell r="F2216">
            <v>2347</v>
          </cell>
        </row>
        <row r="2217">
          <cell r="A2217">
            <v>2149303</v>
          </cell>
          <cell r="B2217" t="str">
            <v>Příchytka Quick...2955 F M16 STGR</v>
          </cell>
          <cell r="C2217">
            <v>3.12</v>
          </cell>
          <cell r="D2217">
            <v>100</v>
          </cell>
          <cell r="E2217" t="str">
            <v>KS</v>
          </cell>
          <cell r="F2217">
            <v>312</v>
          </cell>
        </row>
        <row r="2218">
          <cell r="A2218">
            <v>2149309</v>
          </cell>
          <cell r="B2218" t="str">
            <v>Příchytka Quick...2955 F M20 STGR</v>
          </cell>
          <cell r="C2218">
            <v>3.58</v>
          </cell>
          <cell r="D2218">
            <v>100</v>
          </cell>
          <cell r="E2218" t="str">
            <v>KS</v>
          </cell>
          <cell r="F2218">
            <v>358</v>
          </cell>
        </row>
        <row r="2219">
          <cell r="A2219">
            <v>2149315</v>
          </cell>
          <cell r="B2219" t="str">
            <v>Příchytka Quick...2955 F M25 STGR</v>
          </cell>
          <cell r="C2219">
            <v>6.37</v>
          </cell>
          <cell r="D2219">
            <v>100</v>
          </cell>
          <cell r="E2219" t="str">
            <v>KS</v>
          </cell>
          <cell r="F2219">
            <v>637</v>
          </cell>
        </row>
        <row r="2220">
          <cell r="A2220">
            <v>2149321</v>
          </cell>
          <cell r="B2220" t="str">
            <v>Příchytka Quick...2955 F M32 STGR</v>
          </cell>
          <cell r="C2220">
            <v>10.57</v>
          </cell>
          <cell r="D2220">
            <v>100</v>
          </cell>
          <cell r="E2220" t="str">
            <v>KS</v>
          </cell>
          <cell r="F2220">
            <v>1057</v>
          </cell>
        </row>
        <row r="2221">
          <cell r="A2221">
            <v>2149327</v>
          </cell>
          <cell r="B2221" t="str">
            <v>Příchytka Quick...2955 F M40 STGR</v>
          </cell>
          <cell r="C2221">
            <v>9.08</v>
          </cell>
          <cell r="D2221">
            <v>100</v>
          </cell>
          <cell r="E2221" t="str">
            <v>KS</v>
          </cell>
          <cell r="F2221">
            <v>908</v>
          </cell>
        </row>
        <row r="2222">
          <cell r="A2222">
            <v>2149333</v>
          </cell>
          <cell r="B2222" t="str">
            <v>Příchytka Quick...2955 F M50 STGR</v>
          </cell>
          <cell r="C2222">
            <v>17.47</v>
          </cell>
          <cell r="D2222">
            <v>100</v>
          </cell>
          <cell r="E2222" t="str">
            <v>KS</v>
          </cell>
          <cell r="F2222">
            <v>1747</v>
          </cell>
        </row>
        <row r="2223">
          <cell r="A2223">
            <v>2149351</v>
          </cell>
          <cell r="B2223" t="str">
            <v>Příchytka Quick...2955 F M16 RW</v>
          </cell>
          <cell r="C2223">
            <v>2.66</v>
          </cell>
          <cell r="D2223">
            <v>100</v>
          </cell>
          <cell r="E2223" t="str">
            <v>KS</v>
          </cell>
          <cell r="F2223">
            <v>266</v>
          </cell>
        </row>
        <row r="2224">
          <cell r="A2224">
            <v>2149357</v>
          </cell>
          <cell r="B2224" t="str">
            <v>Příchytka Quick...2955 F M20 RW</v>
          </cell>
          <cell r="C2224">
            <v>3.08</v>
          </cell>
          <cell r="D2224">
            <v>100</v>
          </cell>
          <cell r="E2224" t="str">
            <v>KS</v>
          </cell>
          <cell r="F2224">
            <v>308</v>
          </cell>
        </row>
        <row r="2225">
          <cell r="A2225">
            <v>2149363</v>
          </cell>
          <cell r="B2225" t="str">
            <v>Příchytka Quick...2955 F M25 RW</v>
          </cell>
          <cell r="C2225">
            <v>6.99</v>
          </cell>
          <cell r="D2225">
            <v>100</v>
          </cell>
          <cell r="E2225" t="str">
            <v>KS</v>
          </cell>
          <cell r="F2225">
            <v>699</v>
          </cell>
        </row>
        <row r="2226">
          <cell r="A2226">
            <v>2149369</v>
          </cell>
          <cell r="B2226" t="str">
            <v>Příchytka Quick...2955 F M32 RW</v>
          </cell>
          <cell r="C2226">
            <v>8.66</v>
          </cell>
          <cell r="D2226">
            <v>100</v>
          </cell>
          <cell r="E2226" t="str">
            <v>KS</v>
          </cell>
          <cell r="F2226">
            <v>866</v>
          </cell>
        </row>
        <row r="2227">
          <cell r="A2227">
            <v>2149375</v>
          </cell>
          <cell r="B2227" t="str">
            <v>Příchytka Quick...2955 F M40 RW</v>
          </cell>
          <cell r="C2227">
            <v>9.2200000000000006</v>
          </cell>
          <cell r="D2227">
            <v>100</v>
          </cell>
          <cell r="E2227" t="str">
            <v>KS</v>
          </cell>
          <cell r="F2227">
            <v>922</v>
          </cell>
        </row>
        <row r="2228">
          <cell r="A2228">
            <v>2149563</v>
          </cell>
          <cell r="B2228" t="str">
            <v>Příchytka Quick...2955 M20 SW</v>
          </cell>
          <cell r="C2228">
            <v>2.4</v>
          </cell>
          <cell r="D2228">
            <v>100</v>
          </cell>
          <cell r="E2228" t="str">
            <v>KS</v>
          </cell>
          <cell r="F2228">
            <v>240</v>
          </cell>
        </row>
        <row r="2229">
          <cell r="A2229">
            <v>2149571</v>
          </cell>
          <cell r="B2229" t="str">
            <v>Příchytka Quick...2955 M32 SW</v>
          </cell>
          <cell r="C2229">
            <v>9.68</v>
          </cell>
          <cell r="D2229">
            <v>100</v>
          </cell>
          <cell r="E2229" t="str">
            <v>KS</v>
          </cell>
          <cell r="F2229">
            <v>968</v>
          </cell>
        </row>
        <row r="2230">
          <cell r="A2230">
            <v>2149710</v>
          </cell>
          <cell r="B2230" t="str">
            <v>Příchytka Quick...2957 M19-20</v>
          </cell>
          <cell r="C2230">
            <v>9.5399999999999991</v>
          </cell>
          <cell r="D2230">
            <v>100</v>
          </cell>
          <cell r="E2230" t="str">
            <v>KS</v>
          </cell>
          <cell r="F2230">
            <v>954</v>
          </cell>
        </row>
        <row r="2231">
          <cell r="A2231">
            <v>2153106</v>
          </cell>
          <cell r="B2231" t="str">
            <v>Příchytka Multi-Quick...M-Quick 15-19LGR</v>
          </cell>
          <cell r="C2231">
            <v>6.39</v>
          </cell>
          <cell r="D2231">
            <v>100</v>
          </cell>
          <cell r="E2231" t="str">
            <v>KS</v>
          </cell>
          <cell r="F2231">
            <v>639</v>
          </cell>
        </row>
        <row r="2232">
          <cell r="A2232">
            <v>2153114</v>
          </cell>
          <cell r="B2232" t="str">
            <v>Příchytka Multi-Quick...M-Quick 18-22LGR</v>
          </cell>
          <cell r="C2232">
            <v>7.81</v>
          </cell>
          <cell r="D2232">
            <v>100</v>
          </cell>
          <cell r="E2232" t="str">
            <v>KS</v>
          </cell>
          <cell r="F2232">
            <v>781</v>
          </cell>
        </row>
        <row r="2233">
          <cell r="A2233">
            <v>2153130</v>
          </cell>
          <cell r="B2233" t="str">
            <v>Příchytka Multi-Quick...M-Quick 25-28LGR</v>
          </cell>
          <cell r="C2233">
            <v>10.63</v>
          </cell>
          <cell r="D2233">
            <v>100</v>
          </cell>
          <cell r="E2233" t="str">
            <v>KS</v>
          </cell>
          <cell r="F2233">
            <v>1063</v>
          </cell>
        </row>
        <row r="2234">
          <cell r="A2234">
            <v>2153157</v>
          </cell>
          <cell r="B2234" t="str">
            <v>Příchytka Multi-Quick...M-Quick 31-37LGR</v>
          </cell>
          <cell r="C2234">
            <v>18.27</v>
          </cell>
          <cell r="D2234">
            <v>100</v>
          </cell>
          <cell r="E2234" t="str">
            <v>KS</v>
          </cell>
          <cell r="F2234">
            <v>1827</v>
          </cell>
        </row>
        <row r="2235">
          <cell r="A2235">
            <v>2153718</v>
          </cell>
          <cell r="B2235" t="str">
            <v>Příchytka Multi-Quick...M-Quick M20 LGR</v>
          </cell>
          <cell r="C2235">
            <v>6.63</v>
          </cell>
          <cell r="D2235">
            <v>100</v>
          </cell>
          <cell r="E2235" t="str">
            <v>KS</v>
          </cell>
          <cell r="F2235">
            <v>663</v>
          </cell>
        </row>
        <row r="2236">
          <cell r="A2236">
            <v>2153726</v>
          </cell>
          <cell r="B2236" t="str">
            <v>Příchytka Multi-Quick...M-Quick M25 LGR</v>
          </cell>
          <cell r="C2236">
            <v>9.4600000000000009</v>
          </cell>
          <cell r="D2236">
            <v>100</v>
          </cell>
          <cell r="E2236" t="str">
            <v>KS</v>
          </cell>
          <cell r="F2236">
            <v>946</v>
          </cell>
        </row>
        <row r="2237">
          <cell r="A2237">
            <v>2153734</v>
          </cell>
          <cell r="B2237" t="str">
            <v>Příchytka Multi-Quick...M-Quick M32 LGR</v>
          </cell>
          <cell r="C2237">
            <v>16.7</v>
          </cell>
          <cell r="D2237">
            <v>100</v>
          </cell>
          <cell r="E2237" t="str">
            <v>KS</v>
          </cell>
          <cell r="F2237">
            <v>1670</v>
          </cell>
        </row>
        <row r="2238">
          <cell r="A2238">
            <v>2153829</v>
          </cell>
          <cell r="B2238" t="str">
            <v>Quick-Pipe spojka...2953 M M16 LGR</v>
          </cell>
          <cell r="C2238">
            <v>29</v>
          </cell>
          <cell r="D2238">
            <v>1</v>
          </cell>
          <cell r="E2238" t="str">
            <v>KS</v>
          </cell>
          <cell r="F2238">
            <v>29</v>
          </cell>
        </row>
        <row r="2239">
          <cell r="A2239">
            <v>2153831</v>
          </cell>
          <cell r="B2239" t="str">
            <v>Quick-Pipe spojka...2953 M M20 LGR</v>
          </cell>
          <cell r="C2239">
            <v>33</v>
          </cell>
          <cell r="D2239">
            <v>1</v>
          </cell>
          <cell r="E2239" t="str">
            <v>KS</v>
          </cell>
          <cell r="F2239">
            <v>33</v>
          </cell>
        </row>
        <row r="2240">
          <cell r="A2240">
            <v>2153833</v>
          </cell>
          <cell r="B2240" t="str">
            <v>Quick-Pipe spojka...2953 M M25 LGR</v>
          </cell>
          <cell r="C2240">
            <v>40</v>
          </cell>
          <cell r="D2240">
            <v>1</v>
          </cell>
          <cell r="E2240" t="str">
            <v>KS</v>
          </cell>
          <cell r="F2240">
            <v>40</v>
          </cell>
        </row>
        <row r="2241">
          <cell r="A2241">
            <v>2153835</v>
          </cell>
          <cell r="B2241" t="str">
            <v>Quick-Pipe spojka...2953 M M32 LGR</v>
          </cell>
          <cell r="C2241">
            <v>41</v>
          </cell>
          <cell r="D2241">
            <v>1</v>
          </cell>
          <cell r="E2241" t="str">
            <v>KS</v>
          </cell>
          <cell r="F2241">
            <v>41</v>
          </cell>
        </row>
        <row r="2242">
          <cell r="A2242">
            <v>2153864</v>
          </cell>
          <cell r="B2242" t="str">
            <v>Quick Pipe oblouk 90°...2953 B M16 LGR</v>
          </cell>
          <cell r="C2242">
            <v>43</v>
          </cell>
          <cell r="D2242">
            <v>1</v>
          </cell>
          <cell r="E2242" t="str">
            <v>KS</v>
          </cell>
          <cell r="F2242">
            <v>43</v>
          </cell>
        </row>
        <row r="2243">
          <cell r="A2243">
            <v>2153866</v>
          </cell>
          <cell r="B2243" t="str">
            <v>Quick Pipe oblouk 90°...2953 B M20 LGR</v>
          </cell>
          <cell r="C2243">
            <v>48</v>
          </cell>
          <cell r="D2243">
            <v>1</v>
          </cell>
          <cell r="E2243" t="str">
            <v>KS</v>
          </cell>
          <cell r="F2243">
            <v>48</v>
          </cell>
        </row>
        <row r="2244">
          <cell r="A2244">
            <v>2153868</v>
          </cell>
          <cell r="B2244" t="str">
            <v>Quick Pipe oblouk 90°...2953 B M25 LGR</v>
          </cell>
          <cell r="C2244">
            <v>51</v>
          </cell>
          <cell r="D2244">
            <v>1</v>
          </cell>
          <cell r="E2244" t="str">
            <v>KS</v>
          </cell>
          <cell r="F2244">
            <v>51</v>
          </cell>
        </row>
        <row r="2245">
          <cell r="A2245">
            <v>2153870</v>
          </cell>
          <cell r="B2245" t="str">
            <v>Quick Pipe oblouk 90°...2953 B M32 LGR</v>
          </cell>
          <cell r="C2245">
            <v>52</v>
          </cell>
          <cell r="D2245">
            <v>1</v>
          </cell>
          <cell r="E2245" t="str">
            <v>KS</v>
          </cell>
          <cell r="F2245">
            <v>52</v>
          </cell>
        </row>
        <row r="2246">
          <cell r="A2246">
            <v>2153872</v>
          </cell>
          <cell r="B2246" t="str">
            <v>Quick Pipe díl T...2953 T M16 LGR</v>
          </cell>
          <cell r="C2246">
            <v>42</v>
          </cell>
          <cell r="D2246">
            <v>1</v>
          </cell>
          <cell r="E2246" t="str">
            <v>KS</v>
          </cell>
          <cell r="F2246">
            <v>42</v>
          </cell>
        </row>
        <row r="2247">
          <cell r="A2247">
            <v>2153874</v>
          </cell>
          <cell r="B2247" t="str">
            <v>Quick Pipe díl T...2953 T M20 LGR</v>
          </cell>
          <cell r="C2247">
            <v>48</v>
          </cell>
          <cell r="D2247">
            <v>1</v>
          </cell>
          <cell r="E2247" t="str">
            <v>KS</v>
          </cell>
          <cell r="F2247">
            <v>48</v>
          </cell>
        </row>
        <row r="2248">
          <cell r="A2248">
            <v>2153876</v>
          </cell>
          <cell r="B2248" t="str">
            <v>Quick Pipe díl T...2953 T M25 LGR</v>
          </cell>
          <cell r="C2248">
            <v>48</v>
          </cell>
          <cell r="D2248">
            <v>1</v>
          </cell>
          <cell r="E2248" t="str">
            <v>KS</v>
          </cell>
          <cell r="F2248">
            <v>48</v>
          </cell>
        </row>
        <row r="2249">
          <cell r="A2249">
            <v>2153878</v>
          </cell>
          <cell r="B2249" t="str">
            <v>Quick Pipe díl T...2953 T M32 LGR</v>
          </cell>
          <cell r="C2249">
            <v>50</v>
          </cell>
          <cell r="D2249">
            <v>1</v>
          </cell>
          <cell r="E2249" t="str">
            <v>KS</v>
          </cell>
          <cell r="F2249">
            <v>50</v>
          </cell>
        </row>
        <row r="2250">
          <cell r="A2250">
            <v>2153904</v>
          </cell>
          <cell r="B2250" t="str">
            <v>Quick-Pipe...2953 M16 LGR</v>
          </cell>
          <cell r="C2250">
            <v>44.75</v>
          </cell>
          <cell r="D2250">
            <v>100</v>
          </cell>
          <cell r="E2250" t="str">
            <v>M</v>
          </cell>
          <cell r="F2250">
            <v>4475</v>
          </cell>
        </row>
        <row r="2251">
          <cell r="A2251">
            <v>2153912</v>
          </cell>
          <cell r="B2251" t="str">
            <v>Quick-Pipe...2953 M20 LGR</v>
          </cell>
          <cell r="C2251">
            <v>55.07</v>
          </cell>
          <cell r="D2251">
            <v>100</v>
          </cell>
          <cell r="E2251" t="str">
            <v>M</v>
          </cell>
          <cell r="F2251">
            <v>5507</v>
          </cell>
        </row>
        <row r="2252">
          <cell r="A2252">
            <v>2153920</v>
          </cell>
          <cell r="B2252" t="str">
            <v>Quick-Pipe...2953 M25 LGR</v>
          </cell>
          <cell r="C2252">
            <v>68.52</v>
          </cell>
          <cell r="D2252">
            <v>100</v>
          </cell>
          <cell r="E2252" t="str">
            <v>M</v>
          </cell>
          <cell r="F2252">
            <v>6852</v>
          </cell>
        </row>
        <row r="2253">
          <cell r="A2253">
            <v>2153939</v>
          </cell>
          <cell r="B2253" t="str">
            <v>Quick-Pipe...2953 M32 LGR</v>
          </cell>
          <cell r="C2253">
            <v>89.77</v>
          </cell>
          <cell r="D2253">
            <v>100</v>
          </cell>
          <cell r="E2253" t="str">
            <v>M</v>
          </cell>
          <cell r="F2253">
            <v>8977</v>
          </cell>
        </row>
        <row r="2254">
          <cell r="A2254">
            <v>2153960</v>
          </cell>
          <cell r="B2254" t="str">
            <v>Quick-Pipe...2953 M16 RW</v>
          </cell>
          <cell r="C2254">
            <v>43.86</v>
          </cell>
          <cell r="D2254">
            <v>100</v>
          </cell>
          <cell r="E2254" t="str">
            <v>M</v>
          </cell>
          <cell r="F2254">
            <v>4386</v>
          </cell>
        </row>
        <row r="2255">
          <cell r="A2255">
            <v>2153963</v>
          </cell>
          <cell r="B2255" t="str">
            <v>Quick-Pipe...2953 M20 RW</v>
          </cell>
          <cell r="C2255">
            <v>53.99</v>
          </cell>
          <cell r="D2255">
            <v>100</v>
          </cell>
          <cell r="E2255" t="str">
            <v>M</v>
          </cell>
          <cell r="F2255">
            <v>5399</v>
          </cell>
        </row>
        <row r="2256">
          <cell r="A2256">
            <v>2153966</v>
          </cell>
          <cell r="B2256" t="str">
            <v>Quick-Pipe...2953 M25 RW</v>
          </cell>
          <cell r="C2256">
            <v>68.52</v>
          </cell>
          <cell r="D2256">
            <v>100</v>
          </cell>
          <cell r="E2256" t="str">
            <v>M</v>
          </cell>
          <cell r="F2256">
            <v>6852</v>
          </cell>
        </row>
        <row r="2257">
          <cell r="A2257">
            <v>2153969</v>
          </cell>
          <cell r="B2257" t="str">
            <v>Quick-Pipe...2953 M32 RW</v>
          </cell>
          <cell r="C2257">
            <v>88</v>
          </cell>
          <cell r="D2257">
            <v>100</v>
          </cell>
          <cell r="E2257" t="str">
            <v>M</v>
          </cell>
          <cell r="F2257">
            <v>8800</v>
          </cell>
        </row>
        <row r="2258">
          <cell r="A2258">
            <v>2153971</v>
          </cell>
          <cell r="B2258" t="str">
            <v>Quick-Pipe spojka...2953 M M16 RW</v>
          </cell>
          <cell r="C2258">
            <v>26</v>
          </cell>
          <cell r="D2258">
            <v>1</v>
          </cell>
          <cell r="E2258" t="str">
            <v>KS</v>
          </cell>
          <cell r="F2258">
            <v>26</v>
          </cell>
        </row>
        <row r="2259">
          <cell r="A2259">
            <v>2153973</v>
          </cell>
          <cell r="B2259" t="str">
            <v>Quick-Pipe spojka...2953 M M20 RW</v>
          </cell>
          <cell r="C2259">
            <v>37</v>
          </cell>
          <cell r="D2259">
            <v>1</v>
          </cell>
          <cell r="E2259" t="str">
            <v>KS</v>
          </cell>
          <cell r="F2259">
            <v>37</v>
          </cell>
        </row>
        <row r="2260">
          <cell r="A2260">
            <v>2153975</v>
          </cell>
          <cell r="B2260" t="str">
            <v>Quick-Pipe spojka...2953 M M25 RW</v>
          </cell>
          <cell r="C2260">
            <v>33</v>
          </cell>
          <cell r="D2260">
            <v>1</v>
          </cell>
          <cell r="E2260" t="str">
            <v>KS</v>
          </cell>
          <cell r="F2260">
            <v>33</v>
          </cell>
        </row>
        <row r="2261">
          <cell r="A2261">
            <v>2153977</v>
          </cell>
          <cell r="B2261" t="str">
            <v>Quick-Pipe spojka...2953 M M32 RW</v>
          </cell>
          <cell r="C2261">
            <v>36</v>
          </cell>
          <cell r="D2261">
            <v>1</v>
          </cell>
          <cell r="E2261" t="str">
            <v>KS</v>
          </cell>
          <cell r="F2261">
            <v>36</v>
          </cell>
        </row>
        <row r="2262">
          <cell r="A2262">
            <v>2153986</v>
          </cell>
          <cell r="B2262" t="str">
            <v>Quick Pipe oblouk 90°...2953 B M32 RW</v>
          </cell>
          <cell r="C2262">
            <v>47</v>
          </cell>
          <cell r="D2262">
            <v>1</v>
          </cell>
          <cell r="E2262" t="str">
            <v>KS</v>
          </cell>
          <cell r="F2262">
            <v>47</v>
          </cell>
        </row>
        <row r="2263">
          <cell r="A2263">
            <v>2153992</v>
          </cell>
          <cell r="B2263" t="str">
            <v>Quick Pipe díl T...2953 T M16 RW</v>
          </cell>
          <cell r="C2263">
            <v>36</v>
          </cell>
          <cell r="D2263">
            <v>1</v>
          </cell>
          <cell r="E2263" t="str">
            <v>KS</v>
          </cell>
          <cell r="F2263">
            <v>36</v>
          </cell>
        </row>
        <row r="2264">
          <cell r="A2264">
            <v>2153994</v>
          </cell>
          <cell r="B2264" t="str">
            <v>Quick Pipe díl T...2953 T M20 RW</v>
          </cell>
          <cell r="C2264">
            <v>43</v>
          </cell>
          <cell r="D2264">
            <v>1</v>
          </cell>
          <cell r="E2264" t="str">
            <v>KS</v>
          </cell>
          <cell r="F2264">
            <v>43</v>
          </cell>
        </row>
        <row r="2265">
          <cell r="A2265">
            <v>2153996</v>
          </cell>
          <cell r="B2265" t="str">
            <v>Quick Pipe díl T...2953 T M25 RW</v>
          </cell>
          <cell r="C2265">
            <v>45</v>
          </cell>
          <cell r="D2265">
            <v>1</v>
          </cell>
          <cell r="E2265" t="str">
            <v>KS</v>
          </cell>
          <cell r="F2265">
            <v>45</v>
          </cell>
        </row>
        <row r="2266">
          <cell r="A2266">
            <v>2153998</v>
          </cell>
          <cell r="B2266" t="str">
            <v>Quick Pipe díl T...2953 T M32 RW</v>
          </cell>
          <cell r="C2266">
            <v>48</v>
          </cell>
          <cell r="D2266">
            <v>1</v>
          </cell>
          <cell r="E2266" t="str">
            <v>KS</v>
          </cell>
          <cell r="F2266">
            <v>48</v>
          </cell>
        </row>
        <row r="2267">
          <cell r="A2267">
            <v>2154501</v>
          </cell>
          <cell r="B2267" t="str">
            <v>Sada Quick-Pipe...2954 M16 LGR</v>
          </cell>
          <cell r="C2267">
            <v>2426</v>
          </cell>
          <cell r="D2267">
            <v>1</v>
          </cell>
          <cell r="E2267" t="str">
            <v>KS</v>
          </cell>
          <cell r="F2267">
            <v>2426</v>
          </cell>
        </row>
        <row r="2268">
          <cell r="A2268">
            <v>2154528</v>
          </cell>
          <cell r="B2268" t="str">
            <v>Sada Quick-Pipe...2954 M20 LGR</v>
          </cell>
          <cell r="C2268">
            <v>2426</v>
          </cell>
          <cell r="D2268">
            <v>1</v>
          </cell>
          <cell r="E2268" t="str">
            <v>KS</v>
          </cell>
          <cell r="F2268">
            <v>2426</v>
          </cell>
        </row>
        <row r="2269">
          <cell r="A2269">
            <v>2154536</v>
          </cell>
          <cell r="B2269" t="str">
            <v>Sada Quick-Pipe...2954 M25 LGR</v>
          </cell>
          <cell r="C2269">
            <v>2426</v>
          </cell>
          <cell r="D2269">
            <v>1</v>
          </cell>
          <cell r="E2269" t="str">
            <v>KS</v>
          </cell>
          <cell r="F2269">
            <v>2426</v>
          </cell>
        </row>
        <row r="2270">
          <cell r="A2270">
            <v>2154544</v>
          </cell>
          <cell r="B2270" t="str">
            <v>Sada Quick-Pipe...2954 M32 LGR</v>
          </cell>
          <cell r="C2270">
            <v>2532</v>
          </cell>
          <cell r="D2270">
            <v>1</v>
          </cell>
          <cell r="E2270" t="str">
            <v>KS</v>
          </cell>
          <cell r="F2270">
            <v>2532</v>
          </cell>
        </row>
        <row r="2271">
          <cell r="A2271">
            <v>2157128</v>
          </cell>
          <cell r="B2271" t="str">
            <v>Příchytka Blitz-ISO...3015 12 LGR</v>
          </cell>
          <cell r="C2271">
            <v>48.28</v>
          </cell>
          <cell r="D2271">
            <v>100</v>
          </cell>
          <cell r="E2271" t="str">
            <v>KS</v>
          </cell>
          <cell r="F2271">
            <v>4828</v>
          </cell>
        </row>
        <row r="2272">
          <cell r="A2272">
            <v>2157179</v>
          </cell>
          <cell r="B2272" t="str">
            <v>Příchytka Blitz-ISO...3015 17 LGR</v>
          </cell>
          <cell r="C2272">
            <v>53.86</v>
          </cell>
          <cell r="D2272">
            <v>100</v>
          </cell>
          <cell r="E2272" t="str">
            <v>KS</v>
          </cell>
          <cell r="F2272">
            <v>5386</v>
          </cell>
        </row>
        <row r="2273">
          <cell r="A2273">
            <v>2157241</v>
          </cell>
          <cell r="B2273" t="str">
            <v>Příchytka Blitz-ISO...3015 24 LGR</v>
          </cell>
          <cell r="C2273">
            <v>55.54</v>
          </cell>
          <cell r="D2273">
            <v>100</v>
          </cell>
          <cell r="E2273" t="str">
            <v>KS</v>
          </cell>
          <cell r="F2273">
            <v>5554</v>
          </cell>
        </row>
        <row r="2274">
          <cell r="A2274">
            <v>2157349</v>
          </cell>
          <cell r="B2274" t="str">
            <v>Příchytka Blitz-ISO...3015 34 LGR</v>
          </cell>
          <cell r="C2274">
            <v>84.91</v>
          </cell>
          <cell r="D2274">
            <v>100</v>
          </cell>
          <cell r="E2274" t="str">
            <v>KS</v>
          </cell>
          <cell r="F2274">
            <v>8491</v>
          </cell>
        </row>
        <row r="2275">
          <cell r="A2275">
            <v>2158175</v>
          </cell>
          <cell r="B2275" t="str">
            <v>Příchytka Blitz-ISO...3020 LGR</v>
          </cell>
          <cell r="C2275">
            <v>64.62</v>
          </cell>
          <cell r="D2275">
            <v>100</v>
          </cell>
          <cell r="E2275" t="str">
            <v>KS</v>
          </cell>
          <cell r="F2275">
            <v>6462</v>
          </cell>
        </row>
        <row r="2276">
          <cell r="A2276">
            <v>2158248</v>
          </cell>
          <cell r="B2276" t="str">
            <v>Příchytka Blitz-ISO...3021 LGR</v>
          </cell>
          <cell r="C2276">
            <v>61.98</v>
          </cell>
          <cell r="D2276">
            <v>100</v>
          </cell>
          <cell r="E2276" t="str">
            <v>KS</v>
          </cell>
          <cell r="F2276">
            <v>6198</v>
          </cell>
        </row>
        <row r="2277">
          <cell r="A2277">
            <v>2158345</v>
          </cell>
          <cell r="B2277" t="str">
            <v>Příchytka Blitz-ISO...3022 LGR</v>
          </cell>
          <cell r="C2277">
            <v>87.99</v>
          </cell>
          <cell r="D2277">
            <v>100</v>
          </cell>
          <cell r="E2277" t="str">
            <v>KS</v>
          </cell>
          <cell r="F2277">
            <v>8799</v>
          </cell>
        </row>
        <row r="2278">
          <cell r="A2278">
            <v>2197804</v>
          </cell>
          <cell r="B2278" t="str">
            <v>Násuvná příchytka...1974 16-23</v>
          </cell>
          <cell r="C2278">
            <v>6.13</v>
          </cell>
          <cell r="D2278">
            <v>100</v>
          </cell>
          <cell r="E2278" t="str">
            <v>KS</v>
          </cell>
          <cell r="F2278">
            <v>613</v>
          </cell>
        </row>
        <row r="2279">
          <cell r="A2279">
            <v>2197812</v>
          </cell>
          <cell r="B2279" t="str">
            <v>Násuvná příchytka...1974 22-30</v>
          </cell>
          <cell r="C2279">
            <v>7.38</v>
          </cell>
          <cell r="D2279">
            <v>100</v>
          </cell>
          <cell r="E2279" t="str">
            <v>KS</v>
          </cell>
          <cell r="F2279">
            <v>738</v>
          </cell>
        </row>
        <row r="2280">
          <cell r="A2280">
            <v>2197855</v>
          </cell>
          <cell r="B2280" t="str">
            <v>Násuvná příchytka...1974 2X4-12</v>
          </cell>
          <cell r="C2280">
            <v>5.56</v>
          </cell>
          <cell r="D2280">
            <v>100</v>
          </cell>
          <cell r="E2280" t="str">
            <v>KS</v>
          </cell>
          <cell r="F2280">
            <v>556</v>
          </cell>
        </row>
        <row r="2281">
          <cell r="A2281">
            <v>2197863</v>
          </cell>
          <cell r="B2281" t="str">
            <v>Násuvná příchytka...1974 2X12-25</v>
          </cell>
          <cell r="C2281">
            <v>7.31</v>
          </cell>
          <cell r="D2281">
            <v>100</v>
          </cell>
          <cell r="E2281" t="str">
            <v>KS</v>
          </cell>
          <cell r="F2281">
            <v>731</v>
          </cell>
        </row>
        <row r="2282">
          <cell r="A2282">
            <v>2204000</v>
          </cell>
          <cell r="B2282" t="str">
            <v>Kabelová spona...2033 M A2</v>
          </cell>
          <cell r="C2282">
            <v>91.76</v>
          </cell>
          <cell r="D2282">
            <v>100</v>
          </cell>
          <cell r="E2282" t="str">
            <v>KS</v>
          </cell>
          <cell r="F2282">
            <v>9176</v>
          </cell>
        </row>
        <row r="2283">
          <cell r="A2283">
            <v>2204010</v>
          </cell>
          <cell r="B2283" t="str">
            <v>Kabelová spona...2034 M A2</v>
          </cell>
          <cell r="C2283">
            <v>71.22</v>
          </cell>
          <cell r="D2283">
            <v>100</v>
          </cell>
          <cell r="E2283" t="str">
            <v>KS</v>
          </cell>
          <cell r="F2283">
            <v>7122</v>
          </cell>
        </row>
        <row r="2284">
          <cell r="A2284">
            <v>2204541</v>
          </cell>
          <cell r="B2284" t="str">
            <v>Kabelová spona...2033 STD</v>
          </cell>
          <cell r="C2284">
            <v>21.12</v>
          </cell>
          <cell r="D2284">
            <v>100</v>
          </cell>
          <cell r="E2284" t="str">
            <v>KS</v>
          </cell>
          <cell r="F2284">
            <v>2112</v>
          </cell>
        </row>
        <row r="2285">
          <cell r="A2285">
            <v>2204800</v>
          </cell>
          <cell r="B2285" t="str">
            <v>Kabelová spona...2032 SD</v>
          </cell>
          <cell r="C2285">
            <v>34.909999999999997</v>
          </cell>
          <cell r="D2285">
            <v>100</v>
          </cell>
          <cell r="E2285" t="str">
            <v>KS</v>
          </cell>
          <cell r="F2285">
            <v>3491</v>
          </cell>
        </row>
        <row r="2286">
          <cell r="A2286">
            <v>2204819</v>
          </cell>
          <cell r="B2286" t="str">
            <v>Kabelová spona...2033 SD</v>
          </cell>
          <cell r="C2286">
            <v>44.58</v>
          </cell>
          <cell r="D2286">
            <v>100</v>
          </cell>
          <cell r="E2286" t="str">
            <v>KS</v>
          </cell>
          <cell r="F2286">
            <v>4458</v>
          </cell>
        </row>
        <row r="2287">
          <cell r="A2287">
            <v>2204878</v>
          </cell>
          <cell r="B2287" t="str">
            <v>Kabelová spona...2033 SD SP</v>
          </cell>
          <cell r="C2287">
            <v>49.54</v>
          </cell>
          <cell r="D2287">
            <v>100</v>
          </cell>
          <cell r="E2287" t="str">
            <v>KS</v>
          </cell>
          <cell r="F2287">
            <v>4954</v>
          </cell>
        </row>
        <row r="2288">
          <cell r="A2288">
            <v>2204975</v>
          </cell>
          <cell r="B2288" t="str">
            <v>Kabelová spona...2032 SP</v>
          </cell>
          <cell r="C2288">
            <v>16.079999999999998</v>
          </cell>
          <cell r="D2288">
            <v>100</v>
          </cell>
          <cell r="E2288" t="str">
            <v>KS</v>
          </cell>
          <cell r="F2288">
            <v>1608</v>
          </cell>
        </row>
        <row r="2289">
          <cell r="A2289">
            <v>2204983</v>
          </cell>
          <cell r="B2289" t="str">
            <v>Kabelová spona...2033 SP</v>
          </cell>
          <cell r="C2289">
            <v>22.72</v>
          </cell>
          <cell r="D2289">
            <v>100</v>
          </cell>
          <cell r="E2289" t="str">
            <v>KS</v>
          </cell>
          <cell r="F2289">
            <v>2272</v>
          </cell>
        </row>
        <row r="2290">
          <cell r="A2290">
            <v>2204991</v>
          </cell>
          <cell r="B2290" t="str">
            <v>Kabelová spona...2034 SP</v>
          </cell>
          <cell r="C2290">
            <v>16.420000000000002</v>
          </cell>
          <cell r="D2290">
            <v>100</v>
          </cell>
          <cell r="E2290" t="str">
            <v>KS</v>
          </cell>
          <cell r="F2290">
            <v>1642</v>
          </cell>
        </row>
        <row r="2291">
          <cell r="A2291">
            <v>2205017</v>
          </cell>
          <cell r="B2291" t="str">
            <v>Kabelová spona...2032</v>
          </cell>
          <cell r="C2291">
            <v>20.079999999999998</v>
          </cell>
          <cell r="D2291">
            <v>100</v>
          </cell>
          <cell r="E2291" t="str">
            <v>KS</v>
          </cell>
          <cell r="F2291">
            <v>2008</v>
          </cell>
        </row>
        <row r="2292">
          <cell r="A2292">
            <v>2205033</v>
          </cell>
          <cell r="B2292" t="str">
            <v>Kabelová spona...2033</v>
          </cell>
          <cell r="C2292">
            <v>33.39</v>
          </cell>
          <cell r="D2292">
            <v>100</v>
          </cell>
          <cell r="E2292" t="str">
            <v>KS</v>
          </cell>
          <cell r="F2292">
            <v>3339</v>
          </cell>
        </row>
        <row r="2293">
          <cell r="A2293">
            <v>2205041</v>
          </cell>
          <cell r="B2293" t="str">
            <v>Kabelová spona...2034</v>
          </cell>
          <cell r="C2293">
            <v>20.05</v>
          </cell>
          <cell r="D2293">
            <v>100</v>
          </cell>
          <cell r="E2293" t="str">
            <v>KS</v>
          </cell>
          <cell r="F2293">
            <v>2005</v>
          </cell>
        </row>
        <row r="2294">
          <cell r="A2294">
            <v>2205092</v>
          </cell>
          <cell r="B2294" t="str">
            <v>Distanční díl...2033 D 25x19</v>
          </cell>
          <cell r="C2294">
            <v>4.82</v>
          </cell>
          <cell r="D2294">
            <v>100</v>
          </cell>
          <cell r="E2294" t="str">
            <v>KS</v>
          </cell>
          <cell r="F2294">
            <v>482</v>
          </cell>
        </row>
        <row r="2295">
          <cell r="A2295">
            <v>2205380</v>
          </cell>
          <cell r="B2295" t="str">
            <v>Svazkový držák Grip...2031 10</v>
          </cell>
          <cell r="C2295">
            <v>65.41</v>
          </cell>
          <cell r="D2295">
            <v>100</v>
          </cell>
          <cell r="E2295" t="str">
            <v>KS</v>
          </cell>
          <cell r="F2295">
            <v>6541</v>
          </cell>
        </row>
        <row r="2296">
          <cell r="A2296">
            <v>2205384</v>
          </cell>
          <cell r="B2296" t="str">
            <v>Svazkový držák Grip...2031 10 SP</v>
          </cell>
          <cell r="C2296">
            <v>39.19</v>
          </cell>
          <cell r="D2296">
            <v>100</v>
          </cell>
          <cell r="E2296" t="str">
            <v>KS</v>
          </cell>
          <cell r="F2296">
            <v>3919</v>
          </cell>
        </row>
        <row r="2297">
          <cell r="A2297">
            <v>2205388</v>
          </cell>
          <cell r="B2297" t="str">
            <v>Svazkový držák Grip...2031 F 10</v>
          </cell>
          <cell r="C2297">
            <v>85.5</v>
          </cell>
          <cell r="D2297">
            <v>100</v>
          </cell>
          <cell r="E2297" t="str">
            <v>KS</v>
          </cell>
          <cell r="F2297">
            <v>8550</v>
          </cell>
        </row>
        <row r="2298">
          <cell r="A2298">
            <v>2205404</v>
          </cell>
          <cell r="B2298" t="str">
            <v>Svazkový držák Grip...2031 20</v>
          </cell>
          <cell r="C2298">
            <v>77.790000000000006</v>
          </cell>
          <cell r="D2298">
            <v>100</v>
          </cell>
          <cell r="E2298" t="str">
            <v>KS</v>
          </cell>
          <cell r="F2298">
            <v>7779</v>
          </cell>
        </row>
        <row r="2299">
          <cell r="A2299">
            <v>2205408</v>
          </cell>
          <cell r="B2299" t="str">
            <v>Svazkový držák Grip...2031 20 SP</v>
          </cell>
          <cell r="C2299">
            <v>76.23</v>
          </cell>
          <cell r="D2299">
            <v>100</v>
          </cell>
          <cell r="E2299" t="str">
            <v>KS</v>
          </cell>
          <cell r="F2299">
            <v>7623</v>
          </cell>
        </row>
        <row r="2300">
          <cell r="A2300">
            <v>2205412</v>
          </cell>
          <cell r="B2300" t="str">
            <v>svazkový držák GRIP...2031 F 20</v>
          </cell>
          <cell r="C2300">
            <v>120.22</v>
          </cell>
          <cell r="D2300">
            <v>100</v>
          </cell>
          <cell r="E2300" t="str">
            <v>KS</v>
          </cell>
          <cell r="F2300">
            <v>12022</v>
          </cell>
        </row>
        <row r="2301">
          <cell r="A2301">
            <v>2205416</v>
          </cell>
          <cell r="B2301" t="str">
            <v>Svazkový držák Grip...2031 40</v>
          </cell>
          <cell r="C2301">
            <v>90.54</v>
          </cell>
          <cell r="D2301">
            <v>100</v>
          </cell>
          <cell r="E2301" t="str">
            <v>KS</v>
          </cell>
          <cell r="F2301">
            <v>9054</v>
          </cell>
        </row>
        <row r="2302">
          <cell r="A2302">
            <v>2205423</v>
          </cell>
          <cell r="B2302" t="str">
            <v>Svazkový držák...2031 F 40</v>
          </cell>
          <cell r="C2302">
            <v>213</v>
          </cell>
          <cell r="D2302">
            <v>100</v>
          </cell>
          <cell r="E2302" t="str">
            <v>KS</v>
          </cell>
          <cell r="F2302">
            <v>21300</v>
          </cell>
        </row>
        <row r="2303">
          <cell r="A2303">
            <v>2207028</v>
          </cell>
          <cell r="B2303" t="str">
            <v>Svazkový držák Grip...2031 M 15 FS</v>
          </cell>
          <cell r="C2303">
            <v>23.47</v>
          </cell>
          <cell r="D2303">
            <v>100</v>
          </cell>
          <cell r="E2303" t="str">
            <v>KS</v>
          </cell>
          <cell r="F2303">
            <v>2347</v>
          </cell>
        </row>
        <row r="2304">
          <cell r="A2304">
            <v>2207036</v>
          </cell>
          <cell r="B2304" t="str">
            <v>Svazkový držák Grip...2031 M 30 FS</v>
          </cell>
          <cell r="C2304">
            <v>39.04</v>
          </cell>
          <cell r="D2304">
            <v>100</v>
          </cell>
          <cell r="E2304" t="str">
            <v>KS</v>
          </cell>
          <cell r="F2304">
            <v>3904</v>
          </cell>
        </row>
        <row r="2305">
          <cell r="A2305">
            <v>2207060</v>
          </cell>
          <cell r="B2305" t="str">
            <v>Svazkový držák Grip...2031 M 70 FS</v>
          </cell>
          <cell r="C2305">
            <v>319.48</v>
          </cell>
          <cell r="D2305">
            <v>100</v>
          </cell>
          <cell r="E2305" t="str">
            <v>KS</v>
          </cell>
          <cell r="F2305">
            <v>31948</v>
          </cell>
        </row>
        <row r="2306">
          <cell r="A2306">
            <v>2207080</v>
          </cell>
          <cell r="B2306" t="str">
            <v>Svazkový držák Grip...2031 M 15 A2</v>
          </cell>
          <cell r="C2306">
            <v>68.709999999999994</v>
          </cell>
          <cell r="D2306">
            <v>100</v>
          </cell>
          <cell r="E2306" t="str">
            <v>KS</v>
          </cell>
          <cell r="F2306">
            <v>6871</v>
          </cell>
        </row>
        <row r="2307">
          <cell r="A2307">
            <v>2207088</v>
          </cell>
          <cell r="B2307" t="str">
            <v>Svazkový držák Grip...2031 M 30 A2</v>
          </cell>
          <cell r="C2307">
            <v>124.73</v>
          </cell>
          <cell r="D2307">
            <v>100</v>
          </cell>
          <cell r="E2307" t="str">
            <v>KS</v>
          </cell>
          <cell r="F2307">
            <v>12473</v>
          </cell>
        </row>
        <row r="2308">
          <cell r="A2308">
            <v>2207112</v>
          </cell>
          <cell r="B2308" t="str">
            <v>Svazkový držák Grip...2031 M 70 A2</v>
          </cell>
          <cell r="C2308">
            <v>649.16999999999996</v>
          </cell>
          <cell r="D2308">
            <v>100</v>
          </cell>
          <cell r="E2308" t="str">
            <v>KS</v>
          </cell>
          <cell r="F2308">
            <v>64917</v>
          </cell>
        </row>
        <row r="2309">
          <cell r="A2309">
            <v>2207132</v>
          </cell>
          <cell r="B2309" t="str">
            <v>Svazkový držák Grip...2031 M 15 A4</v>
          </cell>
          <cell r="C2309">
            <v>78.83</v>
          </cell>
          <cell r="D2309">
            <v>100</v>
          </cell>
          <cell r="E2309" t="str">
            <v>KS</v>
          </cell>
          <cell r="F2309">
            <v>7883</v>
          </cell>
        </row>
        <row r="2310">
          <cell r="A2310">
            <v>2207140</v>
          </cell>
          <cell r="B2310" t="str">
            <v>Svazkový držák Grip...2031 M 30 A4</v>
          </cell>
          <cell r="C2310">
            <v>176.19</v>
          </cell>
          <cell r="D2310">
            <v>100</v>
          </cell>
          <cell r="E2310" t="str">
            <v>KS</v>
          </cell>
          <cell r="F2310">
            <v>17619</v>
          </cell>
        </row>
        <row r="2311">
          <cell r="A2311">
            <v>2207164</v>
          </cell>
          <cell r="B2311" t="str">
            <v>Svazkový držák Grip...2031 M 70 A4</v>
          </cell>
          <cell r="C2311">
            <v>804.39</v>
          </cell>
          <cell r="D2311">
            <v>100</v>
          </cell>
          <cell r="E2311" t="str">
            <v>KS</v>
          </cell>
          <cell r="F2311">
            <v>80439</v>
          </cell>
        </row>
        <row r="2312">
          <cell r="A2312">
            <v>2207184</v>
          </cell>
          <cell r="B2312" t="str">
            <v>Podélná opěrka...2031 LW15</v>
          </cell>
          <cell r="C2312">
            <v>62.76</v>
          </cell>
          <cell r="D2312">
            <v>100</v>
          </cell>
          <cell r="E2312" t="str">
            <v>KS</v>
          </cell>
          <cell r="F2312">
            <v>6276</v>
          </cell>
        </row>
        <row r="2313">
          <cell r="A2313">
            <v>2213117</v>
          </cell>
          <cell r="B2313" t="str">
            <v>Příchytka ISO, hřebíková...3030 2</v>
          </cell>
          <cell r="C2313">
            <v>1.1299999999999999</v>
          </cell>
          <cell r="D2313">
            <v>100</v>
          </cell>
          <cell r="E2313" t="str">
            <v>KS</v>
          </cell>
          <cell r="F2313">
            <v>113</v>
          </cell>
        </row>
        <row r="2314">
          <cell r="A2314">
            <v>2215047</v>
          </cell>
          <cell r="B2314" t="str">
            <v>Příchytka ISO, hřebíková...4028</v>
          </cell>
          <cell r="C2314">
            <v>0.72</v>
          </cell>
          <cell r="D2314">
            <v>100</v>
          </cell>
          <cell r="E2314" t="str">
            <v>KS</v>
          </cell>
          <cell r="F2314">
            <v>72</v>
          </cell>
        </row>
        <row r="2315">
          <cell r="A2315">
            <v>2215071</v>
          </cell>
          <cell r="B2315" t="str">
            <v>Příchytka ISO, hřebíková...4029</v>
          </cell>
          <cell r="C2315">
            <v>0.72</v>
          </cell>
          <cell r="D2315">
            <v>100</v>
          </cell>
          <cell r="E2315" t="str">
            <v>KS</v>
          </cell>
          <cell r="F2315">
            <v>72</v>
          </cell>
        </row>
        <row r="2316">
          <cell r="A2316">
            <v>2215101</v>
          </cell>
          <cell r="B2316" t="str">
            <v>Příchytka ISO, hřebíková...4030</v>
          </cell>
          <cell r="C2316">
            <v>0.91</v>
          </cell>
          <cell r="D2316">
            <v>100</v>
          </cell>
          <cell r="E2316" t="str">
            <v>KS</v>
          </cell>
          <cell r="F2316">
            <v>91</v>
          </cell>
        </row>
        <row r="2317">
          <cell r="A2317">
            <v>2215144</v>
          </cell>
          <cell r="B2317" t="str">
            <v>Příchytka ISO, hřebíková...4031 10-14</v>
          </cell>
          <cell r="C2317">
            <v>1.61</v>
          </cell>
          <cell r="D2317">
            <v>100</v>
          </cell>
          <cell r="E2317" t="str">
            <v>KS</v>
          </cell>
          <cell r="F2317">
            <v>161</v>
          </cell>
        </row>
        <row r="2318">
          <cell r="A2318">
            <v>2215179</v>
          </cell>
          <cell r="B2318" t="str">
            <v>Příchytka ISO, hřebíková...4031 14-17</v>
          </cell>
          <cell r="C2318">
            <v>2.16</v>
          </cell>
          <cell r="D2318">
            <v>100</v>
          </cell>
          <cell r="E2318" t="str">
            <v>KS</v>
          </cell>
          <cell r="F2318">
            <v>216</v>
          </cell>
        </row>
        <row r="2319">
          <cell r="A2319">
            <v>2215209</v>
          </cell>
          <cell r="B2319" t="str">
            <v>Příchytka ISO, hřebíková...4032</v>
          </cell>
          <cell r="C2319">
            <v>2.15</v>
          </cell>
          <cell r="D2319">
            <v>100</v>
          </cell>
          <cell r="E2319" t="str">
            <v>KS</v>
          </cell>
          <cell r="F2319">
            <v>215</v>
          </cell>
        </row>
        <row r="2320">
          <cell r="A2320">
            <v>2215306</v>
          </cell>
          <cell r="B2320" t="str">
            <v>Haft-Clip...4039</v>
          </cell>
          <cell r="C2320">
            <v>0.77</v>
          </cell>
          <cell r="D2320">
            <v>100</v>
          </cell>
          <cell r="E2320" t="str">
            <v>KS</v>
          </cell>
          <cell r="F2320">
            <v>77</v>
          </cell>
        </row>
        <row r="2321">
          <cell r="A2321">
            <v>2215314</v>
          </cell>
          <cell r="B2321" t="str">
            <v>Haft-Clip...4040</v>
          </cell>
          <cell r="C2321">
            <v>0.59</v>
          </cell>
          <cell r="D2321">
            <v>100</v>
          </cell>
          <cell r="E2321" t="str">
            <v>KS</v>
          </cell>
          <cell r="F2321">
            <v>59</v>
          </cell>
        </row>
        <row r="2322">
          <cell r="A2322">
            <v>2215322</v>
          </cell>
          <cell r="B2322" t="str">
            <v>Haft-Clip...4042</v>
          </cell>
          <cell r="C2322">
            <v>2.19</v>
          </cell>
          <cell r="D2322">
            <v>100</v>
          </cell>
          <cell r="E2322" t="str">
            <v>KS</v>
          </cell>
          <cell r="F2322">
            <v>219</v>
          </cell>
        </row>
        <row r="2323">
          <cell r="A2323">
            <v>2215349</v>
          </cell>
          <cell r="B2323" t="str">
            <v>Haft-Clip...4041</v>
          </cell>
          <cell r="C2323">
            <v>1.72</v>
          </cell>
          <cell r="D2323">
            <v>100</v>
          </cell>
          <cell r="E2323" t="str">
            <v>KS</v>
          </cell>
          <cell r="F2323">
            <v>172</v>
          </cell>
        </row>
        <row r="2324">
          <cell r="A2324">
            <v>2222035</v>
          </cell>
          <cell r="B2324" t="str">
            <v>Upevňovací příchytka...255 3.2 LGR</v>
          </cell>
          <cell r="C2324">
            <v>2.13</v>
          </cell>
          <cell r="D2324">
            <v>100</v>
          </cell>
          <cell r="E2324" t="str">
            <v>KS</v>
          </cell>
          <cell r="F2324">
            <v>213</v>
          </cell>
        </row>
        <row r="2325">
          <cell r="A2325">
            <v>2222051</v>
          </cell>
          <cell r="B2325" t="str">
            <v>Upevňovací příchytka...255 5.2 LGR</v>
          </cell>
          <cell r="C2325">
            <v>2.2200000000000002</v>
          </cell>
          <cell r="D2325">
            <v>100</v>
          </cell>
          <cell r="E2325" t="str">
            <v>KS</v>
          </cell>
          <cell r="F2325">
            <v>222</v>
          </cell>
        </row>
        <row r="2326">
          <cell r="A2326">
            <v>2222078</v>
          </cell>
          <cell r="B2326" t="str">
            <v>Upevňovací příchytka...255 6.5 LGR</v>
          </cell>
          <cell r="C2326">
            <v>2.6</v>
          </cell>
          <cell r="D2326">
            <v>100</v>
          </cell>
          <cell r="E2326" t="str">
            <v>KS</v>
          </cell>
          <cell r="F2326">
            <v>260</v>
          </cell>
        </row>
        <row r="2327">
          <cell r="A2327">
            <v>2222086</v>
          </cell>
          <cell r="B2327" t="str">
            <v>Upevňovací příchytka...255 8 LGR</v>
          </cell>
          <cell r="C2327">
            <v>2.6</v>
          </cell>
          <cell r="D2327">
            <v>100</v>
          </cell>
          <cell r="E2327" t="str">
            <v>KS</v>
          </cell>
          <cell r="F2327">
            <v>260</v>
          </cell>
        </row>
        <row r="2328">
          <cell r="A2328">
            <v>2222094</v>
          </cell>
          <cell r="B2328" t="str">
            <v>Upevňovací příchytka...255 9.5 LGR</v>
          </cell>
          <cell r="C2328">
            <v>2.61</v>
          </cell>
          <cell r="D2328">
            <v>100</v>
          </cell>
          <cell r="E2328" t="str">
            <v>KS</v>
          </cell>
          <cell r="F2328">
            <v>261</v>
          </cell>
        </row>
        <row r="2329">
          <cell r="A2329">
            <v>2222116</v>
          </cell>
          <cell r="B2329" t="str">
            <v>Upevňovací příchytka...255 11 LGR</v>
          </cell>
          <cell r="C2329">
            <v>2.4300000000000002</v>
          </cell>
          <cell r="D2329">
            <v>100</v>
          </cell>
          <cell r="E2329" t="str">
            <v>KS</v>
          </cell>
          <cell r="F2329">
            <v>243</v>
          </cell>
        </row>
        <row r="2330">
          <cell r="A2330">
            <v>2222124</v>
          </cell>
          <cell r="B2330" t="str">
            <v>Upevňovací příchytka...255 12.5 LGR</v>
          </cell>
          <cell r="C2330">
            <v>2.62</v>
          </cell>
          <cell r="D2330">
            <v>100</v>
          </cell>
          <cell r="E2330" t="str">
            <v>KS</v>
          </cell>
          <cell r="F2330">
            <v>262</v>
          </cell>
        </row>
        <row r="2331">
          <cell r="A2331">
            <v>2222140</v>
          </cell>
          <cell r="B2331" t="str">
            <v>Upevňovací příchytka...255 14 LGR</v>
          </cell>
          <cell r="C2331">
            <v>2.84</v>
          </cell>
          <cell r="D2331">
            <v>100</v>
          </cell>
          <cell r="E2331" t="str">
            <v>KS</v>
          </cell>
          <cell r="F2331">
            <v>284</v>
          </cell>
        </row>
        <row r="2332">
          <cell r="A2332">
            <v>2222167</v>
          </cell>
          <cell r="B2332" t="str">
            <v>Upevňovací příchytka...255 16 LGR</v>
          </cell>
          <cell r="C2332">
            <v>2.99</v>
          </cell>
          <cell r="D2332">
            <v>100</v>
          </cell>
          <cell r="E2332" t="str">
            <v>KS</v>
          </cell>
          <cell r="F2332">
            <v>299</v>
          </cell>
        </row>
        <row r="2333">
          <cell r="A2333">
            <v>2222175</v>
          </cell>
          <cell r="B2333" t="str">
            <v>Upevňovací příchytka...255 17.5 LGR</v>
          </cell>
          <cell r="C2333">
            <v>3.85</v>
          </cell>
          <cell r="D2333">
            <v>100</v>
          </cell>
          <cell r="E2333" t="str">
            <v>KS</v>
          </cell>
          <cell r="F2333">
            <v>385</v>
          </cell>
        </row>
        <row r="2334">
          <cell r="A2334">
            <v>2222809</v>
          </cell>
          <cell r="B2334" t="str">
            <v>Nagel-Fix...1996 O</v>
          </cell>
          <cell r="C2334">
            <v>2.4700000000000002</v>
          </cell>
          <cell r="D2334">
            <v>100</v>
          </cell>
          <cell r="E2334" t="str">
            <v>KS</v>
          </cell>
          <cell r="F2334">
            <v>247</v>
          </cell>
        </row>
        <row r="2335">
          <cell r="A2335">
            <v>2222833</v>
          </cell>
          <cell r="B2335" t="str">
            <v>Nagel-Fix...1996 40</v>
          </cell>
          <cell r="C2335">
            <v>3.82</v>
          </cell>
          <cell r="D2335">
            <v>100</v>
          </cell>
          <cell r="E2335" t="str">
            <v>KS</v>
          </cell>
          <cell r="F2335">
            <v>382</v>
          </cell>
        </row>
        <row r="2336">
          <cell r="A2336">
            <v>2222841</v>
          </cell>
          <cell r="B2336" t="str">
            <v>Nagel-Fix...1996 50</v>
          </cell>
          <cell r="C2336">
            <v>4.47</v>
          </cell>
          <cell r="D2336">
            <v>100</v>
          </cell>
          <cell r="E2336" t="str">
            <v>KS</v>
          </cell>
          <cell r="F2336">
            <v>447</v>
          </cell>
        </row>
        <row r="2337">
          <cell r="A2337">
            <v>2222868</v>
          </cell>
          <cell r="B2337" t="str">
            <v>Nagel-Fix...1996 60</v>
          </cell>
          <cell r="C2337">
            <v>4.38</v>
          </cell>
          <cell r="D2337">
            <v>100</v>
          </cell>
          <cell r="E2337" t="str">
            <v>KS</v>
          </cell>
          <cell r="F2337">
            <v>438</v>
          </cell>
        </row>
        <row r="2338">
          <cell r="A2338">
            <v>2222876</v>
          </cell>
          <cell r="B2338" t="str">
            <v>Nagel-Fix...1996 70</v>
          </cell>
          <cell r="C2338">
            <v>8.76</v>
          </cell>
          <cell r="D2338">
            <v>100</v>
          </cell>
          <cell r="E2338" t="str">
            <v>KS</v>
          </cell>
          <cell r="F2338">
            <v>876</v>
          </cell>
        </row>
        <row r="2339">
          <cell r="A2339">
            <v>2225220</v>
          </cell>
          <cell r="B2339" t="str">
            <v>ISO-Nagel-Clip...2004 18 RW</v>
          </cell>
          <cell r="C2339">
            <v>1.92</v>
          </cell>
          <cell r="D2339">
            <v>100</v>
          </cell>
          <cell r="E2339" t="str">
            <v>KS</v>
          </cell>
          <cell r="F2339">
            <v>192</v>
          </cell>
        </row>
        <row r="2340">
          <cell r="A2340">
            <v>2225239</v>
          </cell>
          <cell r="B2340" t="str">
            <v>ISO-Nagel-Clip...2004 25 RW</v>
          </cell>
          <cell r="C2340">
            <v>1.98</v>
          </cell>
          <cell r="D2340">
            <v>100</v>
          </cell>
          <cell r="E2340" t="str">
            <v>KS</v>
          </cell>
          <cell r="F2340">
            <v>198</v>
          </cell>
        </row>
        <row r="2341">
          <cell r="A2341">
            <v>2225344</v>
          </cell>
          <cell r="B2341" t="str">
            <v>ISO-Nagel-Clip...2005 25 RW</v>
          </cell>
          <cell r="C2341">
            <v>2.2799999999999998</v>
          </cell>
          <cell r="D2341">
            <v>100</v>
          </cell>
          <cell r="E2341" t="str">
            <v>KS</v>
          </cell>
          <cell r="F2341">
            <v>228</v>
          </cell>
        </row>
        <row r="2342">
          <cell r="A2342">
            <v>2225379</v>
          </cell>
          <cell r="B2342" t="str">
            <v>ISO-Nagel-Clip...2005 18 RW</v>
          </cell>
          <cell r="C2342">
            <v>2.35</v>
          </cell>
          <cell r="D2342">
            <v>100</v>
          </cell>
          <cell r="E2342" t="str">
            <v>KS</v>
          </cell>
          <cell r="F2342">
            <v>235</v>
          </cell>
        </row>
        <row r="2343">
          <cell r="A2343">
            <v>2225409</v>
          </cell>
          <cell r="B2343" t="str">
            <v>ISO-Nagel-Clip...2006 18 RW</v>
          </cell>
          <cell r="C2343">
            <v>2.36</v>
          </cell>
          <cell r="D2343">
            <v>100</v>
          </cell>
          <cell r="E2343" t="str">
            <v>KS</v>
          </cell>
          <cell r="F2343">
            <v>236</v>
          </cell>
        </row>
        <row r="2344">
          <cell r="A2344">
            <v>2225417</v>
          </cell>
          <cell r="B2344" t="str">
            <v>ISO-Nagel-Clip...2006 25 RW</v>
          </cell>
          <cell r="C2344">
            <v>2.5299999999999998</v>
          </cell>
          <cell r="D2344">
            <v>100</v>
          </cell>
          <cell r="E2344" t="str">
            <v>KS</v>
          </cell>
          <cell r="F2344">
            <v>253</v>
          </cell>
        </row>
        <row r="2345">
          <cell r="A2345">
            <v>2225425</v>
          </cell>
          <cell r="B2345" t="str">
            <v>ISO-Nagel-Clip...2006 35 RW</v>
          </cell>
          <cell r="C2345">
            <v>2.5299999999999998</v>
          </cell>
          <cell r="D2345">
            <v>100</v>
          </cell>
          <cell r="E2345" t="str">
            <v>KS</v>
          </cell>
          <cell r="F2345">
            <v>253</v>
          </cell>
        </row>
        <row r="2346">
          <cell r="A2346">
            <v>2225506</v>
          </cell>
          <cell r="B2346" t="str">
            <v>ISO-Nagel-Clip...2007 18 RW</v>
          </cell>
          <cell r="C2346">
            <v>2.48</v>
          </cell>
          <cell r="D2346">
            <v>100</v>
          </cell>
          <cell r="E2346" t="str">
            <v>KS</v>
          </cell>
          <cell r="F2346">
            <v>248</v>
          </cell>
        </row>
        <row r="2347">
          <cell r="A2347">
            <v>2225514</v>
          </cell>
          <cell r="B2347" t="str">
            <v>ISO-Nagel-Clip...2007 25 RW</v>
          </cell>
          <cell r="C2347">
            <v>2.67</v>
          </cell>
          <cell r="D2347">
            <v>100</v>
          </cell>
          <cell r="E2347" t="str">
            <v>KS</v>
          </cell>
          <cell r="F2347">
            <v>267</v>
          </cell>
        </row>
        <row r="2348">
          <cell r="A2348">
            <v>2225522</v>
          </cell>
          <cell r="B2348" t="str">
            <v>ISO-Nagel-Clip...2007 35 RW</v>
          </cell>
          <cell r="C2348">
            <v>2.77</v>
          </cell>
          <cell r="D2348">
            <v>100</v>
          </cell>
          <cell r="E2348" t="str">
            <v>KS</v>
          </cell>
          <cell r="F2348">
            <v>277</v>
          </cell>
        </row>
        <row r="2349">
          <cell r="A2349">
            <v>2225611</v>
          </cell>
          <cell r="B2349" t="str">
            <v>ISO-Nagel-Clip...2008 25 RW</v>
          </cell>
          <cell r="C2349">
            <v>2.66</v>
          </cell>
          <cell r="D2349">
            <v>100</v>
          </cell>
          <cell r="E2349" t="str">
            <v>KS</v>
          </cell>
          <cell r="F2349">
            <v>266</v>
          </cell>
        </row>
        <row r="2350">
          <cell r="A2350">
            <v>2225638</v>
          </cell>
          <cell r="B2350" t="str">
            <v>ISO-Nagel-Clip...2008 35 RW</v>
          </cell>
          <cell r="C2350">
            <v>2.85</v>
          </cell>
          <cell r="D2350">
            <v>100</v>
          </cell>
          <cell r="E2350" t="str">
            <v>KS</v>
          </cell>
          <cell r="F2350">
            <v>285</v>
          </cell>
        </row>
        <row r="2351">
          <cell r="A2351">
            <v>2225719</v>
          </cell>
          <cell r="B2351" t="str">
            <v>ISO-Nagel-Clip...2009 25 RW</v>
          </cell>
          <cell r="C2351">
            <v>2.63</v>
          </cell>
          <cell r="D2351">
            <v>100</v>
          </cell>
          <cell r="E2351" t="str">
            <v>KS</v>
          </cell>
          <cell r="F2351">
            <v>263</v>
          </cell>
        </row>
        <row r="2352">
          <cell r="A2352">
            <v>2225727</v>
          </cell>
          <cell r="B2352" t="str">
            <v>ISO-Nagel-Clip...2009 35 RW</v>
          </cell>
          <cell r="C2352">
            <v>2.99</v>
          </cell>
          <cell r="D2352">
            <v>100</v>
          </cell>
          <cell r="E2352" t="str">
            <v>KS</v>
          </cell>
          <cell r="F2352">
            <v>299</v>
          </cell>
        </row>
        <row r="2353">
          <cell r="A2353">
            <v>2225808</v>
          </cell>
          <cell r="B2353" t="str">
            <v>ISO-Nagel-Clip...2010 25 RW</v>
          </cell>
          <cell r="C2353">
            <v>2.89</v>
          </cell>
          <cell r="D2353">
            <v>100</v>
          </cell>
          <cell r="E2353" t="str">
            <v>KS</v>
          </cell>
          <cell r="F2353">
            <v>289</v>
          </cell>
        </row>
        <row r="2354">
          <cell r="A2354">
            <v>2225816</v>
          </cell>
          <cell r="B2354" t="str">
            <v>ISO-Nagel-Clip...2010 35 RW</v>
          </cell>
          <cell r="C2354">
            <v>3.04</v>
          </cell>
          <cell r="D2354">
            <v>100</v>
          </cell>
          <cell r="E2354" t="str">
            <v>KS</v>
          </cell>
          <cell r="F2354">
            <v>304</v>
          </cell>
        </row>
        <row r="2355">
          <cell r="A2355">
            <v>2225905</v>
          </cell>
          <cell r="B2355" t="str">
            <v>ISO-Nagel-Clip...2011 25 RW</v>
          </cell>
          <cell r="C2355">
            <v>3.39</v>
          </cell>
          <cell r="D2355">
            <v>100</v>
          </cell>
          <cell r="E2355" t="str">
            <v>KS</v>
          </cell>
          <cell r="F2355">
            <v>339</v>
          </cell>
        </row>
        <row r="2356">
          <cell r="A2356">
            <v>2225913</v>
          </cell>
          <cell r="B2356" t="str">
            <v>ISO-Nagel-Clip...2011 35 RW</v>
          </cell>
          <cell r="C2356">
            <v>3.86</v>
          </cell>
          <cell r="D2356">
            <v>100</v>
          </cell>
          <cell r="E2356" t="str">
            <v>KS</v>
          </cell>
          <cell r="F2356">
            <v>386</v>
          </cell>
        </row>
        <row r="2357">
          <cell r="A2357">
            <v>2226014</v>
          </cell>
          <cell r="B2357" t="str">
            <v>ISO-Nagel-Clip...2012 25 RW</v>
          </cell>
          <cell r="C2357">
            <v>3.88</v>
          </cell>
          <cell r="D2357">
            <v>100</v>
          </cell>
          <cell r="E2357" t="str">
            <v>KS</v>
          </cell>
          <cell r="F2357">
            <v>388</v>
          </cell>
        </row>
        <row r="2358">
          <cell r="A2358">
            <v>2226022</v>
          </cell>
          <cell r="B2358" t="str">
            <v>ISO-Nagel-Clip...2012 35 RW</v>
          </cell>
          <cell r="C2358">
            <v>3.88</v>
          </cell>
          <cell r="D2358">
            <v>100</v>
          </cell>
          <cell r="E2358" t="str">
            <v>KS</v>
          </cell>
          <cell r="F2358">
            <v>388</v>
          </cell>
        </row>
        <row r="2359">
          <cell r="A2359">
            <v>2226103</v>
          </cell>
          <cell r="B2359" t="str">
            <v>ISO-Nagel-Clip...2014 30 RW</v>
          </cell>
          <cell r="C2359">
            <v>7.22</v>
          </cell>
          <cell r="D2359">
            <v>100</v>
          </cell>
          <cell r="E2359" t="str">
            <v>KS</v>
          </cell>
          <cell r="F2359">
            <v>722</v>
          </cell>
        </row>
        <row r="2360">
          <cell r="A2360">
            <v>2226111</v>
          </cell>
          <cell r="B2360" t="str">
            <v>ISO-Nagel-Clip...2014 40 RW</v>
          </cell>
          <cell r="C2360">
            <v>6.02</v>
          </cell>
          <cell r="D2360">
            <v>100</v>
          </cell>
          <cell r="E2360" t="str">
            <v>KS</v>
          </cell>
          <cell r="F2360">
            <v>602</v>
          </cell>
        </row>
        <row r="2361">
          <cell r="A2361">
            <v>2226219</v>
          </cell>
          <cell r="B2361" t="str">
            <v>ISO-Nagel-Clip...2016 40 RW</v>
          </cell>
          <cell r="C2361">
            <v>5.67</v>
          </cell>
          <cell r="D2361">
            <v>100</v>
          </cell>
          <cell r="E2361" t="str">
            <v>KS</v>
          </cell>
          <cell r="F2361">
            <v>567</v>
          </cell>
        </row>
        <row r="2362">
          <cell r="A2362">
            <v>2226308</v>
          </cell>
          <cell r="B2362" t="str">
            <v>ISO-Nagel-Clip...2018 40 RW</v>
          </cell>
          <cell r="C2362">
            <v>7.57</v>
          </cell>
          <cell r="D2362">
            <v>100</v>
          </cell>
          <cell r="E2362" t="str">
            <v>KS</v>
          </cell>
          <cell r="F2362">
            <v>757</v>
          </cell>
        </row>
        <row r="2363">
          <cell r="A2363">
            <v>2226405</v>
          </cell>
          <cell r="B2363" t="str">
            <v>ISO-Nagel-Clip...2020 40 RW</v>
          </cell>
          <cell r="C2363">
            <v>8.0399999999999991</v>
          </cell>
          <cell r="D2363">
            <v>100</v>
          </cell>
          <cell r="E2363" t="str">
            <v>KS</v>
          </cell>
          <cell r="F2363">
            <v>804</v>
          </cell>
        </row>
        <row r="2364">
          <cell r="A2364">
            <v>2227223</v>
          </cell>
          <cell r="B2364" t="str">
            <v>ISO-Nagel-Clip...2004 18 LGR</v>
          </cell>
          <cell r="C2364">
            <v>1.78</v>
          </cell>
          <cell r="D2364">
            <v>100</v>
          </cell>
          <cell r="E2364" t="str">
            <v>KS</v>
          </cell>
          <cell r="F2364">
            <v>178</v>
          </cell>
        </row>
        <row r="2365">
          <cell r="A2365">
            <v>2227231</v>
          </cell>
          <cell r="B2365" t="str">
            <v>ISO-Nagel-Clip...2004 25 LGR</v>
          </cell>
          <cell r="C2365">
            <v>1.92</v>
          </cell>
          <cell r="D2365">
            <v>100</v>
          </cell>
          <cell r="E2365" t="str">
            <v>KS</v>
          </cell>
          <cell r="F2365">
            <v>192</v>
          </cell>
        </row>
        <row r="2366">
          <cell r="A2366">
            <v>2227339</v>
          </cell>
          <cell r="B2366" t="str">
            <v>ISO-Nagel-Clip...2005 25 LGR</v>
          </cell>
          <cell r="C2366">
            <v>2.14</v>
          </cell>
          <cell r="D2366">
            <v>100</v>
          </cell>
          <cell r="E2366" t="str">
            <v>KS</v>
          </cell>
          <cell r="F2366">
            <v>214</v>
          </cell>
        </row>
        <row r="2367">
          <cell r="A2367">
            <v>2227347</v>
          </cell>
          <cell r="B2367" t="str">
            <v>ISO-Nagel-Clip...2005 18 LGR</v>
          </cell>
          <cell r="C2367">
            <v>2.2799999999999998</v>
          </cell>
          <cell r="D2367">
            <v>100</v>
          </cell>
          <cell r="E2367" t="str">
            <v>KS</v>
          </cell>
          <cell r="F2367">
            <v>228</v>
          </cell>
        </row>
        <row r="2368">
          <cell r="A2368">
            <v>2227428</v>
          </cell>
          <cell r="B2368" t="str">
            <v>ISO-Nagel-Clip...2006 25 LGR</v>
          </cell>
          <cell r="C2368">
            <v>2.27</v>
          </cell>
          <cell r="D2368">
            <v>100</v>
          </cell>
          <cell r="E2368" t="str">
            <v>KS</v>
          </cell>
          <cell r="F2368">
            <v>227</v>
          </cell>
        </row>
        <row r="2369">
          <cell r="A2369">
            <v>2227436</v>
          </cell>
          <cell r="B2369" t="str">
            <v>ISO-Nagel-Clip...2006 35 LGR</v>
          </cell>
          <cell r="C2369">
            <v>2.36</v>
          </cell>
          <cell r="D2369">
            <v>100</v>
          </cell>
          <cell r="E2369" t="str">
            <v>KS</v>
          </cell>
          <cell r="F2369">
            <v>236</v>
          </cell>
        </row>
        <row r="2370">
          <cell r="A2370">
            <v>2227517</v>
          </cell>
          <cell r="B2370" t="str">
            <v>ISO-Nagel-Clip...2007 25 LGR</v>
          </cell>
          <cell r="C2370">
            <v>2.4700000000000002</v>
          </cell>
          <cell r="D2370">
            <v>100</v>
          </cell>
          <cell r="E2370" t="str">
            <v>KS</v>
          </cell>
          <cell r="F2370">
            <v>247</v>
          </cell>
        </row>
        <row r="2371">
          <cell r="A2371">
            <v>2227525</v>
          </cell>
          <cell r="B2371" t="str">
            <v>ISO-Nagel-Clip...2007 35 LGR</v>
          </cell>
          <cell r="C2371">
            <v>2.52</v>
          </cell>
          <cell r="D2371">
            <v>100</v>
          </cell>
          <cell r="E2371" t="str">
            <v>KS</v>
          </cell>
          <cell r="F2371">
            <v>252</v>
          </cell>
        </row>
        <row r="2372">
          <cell r="A2372">
            <v>2227614</v>
          </cell>
          <cell r="B2372" t="str">
            <v>ISO-Nagel-Clip...2008 25 LGR</v>
          </cell>
          <cell r="C2372">
            <v>2.66</v>
          </cell>
          <cell r="D2372">
            <v>100</v>
          </cell>
          <cell r="E2372" t="str">
            <v>KS</v>
          </cell>
          <cell r="F2372">
            <v>266</v>
          </cell>
        </row>
        <row r="2373">
          <cell r="A2373">
            <v>2227622</v>
          </cell>
          <cell r="B2373" t="str">
            <v>ISO-Nagel-Clip...2008 35 LGR</v>
          </cell>
          <cell r="C2373">
            <v>2.76</v>
          </cell>
          <cell r="D2373">
            <v>100</v>
          </cell>
          <cell r="E2373" t="str">
            <v>KS</v>
          </cell>
          <cell r="F2373">
            <v>276</v>
          </cell>
        </row>
        <row r="2374">
          <cell r="A2374">
            <v>2227630</v>
          </cell>
          <cell r="B2374" t="str">
            <v>ISO-Nagel-Clip...2008 45 LGR</v>
          </cell>
          <cell r="C2374">
            <v>3.09</v>
          </cell>
          <cell r="D2374">
            <v>100</v>
          </cell>
          <cell r="E2374" t="str">
            <v>KS</v>
          </cell>
          <cell r="F2374">
            <v>309</v>
          </cell>
        </row>
        <row r="2375">
          <cell r="A2375">
            <v>2227711</v>
          </cell>
          <cell r="B2375" t="str">
            <v>ISO-Nagel-Clip...2009 25 LGR</v>
          </cell>
          <cell r="C2375">
            <v>2.66</v>
          </cell>
          <cell r="D2375">
            <v>100</v>
          </cell>
          <cell r="E2375" t="str">
            <v>KS</v>
          </cell>
          <cell r="F2375">
            <v>266</v>
          </cell>
        </row>
        <row r="2376">
          <cell r="A2376">
            <v>2227738</v>
          </cell>
          <cell r="B2376" t="str">
            <v>ISO-Nagel-Clip...2009 35 LGR</v>
          </cell>
          <cell r="C2376">
            <v>2.99</v>
          </cell>
          <cell r="D2376">
            <v>100</v>
          </cell>
          <cell r="E2376" t="str">
            <v>KS</v>
          </cell>
          <cell r="F2376">
            <v>299</v>
          </cell>
        </row>
        <row r="2377">
          <cell r="A2377">
            <v>2227800</v>
          </cell>
          <cell r="B2377" t="str">
            <v>ISO-Nagel-Clip...2010 25 LGR</v>
          </cell>
          <cell r="C2377">
            <v>2.59</v>
          </cell>
          <cell r="D2377">
            <v>100</v>
          </cell>
          <cell r="E2377" t="str">
            <v>KS</v>
          </cell>
          <cell r="F2377">
            <v>259</v>
          </cell>
        </row>
        <row r="2378">
          <cell r="A2378">
            <v>2227819</v>
          </cell>
          <cell r="B2378" t="str">
            <v>ISO-Nagel-Clip...2010 35 LGR</v>
          </cell>
          <cell r="C2378">
            <v>2.89</v>
          </cell>
          <cell r="D2378">
            <v>100</v>
          </cell>
          <cell r="E2378" t="str">
            <v>KS</v>
          </cell>
          <cell r="F2378">
            <v>289</v>
          </cell>
        </row>
        <row r="2379">
          <cell r="A2379">
            <v>2227827</v>
          </cell>
          <cell r="B2379" t="str">
            <v>ISO-Nagel-Clip...2010 45 LGR</v>
          </cell>
          <cell r="C2379">
            <v>3.66</v>
          </cell>
          <cell r="D2379">
            <v>100</v>
          </cell>
          <cell r="E2379" t="str">
            <v>KS</v>
          </cell>
          <cell r="F2379">
            <v>366</v>
          </cell>
        </row>
        <row r="2380">
          <cell r="A2380">
            <v>2227924</v>
          </cell>
          <cell r="B2380" t="str">
            <v>ISO-Nagel-Clip...2011 45 LGR</v>
          </cell>
          <cell r="C2380">
            <v>4.21</v>
          </cell>
          <cell r="D2380">
            <v>100</v>
          </cell>
          <cell r="E2380" t="str">
            <v>KS</v>
          </cell>
          <cell r="F2380">
            <v>421</v>
          </cell>
        </row>
        <row r="2381">
          <cell r="A2381">
            <v>2228025</v>
          </cell>
          <cell r="B2381" t="str">
            <v>ISO-Nagel-Clip...2012 35 LGR</v>
          </cell>
          <cell r="C2381">
            <v>3.12</v>
          </cell>
          <cell r="D2381">
            <v>100</v>
          </cell>
          <cell r="E2381" t="str">
            <v>KS</v>
          </cell>
          <cell r="F2381">
            <v>312</v>
          </cell>
        </row>
        <row r="2382">
          <cell r="A2382">
            <v>2228033</v>
          </cell>
          <cell r="B2382" t="str">
            <v>ISO-Nagel-Clip...2012 45 LGR</v>
          </cell>
          <cell r="C2382">
            <v>3.59</v>
          </cell>
          <cell r="D2382">
            <v>100</v>
          </cell>
          <cell r="E2382" t="str">
            <v>KS</v>
          </cell>
          <cell r="F2382">
            <v>359</v>
          </cell>
        </row>
        <row r="2383">
          <cell r="A2383">
            <v>2228122</v>
          </cell>
          <cell r="B2383" t="str">
            <v>ISO-Nagel-Clip...2014 50 LGR</v>
          </cell>
          <cell r="C2383">
            <v>6.27</v>
          </cell>
          <cell r="D2383">
            <v>100</v>
          </cell>
          <cell r="E2383" t="str">
            <v>KS</v>
          </cell>
          <cell r="F2383">
            <v>627</v>
          </cell>
        </row>
        <row r="2384">
          <cell r="A2384">
            <v>2228238</v>
          </cell>
          <cell r="B2384" t="str">
            <v>ISO-Nagel-Clip...2016 50 LGR</v>
          </cell>
          <cell r="C2384">
            <v>6.06</v>
          </cell>
          <cell r="D2384">
            <v>100</v>
          </cell>
          <cell r="E2384" t="str">
            <v>KS</v>
          </cell>
          <cell r="F2384">
            <v>606</v>
          </cell>
        </row>
        <row r="2385">
          <cell r="A2385">
            <v>2228420</v>
          </cell>
          <cell r="B2385" t="str">
            <v>Haft-Clip...2026 18 RW</v>
          </cell>
          <cell r="C2385">
            <v>2.36</v>
          </cell>
          <cell r="D2385">
            <v>100</v>
          </cell>
          <cell r="E2385" t="str">
            <v>KS</v>
          </cell>
          <cell r="F2385">
            <v>236</v>
          </cell>
        </row>
        <row r="2386">
          <cell r="A2386">
            <v>2228422</v>
          </cell>
          <cell r="B2386" t="str">
            <v>Haft-Clip...2026 25 RW</v>
          </cell>
          <cell r="C2386">
            <v>1.29</v>
          </cell>
          <cell r="D2386">
            <v>100</v>
          </cell>
          <cell r="E2386" t="str">
            <v>KS</v>
          </cell>
          <cell r="F2386">
            <v>129</v>
          </cell>
        </row>
        <row r="2387">
          <cell r="A2387">
            <v>2228432</v>
          </cell>
          <cell r="B2387" t="str">
            <v>Haft-Clip...2026 25 LGR SP</v>
          </cell>
          <cell r="C2387">
            <v>1.29</v>
          </cell>
          <cell r="D2387">
            <v>100</v>
          </cell>
          <cell r="E2387" t="str">
            <v>KS</v>
          </cell>
          <cell r="F2387">
            <v>129</v>
          </cell>
        </row>
        <row r="2388">
          <cell r="A2388">
            <v>2228440</v>
          </cell>
          <cell r="B2388" t="str">
            <v>Haft-Clip...2026 35 LGR SP</v>
          </cell>
          <cell r="C2388">
            <v>1.76</v>
          </cell>
          <cell r="D2388">
            <v>100</v>
          </cell>
          <cell r="E2388" t="str">
            <v>KS</v>
          </cell>
          <cell r="F2388">
            <v>176</v>
          </cell>
        </row>
        <row r="2389">
          <cell r="A2389">
            <v>2228610</v>
          </cell>
          <cell r="B2389" t="str">
            <v>Haft-Clip...2025 18 LGR</v>
          </cell>
          <cell r="C2389">
            <v>2.37</v>
          </cell>
          <cell r="D2389">
            <v>100</v>
          </cell>
          <cell r="E2389" t="str">
            <v>KS</v>
          </cell>
          <cell r="F2389">
            <v>237</v>
          </cell>
        </row>
        <row r="2390">
          <cell r="A2390">
            <v>2228629</v>
          </cell>
          <cell r="B2390" t="str">
            <v>Haft-Clip...2025 25 LGR</v>
          </cell>
          <cell r="C2390">
            <v>2.58</v>
          </cell>
          <cell r="D2390">
            <v>100</v>
          </cell>
          <cell r="E2390" t="str">
            <v>KS</v>
          </cell>
          <cell r="F2390">
            <v>258</v>
          </cell>
        </row>
        <row r="2391">
          <cell r="A2391">
            <v>2228686</v>
          </cell>
          <cell r="B2391" t="str">
            <v>Haft-Clip...2025 18 RW</v>
          </cell>
          <cell r="C2391">
            <v>2.37</v>
          </cell>
          <cell r="D2391">
            <v>100</v>
          </cell>
          <cell r="E2391" t="str">
            <v>KS</v>
          </cell>
          <cell r="F2391">
            <v>237</v>
          </cell>
        </row>
        <row r="2392">
          <cell r="A2392">
            <v>2228688</v>
          </cell>
          <cell r="B2392" t="str">
            <v>Haft-Clip...2025 25 RW</v>
          </cell>
          <cell r="C2392">
            <v>2.58</v>
          </cell>
          <cell r="D2392">
            <v>100</v>
          </cell>
          <cell r="E2392" t="str">
            <v>KS</v>
          </cell>
          <cell r="F2392">
            <v>258</v>
          </cell>
        </row>
        <row r="2393">
          <cell r="A2393">
            <v>2228718</v>
          </cell>
          <cell r="B2393" t="str">
            <v>Haft-Clip...2026 18 LGR</v>
          </cell>
          <cell r="C2393">
            <v>2.36</v>
          </cell>
          <cell r="D2393">
            <v>100</v>
          </cell>
          <cell r="E2393" t="str">
            <v>KS</v>
          </cell>
          <cell r="F2393">
            <v>236</v>
          </cell>
        </row>
        <row r="2394">
          <cell r="A2394">
            <v>2228726</v>
          </cell>
          <cell r="B2394" t="str">
            <v>Haft-Clip...2026 25 LGR</v>
          </cell>
          <cell r="C2394">
            <v>2.5299999999999998</v>
          </cell>
          <cell r="D2394">
            <v>100</v>
          </cell>
          <cell r="E2394" t="str">
            <v>KS</v>
          </cell>
          <cell r="F2394">
            <v>253</v>
          </cell>
        </row>
        <row r="2395">
          <cell r="A2395">
            <v>2228734</v>
          </cell>
          <cell r="B2395" t="str">
            <v>Haft-Clip...2026 35 LGR</v>
          </cell>
          <cell r="C2395">
            <v>2.4500000000000002</v>
          </cell>
          <cell r="D2395">
            <v>100</v>
          </cell>
          <cell r="E2395" t="str">
            <v>KS</v>
          </cell>
          <cell r="F2395">
            <v>245</v>
          </cell>
        </row>
        <row r="2396">
          <cell r="A2396">
            <v>2228823</v>
          </cell>
          <cell r="B2396" t="str">
            <v>Haft-Clip...2027 25 LGR</v>
          </cell>
          <cell r="C2396">
            <v>2.31</v>
          </cell>
          <cell r="D2396">
            <v>100</v>
          </cell>
          <cell r="E2396" t="str">
            <v>KS</v>
          </cell>
          <cell r="F2396">
            <v>231</v>
          </cell>
        </row>
        <row r="2397">
          <cell r="A2397">
            <v>2228831</v>
          </cell>
          <cell r="B2397" t="str">
            <v>Haft-Clip...2027 30 LGR</v>
          </cell>
          <cell r="C2397">
            <v>2.29</v>
          </cell>
          <cell r="D2397">
            <v>100</v>
          </cell>
          <cell r="E2397" t="str">
            <v>KS</v>
          </cell>
          <cell r="F2397">
            <v>229</v>
          </cell>
        </row>
        <row r="2398">
          <cell r="A2398">
            <v>2228858</v>
          </cell>
          <cell r="B2398" t="str">
            <v>Haft-Clip...2027 40 LGR</v>
          </cell>
          <cell r="C2398">
            <v>2.29</v>
          </cell>
          <cell r="D2398">
            <v>100</v>
          </cell>
          <cell r="E2398" t="str">
            <v>KS</v>
          </cell>
          <cell r="F2398">
            <v>229</v>
          </cell>
        </row>
        <row r="2399">
          <cell r="A2399">
            <v>2228904</v>
          </cell>
          <cell r="B2399" t="str">
            <v>Haft-Clip...2028 40 LGR</v>
          </cell>
          <cell r="C2399">
            <v>12.67</v>
          </cell>
          <cell r="D2399">
            <v>100</v>
          </cell>
          <cell r="E2399" t="str">
            <v>KS</v>
          </cell>
          <cell r="F2399">
            <v>1267</v>
          </cell>
        </row>
        <row r="2400">
          <cell r="A2400">
            <v>2232146</v>
          </cell>
          <cell r="B2400" t="str">
            <v>ISO-Nagel-Clip...2007 25 SW</v>
          </cell>
          <cell r="C2400">
            <v>2.0699999999999998</v>
          </cell>
          <cell r="D2400">
            <v>100</v>
          </cell>
          <cell r="E2400" t="str">
            <v>KS</v>
          </cell>
          <cell r="F2400">
            <v>207</v>
          </cell>
        </row>
        <row r="2401">
          <cell r="A2401">
            <v>2232170</v>
          </cell>
          <cell r="B2401" t="str">
            <v>ISO-Nagel-Clip...2008 25 SW</v>
          </cell>
          <cell r="C2401">
            <v>2.14</v>
          </cell>
          <cell r="D2401">
            <v>100</v>
          </cell>
          <cell r="E2401" t="str">
            <v>KS</v>
          </cell>
          <cell r="F2401">
            <v>214</v>
          </cell>
        </row>
        <row r="2402">
          <cell r="A2402">
            <v>2232219</v>
          </cell>
          <cell r="B2402" t="str">
            <v>ISO-Nagel-Clip...2009 25 SW</v>
          </cell>
          <cell r="C2402">
            <v>2.27</v>
          </cell>
          <cell r="D2402">
            <v>100</v>
          </cell>
          <cell r="E2402" t="str">
            <v>KS</v>
          </cell>
          <cell r="F2402">
            <v>227</v>
          </cell>
        </row>
        <row r="2403">
          <cell r="A2403">
            <v>2232235</v>
          </cell>
          <cell r="B2403" t="str">
            <v>ISO-Nagel-Clip...2010 25 SW</v>
          </cell>
          <cell r="C2403">
            <v>2.4</v>
          </cell>
          <cell r="D2403">
            <v>100</v>
          </cell>
          <cell r="E2403" t="str">
            <v>KS</v>
          </cell>
          <cell r="F2403">
            <v>240</v>
          </cell>
        </row>
        <row r="2404">
          <cell r="A2404">
            <v>2232316</v>
          </cell>
          <cell r="B2404" t="str">
            <v>ISO-Nagel-Clip...2012 35 SW</v>
          </cell>
          <cell r="C2404">
            <v>2.64</v>
          </cell>
          <cell r="D2404">
            <v>100</v>
          </cell>
          <cell r="E2404" t="str">
            <v>KS</v>
          </cell>
          <cell r="F2404">
            <v>264</v>
          </cell>
        </row>
        <row r="2405">
          <cell r="A2405">
            <v>2236028</v>
          </cell>
          <cell r="B2405" t="str">
            <v>Stropní vývod...510</v>
          </cell>
          <cell r="C2405">
            <v>3.4</v>
          </cell>
          <cell r="D2405">
            <v>100</v>
          </cell>
          <cell r="E2405" t="str">
            <v>KS</v>
          </cell>
          <cell r="F2405">
            <v>340</v>
          </cell>
        </row>
        <row r="2406">
          <cell r="A2406">
            <v>2250071</v>
          </cell>
          <cell r="B2406" t="str">
            <v>Řadová přítlačná příchytka...2037 3-7 LGR</v>
          </cell>
          <cell r="C2406">
            <v>6.64</v>
          </cell>
          <cell r="D2406">
            <v>100</v>
          </cell>
          <cell r="E2406" t="str">
            <v>KS</v>
          </cell>
          <cell r="F2406">
            <v>664</v>
          </cell>
        </row>
        <row r="2407">
          <cell r="A2407">
            <v>2250136</v>
          </cell>
          <cell r="B2407" t="str">
            <v>Řadová přítlačná příchytka...2037 6-13 LGR</v>
          </cell>
          <cell r="C2407">
            <v>5.68</v>
          </cell>
          <cell r="D2407">
            <v>100</v>
          </cell>
          <cell r="E2407" t="str">
            <v>KS</v>
          </cell>
          <cell r="F2407">
            <v>568</v>
          </cell>
        </row>
        <row r="2408">
          <cell r="A2408">
            <v>2250209</v>
          </cell>
          <cell r="B2408" t="str">
            <v>Řadová přítlačná příchytka...2037 12-20 LGR</v>
          </cell>
          <cell r="C2408">
            <v>9.07</v>
          </cell>
          <cell r="D2408">
            <v>100</v>
          </cell>
          <cell r="E2408" t="str">
            <v>KS</v>
          </cell>
          <cell r="F2408">
            <v>907</v>
          </cell>
        </row>
        <row r="2409">
          <cell r="A2409">
            <v>2250241</v>
          </cell>
          <cell r="B2409" t="str">
            <v>Řadová přítlačná příchytka...2037 16-24 LGR</v>
          </cell>
          <cell r="C2409">
            <v>11.17</v>
          </cell>
          <cell r="D2409">
            <v>100</v>
          </cell>
          <cell r="E2409" t="str">
            <v>KS</v>
          </cell>
          <cell r="F2409">
            <v>1117</v>
          </cell>
        </row>
        <row r="2410">
          <cell r="A2410">
            <v>2250306</v>
          </cell>
          <cell r="B2410" t="str">
            <v>Řadová přítlačná příchytka...2037 18-30 LGR</v>
          </cell>
          <cell r="C2410">
            <v>15.28</v>
          </cell>
          <cell r="D2410">
            <v>100</v>
          </cell>
          <cell r="E2410" t="str">
            <v>KS</v>
          </cell>
          <cell r="F2410">
            <v>1528</v>
          </cell>
        </row>
        <row r="2411">
          <cell r="A2411">
            <v>2250438</v>
          </cell>
          <cell r="B2411" t="str">
            <v>Řadová přítlačná příchytka...2037 27-43 LGR</v>
          </cell>
          <cell r="C2411">
            <v>23.96</v>
          </cell>
          <cell r="D2411">
            <v>100</v>
          </cell>
          <cell r="E2411" t="str">
            <v>KS</v>
          </cell>
          <cell r="F2411">
            <v>2396</v>
          </cell>
        </row>
        <row r="2412">
          <cell r="A2412">
            <v>2250705</v>
          </cell>
          <cell r="B2412" t="str">
            <v>Řadová přítlačná příchytka...2037 12-20 CW</v>
          </cell>
          <cell r="C2412">
            <v>11.41</v>
          </cell>
          <cell r="D2412">
            <v>100</v>
          </cell>
          <cell r="E2412" t="str">
            <v>KS</v>
          </cell>
          <cell r="F2412">
            <v>1141</v>
          </cell>
        </row>
        <row r="2413">
          <cell r="A2413">
            <v>2254026</v>
          </cell>
          <cell r="B2413" t="str">
            <v>Řadová příchytka...2050 5-25 LGR</v>
          </cell>
          <cell r="C2413">
            <v>10.58</v>
          </cell>
          <cell r="D2413">
            <v>100</v>
          </cell>
          <cell r="E2413" t="str">
            <v>KS</v>
          </cell>
          <cell r="F2413">
            <v>1058</v>
          </cell>
        </row>
        <row r="2414">
          <cell r="A2414">
            <v>2254034</v>
          </cell>
          <cell r="B2414" t="str">
            <v>Řadová příchytka...2051 8-36 LGR</v>
          </cell>
          <cell r="C2414">
            <v>12.17</v>
          </cell>
          <cell r="D2414">
            <v>100</v>
          </cell>
          <cell r="E2414" t="str">
            <v>KS</v>
          </cell>
          <cell r="F2414">
            <v>1217</v>
          </cell>
        </row>
        <row r="2415">
          <cell r="A2415">
            <v>2255014</v>
          </cell>
          <cell r="B2415" t="str">
            <v>Řadová příchytka...2054 14-48 LGR</v>
          </cell>
          <cell r="C2415">
            <v>48.06</v>
          </cell>
          <cell r="D2415">
            <v>100</v>
          </cell>
          <cell r="E2415" t="str">
            <v>KS</v>
          </cell>
          <cell r="F2415">
            <v>4806</v>
          </cell>
        </row>
        <row r="2416">
          <cell r="A2416">
            <v>2305151</v>
          </cell>
          <cell r="B2416" t="str">
            <v>Příchytka napínacího drátu...4024 9-16</v>
          </cell>
          <cell r="C2416">
            <v>7.92</v>
          </cell>
          <cell r="D2416">
            <v>100</v>
          </cell>
          <cell r="E2416" t="str">
            <v>KS</v>
          </cell>
          <cell r="F2416">
            <v>792</v>
          </cell>
        </row>
        <row r="2417">
          <cell r="A2417">
            <v>2305232</v>
          </cell>
          <cell r="B2417" t="str">
            <v>Příchytka napínacího drátu...4024 16-23</v>
          </cell>
          <cell r="C2417">
            <v>18.420000000000002</v>
          </cell>
          <cell r="D2417">
            <v>100</v>
          </cell>
          <cell r="E2417" t="str">
            <v>KS</v>
          </cell>
          <cell r="F2417">
            <v>1842</v>
          </cell>
        </row>
        <row r="2418">
          <cell r="A2418">
            <v>2307618</v>
          </cell>
          <cell r="B2418" t="str">
            <v>Příchytka napínacího drátu...4021 K 6-13</v>
          </cell>
          <cell r="C2418">
            <v>57.98</v>
          </cell>
          <cell r="D2418">
            <v>100</v>
          </cell>
          <cell r="E2418" t="str">
            <v>KS</v>
          </cell>
          <cell r="F2418">
            <v>5798</v>
          </cell>
        </row>
        <row r="2419">
          <cell r="A2419">
            <v>2307634</v>
          </cell>
          <cell r="B2419" t="str">
            <v>Příchytka napínacího drátu...4021 K 9-16</v>
          </cell>
          <cell r="C2419">
            <v>52.67</v>
          </cell>
          <cell r="D2419">
            <v>100</v>
          </cell>
          <cell r="E2419" t="str">
            <v>KS</v>
          </cell>
          <cell r="F2419">
            <v>5267</v>
          </cell>
        </row>
        <row r="2420">
          <cell r="A2420">
            <v>2330326</v>
          </cell>
          <cell r="B2420" t="str">
            <v>Pásková příchytka...550 9X510 SW</v>
          </cell>
          <cell r="C2420">
            <v>34.86</v>
          </cell>
          <cell r="D2420">
            <v>100</v>
          </cell>
          <cell r="E2420" t="str">
            <v>KS</v>
          </cell>
          <cell r="F2420">
            <v>3486</v>
          </cell>
        </row>
        <row r="2421">
          <cell r="A2421">
            <v>2331800</v>
          </cell>
          <cell r="B2421" t="str">
            <v>Stahovací pásek...565 2.5x75 WS</v>
          </cell>
          <cell r="C2421">
            <v>0.61</v>
          </cell>
          <cell r="D2421">
            <v>100</v>
          </cell>
          <cell r="E2421" t="str">
            <v>KS</v>
          </cell>
          <cell r="F2421">
            <v>61</v>
          </cell>
        </row>
        <row r="2422">
          <cell r="A2422">
            <v>2331810</v>
          </cell>
          <cell r="B2422" t="str">
            <v>Stahovací pásek...565 2.5x100 WS</v>
          </cell>
          <cell r="C2422">
            <v>0.77</v>
          </cell>
          <cell r="D2422">
            <v>100</v>
          </cell>
          <cell r="E2422" t="str">
            <v>KS</v>
          </cell>
          <cell r="F2422">
            <v>77</v>
          </cell>
        </row>
        <row r="2423">
          <cell r="A2423">
            <v>2331812</v>
          </cell>
          <cell r="B2423" t="str">
            <v>Stahovací pásek...565 2.5x100 SWUV</v>
          </cell>
          <cell r="C2423">
            <v>0.81</v>
          </cell>
          <cell r="D2423">
            <v>100</v>
          </cell>
          <cell r="E2423" t="str">
            <v>KS</v>
          </cell>
          <cell r="F2423">
            <v>81</v>
          </cell>
        </row>
        <row r="2424">
          <cell r="A2424">
            <v>2331816</v>
          </cell>
          <cell r="B2424" t="str">
            <v>Stahovací pásek...565 2.5x150 WS</v>
          </cell>
          <cell r="C2424">
            <v>1.02</v>
          </cell>
          <cell r="D2424">
            <v>100</v>
          </cell>
          <cell r="E2424" t="str">
            <v>KS</v>
          </cell>
          <cell r="F2424">
            <v>102</v>
          </cell>
        </row>
        <row r="2425">
          <cell r="A2425">
            <v>2331822</v>
          </cell>
          <cell r="B2425" t="str">
            <v>Stahovací pásek...565 2.5x200 WS</v>
          </cell>
          <cell r="C2425">
            <v>1.32</v>
          </cell>
          <cell r="D2425">
            <v>100</v>
          </cell>
          <cell r="E2425" t="str">
            <v>KS</v>
          </cell>
          <cell r="F2425">
            <v>132</v>
          </cell>
        </row>
        <row r="2426">
          <cell r="A2426">
            <v>2331830</v>
          </cell>
          <cell r="B2426" t="str">
            <v>Stahovací pásek...565 3.6x150 WS</v>
          </cell>
          <cell r="C2426">
            <v>1.45</v>
          </cell>
          <cell r="D2426">
            <v>100</v>
          </cell>
          <cell r="E2426" t="str">
            <v>KS</v>
          </cell>
          <cell r="F2426">
            <v>145</v>
          </cell>
        </row>
        <row r="2427">
          <cell r="A2427">
            <v>2331832</v>
          </cell>
          <cell r="B2427" t="str">
            <v>Stahovací pásek...565 3.6x150 SWUV</v>
          </cell>
          <cell r="C2427">
            <v>1.57</v>
          </cell>
          <cell r="D2427">
            <v>100</v>
          </cell>
          <cell r="E2427" t="str">
            <v>KS</v>
          </cell>
          <cell r="F2427">
            <v>157</v>
          </cell>
        </row>
        <row r="2428">
          <cell r="A2428">
            <v>2331836</v>
          </cell>
          <cell r="B2428" t="str">
            <v>Stahovací pásek...565 3.6x200 WS</v>
          </cell>
          <cell r="C2428">
            <v>1.98</v>
          </cell>
          <cell r="D2428">
            <v>100</v>
          </cell>
          <cell r="E2428" t="str">
            <v>KS</v>
          </cell>
          <cell r="F2428">
            <v>198</v>
          </cell>
        </row>
        <row r="2429">
          <cell r="A2429">
            <v>2331838</v>
          </cell>
          <cell r="B2429" t="str">
            <v>Stahovací pásek...565 3.6x200 SWUV</v>
          </cell>
          <cell r="C2429">
            <v>2.15</v>
          </cell>
          <cell r="D2429">
            <v>100</v>
          </cell>
          <cell r="E2429" t="str">
            <v>KS</v>
          </cell>
          <cell r="F2429">
            <v>215</v>
          </cell>
        </row>
        <row r="2430">
          <cell r="A2430">
            <v>2331842</v>
          </cell>
          <cell r="B2430" t="str">
            <v>Stahovací pásek...565 3.6x290 WS</v>
          </cell>
          <cell r="C2430">
            <v>3.12</v>
          </cell>
          <cell r="D2430">
            <v>100</v>
          </cell>
          <cell r="E2430" t="str">
            <v>KS</v>
          </cell>
          <cell r="F2430">
            <v>312</v>
          </cell>
        </row>
        <row r="2431">
          <cell r="A2431">
            <v>2331844</v>
          </cell>
          <cell r="B2431" t="str">
            <v>Stahovací pásek...565 3.6x290 SWUV</v>
          </cell>
          <cell r="C2431">
            <v>3.31</v>
          </cell>
          <cell r="D2431">
            <v>100</v>
          </cell>
          <cell r="E2431" t="str">
            <v>KS</v>
          </cell>
          <cell r="F2431">
            <v>331</v>
          </cell>
        </row>
        <row r="2432">
          <cell r="A2432">
            <v>2331850</v>
          </cell>
          <cell r="B2432" t="str">
            <v>Stahovací pásek...565 3.6x365 SWUV</v>
          </cell>
          <cell r="C2432">
            <v>4.18</v>
          </cell>
          <cell r="D2432">
            <v>100</v>
          </cell>
          <cell r="E2432" t="str">
            <v>KS</v>
          </cell>
          <cell r="F2432">
            <v>418</v>
          </cell>
        </row>
        <row r="2433">
          <cell r="A2433">
            <v>2331866</v>
          </cell>
          <cell r="B2433" t="str">
            <v>Stahovací pásek...565 4.8x160 WS</v>
          </cell>
          <cell r="C2433">
            <v>2.17</v>
          </cell>
          <cell r="D2433">
            <v>100</v>
          </cell>
          <cell r="E2433" t="str">
            <v>KS</v>
          </cell>
          <cell r="F2433">
            <v>217</v>
          </cell>
        </row>
        <row r="2434">
          <cell r="A2434">
            <v>2331872</v>
          </cell>
          <cell r="B2434" t="str">
            <v>Stahovací pásek...565 4.8x200 WS</v>
          </cell>
          <cell r="C2434">
            <v>2.38</v>
          </cell>
          <cell r="D2434">
            <v>100</v>
          </cell>
          <cell r="E2434" t="str">
            <v>KS</v>
          </cell>
          <cell r="F2434">
            <v>238</v>
          </cell>
        </row>
        <row r="2435">
          <cell r="A2435">
            <v>2331874</v>
          </cell>
          <cell r="B2435" t="str">
            <v>Stahovací pásek...565 4.8x200 SWUV</v>
          </cell>
          <cell r="C2435">
            <v>2.69</v>
          </cell>
          <cell r="D2435">
            <v>100</v>
          </cell>
          <cell r="E2435" t="str">
            <v>KS</v>
          </cell>
          <cell r="F2435">
            <v>269</v>
          </cell>
        </row>
        <row r="2436">
          <cell r="A2436">
            <v>2331878</v>
          </cell>
          <cell r="B2436" t="str">
            <v>Stahovací pásek...565 4.8x300 WS</v>
          </cell>
          <cell r="C2436">
            <v>3.6</v>
          </cell>
          <cell r="D2436">
            <v>100</v>
          </cell>
          <cell r="E2436" t="str">
            <v>KS</v>
          </cell>
          <cell r="F2436">
            <v>360</v>
          </cell>
        </row>
        <row r="2437">
          <cell r="A2437">
            <v>2331880</v>
          </cell>
          <cell r="B2437" t="str">
            <v>Stahovací pásek...565 4.8x300 SWUV</v>
          </cell>
          <cell r="C2437">
            <v>3.97</v>
          </cell>
          <cell r="D2437">
            <v>100</v>
          </cell>
          <cell r="E2437" t="str">
            <v>KS</v>
          </cell>
          <cell r="F2437">
            <v>397</v>
          </cell>
        </row>
        <row r="2438">
          <cell r="A2438">
            <v>2331884</v>
          </cell>
          <cell r="B2438" t="str">
            <v>Stahovací pásek...565 4.8x365 WS</v>
          </cell>
          <cell r="C2438">
            <v>5.23</v>
          </cell>
          <cell r="D2438">
            <v>100</v>
          </cell>
          <cell r="E2438" t="str">
            <v>KS</v>
          </cell>
          <cell r="F2438">
            <v>523</v>
          </cell>
        </row>
        <row r="2439">
          <cell r="A2439">
            <v>2331886</v>
          </cell>
          <cell r="B2439" t="str">
            <v>Stahovací pásek...565 4.8x365 SWUV</v>
          </cell>
          <cell r="C2439">
            <v>5.79</v>
          </cell>
          <cell r="D2439">
            <v>100</v>
          </cell>
          <cell r="E2439" t="str">
            <v>KS</v>
          </cell>
          <cell r="F2439">
            <v>579</v>
          </cell>
        </row>
        <row r="2440">
          <cell r="A2440">
            <v>2331890</v>
          </cell>
          <cell r="B2440" t="str">
            <v>Stahovací pásek...565 4.8x430 WS</v>
          </cell>
          <cell r="C2440">
            <v>6.63</v>
          </cell>
          <cell r="D2440">
            <v>100</v>
          </cell>
          <cell r="E2440" t="str">
            <v>KS</v>
          </cell>
          <cell r="F2440">
            <v>663</v>
          </cell>
        </row>
        <row r="2441">
          <cell r="A2441">
            <v>2331892</v>
          </cell>
          <cell r="B2441" t="str">
            <v>Stahovací pásek...565 4.8x430 SWUV</v>
          </cell>
          <cell r="C2441">
            <v>7.3</v>
          </cell>
          <cell r="D2441">
            <v>100</v>
          </cell>
          <cell r="E2441" t="str">
            <v>KS</v>
          </cell>
          <cell r="F2441">
            <v>730</v>
          </cell>
        </row>
        <row r="2442">
          <cell r="A2442">
            <v>2331910</v>
          </cell>
          <cell r="B2442" t="str">
            <v>Stahovací pásek...565 7.6x200 WS</v>
          </cell>
          <cell r="C2442">
            <v>5.28</v>
          </cell>
          <cell r="D2442">
            <v>100</v>
          </cell>
          <cell r="E2442" t="str">
            <v>KS</v>
          </cell>
          <cell r="F2442">
            <v>528</v>
          </cell>
        </row>
        <row r="2443">
          <cell r="A2443">
            <v>2331922</v>
          </cell>
          <cell r="B2443" t="str">
            <v>Stahovací pásek...565 7.6x380 WS</v>
          </cell>
          <cell r="C2443">
            <v>8.9700000000000006</v>
          </cell>
          <cell r="D2443">
            <v>100</v>
          </cell>
          <cell r="E2443" t="str">
            <v>KS</v>
          </cell>
          <cell r="F2443">
            <v>897</v>
          </cell>
        </row>
        <row r="2444">
          <cell r="A2444">
            <v>2331924</v>
          </cell>
          <cell r="B2444" t="str">
            <v>Stahovací pásek...565 7.6x380 SWUV</v>
          </cell>
          <cell r="C2444">
            <v>10.77</v>
          </cell>
          <cell r="D2444">
            <v>100</v>
          </cell>
          <cell r="E2444" t="str">
            <v>KS</v>
          </cell>
          <cell r="F2444">
            <v>1077</v>
          </cell>
        </row>
        <row r="2445">
          <cell r="A2445">
            <v>2332790</v>
          </cell>
          <cell r="B2445" t="str">
            <v>Příchytka s kab. páskem...CTC 7,5x180 LGR</v>
          </cell>
          <cell r="C2445">
            <v>11.36</v>
          </cell>
          <cell r="D2445">
            <v>100</v>
          </cell>
          <cell r="E2445" t="str">
            <v>KS</v>
          </cell>
          <cell r="F2445">
            <v>1136</v>
          </cell>
        </row>
        <row r="2446">
          <cell r="A2446">
            <v>2340038</v>
          </cell>
          <cell r="B2446" t="str">
            <v>Elektroizolační a těsnicí sada...115 GR-GN</v>
          </cell>
          <cell r="C2446">
            <v>114.12</v>
          </cell>
          <cell r="D2446">
            <v>100</v>
          </cell>
          <cell r="E2446" t="str">
            <v>KS</v>
          </cell>
          <cell r="F2446">
            <v>11412</v>
          </cell>
        </row>
        <row r="2447">
          <cell r="A2447">
            <v>2341018</v>
          </cell>
          <cell r="B2447" t="str">
            <v>Impu-Fix lep. pro můst. ved....509</v>
          </cell>
          <cell r="C2447">
            <v>982</v>
          </cell>
          <cell r="D2447">
            <v>1</v>
          </cell>
          <cell r="E2447" t="str">
            <v>KS</v>
          </cell>
          <cell r="F2447">
            <v>982</v>
          </cell>
        </row>
        <row r="2448">
          <cell r="A2448">
            <v>2347229</v>
          </cell>
          <cell r="B2448" t="str">
            <v>Hmoždinka do plynosilikátu...910 GD 6x35</v>
          </cell>
          <cell r="C2448">
            <v>4.8</v>
          </cell>
          <cell r="D2448">
            <v>100</v>
          </cell>
          <cell r="E2448" t="str">
            <v>KS</v>
          </cell>
          <cell r="F2448">
            <v>480</v>
          </cell>
        </row>
        <row r="2449">
          <cell r="A2449">
            <v>2347261</v>
          </cell>
          <cell r="B2449" t="str">
            <v>Hmoždinka do plynosilikátu...910 GD 8x50</v>
          </cell>
          <cell r="C2449">
            <v>5.84</v>
          </cell>
          <cell r="D2449">
            <v>100</v>
          </cell>
          <cell r="E2449" t="str">
            <v>KS</v>
          </cell>
          <cell r="F2449">
            <v>584</v>
          </cell>
        </row>
        <row r="2450">
          <cell r="A2450">
            <v>2347407</v>
          </cell>
          <cell r="B2450" t="str">
            <v>Natloukací hmoždinka...910 DF 6x35</v>
          </cell>
          <cell r="C2450">
            <v>6.5</v>
          </cell>
          <cell r="D2450">
            <v>100</v>
          </cell>
          <cell r="E2450" t="str">
            <v>KS</v>
          </cell>
          <cell r="F2450">
            <v>650</v>
          </cell>
        </row>
        <row r="2451">
          <cell r="A2451">
            <v>2347580</v>
          </cell>
          <cell r="B2451" t="str">
            <v>Natloukací hmoždinka...910 FX 5x25</v>
          </cell>
          <cell r="C2451">
            <v>2.84</v>
          </cell>
          <cell r="D2451">
            <v>100</v>
          </cell>
          <cell r="E2451" t="str">
            <v>KS</v>
          </cell>
          <cell r="F2451">
            <v>284</v>
          </cell>
        </row>
        <row r="2452">
          <cell r="A2452">
            <v>2347582</v>
          </cell>
          <cell r="B2452" t="str">
            <v>Natloukací hmoždinka...910 FX 6x30</v>
          </cell>
          <cell r="C2452">
            <v>1.42</v>
          </cell>
          <cell r="D2452">
            <v>100</v>
          </cell>
          <cell r="E2452" t="str">
            <v>KS</v>
          </cell>
          <cell r="F2452">
            <v>142</v>
          </cell>
        </row>
        <row r="2453">
          <cell r="A2453">
            <v>2347584</v>
          </cell>
          <cell r="B2453" t="str">
            <v>Natloukací hmoždinka...910 FX 8x40</v>
          </cell>
          <cell r="C2453">
            <v>2.89</v>
          </cell>
          <cell r="D2453">
            <v>100</v>
          </cell>
          <cell r="E2453" t="str">
            <v>KS</v>
          </cell>
          <cell r="F2453">
            <v>289</v>
          </cell>
        </row>
        <row r="2454">
          <cell r="A2454">
            <v>2347586</v>
          </cell>
          <cell r="B2454" t="str">
            <v>Natloukací hmoždinka...910 FX10x50</v>
          </cell>
          <cell r="C2454">
            <v>6.35</v>
          </cell>
          <cell r="D2454">
            <v>100</v>
          </cell>
          <cell r="E2454" t="str">
            <v>KS</v>
          </cell>
          <cell r="F2454">
            <v>635</v>
          </cell>
        </row>
        <row r="2455">
          <cell r="A2455">
            <v>2347588</v>
          </cell>
          <cell r="B2455" t="str">
            <v>Natloukací hmoždinka...910 FX 12x60</v>
          </cell>
          <cell r="C2455">
            <v>12.62</v>
          </cell>
          <cell r="D2455">
            <v>100</v>
          </cell>
          <cell r="E2455" t="str">
            <v>KS</v>
          </cell>
          <cell r="F2455">
            <v>1262</v>
          </cell>
        </row>
        <row r="2456">
          <cell r="A2456">
            <v>2348120</v>
          </cell>
          <cell r="B2456" t="str">
            <v>Natloukací hmoždinka...910 AZK 5x31</v>
          </cell>
          <cell r="C2456">
            <v>1.19</v>
          </cell>
          <cell r="D2456">
            <v>100</v>
          </cell>
          <cell r="E2456" t="str">
            <v>KS</v>
          </cell>
          <cell r="F2456">
            <v>119</v>
          </cell>
        </row>
        <row r="2457">
          <cell r="A2457">
            <v>2348122</v>
          </cell>
          <cell r="B2457" t="str">
            <v>Natloukací hmoždinka...910 AZK 6x38</v>
          </cell>
          <cell r="C2457">
            <v>1.49</v>
          </cell>
          <cell r="D2457">
            <v>100</v>
          </cell>
          <cell r="E2457" t="str">
            <v>KS</v>
          </cell>
          <cell r="F2457">
            <v>149</v>
          </cell>
        </row>
        <row r="2458">
          <cell r="A2458">
            <v>2348124</v>
          </cell>
          <cell r="B2458" t="str">
            <v>Natloukací hmoždinka...910 AZK 8x51</v>
          </cell>
          <cell r="C2458">
            <v>1.86</v>
          </cell>
          <cell r="D2458">
            <v>100</v>
          </cell>
          <cell r="E2458" t="str">
            <v>KS</v>
          </cell>
          <cell r="F2458">
            <v>186</v>
          </cell>
        </row>
        <row r="2459">
          <cell r="A2459">
            <v>2348126</v>
          </cell>
          <cell r="B2459" t="str">
            <v>Natloukací hmoždinka...910 AZK 10x61</v>
          </cell>
          <cell r="C2459">
            <v>3.62</v>
          </cell>
          <cell r="D2459">
            <v>100</v>
          </cell>
          <cell r="E2459" t="str">
            <v>KS</v>
          </cell>
          <cell r="F2459">
            <v>362</v>
          </cell>
        </row>
        <row r="2460">
          <cell r="A2460">
            <v>2348128</v>
          </cell>
          <cell r="B2460" t="str">
            <v>Natloukací hmoždinka...910 AZK 12x71</v>
          </cell>
          <cell r="C2460">
            <v>9.1199999999999992</v>
          </cell>
          <cell r="D2460">
            <v>100</v>
          </cell>
          <cell r="E2460" t="str">
            <v>KS</v>
          </cell>
          <cell r="F2460">
            <v>912</v>
          </cell>
        </row>
        <row r="2461">
          <cell r="A2461">
            <v>2350807</v>
          </cell>
          <cell r="B2461" t="str">
            <v>Natloukací hmoždinka...910 SDM M6</v>
          </cell>
          <cell r="C2461">
            <v>7</v>
          </cell>
          <cell r="D2461">
            <v>100</v>
          </cell>
          <cell r="E2461" t="str">
            <v>KS</v>
          </cell>
          <cell r="F2461">
            <v>700</v>
          </cell>
        </row>
        <row r="2462">
          <cell r="A2462">
            <v>2351021</v>
          </cell>
          <cell r="B2462" t="str">
            <v>Natloukací hmoždinka...910 SD 5X35</v>
          </cell>
          <cell r="C2462">
            <v>5.74</v>
          </cell>
          <cell r="D2462">
            <v>100</v>
          </cell>
          <cell r="E2462" t="str">
            <v>KS</v>
          </cell>
          <cell r="F2462">
            <v>574</v>
          </cell>
        </row>
        <row r="2463">
          <cell r="A2463">
            <v>2351056</v>
          </cell>
          <cell r="B2463" t="str">
            <v>Natloukací hmoždinka...910 SD 6X35</v>
          </cell>
          <cell r="C2463">
            <v>7.23</v>
          </cell>
          <cell r="D2463">
            <v>100</v>
          </cell>
          <cell r="E2463" t="str">
            <v>KS</v>
          </cell>
          <cell r="F2463">
            <v>723</v>
          </cell>
        </row>
        <row r="2464">
          <cell r="A2464">
            <v>2351064</v>
          </cell>
          <cell r="B2464" t="str">
            <v>Natloukací hmoždinka...910 SD 6X40</v>
          </cell>
          <cell r="C2464">
            <v>6.75</v>
          </cell>
          <cell r="D2464">
            <v>100</v>
          </cell>
          <cell r="E2464" t="str">
            <v>KS</v>
          </cell>
          <cell r="F2464">
            <v>675</v>
          </cell>
        </row>
        <row r="2465">
          <cell r="A2465">
            <v>2351099</v>
          </cell>
          <cell r="B2465" t="str">
            <v>Natloukací hmoždinka...910 SD 8X55</v>
          </cell>
          <cell r="C2465">
            <v>14.67</v>
          </cell>
          <cell r="D2465">
            <v>100</v>
          </cell>
          <cell r="E2465" t="str">
            <v>KS</v>
          </cell>
          <cell r="F2465">
            <v>1467</v>
          </cell>
        </row>
        <row r="2466">
          <cell r="A2466">
            <v>2351412</v>
          </cell>
          <cell r="B2466" t="str">
            <v>Násuvná hmoždinka...910 STP 6x30</v>
          </cell>
          <cell r="C2466">
            <v>2.39</v>
          </cell>
          <cell r="D2466">
            <v>100</v>
          </cell>
          <cell r="E2466" t="str">
            <v>KS</v>
          </cell>
          <cell r="F2466">
            <v>239</v>
          </cell>
        </row>
        <row r="2467">
          <cell r="A2467">
            <v>2351609</v>
          </cell>
          <cell r="B2467" t="str">
            <v>Násuvná hmoždinka...910 STK 6x30</v>
          </cell>
          <cell r="C2467">
            <v>5.0199999999999996</v>
          </cell>
          <cell r="D2467">
            <v>100</v>
          </cell>
          <cell r="E2467" t="str">
            <v>KS</v>
          </cell>
          <cell r="F2467">
            <v>502</v>
          </cell>
        </row>
        <row r="2468">
          <cell r="A2468">
            <v>2360041</v>
          </cell>
          <cell r="B2468" t="str">
            <v>Těsnicí manžeta...DW RD10</v>
          </cell>
          <cell r="C2468">
            <v>1103.78</v>
          </cell>
          <cell r="D2468">
            <v>100</v>
          </cell>
          <cell r="E2468" t="str">
            <v>KS</v>
          </cell>
          <cell r="F2468">
            <v>110378</v>
          </cell>
        </row>
        <row r="2469">
          <cell r="A2469">
            <v>2360043</v>
          </cell>
          <cell r="B2469" t="str">
            <v>Těsnicí manžeta...DW FL30x3,5</v>
          </cell>
          <cell r="C2469">
            <v>1254.44</v>
          </cell>
          <cell r="D2469">
            <v>100</v>
          </cell>
          <cell r="E2469" t="str">
            <v>KS</v>
          </cell>
          <cell r="F2469">
            <v>125444</v>
          </cell>
        </row>
        <row r="2470">
          <cell r="A2470">
            <v>2360055</v>
          </cell>
          <cell r="B2470" t="str">
            <v>Antikorozní páska...356 50</v>
          </cell>
          <cell r="C2470">
            <v>488</v>
          </cell>
          <cell r="D2470">
            <v>1</v>
          </cell>
          <cell r="E2470" t="str">
            <v>KS</v>
          </cell>
          <cell r="F2470">
            <v>488</v>
          </cell>
        </row>
        <row r="2471">
          <cell r="A2471">
            <v>2360101</v>
          </cell>
          <cell r="B2471" t="str">
            <v>Antikorozní páska...356100</v>
          </cell>
          <cell r="C2471">
            <v>906</v>
          </cell>
          <cell r="D2471">
            <v>1</v>
          </cell>
          <cell r="E2471" t="str">
            <v>KS</v>
          </cell>
          <cell r="F2471">
            <v>906</v>
          </cell>
        </row>
        <row r="2472">
          <cell r="A2472">
            <v>2362940</v>
          </cell>
          <cell r="B2472" t="str">
            <v>Loctite...Loctite 243</v>
          </cell>
          <cell r="C2472">
            <v>4282</v>
          </cell>
          <cell r="D2472">
            <v>1</v>
          </cell>
          <cell r="E2472" t="str">
            <v>KS</v>
          </cell>
          <cell r="F2472">
            <v>4282</v>
          </cell>
        </row>
        <row r="2473">
          <cell r="A2473">
            <v>2362970</v>
          </cell>
          <cell r="B2473" t="str">
            <v>Zinková opravná barva...ZSF</v>
          </cell>
          <cell r="C2473">
            <v>734</v>
          </cell>
          <cell r="D2473">
            <v>1</v>
          </cell>
          <cell r="E2473" t="str">
            <v>KS</v>
          </cell>
          <cell r="F2473">
            <v>734</v>
          </cell>
        </row>
        <row r="2474">
          <cell r="A2474">
            <v>2362979</v>
          </cell>
          <cell r="B2474" t="str">
            <v>Zinková opravná barva...ZABF</v>
          </cell>
          <cell r="C2474">
            <v>1169</v>
          </cell>
          <cell r="D2474">
            <v>1</v>
          </cell>
          <cell r="E2474" t="str">
            <v>KS</v>
          </cell>
          <cell r="F2474">
            <v>1169</v>
          </cell>
        </row>
        <row r="2475">
          <cell r="A2475">
            <v>2363010</v>
          </cell>
          <cell r="B2475" t="str">
            <v>Aquasit...KVM 250</v>
          </cell>
          <cell r="C2475">
            <v>1288</v>
          </cell>
          <cell r="D2475">
            <v>1</v>
          </cell>
          <cell r="E2475" t="str">
            <v>KS</v>
          </cell>
          <cell r="F2475">
            <v>1288</v>
          </cell>
        </row>
        <row r="2476">
          <cell r="A2476">
            <v>3010104</v>
          </cell>
          <cell r="B2476" t="str">
            <v>Závlačka...186</v>
          </cell>
          <cell r="C2476">
            <v>4807</v>
          </cell>
          <cell r="D2476">
            <v>1</v>
          </cell>
          <cell r="E2476" t="str">
            <v>KS</v>
          </cell>
          <cell r="F2476">
            <v>4807</v>
          </cell>
        </row>
        <row r="2477">
          <cell r="A2477">
            <v>3010275</v>
          </cell>
          <cell r="B2477" t="str">
            <v>Sesetava utahovače...V-TEC RA SET</v>
          </cell>
          <cell r="C2477">
            <v>26506</v>
          </cell>
          <cell r="D2477">
            <v>1</v>
          </cell>
          <cell r="E2477" t="str">
            <v>KS</v>
          </cell>
          <cell r="F2477">
            <v>26506</v>
          </cell>
        </row>
        <row r="2478">
          <cell r="A2478">
            <v>3041204</v>
          </cell>
          <cell r="B2478" t="str">
            <v>Hrot zemniče...1819 20</v>
          </cell>
          <cell r="C2478">
            <v>50</v>
          </cell>
          <cell r="D2478">
            <v>1</v>
          </cell>
          <cell r="E2478" t="str">
            <v>KS</v>
          </cell>
          <cell r="F2478">
            <v>50</v>
          </cell>
        </row>
        <row r="2479">
          <cell r="A2479">
            <v>3041212</v>
          </cell>
          <cell r="B2479" t="str">
            <v>Hrot zemniče...1819 20BP</v>
          </cell>
          <cell r="C2479">
            <v>58</v>
          </cell>
          <cell r="D2479">
            <v>1</v>
          </cell>
          <cell r="E2479" t="str">
            <v>KS</v>
          </cell>
          <cell r="F2479">
            <v>58</v>
          </cell>
        </row>
        <row r="2480">
          <cell r="A2480">
            <v>3041409</v>
          </cell>
          <cell r="B2480" t="str">
            <v>Hrot zemniče...LE SPITZE</v>
          </cell>
          <cell r="C2480">
            <v>162</v>
          </cell>
          <cell r="D2480">
            <v>1</v>
          </cell>
          <cell r="E2480" t="str">
            <v>KS</v>
          </cell>
          <cell r="F2480">
            <v>162</v>
          </cell>
        </row>
        <row r="2481">
          <cell r="A2481">
            <v>3041956</v>
          </cell>
          <cell r="B2481" t="str">
            <v>Hrot zemniče...1819 25BP</v>
          </cell>
          <cell r="C2481">
            <v>99</v>
          </cell>
          <cell r="D2481">
            <v>1</v>
          </cell>
          <cell r="E2481" t="str">
            <v>KS</v>
          </cell>
          <cell r="F2481">
            <v>99</v>
          </cell>
        </row>
        <row r="2482">
          <cell r="A2482">
            <v>3042200</v>
          </cell>
          <cell r="B2482" t="str">
            <v>Natloukací hlava...1820 20</v>
          </cell>
          <cell r="C2482">
            <v>2059</v>
          </cell>
          <cell r="D2482">
            <v>1</v>
          </cell>
          <cell r="E2482" t="str">
            <v>KS</v>
          </cell>
          <cell r="F2482">
            <v>2059</v>
          </cell>
        </row>
        <row r="2483">
          <cell r="A2483">
            <v>3042251</v>
          </cell>
          <cell r="B2483" t="str">
            <v>Natloukací hlava...1820 25</v>
          </cell>
          <cell r="C2483">
            <v>1532</v>
          </cell>
          <cell r="D2483">
            <v>1</v>
          </cell>
          <cell r="E2483" t="str">
            <v>KS</v>
          </cell>
          <cell r="F2483">
            <v>1532</v>
          </cell>
        </row>
        <row r="2484">
          <cell r="A2484">
            <v>3042308</v>
          </cell>
          <cell r="B2484" t="str">
            <v>Natloukací hlava...LE KOPF</v>
          </cell>
          <cell r="C2484">
            <v>1163</v>
          </cell>
          <cell r="D2484">
            <v>1</v>
          </cell>
          <cell r="E2484" t="str">
            <v>KS</v>
          </cell>
          <cell r="F2484">
            <v>1163</v>
          </cell>
        </row>
        <row r="2485">
          <cell r="A2485">
            <v>3043602</v>
          </cell>
          <cell r="B2485" t="str">
            <v>Použití kladiva...LE HAMMER-SDS-M</v>
          </cell>
          <cell r="C2485">
            <v>16580</v>
          </cell>
          <cell r="D2485">
            <v>1</v>
          </cell>
          <cell r="E2485" t="str">
            <v>KS</v>
          </cell>
          <cell r="F2485">
            <v>16580</v>
          </cell>
        </row>
        <row r="2486">
          <cell r="A2486">
            <v>3043908</v>
          </cell>
          <cell r="B2486" t="str">
            <v>Použití kladiva...2531 20</v>
          </cell>
          <cell r="C2486">
            <v>15348</v>
          </cell>
          <cell r="D2486">
            <v>1</v>
          </cell>
          <cell r="E2486" t="str">
            <v>KS</v>
          </cell>
          <cell r="F2486">
            <v>15348</v>
          </cell>
        </row>
        <row r="2487">
          <cell r="A2487">
            <v>3044831</v>
          </cell>
          <cell r="B2487" t="str">
            <v>Použití kladiva...2536 25</v>
          </cell>
          <cell r="C2487">
            <v>17217</v>
          </cell>
          <cell r="D2487">
            <v>1</v>
          </cell>
          <cell r="E2487" t="str">
            <v>KS</v>
          </cell>
          <cell r="F2487">
            <v>17217</v>
          </cell>
        </row>
        <row r="2488">
          <cell r="A2488">
            <v>3044904</v>
          </cell>
          <cell r="B2488" t="str">
            <v>Použití kladiva...2536 20</v>
          </cell>
          <cell r="C2488">
            <v>17217</v>
          </cell>
          <cell r="D2488">
            <v>1</v>
          </cell>
          <cell r="E2488" t="str">
            <v>KS</v>
          </cell>
          <cell r="F2488">
            <v>17217</v>
          </cell>
        </row>
        <row r="2489">
          <cell r="A2489">
            <v>3049221</v>
          </cell>
          <cell r="B2489" t="str">
            <v>Číselný štítek...311 N-VA 8-10</v>
          </cell>
          <cell r="C2489">
            <v>178.52</v>
          </cell>
          <cell r="D2489">
            <v>100</v>
          </cell>
          <cell r="E2489" t="str">
            <v>KS</v>
          </cell>
          <cell r="F2489">
            <v>17852</v>
          </cell>
        </row>
        <row r="2490">
          <cell r="A2490">
            <v>3049256</v>
          </cell>
          <cell r="B2490" t="str">
            <v>Číselný štítek...311 N-ALU 8-10</v>
          </cell>
          <cell r="C2490">
            <v>97.6</v>
          </cell>
          <cell r="D2490">
            <v>100</v>
          </cell>
          <cell r="E2490" t="str">
            <v>KS</v>
          </cell>
          <cell r="F2490">
            <v>9760</v>
          </cell>
        </row>
        <row r="2491">
          <cell r="A2491">
            <v>3049329</v>
          </cell>
          <cell r="B2491" t="str">
            <v>Číselný štítek...311 N-VA 16</v>
          </cell>
          <cell r="C2491">
            <v>141.72</v>
          </cell>
          <cell r="D2491">
            <v>100</v>
          </cell>
          <cell r="E2491" t="str">
            <v>KS</v>
          </cell>
          <cell r="F2491">
            <v>14172</v>
          </cell>
        </row>
        <row r="2492">
          <cell r="A2492">
            <v>3049345</v>
          </cell>
          <cell r="B2492" t="str">
            <v>Číselný štítek...311 N-ALU 16</v>
          </cell>
          <cell r="C2492">
            <v>83.61</v>
          </cell>
          <cell r="D2492">
            <v>100</v>
          </cell>
          <cell r="E2492" t="str">
            <v>KS</v>
          </cell>
          <cell r="F2492">
            <v>8361</v>
          </cell>
        </row>
        <row r="2493">
          <cell r="A2493">
            <v>3100154</v>
          </cell>
          <cell r="B2493" t="str">
            <v>Hmoždinka...903 15 G</v>
          </cell>
          <cell r="C2493">
            <v>3.58</v>
          </cell>
          <cell r="D2493">
            <v>100</v>
          </cell>
          <cell r="E2493" t="str">
            <v>KS</v>
          </cell>
          <cell r="F2493">
            <v>358</v>
          </cell>
        </row>
        <row r="2494">
          <cell r="A2494">
            <v>3100189</v>
          </cell>
          <cell r="B2494" t="str">
            <v>Hmoždinka OBO...903 18 G</v>
          </cell>
          <cell r="C2494">
            <v>3.46</v>
          </cell>
          <cell r="D2494">
            <v>100</v>
          </cell>
          <cell r="E2494" t="str">
            <v>KS</v>
          </cell>
          <cell r="F2494">
            <v>346</v>
          </cell>
        </row>
        <row r="2495">
          <cell r="A2495">
            <v>3100251</v>
          </cell>
          <cell r="B2495" t="str">
            <v>Hmoždinka...903 25 G</v>
          </cell>
          <cell r="C2495">
            <v>3.54</v>
          </cell>
          <cell r="D2495">
            <v>100</v>
          </cell>
          <cell r="E2495" t="str">
            <v>KS</v>
          </cell>
          <cell r="F2495">
            <v>354</v>
          </cell>
        </row>
        <row r="2496">
          <cell r="A2496">
            <v>3100405</v>
          </cell>
          <cell r="B2496" t="str">
            <v>Hmoždinka...903 40 G</v>
          </cell>
          <cell r="C2496">
            <v>4.43</v>
          </cell>
          <cell r="D2496">
            <v>100</v>
          </cell>
          <cell r="E2496" t="str">
            <v>KS</v>
          </cell>
          <cell r="F2496">
            <v>443</v>
          </cell>
        </row>
        <row r="2497">
          <cell r="A2497">
            <v>3131068</v>
          </cell>
          <cell r="B2497" t="str">
            <v>Dvojitý šroub...3100 M6 G</v>
          </cell>
          <cell r="C2497">
            <v>2.72</v>
          </cell>
          <cell r="D2497">
            <v>100</v>
          </cell>
          <cell r="E2497" t="str">
            <v>KS</v>
          </cell>
          <cell r="F2497">
            <v>272</v>
          </cell>
        </row>
        <row r="2498">
          <cell r="A2498">
            <v>3131084</v>
          </cell>
          <cell r="B2498" t="str">
            <v>Dvojitý šroub...3100 M8 G</v>
          </cell>
          <cell r="C2498">
            <v>4.32</v>
          </cell>
          <cell r="D2498">
            <v>100</v>
          </cell>
          <cell r="E2498" t="str">
            <v>KS</v>
          </cell>
          <cell r="F2498">
            <v>432</v>
          </cell>
        </row>
        <row r="2499">
          <cell r="A2499">
            <v>3133028</v>
          </cell>
          <cell r="B2499" t="str">
            <v>Hmoždinka...985 M6 25</v>
          </cell>
          <cell r="C2499">
            <v>4.17</v>
          </cell>
          <cell r="D2499">
            <v>100</v>
          </cell>
          <cell r="E2499" t="str">
            <v>KS</v>
          </cell>
          <cell r="F2499">
            <v>417</v>
          </cell>
        </row>
        <row r="2500">
          <cell r="A2500">
            <v>3133036</v>
          </cell>
          <cell r="B2500" t="str">
            <v>Hmoždinka...985 M6 35</v>
          </cell>
          <cell r="C2500">
            <v>4.32</v>
          </cell>
          <cell r="D2500">
            <v>100</v>
          </cell>
          <cell r="E2500" t="str">
            <v>KS</v>
          </cell>
          <cell r="F2500">
            <v>432</v>
          </cell>
        </row>
        <row r="2501">
          <cell r="A2501">
            <v>3133230</v>
          </cell>
          <cell r="B2501" t="str">
            <v>Hmoždinka...985 M8 35</v>
          </cell>
          <cell r="C2501">
            <v>6.08</v>
          </cell>
          <cell r="D2501">
            <v>100</v>
          </cell>
          <cell r="E2501" t="str">
            <v>KS</v>
          </cell>
          <cell r="F2501">
            <v>608</v>
          </cell>
        </row>
        <row r="2502">
          <cell r="A2502">
            <v>3141047</v>
          </cell>
          <cell r="B2502" t="str">
            <v>Závitová tyč...TR M6 1M G</v>
          </cell>
          <cell r="C2502">
            <v>43.57</v>
          </cell>
          <cell r="D2502">
            <v>100</v>
          </cell>
          <cell r="E2502" t="str">
            <v>KS</v>
          </cell>
          <cell r="F2502">
            <v>4357</v>
          </cell>
        </row>
        <row r="2503">
          <cell r="A2503">
            <v>3141128</v>
          </cell>
          <cell r="B2503" t="str">
            <v>Závitová tyč...TR M8 1M G</v>
          </cell>
          <cell r="C2503">
            <v>53.24</v>
          </cell>
          <cell r="D2503">
            <v>100</v>
          </cell>
          <cell r="E2503" t="str">
            <v>KS</v>
          </cell>
          <cell r="F2503">
            <v>5324</v>
          </cell>
        </row>
        <row r="2504">
          <cell r="A2504">
            <v>3141136</v>
          </cell>
          <cell r="B2504" t="str">
            <v>Závitová tyč...TR M8 2M G</v>
          </cell>
          <cell r="C2504">
            <v>112.52</v>
          </cell>
          <cell r="D2504">
            <v>100</v>
          </cell>
          <cell r="E2504" t="str">
            <v>KS</v>
          </cell>
          <cell r="F2504">
            <v>11252</v>
          </cell>
        </row>
        <row r="2505">
          <cell r="A2505">
            <v>3141140</v>
          </cell>
          <cell r="B2505" t="str">
            <v>Závitová tyč...TR M10 2M G</v>
          </cell>
          <cell r="C2505">
            <v>206.36</v>
          </cell>
          <cell r="D2505">
            <v>100</v>
          </cell>
          <cell r="E2505" t="str">
            <v>KS</v>
          </cell>
          <cell r="F2505">
            <v>20636</v>
          </cell>
        </row>
        <row r="2506">
          <cell r="A2506">
            <v>3141144</v>
          </cell>
          <cell r="B2506" t="str">
            <v>Závitová tyč...TR M12 2M G</v>
          </cell>
          <cell r="C2506">
            <v>344.79</v>
          </cell>
          <cell r="D2506">
            <v>100</v>
          </cell>
          <cell r="E2506" t="str">
            <v>KS</v>
          </cell>
          <cell r="F2506">
            <v>34479</v>
          </cell>
        </row>
        <row r="2507">
          <cell r="A2507">
            <v>3141209</v>
          </cell>
          <cell r="B2507" t="str">
            <v>Závitová tyč...TR M10 1M G</v>
          </cell>
          <cell r="C2507">
            <v>95.51</v>
          </cell>
          <cell r="D2507">
            <v>100</v>
          </cell>
          <cell r="E2507" t="str">
            <v>KS</v>
          </cell>
          <cell r="F2507">
            <v>9551</v>
          </cell>
        </row>
        <row r="2508">
          <cell r="A2508">
            <v>3141306</v>
          </cell>
          <cell r="B2508" t="str">
            <v>Závitová tyč...TR M12 1M G</v>
          </cell>
          <cell r="C2508">
            <v>149.94</v>
          </cell>
          <cell r="D2508">
            <v>100</v>
          </cell>
          <cell r="E2508" t="str">
            <v>KS</v>
          </cell>
          <cell r="F2508">
            <v>14994</v>
          </cell>
        </row>
        <row r="2509">
          <cell r="A2509">
            <v>3141310</v>
          </cell>
          <cell r="B2509" t="str">
            <v>Závitová tyč...TR M8 1M A2</v>
          </cell>
          <cell r="C2509">
            <v>272.14999999999998</v>
          </cell>
          <cell r="D2509">
            <v>100</v>
          </cell>
          <cell r="E2509" t="str">
            <v>KS</v>
          </cell>
          <cell r="F2509">
            <v>27215</v>
          </cell>
        </row>
        <row r="2510">
          <cell r="A2510">
            <v>3141312</v>
          </cell>
          <cell r="B2510" t="str">
            <v>Závitová tyč...TR M10 1M A2</v>
          </cell>
          <cell r="C2510">
            <v>374.2</v>
          </cell>
          <cell r="D2510">
            <v>100</v>
          </cell>
          <cell r="E2510" t="str">
            <v>KS</v>
          </cell>
          <cell r="F2510">
            <v>37420</v>
          </cell>
        </row>
        <row r="2511">
          <cell r="A2511">
            <v>3141314</v>
          </cell>
          <cell r="B2511" t="str">
            <v>Závitová tyč...TR M12 1M A2</v>
          </cell>
          <cell r="C2511">
            <v>558.30999999999995</v>
          </cell>
          <cell r="D2511">
            <v>100</v>
          </cell>
          <cell r="E2511" t="str">
            <v>KS</v>
          </cell>
          <cell r="F2511">
            <v>55831</v>
          </cell>
        </row>
        <row r="2512">
          <cell r="A2512">
            <v>3141316</v>
          </cell>
          <cell r="B2512" t="str">
            <v>Závitová tyč...TR M12 2M A2</v>
          </cell>
          <cell r="C2512">
            <v>1204.47</v>
          </cell>
          <cell r="D2512">
            <v>100</v>
          </cell>
          <cell r="E2512" t="str">
            <v>KS</v>
          </cell>
          <cell r="F2512">
            <v>120447</v>
          </cell>
        </row>
        <row r="2513">
          <cell r="A2513">
            <v>3141328</v>
          </cell>
          <cell r="B2513" t="str">
            <v>Závitová tyč...TR M6 2M A2</v>
          </cell>
          <cell r="C2513">
            <v>345.48</v>
          </cell>
          <cell r="D2513">
            <v>100</v>
          </cell>
          <cell r="E2513" t="str">
            <v>KS</v>
          </cell>
          <cell r="F2513">
            <v>34548</v>
          </cell>
        </row>
        <row r="2514">
          <cell r="A2514">
            <v>3141330</v>
          </cell>
          <cell r="B2514" t="str">
            <v>Závitová tyč...TR M8 2M A2</v>
          </cell>
          <cell r="C2514">
            <v>546.86</v>
          </cell>
          <cell r="D2514">
            <v>100</v>
          </cell>
          <cell r="E2514" t="str">
            <v>KS</v>
          </cell>
          <cell r="F2514">
            <v>54686</v>
          </cell>
        </row>
        <row r="2515">
          <cell r="A2515">
            <v>3141339</v>
          </cell>
          <cell r="B2515" t="str">
            <v>Závitová tyč...TR M10 2M A2</v>
          </cell>
          <cell r="C2515">
            <v>809.84</v>
          </cell>
          <cell r="D2515">
            <v>100</v>
          </cell>
          <cell r="E2515" t="str">
            <v>KS</v>
          </cell>
          <cell r="F2515">
            <v>80984</v>
          </cell>
        </row>
        <row r="2516">
          <cell r="A2516">
            <v>3141482</v>
          </cell>
          <cell r="B2516" t="str">
            <v>Závitová tyč...TR M6 1M A4</v>
          </cell>
          <cell r="C2516">
            <v>317.82</v>
          </cell>
          <cell r="D2516">
            <v>100</v>
          </cell>
          <cell r="E2516" t="str">
            <v>KS</v>
          </cell>
          <cell r="F2516">
            <v>31782</v>
          </cell>
        </row>
        <row r="2517">
          <cell r="A2517">
            <v>3141484</v>
          </cell>
          <cell r="B2517" t="str">
            <v>Závitová tyč...TR M6 2M A4</v>
          </cell>
          <cell r="C2517">
            <v>480.81</v>
          </cell>
          <cell r="D2517">
            <v>100</v>
          </cell>
          <cell r="E2517" t="str">
            <v>KS</v>
          </cell>
          <cell r="F2517">
            <v>48081</v>
          </cell>
        </row>
        <row r="2518">
          <cell r="A2518">
            <v>3141492</v>
          </cell>
          <cell r="B2518" t="str">
            <v>Závitová tyč...TR M8 1M A4</v>
          </cell>
          <cell r="C2518">
            <v>327.47000000000003</v>
          </cell>
          <cell r="D2518">
            <v>100</v>
          </cell>
          <cell r="E2518" t="str">
            <v>KS</v>
          </cell>
          <cell r="F2518">
            <v>32747</v>
          </cell>
        </row>
        <row r="2519">
          <cell r="A2519">
            <v>3141502</v>
          </cell>
          <cell r="B2519" t="str">
            <v>Závitová tyč...TR M10 1M A4</v>
          </cell>
          <cell r="C2519">
            <v>447.69</v>
          </cell>
          <cell r="D2519">
            <v>100</v>
          </cell>
          <cell r="E2519" t="str">
            <v>KS</v>
          </cell>
          <cell r="F2519">
            <v>44769</v>
          </cell>
        </row>
        <row r="2520">
          <cell r="A2520">
            <v>3141504</v>
          </cell>
          <cell r="B2520" t="str">
            <v>Závitová tyč...TR M10 2M A4</v>
          </cell>
          <cell r="C2520">
            <v>1010.45</v>
          </cell>
          <cell r="D2520">
            <v>100</v>
          </cell>
          <cell r="E2520" t="str">
            <v>KS</v>
          </cell>
          <cell r="F2520">
            <v>101045</v>
          </cell>
        </row>
        <row r="2521">
          <cell r="A2521">
            <v>3141514</v>
          </cell>
          <cell r="B2521" t="str">
            <v>Závitová tyč...TR M12 2M A4</v>
          </cell>
          <cell r="C2521">
            <v>1255.57</v>
          </cell>
          <cell r="D2521">
            <v>100</v>
          </cell>
          <cell r="E2521" t="str">
            <v>KS</v>
          </cell>
          <cell r="F2521">
            <v>125557</v>
          </cell>
        </row>
        <row r="2522">
          <cell r="A2522">
            <v>3153096</v>
          </cell>
          <cell r="B2522" t="str">
            <v>Šroub s válcovou hlavou...341 M6x10 G</v>
          </cell>
          <cell r="C2522">
            <v>2.99</v>
          </cell>
          <cell r="D2522">
            <v>100</v>
          </cell>
          <cell r="E2522" t="str">
            <v>KS</v>
          </cell>
          <cell r="F2522">
            <v>299</v>
          </cell>
        </row>
        <row r="2523">
          <cell r="A2523">
            <v>3153150</v>
          </cell>
          <cell r="B2523" t="str">
            <v>Šroub s válcovou hlavou...341 M6x16 G</v>
          </cell>
          <cell r="C2523">
            <v>2.94</v>
          </cell>
          <cell r="D2523">
            <v>100</v>
          </cell>
          <cell r="E2523" t="str">
            <v>KS</v>
          </cell>
          <cell r="F2523">
            <v>294</v>
          </cell>
        </row>
        <row r="2524">
          <cell r="A2524">
            <v>3153207</v>
          </cell>
          <cell r="B2524" t="str">
            <v>Šroub s válcovou hlavou...341 M6x20 G</v>
          </cell>
          <cell r="C2524">
            <v>3.27</v>
          </cell>
          <cell r="D2524">
            <v>100</v>
          </cell>
          <cell r="E2524" t="str">
            <v>KS</v>
          </cell>
          <cell r="F2524">
            <v>327</v>
          </cell>
        </row>
        <row r="2525">
          <cell r="A2525">
            <v>3156018</v>
          </cell>
          <cell r="B2525" t="str">
            <v>Šroub se šestihrannou hlavou...HHS M6x20 A4</v>
          </cell>
          <cell r="C2525">
            <v>46.02</v>
          </cell>
          <cell r="D2525">
            <v>100</v>
          </cell>
          <cell r="E2525" t="str">
            <v>KS</v>
          </cell>
          <cell r="F2525">
            <v>4602</v>
          </cell>
        </row>
        <row r="2526">
          <cell r="A2526">
            <v>3156026</v>
          </cell>
          <cell r="B2526" t="str">
            <v>Šroub se šestihrannou hlavou...HHS M8x30 A4</v>
          </cell>
          <cell r="C2526">
            <v>72.77</v>
          </cell>
          <cell r="D2526">
            <v>100</v>
          </cell>
          <cell r="E2526" t="str">
            <v>KS</v>
          </cell>
          <cell r="F2526">
            <v>7277</v>
          </cell>
        </row>
        <row r="2527">
          <cell r="A2527">
            <v>3156032</v>
          </cell>
          <cell r="B2527" t="str">
            <v>Šroub se šestihrannou hlavou...HHS M10x30 A4</v>
          </cell>
          <cell r="C2527">
            <v>122.19</v>
          </cell>
          <cell r="D2527">
            <v>100</v>
          </cell>
          <cell r="E2527" t="str">
            <v>KS</v>
          </cell>
          <cell r="F2527">
            <v>12219</v>
          </cell>
        </row>
        <row r="2528">
          <cell r="A2528">
            <v>3156035</v>
          </cell>
          <cell r="B2528" t="str">
            <v>Šroub se šestihrannou hlavou...HHS M10x60 A4</v>
          </cell>
          <cell r="C2528">
            <v>150.19999999999999</v>
          </cell>
          <cell r="D2528">
            <v>100</v>
          </cell>
          <cell r="E2528" t="str">
            <v>KS</v>
          </cell>
          <cell r="F2528">
            <v>15020</v>
          </cell>
        </row>
        <row r="2529">
          <cell r="A2529">
            <v>3156126</v>
          </cell>
          <cell r="B2529" t="str">
            <v>Kombimatice...KM M12 A2</v>
          </cell>
          <cell r="C2529">
            <v>18.22</v>
          </cell>
          <cell r="D2529">
            <v>100</v>
          </cell>
          <cell r="E2529" t="str">
            <v>KS</v>
          </cell>
          <cell r="F2529">
            <v>1822</v>
          </cell>
        </row>
        <row r="2530">
          <cell r="A2530">
            <v>3156494</v>
          </cell>
          <cell r="B2530" t="str">
            <v>Šroub se šestihrannou hlavou...SKS 6x12 F</v>
          </cell>
          <cell r="C2530">
            <v>17.12</v>
          </cell>
          <cell r="D2530">
            <v>100</v>
          </cell>
          <cell r="E2530" t="str">
            <v>KS</v>
          </cell>
          <cell r="F2530">
            <v>1712</v>
          </cell>
        </row>
        <row r="2531">
          <cell r="A2531">
            <v>3156516</v>
          </cell>
          <cell r="B2531" t="str">
            <v>Šroub se šestihrannou hlavou...SKS 6x20 F</v>
          </cell>
          <cell r="C2531">
            <v>17.899999999999999</v>
          </cell>
          <cell r="D2531">
            <v>100</v>
          </cell>
          <cell r="E2531" t="str">
            <v>KS</v>
          </cell>
          <cell r="F2531">
            <v>1790</v>
          </cell>
        </row>
        <row r="2532">
          <cell r="A2532">
            <v>3156524</v>
          </cell>
          <cell r="B2532" t="str">
            <v>Šroub se šestihrannou hlavou...SKS 6x30 F</v>
          </cell>
          <cell r="C2532">
            <v>18.34</v>
          </cell>
          <cell r="D2532">
            <v>100</v>
          </cell>
          <cell r="E2532" t="str">
            <v>KS</v>
          </cell>
          <cell r="F2532">
            <v>1834</v>
          </cell>
        </row>
        <row r="2533">
          <cell r="A2533">
            <v>3156706</v>
          </cell>
          <cell r="B2533" t="str">
            <v>Šroub se šestihrannou hlavou...SKS M6x16 ZL</v>
          </cell>
          <cell r="C2533">
            <v>5.1100000000000003</v>
          </cell>
          <cell r="D2533">
            <v>100</v>
          </cell>
          <cell r="E2533" t="str">
            <v>KS</v>
          </cell>
          <cell r="F2533">
            <v>511</v>
          </cell>
        </row>
        <row r="2534">
          <cell r="A2534">
            <v>3156708</v>
          </cell>
          <cell r="B2534" t="str">
            <v>Šroub se šestihrannou hlavou...SKS M6x20 ZL</v>
          </cell>
          <cell r="C2534">
            <v>5.41</v>
          </cell>
          <cell r="D2534">
            <v>100</v>
          </cell>
          <cell r="E2534" t="str">
            <v>KS</v>
          </cell>
          <cell r="F2534">
            <v>541</v>
          </cell>
        </row>
        <row r="2535">
          <cell r="A2535">
            <v>3156728</v>
          </cell>
          <cell r="B2535" t="str">
            <v>Šroub se šestihrannou hlavou...SKS M8x20 ZL</v>
          </cell>
          <cell r="C2535">
            <v>8.44</v>
          </cell>
          <cell r="D2535">
            <v>100</v>
          </cell>
          <cell r="E2535" t="str">
            <v>KS</v>
          </cell>
          <cell r="F2535">
            <v>844</v>
          </cell>
        </row>
        <row r="2536">
          <cell r="A2536">
            <v>3156760</v>
          </cell>
          <cell r="B2536" t="str">
            <v>Šroub se šestihrannou hlavou...SKS M10x30 ZL</v>
          </cell>
          <cell r="C2536">
            <v>15.7</v>
          </cell>
          <cell r="D2536">
            <v>100</v>
          </cell>
          <cell r="E2536" t="str">
            <v>KS</v>
          </cell>
          <cell r="F2536">
            <v>1570</v>
          </cell>
        </row>
        <row r="2537">
          <cell r="A2537">
            <v>3156788</v>
          </cell>
          <cell r="B2537" t="str">
            <v>Šroub se šestihrannou hlavou...SKS M12x30 ZL</v>
          </cell>
          <cell r="C2537">
            <v>22.54</v>
          </cell>
          <cell r="D2537">
            <v>100</v>
          </cell>
          <cell r="E2537" t="str">
            <v>KS</v>
          </cell>
          <cell r="F2537">
            <v>2254</v>
          </cell>
        </row>
        <row r="2538">
          <cell r="A2538">
            <v>3158306</v>
          </cell>
          <cell r="B2538" t="str">
            <v>Šroub se šestihrannou hlavou...HHS M8x30 G</v>
          </cell>
          <cell r="C2538">
            <v>8.6999999999999993</v>
          </cell>
          <cell r="D2538">
            <v>100</v>
          </cell>
          <cell r="E2538" t="str">
            <v>KS</v>
          </cell>
          <cell r="F2538">
            <v>870</v>
          </cell>
        </row>
        <row r="2539">
          <cell r="A2539">
            <v>3158624</v>
          </cell>
          <cell r="B2539" t="str">
            <v>Šroub se šestihrannou hlavou...SKS 8x16 F</v>
          </cell>
          <cell r="C2539">
            <v>28.6</v>
          </cell>
          <cell r="D2539">
            <v>100</v>
          </cell>
          <cell r="E2539" t="str">
            <v>KS</v>
          </cell>
          <cell r="F2539">
            <v>2860</v>
          </cell>
        </row>
        <row r="2540">
          <cell r="A2540">
            <v>3158632</v>
          </cell>
          <cell r="B2540" t="str">
            <v>Šroub se šestihrannou hlavou...SKS 8x20 F</v>
          </cell>
          <cell r="C2540">
            <v>22.69</v>
          </cell>
          <cell r="D2540">
            <v>100</v>
          </cell>
          <cell r="E2540" t="str">
            <v>KS</v>
          </cell>
          <cell r="F2540">
            <v>2269</v>
          </cell>
        </row>
        <row r="2541">
          <cell r="A2541">
            <v>3158640</v>
          </cell>
          <cell r="B2541" t="str">
            <v>Šroub se šestihrannou hlavou...SKS 8x30 F</v>
          </cell>
          <cell r="C2541">
            <v>25.9</v>
          </cell>
          <cell r="D2541">
            <v>100</v>
          </cell>
          <cell r="E2541" t="str">
            <v>KS</v>
          </cell>
          <cell r="F2541">
            <v>2590</v>
          </cell>
        </row>
        <row r="2542">
          <cell r="A2542">
            <v>3160408</v>
          </cell>
          <cell r="B2542" t="str">
            <v>Šroub se šestihrannou hlavou...HHS M10x40 G</v>
          </cell>
          <cell r="C2542">
            <v>18.149999999999999</v>
          </cell>
          <cell r="D2542">
            <v>100</v>
          </cell>
          <cell r="E2542" t="str">
            <v>KS</v>
          </cell>
          <cell r="F2542">
            <v>1815</v>
          </cell>
        </row>
        <row r="2543">
          <cell r="A2543">
            <v>3160734</v>
          </cell>
          <cell r="B2543" t="str">
            <v>Šroub se šestihrannou hlavou...SKS 10x25 F</v>
          </cell>
          <cell r="C2543">
            <v>43.95</v>
          </cell>
          <cell r="D2543">
            <v>100</v>
          </cell>
          <cell r="E2543" t="str">
            <v>KS</v>
          </cell>
          <cell r="F2543">
            <v>4395</v>
          </cell>
        </row>
        <row r="2544">
          <cell r="A2544">
            <v>3160742</v>
          </cell>
          <cell r="B2544" t="str">
            <v>Šroub se šestihrannou hlavou...SKS 10x30 F</v>
          </cell>
          <cell r="C2544">
            <v>43.08</v>
          </cell>
          <cell r="D2544">
            <v>100</v>
          </cell>
          <cell r="E2544" t="str">
            <v>KS</v>
          </cell>
          <cell r="F2544">
            <v>4308</v>
          </cell>
        </row>
        <row r="2545">
          <cell r="A2545">
            <v>3160750</v>
          </cell>
          <cell r="B2545" t="str">
            <v>Šroub se šestihrannou hlavou...SKS 10x40 F</v>
          </cell>
          <cell r="C2545">
            <v>50.13</v>
          </cell>
          <cell r="D2545">
            <v>100</v>
          </cell>
          <cell r="E2545" t="str">
            <v>KS</v>
          </cell>
          <cell r="F2545">
            <v>5013</v>
          </cell>
        </row>
        <row r="2546">
          <cell r="A2546">
            <v>3160752</v>
          </cell>
          <cell r="B2546" t="str">
            <v>Šroub se šestihrannou hlavou...SKS 10x30 A4</v>
          </cell>
          <cell r="C2546">
            <v>115.54</v>
          </cell>
          <cell r="D2546">
            <v>100</v>
          </cell>
          <cell r="E2546" t="str">
            <v>KS</v>
          </cell>
          <cell r="F2546">
            <v>11554</v>
          </cell>
        </row>
        <row r="2547">
          <cell r="A2547">
            <v>3160793</v>
          </cell>
          <cell r="B2547" t="str">
            <v>Šroub se šestihrannou hlavou...SKS 10x120 F</v>
          </cell>
          <cell r="C2547">
            <v>95.59</v>
          </cell>
          <cell r="D2547">
            <v>100</v>
          </cell>
          <cell r="E2547" t="str">
            <v>KS</v>
          </cell>
          <cell r="F2547">
            <v>9559</v>
          </cell>
        </row>
        <row r="2548">
          <cell r="A2548">
            <v>3163091</v>
          </cell>
          <cell r="B2548" t="str">
            <v>Šroub se šestihrannou hlavou...SKS 12x30 F</v>
          </cell>
          <cell r="C2548">
            <v>64.97</v>
          </cell>
          <cell r="D2548">
            <v>100</v>
          </cell>
          <cell r="E2548" t="str">
            <v>KS</v>
          </cell>
          <cell r="F2548">
            <v>6497</v>
          </cell>
        </row>
        <row r="2549">
          <cell r="A2549">
            <v>3163113</v>
          </cell>
          <cell r="B2549" t="str">
            <v>Šroub se šestihrannou hlavou...SKS 12x40 F</v>
          </cell>
          <cell r="C2549">
            <v>90.51</v>
          </cell>
          <cell r="D2549">
            <v>100</v>
          </cell>
          <cell r="E2549" t="str">
            <v>KS</v>
          </cell>
          <cell r="F2549">
            <v>9051</v>
          </cell>
        </row>
        <row r="2550">
          <cell r="A2550">
            <v>3163156</v>
          </cell>
          <cell r="B2550" t="str">
            <v>Šroub se šestihrannou hlavou...SKS 12x60 F</v>
          </cell>
          <cell r="C2550">
            <v>99.78</v>
          </cell>
          <cell r="D2550">
            <v>100</v>
          </cell>
          <cell r="E2550" t="str">
            <v>KS</v>
          </cell>
          <cell r="F2550">
            <v>9978</v>
          </cell>
        </row>
        <row r="2551">
          <cell r="A2551">
            <v>3164020</v>
          </cell>
          <cell r="B2551" t="str">
            <v>Šroub se šestihrannou hlavou...SKS 12x40 G F</v>
          </cell>
          <cell r="C2551">
            <v>95.57</v>
          </cell>
          <cell r="D2551">
            <v>100</v>
          </cell>
          <cell r="E2551" t="str">
            <v>KS</v>
          </cell>
          <cell r="F2551">
            <v>9557</v>
          </cell>
        </row>
        <row r="2552">
          <cell r="A2552">
            <v>3164972</v>
          </cell>
          <cell r="B2552" t="str">
            <v>Šroub se šestihrannou hlavou...7380T M6x20 A2</v>
          </cell>
          <cell r="C2552">
            <v>5.49</v>
          </cell>
          <cell r="D2552">
            <v>100</v>
          </cell>
          <cell r="E2552" t="str">
            <v>KS</v>
          </cell>
          <cell r="F2552">
            <v>549</v>
          </cell>
        </row>
        <row r="2553">
          <cell r="A2553">
            <v>3175608</v>
          </cell>
          <cell r="B2553" t="str">
            <v>Šroub s plochou kulovou hlavou...FRSB M8x35 A2</v>
          </cell>
          <cell r="C2553">
            <v>35.4</v>
          </cell>
          <cell r="D2553">
            <v>100</v>
          </cell>
          <cell r="E2553" t="str">
            <v>KS</v>
          </cell>
          <cell r="F2553">
            <v>3540</v>
          </cell>
        </row>
        <row r="2554">
          <cell r="A2554">
            <v>3188051</v>
          </cell>
          <cell r="B2554" t="str">
            <v>Šroub do dřeva se šestihr. hl....HHWS 6x50 G</v>
          </cell>
          <cell r="C2554">
            <v>5.73</v>
          </cell>
          <cell r="D2554">
            <v>100</v>
          </cell>
          <cell r="E2554" t="str">
            <v>KS</v>
          </cell>
          <cell r="F2554">
            <v>573</v>
          </cell>
        </row>
        <row r="2555">
          <cell r="A2555">
            <v>3188078</v>
          </cell>
          <cell r="B2555" t="str">
            <v>Šroub do dřeva se šestihr. hl....HHWS 6x60 G</v>
          </cell>
          <cell r="C2555">
            <v>6.15</v>
          </cell>
          <cell r="D2555">
            <v>100</v>
          </cell>
          <cell r="E2555" t="str">
            <v>KS</v>
          </cell>
          <cell r="F2555">
            <v>615</v>
          </cell>
        </row>
        <row r="2556">
          <cell r="A2556">
            <v>3188094</v>
          </cell>
          <cell r="B2556" t="str">
            <v>Šroub do dřeva se šestihr. hl....HHWS 6x80 G</v>
          </cell>
          <cell r="C2556">
            <v>8.2799999999999994</v>
          </cell>
          <cell r="D2556">
            <v>100</v>
          </cell>
          <cell r="E2556" t="str">
            <v>KS</v>
          </cell>
          <cell r="F2556">
            <v>828</v>
          </cell>
        </row>
        <row r="2557">
          <cell r="A2557">
            <v>3188159</v>
          </cell>
          <cell r="B2557" t="str">
            <v>Šroub do dřeva se šestihr. hl....HHWS 8x50 G</v>
          </cell>
          <cell r="C2557">
            <v>9.19</v>
          </cell>
          <cell r="D2557">
            <v>100</v>
          </cell>
          <cell r="E2557" t="str">
            <v>KS</v>
          </cell>
          <cell r="F2557">
            <v>919</v>
          </cell>
        </row>
        <row r="2558">
          <cell r="A2558">
            <v>3188167</v>
          </cell>
          <cell r="B2558" t="str">
            <v>Šroub do dřeva se šestihr. hl....HHWS 8x60 G</v>
          </cell>
          <cell r="C2558">
            <v>13.39</v>
          </cell>
          <cell r="D2558">
            <v>100</v>
          </cell>
          <cell r="E2558" t="str">
            <v>KS</v>
          </cell>
          <cell r="F2558">
            <v>1339</v>
          </cell>
        </row>
        <row r="2559">
          <cell r="A2559">
            <v>3188175</v>
          </cell>
          <cell r="B2559" t="str">
            <v>Šroub do dřeva se šestihr. hl....HHWS 8x70 G</v>
          </cell>
          <cell r="C2559">
            <v>14.81</v>
          </cell>
          <cell r="D2559">
            <v>100</v>
          </cell>
          <cell r="E2559" t="str">
            <v>KS</v>
          </cell>
          <cell r="F2559">
            <v>1481</v>
          </cell>
        </row>
        <row r="2560">
          <cell r="A2560">
            <v>3188280</v>
          </cell>
          <cell r="B2560" t="str">
            <v>Šroub do dřeva se šestihr. hl....HHWS 10x80 G</v>
          </cell>
          <cell r="C2560">
            <v>20.59</v>
          </cell>
          <cell r="D2560">
            <v>100</v>
          </cell>
          <cell r="E2560" t="str">
            <v>KS</v>
          </cell>
          <cell r="F2560">
            <v>2059</v>
          </cell>
        </row>
        <row r="2561">
          <cell r="A2561">
            <v>3188361</v>
          </cell>
          <cell r="B2561" t="str">
            <v>Šroub do dřeva se šestihr. hl....HHWS 12x70 G</v>
          </cell>
          <cell r="C2561">
            <v>41.45</v>
          </cell>
          <cell r="D2561">
            <v>100</v>
          </cell>
          <cell r="E2561" t="str">
            <v>KS</v>
          </cell>
          <cell r="F2561">
            <v>4145</v>
          </cell>
        </row>
        <row r="2562">
          <cell r="A2562">
            <v>3192113</v>
          </cell>
          <cell r="B2562" t="str">
            <v>Šroub Sprint...4759 3.5x25</v>
          </cell>
          <cell r="C2562">
            <v>1.1299999999999999</v>
          </cell>
          <cell r="D2562">
            <v>100</v>
          </cell>
          <cell r="E2562" t="str">
            <v>KS</v>
          </cell>
          <cell r="F2562">
            <v>113</v>
          </cell>
        </row>
        <row r="2563">
          <cell r="A2563">
            <v>3192121</v>
          </cell>
          <cell r="B2563" t="str">
            <v>Šroub Sprint...4759 3.5x30</v>
          </cell>
          <cell r="C2563">
            <v>1.27</v>
          </cell>
          <cell r="D2563">
            <v>100</v>
          </cell>
          <cell r="E2563" t="str">
            <v>KS</v>
          </cell>
          <cell r="F2563">
            <v>127</v>
          </cell>
        </row>
        <row r="2564">
          <cell r="A2564">
            <v>3192148</v>
          </cell>
          <cell r="B2564" t="str">
            <v>Šroub Sprint...4759 3.5x35</v>
          </cell>
          <cell r="C2564">
            <v>1.48</v>
          </cell>
          <cell r="D2564">
            <v>100</v>
          </cell>
          <cell r="E2564" t="str">
            <v>KS</v>
          </cell>
          <cell r="F2564">
            <v>148</v>
          </cell>
        </row>
        <row r="2565">
          <cell r="A2565">
            <v>3192156</v>
          </cell>
          <cell r="B2565" t="str">
            <v>Šroub Sprint...4759 3.5x40</v>
          </cell>
          <cell r="C2565">
            <v>1.41</v>
          </cell>
          <cell r="D2565">
            <v>100</v>
          </cell>
          <cell r="E2565" t="str">
            <v>KS</v>
          </cell>
          <cell r="F2565">
            <v>141</v>
          </cell>
        </row>
        <row r="2566">
          <cell r="A2566">
            <v>3192164</v>
          </cell>
          <cell r="B2566" t="str">
            <v>Šroub Sprint...4759 3.5x45</v>
          </cell>
          <cell r="C2566">
            <v>1.97</v>
          </cell>
          <cell r="D2566">
            <v>100</v>
          </cell>
          <cell r="E2566" t="str">
            <v>KS</v>
          </cell>
          <cell r="F2566">
            <v>197</v>
          </cell>
        </row>
        <row r="2567">
          <cell r="A2567">
            <v>3192229</v>
          </cell>
          <cell r="B2567" t="str">
            <v>Šroub Sprint...4759 4.0x30</v>
          </cell>
          <cell r="C2567">
            <v>1.41</v>
          </cell>
          <cell r="D2567">
            <v>100</v>
          </cell>
          <cell r="E2567" t="str">
            <v>KS</v>
          </cell>
          <cell r="F2567">
            <v>141</v>
          </cell>
        </row>
        <row r="2568">
          <cell r="A2568">
            <v>3192237</v>
          </cell>
          <cell r="B2568" t="str">
            <v>Šroub Sprint...4759 4.0x35</v>
          </cell>
          <cell r="C2568">
            <v>1.44</v>
          </cell>
          <cell r="D2568">
            <v>100</v>
          </cell>
          <cell r="E2568" t="str">
            <v>KS</v>
          </cell>
          <cell r="F2568">
            <v>144</v>
          </cell>
        </row>
        <row r="2569">
          <cell r="A2569">
            <v>3192245</v>
          </cell>
          <cell r="B2569" t="str">
            <v>Šroub Sprint...4759 4.0x40</v>
          </cell>
          <cell r="C2569">
            <v>1.74</v>
          </cell>
          <cell r="D2569">
            <v>100</v>
          </cell>
          <cell r="E2569" t="str">
            <v>KS</v>
          </cell>
          <cell r="F2569">
            <v>174</v>
          </cell>
        </row>
        <row r="2570">
          <cell r="A2570">
            <v>3192253</v>
          </cell>
          <cell r="B2570" t="str">
            <v>Šroub Sprint...4759 4.0x45</v>
          </cell>
          <cell r="C2570">
            <v>2.17</v>
          </cell>
          <cell r="D2570">
            <v>100</v>
          </cell>
          <cell r="E2570" t="str">
            <v>KS</v>
          </cell>
          <cell r="F2570">
            <v>217</v>
          </cell>
        </row>
        <row r="2571">
          <cell r="A2571">
            <v>3192261</v>
          </cell>
          <cell r="B2571" t="str">
            <v>Šroub Sprint...4759 4.0x50</v>
          </cell>
          <cell r="C2571">
            <v>2.33</v>
          </cell>
          <cell r="D2571">
            <v>100</v>
          </cell>
          <cell r="E2571" t="str">
            <v>KS</v>
          </cell>
          <cell r="F2571">
            <v>233</v>
          </cell>
        </row>
        <row r="2572">
          <cell r="A2572">
            <v>3192334</v>
          </cell>
          <cell r="B2572" t="str">
            <v>Šroub Sprint...4759 4.5x30</v>
          </cell>
          <cell r="C2572">
            <v>2.4700000000000002</v>
          </cell>
          <cell r="D2572">
            <v>100</v>
          </cell>
          <cell r="E2572" t="str">
            <v>KS</v>
          </cell>
          <cell r="F2572">
            <v>247</v>
          </cell>
        </row>
        <row r="2573">
          <cell r="A2573">
            <v>3192342</v>
          </cell>
          <cell r="B2573" t="str">
            <v>Šroub Sprint...4759 4.5x35</v>
          </cell>
          <cell r="C2573">
            <v>2.27</v>
          </cell>
          <cell r="D2573">
            <v>100</v>
          </cell>
          <cell r="E2573" t="str">
            <v>KS</v>
          </cell>
          <cell r="F2573">
            <v>227</v>
          </cell>
        </row>
        <row r="2574">
          <cell r="A2574">
            <v>3192350</v>
          </cell>
          <cell r="B2574" t="str">
            <v>Šroub Sprint...4759 4.5x40</v>
          </cell>
          <cell r="C2574">
            <v>2.3199999999999998</v>
          </cell>
          <cell r="D2574">
            <v>100</v>
          </cell>
          <cell r="E2574" t="str">
            <v>KS</v>
          </cell>
          <cell r="F2574">
            <v>232</v>
          </cell>
        </row>
        <row r="2575">
          <cell r="A2575">
            <v>3192369</v>
          </cell>
          <cell r="B2575" t="str">
            <v>Šroub Sprint...4759 4.5x45</v>
          </cell>
          <cell r="C2575">
            <v>2.41</v>
          </cell>
          <cell r="D2575">
            <v>100</v>
          </cell>
          <cell r="E2575" t="str">
            <v>KS</v>
          </cell>
          <cell r="F2575">
            <v>241</v>
          </cell>
        </row>
        <row r="2576">
          <cell r="A2576">
            <v>3192377</v>
          </cell>
          <cell r="B2576" t="str">
            <v>Šroub Sprint...4759 4.5x50</v>
          </cell>
          <cell r="C2576">
            <v>2.61</v>
          </cell>
          <cell r="D2576">
            <v>100</v>
          </cell>
          <cell r="E2576" t="str">
            <v>KS</v>
          </cell>
          <cell r="F2576">
            <v>261</v>
          </cell>
        </row>
        <row r="2577">
          <cell r="A2577">
            <v>3192415</v>
          </cell>
          <cell r="B2577" t="str">
            <v>Šroub Sprint...4759 5.0x30</v>
          </cell>
          <cell r="C2577">
            <v>2.16</v>
          </cell>
          <cell r="D2577">
            <v>100</v>
          </cell>
          <cell r="E2577" t="str">
            <v>KS</v>
          </cell>
          <cell r="F2577">
            <v>216</v>
          </cell>
        </row>
        <row r="2578">
          <cell r="A2578">
            <v>3192423</v>
          </cell>
          <cell r="B2578" t="str">
            <v>Šroub Sprint...4759 5.0x35</v>
          </cell>
          <cell r="C2578">
            <v>2.4300000000000002</v>
          </cell>
          <cell r="D2578">
            <v>100</v>
          </cell>
          <cell r="E2578" t="str">
            <v>KS</v>
          </cell>
          <cell r="F2578">
            <v>243</v>
          </cell>
        </row>
        <row r="2579">
          <cell r="A2579">
            <v>3192431</v>
          </cell>
          <cell r="B2579" t="str">
            <v>Šroub Sprint...4759 5.0x40</v>
          </cell>
          <cell r="C2579">
            <v>2.61</v>
          </cell>
          <cell r="D2579">
            <v>100</v>
          </cell>
          <cell r="E2579" t="str">
            <v>KS</v>
          </cell>
          <cell r="F2579">
            <v>261</v>
          </cell>
        </row>
        <row r="2580">
          <cell r="A2580">
            <v>3192458</v>
          </cell>
          <cell r="B2580" t="str">
            <v>Šroub Sprint...4759 5.0x45</v>
          </cell>
          <cell r="C2580">
            <v>2.97</v>
          </cell>
          <cell r="D2580">
            <v>100</v>
          </cell>
          <cell r="E2580" t="str">
            <v>KS</v>
          </cell>
          <cell r="F2580">
            <v>297</v>
          </cell>
        </row>
        <row r="2581">
          <cell r="A2581">
            <v>3192466</v>
          </cell>
          <cell r="B2581" t="str">
            <v>Šroub Sprint...4759 5.0x50</v>
          </cell>
          <cell r="C2581">
            <v>3.12</v>
          </cell>
          <cell r="D2581">
            <v>100</v>
          </cell>
          <cell r="E2581" t="str">
            <v>KS</v>
          </cell>
          <cell r="F2581">
            <v>312</v>
          </cell>
        </row>
        <row r="2582">
          <cell r="A2582">
            <v>3192628</v>
          </cell>
          <cell r="B2582" t="str">
            <v>Šroub Sprint...4759 6.0x40</v>
          </cell>
          <cell r="C2582">
            <v>4.49</v>
          </cell>
          <cell r="D2582">
            <v>100</v>
          </cell>
          <cell r="E2582" t="str">
            <v>KS</v>
          </cell>
          <cell r="F2582">
            <v>449</v>
          </cell>
        </row>
        <row r="2583">
          <cell r="A2583">
            <v>3192636</v>
          </cell>
          <cell r="B2583" t="str">
            <v>Šroub Sprint...4759 6.0x50</v>
          </cell>
          <cell r="C2583">
            <v>5.74</v>
          </cell>
          <cell r="D2583">
            <v>100</v>
          </cell>
          <cell r="E2583" t="str">
            <v>KS</v>
          </cell>
          <cell r="F2583">
            <v>574</v>
          </cell>
        </row>
        <row r="2584">
          <cell r="A2584">
            <v>3192644</v>
          </cell>
          <cell r="B2584" t="str">
            <v>Šroub Sprint...4759 6.0x60</v>
          </cell>
          <cell r="C2584">
            <v>6.48</v>
          </cell>
          <cell r="D2584">
            <v>100</v>
          </cell>
          <cell r="E2584" t="str">
            <v>KS</v>
          </cell>
          <cell r="F2584">
            <v>648</v>
          </cell>
        </row>
        <row r="2585">
          <cell r="A2585">
            <v>3195007</v>
          </cell>
          <cell r="B2585" t="str">
            <v>Šroub Golden Sprint...4758 3.5x15</v>
          </cell>
          <cell r="C2585">
            <v>1.17</v>
          </cell>
          <cell r="D2585">
            <v>100</v>
          </cell>
          <cell r="E2585" t="str">
            <v>KS</v>
          </cell>
          <cell r="F2585">
            <v>117</v>
          </cell>
        </row>
        <row r="2586">
          <cell r="A2586">
            <v>3195015</v>
          </cell>
          <cell r="B2586" t="str">
            <v>Šroub Golden Sprint...4758 3.5x20</v>
          </cell>
          <cell r="C2586">
            <v>1.29</v>
          </cell>
          <cell r="D2586">
            <v>100</v>
          </cell>
          <cell r="E2586" t="str">
            <v>KS</v>
          </cell>
          <cell r="F2586">
            <v>129</v>
          </cell>
        </row>
        <row r="2587">
          <cell r="A2587">
            <v>3195023</v>
          </cell>
          <cell r="B2587" t="str">
            <v>Šroub Golden Sprint...4758 3.5x25</v>
          </cell>
          <cell r="C2587">
            <v>1.49</v>
          </cell>
          <cell r="D2587">
            <v>100</v>
          </cell>
          <cell r="E2587" t="str">
            <v>KS</v>
          </cell>
          <cell r="F2587">
            <v>149</v>
          </cell>
        </row>
        <row r="2588">
          <cell r="A2588">
            <v>3195031</v>
          </cell>
          <cell r="B2588" t="str">
            <v>Šroub Golden Sprint...4758 3.5x30</v>
          </cell>
          <cell r="C2588">
            <v>1.48</v>
          </cell>
          <cell r="D2588">
            <v>100</v>
          </cell>
          <cell r="E2588" t="str">
            <v>KS</v>
          </cell>
          <cell r="F2588">
            <v>148</v>
          </cell>
        </row>
        <row r="2589">
          <cell r="A2589">
            <v>3195058</v>
          </cell>
          <cell r="B2589" t="str">
            <v>Šroub Golden Sprint...4758 3.5x35</v>
          </cell>
          <cell r="C2589">
            <v>1.53</v>
          </cell>
          <cell r="D2589">
            <v>100</v>
          </cell>
          <cell r="E2589" t="str">
            <v>KS</v>
          </cell>
          <cell r="F2589">
            <v>153</v>
          </cell>
        </row>
        <row r="2590">
          <cell r="A2590">
            <v>3195066</v>
          </cell>
          <cell r="B2590" t="str">
            <v>Šroub Golden Sprint...4758 3.5x40</v>
          </cell>
          <cell r="C2590">
            <v>1.58</v>
          </cell>
          <cell r="D2590">
            <v>100</v>
          </cell>
          <cell r="E2590" t="str">
            <v>KS</v>
          </cell>
          <cell r="F2590">
            <v>158</v>
          </cell>
        </row>
        <row r="2591">
          <cell r="A2591">
            <v>3195074</v>
          </cell>
          <cell r="B2591" t="str">
            <v>Šroub Golden Sprint...4758 3.5x45</v>
          </cell>
          <cell r="C2591">
            <v>1.83</v>
          </cell>
          <cell r="D2591">
            <v>100</v>
          </cell>
          <cell r="E2591" t="str">
            <v>KS</v>
          </cell>
          <cell r="F2591">
            <v>183</v>
          </cell>
        </row>
        <row r="2592">
          <cell r="A2592">
            <v>3195082</v>
          </cell>
          <cell r="B2592" t="str">
            <v>Šroub Golden Sprint...4758 3.5x50</v>
          </cell>
          <cell r="C2592">
            <v>2.12</v>
          </cell>
          <cell r="D2592">
            <v>100</v>
          </cell>
          <cell r="E2592" t="str">
            <v>KS</v>
          </cell>
          <cell r="F2592">
            <v>212</v>
          </cell>
        </row>
        <row r="2593">
          <cell r="A2593">
            <v>3195201</v>
          </cell>
          <cell r="B2593" t="str">
            <v>Šroub Golden Sprint...4758 4.0x15</v>
          </cell>
          <cell r="C2593">
            <v>1.42</v>
          </cell>
          <cell r="D2593">
            <v>100</v>
          </cell>
          <cell r="E2593" t="str">
            <v>KS</v>
          </cell>
          <cell r="F2593">
            <v>142</v>
          </cell>
        </row>
        <row r="2594">
          <cell r="A2594">
            <v>3195228</v>
          </cell>
          <cell r="B2594" t="str">
            <v>Šroub Golden Sprint...4758 4.0x20</v>
          </cell>
          <cell r="C2594">
            <v>1.44</v>
          </cell>
          <cell r="D2594">
            <v>100</v>
          </cell>
          <cell r="E2594" t="str">
            <v>KS</v>
          </cell>
          <cell r="F2594">
            <v>144</v>
          </cell>
        </row>
        <row r="2595">
          <cell r="A2595">
            <v>3195236</v>
          </cell>
          <cell r="B2595" t="str">
            <v>Šroub Golden Sprint...4758 4.0x25</v>
          </cell>
          <cell r="C2595">
            <v>1.53</v>
          </cell>
          <cell r="D2595">
            <v>100</v>
          </cell>
          <cell r="E2595" t="str">
            <v>KS</v>
          </cell>
          <cell r="F2595">
            <v>153</v>
          </cell>
        </row>
        <row r="2596">
          <cell r="A2596">
            <v>3195244</v>
          </cell>
          <cell r="B2596" t="str">
            <v>Šroub Golden Sprint...4758 4.0x30</v>
          </cell>
          <cell r="C2596">
            <v>1.8</v>
          </cell>
          <cell r="D2596">
            <v>100</v>
          </cell>
          <cell r="E2596" t="str">
            <v>KS</v>
          </cell>
          <cell r="F2596">
            <v>180</v>
          </cell>
        </row>
        <row r="2597">
          <cell r="A2597">
            <v>3195252</v>
          </cell>
          <cell r="B2597" t="str">
            <v>Šroub Golden Sprint...4758 4.0x35</v>
          </cell>
          <cell r="C2597">
            <v>1.73</v>
          </cell>
          <cell r="D2597">
            <v>100</v>
          </cell>
          <cell r="E2597" t="str">
            <v>KS</v>
          </cell>
          <cell r="F2597">
            <v>173</v>
          </cell>
        </row>
        <row r="2598">
          <cell r="A2598">
            <v>3195260</v>
          </cell>
          <cell r="B2598" t="str">
            <v>Šroub Golden Sprint...4758 4.0x40</v>
          </cell>
          <cell r="C2598">
            <v>2.16</v>
          </cell>
          <cell r="D2598">
            <v>100</v>
          </cell>
          <cell r="E2598" t="str">
            <v>KS</v>
          </cell>
          <cell r="F2598">
            <v>216</v>
          </cell>
        </row>
        <row r="2599">
          <cell r="A2599">
            <v>3195279</v>
          </cell>
          <cell r="B2599" t="str">
            <v>Šroub Golden Sprint...4758 4.0x45</v>
          </cell>
          <cell r="C2599">
            <v>2.2400000000000002</v>
          </cell>
          <cell r="D2599">
            <v>100</v>
          </cell>
          <cell r="E2599" t="str">
            <v>KS</v>
          </cell>
          <cell r="F2599">
            <v>224</v>
          </cell>
        </row>
        <row r="2600">
          <cell r="A2600">
            <v>3195287</v>
          </cell>
          <cell r="B2600" t="str">
            <v>Šroub Golden Sprint...4758 4.0x50</v>
          </cell>
          <cell r="C2600">
            <v>2.57</v>
          </cell>
          <cell r="D2600">
            <v>100</v>
          </cell>
          <cell r="E2600" t="str">
            <v>KS</v>
          </cell>
          <cell r="F2600">
            <v>257</v>
          </cell>
        </row>
        <row r="2601">
          <cell r="A2601">
            <v>3195422</v>
          </cell>
          <cell r="B2601" t="str">
            <v>Šroub Golden Sprint...4758 4.5x25</v>
          </cell>
          <cell r="C2601">
            <v>1.57</v>
          </cell>
          <cell r="D2601">
            <v>100</v>
          </cell>
          <cell r="E2601" t="str">
            <v>KS</v>
          </cell>
          <cell r="F2601">
            <v>157</v>
          </cell>
        </row>
        <row r="2602">
          <cell r="A2602">
            <v>3195430</v>
          </cell>
          <cell r="B2602" t="str">
            <v>Šroub Golden Sprint...4758 4.5x30</v>
          </cell>
          <cell r="C2602">
            <v>1.8</v>
          </cell>
          <cell r="D2602">
            <v>100</v>
          </cell>
          <cell r="E2602" t="str">
            <v>KS</v>
          </cell>
          <cell r="F2602">
            <v>180</v>
          </cell>
        </row>
        <row r="2603">
          <cell r="A2603">
            <v>3195449</v>
          </cell>
          <cell r="B2603" t="str">
            <v>Šroub Golden Sprint...4758 4.5x35</v>
          </cell>
          <cell r="C2603">
            <v>2.12</v>
          </cell>
          <cell r="D2603">
            <v>100</v>
          </cell>
          <cell r="E2603" t="str">
            <v>KS</v>
          </cell>
          <cell r="F2603">
            <v>212</v>
          </cell>
        </row>
        <row r="2604">
          <cell r="A2604">
            <v>3195457</v>
          </cell>
          <cell r="B2604" t="str">
            <v>Šroub Golden Sprint...4758 4.5x40</v>
          </cell>
          <cell r="C2604">
            <v>2.48</v>
          </cell>
          <cell r="D2604">
            <v>100</v>
          </cell>
          <cell r="E2604" t="str">
            <v>KS</v>
          </cell>
          <cell r="F2604">
            <v>248</v>
          </cell>
        </row>
        <row r="2605">
          <cell r="A2605">
            <v>3195465</v>
          </cell>
          <cell r="B2605" t="str">
            <v>Šroub Golden Sprint...4758 4.5x45</v>
          </cell>
          <cell r="C2605">
            <v>2.59</v>
          </cell>
          <cell r="D2605">
            <v>100</v>
          </cell>
          <cell r="E2605" t="str">
            <v>KS</v>
          </cell>
          <cell r="F2605">
            <v>259</v>
          </cell>
        </row>
        <row r="2606">
          <cell r="A2606">
            <v>3195473</v>
          </cell>
          <cell r="B2606" t="str">
            <v>Šroub Golden Sprint...4758 4.5x50</v>
          </cell>
          <cell r="C2606">
            <v>3.19</v>
          </cell>
          <cell r="D2606">
            <v>100</v>
          </cell>
          <cell r="E2606" t="str">
            <v>KS</v>
          </cell>
          <cell r="F2606">
            <v>319</v>
          </cell>
        </row>
        <row r="2607">
          <cell r="A2607">
            <v>3195635</v>
          </cell>
          <cell r="B2607" t="str">
            <v>Šroub Golden Sprint...4758 5.0x30</v>
          </cell>
          <cell r="C2607">
            <v>2.1</v>
          </cell>
          <cell r="D2607">
            <v>100</v>
          </cell>
          <cell r="E2607" t="str">
            <v>KS</v>
          </cell>
          <cell r="F2607">
            <v>210</v>
          </cell>
        </row>
        <row r="2608">
          <cell r="A2608">
            <v>3195643</v>
          </cell>
          <cell r="B2608" t="str">
            <v>Šroub Golden Sprint...4758 5.0x35</v>
          </cell>
          <cell r="C2608">
            <v>2.41</v>
          </cell>
          <cell r="D2608">
            <v>100</v>
          </cell>
          <cell r="E2608" t="str">
            <v>KS</v>
          </cell>
          <cell r="F2608">
            <v>241</v>
          </cell>
        </row>
        <row r="2609">
          <cell r="A2609">
            <v>3195651</v>
          </cell>
          <cell r="B2609" t="str">
            <v>Šroub Golden Sprint...4758 5.0x40</v>
          </cell>
          <cell r="C2609">
            <v>2.87</v>
          </cell>
          <cell r="D2609">
            <v>100</v>
          </cell>
          <cell r="E2609" t="str">
            <v>KS</v>
          </cell>
          <cell r="F2609">
            <v>287</v>
          </cell>
        </row>
        <row r="2610">
          <cell r="A2610">
            <v>3195678</v>
          </cell>
          <cell r="B2610" t="str">
            <v>Šroub Golden Sprint...4758 5.0x45</v>
          </cell>
          <cell r="C2610">
            <v>3.14</v>
          </cell>
          <cell r="D2610">
            <v>100</v>
          </cell>
          <cell r="E2610" t="str">
            <v>KS</v>
          </cell>
          <cell r="F2610">
            <v>314</v>
          </cell>
        </row>
        <row r="2611">
          <cell r="A2611">
            <v>3195686</v>
          </cell>
          <cell r="B2611" t="str">
            <v>Šroub Golden Sprint...4758 5.0x50</v>
          </cell>
          <cell r="C2611">
            <v>3.6</v>
          </cell>
          <cell r="D2611">
            <v>100</v>
          </cell>
          <cell r="E2611" t="str">
            <v>KS</v>
          </cell>
          <cell r="F2611">
            <v>360</v>
          </cell>
        </row>
        <row r="2612">
          <cell r="A2612">
            <v>3195694</v>
          </cell>
          <cell r="B2612" t="str">
            <v>Šroub Golden Sprint...4758 5.0x60</v>
          </cell>
          <cell r="C2612">
            <v>3.86</v>
          </cell>
          <cell r="D2612">
            <v>100</v>
          </cell>
          <cell r="E2612" t="str">
            <v>KS</v>
          </cell>
          <cell r="F2612">
            <v>386</v>
          </cell>
        </row>
        <row r="2613">
          <cell r="A2613">
            <v>3195929</v>
          </cell>
          <cell r="B2613" t="str">
            <v>Šroub Golden Sprint...4758 6.0x40</v>
          </cell>
          <cell r="C2613">
            <v>4.24</v>
          </cell>
          <cell r="D2613">
            <v>100</v>
          </cell>
          <cell r="E2613" t="str">
            <v>KS</v>
          </cell>
          <cell r="F2613">
            <v>424</v>
          </cell>
        </row>
        <row r="2614">
          <cell r="A2614">
            <v>3195937</v>
          </cell>
          <cell r="B2614" t="str">
            <v>Šroub Golden Sprint...4758 6.0x50</v>
          </cell>
          <cell r="C2614">
            <v>5.38</v>
          </cell>
          <cell r="D2614">
            <v>100</v>
          </cell>
          <cell r="E2614" t="str">
            <v>KS</v>
          </cell>
          <cell r="F2614">
            <v>538</v>
          </cell>
        </row>
        <row r="2615">
          <cell r="A2615">
            <v>3195945</v>
          </cell>
          <cell r="B2615" t="str">
            <v>Šroub Golden Sprint...4758 6.0x60</v>
          </cell>
          <cell r="C2615">
            <v>6.02</v>
          </cell>
          <cell r="D2615">
            <v>100</v>
          </cell>
          <cell r="E2615" t="str">
            <v>KS</v>
          </cell>
          <cell r="F2615">
            <v>602</v>
          </cell>
        </row>
        <row r="2616">
          <cell r="A2616">
            <v>3198034</v>
          </cell>
          <cell r="B2616" t="str">
            <v>Šroub Golden Sprint...4758T 4.0x25</v>
          </cell>
          <cell r="C2616">
            <v>1.54</v>
          </cell>
          <cell r="D2616">
            <v>100</v>
          </cell>
          <cell r="E2616" t="str">
            <v>KS</v>
          </cell>
          <cell r="F2616">
            <v>154</v>
          </cell>
        </row>
        <row r="2617">
          <cell r="A2617">
            <v>3198036</v>
          </cell>
          <cell r="B2617" t="str">
            <v>Šroub Golden Sprint...4758T 4.0x30</v>
          </cell>
          <cell r="C2617">
            <v>1.76</v>
          </cell>
          <cell r="D2617">
            <v>100</v>
          </cell>
          <cell r="E2617" t="str">
            <v>KS</v>
          </cell>
          <cell r="F2617">
            <v>176</v>
          </cell>
        </row>
        <row r="2618">
          <cell r="A2618">
            <v>3198040</v>
          </cell>
          <cell r="B2618" t="str">
            <v>Šroub Golden Sprint...4758T 4.0x40</v>
          </cell>
          <cell r="C2618">
            <v>2.16</v>
          </cell>
          <cell r="D2618">
            <v>100</v>
          </cell>
          <cell r="E2618" t="str">
            <v>KS</v>
          </cell>
          <cell r="F2618">
            <v>216</v>
          </cell>
        </row>
        <row r="2619">
          <cell r="A2619">
            <v>3198042</v>
          </cell>
          <cell r="B2619" t="str">
            <v>Šroub Golden Sprint...4758T 4.0x45</v>
          </cell>
          <cell r="C2619">
            <v>2.42</v>
          </cell>
          <cell r="D2619">
            <v>100</v>
          </cell>
          <cell r="E2619" t="str">
            <v>KS</v>
          </cell>
          <cell r="F2619">
            <v>242</v>
          </cell>
        </row>
        <row r="2620">
          <cell r="A2620">
            <v>3198044</v>
          </cell>
          <cell r="B2620" t="str">
            <v>Šroub Golden Sprint...4758T 4.0x50</v>
          </cell>
          <cell r="C2620">
            <v>2.48</v>
          </cell>
          <cell r="D2620">
            <v>100</v>
          </cell>
          <cell r="E2620" t="str">
            <v>KS</v>
          </cell>
          <cell r="F2620">
            <v>248</v>
          </cell>
        </row>
        <row r="2621">
          <cell r="A2621">
            <v>3198054</v>
          </cell>
          <cell r="B2621" t="str">
            <v>Šroub Golden Sprint...4758T 4.5x30</v>
          </cell>
          <cell r="C2621">
            <v>2.0299999999999998</v>
          </cell>
          <cell r="D2621">
            <v>100</v>
          </cell>
          <cell r="E2621" t="str">
            <v>KS</v>
          </cell>
          <cell r="F2621">
            <v>203</v>
          </cell>
        </row>
        <row r="2622">
          <cell r="A2622">
            <v>3198056</v>
          </cell>
          <cell r="B2622" t="str">
            <v>Šroub Golden Sprint...4758T 4.5x35</v>
          </cell>
          <cell r="C2622">
            <v>2.17</v>
          </cell>
          <cell r="D2622">
            <v>100</v>
          </cell>
          <cell r="E2622" t="str">
            <v>KS</v>
          </cell>
          <cell r="F2622">
            <v>217</v>
          </cell>
        </row>
        <row r="2623">
          <cell r="A2623">
            <v>3198058</v>
          </cell>
          <cell r="B2623" t="str">
            <v>Šroub Golden Sprint...4758T 4.5x40</v>
          </cell>
          <cell r="C2623">
            <v>2.33</v>
          </cell>
          <cell r="D2623">
            <v>100</v>
          </cell>
          <cell r="E2623" t="str">
            <v>KS</v>
          </cell>
          <cell r="F2623">
            <v>233</v>
          </cell>
        </row>
        <row r="2624">
          <cell r="A2624">
            <v>3198060</v>
          </cell>
          <cell r="B2624" t="str">
            <v>Šroub Golden Sprint...4758T 4.5x45</v>
          </cell>
          <cell r="C2624">
            <v>2.5099999999999998</v>
          </cell>
          <cell r="D2624">
            <v>100</v>
          </cell>
          <cell r="E2624" t="str">
            <v>KS</v>
          </cell>
          <cell r="F2624">
            <v>251</v>
          </cell>
        </row>
        <row r="2625">
          <cell r="A2625">
            <v>3198062</v>
          </cell>
          <cell r="B2625" t="str">
            <v>Šroub Golden Sprint...4758T 4.5x50</v>
          </cell>
          <cell r="C2625">
            <v>2.68</v>
          </cell>
          <cell r="D2625">
            <v>100</v>
          </cell>
          <cell r="E2625" t="str">
            <v>KS</v>
          </cell>
          <cell r="F2625">
            <v>268</v>
          </cell>
        </row>
        <row r="2626">
          <cell r="A2626">
            <v>3341704</v>
          </cell>
          <cell r="B2626" t="str">
            <v>Háček...1101 3.4x70</v>
          </cell>
          <cell r="C2626">
            <v>2.4300000000000002</v>
          </cell>
          <cell r="D2626">
            <v>100</v>
          </cell>
          <cell r="E2626" t="str">
            <v>KS</v>
          </cell>
          <cell r="F2626">
            <v>243</v>
          </cell>
        </row>
        <row r="2627">
          <cell r="A2627">
            <v>3347079</v>
          </cell>
          <cell r="B2627" t="str">
            <v>Ocelová skoba...716 3X70 BK</v>
          </cell>
          <cell r="C2627">
            <v>7.11</v>
          </cell>
          <cell r="D2627">
            <v>100</v>
          </cell>
          <cell r="E2627" t="str">
            <v>KS</v>
          </cell>
          <cell r="F2627">
            <v>711</v>
          </cell>
        </row>
        <row r="2628">
          <cell r="A2628">
            <v>3353168</v>
          </cell>
          <cell r="B2628" t="str">
            <v>Ocelový hřebík...362 16 BK</v>
          </cell>
          <cell r="C2628">
            <v>0.62</v>
          </cell>
          <cell r="D2628">
            <v>100</v>
          </cell>
          <cell r="E2628" t="str">
            <v>KS</v>
          </cell>
          <cell r="F2628">
            <v>62</v>
          </cell>
        </row>
        <row r="2629">
          <cell r="A2629">
            <v>3353184</v>
          </cell>
          <cell r="B2629" t="str">
            <v>Ocelový hřebík...362 18 BK</v>
          </cell>
          <cell r="C2629">
            <v>0.62</v>
          </cell>
          <cell r="D2629">
            <v>100</v>
          </cell>
          <cell r="E2629" t="str">
            <v>KS</v>
          </cell>
          <cell r="F2629">
            <v>62</v>
          </cell>
        </row>
        <row r="2630">
          <cell r="A2630">
            <v>3353230</v>
          </cell>
          <cell r="B2630" t="str">
            <v>Ocelový hřebík...362 23 BK</v>
          </cell>
          <cell r="C2630">
            <v>0.61</v>
          </cell>
          <cell r="D2630">
            <v>100</v>
          </cell>
          <cell r="E2630" t="str">
            <v>KS</v>
          </cell>
          <cell r="F2630">
            <v>61</v>
          </cell>
        </row>
        <row r="2631">
          <cell r="A2631">
            <v>3353303</v>
          </cell>
          <cell r="B2631" t="str">
            <v>Ocelový hřebík...362 30 BK</v>
          </cell>
          <cell r="C2631">
            <v>0.69</v>
          </cell>
          <cell r="D2631">
            <v>100</v>
          </cell>
          <cell r="E2631" t="str">
            <v>KS</v>
          </cell>
          <cell r="F2631">
            <v>69</v>
          </cell>
        </row>
        <row r="2632">
          <cell r="A2632">
            <v>3353400</v>
          </cell>
          <cell r="B2632" t="str">
            <v>Ocelový hřebík...362 40 BK</v>
          </cell>
          <cell r="C2632">
            <v>0.74</v>
          </cell>
          <cell r="D2632">
            <v>100</v>
          </cell>
          <cell r="E2632" t="str">
            <v>KS</v>
          </cell>
          <cell r="F2632">
            <v>74</v>
          </cell>
        </row>
        <row r="2633">
          <cell r="A2633">
            <v>3353508</v>
          </cell>
          <cell r="B2633" t="str">
            <v>Ocelový hřebík...362 50 BK</v>
          </cell>
          <cell r="C2633">
            <v>0.91</v>
          </cell>
          <cell r="D2633">
            <v>100</v>
          </cell>
          <cell r="E2633" t="str">
            <v>KS</v>
          </cell>
          <cell r="F2633">
            <v>91</v>
          </cell>
        </row>
        <row r="2634">
          <cell r="A2634">
            <v>3353605</v>
          </cell>
          <cell r="B2634" t="str">
            <v>Ocelový hřebík...362 60 BK</v>
          </cell>
          <cell r="C2634">
            <v>1.07</v>
          </cell>
          <cell r="D2634">
            <v>100</v>
          </cell>
          <cell r="E2634" t="str">
            <v>KS</v>
          </cell>
          <cell r="F2634">
            <v>107</v>
          </cell>
        </row>
        <row r="2635">
          <cell r="A2635">
            <v>3354237</v>
          </cell>
          <cell r="B2635" t="str">
            <v>Ocelový hřebík...362 Z 23 G</v>
          </cell>
          <cell r="C2635">
            <v>0.6</v>
          </cell>
          <cell r="D2635">
            <v>100</v>
          </cell>
          <cell r="E2635" t="str">
            <v>KS</v>
          </cell>
          <cell r="F2635">
            <v>60</v>
          </cell>
        </row>
        <row r="2636">
          <cell r="A2636">
            <v>3354296</v>
          </cell>
          <cell r="B2636" t="str">
            <v>Ocelový hřebík...362 Z 30 G</v>
          </cell>
          <cell r="C2636">
            <v>0.83</v>
          </cell>
          <cell r="D2636">
            <v>100</v>
          </cell>
          <cell r="E2636" t="str">
            <v>KS</v>
          </cell>
          <cell r="F2636">
            <v>83</v>
          </cell>
        </row>
        <row r="2637">
          <cell r="A2637">
            <v>3360407</v>
          </cell>
          <cell r="B2637" t="str">
            <v>Ocelový hřebík Impu...500 40</v>
          </cell>
          <cell r="C2637">
            <v>0.91</v>
          </cell>
          <cell r="D2637">
            <v>100</v>
          </cell>
          <cell r="E2637" t="str">
            <v>KS</v>
          </cell>
          <cell r="F2637">
            <v>91</v>
          </cell>
        </row>
        <row r="2638">
          <cell r="A2638">
            <v>3366111</v>
          </cell>
          <cell r="B2638" t="str">
            <v>Jehla Siko...511 12</v>
          </cell>
          <cell r="C2638">
            <v>0.77</v>
          </cell>
          <cell r="D2638">
            <v>100</v>
          </cell>
          <cell r="E2638" t="str">
            <v>KS</v>
          </cell>
          <cell r="F2638">
            <v>77</v>
          </cell>
        </row>
        <row r="2639">
          <cell r="A2639">
            <v>3366162</v>
          </cell>
          <cell r="B2639" t="str">
            <v>Jehla Siko...511 16</v>
          </cell>
          <cell r="C2639">
            <v>0.78</v>
          </cell>
          <cell r="D2639">
            <v>100</v>
          </cell>
          <cell r="E2639" t="str">
            <v>KS</v>
          </cell>
          <cell r="F2639">
            <v>78</v>
          </cell>
        </row>
        <row r="2640">
          <cell r="A2640">
            <v>3366235</v>
          </cell>
          <cell r="B2640" t="str">
            <v>Jehla Siko...511 23</v>
          </cell>
          <cell r="C2640">
            <v>0.77</v>
          </cell>
          <cell r="D2640">
            <v>100</v>
          </cell>
          <cell r="E2640" t="str">
            <v>KS</v>
          </cell>
          <cell r="F2640">
            <v>77</v>
          </cell>
        </row>
        <row r="2641">
          <cell r="A2641">
            <v>3366308</v>
          </cell>
          <cell r="B2641" t="str">
            <v>Jehla Siko...511 30</v>
          </cell>
          <cell r="C2641">
            <v>0.9</v>
          </cell>
          <cell r="D2641">
            <v>100</v>
          </cell>
          <cell r="E2641" t="str">
            <v>KS</v>
          </cell>
          <cell r="F2641">
            <v>90</v>
          </cell>
        </row>
        <row r="2642">
          <cell r="A2642">
            <v>3366405</v>
          </cell>
          <cell r="B2642" t="str">
            <v>Jehla Siko...511 40</v>
          </cell>
          <cell r="C2642">
            <v>0.99</v>
          </cell>
          <cell r="D2642">
            <v>100</v>
          </cell>
          <cell r="E2642" t="str">
            <v>KS</v>
          </cell>
          <cell r="F2642">
            <v>99</v>
          </cell>
        </row>
        <row r="2643">
          <cell r="A2643">
            <v>3397068</v>
          </cell>
          <cell r="B2643" t="str">
            <v>Šestihranná matice...HN M6 A2</v>
          </cell>
          <cell r="C2643">
            <v>2.82</v>
          </cell>
          <cell r="D2643">
            <v>100</v>
          </cell>
          <cell r="E2643" t="str">
            <v>KS</v>
          </cell>
          <cell r="F2643">
            <v>282</v>
          </cell>
        </row>
        <row r="2644">
          <cell r="A2644">
            <v>3397084</v>
          </cell>
          <cell r="B2644" t="str">
            <v>Šestihranná matice...HN M8 A2</v>
          </cell>
          <cell r="C2644">
            <v>5.29</v>
          </cell>
          <cell r="D2644">
            <v>100</v>
          </cell>
          <cell r="E2644" t="str">
            <v>KS</v>
          </cell>
          <cell r="F2644">
            <v>529</v>
          </cell>
        </row>
        <row r="2645">
          <cell r="A2645">
            <v>3397106</v>
          </cell>
          <cell r="B2645" t="str">
            <v>Šestihranná matice...HN M10 A2</v>
          </cell>
          <cell r="C2645">
            <v>9.77</v>
          </cell>
          <cell r="D2645">
            <v>100</v>
          </cell>
          <cell r="E2645" t="str">
            <v>KS</v>
          </cell>
          <cell r="F2645">
            <v>977</v>
          </cell>
        </row>
        <row r="2646">
          <cell r="A2646">
            <v>3397114</v>
          </cell>
          <cell r="B2646" t="str">
            <v>Šestihranná matice...HN M12 A2</v>
          </cell>
          <cell r="C2646">
            <v>14.48</v>
          </cell>
          <cell r="D2646">
            <v>100</v>
          </cell>
          <cell r="E2646" t="str">
            <v>KS</v>
          </cell>
          <cell r="F2646">
            <v>1448</v>
          </cell>
        </row>
        <row r="2647">
          <cell r="A2647">
            <v>3397145</v>
          </cell>
          <cell r="B2647" t="str">
            <v>Šestihranná matice...HN M12 A4</v>
          </cell>
          <cell r="C2647">
            <v>34.49</v>
          </cell>
          <cell r="D2647">
            <v>100</v>
          </cell>
          <cell r="E2647" t="str">
            <v>KS</v>
          </cell>
          <cell r="F2647">
            <v>3449</v>
          </cell>
        </row>
        <row r="2648">
          <cell r="A2648">
            <v>3400042</v>
          </cell>
          <cell r="B2648" t="str">
            <v>Šestihranná matice...HN M4 G</v>
          </cell>
          <cell r="C2648">
            <v>1.29</v>
          </cell>
          <cell r="D2648">
            <v>100</v>
          </cell>
          <cell r="E2648" t="str">
            <v>KS</v>
          </cell>
          <cell r="F2648">
            <v>129</v>
          </cell>
        </row>
        <row r="2649">
          <cell r="A2649">
            <v>3400050</v>
          </cell>
          <cell r="B2649" t="str">
            <v>Šestihranná matice...HN M5 G</v>
          </cell>
          <cell r="C2649">
            <v>1.44</v>
          </cell>
          <cell r="D2649">
            <v>100</v>
          </cell>
          <cell r="E2649" t="str">
            <v>KS</v>
          </cell>
          <cell r="F2649">
            <v>144</v>
          </cell>
        </row>
        <row r="2650">
          <cell r="A2650">
            <v>3400069</v>
          </cell>
          <cell r="B2650" t="str">
            <v>Šestihranná matice...HN M6 G</v>
          </cell>
          <cell r="C2650">
            <v>1.76</v>
          </cell>
          <cell r="D2650">
            <v>100</v>
          </cell>
          <cell r="E2650" t="str">
            <v>KS</v>
          </cell>
          <cell r="F2650">
            <v>176</v>
          </cell>
        </row>
        <row r="2651">
          <cell r="A2651">
            <v>3400085</v>
          </cell>
          <cell r="B2651" t="str">
            <v>Šestihranná matice...HN M8 G</v>
          </cell>
          <cell r="C2651">
            <v>3.22</v>
          </cell>
          <cell r="D2651">
            <v>100</v>
          </cell>
          <cell r="E2651" t="str">
            <v>KS</v>
          </cell>
          <cell r="F2651">
            <v>322</v>
          </cell>
        </row>
        <row r="2652">
          <cell r="A2652">
            <v>3400107</v>
          </cell>
          <cell r="B2652" t="str">
            <v>Šestihranná matice...HN M10 G</v>
          </cell>
          <cell r="C2652">
            <v>5.0199999999999996</v>
          </cell>
          <cell r="D2652">
            <v>100</v>
          </cell>
          <cell r="E2652" t="str">
            <v>KS</v>
          </cell>
          <cell r="F2652">
            <v>502</v>
          </cell>
        </row>
        <row r="2653">
          <cell r="A2653">
            <v>3400123</v>
          </cell>
          <cell r="B2653" t="str">
            <v>Šestihranná matice...HN M12 G</v>
          </cell>
          <cell r="C2653">
            <v>7.09</v>
          </cell>
          <cell r="D2653">
            <v>100</v>
          </cell>
          <cell r="E2653" t="str">
            <v>KS</v>
          </cell>
          <cell r="F2653">
            <v>709</v>
          </cell>
        </row>
        <row r="2654">
          <cell r="A2654">
            <v>3400173</v>
          </cell>
          <cell r="B2654" t="str">
            <v>Šestihranná matice...HN M6 A4</v>
          </cell>
          <cell r="C2654">
            <v>10.91</v>
          </cell>
          <cell r="D2654">
            <v>100</v>
          </cell>
          <cell r="E2654" t="str">
            <v>KS</v>
          </cell>
          <cell r="F2654">
            <v>1091</v>
          </cell>
        </row>
        <row r="2655">
          <cell r="A2655">
            <v>3400175</v>
          </cell>
          <cell r="B2655" t="str">
            <v>Šestihranná matice...HN M8 A4</v>
          </cell>
          <cell r="C2655">
            <v>13.92</v>
          </cell>
          <cell r="D2655">
            <v>100</v>
          </cell>
          <cell r="E2655" t="str">
            <v>KS</v>
          </cell>
          <cell r="F2655">
            <v>1392</v>
          </cell>
        </row>
        <row r="2656">
          <cell r="A2656">
            <v>3400177</v>
          </cell>
          <cell r="B2656" t="str">
            <v>Šestihranná matice...HN M10 A4</v>
          </cell>
          <cell r="C2656">
            <v>14.67</v>
          </cell>
          <cell r="D2656">
            <v>100</v>
          </cell>
          <cell r="E2656" t="str">
            <v>KS</v>
          </cell>
          <cell r="F2656">
            <v>1467</v>
          </cell>
        </row>
        <row r="2657">
          <cell r="A2657">
            <v>3400344</v>
          </cell>
          <cell r="B2657" t="str">
            <v>Šestihranná matice...DIN934 M6 F</v>
          </cell>
          <cell r="C2657">
            <v>2.4</v>
          </cell>
          <cell r="D2657">
            <v>100</v>
          </cell>
          <cell r="E2657" t="str">
            <v>KS</v>
          </cell>
          <cell r="F2657">
            <v>240</v>
          </cell>
        </row>
        <row r="2658">
          <cell r="A2658">
            <v>3400352</v>
          </cell>
          <cell r="B2658" t="str">
            <v>Šestihranná matice...DIN934 M8 F</v>
          </cell>
          <cell r="C2658">
            <v>4.18</v>
          </cell>
          <cell r="D2658">
            <v>100</v>
          </cell>
          <cell r="E2658" t="str">
            <v>KS</v>
          </cell>
          <cell r="F2658">
            <v>418</v>
          </cell>
        </row>
        <row r="2659">
          <cell r="A2659">
            <v>3400360</v>
          </cell>
          <cell r="B2659" t="str">
            <v>Šestihranná matice...DIN934 M10 F</v>
          </cell>
          <cell r="C2659">
            <v>6.93</v>
          </cell>
          <cell r="D2659">
            <v>100</v>
          </cell>
          <cell r="E2659" t="str">
            <v>KS</v>
          </cell>
          <cell r="F2659">
            <v>693</v>
          </cell>
        </row>
        <row r="2660">
          <cell r="A2660">
            <v>3400379</v>
          </cell>
          <cell r="B2660" t="str">
            <v>Šestihranná matice...DIN934 M12 F</v>
          </cell>
          <cell r="C2660">
            <v>11.53</v>
          </cell>
          <cell r="D2660">
            <v>100</v>
          </cell>
          <cell r="E2660" t="str">
            <v>KS</v>
          </cell>
          <cell r="F2660">
            <v>1153</v>
          </cell>
        </row>
        <row r="2661">
          <cell r="A2661">
            <v>3402045</v>
          </cell>
          <cell r="B2661" t="str">
            <v>Podložka...WS M4 D09 G</v>
          </cell>
          <cell r="C2661">
            <v>1</v>
          </cell>
          <cell r="D2661">
            <v>100</v>
          </cell>
          <cell r="E2661" t="str">
            <v>KS</v>
          </cell>
          <cell r="F2661">
            <v>100</v>
          </cell>
        </row>
        <row r="2662">
          <cell r="A2662">
            <v>3402061</v>
          </cell>
          <cell r="B2662" t="str">
            <v>Podložka...WS M6 D12 G</v>
          </cell>
          <cell r="C2662">
            <v>1.06</v>
          </cell>
          <cell r="D2662">
            <v>100</v>
          </cell>
          <cell r="E2662" t="str">
            <v>KS</v>
          </cell>
          <cell r="F2662">
            <v>106</v>
          </cell>
        </row>
        <row r="2663">
          <cell r="A2663">
            <v>3402088</v>
          </cell>
          <cell r="B2663" t="str">
            <v>Podložka...WS M8 D16 G</v>
          </cell>
          <cell r="C2663">
            <v>1.99</v>
          </cell>
          <cell r="D2663">
            <v>100</v>
          </cell>
          <cell r="E2663" t="str">
            <v>KS</v>
          </cell>
          <cell r="F2663">
            <v>199</v>
          </cell>
        </row>
        <row r="2664">
          <cell r="A2664">
            <v>3402096</v>
          </cell>
          <cell r="B2664" t="str">
            <v>Podložka...WS M10 D20 G</v>
          </cell>
          <cell r="C2664">
            <v>3.02</v>
          </cell>
          <cell r="D2664">
            <v>100</v>
          </cell>
          <cell r="E2664" t="str">
            <v>KS</v>
          </cell>
          <cell r="F2664">
            <v>302</v>
          </cell>
        </row>
        <row r="2665">
          <cell r="A2665">
            <v>3402126</v>
          </cell>
          <cell r="B2665" t="str">
            <v>Podložka...WS M12 D24 G</v>
          </cell>
          <cell r="C2665">
            <v>5.36</v>
          </cell>
          <cell r="D2665">
            <v>100</v>
          </cell>
          <cell r="E2665" t="str">
            <v>KS</v>
          </cell>
          <cell r="F2665">
            <v>536</v>
          </cell>
        </row>
        <row r="2666">
          <cell r="A2666">
            <v>3402207</v>
          </cell>
          <cell r="B2666" t="str">
            <v>Podložka...WS M6 D28 G</v>
          </cell>
          <cell r="C2666">
            <v>8.19</v>
          </cell>
          <cell r="D2666">
            <v>100</v>
          </cell>
          <cell r="E2666" t="str">
            <v>KS</v>
          </cell>
          <cell r="F2666">
            <v>819</v>
          </cell>
        </row>
        <row r="2667">
          <cell r="A2667">
            <v>3402215</v>
          </cell>
          <cell r="B2667" t="str">
            <v>Podložka...WS M8 D28 G</v>
          </cell>
          <cell r="C2667">
            <v>8.6199999999999992</v>
          </cell>
          <cell r="D2667">
            <v>100</v>
          </cell>
          <cell r="E2667" t="str">
            <v>KS</v>
          </cell>
          <cell r="F2667">
            <v>862</v>
          </cell>
        </row>
        <row r="2668">
          <cell r="A2668">
            <v>3402223</v>
          </cell>
          <cell r="B2668" t="str">
            <v>Podložka...WS M10 D28 G</v>
          </cell>
          <cell r="C2668">
            <v>9.4700000000000006</v>
          </cell>
          <cell r="D2668">
            <v>100</v>
          </cell>
          <cell r="E2668" t="str">
            <v>KS</v>
          </cell>
          <cell r="F2668">
            <v>947</v>
          </cell>
        </row>
        <row r="2669">
          <cell r="A2669">
            <v>3402304</v>
          </cell>
          <cell r="B2669" t="str">
            <v>Podložka...WS M6 D12 A2</v>
          </cell>
          <cell r="C2669">
            <v>2.12</v>
          </cell>
          <cell r="D2669">
            <v>100</v>
          </cell>
          <cell r="E2669" t="str">
            <v>KS</v>
          </cell>
          <cell r="F2669">
            <v>212</v>
          </cell>
        </row>
        <row r="2670">
          <cell r="A2670">
            <v>3402306</v>
          </cell>
          <cell r="B2670" t="str">
            <v>Podložka...WS M6 D12 A4</v>
          </cell>
          <cell r="C2670">
            <v>5.26</v>
          </cell>
          <cell r="D2670">
            <v>100</v>
          </cell>
          <cell r="E2670" t="str">
            <v>KS</v>
          </cell>
          <cell r="F2670">
            <v>526</v>
          </cell>
        </row>
        <row r="2671">
          <cell r="A2671">
            <v>3402312</v>
          </cell>
          <cell r="B2671" t="str">
            <v>Podložka...WS M8 D16 A2</v>
          </cell>
          <cell r="C2671">
            <v>2.42</v>
          </cell>
          <cell r="D2671">
            <v>100</v>
          </cell>
          <cell r="E2671" t="str">
            <v>KS</v>
          </cell>
          <cell r="F2671">
            <v>242</v>
          </cell>
        </row>
        <row r="2672">
          <cell r="A2672">
            <v>3402314</v>
          </cell>
          <cell r="B2672" t="str">
            <v>Podložka...WS M8 D16 A4</v>
          </cell>
          <cell r="C2672">
            <v>6.67</v>
          </cell>
          <cell r="D2672">
            <v>100</v>
          </cell>
          <cell r="E2672" t="str">
            <v>KS</v>
          </cell>
          <cell r="F2672">
            <v>667</v>
          </cell>
        </row>
        <row r="2673">
          <cell r="A2673">
            <v>3402320</v>
          </cell>
          <cell r="B2673" t="str">
            <v>Podložka...WS M10 D20 A2</v>
          </cell>
          <cell r="C2673">
            <v>3.67</v>
          </cell>
          <cell r="D2673">
            <v>100</v>
          </cell>
          <cell r="E2673" t="str">
            <v>KS</v>
          </cell>
          <cell r="F2673">
            <v>367</v>
          </cell>
        </row>
        <row r="2674">
          <cell r="A2674">
            <v>3402322</v>
          </cell>
          <cell r="B2674" t="str">
            <v>Podložka...WS M10 D20 A4</v>
          </cell>
          <cell r="C2674">
            <v>7.25</v>
          </cell>
          <cell r="D2674">
            <v>100</v>
          </cell>
          <cell r="E2674" t="str">
            <v>KS</v>
          </cell>
          <cell r="F2674">
            <v>725</v>
          </cell>
        </row>
        <row r="2675">
          <cell r="A2675">
            <v>3402339</v>
          </cell>
          <cell r="B2675" t="str">
            <v>Podložka...WS M12 D24 A2</v>
          </cell>
          <cell r="C2675">
            <v>5.41</v>
          </cell>
          <cell r="D2675">
            <v>100</v>
          </cell>
          <cell r="E2675" t="str">
            <v>KS</v>
          </cell>
          <cell r="F2675">
            <v>541</v>
          </cell>
        </row>
        <row r="2676">
          <cell r="A2676">
            <v>3402345</v>
          </cell>
          <cell r="B2676" t="str">
            <v>Podložka...WS M12 D24 A4</v>
          </cell>
          <cell r="C2676">
            <v>10.33</v>
          </cell>
          <cell r="D2676">
            <v>100</v>
          </cell>
          <cell r="E2676" t="str">
            <v>KS</v>
          </cell>
          <cell r="F2676">
            <v>1033</v>
          </cell>
        </row>
        <row r="2677">
          <cell r="A2677">
            <v>3402444</v>
          </cell>
          <cell r="B2677" t="str">
            <v>Podložka...966 M6 F</v>
          </cell>
          <cell r="C2677">
            <v>2.4</v>
          </cell>
          <cell r="D2677">
            <v>100</v>
          </cell>
          <cell r="E2677" t="str">
            <v>KS</v>
          </cell>
          <cell r="F2677">
            <v>240</v>
          </cell>
        </row>
        <row r="2678">
          <cell r="A2678">
            <v>3402452</v>
          </cell>
          <cell r="B2678" t="str">
            <v>Podložka...966 M8 F</v>
          </cell>
          <cell r="C2678">
            <v>2.4</v>
          </cell>
          <cell r="D2678">
            <v>100</v>
          </cell>
          <cell r="E2678" t="str">
            <v>KS</v>
          </cell>
          <cell r="F2678">
            <v>240</v>
          </cell>
        </row>
        <row r="2679">
          <cell r="A2679">
            <v>3402460</v>
          </cell>
          <cell r="B2679" t="str">
            <v>Podložka...966 M10 F</v>
          </cell>
          <cell r="C2679">
            <v>4.29</v>
          </cell>
          <cell r="D2679">
            <v>100</v>
          </cell>
          <cell r="E2679" t="str">
            <v>KS</v>
          </cell>
          <cell r="F2679">
            <v>429</v>
          </cell>
        </row>
        <row r="2680">
          <cell r="A2680">
            <v>3402479</v>
          </cell>
          <cell r="B2680" t="str">
            <v>Podložka...966 M12 F</v>
          </cell>
          <cell r="C2680">
            <v>6.63</v>
          </cell>
          <cell r="D2680">
            <v>100</v>
          </cell>
          <cell r="E2680" t="str">
            <v>KS</v>
          </cell>
          <cell r="F2680">
            <v>663</v>
          </cell>
        </row>
        <row r="2681">
          <cell r="A2681">
            <v>3403025</v>
          </cell>
          <cell r="B2681" t="str">
            <v>Podložka velká...WS M4 G15 G</v>
          </cell>
          <cell r="C2681">
            <v>1.66</v>
          </cell>
          <cell r="D2681">
            <v>100</v>
          </cell>
          <cell r="E2681" t="str">
            <v>KS</v>
          </cell>
          <cell r="F2681">
            <v>166</v>
          </cell>
        </row>
        <row r="2682">
          <cell r="A2682">
            <v>3403041</v>
          </cell>
          <cell r="B2682" t="str">
            <v>Podložka velká...WS M5 G20 G</v>
          </cell>
          <cell r="C2682">
            <v>1.69</v>
          </cell>
          <cell r="D2682">
            <v>100</v>
          </cell>
          <cell r="E2682" t="str">
            <v>KS</v>
          </cell>
          <cell r="F2682">
            <v>169</v>
          </cell>
        </row>
        <row r="2683">
          <cell r="A2683">
            <v>3403076</v>
          </cell>
          <cell r="B2683" t="str">
            <v>Podložka velká...WS M6 G20 G</v>
          </cell>
          <cell r="C2683">
            <v>1.71</v>
          </cell>
          <cell r="D2683">
            <v>100</v>
          </cell>
          <cell r="E2683" t="str">
            <v>KS</v>
          </cell>
          <cell r="F2683">
            <v>171</v>
          </cell>
        </row>
        <row r="2684">
          <cell r="A2684">
            <v>3403084</v>
          </cell>
          <cell r="B2684" t="str">
            <v>Podložka velká...WS M6 G25 G</v>
          </cell>
          <cell r="C2684">
            <v>2.5</v>
          </cell>
          <cell r="D2684">
            <v>100</v>
          </cell>
          <cell r="E2684" t="str">
            <v>KS</v>
          </cell>
          <cell r="F2684">
            <v>250</v>
          </cell>
        </row>
        <row r="2685">
          <cell r="A2685">
            <v>3403092</v>
          </cell>
          <cell r="B2685" t="str">
            <v>Podložka velká...WS M6 G30 G</v>
          </cell>
          <cell r="C2685">
            <v>3.23</v>
          </cell>
          <cell r="D2685">
            <v>100</v>
          </cell>
          <cell r="E2685" t="str">
            <v>KS</v>
          </cell>
          <cell r="F2685">
            <v>323</v>
          </cell>
        </row>
        <row r="2686">
          <cell r="A2686">
            <v>3403122</v>
          </cell>
          <cell r="B2686" t="str">
            <v>Podložka velká...WS M8 G20 G</v>
          </cell>
          <cell r="C2686">
            <v>1.74</v>
          </cell>
          <cell r="D2686">
            <v>100</v>
          </cell>
          <cell r="E2686" t="str">
            <v>KS</v>
          </cell>
          <cell r="F2686">
            <v>174</v>
          </cell>
        </row>
        <row r="2687">
          <cell r="A2687">
            <v>3403125</v>
          </cell>
          <cell r="B2687" t="str">
            <v>Podložka velká...WS M8 D20 A2</v>
          </cell>
          <cell r="C2687">
            <v>4.21</v>
          </cell>
          <cell r="D2687">
            <v>100</v>
          </cell>
          <cell r="E2687" t="str">
            <v>KS</v>
          </cell>
          <cell r="F2687">
            <v>421</v>
          </cell>
        </row>
        <row r="2688">
          <cell r="A2688">
            <v>3403127</v>
          </cell>
          <cell r="B2688" t="str">
            <v>Podložka velká...WS M8 D20 A4</v>
          </cell>
          <cell r="C2688">
            <v>85.3</v>
          </cell>
          <cell r="D2688">
            <v>100</v>
          </cell>
          <cell r="E2688" t="str">
            <v>KS</v>
          </cell>
          <cell r="F2688">
            <v>8530</v>
          </cell>
        </row>
        <row r="2689">
          <cell r="A2689">
            <v>3403130</v>
          </cell>
          <cell r="B2689" t="str">
            <v>Podložka velká...WS M8 G25 G</v>
          </cell>
          <cell r="C2689">
            <v>3.7</v>
          </cell>
          <cell r="D2689">
            <v>100</v>
          </cell>
          <cell r="E2689" t="str">
            <v>KS</v>
          </cell>
          <cell r="F2689">
            <v>370</v>
          </cell>
        </row>
        <row r="2690">
          <cell r="A2690">
            <v>3403135</v>
          </cell>
          <cell r="B2690" t="str">
            <v>Podložka velká...WS M8 D25 A2</v>
          </cell>
          <cell r="C2690">
            <v>7.37</v>
          </cell>
          <cell r="D2690">
            <v>100</v>
          </cell>
          <cell r="E2690" t="str">
            <v>KS</v>
          </cell>
          <cell r="F2690">
            <v>737</v>
          </cell>
        </row>
        <row r="2691">
          <cell r="A2691">
            <v>3403137</v>
          </cell>
          <cell r="B2691" t="str">
            <v>Podložka velká...WS M8 D25 A4</v>
          </cell>
          <cell r="C2691">
            <v>207.76</v>
          </cell>
          <cell r="D2691">
            <v>100</v>
          </cell>
          <cell r="E2691" t="str">
            <v>KS</v>
          </cell>
          <cell r="F2691">
            <v>20776</v>
          </cell>
        </row>
        <row r="2692">
          <cell r="A2692">
            <v>3403145</v>
          </cell>
          <cell r="B2692" t="str">
            <v>Podložka velká...WS M8 D40 A2</v>
          </cell>
          <cell r="C2692">
            <v>18.41</v>
          </cell>
          <cell r="D2692">
            <v>100</v>
          </cell>
          <cell r="E2692" t="str">
            <v>KS</v>
          </cell>
          <cell r="F2692">
            <v>1841</v>
          </cell>
        </row>
        <row r="2693">
          <cell r="A2693">
            <v>3403147</v>
          </cell>
          <cell r="B2693" t="str">
            <v>Podložka velká...WS M8 D40 A4</v>
          </cell>
          <cell r="C2693">
            <v>300.14999999999998</v>
          </cell>
          <cell r="D2693">
            <v>100</v>
          </cell>
          <cell r="E2693" t="str">
            <v>KS</v>
          </cell>
          <cell r="F2693">
            <v>30015</v>
          </cell>
        </row>
        <row r="2694">
          <cell r="A2694">
            <v>3403155</v>
          </cell>
          <cell r="B2694" t="str">
            <v>Podložka velká...WS M10 D30 A2</v>
          </cell>
          <cell r="C2694">
            <v>7.43</v>
          </cell>
          <cell r="D2694">
            <v>100</v>
          </cell>
          <cell r="E2694" t="str">
            <v>KS</v>
          </cell>
          <cell r="F2694">
            <v>743</v>
          </cell>
        </row>
        <row r="2695">
          <cell r="A2695">
            <v>3403163</v>
          </cell>
          <cell r="B2695" t="str">
            <v>Podložka velká...WS M10 D30 A4</v>
          </cell>
          <cell r="C2695">
            <v>192.56</v>
          </cell>
          <cell r="D2695">
            <v>100</v>
          </cell>
          <cell r="E2695" t="str">
            <v>KS</v>
          </cell>
          <cell r="F2695">
            <v>19256</v>
          </cell>
        </row>
        <row r="2696">
          <cell r="A2696">
            <v>3403165</v>
          </cell>
          <cell r="B2696" t="str">
            <v>Podložka velká...WS M10 G30 G</v>
          </cell>
          <cell r="C2696">
            <v>4.03</v>
          </cell>
          <cell r="D2696">
            <v>100</v>
          </cell>
          <cell r="E2696" t="str">
            <v>KS</v>
          </cell>
          <cell r="F2696">
            <v>403</v>
          </cell>
        </row>
        <row r="2697">
          <cell r="A2697">
            <v>3404056</v>
          </cell>
          <cell r="B2697" t="str">
            <v>Vějířová podložka...SWS M5 G</v>
          </cell>
          <cell r="C2697">
            <v>1.59</v>
          </cell>
          <cell r="D2697">
            <v>100</v>
          </cell>
          <cell r="E2697" t="str">
            <v>KS</v>
          </cell>
          <cell r="F2697">
            <v>159</v>
          </cell>
        </row>
        <row r="2698">
          <cell r="A2698">
            <v>3404064</v>
          </cell>
          <cell r="B2698" t="str">
            <v>Vějířová podložka...SWS M6 G</v>
          </cell>
          <cell r="C2698">
            <v>2.06</v>
          </cell>
          <cell r="D2698">
            <v>100</v>
          </cell>
          <cell r="E2698" t="str">
            <v>KS</v>
          </cell>
          <cell r="F2698">
            <v>206</v>
          </cell>
        </row>
        <row r="2699">
          <cell r="A2699">
            <v>3404080</v>
          </cell>
          <cell r="B2699" t="str">
            <v>Vějířová podložka...SWS M8 G</v>
          </cell>
          <cell r="C2699">
            <v>2.23</v>
          </cell>
          <cell r="D2699">
            <v>100</v>
          </cell>
          <cell r="E2699" t="str">
            <v>KS</v>
          </cell>
          <cell r="F2699">
            <v>223</v>
          </cell>
        </row>
        <row r="2700">
          <cell r="A2700">
            <v>3404102</v>
          </cell>
          <cell r="B2700" t="str">
            <v>Vějířová podložka...SWS M10 G</v>
          </cell>
          <cell r="C2700">
            <v>2.42</v>
          </cell>
          <cell r="D2700">
            <v>100</v>
          </cell>
          <cell r="E2700" t="str">
            <v>KS</v>
          </cell>
          <cell r="F2700">
            <v>242</v>
          </cell>
        </row>
        <row r="2701">
          <cell r="A2701">
            <v>3404129</v>
          </cell>
          <cell r="B2701" t="str">
            <v>Vějířová podložka...SWS M12 G</v>
          </cell>
          <cell r="C2701">
            <v>3.66</v>
          </cell>
          <cell r="D2701">
            <v>100</v>
          </cell>
          <cell r="E2701" t="str">
            <v>KS</v>
          </cell>
          <cell r="F2701">
            <v>366</v>
          </cell>
        </row>
        <row r="2702">
          <cell r="A2702">
            <v>3404331</v>
          </cell>
          <cell r="B2702" t="str">
            <v>Vějířová podložka...SWS M6 A2</v>
          </cell>
          <cell r="C2702">
            <v>1.01</v>
          </cell>
          <cell r="D2702">
            <v>100</v>
          </cell>
          <cell r="E2702" t="str">
            <v>KS</v>
          </cell>
          <cell r="F2702">
            <v>101</v>
          </cell>
        </row>
        <row r="2703">
          <cell r="A2703">
            <v>3404358</v>
          </cell>
          <cell r="B2703" t="str">
            <v>Vějířová podložka...SWS M8 A2</v>
          </cell>
          <cell r="C2703">
            <v>2.72</v>
          </cell>
          <cell r="D2703">
            <v>100</v>
          </cell>
          <cell r="E2703" t="str">
            <v>KS</v>
          </cell>
          <cell r="F2703">
            <v>272</v>
          </cell>
        </row>
        <row r="2704">
          <cell r="A2704">
            <v>3404372</v>
          </cell>
          <cell r="B2704" t="str">
            <v>Vějířová podložka...SWS M6 A4</v>
          </cell>
          <cell r="C2704">
            <v>2.0699999999999998</v>
          </cell>
          <cell r="D2704">
            <v>100</v>
          </cell>
          <cell r="E2704" t="str">
            <v>KS</v>
          </cell>
          <cell r="F2704">
            <v>207</v>
          </cell>
        </row>
        <row r="2705">
          <cell r="A2705">
            <v>3404377</v>
          </cell>
          <cell r="B2705" t="str">
            <v>Vějířová podložka...SWS M8 A4</v>
          </cell>
          <cell r="C2705">
            <v>3.17</v>
          </cell>
          <cell r="D2705">
            <v>100</v>
          </cell>
          <cell r="E2705" t="str">
            <v>KS</v>
          </cell>
          <cell r="F2705">
            <v>317</v>
          </cell>
        </row>
        <row r="2706">
          <cell r="A2706">
            <v>3404381</v>
          </cell>
          <cell r="B2706" t="str">
            <v>Vějířová podložka...SWS M10 A4</v>
          </cell>
          <cell r="C2706">
            <v>4.24</v>
          </cell>
          <cell r="D2706">
            <v>100</v>
          </cell>
          <cell r="E2706" t="str">
            <v>KS</v>
          </cell>
          <cell r="F2706">
            <v>424</v>
          </cell>
        </row>
        <row r="2707">
          <cell r="A2707">
            <v>3404385</v>
          </cell>
          <cell r="B2707" t="str">
            <v>Vějířová podložka...SWS M12 A4</v>
          </cell>
          <cell r="C2707">
            <v>5.97</v>
          </cell>
          <cell r="D2707">
            <v>100</v>
          </cell>
          <cell r="E2707" t="str">
            <v>KS</v>
          </cell>
          <cell r="F2707">
            <v>597</v>
          </cell>
        </row>
        <row r="2708">
          <cell r="A2708">
            <v>3405060</v>
          </cell>
          <cell r="B2708" t="str">
            <v>Pérová podložka...LWS M6 G</v>
          </cell>
          <cell r="C2708">
            <v>1.6</v>
          </cell>
          <cell r="D2708">
            <v>100</v>
          </cell>
          <cell r="E2708" t="str">
            <v>KS</v>
          </cell>
          <cell r="F2708">
            <v>160</v>
          </cell>
        </row>
        <row r="2709">
          <cell r="A2709">
            <v>3405062</v>
          </cell>
          <cell r="B2709" t="str">
            <v>Pérová podložka...LWS M6 A4</v>
          </cell>
          <cell r="C2709">
            <v>9.5</v>
          </cell>
          <cell r="D2709">
            <v>100</v>
          </cell>
          <cell r="E2709" t="str">
            <v>KS</v>
          </cell>
          <cell r="F2709">
            <v>950</v>
          </cell>
        </row>
        <row r="2710">
          <cell r="A2710">
            <v>3405087</v>
          </cell>
          <cell r="B2710" t="str">
            <v>Pérová podložka...LWS M8 G</v>
          </cell>
          <cell r="C2710">
            <v>2.29</v>
          </cell>
          <cell r="D2710">
            <v>100</v>
          </cell>
          <cell r="E2710" t="str">
            <v>KS</v>
          </cell>
          <cell r="F2710">
            <v>229</v>
          </cell>
        </row>
        <row r="2711">
          <cell r="A2711">
            <v>3405111</v>
          </cell>
          <cell r="B2711" t="str">
            <v>Pérová podložka...LWS M10 A4</v>
          </cell>
          <cell r="C2711">
            <v>17.059999999999999</v>
          </cell>
          <cell r="D2711">
            <v>100</v>
          </cell>
          <cell r="E2711" t="str">
            <v>KS</v>
          </cell>
          <cell r="F2711">
            <v>1706</v>
          </cell>
        </row>
        <row r="2712">
          <cell r="A2712">
            <v>3405125</v>
          </cell>
          <cell r="B2712" t="str">
            <v>Pérová podložka...LWS M12 G</v>
          </cell>
          <cell r="C2712">
            <v>3.82</v>
          </cell>
          <cell r="D2712">
            <v>100</v>
          </cell>
          <cell r="E2712" t="str">
            <v>KS</v>
          </cell>
          <cell r="F2712">
            <v>382</v>
          </cell>
        </row>
        <row r="2713">
          <cell r="A2713">
            <v>3405127</v>
          </cell>
          <cell r="B2713" t="str">
            <v>Pérová podložka...LWS M12 A4</v>
          </cell>
          <cell r="C2713">
            <v>24.13</v>
          </cell>
          <cell r="D2713">
            <v>100</v>
          </cell>
          <cell r="E2713" t="str">
            <v>KS</v>
          </cell>
          <cell r="F2713">
            <v>2413</v>
          </cell>
        </row>
        <row r="2714">
          <cell r="A2714">
            <v>3415120</v>
          </cell>
          <cell r="B2714" t="str">
            <v>Distanční spojka...965 M6X50 G</v>
          </cell>
          <cell r="C2714">
            <v>30.43</v>
          </cell>
          <cell r="D2714">
            <v>100</v>
          </cell>
          <cell r="E2714" t="str">
            <v>KS</v>
          </cell>
          <cell r="F2714">
            <v>3043</v>
          </cell>
        </row>
        <row r="2715">
          <cell r="A2715">
            <v>3450058</v>
          </cell>
          <cell r="B2715" t="str">
            <v>Stropní hák...915 3.9x50 G</v>
          </cell>
          <cell r="C2715">
            <v>4.5999999999999996</v>
          </cell>
          <cell r="D2715">
            <v>100</v>
          </cell>
          <cell r="E2715" t="str">
            <v>KS</v>
          </cell>
          <cell r="F2715">
            <v>460</v>
          </cell>
        </row>
        <row r="2716">
          <cell r="A2716">
            <v>3450066</v>
          </cell>
          <cell r="B2716" t="str">
            <v>Stropní hák...915 3.9x60 G</v>
          </cell>
          <cell r="C2716">
            <v>5.08</v>
          </cell>
          <cell r="D2716">
            <v>100</v>
          </cell>
          <cell r="E2716" t="str">
            <v>KS</v>
          </cell>
          <cell r="F2716">
            <v>508</v>
          </cell>
        </row>
        <row r="2717">
          <cell r="A2717">
            <v>3450074</v>
          </cell>
          <cell r="B2717" t="str">
            <v>Stropní hák...915 3.9x70 G</v>
          </cell>
          <cell r="C2717">
            <v>6.07</v>
          </cell>
          <cell r="D2717">
            <v>100</v>
          </cell>
          <cell r="E2717" t="str">
            <v>KS</v>
          </cell>
          <cell r="F2717">
            <v>607</v>
          </cell>
        </row>
        <row r="2718">
          <cell r="A2718">
            <v>3450082</v>
          </cell>
          <cell r="B2718" t="str">
            <v>Stropní hák...915 3.9x80 G</v>
          </cell>
          <cell r="C2718">
            <v>6.41</v>
          </cell>
          <cell r="D2718">
            <v>100</v>
          </cell>
          <cell r="E2718" t="str">
            <v>KS</v>
          </cell>
          <cell r="F2718">
            <v>641</v>
          </cell>
        </row>
        <row r="2719">
          <cell r="A2719">
            <v>3450090</v>
          </cell>
          <cell r="B2719" t="str">
            <v>Stropní hák...915 3.9x90 G</v>
          </cell>
          <cell r="C2719">
            <v>7.65</v>
          </cell>
          <cell r="D2719">
            <v>100</v>
          </cell>
          <cell r="E2719" t="str">
            <v>KS</v>
          </cell>
          <cell r="F2719">
            <v>765</v>
          </cell>
        </row>
        <row r="2720">
          <cell r="A2720">
            <v>3450104</v>
          </cell>
          <cell r="B2720" t="str">
            <v>Stropní hák...915 3.9x100 G</v>
          </cell>
          <cell r="C2720">
            <v>8</v>
          </cell>
          <cell r="D2720">
            <v>100</v>
          </cell>
          <cell r="E2720" t="str">
            <v>KS</v>
          </cell>
          <cell r="F2720">
            <v>800</v>
          </cell>
        </row>
        <row r="2721">
          <cell r="A2721">
            <v>3450120</v>
          </cell>
          <cell r="B2721" t="str">
            <v>Stropní hák...915 4.3x120 G</v>
          </cell>
          <cell r="C2721">
            <v>9.32</v>
          </cell>
          <cell r="D2721">
            <v>100</v>
          </cell>
          <cell r="E2721" t="str">
            <v>KS</v>
          </cell>
          <cell r="F2721">
            <v>932</v>
          </cell>
        </row>
        <row r="2722">
          <cell r="A2722">
            <v>3453820</v>
          </cell>
          <cell r="B2722" t="str">
            <v>Závěsný hák...948 TG6</v>
          </cell>
          <cell r="C2722">
            <v>72.75</v>
          </cell>
          <cell r="D2722">
            <v>100</v>
          </cell>
          <cell r="E2722" t="str">
            <v>KS</v>
          </cell>
          <cell r="F2722">
            <v>7275</v>
          </cell>
        </row>
        <row r="2723">
          <cell r="A2723">
            <v>3460762</v>
          </cell>
          <cell r="B2723" t="str">
            <v>Stropní hák TS...2989 M6 G</v>
          </cell>
          <cell r="C2723">
            <v>29.42</v>
          </cell>
          <cell r="D2723">
            <v>100</v>
          </cell>
          <cell r="E2723" t="str">
            <v>KS</v>
          </cell>
          <cell r="F2723">
            <v>2942</v>
          </cell>
        </row>
        <row r="2724">
          <cell r="A2724">
            <v>3460789</v>
          </cell>
          <cell r="B2724" t="str">
            <v>Stropní hák TS...2989 M8 G</v>
          </cell>
          <cell r="C2724">
            <v>33.11</v>
          </cell>
          <cell r="D2724">
            <v>100</v>
          </cell>
          <cell r="E2724" t="str">
            <v>KS</v>
          </cell>
          <cell r="F2724">
            <v>3311</v>
          </cell>
        </row>
        <row r="2725">
          <cell r="A2725">
            <v>3462862</v>
          </cell>
          <cell r="B2725" t="str">
            <v>Závěsné oko  TS...2990 M6 G</v>
          </cell>
          <cell r="C2725">
            <v>31.31</v>
          </cell>
          <cell r="D2725">
            <v>100</v>
          </cell>
          <cell r="E2725" t="str">
            <v>KS</v>
          </cell>
          <cell r="F2725">
            <v>3131</v>
          </cell>
        </row>
        <row r="2726">
          <cell r="A2726">
            <v>3462889</v>
          </cell>
          <cell r="B2726" t="str">
            <v>Závěsné oko  TS...2990 M8 G</v>
          </cell>
          <cell r="C2726">
            <v>33.04</v>
          </cell>
          <cell r="D2726">
            <v>100</v>
          </cell>
          <cell r="E2726" t="str">
            <v>KS</v>
          </cell>
          <cell r="F2726">
            <v>3304</v>
          </cell>
        </row>
        <row r="2727">
          <cell r="A2727">
            <v>3463567</v>
          </cell>
          <cell r="B2727" t="str">
            <v>Oko...2084 M6 G</v>
          </cell>
          <cell r="C2727">
            <v>23.33</v>
          </cell>
          <cell r="D2727">
            <v>100</v>
          </cell>
          <cell r="E2727" t="str">
            <v>KS</v>
          </cell>
          <cell r="F2727">
            <v>2333</v>
          </cell>
        </row>
        <row r="2728">
          <cell r="A2728">
            <v>3463583</v>
          </cell>
          <cell r="B2728" t="str">
            <v>Oko...2084 M8 G</v>
          </cell>
          <cell r="C2728">
            <v>26.05</v>
          </cell>
          <cell r="D2728">
            <v>100</v>
          </cell>
          <cell r="E2728" t="str">
            <v>KS</v>
          </cell>
          <cell r="F2728">
            <v>2605</v>
          </cell>
        </row>
        <row r="2729">
          <cell r="A2729">
            <v>3464067</v>
          </cell>
          <cell r="B2729" t="str">
            <v>Závěsné oko...2085 M6 G</v>
          </cell>
          <cell r="C2729">
            <v>60.74</v>
          </cell>
          <cell r="D2729">
            <v>100</v>
          </cell>
          <cell r="E2729" t="str">
            <v>KS</v>
          </cell>
          <cell r="F2729">
            <v>6074</v>
          </cell>
        </row>
        <row r="2730">
          <cell r="A2730">
            <v>3464083</v>
          </cell>
          <cell r="B2730" t="str">
            <v>Závěsné oko...2085 M8 G</v>
          </cell>
          <cell r="C2730">
            <v>59.58</v>
          </cell>
          <cell r="D2730">
            <v>100</v>
          </cell>
          <cell r="E2730" t="str">
            <v>KS</v>
          </cell>
          <cell r="F2730">
            <v>5958</v>
          </cell>
        </row>
        <row r="2731">
          <cell r="A2731">
            <v>3470148</v>
          </cell>
          <cell r="B2731" t="str">
            <v>Stropní hák...867 M5X125 G</v>
          </cell>
          <cell r="C2731">
            <v>17.59</v>
          </cell>
          <cell r="D2731">
            <v>100</v>
          </cell>
          <cell r="E2731" t="str">
            <v>KS</v>
          </cell>
          <cell r="F2731">
            <v>1759</v>
          </cell>
        </row>
        <row r="2732">
          <cell r="A2732">
            <v>3470210</v>
          </cell>
          <cell r="B2732" t="str">
            <v>Stropní hák...867 M6X 95 G</v>
          </cell>
          <cell r="C2732">
            <v>20.54</v>
          </cell>
          <cell r="D2732">
            <v>100</v>
          </cell>
          <cell r="E2732" t="str">
            <v>KS</v>
          </cell>
          <cell r="F2732">
            <v>2054</v>
          </cell>
        </row>
        <row r="2733">
          <cell r="A2733">
            <v>3472086</v>
          </cell>
          <cell r="B2733" t="str">
            <v>Očko...869 M8X40 G</v>
          </cell>
          <cell r="C2733">
            <v>56.03</v>
          </cell>
          <cell r="D2733">
            <v>100</v>
          </cell>
          <cell r="E2733" t="str">
            <v>KS</v>
          </cell>
          <cell r="F2733">
            <v>5603</v>
          </cell>
        </row>
        <row r="2734">
          <cell r="A2734">
            <v>3481611</v>
          </cell>
          <cell r="B2734" t="str">
            <v>Sklápěcí závěs s pružinou...450 M4x95 G</v>
          </cell>
          <cell r="C2734">
            <v>42.15</v>
          </cell>
          <cell r="D2734">
            <v>100</v>
          </cell>
          <cell r="E2734" t="str">
            <v>KS</v>
          </cell>
          <cell r="F2734">
            <v>4215</v>
          </cell>
        </row>
        <row r="2735">
          <cell r="A2735">
            <v>3481662</v>
          </cell>
          <cell r="B2735" t="str">
            <v>Sklápěcí závěs s pružinou...451 M4x95 G</v>
          </cell>
          <cell r="C2735">
            <v>47.51</v>
          </cell>
          <cell r="D2735">
            <v>100</v>
          </cell>
          <cell r="E2735" t="str">
            <v>KS</v>
          </cell>
          <cell r="F2735">
            <v>4751</v>
          </cell>
        </row>
        <row r="2736">
          <cell r="A2736">
            <v>3481778</v>
          </cell>
          <cell r="B2736" t="str">
            <v>Sklápěcí závěs s pružinou...452 M4x70 G</v>
          </cell>
          <cell r="C2736">
            <v>51.22</v>
          </cell>
          <cell r="D2736">
            <v>100</v>
          </cell>
          <cell r="E2736" t="str">
            <v>KS</v>
          </cell>
          <cell r="F2736">
            <v>5122</v>
          </cell>
        </row>
        <row r="2737">
          <cell r="A2737">
            <v>3482014</v>
          </cell>
          <cell r="B2737" t="str">
            <v>Sklápěcí závěs...453 M6x100 G</v>
          </cell>
          <cell r="C2737">
            <v>70.989999999999995</v>
          </cell>
          <cell r="D2737">
            <v>100</v>
          </cell>
          <cell r="E2737" t="str">
            <v>KS</v>
          </cell>
          <cell r="F2737">
            <v>7099</v>
          </cell>
        </row>
        <row r="2738">
          <cell r="A2738">
            <v>3482030</v>
          </cell>
          <cell r="B2738" t="str">
            <v>Sklápěcí závěs...454 M6x100 G</v>
          </cell>
          <cell r="C2738">
            <v>75.86</v>
          </cell>
          <cell r="D2738">
            <v>100</v>
          </cell>
          <cell r="E2738" t="str">
            <v>KS</v>
          </cell>
          <cell r="F2738">
            <v>7586</v>
          </cell>
        </row>
        <row r="2739">
          <cell r="A2739">
            <v>3482057</v>
          </cell>
          <cell r="B2739" t="str">
            <v>Sklápěcí závěs...455 M5x65 G</v>
          </cell>
          <cell r="C2739">
            <v>48.37</v>
          </cell>
          <cell r="D2739">
            <v>100</v>
          </cell>
          <cell r="E2739" t="str">
            <v>KS</v>
          </cell>
          <cell r="F2739">
            <v>4837</v>
          </cell>
        </row>
        <row r="2740">
          <cell r="A2740">
            <v>3482073</v>
          </cell>
          <cell r="B2740" t="str">
            <v>Sklápěcí závěs...455 M5x100 G</v>
          </cell>
          <cell r="C2740">
            <v>54.45</v>
          </cell>
          <cell r="D2740">
            <v>100</v>
          </cell>
          <cell r="E2740" t="str">
            <v>KS</v>
          </cell>
          <cell r="F2740">
            <v>5445</v>
          </cell>
        </row>
        <row r="2741">
          <cell r="A2741">
            <v>3482103</v>
          </cell>
          <cell r="B2741" t="str">
            <v>Sklápěcí závěs...456 M5x100 G</v>
          </cell>
          <cell r="C2741">
            <v>54.51</v>
          </cell>
          <cell r="D2741">
            <v>100</v>
          </cell>
          <cell r="E2741" t="str">
            <v>KS</v>
          </cell>
          <cell r="F2741">
            <v>5451</v>
          </cell>
        </row>
        <row r="2742">
          <cell r="A2742">
            <v>3482138</v>
          </cell>
          <cell r="B2742" t="str">
            <v>Sklápěcí závěs...457 M4x55 G</v>
          </cell>
          <cell r="C2742">
            <v>42.25</v>
          </cell>
          <cell r="D2742">
            <v>100</v>
          </cell>
          <cell r="E2742" t="str">
            <v>KS</v>
          </cell>
          <cell r="F2742">
            <v>4225</v>
          </cell>
        </row>
        <row r="2743">
          <cell r="A2743">
            <v>3482154</v>
          </cell>
          <cell r="B2743" t="str">
            <v>Sklápěcí závěs...458 M4x100 G</v>
          </cell>
          <cell r="C2743">
            <v>52.66</v>
          </cell>
          <cell r="D2743">
            <v>100</v>
          </cell>
          <cell r="E2743" t="str">
            <v>KS</v>
          </cell>
          <cell r="F2743">
            <v>5266</v>
          </cell>
        </row>
        <row r="2744">
          <cell r="A2744">
            <v>3482707</v>
          </cell>
          <cell r="B2744" t="str">
            <v>Sklápěcí závěs...KD 8 100</v>
          </cell>
          <cell r="C2744">
            <v>235.6</v>
          </cell>
          <cell r="D2744">
            <v>100</v>
          </cell>
          <cell r="E2744" t="str">
            <v>KS</v>
          </cell>
          <cell r="F2744">
            <v>23560</v>
          </cell>
        </row>
        <row r="2745">
          <cell r="A2745">
            <v>3483061</v>
          </cell>
          <cell r="B2745" t="str">
            <v>Mosazná rozpěrná hmoždinka...865 M6x24</v>
          </cell>
          <cell r="C2745">
            <v>30.29</v>
          </cell>
          <cell r="D2745">
            <v>100</v>
          </cell>
          <cell r="E2745" t="str">
            <v>KS</v>
          </cell>
          <cell r="F2745">
            <v>3029</v>
          </cell>
        </row>
        <row r="2746">
          <cell r="A2746">
            <v>3483088</v>
          </cell>
          <cell r="B2746" t="str">
            <v>Mosazná rozpěrná hmoždinka...865 M8x30</v>
          </cell>
          <cell r="C2746">
            <v>33.07</v>
          </cell>
          <cell r="D2746">
            <v>100</v>
          </cell>
          <cell r="E2746" t="str">
            <v>KS</v>
          </cell>
          <cell r="F2746">
            <v>3307</v>
          </cell>
        </row>
        <row r="2747">
          <cell r="A2747">
            <v>3483096</v>
          </cell>
          <cell r="B2747" t="str">
            <v>Mosazná rozpěrná hmoždinka...865 M10x34</v>
          </cell>
          <cell r="C2747">
            <v>41.4</v>
          </cell>
          <cell r="D2747">
            <v>100</v>
          </cell>
          <cell r="E2747" t="str">
            <v>KS</v>
          </cell>
          <cell r="F2747">
            <v>4140</v>
          </cell>
        </row>
        <row r="2748">
          <cell r="A2748">
            <v>3483214</v>
          </cell>
          <cell r="B2748" t="str">
            <v>Hmoždinka do sádrokartonu...910 GKDM 12x30</v>
          </cell>
          <cell r="C2748">
            <v>15.04</v>
          </cell>
          <cell r="D2748">
            <v>100</v>
          </cell>
          <cell r="E2748" t="str">
            <v>KS</v>
          </cell>
          <cell r="F2748">
            <v>1504</v>
          </cell>
        </row>
        <row r="2749">
          <cell r="A2749">
            <v>3483239</v>
          </cell>
          <cell r="B2749" t="str">
            <v>Šroub do sádrokartonu...910 GKSM 6x25</v>
          </cell>
          <cell r="C2749">
            <v>14.74</v>
          </cell>
          <cell r="D2749">
            <v>100</v>
          </cell>
          <cell r="E2749" t="str">
            <v>KS</v>
          </cell>
          <cell r="F2749">
            <v>1474</v>
          </cell>
        </row>
        <row r="2750">
          <cell r="A2750">
            <v>3484602</v>
          </cell>
          <cell r="B2750" t="str">
            <v>Kovová rozpěrná hmoždinka...MD 5 GTP</v>
          </cell>
          <cell r="C2750">
            <v>6.89</v>
          </cell>
          <cell r="D2750">
            <v>100</v>
          </cell>
          <cell r="E2750" t="str">
            <v>KS</v>
          </cell>
          <cell r="F2750">
            <v>689</v>
          </cell>
        </row>
        <row r="2751">
          <cell r="A2751">
            <v>3484629</v>
          </cell>
          <cell r="B2751" t="str">
            <v>Kovová rozpěrná hmoždinka...MD 6 GTP</v>
          </cell>
          <cell r="C2751">
            <v>7.37</v>
          </cell>
          <cell r="D2751">
            <v>100</v>
          </cell>
          <cell r="E2751" t="str">
            <v>KS</v>
          </cell>
          <cell r="F2751">
            <v>737</v>
          </cell>
        </row>
        <row r="2752">
          <cell r="A2752">
            <v>3492003</v>
          </cell>
          <cell r="B2752" t="str">
            <v>Natloukací kotva...ES M 8x30 A4</v>
          </cell>
          <cell r="C2752">
            <v>202.07</v>
          </cell>
          <cell r="D2752">
            <v>100</v>
          </cell>
          <cell r="E2752" t="str">
            <v>KS</v>
          </cell>
          <cell r="F2752">
            <v>20207</v>
          </cell>
        </row>
        <row r="2753">
          <cell r="A2753">
            <v>3492008</v>
          </cell>
          <cell r="B2753" t="str">
            <v>Natloukací kotva...ES M 10x40 A4</v>
          </cell>
          <cell r="C2753">
            <v>261.27</v>
          </cell>
          <cell r="D2753">
            <v>100</v>
          </cell>
          <cell r="E2753" t="str">
            <v>KS</v>
          </cell>
          <cell r="F2753">
            <v>26127</v>
          </cell>
        </row>
        <row r="2754">
          <cell r="A2754">
            <v>3492012</v>
          </cell>
          <cell r="B2754" t="str">
            <v>Natloukací kotva...ES M 12x50 A4</v>
          </cell>
          <cell r="C2754">
            <v>330.19</v>
          </cell>
          <cell r="D2754">
            <v>100</v>
          </cell>
          <cell r="E2754" t="str">
            <v>KS</v>
          </cell>
          <cell r="F2754">
            <v>33019</v>
          </cell>
        </row>
        <row r="2755">
          <cell r="A2755">
            <v>3492018</v>
          </cell>
          <cell r="B2755" t="str">
            <v>Natloukací kotva...ES M 6x25</v>
          </cell>
          <cell r="C2755">
            <v>21.36</v>
          </cell>
          <cell r="D2755">
            <v>100</v>
          </cell>
          <cell r="E2755" t="str">
            <v>KS</v>
          </cell>
          <cell r="F2755">
            <v>2136</v>
          </cell>
        </row>
        <row r="2756">
          <cell r="A2756">
            <v>3492022</v>
          </cell>
          <cell r="B2756" t="str">
            <v>Natloukací kotva...ES M 10x25</v>
          </cell>
          <cell r="C2756">
            <v>27.11</v>
          </cell>
          <cell r="D2756">
            <v>100</v>
          </cell>
          <cell r="E2756" t="str">
            <v>KS</v>
          </cell>
          <cell r="F2756">
            <v>2711</v>
          </cell>
        </row>
        <row r="2757">
          <cell r="A2757">
            <v>3492023</v>
          </cell>
          <cell r="B2757" t="str">
            <v>Natloukací kotva...ES M 8x30</v>
          </cell>
          <cell r="C2757">
            <v>27.18</v>
          </cell>
          <cell r="D2757">
            <v>100</v>
          </cell>
          <cell r="E2757" t="str">
            <v>KS</v>
          </cell>
          <cell r="F2757">
            <v>2718</v>
          </cell>
        </row>
        <row r="2758">
          <cell r="A2758">
            <v>3492024</v>
          </cell>
          <cell r="B2758" t="str">
            <v>Natloukací kotva...ES M 10x40</v>
          </cell>
          <cell r="C2758">
            <v>33.46</v>
          </cell>
          <cell r="D2758">
            <v>100</v>
          </cell>
          <cell r="E2758" t="str">
            <v>KS</v>
          </cell>
          <cell r="F2758">
            <v>3346</v>
          </cell>
        </row>
        <row r="2759">
          <cell r="A2759">
            <v>3492025</v>
          </cell>
          <cell r="B2759" t="str">
            <v>Natloukací kotva...ES M 12x25</v>
          </cell>
          <cell r="C2759">
            <v>41.75</v>
          </cell>
          <cell r="D2759">
            <v>100</v>
          </cell>
          <cell r="E2759" t="str">
            <v>KS</v>
          </cell>
          <cell r="F2759">
            <v>4175</v>
          </cell>
        </row>
        <row r="2760">
          <cell r="A2760">
            <v>3492026</v>
          </cell>
          <cell r="B2760" t="str">
            <v>Natloukací kotva...ES M 12x50</v>
          </cell>
          <cell r="C2760">
            <v>45.82</v>
          </cell>
          <cell r="D2760">
            <v>100</v>
          </cell>
          <cell r="E2760" t="str">
            <v>KS</v>
          </cell>
          <cell r="F2760">
            <v>4582</v>
          </cell>
        </row>
        <row r="2761">
          <cell r="A2761">
            <v>3492029</v>
          </cell>
          <cell r="B2761" t="str">
            <v>Natloukací kotva...E-SW 10x30</v>
          </cell>
          <cell r="C2761">
            <v>787</v>
          </cell>
          <cell r="D2761">
            <v>1</v>
          </cell>
          <cell r="E2761" t="str">
            <v>KS</v>
          </cell>
          <cell r="F2761">
            <v>787</v>
          </cell>
        </row>
        <row r="2762">
          <cell r="A2762">
            <v>3492030</v>
          </cell>
          <cell r="B2762" t="str">
            <v>Natloukací kotva...E-SW 8x30</v>
          </cell>
          <cell r="C2762">
            <v>715</v>
          </cell>
          <cell r="D2762">
            <v>1</v>
          </cell>
          <cell r="E2762" t="str">
            <v>KS</v>
          </cell>
          <cell r="F2762">
            <v>715</v>
          </cell>
        </row>
        <row r="2763">
          <cell r="A2763">
            <v>3492910</v>
          </cell>
          <cell r="B2763" t="str">
            <v>Natloukací kotva...E M 8x40</v>
          </cell>
          <cell r="C2763">
            <v>31.59</v>
          </cell>
          <cell r="D2763">
            <v>100</v>
          </cell>
          <cell r="E2763" t="str">
            <v>KS</v>
          </cell>
          <cell r="F2763">
            <v>3159</v>
          </cell>
        </row>
        <row r="2764">
          <cell r="A2764">
            <v>3492974</v>
          </cell>
          <cell r="B2764" t="str">
            <v>Natloukací trn...E-MSH 10x40</v>
          </cell>
          <cell r="C2764">
            <v>2096</v>
          </cell>
          <cell r="D2764">
            <v>1</v>
          </cell>
          <cell r="E2764" t="str">
            <v>KS</v>
          </cell>
          <cell r="F2764">
            <v>2096</v>
          </cell>
        </row>
        <row r="2765">
          <cell r="A2765">
            <v>3492978</v>
          </cell>
          <cell r="B2765" t="str">
            <v>Natloukací trn...E-MSH 12x50</v>
          </cell>
          <cell r="C2765">
            <v>2096</v>
          </cell>
          <cell r="D2765">
            <v>1</v>
          </cell>
          <cell r="E2765" t="str">
            <v>KS</v>
          </cell>
          <cell r="F2765">
            <v>2096</v>
          </cell>
        </row>
        <row r="2766">
          <cell r="A2766">
            <v>3497600</v>
          </cell>
          <cell r="B2766" t="str">
            <v>Hmoždinka...PBD M6x10</v>
          </cell>
          <cell r="C2766">
            <v>148.81</v>
          </cell>
          <cell r="D2766">
            <v>100</v>
          </cell>
          <cell r="E2766" t="str">
            <v>KS</v>
          </cell>
          <cell r="F2766">
            <v>14881</v>
          </cell>
        </row>
        <row r="2767">
          <cell r="A2767">
            <v>3497608</v>
          </cell>
          <cell r="B2767" t="str">
            <v>Hmoždinka...PBD M8x10</v>
          </cell>
          <cell r="C2767">
            <v>172.83</v>
          </cell>
          <cell r="D2767">
            <v>100</v>
          </cell>
          <cell r="E2767" t="str">
            <v>KS</v>
          </cell>
          <cell r="F2767">
            <v>17283</v>
          </cell>
        </row>
        <row r="2768">
          <cell r="A2768">
            <v>3497616</v>
          </cell>
          <cell r="B2768" t="str">
            <v>Hmoždinka...PBD M10x10</v>
          </cell>
          <cell r="C2768">
            <v>225.79</v>
          </cell>
          <cell r="D2768">
            <v>100</v>
          </cell>
          <cell r="E2768" t="str">
            <v>KS</v>
          </cell>
          <cell r="F2768">
            <v>22579</v>
          </cell>
        </row>
        <row r="2769">
          <cell r="A2769">
            <v>3497640</v>
          </cell>
          <cell r="B2769" t="str">
            <v>Hmoždinka...EWP 6x10</v>
          </cell>
          <cell r="C2769">
            <v>1217</v>
          </cell>
          <cell r="D2769">
            <v>1</v>
          </cell>
          <cell r="E2769" t="str">
            <v>KS</v>
          </cell>
          <cell r="F2769">
            <v>1217</v>
          </cell>
        </row>
        <row r="2770">
          <cell r="A2770">
            <v>3497648</v>
          </cell>
          <cell r="B2770" t="str">
            <v>Hmoždinka...EWP 8x10</v>
          </cell>
          <cell r="C2770">
            <v>1263</v>
          </cell>
          <cell r="D2770">
            <v>1</v>
          </cell>
          <cell r="E2770" t="str">
            <v>KS</v>
          </cell>
          <cell r="F2770">
            <v>1263</v>
          </cell>
        </row>
        <row r="2771">
          <cell r="A2771">
            <v>3497656</v>
          </cell>
          <cell r="B2771" t="str">
            <v>Hmoždinka...EWP 10x10</v>
          </cell>
          <cell r="C2771">
            <v>1347</v>
          </cell>
          <cell r="D2771">
            <v>1</v>
          </cell>
          <cell r="E2771" t="str">
            <v>KS</v>
          </cell>
          <cell r="F2771">
            <v>1347</v>
          </cell>
        </row>
        <row r="2772">
          <cell r="A2772">
            <v>3497676</v>
          </cell>
          <cell r="B2772" t="str">
            <v>Hmoždinka...SDS-EWP 8x10</v>
          </cell>
          <cell r="C2772">
            <v>3535</v>
          </cell>
          <cell r="D2772">
            <v>1</v>
          </cell>
          <cell r="E2772" t="str">
            <v>KS</v>
          </cell>
          <cell r="F2772">
            <v>3535</v>
          </cell>
        </row>
        <row r="2773">
          <cell r="A2773">
            <v>3497684</v>
          </cell>
          <cell r="B2773" t="str">
            <v>Hmoždinka...SDS-EWP 10x10</v>
          </cell>
          <cell r="C2773">
            <v>3762</v>
          </cell>
          <cell r="D2773">
            <v>1</v>
          </cell>
          <cell r="E2773" t="str">
            <v>KS</v>
          </cell>
          <cell r="F2773">
            <v>3762</v>
          </cell>
        </row>
        <row r="2774">
          <cell r="A2774">
            <v>3497700</v>
          </cell>
          <cell r="B2774" t="str">
            <v>Hmoždinka...PBD i M6</v>
          </cell>
          <cell r="C2774">
            <v>179.32</v>
          </cell>
          <cell r="D2774">
            <v>100</v>
          </cell>
          <cell r="E2774" t="str">
            <v>KS</v>
          </cell>
          <cell r="F2774">
            <v>17932</v>
          </cell>
        </row>
        <row r="2775">
          <cell r="A2775">
            <v>3497702</v>
          </cell>
          <cell r="B2775" t="str">
            <v>Hmoždinka...PBD i M8</v>
          </cell>
          <cell r="C2775">
            <v>186.52</v>
          </cell>
          <cell r="D2775">
            <v>100</v>
          </cell>
          <cell r="E2775" t="str">
            <v>KS</v>
          </cell>
          <cell r="F2775">
            <v>18652</v>
          </cell>
        </row>
        <row r="2776">
          <cell r="A2776">
            <v>3497704</v>
          </cell>
          <cell r="B2776" t="str">
            <v>Hmoždinka...PBD i M10</v>
          </cell>
          <cell r="C2776">
            <v>226.46</v>
          </cell>
          <cell r="D2776">
            <v>100</v>
          </cell>
          <cell r="E2776" t="str">
            <v>KS</v>
          </cell>
          <cell r="F2776">
            <v>22646</v>
          </cell>
        </row>
        <row r="2777">
          <cell r="A2777">
            <v>3497706</v>
          </cell>
          <cell r="B2777" t="str">
            <v>Hmoždinka...PBD i M12</v>
          </cell>
          <cell r="C2777">
            <v>254.28</v>
          </cell>
          <cell r="D2777">
            <v>100</v>
          </cell>
          <cell r="E2777" t="str">
            <v>KS</v>
          </cell>
          <cell r="F2777">
            <v>25428</v>
          </cell>
        </row>
        <row r="2778">
          <cell r="A2778">
            <v>3497720</v>
          </cell>
          <cell r="B2778" t="str">
            <v>Hmoždinka...EWP 6 i</v>
          </cell>
          <cell r="C2778">
            <v>1263</v>
          </cell>
          <cell r="D2778">
            <v>1</v>
          </cell>
          <cell r="E2778" t="str">
            <v>KS</v>
          </cell>
          <cell r="F2778">
            <v>1263</v>
          </cell>
        </row>
        <row r="2779">
          <cell r="A2779">
            <v>3497722</v>
          </cell>
          <cell r="B2779" t="str">
            <v>Hmoždinka...EWP 8 i</v>
          </cell>
          <cell r="C2779">
            <v>1333</v>
          </cell>
          <cell r="D2779">
            <v>1</v>
          </cell>
          <cell r="E2779" t="str">
            <v>KS</v>
          </cell>
          <cell r="F2779">
            <v>1333</v>
          </cell>
        </row>
        <row r="2780">
          <cell r="A2780">
            <v>3497724</v>
          </cell>
          <cell r="B2780" t="str">
            <v>Hmoždinka...EWP 10 i/ 12 i</v>
          </cell>
          <cell r="C2780">
            <v>1404</v>
          </cell>
          <cell r="D2780">
            <v>1</v>
          </cell>
          <cell r="E2780" t="str">
            <v>KS</v>
          </cell>
          <cell r="F2780">
            <v>1404</v>
          </cell>
        </row>
        <row r="2781">
          <cell r="A2781">
            <v>3497800</v>
          </cell>
          <cell r="B2781" t="str">
            <v>Hmoždinka...VMU plus 280</v>
          </cell>
          <cell r="C2781">
            <v>1040</v>
          </cell>
          <cell r="D2781">
            <v>1</v>
          </cell>
          <cell r="E2781" t="str">
            <v>KS</v>
          </cell>
          <cell r="F2781">
            <v>1040</v>
          </cell>
        </row>
        <row r="2782">
          <cell r="A2782">
            <v>3497803</v>
          </cell>
          <cell r="B2782" t="str">
            <v>Hmoždinka...VMU plus 420</v>
          </cell>
          <cell r="C2782">
            <v>1146</v>
          </cell>
          <cell r="D2782">
            <v>1</v>
          </cell>
          <cell r="E2782" t="str">
            <v>KS</v>
          </cell>
          <cell r="F2782">
            <v>1146</v>
          </cell>
        </row>
        <row r="2783">
          <cell r="A2783">
            <v>3497972</v>
          </cell>
          <cell r="B2783" t="str">
            <v>Kovová dutinka...VM-SH 12x1000</v>
          </cell>
          <cell r="C2783">
            <v>371.24</v>
          </cell>
          <cell r="D2783">
            <v>100</v>
          </cell>
          <cell r="E2783" t="str">
            <v>KS</v>
          </cell>
          <cell r="F2783">
            <v>37124</v>
          </cell>
        </row>
        <row r="2784">
          <cell r="A2784">
            <v>3497981</v>
          </cell>
          <cell r="B2784" t="str">
            <v>Směšovací hrdlo...VM-X</v>
          </cell>
          <cell r="C2784">
            <v>54</v>
          </cell>
          <cell r="D2784">
            <v>1</v>
          </cell>
          <cell r="E2784" t="str">
            <v>KS</v>
          </cell>
          <cell r="F2784">
            <v>54</v>
          </cell>
        </row>
        <row r="2785">
          <cell r="A2785">
            <v>3497987</v>
          </cell>
          <cell r="B2785" t="str">
            <v>Dutinka chemické kotvy...VM-XE 10/500</v>
          </cell>
          <cell r="C2785">
            <v>35</v>
          </cell>
          <cell r="D2785">
            <v>1</v>
          </cell>
          <cell r="E2785" t="str">
            <v>KS</v>
          </cell>
          <cell r="F2785">
            <v>35</v>
          </cell>
        </row>
        <row r="2786">
          <cell r="A2786">
            <v>3498100</v>
          </cell>
          <cell r="B2786" t="str">
            <v>Šroub...KRS 6x30</v>
          </cell>
          <cell r="C2786">
            <v>5.81</v>
          </cell>
          <cell r="D2786">
            <v>100</v>
          </cell>
          <cell r="E2786" t="str">
            <v>KS</v>
          </cell>
          <cell r="F2786">
            <v>581</v>
          </cell>
        </row>
        <row r="2787">
          <cell r="A2787">
            <v>3498103</v>
          </cell>
          <cell r="B2787" t="str">
            <v>Protipožární šroubová kotva...MMS+ P 6x35</v>
          </cell>
          <cell r="C2787">
            <v>13.4</v>
          </cell>
          <cell r="D2787">
            <v>100</v>
          </cell>
          <cell r="E2787" t="str">
            <v>KS</v>
          </cell>
          <cell r="F2787">
            <v>1340</v>
          </cell>
        </row>
        <row r="2788">
          <cell r="A2788">
            <v>3498105</v>
          </cell>
          <cell r="B2788" t="str">
            <v>Protipožární šroubová kotva...MMS+ P 6x40</v>
          </cell>
          <cell r="C2788">
            <v>14.07</v>
          </cell>
          <cell r="D2788">
            <v>100</v>
          </cell>
          <cell r="E2788" t="str">
            <v>KS</v>
          </cell>
          <cell r="F2788">
            <v>1407</v>
          </cell>
        </row>
        <row r="2789">
          <cell r="A2789">
            <v>3498108</v>
          </cell>
          <cell r="B2789" t="str">
            <v>Protipožární šroubová kotva...MMS+ P 6x50</v>
          </cell>
          <cell r="C2789">
            <v>14.83</v>
          </cell>
          <cell r="D2789">
            <v>100</v>
          </cell>
          <cell r="E2789" t="str">
            <v>KS</v>
          </cell>
          <cell r="F2789">
            <v>1483</v>
          </cell>
        </row>
        <row r="2790">
          <cell r="A2790">
            <v>3498124</v>
          </cell>
          <cell r="B2790" t="str">
            <v>Protipožární šroubová kotva...MMS+ SS 10x80</v>
          </cell>
          <cell r="C2790">
            <v>74</v>
          </cell>
          <cell r="D2790">
            <v>100</v>
          </cell>
          <cell r="E2790" t="str">
            <v>KS</v>
          </cell>
          <cell r="F2790">
            <v>7400</v>
          </cell>
        </row>
        <row r="2791">
          <cell r="A2791">
            <v>3498126</v>
          </cell>
          <cell r="B2791" t="str">
            <v>Protipožární šroubová kotva...MMS+ SS 10x75 A4</v>
          </cell>
          <cell r="C2791">
            <v>371.37</v>
          </cell>
          <cell r="D2791">
            <v>100</v>
          </cell>
          <cell r="E2791" t="str">
            <v>KS</v>
          </cell>
          <cell r="F2791">
            <v>37137</v>
          </cell>
        </row>
        <row r="2792">
          <cell r="A2792">
            <v>3498128</v>
          </cell>
          <cell r="B2792" t="str">
            <v>Protipožární šroubová kotva...MMS+ SS 10x95 A4</v>
          </cell>
          <cell r="C2792">
            <v>404.74</v>
          </cell>
          <cell r="D2792">
            <v>100</v>
          </cell>
          <cell r="E2792" t="str">
            <v>KS</v>
          </cell>
          <cell r="F2792">
            <v>40474</v>
          </cell>
        </row>
        <row r="2793">
          <cell r="A2793">
            <v>3498130</v>
          </cell>
          <cell r="B2793" t="str">
            <v>Šroub...HT 6x60 TD</v>
          </cell>
          <cell r="C2793">
            <v>8.9</v>
          </cell>
          <cell r="D2793">
            <v>100</v>
          </cell>
          <cell r="E2793" t="str">
            <v>KS</v>
          </cell>
          <cell r="F2793">
            <v>890</v>
          </cell>
        </row>
        <row r="2794">
          <cell r="A2794">
            <v>3498132</v>
          </cell>
          <cell r="B2794" t="str">
            <v>Šroub...HT 6x80 TD</v>
          </cell>
          <cell r="C2794">
            <v>10.86</v>
          </cell>
          <cell r="D2794">
            <v>100</v>
          </cell>
          <cell r="E2794" t="str">
            <v>KS</v>
          </cell>
          <cell r="F2794">
            <v>1086</v>
          </cell>
        </row>
        <row r="2795">
          <cell r="A2795">
            <v>3498134</v>
          </cell>
          <cell r="B2795" t="str">
            <v>Šroub...HT 6x100 TD</v>
          </cell>
          <cell r="C2795">
            <v>14.41</v>
          </cell>
          <cell r="D2795">
            <v>100</v>
          </cell>
          <cell r="E2795" t="str">
            <v>KS</v>
          </cell>
          <cell r="F2795">
            <v>1441</v>
          </cell>
        </row>
        <row r="2796">
          <cell r="A2796">
            <v>3498136</v>
          </cell>
          <cell r="B2796" t="str">
            <v>Šroub...HT 6x120 TD</v>
          </cell>
          <cell r="C2796">
            <v>17.309999999999999</v>
          </cell>
          <cell r="D2796">
            <v>100</v>
          </cell>
          <cell r="E2796" t="str">
            <v>KS</v>
          </cell>
          <cell r="F2796">
            <v>1731</v>
          </cell>
        </row>
        <row r="2797">
          <cell r="A2797">
            <v>3498159</v>
          </cell>
          <cell r="B2797" t="str">
            <v>Protipožární šroubová kotva...MMS+ SS 10x100</v>
          </cell>
          <cell r="C2797">
            <v>80.650000000000006</v>
          </cell>
          <cell r="D2797">
            <v>100</v>
          </cell>
          <cell r="E2797" t="str">
            <v>KS</v>
          </cell>
          <cell r="F2797">
            <v>8065</v>
          </cell>
        </row>
        <row r="2798">
          <cell r="A2798">
            <v>3498160</v>
          </cell>
          <cell r="B2798" t="str">
            <v>Protipožární šroubová kotva...MMS+ F 7.5x80</v>
          </cell>
          <cell r="C2798">
            <v>42.47</v>
          </cell>
          <cell r="D2798">
            <v>100</v>
          </cell>
          <cell r="E2798" t="str">
            <v>KS</v>
          </cell>
          <cell r="F2798">
            <v>4247</v>
          </cell>
        </row>
        <row r="2799">
          <cell r="A2799">
            <v>3498170</v>
          </cell>
          <cell r="B2799" t="str">
            <v>Protipožární šroubová kotva...MMS+ SS 12x100</v>
          </cell>
          <cell r="C2799">
            <v>83.82</v>
          </cell>
          <cell r="D2799">
            <v>100</v>
          </cell>
          <cell r="E2799" t="str">
            <v>KS</v>
          </cell>
          <cell r="F2799">
            <v>8382</v>
          </cell>
        </row>
        <row r="2800">
          <cell r="A2800">
            <v>3498172</v>
          </cell>
          <cell r="B2800" t="str">
            <v>Protipožární šroubová kotva...MMS+ SS 12x120</v>
          </cell>
          <cell r="C2800">
            <v>91.58</v>
          </cell>
          <cell r="D2800">
            <v>100</v>
          </cell>
          <cell r="E2800" t="str">
            <v>KS</v>
          </cell>
          <cell r="F2800">
            <v>9158</v>
          </cell>
        </row>
        <row r="2801">
          <cell r="A2801">
            <v>3498174</v>
          </cell>
          <cell r="B2801" t="str">
            <v>Protipožární šroubová kotva...MMS+ SS12x105 A4</v>
          </cell>
          <cell r="C2801">
            <v>527.35</v>
          </cell>
          <cell r="D2801">
            <v>100</v>
          </cell>
          <cell r="E2801" t="str">
            <v>KS</v>
          </cell>
          <cell r="F2801">
            <v>52735</v>
          </cell>
        </row>
        <row r="2802">
          <cell r="A2802">
            <v>3498176</v>
          </cell>
          <cell r="B2802" t="str">
            <v>Protipožární šroubová kotva...MMS+ SS12x120 A4</v>
          </cell>
          <cell r="C2802">
            <v>554.08000000000004</v>
          </cell>
          <cell r="D2802">
            <v>100</v>
          </cell>
          <cell r="E2802" t="str">
            <v>KS</v>
          </cell>
          <cell r="F2802">
            <v>55408</v>
          </cell>
        </row>
        <row r="2803">
          <cell r="A2803">
            <v>3498180</v>
          </cell>
          <cell r="B2803" t="str">
            <v>Protipožární šroubová kotva...MMS+ R 6x40</v>
          </cell>
          <cell r="C2803">
            <v>39.1</v>
          </cell>
          <cell r="D2803">
            <v>100</v>
          </cell>
          <cell r="E2803" t="str">
            <v>KS</v>
          </cell>
          <cell r="F2803">
            <v>3910</v>
          </cell>
        </row>
        <row r="2804">
          <cell r="A2804">
            <v>3498190</v>
          </cell>
          <cell r="B2804" t="str">
            <v>Protipožární šroubová kotva...MMS+ V 10x90</v>
          </cell>
          <cell r="C2804">
            <v>89.05</v>
          </cell>
          <cell r="D2804">
            <v>100</v>
          </cell>
          <cell r="E2804" t="str">
            <v>KS</v>
          </cell>
          <cell r="F2804">
            <v>8905</v>
          </cell>
        </row>
        <row r="2805">
          <cell r="A2805">
            <v>3498192</v>
          </cell>
          <cell r="B2805" t="str">
            <v>Protipožární šroubová kotva...MMS+ V 10x110</v>
          </cell>
          <cell r="C2805">
            <v>94.92</v>
          </cell>
          <cell r="D2805">
            <v>100</v>
          </cell>
          <cell r="E2805" t="str">
            <v>KS</v>
          </cell>
          <cell r="F2805">
            <v>9492</v>
          </cell>
        </row>
        <row r="2806">
          <cell r="A2806">
            <v>3498196</v>
          </cell>
          <cell r="B2806" t="str">
            <v>Protipožární šroubová kotva...MMS+ V 12x110</v>
          </cell>
          <cell r="C2806">
            <v>111.98</v>
          </cell>
          <cell r="D2806">
            <v>100</v>
          </cell>
          <cell r="E2806" t="str">
            <v>KS</v>
          </cell>
          <cell r="F2806">
            <v>11198</v>
          </cell>
        </row>
        <row r="2807">
          <cell r="A2807">
            <v>3498204</v>
          </cell>
          <cell r="B2807" t="str">
            <v>Protipožární šroubová kotva...MMS+ KS 5x50</v>
          </cell>
          <cell r="C2807">
            <v>13.4</v>
          </cell>
          <cell r="D2807">
            <v>100</v>
          </cell>
          <cell r="E2807" t="str">
            <v>KS</v>
          </cell>
          <cell r="F2807">
            <v>1340</v>
          </cell>
        </row>
        <row r="2808">
          <cell r="A2808">
            <v>3498261</v>
          </cell>
          <cell r="B2808" t="str">
            <v>Protipožární šroubová kotva...MMS+ MS 7.5x50</v>
          </cell>
          <cell r="C2808">
            <v>27.4</v>
          </cell>
          <cell r="D2808">
            <v>100</v>
          </cell>
          <cell r="E2808" t="str">
            <v>KS</v>
          </cell>
          <cell r="F2808">
            <v>2740</v>
          </cell>
        </row>
        <row r="2809">
          <cell r="A2809">
            <v>3498262</v>
          </cell>
          <cell r="B2809" t="str">
            <v>Protipožární šroubová kotva...MMS+ MS 7.5x60</v>
          </cell>
          <cell r="C2809">
            <v>28.77</v>
          </cell>
          <cell r="D2809">
            <v>100</v>
          </cell>
          <cell r="E2809" t="str">
            <v>KS</v>
          </cell>
          <cell r="F2809">
            <v>2877</v>
          </cell>
        </row>
        <row r="2810">
          <cell r="A2810">
            <v>3498264</v>
          </cell>
          <cell r="B2810" t="str">
            <v>Protipožární šroubová kotva...MMS+ ST 6x55</v>
          </cell>
          <cell r="C2810">
            <v>24.85</v>
          </cell>
          <cell r="D2810">
            <v>100</v>
          </cell>
          <cell r="E2810" t="str">
            <v>KS</v>
          </cell>
          <cell r="F2810">
            <v>2485</v>
          </cell>
        </row>
        <row r="2811">
          <cell r="A2811">
            <v>3498272</v>
          </cell>
          <cell r="B2811" t="str">
            <v>Protipožární šroubová kotva...MMS+ P 7.5x80</v>
          </cell>
          <cell r="C2811">
            <v>50.38</v>
          </cell>
          <cell r="D2811">
            <v>100</v>
          </cell>
          <cell r="E2811" t="str">
            <v>KS</v>
          </cell>
          <cell r="F2811">
            <v>5038</v>
          </cell>
        </row>
        <row r="2812">
          <cell r="A2812">
            <v>3498274</v>
          </cell>
          <cell r="B2812" t="str">
            <v>Protipožární šroubová kotva...MMS+ P 7.5x75 A4</v>
          </cell>
          <cell r="C2812">
            <v>251.92</v>
          </cell>
          <cell r="D2812">
            <v>100</v>
          </cell>
          <cell r="E2812" t="str">
            <v>KS</v>
          </cell>
          <cell r="F2812">
            <v>25192</v>
          </cell>
        </row>
        <row r="2813">
          <cell r="A2813">
            <v>3498320</v>
          </cell>
          <cell r="B2813" t="str">
            <v>Svorníková kotva...BZ-U 8-10-21/75</v>
          </cell>
          <cell r="C2813">
            <v>49.96</v>
          </cell>
          <cell r="D2813">
            <v>100</v>
          </cell>
          <cell r="E2813" t="str">
            <v>KS</v>
          </cell>
          <cell r="F2813">
            <v>4996</v>
          </cell>
        </row>
        <row r="2814">
          <cell r="A2814">
            <v>3498322</v>
          </cell>
          <cell r="B2814" t="str">
            <v>Svorníková kotva...BZ-U8-10-21/75A4</v>
          </cell>
          <cell r="C2814">
            <v>174.87</v>
          </cell>
          <cell r="D2814">
            <v>100</v>
          </cell>
          <cell r="E2814" t="str">
            <v>KS</v>
          </cell>
          <cell r="F2814">
            <v>17487</v>
          </cell>
        </row>
        <row r="2815">
          <cell r="A2815">
            <v>3498326</v>
          </cell>
          <cell r="B2815" t="str">
            <v>Svorníková kotva...BZ-U 8-30-41/95</v>
          </cell>
          <cell r="C2815">
            <v>54.36</v>
          </cell>
          <cell r="D2815">
            <v>100</v>
          </cell>
          <cell r="E2815" t="str">
            <v>KS</v>
          </cell>
          <cell r="F2815">
            <v>5436</v>
          </cell>
        </row>
        <row r="2816">
          <cell r="A2816">
            <v>3498328</v>
          </cell>
          <cell r="B2816" t="str">
            <v>Svorníková kotva...BZ-U8-30-41/95A4</v>
          </cell>
          <cell r="C2816">
            <v>216.8</v>
          </cell>
          <cell r="D2816">
            <v>100</v>
          </cell>
          <cell r="E2816" t="str">
            <v>KS</v>
          </cell>
          <cell r="F2816">
            <v>21680</v>
          </cell>
        </row>
        <row r="2817">
          <cell r="A2817">
            <v>3498334</v>
          </cell>
          <cell r="B2817" t="str">
            <v>Svorníková kotva...BZ-U 10-10-30/90</v>
          </cell>
          <cell r="C2817">
            <v>69.14</v>
          </cell>
          <cell r="D2817">
            <v>100</v>
          </cell>
          <cell r="E2817" t="str">
            <v>KS</v>
          </cell>
          <cell r="F2817">
            <v>6914</v>
          </cell>
        </row>
        <row r="2818">
          <cell r="A2818">
            <v>3498336</v>
          </cell>
          <cell r="B2818" t="str">
            <v>Svorníková kotva...BZU10-10-30/90A4</v>
          </cell>
          <cell r="C2818">
            <v>308.52</v>
          </cell>
          <cell r="D2818">
            <v>100</v>
          </cell>
          <cell r="E2818" t="str">
            <v>KS</v>
          </cell>
          <cell r="F2818">
            <v>30852</v>
          </cell>
        </row>
        <row r="2819">
          <cell r="A2819">
            <v>3498340</v>
          </cell>
          <cell r="B2819" t="str">
            <v>Svorníková kotva...BZ-U10-30-50/110</v>
          </cell>
          <cell r="C2819">
            <v>92.17</v>
          </cell>
          <cell r="D2819">
            <v>100</v>
          </cell>
          <cell r="E2819" t="str">
            <v>KS</v>
          </cell>
          <cell r="F2819">
            <v>9217</v>
          </cell>
        </row>
        <row r="2820">
          <cell r="A2820">
            <v>3498341</v>
          </cell>
          <cell r="B2820" t="str">
            <v>Kotva BZ...BZ 8-100-111/165</v>
          </cell>
          <cell r="C2820">
            <v>155.93</v>
          </cell>
          <cell r="D2820">
            <v>100</v>
          </cell>
          <cell r="E2820" t="str">
            <v>KS</v>
          </cell>
          <cell r="F2820">
            <v>15593</v>
          </cell>
        </row>
        <row r="2821">
          <cell r="A2821">
            <v>3498342</v>
          </cell>
          <cell r="B2821" t="str">
            <v>Kotva BZ...BZ10-100-120/180</v>
          </cell>
          <cell r="C2821">
            <v>229.14</v>
          </cell>
          <cell r="D2821">
            <v>100</v>
          </cell>
          <cell r="E2821" t="str">
            <v>KS</v>
          </cell>
          <cell r="F2821">
            <v>22914</v>
          </cell>
        </row>
        <row r="2822">
          <cell r="A2822">
            <v>3498344</v>
          </cell>
          <cell r="B2822" t="str">
            <v>Kotva BZ...BZ 10-150/230</v>
          </cell>
          <cell r="C2822">
            <v>237.81</v>
          </cell>
          <cell r="D2822">
            <v>100</v>
          </cell>
          <cell r="E2822" t="str">
            <v>KS</v>
          </cell>
          <cell r="F2822">
            <v>23781</v>
          </cell>
        </row>
        <row r="2823">
          <cell r="A2823">
            <v>3498345</v>
          </cell>
          <cell r="B2823" t="str">
            <v>Kotva BZ...BZ 10-75-95/155</v>
          </cell>
          <cell r="C2823">
            <v>167.8</v>
          </cell>
          <cell r="D2823">
            <v>100</v>
          </cell>
          <cell r="E2823" t="str">
            <v>KS</v>
          </cell>
          <cell r="F2823">
            <v>16780</v>
          </cell>
        </row>
        <row r="2824">
          <cell r="A2824">
            <v>3498350</v>
          </cell>
          <cell r="B2824" t="str">
            <v>Kotva BZ...BZ 12-15-35/110</v>
          </cell>
          <cell r="C2824">
            <v>100.32</v>
          </cell>
          <cell r="D2824">
            <v>100</v>
          </cell>
          <cell r="E2824" t="str">
            <v>KS</v>
          </cell>
          <cell r="F2824">
            <v>10032</v>
          </cell>
        </row>
        <row r="2825">
          <cell r="A2825">
            <v>3498352</v>
          </cell>
          <cell r="B2825" t="str">
            <v>Kotva BZ...BZ12-15-35/110A4</v>
          </cell>
          <cell r="C2825">
            <v>499.07</v>
          </cell>
          <cell r="D2825">
            <v>100</v>
          </cell>
          <cell r="E2825" t="str">
            <v>KS</v>
          </cell>
          <cell r="F2825">
            <v>49907</v>
          </cell>
        </row>
        <row r="2826">
          <cell r="A2826">
            <v>3498356</v>
          </cell>
          <cell r="B2826" t="str">
            <v>Kotva BZ...BZ12-105-125/200</v>
          </cell>
          <cell r="C2826">
            <v>228.45</v>
          </cell>
          <cell r="D2826">
            <v>100</v>
          </cell>
          <cell r="E2826" t="str">
            <v>KS</v>
          </cell>
          <cell r="F2826">
            <v>22845</v>
          </cell>
        </row>
        <row r="2827">
          <cell r="A2827">
            <v>3498360</v>
          </cell>
          <cell r="B2827" t="str">
            <v>Kotva BZ...BZ 16-15-35/135</v>
          </cell>
          <cell r="C2827">
            <v>158.66</v>
          </cell>
          <cell r="D2827">
            <v>100</v>
          </cell>
          <cell r="E2827" t="str">
            <v>KS</v>
          </cell>
          <cell r="F2827">
            <v>15866</v>
          </cell>
        </row>
        <row r="2828">
          <cell r="A2828">
            <v>3498372</v>
          </cell>
          <cell r="B2828" t="str">
            <v>Kotva BZ...BZ-IG M 8-0</v>
          </cell>
          <cell r="C2828">
            <v>254.27</v>
          </cell>
          <cell r="D2828">
            <v>100</v>
          </cell>
          <cell r="E2828" t="str">
            <v>KS</v>
          </cell>
          <cell r="F2828">
            <v>25427</v>
          </cell>
        </row>
        <row r="2829">
          <cell r="A2829">
            <v>3498374</v>
          </cell>
          <cell r="B2829" t="str">
            <v>Kotva BZ...BZ-IG M 10-0</v>
          </cell>
          <cell r="C2829">
            <v>379.35</v>
          </cell>
          <cell r="D2829">
            <v>100</v>
          </cell>
          <cell r="E2829" t="str">
            <v>KS</v>
          </cell>
          <cell r="F2829">
            <v>37935</v>
          </cell>
        </row>
        <row r="2830">
          <cell r="A2830">
            <v>3498382</v>
          </cell>
          <cell r="B2830" t="str">
            <v>Kotva BZ...BZ-IGS M 8V</v>
          </cell>
          <cell r="C2830">
            <v>2797</v>
          </cell>
          <cell r="D2830">
            <v>1</v>
          </cell>
          <cell r="E2830" t="str">
            <v>KS</v>
          </cell>
          <cell r="F2830">
            <v>2797</v>
          </cell>
        </row>
        <row r="2831">
          <cell r="A2831">
            <v>3498390</v>
          </cell>
          <cell r="B2831" t="str">
            <v>Svorníková kotva...N-K 6-5-10/44</v>
          </cell>
          <cell r="C2831">
            <v>37.229999999999997</v>
          </cell>
          <cell r="D2831">
            <v>100</v>
          </cell>
          <cell r="E2831" t="str">
            <v>KS</v>
          </cell>
          <cell r="F2831">
            <v>3723</v>
          </cell>
        </row>
        <row r="2832">
          <cell r="A2832">
            <v>3498393</v>
          </cell>
          <cell r="B2832" t="str">
            <v>Kotva...N-K 6-5/44 A4</v>
          </cell>
          <cell r="C2832">
            <v>95.48</v>
          </cell>
          <cell r="D2832">
            <v>100</v>
          </cell>
          <cell r="E2832" t="str">
            <v>KS</v>
          </cell>
          <cell r="F2832">
            <v>9548</v>
          </cell>
        </row>
        <row r="2833">
          <cell r="A2833">
            <v>3498396</v>
          </cell>
          <cell r="B2833" t="str">
            <v>Svorníková kotva...N 6-5-10/49</v>
          </cell>
          <cell r="C2833">
            <v>41.92</v>
          </cell>
          <cell r="D2833">
            <v>100</v>
          </cell>
          <cell r="E2833" t="str">
            <v>KS</v>
          </cell>
          <cell r="F2833">
            <v>4192</v>
          </cell>
        </row>
        <row r="2834">
          <cell r="A2834">
            <v>3498399</v>
          </cell>
          <cell r="B2834" t="str">
            <v>Kotva...N 6-5/49 A4</v>
          </cell>
          <cell r="C2834">
            <v>100.66</v>
          </cell>
          <cell r="D2834">
            <v>100</v>
          </cell>
          <cell r="E2834" t="str">
            <v>KS</v>
          </cell>
          <cell r="F2834">
            <v>10066</v>
          </cell>
        </row>
        <row r="2835">
          <cell r="A2835">
            <v>3498412</v>
          </cell>
          <cell r="B2835" t="str">
            <v>Kotva BZ...BZ 10-10/70 s</v>
          </cell>
          <cell r="C2835">
            <v>60.15</v>
          </cell>
          <cell r="D2835">
            <v>100</v>
          </cell>
          <cell r="E2835" t="str">
            <v>KS</v>
          </cell>
          <cell r="F2835">
            <v>6015</v>
          </cell>
        </row>
        <row r="2836">
          <cell r="A2836">
            <v>3498414</v>
          </cell>
          <cell r="B2836" t="str">
            <v>Kotva BZ...BZ 12-10/85 s</v>
          </cell>
          <cell r="C2836">
            <v>103.06</v>
          </cell>
          <cell r="D2836">
            <v>100</v>
          </cell>
          <cell r="E2836" t="str">
            <v>KS</v>
          </cell>
          <cell r="F2836">
            <v>10306</v>
          </cell>
        </row>
        <row r="2837">
          <cell r="A2837">
            <v>3498752</v>
          </cell>
          <cell r="B2837" t="str">
            <v>Kotva pro velká zatížení...SZ-B 18/0x142</v>
          </cell>
          <cell r="C2837">
            <v>369.86</v>
          </cell>
          <cell r="D2837">
            <v>100</v>
          </cell>
          <cell r="E2837" t="str">
            <v>KS</v>
          </cell>
          <cell r="F2837">
            <v>36986</v>
          </cell>
        </row>
        <row r="2838">
          <cell r="A2838">
            <v>3498770</v>
          </cell>
          <cell r="B2838" t="str">
            <v>Kotva do dutých stropů...Easy M8</v>
          </cell>
          <cell r="C2838">
            <v>168.53</v>
          </cell>
          <cell r="D2838">
            <v>100</v>
          </cell>
          <cell r="E2838" t="str">
            <v>KS</v>
          </cell>
          <cell r="F2838">
            <v>16853</v>
          </cell>
        </row>
        <row r="2839">
          <cell r="A2839">
            <v>3498774</v>
          </cell>
          <cell r="B2839" t="str">
            <v>Kotva do dutých stropů...Easy M10</v>
          </cell>
          <cell r="C2839">
            <v>227.46</v>
          </cell>
          <cell r="D2839">
            <v>100</v>
          </cell>
          <cell r="E2839" t="str">
            <v>KS</v>
          </cell>
          <cell r="F2839">
            <v>22746</v>
          </cell>
        </row>
        <row r="2840">
          <cell r="A2840">
            <v>3498776</v>
          </cell>
          <cell r="B2840" t="str">
            <v>Kotva do dutého stropu...Easy M12</v>
          </cell>
          <cell r="C2840">
            <v>295.69</v>
          </cell>
          <cell r="D2840">
            <v>100</v>
          </cell>
          <cell r="E2840" t="str">
            <v>KS</v>
          </cell>
          <cell r="F2840">
            <v>29569</v>
          </cell>
        </row>
        <row r="2841">
          <cell r="A2841">
            <v>5000017</v>
          </cell>
          <cell r="B2841" t="str">
            <v>Hloubkový zemnič...219 20 OMEX FT</v>
          </cell>
          <cell r="C2841">
            <v>879</v>
          </cell>
          <cell r="D2841">
            <v>1</v>
          </cell>
          <cell r="E2841" t="str">
            <v>KS</v>
          </cell>
          <cell r="F2841">
            <v>879</v>
          </cell>
        </row>
        <row r="2842">
          <cell r="A2842">
            <v>5000025</v>
          </cell>
          <cell r="B2842" t="str">
            <v>Hloubkový zemnič...219 25 OMEX FT</v>
          </cell>
          <cell r="C2842">
            <v>1003</v>
          </cell>
          <cell r="D2842">
            <v>1</v>
          </cell>
          <cell r="E2842" t="str">
            <v>KS</v>
          </cell>
          <cell r="F2842">
            <v>1003</v>
          </cell>
        </row>
        <row r="2843">
          <cell r="A2843">
            <v>5000203</v>
          </cell>
          <cell r="B2843" t="str">
            <v>Hloubkový zemnič...219 20 OMEX FT</v>
          </cell>
          <cell r="C2843">
            <v>1108</v>
          </cell>
          <cell r="D2843">
            <v>1</v>
          </cell>
          <cell r="E2843" t="str">
            <v>KS</v>
          </cell>
          <cell r="F2843">
            <v>1108</v>
          </cell>
        </row>
        <row r="2844">
          <cell r="A2844">
            <v>5000300</v>
          </cell>
          <cell r="B2844" t="str">
            <v>LightEarth...LE ERDER FT</v>
          </cell>
          <cell r="C2844">
            <v>1082</v>
          </cell>
          <cell r="D2844">
            <v>1</v>
          </cell>
          <cell r="E2844" t="str">
            <v>KS</v>
          </cell>
          <cell r="F2844">
            <v>1082</v>
          </cell>
        </row>
        <row r="2845">
          <cell r="A2845">
            <v>5000742</v>
          </cell>
          <cell r="B2845" t="str">
            <v>Tyčový zemnič...219 20 ST FT</v>
          </cell>
          <cell r="C2845">
            <v>598</v>
          </cell>
          <cell r="D2845">
            <v>1</v>
          </cell>
          <cell r="E2845" t="str">
            <v>KS</v>
          </cell>
          <cell r="F2845">
            <v>598</v>
          </cell>
        </row>
        <row r="2846">
          <cell r="A2846">
            <v>5000750</v>
          </cell>
          <cell r="B2846" t="str">
            <v>Tyčový zemnič...219 20 ST FT</v>
          </cell>
          <cell r="C2846">
            <v>617</v>
          </cell>
          <cell r="D2846">
            <v>1</v>
          </cell>
          <cell r="E2846" t="str">
            <v>KS</v>
          </cell>
          <cell r="F2846">
            <v>617</v>
          </cell>
        </row>
        <row r="2847">
          <cell r="A2847">
            <v>5000947</v>
          </cell>
          <cell r="B2847" t="str">
            <v>Tyčový zemnič...219 20 BP FT</v>
          </cell>
          <cell r="C2847">
            <v>686</v>
          </cell>
          <cell r="D2847">
            <v>1</v>
          </cell>
          <cell r="E2847" t="str">
            <v>KS</v>
          </cell>
          <cell r="F2847">
            <v>686</v>
          </cell>
        </row>
        <row r="2848">
          <cell r="A2848">
            <v>5000955</v>
          </cell>
          <cell r="B2848" t="str">
            <v>Tyčový zemnič...219 25 BP FT</v>
          </cell>
          <cell r="C2848">
            <v>1021</v>
          </cell>
          <cell r="D2848">
            <v>1</v>
          </cell>
          <cell r="E2848" t="str">
            <v>KS</v>
          </cell>
          <cell r="F2848">
            <v>1021</v>
          </cell>
        </row>
        <row r="2849">
          <cell r="A2849">
            <v>5001218</v>
          </cell>
          <cell r="B2849" t="str">
            <v>Příchytka připojitelná...2710 20 FT</v>
          </cell>
          <cell r="C2849">
            <v>249</v>
          </cell>
          <cell r="D2849">
            <v>1</v>
          </cell>
          <cell r="E2849" t="str">
            <v>KS</v>
          </cell>
          <cell r="F2849">
            <v>249</v>
          </cell>
        </row>
        <row r="2850">
          <cell r="A2850">
            <v>5001366</v>
          </cell>
          <cell r="B2850" t="str">
            <v>Příchytka připojitelná...2730 20 VA</v>
          </cell>
          <cell r="C2850">
            <v>297</v>
          </cell>
          <cell r="D2850">
            <v>1</v>
          </cell>
          <cell r="E2850" t="str">
            <v>KS</v>
          </cell>
          <cell r="F2850">
            <v>297</v>
          </cell>
        </row>
        <row r="2851">
          <cell r="A2851">
            <v>5001404</v>
          </cell>
          <cell r="B2851" t="str">
            <v>Příchytka připojitelná...2730 20 FT</v>
          </cell>
          <cell r="C2851">
            <v>189</v>
          </cell>
          <cell r="D2851">
            <v>1</v>
          </cell>
          <cell r="E2851" t="str">
            <v>KS</v>
          </cell>
          <cell r="F2851">
            <v>189</v>
          </cell>
        </row>
        <row r="2852">
          <cell r="A2852">
            <v>5001412</v>
          </cell>
          <cell r="B2852" t="str">
            <v>Příchytka připojitelná...2730 25 FT</v>
          </cell>
          <cell r="C2852">
            <v>236</v>
          </cell>
          <cell r="D2852">
            <v>1</v>
          </cell>
          <cell r="E2852" t="str">
            <v>KS</v>
          </cell>
          <cell r="F2852">
            <v>236</v>
          </cell>
        </row>
        <row r="2853">
          <cell r="A2853">
            <v>5001560</v>
          </cell>
          <cell r="B2853" t="str">
            <v>Spojka...2745 20 MS</v>
          </cell>
          <cell r="C2853">
            <v>711</v>
          </cell>
          <cell r="D2853">
            <v>1</v>
          </cell>
          <cell r="E2853" t="str">
            <v>KS</v>
          </cell>
          <cell r="F2853">
            <v>711</v>
          </cell>
        </row>
        <row r="2854">
          <cell r="A2854">
            <v>5001633</v>
          </cell>
          <cell r="B2854" t="str">
            <v>Připojovací jazýček...2760 20 V4A</v>
          </cell>
          <cell r="C2854">
            <v>476</v>
          </cell>
          <cell r="D2854">
            <v>1</v>
          </cell>
          <cell r="E2854" t="str">
            <v>KS</v>
          </cell>
          <cell r="F2854">
            <v>476</v>
          </cell>
        </row>
        <row r="2855">
          <cell r="A2855">
            <v>5001641</v>
          </cell>
          <cell r="B2855" t="str">
            <v>Příchytka připojitelná...2760 20 FT</v>
          </cell>
          <cell r="C2855">
            <v>194</v>
          </cell>
          <cell r="D2855">
            <v>1</v>
          </cell>
          <cell r="E2855" t="str">
            <v>KS</v>
          </cell>
          <cell r="F2855">
            <v>194</v>
          </cell>
        </row>
        <row r="2856">
          <cell r="A2856">
            <v>5001668</v>
          </cell>
          <cell r="B2856" t="str">
            <v>Příchytka připojitelná...2760 25 FT</v>
          </cell>
          <cell r="C2856">
            <v>226</v>
          </cell>
          <cell r="D2856">
            <v>1</v>
          </cell>
          <cell r="E2856" t="str">
            <v>KS</v>
          </cell>
          <cell r="F2856">
            <v>226</v>
          </cell>
        </row>
        <row r="2857">
          <cell r="A2857">
            <v>5003008</v>
          </cell>
          <cell r="B2857" t="str">
            <v>Křížový zemnič...213 1000 DIN</v>
          </cell>
          <cell r="C2857">
            <v>611</v>
          </cell>
          <cell r="D2857">
            <v>1</v>
          </cell>
          <cell r="E2857" t="str">
            <v>KS</v>
          </cell>
          <cell r="F2857">
            <v>611</v>
          </cell>
        </row>
        <row r="2858">
          <cell r="A2858">
            <v>5003032</v>
          </cell>
          <cell r="B2858" t="str">
            <v>Křížový zemnič...213 2500 DIN</v>
          </cell>
          <cell r="C2858">
            <v>1515</v>
          </cell>
          <cell r="D2858">
            <v>1</v>
          </cell>
          <cell r="E2858" t="str">
            <v>KS</v>
          </cell>
          <cell r="F2858">
            <v>1515</v>
          </cell>
        </row>
        <row r="2859">
          <cell r="A2859">
            <v>5003040</v>
          </cell>
          <cell r="B2859" t="str">
            <v>Křížový zemnič...213 3000 DIN</v>
          </cell>
          <cell r="C2859">
            <v>1701</v>
          </cell>
          <cell r="D2859">
            <v>1</v>
          </cell>
          <cell r="E2859" t="str">
            <v>KS</v>
          </cell>
          <cell r="F2859">
            <v>1701</v>
          </cell>
        </row>
        <row r="2860">
          <cell r="A2860">
            <v>5003081</v>
          </cell>
          <cell r="B2860" t="str">
            <v>Křížový zemnič...213 1000 DIN HS</v>
          </cell>
          <cell r="C2860">
            <v>1619</v>
          </cell>
          <cell r="D2860">
            <v>1</v>
          </cell>
          <cell r="E2860" t="str">
            <v>KS</v>
          </cell>
          <cell r="F2860">
            <v>1619</v>
          </cell>
        </row>
        <row r="2861">
          <cell r="A2861">
            <v>5003318</v>
          </cell>
          <cell r="B2861" t="str">
            <v>Křížový zemnič...213 3000 M</v>
          </cell>
          <cell r="C2861">
            <v>2227</v>
          </cell>
          <cell r="D2861">
            <v>1</v>
          </cell>
          <cell r="E2861" t="str">
            <v>KS</v>
          </cell>
          <cell r="F2861">
            <v>2227</v>
          </cell>
        </row>
        <row r="2862">
          <cell r="A2862">
            <v>5009200</v>
          </cell>
          <cell r="B2862" t="str">
            <v>Křížový zemnič...OEC 25</v>
          </cell>
          <cell r="C2862">
            <v>806</v>
          </cell>
          <cell r="D2862">
            <v>1</v>
          </cell>
          <cell r="E2862" t="str">
            <v>KS</v>
          </cell>
          <cell r="F2862">
            <v>806</v>
          </cell>
        </row>
        <row r="2863">
          <cell r="A2863">
            <v>5012015</v>
          </cell>
          <cell r="B2863" t="str">
            <v>Připojovací svorka...1818</v>
          </cell>
          <cell r="C2863">
            <v>174.48</v>
          </cell>
          <cell r="D2863">
            <v>100</v>
          </cell>
          <cell r="E2863" t="str">
            <v>KS</v>
          </cell>
          <cell r="F2863">
            <v>17448</v>
          </cell>
        </row>
        <row r="2864">
          <cell r="A2864">
            <v>5014018</v>
          </cell>
          <cell r="B2864" t="str">
            <v>Distanční držák...1811</v>
          </cell>
          <cell r="C2864">
            <v>93</v>
          </cell>
          <cell r="D2864">
            <v>1</v>
          </cell>
          <cell r="E2864" t="str">
            <v>KS</v>
          </cell>
          <cell r="F2864">
            <v>93</v>
          </cell>
        </row>
        <row r="2865">
          <cell r="A2865">
            <v>5014212</v>
          </cell>
          <cell r="B2865" t="str">
            <v>Klínové svorky...1813 DIN</v>
          </cell>
          <cell r="C2865">
            <v>82</v>
          </cell>
          <cell r="D2865">
            <v>1</v>
          </cell>
          <cell r="E2865" t="str">
            <v>KS</v>
          </cell>
          <cell r="F2865">
            <v>82</v>
          </cell>
        </row>
        <row r="2866">
          <cell r="A2866">
            <v>5014468</v>
          </cell>
          <cell r="B2866" t="str">
            <v>Uzemňovací svorka VARIO...1814 FT</v>
          </cell>
          <cell r="C2866">
            <v>193</v>
          </cell>
          <cell r="D2866">
            <v>1</v>
          </cell>
          <cell r="E2866" t="str">
            <v>KS</v>
          </cell>
          <cell r="F2866">
            <v>193</v>
          </cell>
        </row>
        <row r="2867">
          <cell r="A2867">
            <v>5014469</v>
          </cell>
          <cell r="B2867" t="str">
            <v>Zemnící svorka s vanou...1814 FT D37</v>
          </cell>
          <cell r="C2867">
            <v>243</v>
          </cell>
          <cell r="D2867">
            <v>1</v>
          </cell>
          <cell r="E2867" t="str">
            <v>KS</v>
          </cell>
          <cell r="F2867">
            <v>243</v>
          </cell>
        </row>
        <row r="2868">
          <cell r="A2868">
            <v>5014471</v>
          </cell>
          <cell r="B2868" t="str">
            <v>Zemnící svorka s vanou...1814 FT D14</v>
          </cell>
          <cell r="C2868">
            <v>73</v>
          </cell>
          <cell r="D2868">
            <v>1</v>
          </cell>
          <cell r="E2868" t="str">
            <v>KS</v>
          </cell>
          <cell r="F2868">
            <v>73</v>
          </cell>
        </row>
        <row r="2869">
          <cell r="A2869">
            <v>5014476</v>
          </cell>
          <cell r="B2869" t="str">
            <v>Uzemňovací svorka VARIO...1814 ST</v>
          </cell>
          <cell r="C2869">
            <v>137</v>
          </cell>
          <cell r="D2869">
            <v>1</v>
          </cell>
          <cell r="E2869" t="str">
            <v>KS</v>
          </cell>
          <cell r="F2869">
            <v>137</v>
          </cell>
        </row>
        <row r="2870">
          <cell r="A2870">
            <v>5015014</v>
          </cell>
          <cell r="B2870" t="str">
            <v>Lišta potenciálového vyrovnání...1808</v>
          </cell>
          <cell r="C2870">
            <v>548</v>
          </cell>
          <cell r="D2870">
            <v>1</v>
          </cell>
          <cell r="E2870" t="str">
            <v>KS</v>
          </cell>
          <cell r="F2870">
            <v>548</v>
          </cell>
        </row>
        <row r="2871">
          <cell r="A2871">
            <v>5015057</v>
          </cell>
          <cell r="B2871" t="str">
            <v>Lišta potenciálového vyrovnání...1810</v>
          </cell>
          <cell r="C2871">
            <v>1466</v>
          </cell>
          <cell r="D2871">
            <v>1</v>
          </cell>
          <cell r="E2871" t="str">
            <v>KS</v>
          </cell>
          <cell r="F2871">
            <v>1466</v>
          </cell>
        </row>
        <row r="2872">
          <cell r="A2872">
            <v>5015065</v>
          </cell>
          <cell r="B2872" t="str">
            <v>Lišta potenciálového vyrovnání...1809 UP</v>
          </cell>
          <cell r="C2872">
            <v>1373</v>
          </cell>
          <cell r="D2872">
            <v>1</v>
          </cell>
          <cell r="E2872" t="str">
            <v>KS</v>
          </cell>
          <cell r="F2872">
            <v>1373</v>
          </cell>
        </row>
        <row r="2873">
          <cell r="A2873">
            <v>5015073</v>
          </cell>
          <cell r="B2873" t="str">
            <v>Lišta potenciálového vyrovnání...1809</v>
          </cell>
          <cell r="C2873">
            <v>268</v>
          </cell>
          <cell r="D2873">
            <v>1</v>
          </cell>
          <cell r="E2873" t="str">
            <v>KS</v>
          </cell>
          <cell r="F2873">
            <v>268</v>
          </cell>
        </row>
        <row r="2874">
          <cell r="A2874">
            <v>5015075</v>
          </cell>
          <cell r="B2874" t="str">
            <v>Přípoj. potenc. vyrovnání...1809 NR</v>
          </cell>
          <cell r="C2874">
            <v>872</v>
          </cell>
          <cell r="D2874">
            <v>1</v>
          </cell>
          <cell r="E2874" t="str">
            <v>KS</v>
          </cell>
          <cell r="F2874">
            <v>872</v>
          </cell>
        </row>
        <row r="2875">
          <cell r="A2875">
            <v>5015081</v>
          </cell>
          <cell r="B2875" t="str">
            <v>Lišta potenciálového vyrovnání...1809 M</v>
          </cell>
          <cell r="C2875">
            <v>629</v>
          </cell>
          <cell r="D2875">
            <v>1</v>
          </cell>
          <cell r="E2875" t="str">
            <v>KS</v>
          </cell>
          <cell r="F2875">
            <v>629</v>
          </cell>
        </row>
        <row r="2876">
          <cell r="A2876">
            <v>5015105</v>
          </cell>
          <cell r="B2876" t="str">
            <v>Lišta potenciálového vyrovnání...1809 AM</v>
          </cell>
          <cell r="C2876">
            <v>676</v>
          </cell>
          <cell r="D2876">
            <v>1</v>
          </cell>
          <cell r="E2876" t="str">
            <v>KS</v>
          </cell>
          <cell r="F2876">
            <v>676</v>
          </cell>
        </row>
        <row r="2877">
          <cell r="A2877">
            <v>5015111</v>
          </cell>
          <cell r="B2877" t="str">
            <v>Lišta potenciálového vyrovnání...1809 A</v>
          </cell>
          <cell r="C2877">
            <v>281</v>
          </cell>
          <cell r="D2877">
            <v>1</v>
          </cell>
          <cell r="E2877" t="str">
            <v>KS</v>
          </cell>
          <cell r="F2877">
            <v>281</v>
          </cell>
        </row>
        <row r="2878">
          <cell r="A2878">
            <v>5015200</v>
          </cell>
          <cell r="B2878" t="str">
            <v>Ochranný kryt...1809 30 AH</v>
          </cell>
          <cell r="C2878">
            <v>34</v>
          </cell>
          <cell r="D2878">
            <v>1</v>
          </cell>
          <cell r="E2878" t="str">
            <v>KS</v>
          </cell>
          <cell r="F2878">
            <v>34</v>
          </cell>
        </row>
        <row r="2879">
          <cell r="A2879">
            <v>5015265</v>
          </cell>
          <cell r="B2879" t="str">
            <v>Přípojnice ochranného pospojován...EX PAS 5</v>
          </cell>
          <cell r="C2879">
            <v>2918</v>
          </cell>
          <cell r="D2879">
            <v>1</v>
          </cell>
          <cell r="E2879" t="str">
            <v>KS</v>
          </cell>
          <cell r="F2879">
            <v>2918</v>
          </cell>
        </row>
        <row r="2880">
          <cell r="A2880">
            <v>5015270</v>
          </cell>
          <cell r="B2880" t="str">
            <v>Přípojnice potenciál. vyrovnání...EX PAS 10</v>
          </cell>
          <cell r="C2880">
            <v>4201</v>
          </cell>
          <cell r="D2880">
            <v>1</v>
          </cell>
          <cell r="E2880" t="str">
            <v>KS</v>
          </cell>
          <cell r="F2880">
            <v>4201</v>
          </cell>
        </row>
        <row r="2881">
          <cell r="A2881">
            <v>5015502</v>
          </cell>
          <cell r="B2881" t="str">
            <v>Lišta potenciálového vyrovnání...1809 BG</v>
          </cell>
          <cell r="C2881">
            <v>313</v>
          </cell>
          <cell r="D2881">
            <v>1</v>
          </cell>
          <cell r="E2881" t="str">
            <v>KS</v>
          </cell>
          <cell r="F2881">
            <v>313</v>
          </cell>
        </row>
        <row r="2882">
          <cell r="A2882">
            <v>5015545</v>
          </cell>
          <cell r="B2882" t="str">
            <v>Lišta potenciálového vyrovnání...1804 UP</v>
          </cell>
          <cell r="C2882">
            <v>629</v>
          </cell>
          <cell r="D2882">
            <v>1</v>
          </cell>
          <cell r="E2882" t="str">
            <v>KS</v>
          </cell>
          <cell r="F2882">
            <v>629</v>
          </cell>
        </row>
        <row r="2883">
          <cell r="A2883">
            <v>5015553</v>
          </cell>
          <cell r="B2883" t="str">
            <v>Lišta potenciálového vyrovnání...1804</v>
          </cell>
          <cell r="C2883">
            <v>146</v>
          </cell>
          <cell r="D2883">
            <v>1</v>
          </cell>
          <cell r="E2883" t="str">
            <v>KS</v>
          </cell>
          <cell r="F2883">
            <v>146</v>
          </cell>
        </row>
        <row r="2884">
          <cell r="A2884">
            <v>5015557</v>
          </cell>
          <cell r="B2884" t="str">
            <v>Lišta potenciálového vyrovnání...1804 AP</v>
          </cell>
          <cell r="C2884">
            <v>435</v>
          </cell>
          <cell r="D2884">
            <v>1</v>
          </cell>
          <cell r="E2884" t="str">
            <v>KS</v>
          </cell>
          <cell r="F2884">
            <v>435</v>
          </cell>
        </row>
        <row r="2885">
          <cell r="A2885">
            <v>5015650</v>
          </cell>
          <cell r="B2885" t="str">
            <v>Lišta potenciálového vyrovnání...1801 VDE</v>
          </cell>
          <cell r="C2885">
            <v>852</v>
          </cell>
          <cell r="D2885">
            <v>1</v>
          </cell>
          <cell r="E2885" t="str">
            <v>KS</v>
          </cell>
          <cell r="F2885">
            <v>852</v>
          </cell>
        </row>
        <row r="2886">
          <cell r="A2886">
            <v>5015683</v>
          </cell>
          <cell r="B2886" t="str">
            <v>Lišta potenciálového vyrovnání...1801 12x25 1x95</v>
          </cell>
          <cell r="C2886">
            <v>890</v>
          </cell>
          <cell r="D2886">
            <v>1</v>
          </cell>
          <cell r="E2886" t="str">
            <v>KS</v>
          </cell>
          <cell r="F2886">
            <v>890</v>
          </cell>
        </row>
        <row r="2887">
          <cell r="A2887">
            <v>5015707</v>
          </cell>
          <cell r="B2887" t="str">
            <v>Kryt...1801 AH</v>
          </cell>
          <cell r="C2887">
            <v>69</v>
          </cell>
          <cell r="D2887">
            <v>1</v>
          </cell>
          <cell r="E2887" t="str">
            <v>KS</v>
          </cell>
          <cell r="F2887">
            <v>69</v>
          </cell>
        </row>
        <row r="2888">
          <cell r="A2888">
            <v>5015715</v>
          </cell>
          <cell r="B2888" t="str">
            <v>Podpěra lišty svorkovnice...1801 SCH</v>
          </cell>
          <cell r="C2888">
            <v>28</v>
          </cell>
          <cell r="D2888">
            <v>1</v>
          </cell>
          <cell r="E2888" t="str">
            <v>KS</v>
          </cell>
          <cell r="F2888">
            <v>28</v>
          </cell>
        </row>
        <row r="2889">
          <cell r="A2889">
            <v>5015723</v>
          </cell>
          <cell r="B2889" t="str">
            <v>Svorková lišta...1801 KL1</v>
          </cell>
          <cell r="C2889">
            <v>286</v>
          </cell>
          <cell r="D2889">
            <v>1</v>
          </cell>
          <cell r="E2889" t="str">
            <v>KS</v>
          </cell>
          <cell r="F2889">
            <v>286</v>
          </cell>
        </row>
        <row r="2890">
          <cell r="A2890">
            <v>5015731</v>
          </cell>
          <cell r="B2890" t="str">
            <v>Řadová příchytka...1801 RK30</v>
          </cell>
          <cell r="C2890">
            <v>90</v>
          </cell>
          <cell r="D2890">
            <v>1</v>
          </cell>
          <cell r="E2890" t="str">
            <v>KS</v>
          </cell>
          <cell r="F2890">
            <v>90</v>
          </cell>
        </row>
        <row r="2891">
          <cell r="A2891">
            <v>5015758</v>
          </cell>
          <cell r="B2891" t="str">
            <v>Řadová příchytka...1801 RK25</v>
          </cell>
          <cell r="C2891">
            <v>28</v>
          </cell>
          <cell r="D2891">
            <v>1</v>
          </cell>
          <cell r="E2891" t="str">
            <v>KS</v>
          </cell>
          <cell r="F2891">
            <v>28</v>
          </cell>
        </row>
        <row r="2892">
          <cell r="A2892">
            <v>5015766</v>
          </cell>
          <cell r="B2892" t="str">
            <v>Řadová příchytka...1801 RK95</v>
          </cell>
          <cell r="C2892">
            <v>32</v>
          </cell>
          <cell r="D2892">
            <v>1</v>
          </cell>
          <cell r="E2892" t="str">
            <v>KS</v>
          </cell>
          <cell r="F2892">
            <v>32</v>
          </cell>
        </row>
        <row r="2893">
          <cell r="A2893">
            <v>5015804</v>
          </cell>
          <cell r="B2893" t="str">
            <v>Svorková lišta...1801 KL2</v>
          </cell>
          <cell r="C2893">
            <v>493</v>
          </cell>
          <cell r="D2893">
            <v>1</v>
          </cell>
          <cell r="E2893" t="str">
            <v>KS</v>
          </cell>
          <cell r="F2893">
            <v>493</v>
          </cell>
        </row>
        <row r="2894">
          <cell r="A2894">
            <v>5015812</v>
          </cell>
          <cell r="B2894" t="str">
            <v>Svorková lišta...1801 KL3</v>
          </cell>
          <cell r="C2894">
            <v>726</v>
          </cell>
          <cell r="D2894">
            <v>1</v>
          </cell>
          <cell r="E2894" t="str">
            <v>KS</v>
          </cell>
          <cell r="F2894">
            <v>726</v>
          </cell>
        </row>
        <row r="2895">
          <cell r="A2895">
            <v>5015830</v>
          </cell>
          <cell r="B2895" t="str">
            <v>Lišta potenciálového vyrovnání...1802 5 CU</v>
          </cell>
          <cell r="C2895">
            <v>1781</v>
          </cell>
          <cell r="D2895">
            <v>1</v>
          </cell>
          <cell r="E2895" t="str">
            <v>KS</v>
          </cell>
          <cell r="F2895">
            <v>1781</v>
          </cell>
        </row>
        <row r="2896">
          <cell r="A2896">
            <v>5015832</v>
          </cell>
          <cell r="B2896" t="str">
            <v>Lišta...1802 6 CU</v>
          </cell>
          <cell r="C2896">
            <v>2543</v>
          </cell>
          <cell r="D2896">
            <v>1</v>
          </cell>
          <cell r="E2896" t="str">
            <v>KS</v>
          </cell>
          <cell r="F2896">
            <v>2543</v>
          </cell>
        </row>
        <row r="2897">
          <cell r="A2897">
            <v>5015836</v>
          </cell>
          <cell r="B2897" t="str">
            <v>Lišta...1802 8 CU</v>
          </cell>
          <cell r="C2897">
            <v>3217</v>
          </cell>
          <cell r="D2897">
            <v>1</v>
          </cell>
          <cell r="E2897" t="str">
            <v>KS</v>
          </cell>
          <cell r="F2897">
            <v>3217</v>
          </cell>
        </row>
        <row r="2898">
          <cell r="A2898">
            <v>5015842</v>
          </cell>
          <cell r="B2898" t="str">
            <v>Lišta potenciálového vyrovnání...1802 10 CU</v>
          </cell>
          <cell r="C2898">
            <v>2480</v>
          </cell>
          <cell r="D2898">
            <v>1</v>
          </cell>
          <cell r="E2898" t="str">
            <v>KS</v>
          </cell>
          <cell r="F2898">
            <v>2480</v>
          </cell>
        </row>
        <row r="2899">
          <cell r="A2899">
            <v>5015844</v>
          </cell>
          <cell r="B2899" t="str">
            <v>svorkovnice potenciálu...1802 12 CU</v>
          </cell>
          <cell r="C2899">
            <v>3014</v>
          </cell>
          <cell r="D2899">
            <v>1</v>
          </cell>
          <cell r="E2899" t="str">
            <v>KS</v>
          </cell>
          <cell r="F2899">
            <v>3014</v>
          </cell>
        </row>
        <row r="2900">
          <cell r="A2900">
            <v>5015847</v>
          </cell>
          <cell r="B2900" t="str">
            <v>Lišta potenciálového vyrovnání...1802 14 CU</v>
          </cell>
          <cell r="C2900">
            <v>4681</v>
          </cell>
          <cell r="D2900">
            <v>1</v>
          </cell>
          <cell r="E2900" t="str">
            <v>KS</v>
          </cell>
          <cell r="F2900">
            <v>4681</v>
          </cell>
        </row>
        <row r="2901">
          <cell r="A2901">
            <v>5015849</v>
          </cell>
          <cell r="B2901" t="str">
            <v>Lišta...1802 20 CU</v>
          </cell>
          <cell r="C2901">
            <v>5176</v>
          </cell>
          <cell r="D2901">
            <v>1</v>
          </cell>
          <cell r="E2901" t="str">
            <v>KS</v>
          </cell>
          <cell r="F2901">
            <v>5176</v>
          </cell>
        </row>
        <row r="2902">
          <cell r="A2902">
            <v>5015854</v>
          </cell>
          <cell r="B2902" t="str">
            <v>Lišta potenciálového vyrovnání...1802 5 VA</v>
          </cell>
          <cell r="C2902">
            <v>1259</v>
          </cell>
          <cell r="D2902">
            <v>1</v>
          </cell>
          <cell r="E2902" t="str">
            <v>KS</v>
          </cell>
          <cell r="F2902">
            <v>1259</v>
          </cell>
        </row>
        <row r="2903">
          <cell r="A2903">
            <v>5015866</v>
          </cell>
          <cell r="B2903" t="str">
            <v>Lišta potenciálového vyrovnání...1802 10 VA</v>
          </cell>
          <cell r="C2903">
            <v>2018</v>
          </cell>
          <cell r="D2903">
            <v>1</v>
          </cell>
          <cell r="E2903" t="str">
            <v>KS</v>
          </cell>
          <cell r="F2903">
            <v>2018</v>
          </cell>
        </row>
        <row r="2904">
          <cell r="A2904">
            <v>5015870</v>
          </cell>
          <cell r="B2904" t="str">
            <v>Lišta potenciálového vyrovnání...1802 DC 5+1 CU</v>
          </cell>
          <cell r="C2904">
            <v>3299</v>
          </cell>
          <cell r="D2904">
            <v>1</v>
          </cell>
          <cell r="E2904" t="str">
            <v>KS</v>
          </cell>
          <cell r="F2904">
            <v>3299</v>
          </cell>
        </row>
        <row r="2905">
          <cell r="A2905">
            <v>5015874</v>
          </cell>
          <cell r="B2905" t="str">
            <v>Lišta potenciálového vyrovnání...1802 DC 5+5 CU</v>
          </cell>
          <cell r="C2905">
            <v>3974</v>
          </cell>
          <cell r="D2905">
            <v>1</v>
          </cell>
          <cell r="E2905" t="str">
            <v>KS</v>
          </cell>
          <cell r="F2905">
            <v>3974</v>
          </cell>
        </row>
        <row r="2906">
          <cell r="A2906">
            <v>5015876</v>
          </cell>
          <cell r="B2906" t="str">
            <v>Lišta potenciálového vyrovnání...1802 DC 5+5 VA</v>
          </cell>
          <cell r="C2906">
            <v>3671</v>
          </cell>
          <cell r="D2906">
            <v>1</v>
          </cell>
          <cell r="E2906" t="str">
            <v>KS</v>
          </cell>
          <cell r="F2906">
            <v>3671</v>
          </cell>
        </row>
        <row r="2907">
          <cell r="A2907">
            <v>5015880</v>
          </cell>
          <cell r="B2907" t="str">
            <v>Kryt...1802 AH 5</v>
          </cell>
          <cell r="C2907">
            <v>653</v>
          </cell>
          <cell r="D2907">
            <v>1</v>
          </cell>
          <cell r="E2907" t="str">
            <v>KS</v>
          </cell>
          <cell r="F2907">
            <v>653</v>
          </cell>
        </row>
        <row r="2908">
          <cell r="A2908">
            <v>5015884</v>
          </cell>
          <cell r="B2908" t="str">
            <v>Kryt...1802 AH 10</v>
          </cell>
          <cell r="C2908">
            <v>719</v>
          </cell>
          <cell r="D2908">
            <v>1</v>
          </cell>
          <cell r="E2908" t="str">
            <v>KS</v>
          </cell>
          <cell r="F2908">
            <v>719</v>
          </cell>
        </row>
        <row r="2909">
          <cell r="A2909">
            <v>5015890</v>
          </cell>
          <cell r="B2909" t="str">
            <v>Příložka...1802 KL</v>
          </cell>
          <cell r="C2909">
            <v>163</v>
          </cell>
          <cell r="D2909">
            <v>1</v>
          </cell>
          <cell r="E2909" t="str">
            <v>KS</v>
          </cell>
          <cell r="F2909">
            <v>163</v>
          </cell>
        </row>
        <row r="2910">
          <cell r="A2910">
            <v>5016029</v>
          </cell>
          <cell r="B2910" t="str">
            <v>Připojovací díl uzemnění...1805 2 FT</v>
          </cell>
          <cell r="C2910">
            <v>497</v>
          </cell>
          <cell r="D2910">
            <v>1</v>
          </cell>
          <cell r="E2910" t="str">
            <v>KS</v>
          </cell>
          <cell r="F2910">
            <v>497</v>
          </cell>
        </row>
        <row r="2911">
          <cell r="A2911">
            <v>5016037</v>
          </cell>
          <cell r="B2911" t="str">
            <v>Připojovací díl uzemnění...1805 4 FT</v>
          </cell>
          <cell r="C2911">
            <v>497</v>
          </cell>
          <cell r="D2911">
            <v>1</v>
          </cell>
          <cell r="E2911" t="str">
            <v>KS</v>
          </cell>
          <cell r="F2911">
            <v>497</v>
          </cell>
        </row>
        <row r="2912">
          <cell r="A2912">
            <v>5016045</v>
          </cell>
          <cell r="B2912" t="str">
            <v>Připojovací díl uzemnění...1805 6 FT</v>
          </cell>
          <cell r="C2912">
            <v>605</v>
          </cell>
          <cell r="D2912">
            <v>1</v>
          </cell>
          <cell r="E2912" t="str">
            <v>KS</v>
          </cell>
          <cell r="F2912">
            <v>605</v>
          </cell>
        </row>
        <row r="2913">
          <cell r="A2913">
            <v>5016126</v>
          </cell>
          <cell r="B2913" t="str">
            <v>Připojovací díl uzemnění...1805 6 VA</v>
          </cell>
          <cell r="C2913">
            <v>1178</v>
          </cell>
          <cell r="D2913">
            <v>1</v>
          </cell>
          <cell r="E2913" t="str">
            <v>KS</v>
          </cell>
          <cell r="F2913">
            <v>1178</v>
          </cell>
        </row>
        <row r="2914">
          <cell r="A2914">
            <v>5016160</v>
          </cell>
          <cell r="B2914" t="str">
            <v>Dilatační pásek...1807 DB</v>
          </cell>
          <cell r="C2914">
            <v>925</v>
          </cell>
          <cell r="D2914">
            <v>1</v>
          </cell>
          <cell r="E2914" t="str">
            <v>KS</v>
          </cell>
          <cell r="F2914">
            <v>925</v>
          </cell>
        </row>
        <row r="2915">
          <cell r="A2915">
            <v>5018014</v>
          </cell>
          <cell r="B2915" t="str">
            <v>Ochranná koncovka...ProtectionBall</v>
          </cell>
          <cell r="C2915">
            <v>61.91</v>
          </cell>
          <cell r="D2915">
            <v>100</v>
          </cell>
          <cell r="E2915" t="str">
            <v>KS</v>
          </cell>
          <cell r="F2915">
            <v>6191</v>
          </cell>
        </row>
        <row r="2916">
          <cell r="A2916">
            <v>5018706</v>
          </cell>
          <cell r="B2916" t="str">
            <v>Pásová ocel...5052 V4A 30X3.5</v>
          </cell>
          <cell r="C2916">
            <v>430.36</v>
          </cell>
          <cell r="D2916">
            <v>100</v>
          </cell>
          <cell r="E2916" t="str">
            <v>M</v>
          </cell>
          <cell r="F2916">
            <v>43036</v>
          </cell>
        </row>
        <row r="2917">
          <cell r="A2917">
            <v>5019340</v>
          </cell>
          <cell r="B2917" t="str">
            <v>...5052 DIN 20X2.5</v>
          </cell>
          <cell r="C2917">
            <v>71.2</v>
          </cell>
          <cell r="D2917">
            <v>100</v>
          </cell>
          <cell r="E2917" t="str">
            <v>M</v>
          </cell>
          <cell r="F2917">
            <v>7120</v>
          </cell>
        </row>
        <row r="2918">
          <cell r="A2918">
            <v>5019342</v>
          </cell>
          <cell r="B2918" t="str">
            <v>Plochý vodič k uložení do země...5052 DIN 25X3</v>
          </cell>
          <cell r="C2918">
            <v>89.16</v>
          </cell>
          <cell r="D2918">
            <v>100</v>
          </cell>
          <cell r="E2918" t="str">
            <v>M</v>
          </cell>
          <cell r="F2918">
            <v>8916</v>
          </cell>
        </row>
        <row r="2919">
          <cell r="A2919">
            <v>5019345</v>
          </cell>
          <cell r="B2919" t="str">
            <v>Plochý vodič...5052 DIN 30X3.5</v>
          </cell>
          <cell r="C2919">
            <v>138.49</v>
          </cell>
          <cell r="D2919">
            <v>100</v>
          </cell>
          <cell r="E2919" t="str">
            <v>M</v>
          </cell>
          <cell r="F2919">
            <v>13849</v>
          </cell>
        </row>
        <row r="2920">
          <cell r="A2920">
            <v>5019347</v>
          </cell>
          <cell r="B2920" t="str">
            <v>Plochý vodič...5052 DIN 30X3.5</v>
          </cell>
          <cell r="C2920">
            <v>124.76</v>
          </cell>
          <cell r="D2920">
            <v>100</v>
          </cell>
          <cell r="E2920" t="str">
            <v>M</v>
          </cell>
          <cell r="F2920">
            <v>12476</v>
          </cell>
        </row>
        <row r="2921">
          <cell r="A2921">
            <v>5019350</v>
          </cell>
          <cell r="B2921" t="str">
            <v>Plochý vodič, zemnící pás 30x4...5052 DIN 30X4</v>
          </cell>
          <cell r="C2921">
            <v>159.91</v>
          </cell>
          <cell r="D2921">
            <v>100</v>
          </cell>
          <cell r="E2921" t="str">
            <v>M</v>
          </cell>
          <cell r="F2921">
            <v>15991</v>
          </cell>
        </row>
        <row r="2922">
          <cell r="A2922">
            <v>5019355</v>
          </cell>
          <cell r="B2922" t="str">
            <v>Plochý vodič ocelový...5052 DIN 40X4</v>
          </cell>
          <cell r="C2922">
            <v>207.93</v>
          </cell>
          <cell r="D2922">
            <v>100</v>
          </cell>
          <cell r="E2922" t="str">
            <v>M</v>
          </cell>
          <cell r="F2922">
            <v>20793</v>
          </cell>
        </row>
        <row r="2923">
          <cell r="A2923">
            <v>5019360</v>
          </cell>
          <cell r="B2923" t="str">
            <v>Polchý vodič - zemnící pás...5052 DIN 40X5</v>
          </cell>
          <cell r="C2923">
            <v>276.87</v>
          </cell>
          <cell r="D2923">
            <v>100</v>
          </cell>
          <cell r="E2923" t="str">
            <v>M</v>
          </cell>
          <cell r="F2923">
            <v>27687</v>
          </cell>
        </row>
        <row r="2924">
          <cell r="A2924">
            <v>5021081</v>
          </cell>
          <cell r="B2924" t="str">
            <v>Kruhový vodič...RD 8-FT</v>
          </cell>
          <cell r="C2924">
            <v>52.78</v>
          </cell>
          <cell r="D2924">
            <v>100</v>
          </cell>
          <cell r="E2924" t="str">
            <v>M</v>
          </cell>
          <cell r="F2924">
            <v>5278</v>
          </cell>
        </row>
        <row r="2925">
          <cell r="A2925">
            <v>5021103</v>
          </cell>
          <cell r="B2925" t="str">
            <v>Kruhový vodič...RD 10</v>
          </cell>
          <cell r="C2925">
            <v>83</v>
          </cell>
          <cell r="D2925">
            <v>100</v>
          </cell>
          <cell r="E2925" t="str">
            <v>M</v>
          </cell>
          <cell r="F2925">
            <v>8300</v>
          </cell>
        </row>
        <row r="2926">
          <cell r="A2926">
            <v>5021162</v>
          </cell>
          <cell r="B2926" t="str">
            <v>Kruhový vodič...RD 10-PVC</v>
          </cell>
          <cell r="C2926">
            <v>193.46</v>
          </cell>
          <cell r="D2926">
            <v>100</v>
          </cell>
          <cell r="E2926" t="str">
            <v>M</v>
          </cell>
          <cell r="F2926">
            <v>19346</v>
          </cell>
        </row>
        <row r="2927">
          <cell r="A2927">
            <v>5021286</v>
          </cell>
          <cell r="B2927" t="str">
            <v>Kruhový vodič...RD 8-ALU</v>
          </cell>
          <cell r="C2927">
            <v>41</v>
          </cell>
          <cell r="D2927">
            <v>100</v>
          </cell>
          <cell r="E2927" t="str">
            <v>M</v>
          </cell>
          <cell r="F2927">
            <v>4100</v>
          </cell>
        </row>
        <row r="2928">
          <cell r="A2928">
            <v>5021294</v>
          </cell>
          <cell r="B2928" t="str">
            <v>Kruhový vodič...RD 8-ALU-T</v>
          </cell>
          <cell r="C2928">
            <v>44.9</v>
          </cell>
          <cell r="D2928">
            <v>100</v>
          </cell>
          <cell r="E2928" t="str">
            <v>M</v>
          </cell>
          <cell r="F2928">
            <v>4490</v>
          </cell>
        </row>
        <row r="2929">
          <cell r="A2929">
            <v>5021296</v>
          </cell>
          <cell r="B2929" t="str">
            <v>Kruhový vodič...RD 8-ALU-T 75</v>
          </cell>
          <cell r="C2929">
            <v>74.14</v>
          </cell>
          <cell r="D2929">
            <v>100</v>
          </cell>
          <cell r="E2929" t="str">
            <v>M</v>
          </cell>
          <cell r="F2929">
            <v>7414</v>
          </cell>
        </row>
        <row r="2930">
          <cell r="A2930">
            <v>5021308</v>
          </cell>
          <cell r="B2930" t="str">
            <v>Kruhový vodič...RD 10-ALU</v>
          </cell>
          <cell r="C2930">
            <v>67.37</v>
          </cell>
          <cell r="D2930">
            <v>100</v>
          </cell>
          <cell r="E2930" t="str">
            <v>M</v>
          </cell>
          <cell r="F2930">
            <v>6737</v>
          </cell>
        </row>
        <row r="2931">
          <cell r="A2931">
            <v>5021332</v>
          </cell>
          <cell r="B2931" t="str">
            <v>Kruhový vodič...RD 8-PVC</v>
          </cell>
          <cell r="C2931">
            <v>109.1</v>
          </cell>
          <cell r="D2931">
            <v>100</v>
          </cell>
          <cell r="E2931" t="str">
            <v>M</v>
          </cell>
          <cell r="F2931">
            <v>10910</v>
          </cell>
        </row>
        <row r="2932">
          <cell r="A2932">
            <v>5021502</v>
          </cell>
          <cell r="B2932" t="str">
            <v>Kruhový vodič...RD 10-CU</v>
          </cell>
          <cell r="C2932">
            <v>855.91</v>
          </cell>
          <cell r="D2932">
            <v>100</v>
          </cell>
          <cell r="E2932" t="str">
            <v>M</v>
          </cell>
          <cell r="F2932">
            <v>85591</v>
          </cell>
        </row>
        <row r="2933">
          <cell r="A2933">
            <v>5021642</v>
          </cell>
          <cell r="B2933" t="str">
            <v>Kruhový vodič...RD 10-V4A</v>
          </cell>
          <cell r="C2933">
            <v>273.10000000000002</v>
          </cell>
          <cell r="D2933">
            <v>100</v>
          </cell>
          <cell r="E2933" t="str">
            <v>M</v>
          </cell>
          <cell r="F2933">
            <v>27310</v>
          </cell>
        </row>
        <row r="2934">
          <cell r="A2934">
            <v>5021644</v>
          </cell>
          <cell r="B2934" t="str">
            <v>Kruhový vodič...RD 8-V4A</v>
          </cell>
          <cell r="C2934">
            <v>199.77</v>
          </cell>
          <cell r="D2934">
            <v>100</v>
          </cell>
          <cell r="E2934" t="str">
            <v>M</v>
          </cell>
          <cell r="F2934">
            <v>19977</v>
          </cell>
        </row>
        <row r="2935">
          <cell r="A2935">
            <v>5021647</v>
          </cell>
          <cell r="B2935" t="str">
            <v>Kruhový vodič...RD 10-V4A</v>
          </cell>
          <cell r="C2935">
            <v>273.10000000000002</v>
          </cell>
          <cell r="D2935">
            <v>100</v>
          </cell>
          <cell r="E2935" t="str">
            <v>M</v>
          </cell>
          <cell r="F2935">
            <v>27310</v>
          </cell>
        </row>
        <row r="2936">
          <cell r="A2936">
            <v>5021700</v>
          </cell>
          <cell r="B2936" t="str">
            <v>Lano...S 9-AL</v>
          </cell>
          <cell r="C2936">
            <v>256.48</v>
          </cell>
          <cell r="D2936">
            <v>100</v>
          </cell>
          <cell r="E2936" t="str">
            <v>M</v>
          </cell>
          <cell r="F2936">
            <v>25648</v>
          </cell>
        </row>
        <row r="2937">
          <cell r="A2937">
            <v>5021740</v>
          </cell>
          <cell r="B2937" t="str">
            <v>Lano...AEH S 9-AL</v>
          </cell>
          <cell r="C2937">
            <v>39.200000000000003</v>
          </cell>
          <cell r="D2937">
            <v>100</v>
          </cell>
          <cell r="E2937" t="str">
            <v>KS</v>
          </cell>
          <cell r="F2937">
            <v>3920</v>
          </cell>
        </row>
        <row r="2938">
          <cell r="A2938">
            <v>5028035</v>
          </cell>
          <cell r="B2938" t="str">
            <v>Distanční držák...710 30</v>
          </cell>
          <cell r="C2938">
            <v>86.42</v>
          </cell>
          <cell r="D2938">
            <v>100</v>
          </cell>
          <cell r="E2938" t="str">
            <v>KS</v>
          </cell>
          <cell r="F2938">
            <v>8642</v>
          </cell>
        </row>
        <row r="2939">
          <cell r="A2939">
            <v>5028043</v>
          </cell>
          <cell r="B2939" t="str">
            <v>Distanční držák...710 40</v>
          </cell>
          <cell r="C2939">
            <v>119.6</v>
          </cell>
          <cell r="D2939">
            <v>100</v>
          </cell>
          <cell r="E2939" t="str">
            <v>KS</v>
          </cell>
          <cell r="F2939">
            <v>11960</v>
          </cell>
        </row>
        <row r="2940">
          <cell r="A2940">
            <v>5030234</v>
          </cell>
          <cell r="B2940" t="str">
            <v>Distanční příchytka...708 30 HG</v>
          </cell>
          <cell r="C2940">
            <v>52.43</v>
          </cell>
          <cell r="D2940">
            <v>100</v>
          </cell>
          <cell r="E2940" t="str">
            <v>KS</v>
          </cell>
          <cell r="F2940">
            <v>5243</v>
          </cell>
        </row>
        <row r="2941">
          <cell r="A2941">
            <v>5032040</v>
          </cell>
          <cell r="B2941" t="str">
            <v>Držák vedení...831 40</v>
          </cell>
          <cell r="C2941">
            <v>93.53</v>
          </cell>
          <cell r="D2941">
            <v>100</v>
          </cell>
          <cell r="E2941" t="str">
            <v>KS</v>
          </cell>
          <cell r="F2941">
            <v>9353</v>
          </cell>
        </row>
        <row r="2942">
          <cell r="A2942">
            <v>5032539</v>
          </cell>
          <cell r="B2942" t="str">
            <v>Distanční příchytka...832 30</v>
          </cell>
          <cell r="C2942">
            <v>81</v>
          </cell>
          <cell r="D2942">
            <v>100</v>
          </cell>
          <cell r="E2942" t="str">
            <v>KS</v>
          </cell>
          <cell r="F2942">
            <v>8100</v>
          </cell>
        </row>
        <row r="2943">
          <cell r="A2943">
            <v>5032547</v>
          </cell>
          <cell r="B2943" t="str">
            <v>Distanční příchytka...832 40</v>
          </cell>
          <cell r="C2943">
            <v>71.180000000000007</v>
          </cell>
          <cell r="D2943">
            <v>100</v>
          </cell>
          <cell r="E2943" t="str">
            <v>KS</v>
          </cell>
          <cell r="F2943">
            <v>7118</v>
          </cell>
        </row>
        <row r="2944">
          <cell r="A2944">
            <v>5033039</v>
          </cell>
          <cell r="B2944" t="str">
            <v>Distanční příchytka...833 35</v>
          </cell>
          <cell r="C2944">
            <v>70.819999999999993</v>
          </cell>
          <cell r="D2944">
            <v>100</v>
          </cell>
          <cell r="E2944" t="str">
            <v>KS</v>
          </cell>
          <cell r="F2944">
            <v>7082</v>
          </cell>
        </row>
        <row r="2945">
          <cell r="A2945">
            <v>5038014</v>
          </cell>
          <cell r="B2945" t="str">
            <v>Uzemňovací příchytka...942 11</v>
          </cell>
          <cell r="C2945">
            <v>98.6</v>
          </cell>
          <cell r="D2945">
            <v>100</v>
          </cell>
          <cell r="E2945" t="str">
            <v>KS</v>
          </cell>
          <cell r="F2945">
            <v>9860</v>
          </cell>
        </row>
        <row r="2946">
          <cell r="A2946">
            <v>5038030</v>
          </cell>
          <cell r="B2946" t="str">
            <v>Uzemňovací příchytka...942 15</v>
          </cell>
          <cell r="C2946">
            <v>104.18</v>
          </cell>
          <cell r="D2946">
            <v>100</v>
          </cell>
          <cell r="E2946" t="str">
            <v>KS</v>
          </cell>
          <cell r="F2946">
            <v>10418</v>
          </cell>
        </row>
        <row r="2947">
          <cell r="A2947">
            <v>5038057</v>
          </cell>
          <cell r="B2947" t="str">
            <v>Uzemňovací příchytka...942 18</v>
          </cell>
          <cell r="C2947">
            <v>111.41</v>
          </cell>
          <cell r="D2947">
            <v>100</v>
          </cell>
          <cell r="E2947" t="str">
            <v>KS</v>
          </cell>
          <cell r="F2947">
            <v>11141</v>
          </cell>
        </row>
        <row r="2948">
          <cell r="A2948">
            <v>5038073</v>
          </cell>
          <cell r="B2948" t="str">
            <v>Uzemňovací příchytka...942 22</v>
          </cell>
          <cell r="C2948">
            <v>116.21</v>
          </cell>
          <cell r="D2948">
            <v>100</v>
          </cell>
          <cell r="E2948" t="str">
            <v>KS</v>
          </cell>
          <cell r="F2948">
            <v>11621</v>
          </cell>
        </row>
        <row r="2949">
          <cell r="A2949">
            <v>5038081</v>
          </cell>
          <cell r="B2949" t="str">
            <v>Uzemňovací příchytka...942 28</v>
          </cell>
          <cell r="C2949">
            <v>124.32</v>
          </cell>
          <cell r="D2949">
            <v>100</v>
          </cell>
          <cell r="E2949" t="str">
            <v>KS</v>
          </cell>
          <cell r="F2949">
            <v>12432</v>
          </cell>
        </row>
        <row r="2950">
          <cell r="A2950">
            <v>5038111</v>
          </cell>
          <cell r="B2950" t="str">
            <v>Uzemňovací příchytka...942 35</v>
          </cell>
          <cell r="C2950">
            <v>143.79</v>
          </cell>
          <cell r="D2950">
            <v>100</v>
          </cell>
          <cell r="E2950" t="str">
            <v>KS</v>
          </cell>
          <cell r="F2950">
            <v>14379</v>
          </cell>
        </row>
        <row r="2951">
          <cell r="A2951">
            <v>5038138</v>
          </cell>
          <cell r="B2951" t="str">
            <v>Uzemňovací příchytka...942 43</v>
          </cell>
          <cell r="C2951">
            <v>177.82</v>
          </cell>
          <cell r="D2951">
            <v>100</v>
          </cell>
          <cell r="E2951" t="str">
            <v>KS</v>
          </cell>
          <cell r="F2951">
            <v>17782</v>
          </cell>
        </row>
        <row r="2952">
          <cell r="A2952">
            <v>5040035</v>
          </cell>
          <cell r="B2952" t="str">
            <v>Uzemňovací příchytka...925,25</v>
          </cell>
          <cell r="C2952">
            <v>45.52</v>
          </cell>
          <cell r="D2952">
            <v>100</v>
          </cell>
          <cell r="E2952" t="str">
            <v>KS</v>
          </cell>
          <cell r="F2952">
            <v>4552</v>
          </cell>
        </row>
        <row r="2953">
          <cell r="A2953">
            <v>5040078</v>
          </cell>
          <cell r="B2953" t="str">
            <v>Uzemňovací příchytka...925,5</v>
          </cell>
          <cell r="C2953">
            <v>47.64</v>
          </cell>
          <cell r="D2953">
            <v>100</v>
          </cell>
          <cell r="E2953" t="str">
            <v>KS</v>
          </cell>
          <cell r="F2953">
            <v>4764</v>
          </cell>
        </row>
        <row r="2954">
          <cell r="A2954">
            <v>5040094</v>
          </cell>
          <cell r="B2954" t="str">
            <v>Uzemňovací příchytka...925,75</v>
          </cell>
          <cell r="C2954">
            <v>49.18</v>
          </cell>
          <cell r="D2954">
            <v>100</v>
          </cell>
          <cell r="E2954" t="str">
            <v>KS</v>
          </cell>
          <cell r="F2954">
            <v>4918</v>
          </cell>
        </row>
        <row r="2955">
          <cell r="A2955">
            <v>5040116</v>
          </cell>
          <cell r="B2955" t="str">
            <v>Uzemňovací příchytka...925 1</v>
          </cell>
          <cell r="C2955">
            <v>51.72</v>
          </cell>
          <cell r="D2955">
            <v>100</v>
          </cell>
          <cell r="E2955" t="str">
            <v>KS</v>
          </cell>
          <cell r="F2955">
            <v>5172</v>
          </cell>
        </row>
        <row r="2956">
          <cell r="A2956">
            <v>5040132</v>
          </cell>
          <cell r="B2956" t="str">
            <v>Uzemňovací příchytka...925 1 1/4</v>
          </cell>
          <cell r="C2956">
            <v>53.91</v>
          </cell>
          <cell r="D2956">
            <v>100</v>
          </cell>
          <cell r="E2956" t="str">
            <v>KS</v>
          </cell>
          <cell r="F2956">
            <v>5391</v>
          </cell>
        </row>
        <row r="2957">
          <cell r="A2957">
            <v>5040159</v>
          </cell>
          <cell r="B2957" t="str">
            <v>Uzemňovací příchytka...925 1 1/2</v>
          </cell>
          <cell r="C2957">
            <v>92.82</v>
          </cell>
          <cell r="D2957">
            <v>100</v>
          </cell>
          <cell r="E2957" t="str">
            <v>KS</v>
          </cell>
          <cell r="F2957">
            <v>9282</v>
          </cell>
        </row>
        <row r="2958">
          <cell r="A2958">
            <v>5040507</v>
          </cell>
          <cell r="B2958" t="str">
            <v>Připojovací svorka...928</v>
          </cell>
          <cell r="C2958">
            <v>80.83</v>
          </cell>
          <cell r="D2958">
            <v>100</v>
          </cell>
          <cell r="E2958" t="str">
            <v>KS</v>
          </cell>
          <cell r="F2958">
            <v>8083</v>
          </cell>
        </row>
        <row r="2959">
          <cell r="A2959">
            <v>5043018</v>
          </cell>
          <cell r="B2959" t="str">
            <v>Uzemňovací svorka...937 50</v>
          </cell>
          <cell r="C2959">
            <v>90.32</v>
          </cell>
          <cell r="D2959">
            <v>100</v>
          </cell>
          <cell r="E2959" t="str">
            <v>KS</v>
          </cell>
          <cell r="F2959">
            <v>9032</v>
          </cell>
        </row>
        <row r="2960">
          <cell r="A2960">
            <v>5043107</v>
          </cell>
          <cell r="B2960" t="str">
            <v>Uzemňovací příchytka...939</v>
          </cell>
          <cell r="C2960">
            <v>73.08</v>
          </cell>
          <cell r="D2960">
            <v>100</v>
          </cell>
          <cell r="E2960" t="str">
            <v>KS</v>
          </cell>
          <cell r="F2960">
            <v>7308</v>
          </cell>
        </row>
        <row r="2961">
          <cell r="A2961">
            <v>5050030</v>
          </cell>
          <cell r="B2961" t="str">
            <v>Uzemňovací příchytka...950 Z 1/4</v>
          </cell>
          <cell r="C2961">
            <v>52.58</v>
          </cell>
          <cell r="D2961">
            <v>100</v>
          </cell>
          <cell r="E2961" t="str">
            <v>KS</v>
          </cell>
          <cell r="F2961">
            <v>5258</v>
          </cell>
        </row>
        <row r="2962">
          <cell r="A2962">
            <v>5050057</v>
          </cell>
          <cell r="B2962" t="str">
            <v>Uzemňovací příchytka...950 Z 3/8</v>
          </cell>
          <cell r="C2962">
            <v>54.53</v>
          </cell>
          <cell r="D2962">
            <v>100</v>
          </cell>
          <cell r="E2962" t="str">
            <v>KS</v>
          </cell>
          <cell r="F2962">
            <v>5453</v>
          </cell>
        </row>
        <row r="2963">
          <cell r="A2963">
            <v>5050073</v>
          </cell>
          <cell r="B2963" t="str">
            <v>Uzemňovací příchytka...950 Z 1/2</v>
          </cell>
          <cell r="C2963">
            <v>55.31</v>
          </cell>
          <cell r="D2963">
            <v>100</v>
          </cell>
          <cell r="E2963" t="str">
            <v>KS</v>
          </cell>
          <cell r="F2963">
            <v>5531</v>
          </cell>
        </row>
        <row r="2964">
          <cell r="A2964">
            <v>5050081</v>
          </cell>
          <cell r="B2964" t="str">
            <v>Uzemňovací příchytka...950 Z 3/4</v>
          </cell>
          <cell r="C2964">
            <v>56.78</v>
          </cell>
          <cell r="D2964">
            <v>100</v>
          </cell>
          <cell r="E2964" t="str">
            <v>KS</v>
          </cell>
          <cell r="F2964">
            <v>5678</v>
          </cell>
        </row>
        <row r="2965">
          <cell r="A2965">
            <v>5050111</v>
          </cell>
          <cell r="B2965" t="str">
            <v>Uzemňovací příchytka...950 Z 1</v>
          </cell>
          <cell r="C2965">
            <v>57.42</v>
          </cell>
          <cell r="D2965">
            <v>100</v>
          </cell>
          <cell r="E2965" t="str">
            <v>KS</v>
          </cell>
          <cell r="F2965">
            <v>5742</v>
          </cell>
        </row>
        <row r="2966">
          <cell r="A2966">
            <v>5050138</v>
          </cell>
          <cell r="B2966" t="str">
            <v>Uzemňovací příchytka...950 Z 1 1/4</v>
          </cell>
          <cell r="C2966">
            <v>76.14</v>
          </cell>
          <cell r="D2966">
            <v>100</v>
          </cell>
          <cell r="E2966" t="str">
            <v>KS</v>
          </cell>
          <cell r="F2966">
            <v>7614</v>
          </cell>
        </row>
        <row r="2967">
          <cell r="A2967">
            <v>5050154</v>
          </cell>
          <cell r="B2967" t="str">
            <v>Uzemňovací příchytka...950 Z 1 1/2</v>
          </cell>
          <cell r="C2967">
            <v>84.15</v>
          </cell>
          <cell r="D2967">
            <v>100</v>
          </cell>
          <cell r="E2967" t="str">
            <v>KS</v>
          </cell>
          <cell r="F2967">
            <v>8415</v>
          </cell>
        </row>
        <row r="2968">
          <cell r="A2968">
            <v>5050170</v>
          </cell>
          <cell r="B2968" t="str">
            <v>Uzemňovací příchytka...950 Z 1 3/4</v>
          </cell>
          <cell r="C2968">
            <v>98.2</v>
          </cell>
          <cell r="D2968">
            <v>100</v>
          </cell>
          <cell r="E2968" t="str">
            <v>KS</v>
          </cell>
          <cell r="F2968">
            <v>9820</v>
          </cell>
        </row>
        <row r="2969">
          <cell r="A2969">
            <v>5050197</v>
          </cell>
          <cell r="B2969" t="str">
            <v>Uzemňovací příchytka...950 Z 2</v>
          </cell>
          <cell r="C2969">
            <v>101.46</v>
          </cell>
          <cell r="D2969">
            <v>100</v>
          </cell>
          <cell r="E2969" t="str">
            <v>KS</v>
          </cell>
          <cell r="F2969">
            <v>10146</v>
          </cell>
        </row>
        <row r="2970">
          <cell r="A2970">
            <v>5051509</v>
          </cell>
          <cell r="B2970" t="str">
            <v>Uzemňovací svorka...951</v>
          </cell>
          <cell r="C2970">
            <v>106.32</v>
          </cell>
          <cell r="D2970">
            <v>100</v>
          </cell>
          <cell r="E2970" t="str">
            <v>KS</v>
          </cell>
          <cell r="F2970">
            <v>10632</v>
          </cell>
        </row>
        <row r="2971">
          <cell r="A2971">
            <v>5052130</v>
          </cell>
          <cell r="B2971" t="str">
            <v>Uzemňovací příchytka...952 Z 1 1/4</v>
          </cell>
          <cell r="C2971">
            <v>353.55</v>
          </cell>
          <cell r="D2971">
            <v>100</v>
          </cell>
          <cell r="E2971" t="str">
            <v>KS</v>
          </cell>
          <cell r="F2971">
            <v>35355</v>
          </cell>
        </row>
        <row r="2972">
          <cell r="A2972">
            <v>5057507</v>
          </cell>
          <cell r="B2972" t="str">
            <v>Pásková příchytka...927 0</v>
          </cell>
          <cell r="C2972">
            <v>105.72</v>
          </cell>
          <cell r="D2972">
            <v>100</v>
          </cell>
          <cell r="E2972" t="str">
            <v>KS</v>
          </cell>
          <cell r="F2972">
            <v>10572</v>
          </cell>
        </row>
        <row r="2973">
          <cell r="A2973">
            <v>5057515</v>
          </cell>
          <cell r="B2973" t="str">
            <v>Pásková příchytka...927 1</v>
          </cell>
          <cell r="C2973">
            <v>130.68</v>
          </cell>
          <cell r="D2973">
            <v>100</v>
          </cell>
          <cell r="E2973" t="str">
            <v>KS</v>
          </cell>
          <cell r="F2973">
            <v>13068</v>
          </cell>
        </row>
        <row r="2974">
          <cell r="A2974">
            <v>5057523</v>
          </cell>
          <cell r="B2974" t="str">
            <v>Pásková příchytka...927 2</v>
          </cell>
          <cell r="C2974">
            <v>169.72</v>
          </cell>
          <cell r="D2974">
            <v>100</v>
          </cell>
          <cell r="E2974" t="str">
            <v>KS</v>
          </cell>
          <cell r="F2974">
            <v>16972</v>
          </cell>
        </row>
        <row r="2975">
          <cell r="A2975">
            <v>5057558</v>
          </cell>
          <cell r="B2975" t="str">
            <v>Pásková příchytka...927 4</v>
          </cell>
          <cell r="C2975">
            <v>210.19</v>
          </cell>
          <cell r="D2975">
            <v>100</v>
          </cell>
          <cell r="E2975" t="str">
            <v>KS</v>
          </cell>
          <cell r="F2975">
            <v>21019</v>
          </cell>
        </row>
        <row r="2976">
          <cell r="A2976">
            <v>5057599</v>
          </cell>
          <cell r="B2976" t="str">
            <v>Pásková uzemňovací objímka...927 2 6-K</v>
          </cell>
          <cell r="C2976">
            <v>166.2</v>
          </cell>
          <cell r="D2976">
            <v>100</v>
          </cell>
          <cell r="E2976" t="str">
            <v>KS</v>
          </cell>
          <cell r="F2976">
            <v>16620</v>
          </cell>
        </row>
        <row r="2977">
          <cell r="A2977">
            <v>5057640</v>
          </cell>
          <cell r="B2977" t="str">
            <v>Pásková příchytka...EX BES 300</v>
          </cell>
          <cell r="C2977">
            <v>2380.16</v>
          </cell>
          <cell r="D2977">
            <v>100</v>
          </cell>
          <cell r="E2977" t="str">
            <v>KS</v>
          </cell>
          <cell r="F2977">
            <v>238016</v>
          </cell>
        </row>
        <row r="2978">
          <cell r="A2978">
            <v>5057694</v>
          </cell>
          <cell r="B2978" t="str">
            <v>Pásková příchytka...927 BES VSW 25 A</v>
          </cell>
          <cell r="C2978">
            <v>144</v>
          </cell>
          <cell r="D2978">
            <v>1</v>
          </cell>
          <cell r="E2978" t="str">
            <v>KS</v>
          </cell>
          <cell r="F2978">
            <v>144</v>
          </cell>
        </row>
        <row r="2979">
          <cell r="A2979">
            <v>5057922</v>
          </cell>
          <cell r="B2979" t="str">
            <v>Pásková příchytka...927 BAND-VA</v>
          </cell>
          <cell r="C2979">
            <v>99.68</v>
          </cell>
          <cell r="D2979">
            <v>100</v>
          </cell>
          <cell r="E2979" t="str">
            <v>M</v>
          </cell>
          <cell r="F2979">
            <v>9968</v>
          </cell>
        </row>
        <row r="2980">
          <cell r="A2980">
            <v>5057930</v>
          </cell>
          <cell r="B2980" t="str">
            <v>Korpus příchytky...927 SCH-K-VA</v>
          </cell>
          <cell r="C2980">
            <v>86.12</v>
          </cell>
          <cell r="D2980">
            <v>100</v>
          </cell>
          <cell r="E2980" t="str">
            <v>KS</v>
          </cell>
          <cell r="F2980">
            <v>8612</v>
          </cell>
        </row>
        <row r="2981">
          <cell r="A2981">
            <v>5064015</v>
          </cell>
          <cell r="B2981" t="str">
            <v>Objímka s odbočnou svorkou...470 4-16</v>
          </cell>
          <cell r="C2981">
            <v>133.26</v>
          </cell>
          <cell r="D2981">
            <v>100</v>
          </cell>
          <cell r="E2981" t="str">
            <v>KS</v>
          </cell>
          <cell r="F2981">
            <v>13326</v>
          </cell>
        </row>
        <row r="2982">
          <cell r="A2982">
            <v>5080301</v>
          </cell>
          <cell r="B2982" t="str">
            <v>Zásuvná datová ochrana...PDP-2-5-D</v>
          </cell>
          <cell r="C2982">
            <v>2737</v>
          </cell>
          <cell r="D2982">
            <v>1</v>
          </cell>
          <cell r="E2982" t="str">
            <v>KS</v>
          </cell>
          <cell r="F2982">
            <v>2737</v>
          </cell>
        </row>
        <row r="2983">
          <cell r="A2983">
            <v>5080303</v>
          </cell>
          <cell r="B2983" t="str">
            <v>Zásuvná datová ochrana...PDP-2-12-D</v>
          </cell>
          <cell r="C2983">
            <v>2737</v>
          </cell>
          <cell r="D2983">
            <v>1</v>
          </cell>
          <cell r="E2983" t="str">
            <v>KS</v>
          </cell>
          <cell r="F2983">
            <v>2737</v>
          </cell>
        </row>
        <row r="2984">
          <cell r="A2984">
            <v>5080305</v>
          </cell>
          <cell r="B2984" t="str">
            <v>Zásuvná datová ochrana...PDP-2-24-D</v>
          </cell>
          <cell r="C2984">
            <v>2236</v>
          </cell>
          <cell r="D2984">
            <v>1</v>
          </cell>
          <cell r="E2984" t="str">
            <v>KS</v>
          </cell>
          <cell r="F2984">
            <v>2236</v>
          </cell>
        </row>
        <row r="2985">
          <cell r="A2985">
            <v>5080307</v>
          </cell>
          <cell r="B2985" t="str">
            <v>Zásuvná datová ochrana...PDP-2-48-D</v>
          </cell>
          <cell r="C2985">
            <v>2737</v>
          </cell>
          <cell r="D2985">
            <v>1</v>
          </cell>
          <cell r="E2985" t="str">
            <v>KS</v>
          </cell>
          <cell r="F2985">
            <v>2737</v>
          </cell>
        </row>
        <row r="2986">
          <cell r="A2986">
            <v>5080309</v>
          </cell>
          <cell r="B2986" t="str">
            <v>Zásuvná datová ochrana...PDP-2-5-I</v>
          </cell>
          <cell r="C2986">
            <v>2944</v>
          </cell>
          <cell r="D2986">
            <v>1</v>
          </cell>
          <cell r="E2986" t="str">
            <v>KS</v>
          </cell>
          <cell r="F2986">
            <v>2944</v>
          </cell>
        </row>
        <row r="2987">
          <cell r="A2987">
            <v>5080311</v>
          </cell>
          <cell r="B2987" t="str">
            <v>Zásuvná datová ochrana...PDP-2-12-I</v>
          </cell>
          <cell r="C2987">
            <v>2944</v>
          </cell>
          <cell r="D2987">
            <v>1</v>
          </cell>
          <cell r="E2987" t="str">
            <v>KS</v>
          </cell>
          <cell r="F2987">
            <v>2944</v>
          </cell>
        </row>
        <row r="2988">
          <cell r="A2988">
            <v>5080313</v>
          </cell>
          <cell r="B2988" t="str">
            <v>Zásuvná datová ochrana...PDP-2-24-I</v>
          </cell>
          <cell r="C2988">
            <v>2404</v>
          </cell>
          <cell r="D2988">
            <v>1</v>
          </cell>
          <cell r="E2988" t="str">
            <v>KS</v>
          </cell>
          <cell r="F2988">
            <v>2404</v>
          </cell>
        </row>
        <row r="2989">
          <cell r="A2989">
            <v>5080315</v>
          </cell>
          <cell r="B2989" t="str">
            <v>Zásuvná datová ochrana...PDP-2-48-I</v>
          </cell>
          <cell r="C2989">
            <v>2944</v>
          </cell>
          <cell r="D2989">
            <v>1</v>
          </cell>
          <cell r="E2989" t="str">
            <v>KS</v>
          </cell>
          <cell r="F2989">
            <v>2944</v>
          </cell>
        </row>
        <row r="2990">
          <cell r="A2990">
            <v>5080317</v>
          </cell>
          <cell r="B2990" t="str">
            <v>Zásuvná datová ochrana...PDP-2x2-5-D</v>
          </cell>
          <cell r="C2990">
            <v>3270</v>
          </cell>
          <cell r="D2990">
            <v>1</v>
          </cell>
          <cell r="E2990" t="str">
            <v>KS</v>
          </cell>
          <cell r="F2990">
            <v>3270</v>
          </cell>
        </row>
        <row r="2991">
          <cell r="A2991">
            <v>5080319</v>
          </cell>
          <cell r="B2991" t="str">
            <v>Zásuvná datová ochrana...PDP-2x2-12-D</v>
          </cell>
          <cell r="C2991">
            <v>3270</v>
          </cell>
          <cell r="D2991">
            <v>1</v>
          </cell>
          <cell r="E2991" t="str">
            <v>KS</v>
          </cell>
          <cell r="F2991">
            <v>3270</v>
          </cell>
        </row>
        <row r="2992">
          <cell r="A2992">
            <v>5080321</v>
          </cell>
          <cell r="B2992" t="str">
            <v>Zásuvná datová ochrana...PDP-2x2-24-D</v>
          </cell>
          <cell r="C2992">
            <v>3270</v>
          </cell>
          <cell r="D2992">
            <v>1</v>
          </cell>
          <cell r="E2992" t="str">
            <v>KS</v>
          </cell>
          <cell r="F2992">
            <v>3270</v>
          </cell>
        </row>
        <row r="2993">
          <cell r="A2993">
            <v>5080323</v>
          </cell>
          <cell r="B2993" t="str">
            <v>Zásuvná datová ochrana...PDP-2x2-48-D</v>
          </cell>
          <cell r="C2993">
            <v>3270</v>
          </cell>
          <cell r="D2993">
            <v>1</v>
          </cell>
          <cell r="E2993" t="str">
            <v>KS</v>
          </cell>
          <cell r="F2993">
            <v>3270</v>
          </cell>
        </row>
        <row r="2994">
          <cell r="A2994">
            <v>5080325</v>
          </cell>
          <cell r="B2994" t="str">
            <v>Zásuvná datová ochrana...PDP-2x2-5-I</v>
          </cell>
          <cell r="C2994">
            <v>5095</v>
          </cell>
          <cell r="D2994">
            <v>1</v>
          </cell>
          <cell r="E2994" t="str">
            <v>KS</v>
          </cell>
          <cell r="F2994">
            <v>5095</v>
          </cell>
        </row>
        <row r="2995">
          <cell r="A2995">
            <v>5080327</v>
          </cell>
          <cell r="B2995" t="str">
            <v>Zásuvná datová ochrana...PDP-2x2-12-I</v>
          </cell>
          <cell r="C2995">
            <v>5095</v>
          </cell>
          <cell r="D2995">
            <v>1</v>
          </cell>
          <cell r="E2995" t="str">
            <v>KS</v>
          </cell>
          <cell r="F2995">
            <v>5095</v>
          </cell>
        </row>
        <row r="2996">
          <cell r="A2996">
            <v>5080329</v>
          </cell>
          <cell r="B2996" t="str">
            <v>Zásuvná datová ochrana...PDP-2x2-24-I</v>
          </cell>
          <cell r="C2996">
            <v>5095</v>
          </cell>
          <cell r="D2996">
            <v>1</v>
          </cell>
          <cell r="E2996" t="str">
            <v>KS</v>
          </cell>
          <cell r="F2996">
            <v>5095</v>
          </cell>
        </row>
        <row r="2997">
          <cell r="A2997">
            <v>5080331</v>
          </cell>
          <cell r="B2997" t="str">
            <v>Zásuvná datová ochrana...PDP-2x2-48-I</v>
          </cell>
          <cell r="C2997">
            <v>5095</v>
          </cell>
          <cell r="D2997">
            <v>1</v>
          </cell>
          <cell r="E2997" t="str">
            <v>KS</v>
          </cell>
          <cell r="F2997">
            <v>5095</v>
          </cell>
        </row>
        <row r="2998">
          <cell r="A2998">
            <v>5080402</v>
          </cell>
          <cell r="B2998" t="str">
            <v>Zásuvná datová ochrana...PDP-P-2-5</v>
          </cell>
          <cell r="C2998">
            <v>1970</v>
          </cell>
          <cell r="D2998">
            <v>1</v>
          </cell>
          <cell r="E2998" t="str">
            <v>KS</v>
          </cell>
          <cell r="F2998">
            <v>1970</v>
          </cell>
        </row>
        <row r="2999">
          <cell r="A2999">
            <v>5080404</v>
          </cell>
          <cell r="B2999" t="str">
            <v>Zásuvná datová ochrana...PDP-P-2-12</v>
          </cell>
          <cell r="C2999">
            <v>1970</v>
          </cell>
          <cell r="D2999">
            <v>1</v>
          </cell>
          <cell r="E2999" t="str">
            <v>KS</v>
          </cell>
          <cell r="F2999">
            <v>1970</v>
          </cell>
        </row>
        <row r="3000">
          <cell r="A3000">
            <v>5080406</v>
          </cell>
          <cell r="B3000" t="str">
            <v>Zásuvná datová ochrana...PDP-P-2-24</v>
          </cell>
          <cell r="C3000">
            <v>1970</v>
          </cell>
          <cell r="D3000">
            <v>1</v>
          </cell>
          <cell r="E3000" t="str">
            <v>KS</v>
          </cell>
          <cell r="F3000">
            <v>1970</v>
          </cell>
        </row>
        <row r="3001">
          <cell r="A3001">
            <v>5080408</v>
          </cell>
          <cell r="B3001" t="str">
            <v>Zásuvná datová ochrana...PDP-P-2-48</v>
          </cell>
          <cell r="C3001">
            <v>1970</v>
          </cell>
          <cell r="D3001">
            <v>1</v>
          </cell>
          <cell r="E3001" t="str">
            <v>KS</v>
          </cell>
          <cell r="F3001">
            <v>1970</v>
          </cell>
        </row>
        <row r="3002">
          <cell r="A3002">
            <v>5080410</v>
          </cell>
          <cell r="B3002" t="str">
            <v>Zásuvná datová ochrana...PDP-P-2x2-5</v>
          </cell>
          <cell r="C3002">
            <v>2827</v>
          </cell>
          <cell r="D3002">
            <v>1</v>
          </cell>
          <cell r="E3002" t="str">
            <v>KS</v>
          </cell>
          <cell r="F3002">
            <v>2827</v>
          </cell>
        </row>
        <row r="3003">
          <cell r="A3003">
            <v>5080412</v>
          </cell>
          <cell r="B3003" t="str">
            <v>Zásuvná datová ochrana...PDP-P-2x2-12</v>
          </cell>
          <cell r="C3003">
            <v>2827</v>
          </cell>
          <cell r="D3003">
            <v>1</v>
          </cell>
          <cell r="E3003" t="str">
            <v>KS</v>
          </cell>
          <cell r="F3003">
            <v>2827</v>
          </cell>
        </row>
        <row r="3004">
          <cell r="A3004">
            <v>5080414</v>
          </cell>
          <cell r="B3004" t="str">
            <v>Zásuvná datová ochrana...PDP-P-2x2-24</v>
          </cell>
          <cell r="C3004">
            <v>2827</v>
          </cell>
          <cell r="D3004">
            <v>1</v>
          </cell>
          <cell r="E3004" t="str">
            <v>KS</v>
          </cell>
          <cell r="F3004">
            <v>2827</v>
          </cell>
        </row>
        <row r="3005">
          <cell r="A3005">
            <v>5080416</v>
          </cell>
          <cell r="B3005" t="str">
            <v>Zásuvná datová ochrana...PDP-P-2x2-48</v>
          </cell>
          <cell r="C3005">
            <v>2827</v>
          </cell>
          <cell r="D3005">
            <v>1</v>
          </cell>
          <cell r="E3005" t="str">
            <v>KS</v>
          </cell>
          <cell r="F3005">
            <v>2827</v>
          </cell>
        </row>
        <row r="3006">
          <cell r="A3006">
            <v>5081001</v>
          </cell>
          <cell r="B3006" t="str">
            <v>Základní ochrana...RJ45 S-E100 4-B</v>
          </cell>
          <cell r="C3006">
            <v>2137</v>
          </cell>
          <cell r="D3006">
            <v>1</v>
          </cell>
          <cell r="E3006" t="str">
            <v>KS</v>
          </cell>
          <cell r="F3006">
            <v>2137</v>
          </cell>
        </row>
        <row r="3007">
          <cell r="A3007">
            <v>5081070</v>
          </cell>
          <cell r="B3007" t="str">
            <v>Přepěťová ochrana...PND-2in1-C-OS</v>
          </cell>
          <cell r="C3007">
            <v>5144</v>
          </cell>
          <cell r="D3007">
            <v>1</v>
          </cell>
          <cell r="E3007" t="str">
            <v>KS</v>
          </cell>
          <cell r="F3007">
            <v>5144</v>
          </cell>
        </row>
        <row r="3008">
          <cell r="A3008">
            <v>5081072</v>
          </cell>
          <cell r="B3008" t="str">
            <v>Přepěťová ochrana...PND-3in1-C-OS</v>
          </cell>
          <cell r="C3008">
            <v>5867</v>
          </cell>
          <cell r="D3008">
            <v>1</v>
          </cell>
          <cell r="E3008" t="str">
            <v>KS</v>
          </cell>
          <cell r="F3008">
            <v>5867</v>
          </cell>
        </row>
        <row r="3009">
          <cell r="A3009">
            <v>5081690</v>
          </cell>
          <cell r="B3009" t="str">
            <v>Přepěťová ochrana...TD-4/I</v>
          </cell>
          <cell r="C3009">
            <v>2995</v>
          </cell>
          <cell r="D3009">
            <v>1</v>
          </cell>
          <cell r="E3009" t="str">
            <v>KS</v>
          </cell>
          <cell r="F3009">
            <v>2995</v>
          </cell>
        </row>
        <row r="3010">
          <cell r="A3010">
            <v>5081694</v>
          </cell>
          <cell r="B3010" t="str">
            <v>Přepěťová ochrana...TD-2/D-HS</v>
          </cell>
          <cell r="C3010">
            <v>2846</v>
          </cell>
          <cell r="D3010">
            <v>1</v>
          </cell>
          <cell r="E3010" t="str">
            <v>KS</v>
          </cell>
          <cell r="F3010">
            <v>2846</v>
          </cell>
        </row>
        <row r="3011">
          <cell r="A3011">
            <v>5081698</v>
          </cell>
          <cell r="B3011" t="str">
            <v>Kombinovaná ochrana telekom....TD-2D-V</v>
          </cell>
          <cell r="C3011">
            <v>2128</v>
          </cell>
          <cell r="D3011">
            <v>1</v>
          </cell>
          <cell r="E3011" t="str">
            <v>KS</v>
          </cell>
          <cell r="F3011">
            <v>2128</v>
          </cell>
        </row>
        <row r="3012">
          <cell r="A3012">
            <v>5081800</v>
          </cell>
          <cell r="B3012" t="str">
            <v>NP-CAT6A...ND-CAT6A/EA</v>
          </cell>
          <cell r="C3012">
            <v>4006</v>
          </cell>
          <cell r="D3012">
            <v>1</v>
          </cell>
          <cell r="E3012" t="str">
            <v>KS</v>
          </cell>
          <cell r="F3012">
            <v>4006</v>
          </cell>
        </row>
        <row r="3013">
          <cell r="A3013">
            <v>5083400</v>
          </cell>
          <cell r="B3013" t="str">
            <v>Ochrana datových vedení...TV 4+1</v>
          </cell>
          <cell r="C3013">
            <v>3153</v>
          </cell>
          <cell r="D3013">
            <v>1</v>
          </cell>
          <cell r="E3013" t="str">
            <v>KS</v>
          </cell>
          <cell r="F3013">
            <v>3153</v>
          </cell>
        </row>
        <row r="3014">
          <cell r="A3014">
            <v>5084008</v>
          </cell>
          <cell r="B3014" t="str">
            <v>Připojovací svorkovnice...LSA-A-LEI</v>
          </cell>
          <cell r="C3014">
            <v>417</v>
          </cell>
          <cell r="D3014">
            <v>1</v>
          </cell>
          <cell r="E3014" t="str">
            <v>KS</v>
          </cell>
          <cell r="F3014">
            <v>417</v>
          </cell>
        </row>
        <row r="3015">
          <cell r="A3015">
            <v>5084012</v>
          </cell>
          <cell r="B3015" t="str">
            <v>Rozpojovací lišta...LSA-T-LEI</v>
          </cell>
          <cell r="C3015">
            <v>533</v>
          </cell>
          <cell r="D3015">
            <v>1</v>
          </cell>
          <cell r="E3015" t="str">
            <v>KS</v>
          </cell>
          <cell r="F3015">
            <v>533</v>
          </cell>
        </row>
        <row r="3016">
          <cell r="A3016">
            <v>5084016</v>
          </cell>
          <cell r="B3016" t="str">
            <v>Uzemňovací lišta...LSA-E-LEI</v>
          </cell>
          <cell r="C3016">
            <v>758</v>
          </cell>
          <cell r="D3016">
            <v>1</v>
          </cell>
          <cell r="E3016" t="str">
            <v>KS</v>
          </cell>
          <cell r="F3016">
            <v>758</v>
          </cell>
        </row>
        <row r="3017">
          <cell r="A3017">
            <v>5084036</v>
          </cell>
          <cell r="B3017" t="str">
            <v>Montážní opěrka...LSA-M</v>
          </cell>
          <cell r="C3017">
            <v>586</v>
          </cell>
          <cell r="D3017">
            <v>1</v>
          </cell>
          <cell r="E3017" t="str">
            <v>KS</v>
          </cell>
          <cell r="F3017">
            <v>586</v>
          </cell>
        </row>
        <row r="3018">
          <cell r="A3018">
            <v>5084040</v>
          </cell>
          <cell r="B3018" t="str">
            <v>Ukládací nástroj...LSA-TOOL</v>
          </cell>
          <cell r="C3018">
            <v>194</v>
          </cell>
          <cell r="D3018">
            <v>1</v>
          </cell>
          <cell r="E3018" t="str">
            <v>KS</v>
          </cell>
          <cell r="F3018">
            <v>194</v>
          </cell>
        </row>
        <row r="3019">
          <cell r="A3019">
            <v>5088554</v>
          </cell>
          <cell r="B3019" t="str">
            <v>PV sestava ve skříni...PVG-C1000S100</v>
          </cell>
          <cell r="C3019">
            <v>4589</v>
          </cell>
          <cell r="D3019">
            <v>1</v>
          </cell>
          <cell r="E3019" t="str">
            <v>KS</v>
          </cell>
          <cell r="F3019">
            <v>4589</v>
          </cell>
        </row>
        <row r="3020">
          <cell r="A3020">
            <v>5088556</v>
          </cell>
          <cell r="B3020" t="str">
            <v>PV sestava ve skříni...PVG-C1000S110</v>
          </cell>
          <cell r="C3020">
            <v>7364</v>
          </cell>
          <cell r="D3020">
            <v>1</v>
          </cell>
          <cell r="E3020" t="str">
            <v>KS</v>
          </cell>
          <cell r="F3020">
            <v>7364</v>
          </cell>
        </row>
        <row r="3021">
          <cell r="A3021">
            <v>5088564</v>
          </cell>
          <cell r="B3021" t="str">
            <v>PV sestava ve skříni...VG-BC900S1</v>
          </cell>
          <cell r="C3021">
            <v>7879</v>
          </cell>
          <cell r="D3021">
            <v>1</v>
          </cell>
          <cell r="E3021" t="str">
            <v>KS</v>
          </cell>
          <cell r="F3021">
            <v>7879</v>
          </cell>
        </row>
        <row r="3022">
          <cell r="A3022">
            <v>5088643</v>
          </cell>
          <cell r="B3022" t="str">
            <v>PV sestava ve skříni...PVG-BC900K  400</v>
          </cell>
          <cell r="C3022">
            <v>6806</v>
          </cell>
          <cell r="D3022">
            <v>1</v>
          </cell>
          <cell r="E3022" t="str">
            <v>KS</v>
          </cell>
          <cell r="F3022">
            <v>6806</v>
          </cell>
        </row>
        <row r="3023">
          <cell r="A3023">
            <v>5088657</v>
          </cell>
          <cell r="B3023" t="str">
            <v>PV sestava ve skříni...PVG-C1000K  400</v>
          </cell>
          <cell r="C3023">
            <v>6066</v>
          </cell>
          <cell r="D3023">
            <v>1</v>
          </cell>
          <cell r="E3023" t="str">
            <v>KS</v>
          </cell>
          <cell r="F3023">
            <v>6066</v>
          </cell>
        </row>
        <row r="3024">
          <cell r="A3024">
            <v>5089754</v>
          </cell>
          <cell r="B3024" t="str">
            <v>Ochranná sada...PS3-B+C TNC</v>
          </cell>
          <cell r="C3024">
            <v>12107</v>
          </cell>
          <cell r="D3024">
            <v>1</v>
          </cell>
          <cell r="E3024" t="str">
            <v>KS</v>
          </cell>
          <cell r="F3024">
            <v>12107</v>
          </cell>
        </row>
        <row r="3025">
          <cell r="A3025">
            <v>5089761</v>
          </cell>
          <cell r="B3025" t="str">
            <v>Ochranná sada...PS4-B+C TT+TNS</v>
          </cell>
          <cell r="C3025">
            <v>15551</v>
          </cell>
          <cell r="D3025">
            <v>1</v>
          </cell>
          <cell r="E3025" t="str">
            <v>KS</v>
          </cell>
          <cell r="F3025">
            <v>15551</v>
          </cell>
        </row>
        <row r="3026">
          <cell r="A3026">
            <v>5091722</v>
          </cell>
          <cell r="B3026" t="str">
            <v>Čítač bleskových proudů...LSC I+II</v>
          </cell>
          <cell r="C3026">
            <v>11556</v>
          </cell>
          <cell r="D3026">
            <v>1</v>
          </cell>
          <cell r="E3026" t="str">
            <v>KS</v>
          </cell>
          <cell r="F3026">
            <v>11556</v>
          </cell>
        </row>
        <row r="3027">
          <cell r="A3027">
            <v>5092422</v>
          </cell>
          <cell r="B3027" t="str">
            <v>Modul přepěťové ochrany...ÜSM-10-230I1P+PE</v>
          </cell>
          <cell r="C3027">
            <v>945</v>
          </cell>
          <cell r="D3027">
            <v>1</v>
          </cell>
          <cell r="E3027" t="str">
            <v>KS</v>
          </cell>
          <cell r="F3027">
            <v>945</v>
          </cell>
        </row>
        <row r="3028">
          <cell r="A3028">
            <v>5092451</v>
          </cell>
          <cell r="B3028" t="str">
            <v>Modul přepěťové ochrany...ÜSM-A</v>
          </cell>
          <cell r="C3028">
            <v>1227</v>
          </cell>
          <cell r="D3028">
            <v>1</v>
          </cell>
          <cell r="E3028" t="str">
            <v>KS</v>
          </cell>
          <cell r="F3028">
            <v>1227</v>
          </cell>
        </row>
        <row r="3029">
          <cell r="A3029">
            <v>5092472</v>
          </cell>
          <cell r="B3029" t="str">
            <v>Modul přepěťové ochrany...ÜSM-A-4</v>
          </cell>
          <cell r="C3029">
            <v>1269</v>
          </cell>
          <cell r="D3029">
            <v>1</v>
          </cell>
          <cell r="E3029" t="str">
            <v>KS</v>
          </cell>
          <cell r="F3029">
            <v>1269</v>
          </cell>
        </row>
        <row r="3030">
          <cell r="A3030">
            <v>5092478</v>
          </cell>
          <cell r="B3030" t="str">
            <v>Svodič pro LED...ÜSM-LED 230-65</v>
          </cell>
          <cell r="C3030">
            <v>1476</v>
          </cell>
          <cell r="D3030">
            <v>1</v>
          </cell>
          <cell r="E3030" t="str">
            <v>KS</v>
          </cell>
          <cell r="F3030">
            <v>1476</v>
          </cell>
        </row>
        <row r="3031">
          <cell r="A3031">
            <v>5092480</v>
          </cell>
          <cell r="B3031" t="str">
            <v>Svodič pro LED...ÜSM-LED 230</v>
          </cell>
          <cell r="C3031">
            <v>1244</v>
          </cell>
          <cell r="D3031">
            <v>1</v>
          </cell>
          <cell r="E3031" t="str">
            <v>KS</v>
          </cell>
          <cell r="F3031">
            <v>1244</v>
          </cell>
        </row>
        <row r="3032">
          <cell r="A3032">
            <v>5093236</v>
          </cell>
          <cell r="B3032" t="str">
            <v>Ochranný přístroj...DS-BNC W/W</v>
          </cell>
          <cell r="C3032">
            <v>1980</v>
          </cell>
          <cell r="D3032">
            <v>1</v>
          </cell>
          <cell r="E3032" t="str">
            <v>KS</v>
          </cell>
          <cell r="F3032">
            <v>1980</v>
          </cell>
        </row>
        <row r="3033">
          <cell r="A3033">
            <v>5093272</v>
          </cell>
          <cell r="B3033" t="str">
            <v>Ochranný přístroj...DS-F W/W</v>
          </cell>
          <cell r="C3033">
            <v>1793</v>
          </cell>
          <cell r="D3033">
            <v>1</v>
          </cell>
          <cell r="E3033" t="str">
            <v>KS</v>
          </cell>
          <cell r="F3033">
            <v>1793</v>
          </cell>
        </row>
        <row r="3034">
          <cell r="A3034">
            <v>5093277</v>
          </cell>
          <cell r="B3034" t="str">
            <v>Ochranný přístroj...DS-SMA W/W</v>
          </cell>
          <cell r="C3034">
            <v>2466</v>
          </cell>
          <cell r="D3034">
            <v>1</v>
          </cell>
          <cell r="E3034" t="str">
            <v>KS</v>
          </cell>
          <cell r="F3034">
            <v>2466</v>
          </cell>
        </row>
        <row r="3035">
          <cell r="A3035">
            <v>5093380</v>
          </cell>
          <cell r="B3035" t="str">
            <v>V10 Compact...V10 COMPACT 255</v>
          </cell>
          <cell r="C3035">
            <v>2237</v>
          </cell>
          <cell r="D3035">
            <v>1</v>
          </cell>
          <cell r="E3035" t="str">
            <v>KS</v>
          </cell>
          <cell r="F3035">
            <v>2237</v>
          </cell>
        </row>
        <row r="3036">
          <cell r="A3036">
            <v>5093382</v>
          </cell>
          <cell r="B3036" t="str">
            <v>V10 Compact...V10 COMPACT-FS</v>
          </cell>
          <cell r="C3036">
            <v>3116</v>
          </cell>
          <cell r="D3036">
            <v>1</v>
          </cell>
          <cell r="E3036" t="str">
            <v>KS</v>
          </cell>
          <cell r="F3036">
            <v>3116</v>
          </cell>
        </row>
        <row r="3037">
          <cell r="A3037">
            <v>5093402</v>
          </cell>
          <cell r="B3037" t="str">
            <v>V10 Compact...V10-C 0-280</v>
          </cell>
          <cell r="C3037">
            <v>415</v>
          </cell>
          <cell r="D3037">
            <v>1</v>
          </cell>
          <cell r="E3037" t="str">
            <v>KS</v>
          </cell>
          <cell r="F3037">
            <v>415</v>
          </cell>
        </row>
        <row r="3038">
          <cell r="A3038">
            <v>5093418</v>
          </cell>
          <cell r="B3038" t="str">
            <v>SurgeController V10...V10-C 1+NPE-280</v>
          </cell>
          <cell r="C3038">
            <v>1344</v>
          </cell>
          <cell r="D3038">
            <v>1</v>
          </cell>
          <cell r="E3038" t="str">
            <v>KS</v>
          </cell>
          <cell r="F3038">
            <v>1344</v>
          </cell>
        </row>
        <row r="3039">
          <cell r="A3039">
            <v>5093511</v>
          </cell>
          <cell r="B3039" t="str">
            <v>Kombinovaný svodič...V50-3-280</v>
          </cell>
          <cell r="C3039">
            <v>4068</v>
          </cell>
          <cell r="D3039">
            <v>1</v>
          </cell>
          <cell r="E3039" t="str">
            <v>KS</v>
          </cell>
          <cell r="F3039">
            <v>4068</v>
          </cell>
        </row>
        <row r="3040">
          <cell r="A3040">
            <v>5093513</v>
          </cell>
          <cell r="B3040" t="str">
            <v>Kombinovaný svodič...V50-4-280</v>
          </cell>
          <cell r="C3040">
            <v>5965</v>
          </cell>
          <cell r="D3040">
            <v>1</v>
          </cell>
          <cell r="E3040" t="str">
            <v>KS</v>
          </cell>
          <cell r="F3040">
            <v>5965</v>
          </cell>
        </row>
        <row r="3041">
          <cell r="A3041">
            <v>5093516</v>
          </cell>
          <cell r="B3041" t="str">
            <v>Kombinovaný svodič...V50-3+FS-280</v>
          </cell>
          <cell r="C3041">
            <v>5236</v>
          </cell>
          <cell r="D3041">
            <v>1</v>
          </cell>
          <cell r="E3041" t="str">
            <v>KS</v>
          </cell>
          <cell r="F3041">
            <v>5236</v>
          </cell>
        </row>
        <row r="3042">
          <cell r="A3042">
            <v>5093518</v>
          </cell>
          <cell r="B3042" t="str">
            <v>Kombinovaný svodič...V50-4+FS-280</v>
          </cell>
          <cell r="C3042">
            <v>6665</v>
          </cell>
          <cell r="D3042">
            <v>1</v>
          </cell>
          <cell r="E3042" t="str">
            <v>KS</v>
          </cell>
          <cell r="F3042">
            <v>6665</v>
          </cell>
        </row>
        <row r="3043">
          <cell r="A3043">
            <v>5093522</v>
          </cell>
          <cell r="B3043" t="str">
            <v>Kombinovaný svodič...V50-1+NPE-280</v>
          </cell>
          <cell r="C3043">
            <v>2780</v>
          </cell>
          <cell r="D3043">
            <v>1</v>
          </cell>
          <cell r="E3043" t="str">
            <v>KS</v>
          </cell>
          <cell r="F3043">
            <v>2780</v>
          </cell>
        </row>
        <row r="3044">
          <cell r="A3044">
            <v>5093526</v>
          </cell>
          <cell r="B3044" t="str">
            <v>Přepěťová ochrana...V50-3+NPE-280</v>
          </cell>
          <cell r="C3044">
            <v>5539</v>
          </cell>
          <cell r="D3044">
            <v>1</v>
          </cell>
          <cell r="E3044" t="str">
            <v>KS</v>
          </cell>
          <cell r="F3044">
            <v>5539</v>
          </cell>
        </row>
        <row r="3045">
          <cell r="A3045">
            <v>5093533</v>
          </cell>
          <cell r="B3045" t="str">
            <v>Kombinovaný svodič...V50-3+NPE+FS-280</v>
          </cell>
          <cell r="C3045">
            <v>6665</v>
          </cell>
          <cell r="D3045">
            <v>1</v>
          </cell>
          <cell r="E3045" t="str">
            <v>KS</v>
          </cell>
          <cell r="F3045">
            <v>6665</v>
          </cell>
        </row>
        <row r="3046">
          <cell r="A3046">
            <v>5093574</v>
          </cell>
          <cell r="B3046" t="str">
            <v>Přepěťová ochrana...V50-3-385</v>
          </cell>
          <cell r="C3046">
            <v>3773</v>
          </cell>
          <cell r="D3046">
            <v>1</v>
          </cell>
          <cell r="E3046" t="str">
            <v>KS</v>
          </cell>
          <cell r="F3046">
            <v>3773</v>
          </cell>
        </row>
        <row r="3047">
          <cell r="A3047">
            <v>5093594</v>
          </cell>
          <cell r="B3047" t="str">
            <v>Přepěťová ochrana...VG-V50-1+NPE-280</v>
          </cell>
          <cell r="C3047">
            <v>3882</v>
          </cell>
          <cell r="D3047">
            <v>1</v>
          </cell>
          <cell r="E3047" t="str">
            <v>KS</v>
          </cell>
          <cell r="F3047">
            <v>3882</v>
          </cell>
        </row>
        <row r="3048">
          <cell r="A3048">
            <v>5093596</v>
          </cell>
          <cell r="B3048" t="str">
            <v>Přepěťová ochrana...VG-V50-3+NPE-280</v>
          </cell>
          <cell r="C3048">
            <v>6931</v>
          </cell>
          <cell r="D3048">
            <v>1</v>
          </cell>
          <cell r="E3048" t="str">
            <v>KS</v>
          </cell>
          <cell r="F3048">
            <v>6931</v>
          </cell>
        </row>
        <row r="3049">
          <cell r="A3049">
            <v>5093625</v>
          </cell>
          <cell r="B3049" t="str">
            <v>Přepěťová ochrana...V50-B+C 3PHFS600</v>
          </cell>
          <cell r="C3049">
            <v>5839</v>
          </cell>
          <cell r="D3049">
            <v>1</v>
          </cell>
          <cell r="E3049" t="str">
            <v>KS</v>
          </cell>
          <cell r="F3049">
            <v>5839</v>
          </cell>
        </row>
        <row r="3050">
          <cell r="A3050">
            <v>5093724</v>
          </cell>
          <cell r="B3050" t="str">
            <v>Přepěťová ochrana...V50-B+C 0-280</v>
          </cell>
          <cell r="C3050">
            <v>1256</v>
          </cell>
          <cell r="D3050">
            <v>1</v>
          </cell>
          <cell r="E3050" t="str">
            <v>KS</v>
          </cell>
          <cell r="F3050">
            <v>1256</v>
          </cell>
        </row>
        <row r="3051">
          <cell r="A3051">
            <v>5094212</v>
          </cell>
          <cell r="B3051" t="str">
            <v>Přepěťová ochrana...V-PV-T2-1500+FS</v>
          </cell>
          <cell r="C3051">
            <v>4893</v>
          </cell>
          <cell r="D3051">
            <v>1</v>
          </cell>
          <cell r="E3051" t="str">
            <v>KS</v>
          </cell>
          <cell r="F3051">
            <v>4893</v>
          </cell>
        </row>
        <row r="3052">
          <cell r="A3052">
            <v>5094232</v>
          </cell>
          <cell r="B3052" t="str">
            <v>Přepěťová ochrana...V-PV-T1+2-1000FS</v>
          </cell>
          <cell r="C3052">
            <v>5368</v>
          </cell>
          <cell r="D3052">
            <v>1</v>
          </cell>
          <cell r="E3052" t="str">
            <v>KS</v>
          </cell>
          <cell r="F3052">
            <v>5368</v>
          </cell>
        </row>
        <row r="3053">
          <cell r="A3053">
            <v>5094418</v>
          </cell>
          <cell r="B3053" t="str">
            <v>CombiController V25...V25-B+C 1-280</v>
          </cell>
          <cell r="C3053">
            <v>1452</v>
          </cell>
          <cell r="D3053">
            <v>1</v>
          </cell>
          <cell r="E3053" t="str">
            <v>KS</v>
          </cell>
          <cell r="F3053">
            <v>1452</v>
          </cell>
        </row>
        <row r="3054">
          <cell r="A3054">
            <v>5094421</v>
          </cell>
          <cell r="B3054" t="str">
            <v>CombiController V25...V25-B+C 2-280</v>
          </cell>
          <cell r="C3054">
            <v>2870</v>
          </cell>
          <cell r="D3054">
            <v>1</v>
          </cell>
          <cell r="E3054" t="str">
            <v>KS</v>
          </cell>
          <cell r="F3054">
            <v>2870</v>
          </cell>
        </row>
        <row r="3055">
          <cell r="A3055">
            <v>5094423</v>
          </cell>
          <cell r="B3055" t="str">
            <v>CombiController V25...V25-B+C 3-280</v>
          </cell>
          <cell r="C3055">
            <v>4295</v>
          </cell>
          <cell r="D3055">
            <v>1</v>
          </cell>
          <cell r="E3055" t="str">
            <v>KS</v>
          </cell>
          <cell r="F3055">
            <v>4295</v>
          </cell>
        </row>
        <row r="3056">
          <cell r="A3056">
            <v>5094426</v>
          </cell>
          <cell r="B3056" t="str">
            <v>CombiController V25...V25-B+C 4-280</v>
          </cell>
          <cell r="C3056">
            <v>5518</v>
          </cell>
          <cell r="D3056">
            <v>1</v>
          </cell>
          <cell r="E3056" t="str">
            <v>KS</v>
          </cell>
          <cell r="F3056">
            <v>5518</v>
          </cell>
        </row>
        <row r="3057">
          <cell r="A3057">
            <v>5094444</v>
          </cell>
          <cell r="B3057" t="str">
            <v>CombiController V25...V25-B+C 1+NPE+FS</v>
          </cell>
          <cell r="C3057">
            <v>2880</v>
          </cell>
          <cell r="D3057">
            <v>1</v>
          </cell>
          <cell r="E3057" t="str">
            <v>KS</v>
          </cell>
          <cell r="F3057">
            <v>2880</v>
          </cell>
        </row>
        <row r="3058">
          <cell r="A3058">
            <v>5094454</v>
          </cell>
          <cell r="B3058" t="str">
            <v>CombiController V25...V25-B+C 3NPE150</v>
          </cell>
          <cell r="C3058">
            <v>5333</v>
          </cell>
          <cell r="D3058">
            <v>1</v>
          </cell>
          <cell r="E3058" t="str">
            <v>KS</v>
          </cell>
          <cell r="F3058">
            <v>5333</v>
          </cell>
        </row>
        <row r="3059">
          <cell r="A3059">
            <v>5094457</v>
          </cell>
          <cell r="B3059" t="str">
            <v>CombiController V25...V25-B+C 1+NPE</v>
          </cell>
          <cell r="C3059">
            <v>2714</v>
          </cell>
          <cell r="D3059">
            <v>1</v>
          </cell>
          <cell r="E3059" t="str">
            <v>KS</v>
          </cell>
          <cell r="F3059">
            <v>2714</v>
          </cell>
        </row>
        <row r="3060">
          <cell r="A3060">
            <v>5094463</v>
          </cell>
          <cell r="B3060" t="str">
            <v>CombiController V25...V25-B+C 3+NPE</v>
          </cell>
          <cell r="C3060">
            <v>4763</v>
          </cell>
          <cell r="D3060">
            <v>1</v>
          </cell>
          <cell r="E3060" t="str">
            <v>KS</v>
          </cell>
          <cell r="F3060">
            <v>4763</v>
          </cell>
        </row>
        <row r="3061">
          <cell r="A3061">
            <v>5094478</v>
          </cell>
          <cell r="B3061" t="str">
            <v>CombiController V25...V25-B+C 3NPE385</v>
          </cell>
          <cell r="C3061">
            <v>5899</v>
          </cell>
          <cell r="D3061">
            <v>1</v>
          </cell>
          <cell r="E3061" t="str">
            <v>KS</v>
          </cell>
          <cell r="F3061">
            <v>5899</v>
          </cell>
        </row>
        <row r="3062">
          <cell r="A3062">
            <v>5094490</v>
          </cell>
          <cell r="B3062" t="str">
            <v>CombiController V25...V25-B+C 3-FS280</v>
          </cell>
          <cell r="C3062">
            <v>4337</v>
          </cell>
          <cell r="D3062">
            <v>1</v>
          </cell>
          <cell r="E3062" t="str">
            <v>KS</v>
          </cell>
          <cell r="F3062">
            <v>4337</v>
          </cell>
        </row>
        <row r="3063">
          <cell r="A3063">
            <v>5094493</v>
          </cell>
          <cell r="B3063" t="str">
            <v>CombiController V25...V25-B+C 4-FS280</v>
          </cell>
          <cell r="C3063">
            <v>5699</v>
          </cell>
          <cell r="D3063">
            <v>1</v>
          </cell>
          <cell r="E3063" t="str">
            <v>KS</v>
          </cell>
          <cell r="F3063">
            <v>5699</v>
          </cell>
        </row>
        <row r="3064">
          <cell r="A3064">
            <v>5094510</v>
          </cell>
          <cell r="B3064" t="str">
            <v>CombiController V25...V25-B+C 3+NPE-FS</v>
          </cell>
          <cell r="C3064">
            <v>4938</v>
          </cell>
          <cell r="D3064">
            <v>1</v>
          </cell>
          <cell r="E3064" t="str">
            <v>KS</v>
          </cell>
          <cell r="F3064">
            <v>4938</v>
          </cell>
        </row>
        <row r="3065">
          <cell r="A3065">
            <v>5094526</v>
          </cell>
          <cell r="B3065" t="str">
            <v>CombiController V25...V25-B+C 3NPEFS38</v>
          </cell>
          <cell r="C3065">
            <v>5396</v>
          </cell>
          <cell r="D3065">
            <v>1</v>
          </cell>
          <cell r="E3065" t="str">
            <v>KS</v>
          </cell>
          <cell r="F3065">
            <v>5396</v>
          </cell>
        </row>
        <row r="3066">
          <cell r="A3066">
            <v>5094574</v>
          </cell>
          <cell r="B3066" t="str">
            <v>Přepěťová ochrana...V20-C 3PHFS-1000</v>
          </cell>
          <cell r="C3066">
            <v>2775</v>
          </cell>
          <cell r="D3066">
            <v>1</v>
          </cell>
          <cell r="E3066" t="str">
            <v>KS</v>
          </cell>
          <cell r="F3066">
            <v>2775</v>
          </cell>
        </row>
        <row r="3067">
          <cell r="A3067">
            <v>5094605</v>
          </cell>
          <cell r="B3067" t="str">
            <v>Přepěťová ochrana...V20-C 3PH-600</v>
          </cell>
          <cell r="C3067">
            <v>2340</v>
          </cell>
          <cell r="D3067">
            <v>1</v>
          </cell>
          <cell r="E3067" t="str">
            <v>KS</v>
          </cell>
          <cell r="F3067">
            <v>2340</v>
          </cell>
        </row>
        <row r="3068">
          <cell r="A3068">
            <v>5094608</v>
          </cell>
          <cell r="B3068" t="str">
            <v>V 20-C/3-PH-1000...V20-C 3-PH-1000</v>
          </cell>
          <cell r="C3068">
            <v>2617</v>
          </cell>
          <cell r="D3068">
            <v>1</v>
          </cell>
          <cell r="E3068" t="str">
            <v>KS</v>
          </cell>
          <cell r="F3068">
            <v>2617</v>
          </cell>
        </row>
        <row r="3069">
          <cell r="A3069">
            <v>5094618</v>
          </cell>
          <cell r="B3069" t="str">
            <v>SurgeController V20...V20-C 1-280</v>
          </cell>
          <cell r="C3069">
            <v>810</v>
          </cell>
          <cell r="D3069">
            <v>1</v>
          </cell>
          <cell r="E3069" t="str">
            <v>KS</v>
          </cell>
          <cell r="F3069">
            <v>810</v>
          </cell>
        </row>
        <row r="3070">
          <cell r="A3070">
            <v>5094624</v>
          </cell>
          <cell r="B3070" t="str">
            <v>SurgeController V20...V20-C 3-280</v>
          </cell>
          <cell r="C3070">
            <v>2445</v>
          </cell>
          <cell r="D3070">
            <v>1</v>
          </cell>
          <cell r="E3070" t="str">
            <v>KS</v>
          </cell>
          <cell r="F3070">
            <v>2445</v>
          </cell>
        </row>
        <row r="3071">
          <cell r="A3071">
            <v>5094627</v>
          </cell>
          <cell r="B3071" t="str">
            <v>SurgeController V20...V20-C 4-280</v>
          </cell>
          <cell r="C3071">
            <v>3047</v>
          </cell>
          <cell r="D3071">
            <v>1</v>
          </cell>
          <cell r="E3071" t="str">
            <v>KS</v>
          </cell>
          <cell r="F3071">
            <v>3047</v>
          </cell>
        </row>
        <row r="3072">
          <cell r="A3072">
            <v>5094650</v>
          </cell>
          <cell r="B3072" t="str">
            <v>SurgeController V20...V20-C 1+NPE-280</v>
          </cell>
          <cell r="C3072">
            <v>1956</v>
          </cell>
          <cell r="D3072">
            <v>1</v>
          </cell>
          <cell r="E3072" t="str">
            <v>KS</v>
          </cell>
          <cell r="F3072">
            <v>1956</v>
          </cell>
        </row>
        <row r="3073">
          <cell r="A3073">
            <v>5094656</v>
          </cell>
          <cell r="B3073" t="str">
            <v>SurgeController V20...V20-C 3+NPE-280</v>
          </cell>
          <cell r="C3073">
            <v>3462</v>
          </cell>
          <cell r="D3073">
            <v>1</v>
          </cell>
          <cell r="E3073" t="str">
            <v>KS</v>
          </cell>
          <cell r="F3073">
            <v>3462</v>
          </cell>
        </row>
        <row r="3074">
          <cell r="A3074">
            <v>5094705</v>
          </cell>
          <cell r="B3074" t="str">
            <v>SurgeController V20...V20-C 3-385</v>
          </cell>
          <cell r="C3074">
            <v>2210</v>
          </cell>
          <cell r="D3074">
            <v>1</v>
          </cell>
          <cell r="E3074" t="str">
            <v>KS</v>
          </cell>
          <cell r="F3074">
            <v>2210</v>
          </cell>
        </row>
        <row r="3075">
          <cell r="A3075">
            <v>5094715</v>
          </cell>
          <cell r="B3075" t="str">
            <v>SurgeController V20...V20-C 3-550</v>
          </cell>
          <cell r="C3075">
            <v>2580</v>
          </cell>
          <cell r="D3075">
            <v>1</v>
          </cell>
          <cell r="E3075" t="str">
            <v>KS</v>
          </cell>
          <cell r="F3075">
            <v>2580</v>
          </cell>
        </row>
        <row r="3076">
          <cell r="A3076">
            <v>5094731</v>
          </cell>
          <cell r="B3076" t="str">
            <v>SurgeController V20...V20-C 3+FS-280</v>
          </cell>
          <cell r="C3076">
            <v>3704</v>
          </cell>
          <cell r="D3076">
            <v>1</v>
          </cell>
          <cell r="E3076" t="str">
            <v>KS</v>
          </cell>
          <cell r="F3076">
            <v>3704</v>
          </cell>
        </row>
        <row r="3077">
          <cell r="A3077">
            <v>5094764</v>
          </cell>
          <cell r="B3077" t="str">
            <v>Svodič přepětí...V 20-C 3+NPE+FS</v>
          </cell>
          <cell r="C3077">
            <v>4593</v>
          </cell>
          <cell r="D3077">
            <v>1</v>
          </cell>
          <cell r="E3077" t="str">
            <v>KS</v>
          </cell>
          <cell r="F3077">
            <v>4593</v>
          </cell>
        </row>
        <row r="3078">
          <cell r="A3078">
            <v>5094792</v>
          </cell>
          <cell r="B3078" t="str">
            <v>SurgeController V20...V20-C 3+FS-550</v>
          </cell>
          <cell r="C3078">
            <v>3174</v>
          </cell>
          <cell r="D3078">
            <v>1</v>
          </cell>
          <cell r="E3078" t="str">
            <v>KS</v>
          </cell>
          <cell r="F3078">
            <v>3174</v>
          </cell>
        </row>
        <row r="3079">
          <cell r="A3079">
            <v>5094920</v>
          </cell>
          <cell r="B3079" t="str">
            <v>SurgeController V10...V10-C 3+NPE</v>
          </cell>
          <cell r="C3079">
            <v>2694</v>
          </cell>
          <cell r="D3079">
            <v>1</v>
          </cell>
          <cell r="E3079" t="str">
            <v>KS</v>
          </cell>
          <cell r="F3079">
            <v>2694</v>
          </cell>
        </row>
        <row r="3080">
          <cell r="A3080">
            <v>5094931</v>
          </cell>
          <cell r="B3080" t="str">
            <v>SurgeController V10...V10-C 3+NPE+FS</v>
          </cell>
          <cell r="C3080">
            <v>3377</v>
          </cell>
          <cell r="D3080">
            <v>1</v>
          </cell>
          <cell r="E3080" t="str">
            <v>KS</v>
          </cell>
          <cell r="F3080">
            <v>3377</v>
          </cell>
        </row>
        <row r="3081">
          <cell r="A3081">
            <v>5095162</v>
          </cell>
          <cell r="B3081" t="str">
            <v>Svodič přepětí...V20-2-280</v>
          </cell>
          <cell r="C3081">
            <v>1556</v>
          </cell>
          <cell r="D3081">
            <v>1</v>
          </cell>
          <cell r="E3081" t="str">
            <v>KS</v>
          </cell>
          <cell r="F3081">
            <v>1556</v>
          </cell>
        </row>
        <row r="3082">
          <cell r="A3082">
            <v>5095163</v>
          </cell>
          <cell r="B3082" t="str">
            <v>Svodič přepětí...V20-3-280</v>
          </cell>
          <cell r="C3082">
            <v>2111</v>
          </cell>
          <cell r="D3082">
            <v>1</v>
          </cell>
          <cell r="E3082" t="str">
            <v>KS</v>
          </cell>
          <cell r="F3082">
            <v>2111</v>
          </cell>
        </row>
        <row r="3083">
          <cell r="A3083">
            <v>5095164</v>
          </cell>
          <cell r="B3083" t="str">
            <v>Svodič přepětí...V20-4-280</v>
          </cell>
          <cell r="C3083">
            <v>3132</v>
          </cell>
          <cell r="D3083">
            <v>1</v>
          </cell>
          <cell r="E3083" t="str">
            <v>KS</v>
          </cell>
          <cell r="F3083">
            <v>3132</v>
          </cell>
        </row>
        <row r="3084">
          <cell r="A3084">
            <v>5095171</v>
          </cell>
          <cell r="B3084" t="str">
            <v>Svodič přepětí...V20-1-320</v>
          </cell>
          <cell r="C3084">
            <v>864</v>
          </cell>
          <cell r="D3084">
            <v>1</v>
          </cell>
          <cell r="E3084" t="str">
            <v>KS</v>
          </cell>
          <cell r="F3084">
            <v>864</v>
          </cell>
        </row>
        <row r="3085">
          <cell r="A3085">
            <v>5095191</v>
          </cell>
          <cell r="B3085" t="str">
            <v>Svodič přepětí...V20-1-385</v>
          </cell>
          <cell r="C3085">
            <v>742</v>
          </cell>
          <cell r="D3085">
            <v>1</v>
          </cell>
          <cell r="E3085" t="str">
            <v>KS</v>
          </cell>
          <cell r="F3085">
            <v>742</v>
          </cell>
        </row>
        <row r="3086">
          <cell r="A3086">
            <v>5095193</v>
          </cell>
          <cell r="B3086" t="str">
            <v>Přepěťová ochrana...V20-3-385</v>
          </cell>
          <cell r="C3086">
            <v>2295</v>
          </cell>
          <cell r="D3086">
            <v>1</v>
          </cell>
          <cell r="E3086" t="str">
            <v>KS</v>
          </cell>
          <cell r="F3086">
            <v>2295</v>
          </cell>
        </row>
        <row r="3087">
          <cell r="A3087">
            <v>5095251</v>
          </cell>
          <cell r="B3087" t="str">
            <v>Svodič přepětí...V20-1+NPE-280</v>
          </cell>
          <cell r="C3087">
            <v>1761</v>
          </cell>
          <cell r="D3087">
            <v>1</v>
          </cell>
          <cell r="E3087" t="str">
            <v>KS</v>
          </cell>
          <cell r="F3087">
            <v>1761</v>
          </cell>
        </row>
        <row r="3088">
          <cell r="A3088">
            <v>5095253</v>
          </cell>
          <cell r="B3088" t="str">
            <v>Svodič přepětí...V20-3+NPE-280</v>
          </cell>
          <cell r="C3088">
            <v>3178</v>
          </cell>
          <cell r="D3088">
            <v>1</v>
          </cell>
          <cell r="E3088" t="str">
            <v>KS</v>
          </cell>
          <cell r="F3088">
            <v>3178</v>
          </cell>
        </row>
        <row r="3089">
          <cell r="A3089">
            <v>5095283</v>
          </cell>
          <cell r="B3089" t="str">
            <v>Svodič přepětí...V20-3+FS-280</v>
          </cell>
          <cell r="C3089">
            <v>3314</v>
          </cell>
          <cell r="D3089">
            <v>1</v>
          </cell>
          <cell r="E3089" t="str">
            <v>KS</v>
          </cell>
          <cell r="F3089">
            <v>3314</v>
          </cell>
        </row>
        <row r="3090">
          <cell r="A3090">
            <v>5095284</v>
          </cell>
          <cell r="B3090" t="str">
            <v>Svodič přepětí...V20-4+FS-280</v>
          </cell>
          <cell r="C3090">
            <v>4154</v>
          </cell>
          <cell r="D3090">
            <v>1</v>
          </cell>
          <cell r="E3090" t="str">
            <v>KS</v>
          </cell>
          <cell r="F3090">
            <v>4154</v>
          </cell>
        </row>
        <row r="3091">
          <cell r="A3091">
            <v>5095314</v>
          </cell>
          <cell r="B3091" t="str">
            <v>Svodič přepětí...V20-4+FS-550</v>
          </cell>
          <cell r="C3091">
            <v>4426</v>
          </cell>
          <cell r="D3091">
            <v>1</v>
          </cell>
          <cell r="E3091" t="str">
            <v>KS</v>
          </cell>
          <cell r="F3091">
            <v>4426</v>
          </cell>
        </row>
        <row r="3092">
          <cell r="A3092">
            <v>5095331</v>
          </cell>
          <cell r="B3092" t="str">
            <v>Přepěťová ochrana...V20-1+NPE+FS-280</v>
          </cell>
          <cell r="C3092">
            <v>2163</v>
          </cell>
          <cell r="D3092">
            <v>1</v>
          </cell>
          <cell r="E3092" t="str">
            <v>KS</v>
          </cell>
          <cell r="F3092">
            <v>2163</v>
          </cell>
        </row>
        <row r="3093">
          <cell r="A3093">
            <v>5095332</v>
          </cell>
          <cell r="B3093" t="str">
            <v>Svodič přepětí...V20-2+NPE+FS-280</v>
          </cell>
          <cell r="C3093">
            <v>3127</v>
          </cell>
          <cell r="D3093">
            <v>1</v>
          </cell>
          <cell r="E3093" t="str">
            <v>KS</v>
          </cell>
          <cell r="F3093">
            <v>3127</v>
          </cell>
        </row>
        <row r="3094">
          <cell r="A3094">
            <v>5095333</v>
          </cell>
          <cell r="B3094" t="str">
            <v>Přepěťová ochrana...V20-3+NPE+FS-280</v>
          </cell>
          <cell r="C3094">
            <v>3619</v>
          </cell>
          <cell r="D3094">
            <v>1</v>
          </cell>
          <cell r="E3094" t="str">
            <v>KS</v>
          </cell>
          <cell r="F3094">
            <v>3619</v>
          </cell>
        </row>
        <row r="3095">
          <cell r="A3095">
            <v>5095364</v>
          </cell>
          <cell r="B3095" t="str">
            <v>Svodič přepětí...V20-0-280</v>
          </cell>
          <cell r="C3095">
            <v>621</v>
          </cell>
          <cell r="D3095">
            <v>1</v>
          </cell>
          <cell r="E3095" t="str">
            <v>KS</v>
          </cell>
          <cell r="F3095">
            <v>621</v>
          </cell>
        </row>
        <row r="3096">
          <cell r="A3096">
            <v>5095603</v>
          </cell>
          <cell r="B3096" t="str">
            <v>Svodič bleskových proudů...C 25-B+C 0</v>
          </cell>
          <cell r="C3096">
            <v>799</v>
          </cell>
          <cell r="D3096">
            <v>1</v>
          </cell>
          <cell r="E3096" t="str">
            <v>KS</v>
          </cell>
          <cell r="F3096">
            <v>799</v>
          </cell>
        </row>
        <row r="3097">
          <cell r="A3097">
            <v>5095606</v>
          </cell>
          <cell r="B3097" t="str">
            <v>Jiskřiště NPE...C 25-B+C 1</v>
          </cell>
          <cell r="C3097">
            <v>1317</v>
          </cell>
          <cell r="D3097">
            <v>1</v>
          </cell>
          <cell r="E3097" t="str">
            <v>KS</v>
          </cell>
          <cell r="F3097">
            <v>1317</v>
          </cell>
        </row>
        <row r="3098">
          <cell r="A3098">
            <v>5096375</v>
          </cell>
          <cell r="B3098" t="str">
            <v>SurgeController V20...V20-C 2+AS-280</v>
          </cell>
          <cell r="C3098">
            <v>4045</v>
          </cell>
          <cell r="D3098">
            <v>1</v>
          </cell>
          <cell r="E3098" t="str">
            <v>KS</v>
          </cell>
          <cell r="F3098">
            <v>4045</v>
          </cell>
        </row>
        <row r="3099">
          <cell r="A3099">
            <v>5096383</v>
          </cell>
          <cell r="B3099" t="str">
            <v>SurgeController V20...V20-C 3+AS-280</v>
          </cell>
          <cell r="C3099">
            <v>4932</v>
          </cell>
          <cell r="D3099">
            <v>1</v>
          </cell>
          <cell r="E3099" t="str">
            <v>KS</v>
          </cell>
          <cell r="F3099">
            <v>4932</v>
          </cell>
        </row>
        <row r="3100">
          <cell r="A3100">
            <v>5096391</v>
          </cell>
          <cell r="B3100" t="str">
            <v>SurgeController V20...V20-C 4+AS-280</v>
          </cell>
          <cell r="C3100">
            <v>6068</v>
          </cell>
          <cell r="D3100">
            <v>1</v>
          </cell>
          <cell r="E3100" t="str">
            <v>KS</v>
          </cell>
          <cell r="F3100">
            <v>6068</v>
          </cell>
        </row>
        <row r="3101">
          <cell r="A3101">
            <v>5096397</v>
          </cell>
          <cell r="B3101" t="str">
            <v>SurgeController V20...V20-C 3+NPE+AS</v>
          </cell>
          <cell r="C3101">
            <v>6108</v>
          </cell>
          <cell r="D3101">
            <v>1</v>
          </cell>
          <cell r="E3101" t="str">
            <v>KS</v>
          </cell>
          <cell r="F3101">
            <v>6108</v>
          </cell>
        </row>
        <row r="3102">
          <cell r="A3102">
            <v>5096647</v>
          </cell>
          <cell r="B3102" t="str">
            <v>Fotovoltaický spodní díl...V20-C U-3PH-Y</v>
          </cell>
          <cell r="C3102">
            <v>921</v>
          </cell>
          <cell r="D3102">
            <v>1</v>
          </cell>
          <cell r="E3102" t="str">
            <v>KS</v>
          </cell>
          <cell r="F3102">
            <v>921</v>
          </cell>
        </row>
        <row r="3103">
          <cell r="A3103">
            <v>5096648</v>
          </cell>
          <cell r="B3103" t="str">
            <v>MultiBase...MB 1</v>
          </cell>
          <cell r="C3103">
            <v>299</v>
          </cell>
          <cell r="D3103">
            <v>1</v>
          </cell>
          <cell r="E3103" t="str">
            <v>KS</v>
          </cell>
          <cell r="F3103">
            <v>299</v>
          </cell>
        </row>
        <row r="3104">
          <cell r="A3104">
            <v>5096657</v>
          </cell>
          <cell r="B3104" t="str">
            <v>MultiBase...MB 2+NPE+FS</v>
          </cell>
          <cell r="C3104">
            <v>1402</v>
          </cell>
          <cell r="D3104">
            <v>1</v>
          </cell>
          <cell r="E3104" t="str">
            <v>KS</v>
          </cell>
          <cell r="F3104">
            <v>1402</v>
          </cell>
        </row>
        <row r="3105">
          <cell r="A3105">
            <v>5096665</v>
          </cell>
          <cell r="B3105" t="str">
            <v>MultiBase...MB 3</v>
          </cell>
          <cell r="C3105">
            <v>785</v>
          </cell>
          <cell r="D3105">
            <v>1</v>
          </cell>
          <cell r="E3105" t="str">
            <v>KS</v>
          </cell>
          <cell r="F3105">
            <v>785</v>
          </cell>
        </row>
        <row r="3106">
          <cell r="A3106">
            <v>5096820</v>
          </cell>
          <cell r="B3106" t="str">
            <v>LightningController...MC 50-B 0 VDE</v>
          </cell>
          <cell r="C3106">
            <v>2483</v>
          </cell>
          <cell r="D3106">
            <v>1</v>
          </cell>
          <cell r="E3106" t="str">
            <v>KS</v>
          </cell>
          <cell r="F3106">
            <v>2483</v>
          </cell>
        </row>
        <row r="3107">
          <cell r="A3107">
            <v>5096822</v>
          </cell>
          <cell r="B3107" t="str">
            <v>CoordinatedLightningController...MCD 50-B 0</v>
          </cell>
          <cell r="C3107">
            <v>2778</v>
          </cell>
          <cell r="D3107">
            <v>1</v>
          </cell>
          <cell r="E3107" t="str">
            <v>KS</v>
          </cell>
          <cell r="F3107">
            <v>2778</v>
          </cell>
        </row>
        <row r="3108">
          <cell r="A3108">
            <v>5096835</v>
          </cell>
          <cell r="B3108" t="str">
            <v>CoordinatedLightningController...MCD 50-B 3-OS</v>
          </cell>
          <cell r="C3108">
            <v>9795</v>
          </cell>
          <cell r="D3108">
            <v>1</v>
          </cell>
          <cell r="E3108" t="str">
            <v>KS</v>
          </cell>
          <cell r="F3108">
            <v>9795</v>
          </cell>
        </row>
        <row r="3109">
          <cell r="A3109">
            <v>5096836</v>
          </cell>
          <cell r="B3109" t="str">
            <v>CoordinatedLightningController...MCD 50-B 3+1-OS</v>
          </cell>
          <cell r="C3109">
            <v>13038</v>
          </cell>
          <cell r="D3109">
            <v>1</v>
          </cell>
          <cell r="E3109" t="str">
            <v>KS</v>
          </cell>
          <cell r="F3109">
            <v>13038</v>
          </cell>
        </row>
        <row r="3110">
          <cell r="A3110">
            <v>5096839</v>
          </cell>
          <cell r="B3110" t="str">
            <v>LightningController...MC 50-B U VDE</v>
          </cell>
          <cell r="C3110">
            <v>609</v>
          </cell>
          <cell r="D3110">
            <v>1</v>
          </cell>
          <cell r="E3110" t="str">
            <v>KS</v>
          </cell>
          <cell r="F3110">
            <v>609</v>
          </cell>
        </row>
        <row r="3111">
          <cell r="A3111">
            <v>5096847</v>
          </cell>
          <cell r="B3111" t="str">
            <v>LightningController...MC 50-B VDE</v>
          </cell>
          <cell r="C3111">
            <v>3238</v>
          </cell>
          <cell r="D3111">
            <v>1</v>
          </cell>
          <cell r="E3111" t="str">
            <v>KS</v>
          </cell>
          <cell r="F3111">
            <v>3238</v>
          </cell>
        </row>
        <row r="3112">
          <cell r="A3112">
            <v>5096849</v>
          </cell>
          <cell r="B3112" t="str">
            <v>CoordinatedLightningController...MCD 50-B</v>
          </cell>
          <cell r="C3112">
            <v>2888</v>
          </cell>
          <cell r="D3112">
            <v>1</v>
          </cell>
          <cell r="E3112" t="str">
            <v>KS</v>
          </cell>
          <cell r="F3112">
            <v>2888</v>
          </cell>
        </row>
        <row r="3113">
          <cell r="A3113">
            <v>5096852</v>
          </cell>
          <cell r="B3113" t="str">
            <v>CoordinatedLightningController...MCD 50-B-OS</v>
          </cell>
          <cell r="C3113">
            <v>3074</v>
          </cell>
          <cell r="D3113">
            <v>1</v>
          </cell>
          <cell r="E3113" t="str">
            <v>KS</v>
          </cell>
          <cell r="F3113">
            <v>3074</v>
          </cell>
        </row>
        <row r="3114">
          <cell r="A3114">
            <v>5096863</v>
          </cell>
          <cell r="B3114" t="str">
            <v>LightningController...MC 125-B NPE</v>
          </cell>
          <cell r="C3114">
            <v>4233</v>
          </cell>
          <cell r="D3114">
            <v>1</v>
          </cell>
          <cell r="E3114" t="str">
            <v>KS</v>
          </cell>
          <cell r="F3114">
            <v>4233</v>
          </cell>
        </row>
        <row r="3115">
          <cell r="A3115">
            <v>5096865</v>
          </cell>
          <cell r="B3115" t="str">
            <v>CoordinatedLightningController...MCD 125-B NPE</v>
          </cell>
          <cell r="C3115">
            <v>3107</v>
          </cell>
          <cell r="D3115">
            <v>1</v>
          </cell>
          <cell r="E3115" t="str">
            <v>KS</v>
          </cell>
          <cell r="F3115">
            <v>3107</v>
          </cell>
        </row>
        <row r="3116">
          <cell r="A3116">
            <v>5096876</v>
          </cell>
          <cell r="B3116" t="str">
            <v>LightningController...MC 50-B 3</v>
          </cell>
          <cell r="C3116">
            <v>11000</v>
          </cell>
          <cell r="D3116">
            <v>1</v>
          </cell>
          <cell r="E3116" t="str">
            <v>KS</v>
          </cell>
          <cell r="F3116">
            <v>11000</v>
          </cell>
        </row>
        <row r="3117">
          <cell r="A3117">
            <v>5096877</v>
          </cell>
          <cell r="B3117" t="str">
            <v>CoordinatedLightningController...MCD 50-B 3</v>
          </cell>
          <cell r="C3117">
            <v>8948</v>
          </cell>
          <cell r="D3117">
            <v>1</v>
          </cell>
          <cell r="E3117" t="str">
            <v>KS</v>
          </cell>
          <cell r="F3117">
            <v>8948</v>
          </cell>
        </row>
        <row r="3118">
          <cell r="A3118">
            <v>5096879</v>
          </cell>
          <cell r="B3118" t="str">
            <v>CoordinatedLightningController...MCD 50-B 3+1</v>
          </cell>
          <cell r="C3118">
            <v>11770</v>
          </cell>
          <cell r="D3118">
            <v>1</v>
          </cell>
          <cell r="E3118" t="str">
            <v>KS</v>
          </cell>
          <cell r="F3118">
            <v>11770</v>
          </cell>
        </row>
        <row r="3119">
          <cell r="A3119">
            <v>5096975</v>
          </cell>
          <cell r="B3119" t="str">
            <v>CoordinatedLightningController...MCF50-NAR-TT</v>
          </cell>
          <cell r="C3119">
            <v>8198</v>
          </cell>
          <cell r="D3119">
            <v>1</v>
          </cell>
          <cell r="E3119" t="str">
            <v>KS</v>
          </cell>
          <cell r="F3119">
            <v>8198</v>
          </cell>
        </row>
        <row r="3120">
          <cell r="A3120">
            <v>5096976</v>
          </cell>
          <cell r="B3120" t="str">
            <v>CoordinatedLightningController...MCF 35-P3+FS-440</v>
          </cell>
          <cell r="C3120">
            <v>15585</v>
          </cell>
          <cell r="D3120">
            <v>1</v>
          </cell>
          <cell r="E3120" t="str">
            <v>KS</v>
          </cell>
          <cell r="F3120">
            <v>15585</v>
          </cell>
        </row>
        <row r="3121">
          <cell r="A3121">
            <v>5096981</v>
          </cell>
          <cell r="B3121" t="str">
            <v>LightningController Compact...MCF75-3+FS</v>
          </cell>
          <cell r="C3121">
            <v>10594</v>
          </cell>
          <cell r="D3121">
            <v>1</v>
          </cell>
          <cell r="E3121" t="str">
            <v>KS</v>
          </cell>
          <cell r="F3121">
            <v>10594</v>
          </cell>
        </row>
        <row r="3122">
          <cell r="A3122">
            <v>5096987</v>
          </cell>
          <cell r="B3122" t="str">
            <v>LightningController Compact...MCF100-3+NPE+FS</v>
          </cell>
          <cell r="C3122">
            <v>12535</v>
          </cell>
          <cell r="D3122">
            <v>1</v>
          </cell>
          <cell r="E3122" t="str">
            <v>KS</v>
          </cell>
          <cell r="F3122">
            <v>12535</v>
          </cell>
        </row>
        <row r="3123">
          <cell r="A3123">
            <v>5097053</v>
          </cell>
          <cell r="B3123" t="str">
            <v>CombiController V25...V25-B+C 0-280</v>
          </cell>
          <cell r="C3123">
            <v>1171</v>
          </cell>
          <cell r="D3123">
            <v>1</v>
          </cell>
          <cell r="E3123" t="str">
            <v>KS</v>
          </cell>
          <cell r="F3123">
            <v>1171</v>
          </cell>
        </row>
        <row r="3124">
          <cell r="A3124">
            <v>5097065</v>
          </cell>
          <cell r="B3124" t="str">
            <v>Vrchní díl...V25-B+C 0-450PV</v>
          </cell>
          <cell r="C3124">
            <v>1258</v>
          </cell>
          <cell r="D3124">
            <v>1</v>
          </cell>
          <cell r="E3124" t="str">
            <v>KS</v>
          </cell>
          <cell r="F3124">
            <v>1258</v>
          </cell>
        </row>
        <row r="3125">
          <cell r="A3125">
            <v>5097193</v>
          </cell>
          <cell r="B3125" t="str">
            <v>CombiController V25...V25-B+C 4+AS280</v>
          </cell>
          <cell r="C3125">
            <v>7479</v>
          </cell>
          <cell r="D3125">
            <v>1</v>
          </cell>
          <cell r="E3125" t="str">
            <v>KS</v>
          </cell>
          <cell r="F3125">
            <v>7479</v>
          </cell>
        </row>
        <row r="3126">
          <cell r="A3126">
            <v>5097607</v>
          </cell>
          <cell r="B3126" t="str">
            <v>Ochrana MaR...VF24-AC/DC</v>
          </cell>
          <cell r="C3126">
            <v>1202</v>
          </cell>
          <cell r="D3126">
            <v>1</v>
          </cell>
          <cell r="E3126" t="str">
            <v>KS</v>
          </cell>
          <cell r="F3126">
            <v>1202</v>
          </cell>
        </row>
        <row r="3127">
          <cell r="A3127">
            <v>5097631</v>
          </cell>
          <cell r="B3127" t="str">
            <v>Blitzbarriere...VF110-AC DC</v>
          </cell>
          <cell r="C3127">
            <v>1257</v>
          </cell>
          <cell r="D3127">
            <v>1</v>
          </cell>
          <cell r="E3127" t="str">
            <v>KS</v>
          </cell>
          <cell r="F3127">
            <v>1257</v>
          </cell>
        </row>
        <row r="3128">
          <cell r="A3128">
            <v>5097650</v>
          </cell>
          <cell r="B3128" t="str">
            <v>VF 230 - AC...VF230-AC/DC</v>
          </cell>
          <cell r="C3128">
            <v>1164</v>
          </cell>
          <cell r="D3128">
            <v>1</v>
          </cell>
          <cell r="E3128" t="str">
            <v>KS</v>
          </cell>
          <cell r="F3128">
            <v>1164</v>
          </cell>
        </row>
        <row r="3129">
          <cell r="A3129">
            <v>5097820</v>
          </cell>
          <cell r="B3129" t="str">
            <v>Blitzbarriere...VF24-AC/DC-FS</v>
          </cell>
          <cell r="C3129">
            <v>1923</v>
          </cell>
          <cell r="D3129">
            <v>1</v>
          </cell>
          <cell r="E3129" t="str">
            <v>KS</v>
          </cell>
          <cell r="F3129">
            <v>1923</v>
          </cell>
        </row>
        <row r="3130">
          <cell r="A3130">
            <v>5097858</v>
          </cell>
          <cell r="B3130" t="str">
            <v>Blitzbarriere...VF230-AC-FS</v>
          </cell>
          <cell r="C3130">
            <v>1885</v>
          </cell>
          <cell r="D3130">
            <v>1</v>
          </cell>
          <cell r="E3130" t="str">
            <v>KS</v>
          </cell>
          <cell r="F3130">
            <v>1885</v>
          </cell>
        </row>
        <row r="3131">
          <cell r="A3131">
            <v>5097939</v>
          </cell>
          <cell r="B3131" t="str">
            <v>Jemná ochrana sítě MaR...VF2-230-AC/DC-FS</v>
          </cell>
          <cell r="C3131">
            <v>1937</v>
          </cell>
          <cell r="D3131">
            <v>1</v>
          </cell>
          <cell r="E3131" t="str">
            <v>KS</v>
          </cell>
          <cell r="F3131">
            <v>1937</v>
          </cell>
        </row>
        <row r="3132">
          <cell r="A3132">
            <v>5097976</v>
          </cell>
          <cell r="B3132" t="str">
            <v>blesková bariéra...TKS-B</v>
          </cell>
          <cell r="C3132">
            <v>898</v>
          </cell>
          <cell r="D3132">
            <v>1</v>
          </cell>
          <cell r="E3132" t="str">
            <v>KS</v>
          </cell>
          <cell r="F3132">
            <v>898</v>
          </cell>
        </row>
        <row r="3133">
          <cell r="A3133">
            <v>5098514</v>
          </cell>
          <cell r="B3133" t="str">
            <v>Svodič...FRD 24</v>
          </cell>
          <cell r="C3133">
            <v>934</v>
          </cell>
          <cell r="D3133">
            <v>1</v>
          </cell>
          <cell r="E3133" t="str">
            <v>KS</v>
          </cell>
          <cell r="F3133">
            <v>934</v>
          </cell>
        </row>
        <row r="3134">
          <cell r="A3134">
            <v>5098557</v>
          </cell>
          <cell r="B3134" t="str">
            <v>Svodič...FRD 110</v>
          </cell>
          <cell r="C3134">
            <v>1332</v>
          </cell>
          <cell r="D3134">
            <v>1</v>
          </cell>
          <cell r="E3134" t="str">
            <v>KS</v>
          </cell>
          <cell r="F3134">
            <v>1332</v>
          </cell>
        </row>
        <row r="3135">
          <cell r="A3135">
            <v>5098630</v>
          </cell>
          <cell r="B3135" t="str">
            <v>FLD 48...FLD 48</v>
          </cell>
          <cell r="C3135">
            <v>976</v>
          </cell>
          <cell r="D3135">
            <v>1</v>
          </cell>
          <cell r="E3135" t="str">
            <v>KS</v>
          </cell>
          <cell r="F3135">
            <v>976</v>
          </cell>
        </row>
        <row r="3136">
          <cell r="A3136">
            <v>5099579</v>
          </cell>
          <cell r="B3136" t="str">
            <v>SurgeController V20...V20-C 0-75</v>
          </cell>
          <cell r="C3136">
            <v>689</v>
          </cell>
          <cell r="D3136">
            <v>1</v>
          </cell>
          <cell r="E3136" t="str">
            <v>KS</v>
          </cell>
          <cell r="F3136">
            <v>689</v>
          </cell>
        </row>
        <row r="3137">
          <cell r="A3137">
            <v>5099595</v>
          </cell>
          <cell r="B3137" t="str">
            <v>SurgeController V20...V20-C 0-385</v>
          </cell>
          <cell r="C3137">
            <v>689</v>
          </cell>
          <cell r="D3137">
            <v>1</v>
          </cell>
          <cell r="E3137" t="str">
            <v>KS</v>
          </cell>
          <cell r="F3137">
            <v>689</v>
          </cell>
        </row>
        <row r="3138">
          <cell r="A3138">
            <v>5099609</v>
          </cell>
          <cell r="B3138" t="str">
            <v>SurgeController V20...V20-C 0-280</v>
          </cell>
          <cell r="C3138">
            <v>601</v>
          </cell>
          <cell r="D3138">
            <v>1</v>
          </cell>
          <cell r="E3138" t="str">
            <v>KS</v>
          </cell>
          <cell r="F3138">
            <v>601</v>
          </cell>
        </row>
        <row r="3139">
          <cell r="A3139">
            <v>5099611</v>
          </cell>
          <cell r="B3139" t="str">
            <v>Vrchní díl pro PV...V20-C 0-300PV</v>
          </cell>
          <cell r="C3139">
            <v>601</v>
          </cell>
          <cell r="D3139">
            <v>1</v>
          </cell>
          <cell r="E3139" t="str">
            <v>KS</v>
          </cell>
          <cell r="F3139">
            <v>601</v>
          </cell>
        </row>
        <row r="3140">
          <cell r="A3140">
            <v>5099613</v>
          </cell>
          <cell r="B3140" t="str">
            <v>SurgeController V20...V20-VA 0</v>
          </cell>
          <cell r="C3140">
            <v>685</v>
          </cell>
          <cell r="D3140">
            <v>1</v>
          </cell>
          <cell r="E3140" t="str">
            <v>KS</v>
          </cell>
          <cell r="F3140">
            <v>685</v>
          </cell>
        </row>
        <row r="3141">
          <cell r="A3141">
            <v>5099617</v>
          </cell>
          <cell r="B3141" t="str">
            <v>SurgeController V20...V20-C 0-550</v>
          </cell>
          <cell r="C3141">
            <v>689</v>
          </cell>
          <cell r="D3141">
            <v>1</v>
          </cell>
          <cell r="E3141" t="str">
            <v>KS</v>
          </cell>
          <cell r="F3141">
            <v>689</v>
          </cell>
        </row>
        <row r="3142">
          <cell r="A3142">
            <v>5099706</v>
          </cell>
          <cell r="B3142" t="str">
            <v>SurgeController V20...V20-C 0-440</v>
          </cell>
          <cell r="C3142">
            <v>689</v>
          </cell>
          <cell r="D3142">
            <v>1</v>
          </cell>
          <cell r="E3142" t="str">
            <v>KS</v>
          </cell>
          <cell r="F3142">
            <v>689</v>
          </cell>
        </row>
        <row r="3143">
          <cell r="A3143">
            <v>5099708</v>
          </cell>
          <cell r="B3143" t="str">
            <v>Vrchní díl pro PV...V20-C 0-500PV</v>
          </cell>
          <cell r="C3143">
            <v>697</v>
          </cell>
          <cell r="D3143">
            <v>1</v>
          </cell>
          <cell r="E3143" t="str">
            <v>KS</v>
          </cell>
          <cell r="F3143">
            <v>697</v>
          </cell>
        </row>
        <row r="3144">
          <cell r="A3144">
            <v>5099723</v>
          </cell>
          <cell r="B3144" t="str">
            <v>SurgeController V20...V20-C 0-280-SP</v>
          </cell>
          <cell r="C3144">
            <v>503</v>
          </cell>
          <cell r="D3144">
            <v>1</v>
          </cell>
          <cell r="E3144" t="str">
            <v>KS</v>
          </cell>
          <cell r="F3144">
            <v>503</v>
          </cell>
        </row>
        <row r="3145">
          <cell r="A3145">
            <v>5102073</v>
          </cell>
          <cell r="B3145" t="str">
            <v>Příchytka trubková...303 DIN-1/2</v>
          </cell>
          <cell r="C3145">
            <v>121.15</v>
          </cell>
          <cell r="D3145">
            <v>100</v>
          </cell>
          <cell r="E3145" t="str">
            <v>KS</v>
          </cell>
          <cell r="F3145">
            <v>12115</v>
          </cell>
        </row>
        <row r="3146">
          <cell r="A3146">
            <v>5102111</v>
          </cell>
          <cell r="B3146" t="str">
            <v>Příchytka trubková...303 DIN-1</v>
          </cell>
          <cell r="C3146">
            <v>136.6</v>
          </cell>
          <cell r="D3146">
            <v>100</v>
          </cell>
          <cell r="E3146" t="str">
            <v>KS</v>
          </cell>
          <cell r="F3146">
            <v>13660</v>
          </cell>
        </row>
        <row r="3147">
          <cell r="A3147">
            <v>5102154</v>
          </cell>
          <cell r="B3147" t="str">
            <v>Příchytka trubková...303 DIN-1 1/2</v>
          </cell>
          <cell r="C3147">
            <v>147.93</v>
          </cell>
          <cell r="D3147">
            <v>100</v>
          </cell>
          <cell r="E3147" t="str">
            <v>KS</v>
          </cell>
          <cell r="F3147">
            <v>14793</v>
          </cell>
        </row>
        <row r="3148">
          <cell r="A3148">
            <v>5102219</v>
          </cell>
          <cell r="B3148" t="str">
            <v>Příchytka trubková...303 DIN-2 1/2</v>
          </cell>
          <cell r="C3148">
            <v>170.49</v>
          </cell>
          <cell r="D3148">
            <v>100</v>
          </cell>
          <cell r="E3148" t="str">
            <v>KS</v>
          </cell>
          <cell r="F3148">
            <v>17049</v>
          </cell>
        </row>
        <row r="3149">
          <cell r="A3149">
            <v>5106002</v>
          </cell>
          <cell r="B3149" t="str">
            <v>Litinová skříň do chodníku...5700</v>
          </cell>
          <cell r="C3149">
            <v>6095</v>
          </cell>
          <cell r="D3149">
            <v>1</v>
          </cell>
          <cell r="E3149" t="str">
            <v>KS</v>
          </cell>
          <cell r="F3149">
            <v>6095</v>
          </cell>
        </row>
        <row r="3150">
          <cell r="A3150">
            <v>5106003</v>
          </cell>
          <cell r="B3150" t="str">
            <v>Litinová skříň se svorkou...5700 SP</v>
          </cell>
          <cell r="C3150">
            <v>7516</v>
          </cell>
          <cell r="D3150">
            <v>1</v>
          </cell>
          <cell r="E3150" t="str">
            <v>KS</v>
          </cell>
          <cell r="F3150">
            <v>7516</v>
          </cell>
        </row>
        <row r="3151">
          <cell r="A3151">
            <v>5106045</v>
          </cell>
          <cell r="B3151" t="str">
            <v>Litinová skříň se svorkou...5700 PIP</v>
          </cell>
          <cell r="C3151">
            <v>2209</v>
          </cell>
          <cell r="D3151">
            <v>1</v>
          </cell>
          <cell r="E3151" t="str">
            <v>KS</v>
          </cell>
          <cell r="F3151">
            <v>2209</v>
          </cell>
        </row>
        <row r="3152">
          <cell r="A3152">
            <v>5106133</v>
          </cell>
          <cell r="B3152" t="str">
            <v>Revizní dvířka...5800 VZ</v>
          </cell>
          <cell r="C3152">
            <v>737</v>
          </cell>
          <cell r="D3152">
            <v>1</v>
          </cell>
          <cell r="E3152" t="str">
            <v>KS</v>
          </cell>
          <cell r="F3152">
            <v>737</v>
          </cell>
        </row>
        <row r="3153">
          <cell r="A3153">
            <v>5106141</v>
          </cell>
          <cell r="B3153" t="str">
            <v>Revizní dvířka...5800 VA</v>
          </cell>
          <cell r="C3153">
            <v>1488</v>
          </cell>
          <cell r="D3153">
            <v>1</v>
          </cell>
          <cell r="E3153" t="str">
            <v>KS</v>
          </cell>
          <cell r="F3153">
            <v>1488</v>
          </cell>
        </row>
        <row r="3154">
          <cell r="A3154">
            <v>5201101</v>
          </cell>
          <cell r="B3154" t="str">
            <v>Střešní průchodka...330 K</v>
          </cell>
          <cell r="C3154">
            <v>187.12</v>
          </cell>
          <cell r="D3154">
            <v>100</v>
          </cell>
          <cell r="E3154" t="str">
            <v>KS</v>
          </cell>
          <cell r="F3154">
            <v>18712</v>
          </cell>
        </row>
        <row r="3155">
          <cell r="A3155">
            <v>5202510</v>
          </cell>
          <cell r="B3155" t="str">
            <v>Držák střešního vedení...132 P VA</v>
          </cell>
          <cell r="C3155">
            <v>400.36</v>
          </cell>
          <cell r="D3155">
            <v>100</v>
          </cell>
          <cell r="E3155" t="str">
            <v>KS</v>
          </cell>
          <cell r="F3155">
            <v>40036</v>
          </cell>
        </row>
        <row r="3156">
          <cell r="A3156">
            <v>5202515</v>
          </cell>
          <cell r="B3156" t="str">
            <v>Střešní držáky vedení...132 K-VA</v>
          </cell>
          <cell r="C3156">
            <v>175.22</v>
          </cell>
          <cell r="D3156">
            <v>100</v>
          </cell>
          <cell r="E3156" t="str">
            <v>KS</v>
          </cell>
          <cell r="F3156">
            <v>17522</v>
          </cell>
        </row>
        <row r="3157">
          <cell r="A3157">
            <v>5202590</v>
          </cell>
          <cell r="B3157" t="str">
            <v>Střešní držáky vedení...132 K-CU</v>
          </cell>
          <cell r="C3157">
            <v>298.41000000000003</v>
          </cell>
          <cell r="D3157">
            <v>100</v>
          </cell>
          <cell r="E3157" t="str">
            <v>KS</v>
          </cell>
          <cell r="F3157">
            <v>29841</v>
          </cell>
        </row>
        <row r="3158">
          <cell r="A3158">
            <v>5202833</v>
          </cell>
          <cell r="B3158" t="str">
            <v>Střešní držáky vedení...132 VA</v>
          </cell>
          <cell r="C3158">
            <v>172.2</v>
          </cell>
          <cell r="D3158">
            <v>100</v>
          </cell>
          <cell r="E3158" t="str">
            <v>KS</v>
          </cell>
          <cell r="F3158">
            <v>17220</v>
          </cell>
        </row>
        <row r="3159">
          <cell r="A3159">
            <v>5202836</v>
          </cell>
          <cell r="B3159" t="str">
            <v>Střešní držák...132 VA 35</v>
          </cell>
          <cell r="C3159">
            <v>256.83999999999997</v>
          </cell>
          <cell r="D3159">
            <v>100</v>
          </cell>
          <cell r="E3159" t="str">
            <v>KS</v>
          </cell>
          <cell r="F3159">
            <v>25684</v>
          </cell>
        </row>
        <row r="3160">
          <cell r="A3160">
            <v>5207258</v>
          </cell>
          <cell r="B3160" t="str">
            <v>Nalepovací patka...194</v>
          </cell>
          <cell r="C3160">
            <v>8.58</v>
          </cell>
          <cell r="D3160">
            <v>100</v>
          </cell>
          <cell r="E3160" t="str">
            <v>KS</v>
          </cell>
          <cell r="F3160">
            <v>858</v>
          </cell>
        </row>
        <row r="3161">
          <cell r="A3161">
            <v>5207266</v>
          </cell>
          <cell r="B3161" t="str">
            <v>Nalepovací patka...194 K</v>
          </cell>
          <cell r="C3161">
            <v>85.08</v>
          </cell>
          <cell r="D3161">
            <v>100</v>
          </cell>
          <cell r="E3161" t="str">
            <v>KS</v>
          </cell>
          <cell r="F3161">
            <v>8508</v>
          </cell>
        </row>
        <row r="3162">
          <cell r="A3162">
            <v>5207339</v>
          </cell>
          <cell r="B3162" t="str">
            <v>Držák vedení...177 20 VA M6</v>
          </cell>
          <cell r="C3162">
            <v>53.74</v>
          </cell>
          <cell r="D3162">
            <v>100</v>
          </cell>
          <cell r="E3162" t="str">
            <v>KS</v>
          </cell>
          <cell r="F3162">
            <v>5374</v>
          </cell>
        </row>
        <row r="3163">
          <cell r="A3163">
            <v>5207342</v>
          </cell>
          <cell r="B3163" t="str">
            <v>Držák vedení...177 35 VA M6</v>
          </cell>
          <cell r="C3163">
            <v>69.75</v>
          </cell>
          <cell r="D3163">
            <v>100</v>
          </cell>
          <cell r="E3163" t="str">
            <v>KS</v>
          </cell>
          <cell r="F3163">
            <v>6975</v>
          </cell>
        </row>
        <row r="3164">
          <cell r="A3164">
            <v>5207347</v>
          </cell>
          <cell r="B3164" t="str">
            <v>Držák vedení...177 20 VA M8</v>
          </cell>
          <cell r="C3164">
            <v>40.5</v>
          </cell>
          <cell r="D3164">
            <v>100</v>
          </cell>
          <cell r="E3164" t="str">
            <v>KS</v>
          </cell>
          <cell r="F3164">
            <v>4050</v>
          </cell>
        </row>
        <row r="3165">
          <cell r="A3165">
            <v>5207371</v>
          </cell>
          <cell r="B3165" t="str">
            <v>Podložka...177 U</v>
          </cell>
          <cell r="C3165">
            <v>9.8000000000000007</v>
          </cell>
          <cell r="D3165">
            <v>100</v>
          </cell>
          <cell r="E3165" t="str">
            <v>KS</v>
          </cell>
          <cell r="F3165">
            <v>980</v>
          </cell>
        </row>
        <row r="3166">
          <cell r="A3166">
            <v>5207444</v>
          </cell>
          <cell r="B3166" t="str">
            <v>Držák vedení...177 20 M8</v>
          </cell>
          <cell r="C3166">
            <v>19.760000000000002</v>
          </cell>
          <cell r="D3166">
            <v>100</v>
          </cell>
          <cell r="E3166" t="str">
            <v>KS</v>
          </cell>
          <cell r="F3166">
            <v>1976</v>
          </cell>
        </row>
        <row r="3167">
          <cell r="A3167">
            <v>5207451</v>
          </cell>
          <cell r="B3167" t="str">
            <v>Držák vedení...177 20 KL</v>
          </cell>
          <cell r="C3167">
            <v>141.87</v>
          </cell>
          <cell r="D3167">
            <v>100</v>
          </cell>
          <cell r="E3167" t="str">
            <v>KS</v>
          </cell>
          <cell r="F3167">
            <v>14187</v>
          </cell>
        </row>
        <row r="3168">
          <cell r="A3168">
            <v>5207460</v>
          </cell>
          <cell r="B3168" t="str">
            <v>Držák vedení...177 30 M8</v>
          </cell>
          <cell r="C3168">
            <v>19.77</v>
          </cell>
          <cell r="D3168">
            <v>100</v>
          </cell>
          <cell r="E3168" t="str">
            <v>KS</v>
          </cell>
          <cell r="F3168">
            <v>1977</v>
          </cell>
        </row>
        <row r="3169">
          <cell r="A3169">
            <v>5207487</v>
          </cell>
          <cell r="B3169" t="str">
            <v>Držák vedení...177 55 M8</v>
          </cell>
          <cell r="C3169">
            <v>34.130000000000003</v>
          </cell>
          <cell r="D3169">
            <v>100</v>
          </cell>
          <cell r="E3169" t="str">
            <v>KS</v>
          </cell>
          <cell r="F3169">
            <v>3413</v>
          </cell>
        </row>
        <row r="3170">
          <cell r="A3170">
            <v>5207746</v>
          </cell>
          <cell r="B3170" t="str">
            <v>Držák vedení...177 20 CU</v>
          </cell>
          <cell r="C3170">
            <v>22.98</v>
          </cell>
          <cell r="D3170">
            <v>100</v>
          </cell>
          <cell r="E3170" t="str">
            <v>KS</v>
          </cell>
          <cell r="F3170">
            <v>2298</v>
          </cell>
        </row>
        <row r="3171">
          <cell r="A3171">
            <v>5207754</v>
          </cell>
          <cell r="B3171" t="str">
            <v>Držák vedení...177 30 CU</v>
          </cell>
          <cell r="C3171">
            <v>24.62</v>
          </cell>
          <cell r="D3171">
            <v>100</v>
          </cell>
          <cell r="E3171" t="str">
            <v>KS</v>
          </cell>
          <cell r="F3171">
            <v>2462</v>
          </cell>
        </row>
        <row r="3172">
          <cell r="A3172">
            <v>5207762</v>
          </cell>
          <cell r="B3172" t="str">
            <v>Držák vedení...177 55 CU</v>
          </cell>
          <cell r="C3172">
            <v>48.9</v>
          </cell>
          <cell r="D3172">
            <v>100</v>
          </cell>
          <cell r="E3172" t="str">
            <v>KS</v>
          </cell>
          <cell r="F3172">
            <v>4890</v>
          </cell>
        </row>
        <row r="3173">
          <cell r="A3173">
            <v>5207800</v>
          </cell>
          <cell r="B3173" t="str">
            <v>Držák vedení...177 20 VA-VK M6</v>
          </cell>
          <cell r="C3173">
            <v>64.19</v>
          </cell>
          <cell r="D3173">
            <v>100</v>
          </cell>
          <cell r="E3173" t="str">
            <v>KS</v>
          </cell>
          <cell r="F3173">
            <v>6419</v>
          </cell>
        </row>
        <row r="3174">
          <cell r="A3174">
            <v>5207819</v>
          </cell>
          <cell r="B3174" t="str">
            <v>Držák vedení...177 20 VA-VK M8</v>
          </cell>
          <cell r="C3174">
            <v>47.24</v>
          </cell>
          <cell r="D3174">
            <v>100</v>
          </cell>
          <cell r="E3174" t="str">
            <v>KS</v>
          </cell>
          <cell r="F3174">
            <v>4724</v>
          </cell>
        </row>
        <row r="3175">
          <cell r="A3175">
            <v>5207851</v>
          </cell>
          <cell r="B3175" t="str">
            <v>Držák vedení...177 B-HD20</v>
          </cell>
          <cell r="C3175">
            <v>38.270000000000003</v>
          </cell>
          <cell r="D3175">
            <v>100</v>
          </cell>
          <cell r="E3175" t="str">
            <v>KS</v>
          </cell>
          <cell r="F3175">
            <v>3827</v>
          </cell>
        </row>
        <row r="3176">
          <cell r="A3176">
            <v>5207878</v>
          </cell>
          <cell r="B3176" t="str">
            <v>Držák vedení...177 B-HD30</v>
          </cell>
          <cell r="C3176">
            <v>35.54</v>
          </cell>
          <cell r="D3176">
            <v>100</v>
          </cell>
          <cell r="E3176" t="str">
            <v>KS</v>
          </cell>
          <cell r="F3176">
            <v>3554</v>
          </cell>
        </row>
        <row r="3177">
          <cell r="A3177">
            <v>5207901</v>
          </cell>
          <cell r="B3177" t="str">
            <v>Držák vedení...177 20 VA B-HD</v>
          </cell>
          <cell r="C3177">
            <v>136.41999999999999</v>
          </cell>
          <cell r="D3177">
            <v>100</v>
          </cell>
          <cell r="E3177" t="str">
            <v>KS</v>
          </cell>
          <cell r="F3177">
            <v>13642</v>
          </cell>
        </row>
        <row r="3178">
          <cell r="A3178">
            <v>5208017</v>
          </cell>
          <cell r="B3178" t="str">
            <v>Patka...199 DIN</v>
          </cell>
          <cell r="C3178">
            <v>48.91</v>
          </cell>
          <cell r="D3178">
            <v>100</v>
          </cell>
          <cell r="E3178" t="str">
            <v>KS</v>
          </cell>
          <cell r="F3178">
            <v>4891</v>
          </cell>
        </row>
        <row r="3179">
          <cell r="A3179">
            <v>5215374</v>
          </cell>
          <cell r="B3179" t="str">
            <v>Střešní držáky vedení...157 LK-VA</v>
          </cell>
          <cell r="C3179">
            <v>107.33</v>
          </cell>
          <cell r="D3179">
            <v>100</v>
          </cell>
          <cell r="E3179" t="str">
            <v>KS</v>
          </cell>
          <cell r="F3179">
            <v>10733</v>
          </cell>
        </row>
        <row r="3180">
          <cell r="A3180">
            <v>5215439</v>
          </cell>
          <cell r="B3180" t="str">
            <v>Střešní držáky vedení...157 L-VA</v>
          </cell>
          <cell r="C3180">
            <v>118.91</v>
          </cell>
          <cell r="D3180">
            <v>100</v>
          </cell>
          <cell r="E3180" t="str">
            <v>KS</v>
          </cell>
          <cell r="F3180">
            <v>11891</v>
          </cell>
        </row>
        <row r="3181">
          <cell r="A3181">
            <v>5215544</v>
          </cell>
          <cell r="B3181" t="str">
            <v>Střešní držáky vedení...157 FK-VA 230</v>
          </cell>
          <cell r="C3181">
            <v>72.239999999999995</v>
          </cell>
          <cell r="D3181">
            <v>100</v>
          </cell>
          <cell r="E3181" t="str">
            <v>KS</v>
          </cell>
          <cell r="F3181">
            <v>7224</v>
          </cell>
        </row>
        <row r="3182">
          <cell r="A3182">
            <v>5215552</v>
          </cell>
          <cell r="B3182" t="str">
            <v>Střešní držáky vedení...157 F-VA 230</v>
          </cell>
          <cell r="C3182">
            <v>95.54</v>
          </cell>
          <cell r="D3182">
            <v>100</v>
          </cell>
          <cell r="E3182" t="str">
            <v>KS</v>
          </cell>
          <cell r="F3182">
            <v>9554</v>
          </cell>
        </row>
        <row r="3183">
          <cell r="A3183">
            <v>5215579</v>
          </cell>
          <cell r="B3183" t="str">
            <v>Střešní držáky vedení...157 F-VA 280</v>
          </cell>
          <cell r="C3183">
            <v>109.73</v>
          </cell>
          <cell r="D3183">
            <v>100</v>
          </cell>
          <cell r="E3183" t="str">
            <v>KS</v>
          </cell>
          <cell r="F3183">
            <v>10973</v>
          </cell>
        </row>
        <row r="3184">
          <cell r="A3184">
            <v>5215582</v>
          </cell>
          <cell r="B3184" t="str">
            <v>Střešní držáky vedení...157 F-VA 280 35</v>
          </cell>
          <cell r="C3184">
            <v>183.01</v>
          </cell>
          <cell r="D3184">
            <v>100</v>
          </cell>
          <cell r="E3184" t="str">
            <v>KS</v>
          </cell>
          <cell r="F3184">
            <v>18301</v>
          </cell>
        </row>
        <row r="3185">
          <cell r="A3185">
            <v>5215587</v>
          </cell>
          <cell r="B3185" t="str">
            <v>Střešní držáky vedení...157 FK-VA 280</v>
          </cell>
          <cell r="C3185">
            <v>95</v>
          </cell>
          <cell r="D3185">
            <v>100</v>
          </cell>
          <cell r="E3185" t="str">
            <v>KS</v>
          </cell>
          <cell r="F3185">
            <v>9500</v>
          </cell>
        </row>
        <row r="3186">
          <cell r="A3186">
            <v>5215595</v>
          </cell>
          <cell r="B3186" t="str">
            <v>Střešní držáky vedení...157 F-VA 410</v>
          </cell>
          <cell r="C3186">
            <v>125.34</v>
          </cell>
          <cell r="D3186">
            <v>100</v>
          </cell>
          <cell r="E3186" t="str">
            <v>KS</v>
          </cell>
          <cell r="F3186">
            <v>12534</v>
          </cell>
        </row>
        <row r="3187">
          <cell r="A3187">
            <v>5215609</v>
          </cell>
          <cell r="B3187" t="str">
            <v>Střešní držáky vedení...157 FK-VA 410</v>
          </cell>
          <cell r="C3187">
            <v>108.27</v>
          </cell>
          <cell r="D3187">
            <v>100</v>
          </cell>
          <cell r="E3187" t="str">
            <v>KS</v>
          </cell>
          <cell r="F3187">
            <v>10827</v>
          </cell>
        </row>
        <row r="3188">
          <cell r="A3188">
            <v>5215625</v>
          </cell>
          <cell r="B3188" t="str">
            <v>Střešní držáky vedení...157 I-VA</v>
          </cell>
          <cell r="C3188">
            <v>102.59</v>
          </cell>
          <cell r="D3188">
            <v>100</v>
          </cell>
          <cell r="E3188" t="str">
            <v>KS</v>
          </cell>
          <cell r="F3188">
            <v>10259</v>
          </cell>
        </row>
        <row r="3189">
          <cell r="A3189">
            <v>5215668</v>
          </cell>
          <cell r="B3189" t="str">
            <v>Střešní držáky vedení...157 IK-VA</v>
          </cell>
          <cell r="C3189">
            <v>86.12</v>
          </cell>
          <cell r="D3189">
            <v>100</v>
          </cell>
          <cell r="E3189" t="str">
            <v>KS</v>
          </cell>
          <cell r="F3189">
            <v>8612</v>
          </cell>
        </row>
        <row r="3190">
          <cell r="A3190">
            <v>5215875</v>
          </cell>
          <cell r="B3190" t="str">
            <v>Střešní držáky vedení...157 FX-AL</v>
          </cell>
          <cell r="C3190">
            <v>185.15</v>
          </cell>
          <cell r="D3190">
            <v>100</v>
          </cell>
          <cell r="E3190" t="str">
            <v>KS</v>
          </cell>
          <cell r="F3190">
            <v>18515</v>
          </cell>
        </row>
        <row r="3191">
          <cell r="A3191">
            <v>5215879</v>
          </cell>
          <cell r="B3191" t="str">
            <v>Střešní držáky vedení...157 FX-CU</v>
          </cell>
          <cell r="C3191">
            <v>244.14</v>
          </cell>
          <cell r="D3191">
            <v>100</v>
          </cell>
          <cell r="E3191" t="str">
            <v>KS</v>
          </cell>
          <cell r="F3191">
            <v>24414</v>
          </cell>
        </row>
        <row r="3192">
          <cell r="A3192">
            <v>5216184</v>
          </cell>
          <cell r="B3192" t="str">
            <v>Střešní držáky vedení...157 FK-CU 230</v>
          </cell>
          <cell r="C3192">
            <v>155.66</v>
          </cell>
          <cell r="D3192">
            <v>100</v>
          </cell>
          <cell r="E3192" t="str">
            <v>KS</v>
          </cell>
          <cell r="F3192">
            <v>15566</v>
          </cell>
        </row>
        <row r="3193">
          <cell r="A3193">
            <v>5216192</v>
          </cell>
          <cell r="B3193" t="str">
            <v>Střešní držáky vedení...157 F-CU 230</v>
          </cell>
          <cell r="C3193">
            <v>191.09</v>
          </cell>
          <cell r="D3193">
            <v>100</v>
          </cell>
          <cell r="E3193" t="str">
            <v>KS</v>
          </cell>
          <cell r="F3193">
            <v>19109</v>
          </cell>
        </row>
        <row r="3194">
          <cell r="A3194">
            <v>5216206</v>
          </cell>
          <cell r="B3194" t="str">
            <v>Střešní držáky vedení...157 F-CU 280</v>
          </cell>
          <cell r="C3194">
            <v>215.96</v>
          </cell>
          <cell r="D3194">
            <v>100</v>
          </cell>
          <cell r="E3194" t="str">
            <v>KS</v>
          </cell>
          <cell r="F3194">
            <v>21596</v>
          </cell>
        </row>
        <row r="3195">
          <cell r="A3195">
            <v>5216214</v>
          </cell>
          <cell r="B3195" t="str">
            <v>Střešní držáky vedení...157 FK-CU 280</v>
          </cell>
          <cell r="C3195">
            <v>179.44</v>
          </cell>
          <cell r="D3195">
            <v>100</v>
          </cell>
          <cell r="E3195" t="str">
            <v>KS</v>
          </cell>
          <cell r="F3195">
            <v>17944</v>
          </cell>
        </row>
        <row r="3196">
          <cell r="A3196">
            <v>5216257</v>
          </cell>
          <cell r="B3196" t="str">
            <v>Střešní držáky vedení...157 F-CU 410</v>
          </cell>
          <cell r="C3196">
            <v>248.38</v>
          </cell>
          <cell r="D3196">
            <v>100</v>
          </cell>
          <cell r="E3196" t="str">
            <v>KS</v>
          </cell>
          <cell r="F3196">
            <v>24838</v>
          </cell>
        </row>
        <row r="3197">
          <cell r="A3197">
            <v>5216818</v>
          </cell>
          <cell r="B3197" t="str">
            <v>Střešní držáky vedení...159 K-VA</v>
          </cell>
          <cell r="C3197">
            <v>57.56</v>
          </cell>
          <cell r="D3197">
            <v>100</v>
          </cell>
          <cell r="E3197" t="str">
            <v>KS</v>
          </cell>
          <cell r="F3197">
            <v>5756</v>
          </cell>
        </row>
        <row r="3198">
          <cell r="A3198">
            <v>5217075</v>
          </cell>
          <cell r="B3198" t="str">
            <v>Střešní držáky vedení...159 VA-V</v>
          </cell>
          <cell r="C3198">
            <v>80.67</v>
          </cell>
          <cell r="D3198">
            <v>100</v>
          </cell>
          <cell r="E3198" t="str">
            <v>KS</v>
          </cell>
          <cell r="F3198">
            <v>8067</v>
          </cell>
        </row>
        <row r="3199">
          <cell r="A3199">
            <v>5218314</v>
          </cell>
          <cell r="B3199" t="str">
            <v>Střešní držáky vedení...165 NBK 55</v>
          </cell>
          <cell r="C3199">
            <v>102.08</v>
          </cell>
          <cell r="D3199">
            <v>100</v>
          </cell>
          <cell r="E3199" t="str">
            <v>KS</v>
          </cell>
          <cell r="F3199">
            <v>10208</v>
          </cell>
        </row>
        <row r="3200">
          <cell r="A3200">
            <v>5218683</v>
          </cell>
          <cell r="B3200" t="str">
            <v>Střešní držáky vedení...165 OBG-8</v>
          </cell>
          <cell r="C3200">
            <v>57</v>
          </cell>
          <cell r="D3200">
            <v>100</v>
          </cell>
          <cell r="E3200" t="str">
            <v>KS</v>
          </cell>
          <cell r="F3200">
            <v>5700</v>
          </cell>
        </row>
        <row r="3201">
          <cell r="A3201">
            <v>5218700</v>
          </cell>
          <cell r="B3201" t="str">
            <v>Střešní držáky vedení...165 MBG-8-10</v>
          </cell>
          <cell r="C3201">
            <v>57</v>
          </cell>
          <cell r="D3201">
            <v>100</v>
          </cell>
          <cell r="E3201" t="str">
            <v>KS</v>
          </cell>
          <cell r="F3201">
            <v>5700</v>
          </cell>
        </row>
        <row r="3202">
          <cell r="A3202">
            <v>5218716</v>
          </cell>
          <cell r="B3202" t="str">
            <v>Střešní držáky vedení...165 MBG-8-10 200</v>
          </cell>
          <cell r="C3202">
            <v>80.72</v>
          </cell>
          <cell r="D3202">
            <v>100</v>
          </cell>
          <cell r="E3202" t="str">
            <v>KS</v>
          </cell>
          <cell r="F3202">
            <v>8072</v>
          </cell>
        </row>
        <row r="3203">
          <cell r="A3203">
            <v>5218829</v>
          </cell>
          <cell r="B3203" t="str">
            <v>Střešní držáky vedení...165 B 100</v>
          </cell>
          <cell r="C3203">
            <v>169.96</v>
          </cell>
          <cell r="D3203">
            <v>100</v>
          </cell>
          <cell r="E3203" t="str">
            <v>KS</v>
          </cell>
          <cell r="F3203">
            <v>16996</v>
          </cell>
        </row>
        <row r="3204">
          <cell r="A3204">
            <v>5218861</v>
          </cell>
          <cell r="B3204" t="str">
            <v>Střešní držáky vedení...165 KR</v>
          </cell>
          <cell r="C3204">
            <v>30.63</v>
          </cell>
          <cell r="D3204">
            <v>100</v>
          </cell>
          <cell r="E3204" t="str">
            <v>KS</v>
          </cell>
          <cell r="F3204">
            <v>3063</v>
          </cell>
        </row>
        <row r="3205">
          <cell r="A3205">
            <v>5218882</v>
          </cell>
          <cell r="B3205" t="str">
            <v>Adaptér pro střešní držák vodiče...165 MBG UH</v>
          </cell>
          <cell r="C3205">
            <v>13</v>
          </cell>
          <cell r="D3205">
            <v>1</v>
          </cell>
          <cell r="E3205" t="str">
            <v>KS</v>
          </cell>
          <cell r="F3205">
            <v>13</v>
          </cell>
        </row>
        <row r="3206">
          <cell r="A3206">
            <v>5218886</v>
          </cell>
          <cell r="B3206" t="str">
            <v>Adaptér pro střešní držák vodiče...165 MBG HGRM</v>
          </cell>
          <cell r="C3206">
            <v>38</v>
          </cell>
          <cell r="D3206">
            <v>1</v>
          </cell>
          <cell r="E3206" t="str">
            <v>KS</v>
          </cell>
          <cell r="F3206">
            <v>38</v>
          </cell>
        </row>
        <row r="3207">
          <cell r="A3207">
            <v>5218926</v>
          </cell>
          <cell r="B3207" t="str">
            <v>Deskbox...172 AR</v>
          </cell>
          <cell r="C3207">
            <v>85.33</v>
          </cell>
          <cell r="D3207">
            <v>100</v>
          </cell>
          <cell r="E3207" t="str">
            <v>KS</v>
          </cell>
          <cell r="F3207">
            <v>8533</v>
          </cell>
        </row>
        <row r="3208">
          <cell r="A3208">
            <v>5218977</v>
          </cell>
          <cell r="B3208" t="str">
            <v>Střešní držáky vedení...165 KRB SO</v>
          </cell>
          <cell r="C3208">
            <v>280.76</v>
          </cell>
          <cell r="D3208">
            <v>100</v>
          </cell>
          <cell r="E3208" t="str">
            <v>KS</v>
          </cell>
          <cell r="F3208">
            <v>28076</v>
          </cell>
        </row>
        <row r="3209">
          <cell r="A3209">
            <v>5218997</v>
          </cell>
          <cell r="B3209" t="str">
            <v>Střešní držáky vedení...165 R-8-10</v>
          </cell>
          <cell r="C3209">
            <v>71.569999999999993</v>
          </cell>
          <cell r="D3209">
            <v>100</v>
          </cell>
          <cell r="E3209" t="str">
            <v>KS</v>
          </cell>
          <cell r="F3209">
            <v>7157</v>
          </cell>
        </row>
        <row r="3210">
          <cell r="A3210">
            <v>5218999</v>
          </cell>
          <cell r="B3210" t="str">
            <v>Držák střešního vedení...165 R-8-10 OBG</v>
          </cell>
          <cell r="C3210">
            <v>62.16</v>
          </cell>
          <cell r="D3210">
            <v>100</v>
          </cell>
          <cell r="E3210" t="str">
            <v>KS</v>
          </cell>
          <cell r="F3210">
            <v>6216</v>
          </cell>
        </row>
        <row r="3211">
          <cell r="A3211">
            <v>5223156</v>
          </cell>
          <cell r="B3211" t="str">
            <v>Držák vedení...163 150 FT</v>
          </cell>
          <cell r="C3211">
            <v>89.76</v>
          </cell>
          <cell r="D3211">
            <v>100</v>
          </cell>
          <cell r="E3211" t="str">
            <v>KS</v>
          </cell>
          <cell r="F3211">
            <v>8976</v>
          </cell>
        </row>
        <row r="3212">
          <cell r="A3212">
            <v>5227089</v>
          </cell>
          <cell r="B3212" t="str">
            <v>Držák vedení...176 A 80</v>
          </cell>
          <cell r="C3212">
            <v>177.2</v>
          </cell>
          <cell r="D3212">
            <v>100</v>
          </cell>
          <cell r="E3212" t="str">
            <v>KS</v>
          </cell>
          <cell r="F3212">
            <v>17720</v>
          </cell>
        </row>
        <row r="3213">
          <cell r="A3213">
            <v>5227151</v>
          </cell>
          <cell r="B3213" t="str">
            <v>Držák vedení...176 A 150</v>
          </cell>
          <cell r="C3213">
            <v>203.81</v>
          </cell>
          <cell r="D3213">
            <v>100</v>
          </cell>
          <cell r="E3213" t="str">
            <v>KS</v>
          </cell>
          <cell r="F3213">
            <v>20381</v>
          </cell>
        </row>
        <row r="3214">
          <cell r="A3214">
            <v>5228123</v>
          </cell>
          <cell r="B3214" t="str">
            <v>Víko...156 K8-10 ST</v>
          </cell>
          <cell r="C3214">
            <v>12.99</v>
          </cell>
          <cell r="D3214">
            <v>100</v>
          </cell>
          <cell r="E3214" t="str">
            <v>KS</v>
          </cell>
          <cell r="F3214">
            <v>1299</v>
          </cell>
        </row>
        <row r="3215">
          <cell r="A3215">
            <v>5229480</v>
          </cell>
          <cell r="B3215" t="str">
            <v>Držák vedení...168 DIN 30</v>
          </cell>
          <cell r="C3215">
            <v>62.83</v>
          </cell>
          <cell r="D3215">
            <v>100</v>
          </cell>
          <cell r="E3215" t="str">
            <v>KS</v>
          </cell>
          <cell r="F3215">
            <v>6283</v>
          </cell>
        </row>
        <row r="3216">
          <cell r="A3216">
            <v>5229553</v>
          </cell>
          <cell r="B3216" t="str">
            <v>Držák vedení...168 FL40-M8</v>
          </cell>
          <cell r="C3216">
            <v>139.84</v>
          </cell>
          <cell r="D3216">
            <v>100</v>
          </cell>
          <cell r="E3216" t="str">
            <v>KS</v>
          </cell>
          <cell r="F3216">
            <v>13984</v>
          </cell>
        </row>
        <row r="3217">
          <cell r="A3217">
            <v>5229839</v>
          </cell>
          <cell r="B3217" t="str">
            <v>Držák vedení...168 DIN-K-M8</v>
          </cell>
          <cell r="C3217">
            <v>66.150000000000006</v>
          </cell>
          <cell r="D3217">
            <v>100</v>
          </cell>
          <cell r="E3217" t="str">
            <v>KS</v>
          </cell>
          <cell r="F3217">
            <v>6615</v>
          </cell>
        </row>
        <row r="3218">
          <cell r="A3218">
            <v>5229960</v>
          </cell>
          <cell r="B3218" t="str">
            <v>Držák vedení...113 Z8-10</v>
          </cell>
          <cell r="C3218">
            <v>55.54</v>
          </cell>
          <cell r="D3218">
            <v>100</v>
          </cell>
          <cell r="E3218" t="str">
            <v>KS</v>
          </cell>
          <cell r="F3218">
            <v>5554</v>
          </cell>
        </row>
        <row r="3219">
          <cell r="A3219">
            <v>5230322</v>
          </cell>
          <cell r="B3219" t="str">
            <v>Držák vedení...113 B-Z-HD</v>
          </cell>
          <cell r="C3219">
            <v>87.29</v>
          </cell>
          <cell r="D3219">
            <v>100</v>
          </cell>
          <cell r="E3219" t="str">
            <v>KS</v>
          </cell>
          <cell r="F3219">
            <v>8729</v>
          </cell>
        </row>
        <row r="3220">
          <cell r="A3220">
            <v>5230446</v>
          </cell>
          <cell r="B3220" t="str">
            <v>Držák vedení...113 BZ-FL</v>
          </cell>
          <cell r="C3220">
            <v>70.989999999999995</v>
          </cell>
          <cell r="D3220">
            <v>100</v>
          </cell>
          <cell r="E3220" t="str">
            <v>KS</v>
          </cell>
          <cell r="F3220">
            <v>7099</v>
          </cell>
        </row>
        <row r="3221">
          <cell r="A3221">
            <v>5230527</v>
          </cell>
          <cell r="B3221" t="str">
            <v>Držák...113 Z-20</v>
          </cell>
          <cell r="C3221">
            <v>110.07</v>
          </cell>
          <cell r="D3221">
            <v>100</v>
          </cell>
          <cell r="E3221" t="str">
            <v>KS</v>
          </cell>
          <cell r="F3221">
            <v>11007</v>
          </cell>
        </row>
        <row r="3222">
          <cell r="A3222">
            <v>5240050</v>
          </cell>
          <cell r="B3222" t="str">
            <v>Ovladač...482</v>
          </cell>
          <cell r="C3222">
            <v>776</v>
          </cell>
          <cell r="D3222">
            <v>1</v>
          </cell>
          <cell r="E3222" t="str">
            <v>KS</v>
          </cell>
          <cell r="F3222">
            <v>776</v>
          </cell>
        </row>
        <row r="3223">
          <cell r="A3223">
            <v>5240085</v>
          </cell>
          <cell r="B3223" t="str">
            <v>Ovladač...481</v>
          </cell>
          <cell r="C3223">
            <v>2463</v>
          </cell>
          <cell r="D3223">
            <v>1</v>
          </cell>
          <cell r="E3223" t="str">
            <v>KS</v>
          </cell>
          <cell r="F3223">
            <v>2463</v>
          </cell>
        </row>
        <row r="3224">
          <cell r="A3224">
            <v>5240089</v>
          </cell>
          <cell r="B3224" t="str">
            <v>Ovladač...ISG N</v>
          </cell>
          <cell r="C3224">
            <v>3249</v>
          </cell>
          <cell r="D3224">
            <v>1</v>
          </cell>
          <cell r="E3224" t="str">
            <v>KS</v>
          </cell>
          <cell r="F3224">
            <v>3249</v>
          </cell>
        </row>
        <row r="3225">
          <cell r="A3225">
            <v>5240328</v>
          </cell>
          <cell r="B3225" t="str">
            <v>Připojovací jazýček...485 M12</v>
          </cell>
          <cell r="C3225">
            <v>90</v>
          </cell>
          <cell r="D3225">
            <v>1</v>
          </cell>
          <cell r="E3225" t="str">
            <v>KS</v>
          </cell>
          <cell r="F3225">
            <v>90</v>
          </cell>
        </row>
        <row r="3226">
          <cell r="A3226">
            <v>5300019</v>
          </cell>
          <cell r="B3226" t="str">
            <v>Lanová posuvná svorka...944 RZS 3 G</v>
          </cell>
          <cell r="C3226">
            <v>456.51</v>
          </cell>
          <cell r="D3226">
            <v>100</v>
          </cell>
          <cell r="E3226" t="str">
            <v>KS</v>
          </cell>
          <cell r="F3226">
            <v>45651</v>
          </cell>
        </row>
        <row r="3227">
          <cell r="A3227">
            <v>5300037</v>
          </cell>
          <cell r="B3227" t="str">
            <v>Napínací šroub...945 M6 G</v>
          </cell>
          <cell r="C3227">
            <v>87.07</v>
          </cell>
          <cell r="D3227">
            <v>100</v>
          </cell>
          <cell r="E3227" t="str">
            <v>KS</v>
          </cell>
          <cell r="F3227">
            <v>8707</v>
          </cell>
        </row>
        <row r="3228">
          <cell r="A3228">
            <v>5300053</v>
          </cell>
          <cell r="B3228" t="str">
            <v>Napínací šroub...945 M10 G</v>
          </cell>
          <cell r="C3228">
            <v>161.66</v>
          </cell>
          <cell r="D3228">
            <v>100</v>
          </cell>
          <cell r="E3228" t="str">
            <v>KS</v>
          </cell>
          <cell r="F3228">
            <v>16166</v>
          </cell>
        </row>
        <row r="3229">
          <cell r="A3229">
            <v>5300061</v>
          </cell>
          <cell r="B3229" t="str">
            <v>Napínací šroub...945 M12 G</v>
          </cell>
          <cell r="C3229">
            <v>210.46</v>
          </cell>
          <cell r="D3229">
            <v>100</v>
          </cell>
          <cell r="E3229" t="str">
            <v>KS</v>
          </cell>
          <cell r="F3229">
            <v>21046</v>
          </cell>
        </row>
        <row r="3230">
          <cell r="A3230">
            <v>5300088</v>
          </cell>
          <cell r="B3230" t="str">
            <v>Napínací šroub...945 M16 G</v>
          </cell>
          <cell r="C3230">
            <v>455.81</v>
          </cell>
          <cell r="D3230">
            <v>100</v>
          </cell>
          <cell r="E3230" t="str">
            <v>KS</v>
          </cell>
          <cell r="F3230">
            <v>45581</v>
          </cell>
        </row>
        <row r="3231">
          <cell r="A3231">
            <v>5301041</v>
          </cell>
          <cell r="B3231" t="str">
            <v>Lanové oko...946 4 G</v>
          </cell>
          <cell r="C3231">
            <v>12.68</v>
          </cell>
          <cell r="D3231">
            <v>100</v>
          </cell>
          <cell r="E3231" t="str">
            <v>KS</v>
          </cell>
          <cell r="F3231">
            <v>1268</v>
          </cell>
        </row>
        <row r="3232">
          <cell r="A3232">
            <v>5301068</v>
          </cell>
          <cell r="B3232" t="str">
            <v>Lanové oko...946 6 G</v>
          </cell>
          <cell r="C3232">
            <v>15.36</v>
          </cell>
          <cell r="D3232">
            <v>100</v>
          </cell>
          <cell r="E3232" t="str">
            <v>KS</v>
          </cell>
          <cell r="F3232">
            <v>1536</v>
          </cell>
        </row>
        <row r="3233">
          <cell r="A3233">
            <v>5301084</v>
          </cell>
          <cell r="B3233" t="str">
            <v>Lanové oko...946 8 G</v>
          </cell>
          <cell r="C3233">
            <v>16.46</v>
          </cell>
          <cell r="D3233">
            <v>100</v>
          </cell>
          <cell r="E3233" t="str">
            <v>KS</v>
          </cell>
          <cell r="F3233">
            <v>1646</v>
          </cell>
        </row>
        <row r="3234">
          <cell r="A3234">
            <v>5302021</v>
          </cell>
          <cell r="B3234" t="str">
            <v>Lanová svorka...947 3 G</v>
          </cell>
          <cell r="C3234">
            <v>9.82</v>
          </cell>
          <cell r="D3234">
            <v>100</v>
          </cell>
          <cell r="E3234" t="str">
            <v>KS</v>
          </cell>
          <cell r="F3234">
            <v>982</v>
          </cell>
        </row>
        <row r="3235">
          <cell r="A3235">
            <v>5302056</v>
          </cell>
          <cell r="B3235" t="str">
            <v>Lanová svorka...947 5 G</v>
          </cell>
          <cell r="C3235">
            <v>11.03</v>
          </cell>
          <cell r="D3235">
            <v>100</v>
          </cell>
          <cell r="E3235" t="str">
            <v>KS</v>
          </cell>
          <cell r="F3235">
            <v>1103</v>
          </cell>
        </row>
        <row r="3236">
          <cell r="A3236">
            <v>5302064</v>
          </cell>
          <cell r="B3236" t="str">
            <v>Lanová svorka...947 6 G</v>
          </cell>
          <cell r="C3236">
            <v>12.98</v>
          </cell>
          <cell r="D3236">
            <v>100</v>
          </cell>
          <cell r="E3236" t="str">
            <v>KS</v>
          </cell>
          <cell r="F3236">
            <v>1298</v>
          </cell>
        </row>
        <row r="3237">
          <cell r="A3237">
            <v>5302080</v>
          </cell>
          <cell r="B3237" t="str">
            <v>Lanová svorka...947 8 G</v>
          </cell>
          <cell r="C3237">
            <v>17.96</v>
          </cell>
          <cell r="D3237">
            <v>100</v>
          </cell>
          <cell r="E3237" t="str">
            <v>KS</v>
          </cell>
          <cell r="F3237">
            <v>1796</v>
          </cell>
        </row>
        <row r="3238">
          <cell r="A3238">
            <v>5302102</v>
          </cell>
          <cell r="B3238" t="str">
            <v>Lanová svorka...947 10 G</v>
          </cell>
          <cell r="C3238">
            <v>27.39</v>
          </cell>
          <cell r="D3238">
            <v>100</v>
          </cell>
          <cell r="E3238" t="str">
            <v>KS</v>
          </cell>
          <cell r="F3238">
            <v>2739</v>
          </cell>
        </row>
        <row r="3239">
          <cell r="A3239">
            <v>5303179</v>
          </cell>
          <cell r="B3239" t="str">
            <v>Ocelové napínací lano...957 2 A4</v>
          </cell>
          <cell r="C3239">
            <v>35.119999999999997</v>
          </cell>
          <cell r="D3239">
            <v>100</v>
          </cell>
          <cell r="E3239" t="str">
            <v>M</v>
          </cell>
          <cell r="F3239">
            <v>3512</v>
          </cell>
        </row>
        <row r="3240">
          <cell r="A3240">
            <v>5303185</v>
          </cell>
          <cell r="B3240" t="str">
            <v>Ocelové napínací lano...957 4 A4</v>
          </cell>
          <cell r="C3240">
            <v>108.64</v>
          </cell>
          <cell r="D3240">
            <v>100</v>
          </cell>
          <cell r="E3240" t="str">
            <v>M</v>
          </cell>
          <cell r="F3240">
            <v>10864</v>
          </cell>
        </row>
        <row r="3241">
          <cell r="A3241">
            <v>5303206</v>
          </cell>
          <cell r="B3241" t="str">
            <v>Ocelový drát-Napínací lano...957 3 G</v>
          </cell>
          <cell r="C3241">
            <v>16.7</v>
          </cell>
          <cell r="D3241">
            <v>100</v>
          </cell>
          <cell r="E3241" t="str">
            <v>M</v>
          </cell>
          <cell r="F3241">
            <v>1670</v>
          </cell>
        </row>
        <row r="3242">
          <cell r="A3242">
            <v>5303214</v>
          </cell>
          <cell r="B3242" t="str">
            <v>Ocelový drát-Napínací lano...957 4 G</v>
          </cell>
          <cell r="C3242">
            <v>29</v>
          </cell>
          <cell r="D3242">
            <v>100</v>
          </cell>
          <cell r="E3242" t="str">
            <v>M</v>
          </cell>
          <cell r="F3242">
            <v>2900</v>
          </cell>
        </row>
        <row r="3243">
          <cell r="A3243">
            <v>5303222</v>
          </cell>
          <cell r="B3243" t="str">
            <v>Ocelový drát-Napínací lano...957 5 G</v>
          </cell>
          <cell r="C3243">
            <v>37.49</v>
          </cell>
          <cell r="D3243">
            <v>100</v>
          </cell>
          <cell r="E3243" t="str">
            <v>M</v>
          </cell>
          <cell r="F3243">
            <v>3749</v>
          </cell>
        </row>
        <row r="3244">
          <cell r="A3244">
            <v>5303230</v>
          </cell>
          <cell r="B3244" t="str">
            <v>Ocelový drát-Napínací lano...957 6 G</v>
          </cell>
          <cell r="C3244">
            <v>54.98</v>
          </cell>
          <cell r="D3244">
            <v>100</v>
          </cell>
          <cell r="E3244" t="str">
            <v>M</v>
          </cell>
          <cell r="F3244">
            <v>5498</v>
          </cell>
        </row>
        <row r="3245">
          <cell r="A3245">
            <v>5304008</v>
          </cell>
          <cell r="B3245" t="str">
            <v>Propojovací svorka...5000</v>
          </cell>
          <cell r="C3245">
            <v>60.92</v>
          </cell>
          <cell r="D3245">
            <v>100</v>
          </cell>
          <cell r="E3245" t="str">
            <v>KS</v>
          </cell>
          <cell r="F3245">
            <v>6092</v>
          </cell>
        </row>
        <row r="3246">
          <cell r="A3246">
            <v>5304105</v>
          </cell>
          <cell r="B3246" t="str">
            <v>Propojovací svorka...5001 DIN-FT</v>
          </cell>
          <cell r="C3246">
            <v>66.540000000000006</v>
          </cell>
          <cell r="D3246">
            <v>100</v>
          </cell>
          <cell r="E3246" t="str">
            <v>KS</v>
          </cell>
          <cell r="F3246">
            <v>6654</v>
          </cell>
        </row>
        <row r="3247">
          <cell r="A3247">
            <v>5304164</v>
          </cell>
          <cell r="B3247" t="str">
            <v>Propojovací svorka...5001 N-FT</v>
          </cell>
          <cell r="C3247">
            <v>63.81</v>
          </cell>
          <cell r="D3247">
            <v>100</v>
          </cell>
          <cell r="E3247" t="str">
            <v>KS</v>
          </cell>
          <cell r="F3247">
            <v>6381</v>
          </cell>
        </row>
        <row r="3248">
          <cell r="A3248">
            <v>5304202</v>
          </cell>
          <cell r="B3248" t="str">
            <v>Propojovací svorka...5002 DIN-FT</v>
          </cell>
          <cell r="C3248">
            <v>133.9</v>
          </cell>
          <cell r="D3248">
            <v>100</v>
          </cell>
          <cell r="E3248" t="str">
            <v>KS</v>
          </cell>
          <cell r="F3248">
            <v>13390</v>
          </cell>
        </row>
        <row r="3249">
          <cell r="A3249">
            <v>5304270</v>
          </cell>
          <cell r="B3249" t="str">
            <v>Spojovací svorka...5002 N-VA</v>
          </cell>
          <cell r="C3249">
            <v>1204.3499999999999</v>
          </cell>
          <cell r="D3249">
            <v>100</v>
          </cell>
          <cell r="E3249" t="str">
            <v>KS</v>
          </cell>
          <cell r="F3249">
            <v>120435</v>
          </cell>
        </row>
        <row r="3250">
          <cell r="A3250">
            <v>5304407</v>
          </cell>
          <cell r="B3250" t="str">
            <v>FangFix Junior...5004 DIN-FT 12</v>
          </cell>
          <cell r="C3250">
            <v>300.61</v>
          </cell>
          <cell r="D3250">
            <v>100</v>
          </cell>
          <cell r="E3250" t="str">
            <v>KS</v>
          </cell>
          <cell r="F3250">
            <v>30061</v>
          </cell>
        </row>
        <row r="3251">
          <cell r="A3251">
            <v>5304504</v>
          </cell>
          <cell r="B3251" t="str">
            <v>FangFix Junior...5004 DIN-FT 20</v>
          </cell>
          <cell r="C3251">
            <v>375.8</v>
          </cell>
          <cell r="D3251">
            <v>100</v>
          </cell>
          <cell r="E3251" t="str">
            <v>KS</v>
          </cell>
          <cell r="F3251">
            <v>37580</v>
          </cell>
        </row>
        <row r="3252">
          <cell r="A3252">
            <v>5304520</v>
          </cell>
          <cell r="B3252" t="str">
            <v>Konstrukční svorka...5010 20 FT</v>
          </cell>
          <cell r="C3252">
            <v>298.87</v>
          </cell>
          <cell r="D3252">
            <v>100</v>
          </cell>
          <cell r="E3252" t="str">
            <v>KS</v>
          </cell>
          <cell r="F3252">
            <v>29887</v>
          </cell>
        </row>
        <row r="3253">
          <cell r="A3253">
            <v>5304660</v>
          </cell>
          <cell r="B3253" t="str">
            <v>Propojovací svorka...5005 N-FT</v>
          </cell>
          <cell r="C3253">
            <v>129.44</v>
          </cell>
          <cell r="D3253">
            <v>100</v>
          </cell>
          <cell r="E3253" t="str">
            <v>KS</v>
          </cell>
          <cell r="F3253">
            <v>12944</v>
          </cell>
        </row>
        <row r="3254">
          <cell r="A3254">
            <v>5304970</v>
          </cell>
          <cell r="B3254" t="str">
            <v>Propojovací svorka...5009</v>
          </cell>
          <cell r="C3254">
            <v>115.94</v>
          </cell>
          <cell r="D3254">
            <v>100</v>
          </cell>
          <cell r="E3254" t="str">
            <v>KS</v>
          </cell>
          <cell r="F3254">
            <v>11594</v>
          </cell>
        </row>
        <row r="3255">
          <cell r="A3255">
            <v>5305012</v>
          </cell>
          <cell r="B3255" t="str">
            <v>Lanová svorka...261 3-6 G</v>
          </cell>
          <cell r="C3255">
            <v>19.13</v>
          </cell>
          <cell r="D3255">
            <v>100</v>
          </cell>
          <cell r="E3255" t="str">
            <v>KS</v>
          </cell>
          <cell r="F3255">
            <v>1913</v>
          </cell>
        </row>
        <row r="3256">
          <cell r="A3256">
            <v>5311101</v>
          </cell>
          <cell r="B3256" t="str">
            <v>Spojka T...245 8-10 FT</v>
          </cell>
          <cell r="C3256">
            <v>62.48</v>
          </cell>
          <cell r="D3256">
            <v>100</v>
          </cell>
          <cell r="E3256" t="str">
            <v>KS</v>
          </cell>
          <cell r="F3256">
            <v>6248</v>
          </cell>
        </row>
        <row r="3257">
          <cell r="A3257">
            <v>5311410</v>
          </cell>
          <cell r="B3257" t="str">
            <v>Rychlospojka...249 6-10 ST</v>
          </cell>
          <cell r="C3257">
            <v>113.36</v>
          </cell>
          <cell r="D3257">
            <v>100</v>
          </cell>
          <cell r="E3257" t="str">
            <v>KS</v>
          </cell>
          <cell r="F3257">
            <v>11336</v>
          </cell>
        </row>
        <row r="3258">
          <cell r="A3258">
            <v>5311500</v>
          </cell>
          <cell r="B3258" t="str">
            <v>Rychlospojka...249 8-10 ST</v>
          </cell>
          <cell r="C3258">
            <v>62.9</v>
          </cell>
          <cell r="D3258">
            <v>100</v>
          </cell>
          <cell r="E3258" t="str">
            <v>KS</v>
          </cell>
          <cell r="F3258">
            <v>6290</v>
          </cell>
        </row>
        <row r="3259">
          <cell r="A3259">
            <v>5311503</v>
          </cell>
          <cell r="B3259" t="str">
            <v>Rychlospojka...249 8-10 ST-OT</v>
          </cell>
          <cell r="C3259">
            <v>18.510000000000002</v>
          </cell>
          <cell r="D3259">
            <v>100</v>
          </cell>
          <cell r="E3259" t="str">
            <v>KS</v>
          </cell>
          <cell r="F3259">
            <v>1851</v>
          </cell>
        </row>
        <row r="3260">
          <cell r="A3260">
            <v>5311519</v>
          </cell>
          <cell r="B3260" t="str">
            <v>Rychlospojka...249 8-10 ALU</v>
          </cell>
          <cell r="C3260">
            <v>78.42</v>
          </cell>
          <cell r="D3260">
            <v>100</v>
          </cell>
          <cell r="E3260" t="str">
            <v>KS</v>
          </cell>
          <cell r="F3260">
            <v>7842</v>
          </cell>
        </row>
        <row r="3261">
          <cell r="A3261">
            <v>5311527</v>
          </cell>
          <cell r="B3261" t="str">
            <v>Rychlospojka...249 8-10 CU</v>
          </cell>
          <cell r="C3261">
            <v>273.24</v>
          </cell>
          <cell r="D3261">
            <v>100</v>
          </cell>
          <cell r="E3261" t="str">
            <v>KS</v>
          </cell>
          <cell r="F3261">
            <v>27324</v>
          </cell>
        </row>
        <row r="3262">
          <cell r="A3262">
            <v>5311535</v>
          </cell>
          <cell r="B3262" t="str">
            <v>Rychlospojka...249 8-10 ZV</v>
          </cell>
          <cell r="C3262">
            <v>244.09</v>
          </cell>
          <cell r="D3262">
            <v>100</v>
          </cell>
          <cell r="E3262" t="str">
            <v>KS</v>
          </cell>
          <cell r="F3262">
            <v>24409</v>
          </cell>
        </row>
        <row r="3263">
          <cell r="A3263">
            <v>5311551</v>
          </cell>
          <cell r="B3263" t="str">
            <v>Rychlospojka...249 8-10 VA</v>
          </cell>
          <cell r="C3263">
            <v>112.49</v>
          </cell>
          <cell r="D3263">
            <v>100</v>
          </cell>
          <cell r="E3263" t="str">
            <v>KS</v>
          </cell>
          <cell r="F3263">
            <v>11249</v>
          </cell>
        </row>
        <row r="3264">
          <cell r="A3264">
            <v>5311573</v>
          </cell>
          <cell r="B3264" t="str">
            <v>svorka pro vyrovnání potenciálů...249 VA-OT</v>
          </cell>
          <cell r="C3264">
            <v>126.48</v>
          </cell>
          <cell r="D3264">
            <v>100</v>
          </cell>
          <cell r="E3264" t="str">
            <v>KS</v>
          </cell>
          <cell r="F3264">
            <v>12648</v>
          </cell>
        </row>
        <row r="3265">
          <cell r="A3265">
            <v>5311590</v>
          </cell>
          <cell r="B3265" t="str">
            <v>Rychlospojka...249 8-10X16 VA</v>
          </cell>
          <cell r="C3265">
            <v>315.04000000000002</v>
          </cell>
          <cell r="D3265">
            <v>100</v>
          </cell>
          <cell r="E3265" t="str">
            <v>KS</v>
          </cell>
          <cell r="F3265">
            <v>31504</v>
          </cell>
        </row>
        <row r="3266">
          <cell r="A3266">
            <v>5311595</v>
          </cell>
          <cell r="B3266" t="str">
            <v>Rychlospojka...249 8-10 V2A 200</v>
          </cell>
          <cell r="C3266">
            <v>322.45999999999998</v>
          </cell>
          <cell r="D3266">
            <v>100</v>
          </cell>
          <cell r="E3266" t="str">
            <v>KS</v>
          </cell>
          <cell r="F3266">
            <v>32246</v>
          </cell>
        </row>
        <row r="3267">
          <cell r="A3267">
            <v>5311713</v>
          </cell>
          <cell r="B3267" t="str">
            <v>Rychlospojka Vario...249 B ALU</v>
          </cell>
          <cell r="C3267">
            <v>67.28</v>
          </cell>
          <cell r="D3267">
            <v>100</v>
          </cell>
          <cell r="E3267" t="str">
            <v>KS</v>
          </cell>
          <cell r="F3267">
            <v>6728</v>
          </cell>
        </row>
        <row r="3268">
          <cell r="A3268">
            <v>5312310</v>
          </cell>
          <cell r="B3268" t="str">
            <v>Křížová spojka...252 8-10 FT</v>
          </cell>
          <cell r="C3268">
            <v>167.35</v>
          </cell>
          <cell r="D3268">
            <v>100</v>
          </cell>
          <cell r="E3268" t="str">
            <v>KS</v>
          </cell>
          <cell r="F3268">
            <v>16735</v>
          </cell>
        </row>
        <row r="3269">
          <cell r="A3269">
            <v>5312318</v>
          </cell>
          <cell r="B3269" t="str">
            <v>Křížové svorky...252 8-10 V4A</v>
          </cell>
          <cell r="C3269">
            <v>432.53</v>
          </cell>
          <cell r="D3269">
            <v>100</v>
          </cell>
          <cell r="E3269" t="str">
            <v>KS</v>
          </cell>
          <cell r="F3269">
            <v>43253</v>
          </cell>
        </row>
        <row r="3270">
          <cell r="A3270">
            <v>5312345</v>
          </cell>
          <cell r="B3270" t="str">
            <v>Křížová spojka...252 8-10X16 FT</v>
          </cell>
          <cell r="C3270">
            <v>190.04</v>
          </cell>
          <cell r="D3270">
            <v>100</v>
          </cell>
          <cell r="E3270" t="str">
            <v>KS</v>
          </cell>
          <cell r="F3270">
            <v>19004</v>
          </cell>
        </row>
        <row r="3271">
          <cell r="A3271">
            <v>5312346</v>
          </cell>
          <cell r="B3271" t="str">
            <v>Křížové svorky...252 8-10x16 V4A</v>
          </cell>
          <cell r="C3271">
            <v>475.67</v>
          </cell>
          <cell r="D3271">
            <v>100</v>
          </cell>
          <cell r="E3271" t="str">
            <v>KS</v>
          </cell>
          <cell r="F3271">
            <v>47567</v>
          </cell>
        </row>
        <row r="3272">
          <cell r="A3272">
            <v>5312582</v>
          </cell>
          <cell r="B3272" t="str">
            <v>křížová svorka...253 8-10 V4A</v>
          </cell>
          <cell r="C3272">
            <v>265.42</v>
          </cell>
          <cell r="D3272">
            <v>100</v>
          </cell>
          <cell r="E3272" t="str">
            <v>KS</v>
          </cell>
          <cell r="F3272">
            <v>26542</v>
          </cell>
        </row>
        <row r="3273">
          <cell r="A3273">
            <v>5312604</v>
          </cell>
          <cell r="B3273" t="str">
            <v>Křížová spojka...253 8X8</v>
          </cell>
          <cell r="C3273">
            <v>140.4</v>
          </cell>
          <cell r="D3273">
            <v>100</v>
          </cell>
          <cell r="E3273" t="str">
            <v>KS</v>
          </cell>
          <cell r="F3273">
            <v>14040</v>
          </cell>
        </row>
        <row r="3274">
          <cell r="A3274">
            <v>5312655</v>
          </cell>
          <cell r="B3274" t="str">
            <v>Křížová spojka...252 8-10XFL30 FT</v>
          </cell>
          <cell r="C3274">
            <v>139.09</v>
          </cell>
          <cell r="D3274">
            <v>100</v>
          </cell>
          <cell r="E3274" t="str">
            <v>KS</v>
          </cell>
          <cell r="F3274">
            <v>13909</v>
          </cell>
        </row>
        <row r="3275">
          <cell r="A3275">
            <v>5312656</v>
          </cell>
          <cell r="B3275" t="str">
            <v>Křížové svorky...252 8-10xFL30V4A</v>
          </cell>
          <cell r="C3275">
            <v>310.92</v>
          </cell>
          <cell r="D3275">
            <v>100</v>
          </cell>
          <cell r="E3275" t="str">
            <v>KS</v>
          </cell>
          <cell r="F3275">
            <v>31092</v>
          </cell>
        </row>
        <row r="3276">
          <cell r="A3276">
            <v>5312657</v>
          </cell>
          <cell r="B3276" t="str">
            <v>Křížové svorky...252 GB 10x45</v>
          </cell>
          <cell r="C3276">
            <v>238.59</v>
          </cell>
          <cell r="D3276">
            <v>100</v>
          </cell>
          <cell r="E3276" t="str">
            <v>KS</v>
          </cell>
          <cell r="F3276">
            <v>23859</v>
          </cell>
        </row>
        <row r="3277">
          <cell r="A3277">
            <v>5312809</v>
          </cell>
          <cell r="B3277" t="str">
            <v>Křížová spojka...253 10X16</v>
          </cell>
          <cell r="C3277">
            <v>181.33</v>
          </cell>
          <cell r="D3277">
            <v>100</v>
          </cell>
          <cell r="E3277" t="str">
            <v>KS</v>
          </cell>
          <cell r="F3277">
            <v>18133</v>
          </cell>
        </row>
        <row r="3278">
          <cell r="A3278">
            <v>5312906</v>
          </cell>
          <cell r="B3278" t="str">
            <v>Křížová spojka...250</v>
          </cell>
          <cell r="C3278">
            <v>91.38</v>
          </cell>
          <cell r="D3278">
            <v>100</v>
          </cell>
          <cell r="E3278" t="str">
            <v>KS</v>
          </cell>
          <cell r="F3278">
            <v>9138</v>
          </cell>
        </row>
        <row r="3279">
          <cell r="A3279">
            <v>5312925</v>
          </cell>
          <cell r="B3279" t="str">
            <v>Křížové svorky...250 V4A</v>
          </cell>
          <cell r="C3279">
            <v>174.29</v>
          </cell>
          <cell r="D3279">
            <v>100</v>
          </cell>
          <cell r="E3279" t="str">
            <v>KS</v>
          </cell>
          <cell r="F3279">
            <v>17429</v>
          </cell>
        </row>
        <row r="3280">
          <cell r="A3280">
            <v>5313015</v>
          </cell>
          <cell r="B3280" t="str">
            <v>Diagonální svorka...250 A-FT</v>
          </cell>
          <cell r="C3280">
            <v>151.9</v>
          </cell>
          <cell r="D3280">
            <v>100</v>
          </cell>
          <cell r="E3280" t="str">
            <v>KS</v>
          </cell>
          <cell r="F3280">
            <v>15190</v>
          </cell>
        </row>
        <row r="3281">
          <cell r="A3281">
            <v>5313066</v>
          </cell>
          <cell r="B3281" t="str">
            <v>Diagonální svorka...250 A-BO</v>
          </cell>
          <cell r="C3281">
            <v>381.83</v>
          </cell>
          <cell r="D3281">
            <v>100</v>
          </cell>
          <cell r="E3281" t="str">
            <v>KS</v>
          </cell>
          <cell r="F3281">
            <v>38183</v>
          </cell>
        </row>
        <row r="3282">
          <cell r="A3282">
            <v>5314038</v>
          </cell>
          <cell r="B3282" t="str">
            <v>Křížová spojka...254 DIN 8-10 FT</v>
          </cell>
          <cell r="C3282">
            <v>103.36</v>
          </cell>
          <cell r="D3282">
            <v>100</v>
          </cell>
          <cell r="E3282" t="str">
            <v>KS</v>
          </cell>
          <cell r="F3282">
            <v>10336</v>
          </cell>
        </row>
        <row r="3283">
          <cell r="A3283">
            <v>5314518</v>
          </cell>
          <cell r="B3283" t="str">
            <v>Křížová spojka...255 30</v>
          </cell>
          <cell r="C3283">
            <v>125.23</v>
          </cell>
          <cell r="D3283">
            <v>100</v>
          </cell>
          <cell r="E3283" t="str">
            <v>KS</v>
          </cell>
          <cell r="F3283">
            <v>12523</v>
          </cell>
        </row>
        <row r="3284">
          <cell r="A3284">
            <v>5314534</v>
          </cell>
          <cell r="B3284" t="str">
            <v>Křížová spojka...255 A-FL30 FT</v>
          </cell>
          <cell r="C3284">
            <v>86.36</v>
          </cell>
          <cell r="D3284">
            <v>100</v>
          </cell>
          <cell r="E3284" t="str">
            <v>KS</v>
          </cell>
          <cell r="F3284">
            <v>8636</v>
          </cell>
        </row>
        <row r="3285">
          <cell r="A3285">
            <v>5314572</v>
          </cell>
          <cell r="B3285" t="str">
            <v>Křížová spojka...256 S6 FT</v>
          </cell>
          <cell r="C3285">
            <v>81.010000000000005</v>
          </cell>
          <cell r="D3285">
            <v>100</v>
          </cell>
          <cell r="E3285" t="str">
            <v>KS</v>
          </cell>
          <cell r="F3285">
            <v>8101</v>
          </cell>
        </row>
        <row r="3286">
          <cell r="A3286">
            <v>5314615</v>
          </cell>
          <cell r="B3286" t="str">
            <v>Křížová spojka...256 DIN 30 FT</v>
          </cell>
          <cell r="C3286">
            <v>169.08</v>
          </cell>
          <cell r="D3286">
            <v>100</v>
          </cell>
          <cell r="E3286" t="str">
            <v>KS</v>
          </cell>
          <cell r="F3286">
            <v>16908</v>
          </cell>
        </row>
        <row r="3287">
          <cell r="A3287">
            <v>5314658</v>
          </cell>
          <cell r="B3287" t="str">
            <v>Křížová spojka...256 A-DIN 30 FT</v>
          </cell>
          <cell r="C3287">
            <v>137.1</v>
          </cell>
          <cell r="D3287">
            <v>100</v>
          </cell>
          <cell r="E3287" t="str">
            <v>KS</v>
          </cell>
          <cell r="F3287">
            <v>13710</v>
          </cell>
        </row>
        <row r="3288">
          <cell r="A3288">
            <v>5314659</v>
          </cell>
          <cell r="B3288" t="str">
            <v>Křížová spojka...256 A-DIN 30 V4A</v>
          </cell>
          <cell r="C3288">
            <v>637.95000000000005</v>
          </cell>
          <cell r="D3288">
            <v>100</v>
          </cell>
          <cell r="E3288" t="str">
            <v>KS</v>
          </cell>
          <cell r="F3288">
            <v>63795</v>
          </cell>
        </row>
        <row r="3289">
          <cell r="A3289">
            <v>5314666</v>
          </cell>
          <cell r="B3289" t="str">
            <v>Křížová spojka...256 A-DIN 40 FT</v>
          </cell>
          <cell r="C3289">
            <v>174.97</v>
          </cell>
          <cell r="D3289">
            <v>100</v>
          </cell>
          <cell r="E3289" t="str">
            <v>KS</v>
          </cell>
          <cell r="F3289">
            <v>17497</v>
          </cell>
        </row>
        <row r="3290">
          <cell r="A3290">
            <v>5314720</v>
          </cell>
          <cell r="B3290" t="str">
            <v>Křížová spojka...256 A-DIN 30 VA</v>
          </cell>
          <cell r="C3290">
            <v>227</v>
          </cell>
          <cell r="D3290">
            <v>100</v>
          </cell>
          <cell r="E3290" t="str">
            <v>KS</v>
          </cell>
          <cell r="F3290">
            <v>22700</v>
          </cell>
        </row>
        <row r="3291">
          <cell r="A3291">
            <v>5315506</v>
          </cell>
          <cell r="B3291" t="str">
            <v>Paralelní spojka...259 8-10</v>
          </cell>
          <cell r="C3291">
            <v>181.56</v>
          </cell>
          <cell r="D3291">
            <v>100</v>
          </cell>
          <cell r="E3291" t="str">
            <v>KS</v>
          </cell>
          <cell r="F3291">
            <v>18156</v>
          </cell>
        </row>
        <row r="3292">
          <cell r="A3292">
            <v>5315557</v>
          </cell>
          <cell r="B3292" t="str">
            <v>Paralelní svorka...259 A ST</v>
          </cell>
          <cell r="C3292">
            <v>157.99</v>
          </cell>
          <cell r="D3292">
            <v>100</v>
          </cell>
          <cell r="E3292" t="str">
            <v>KS</v>
          </cell>
          <cell r="F3292">
            <v>15799</v>
          </cell>
        </row>
        <row r="3293">
          <cell r="A3293">
            <v>5315654</v>
          </cell>
          <cell r="B3293" t="str">
            <v>Paralelní spojka...260 8-10 MS</v>
          </cell>
          <cell r="C3293">
            <v>596.12</v>
          </cell>
          <cell r="D3293">
            <v>100</v>
          </cell>
          <cell r="E3293" t="str">
            <v>KS</v>
          </cell>
          <cell r="F3293">
            <v>59612</v>
          </cell>
        </row>
        <row r="3294">
          <cell r="A3294">
            <v>5315700</v>
          </cell>
          <cell r="B3294" t="str">
            <v>Paralelní spojka...260 8</v>
          </cell>
          <cell r="C3294">
            <v>100.45</v>
          </cell>
          <cell r="D3294">
            <v>100</v>
          </cell>
          <cell r="E3294" t="str">
            <v>KS</v>
          </cell>
          <cell r="F3294">
            <v>10045</v>
          </cell>
        </row>
        <row r="3295">
          <cell r="A3295">
            <v>5316014</v>
          </cell>
          <cell r="B3295" t="str">
            <v>Svorka žlabu...262</v>
          </cell>
          <cell r="C3295">
            <v>115</v>
          </cell>
          <cell r="D3295">
            <v>100</v>
          </cell>
          <cell r="E3295" t="str">
            <v>KS</v>
          </cell>
          <cell r="F3295">
            <v>11500</v>
          </cell>
        </row>
        <row r="3296">
          <cell r="A3296">
            <v>5316219</v>
          </cell>
          <cell r="B3296" t="str">
            <v>Svorka žlabu...262 A-DIN FT</v>
          </cell>
          <cell r="C3296">
            <v>116.47</v>
          </cell>
          <cell r="D3296">
            <v>100</v>
          </cell>
          <cell r="E3296" t="str">
            <v>KS</v>
          </cell>
          <cell r="F3296">
            <v>11647</v>
          </cell>
        </row>
        <row r="3297">
          <cell r="A3297">
            <v>5316450</v>
          </cell>
          <cell r="B3297" t="str">
            <v>Žlabová svorka s pružinou...RK-FIX</v>
          </cell>
          <cell r="C3297">
            <v>202.68</v>
          </cell>
          <cell r="D3297">
            <v>100</v>
          </cell>
          <cell r="E3297" t="str">
            <v>KS</v>
          </cell>
          <cell r="F3297">
            <v>20268</v>
          </cell>
        </row>
        <row r="3298">
          <cell r="A3298">
            <v>5316459</v>
          </cell>
          <cell r="B3298" t="str">
            <v>Žlabová svorka s pružinou...RK-FIX VA</v>
          </cell>
          <cell r="C3298">
            <v>241.93</v>
          </cell>
          <cell r="D3298">
            <v>100</v>
          </cell>
          <cell r="E3298" t="str">
            <v>KS</v>
          </cell>
          <cell r="F3298">
            <v>24193</v>
          </cell>
        </row>
        <row r="3299">
          <cell r="A3299">
            <v>5316468</v>
          </cell>
          <cell r="B3299" t="str">
            <v>Žlabová svorka s pružinou...RK-FIX CU</v>
          </cell>
          <cell r="C3299">
            <v>289.26</v>
          </cell>
          <cell r="D3299">
            <v>100</v>
          </cell>
          <cell r="E3299" t="str">
            <v>KS</v>
          </cell>
          <cell r="F3299">
            <v>28926</v>
          </cell>
        </row>
        <row r="3300">
          <cell r="A3300">
            <v>5317010</v>
          </cell>
          <cell r="B3300" t="str">
            <v>FangFix Junior...269 8-10</v>
          </cell>
          <cell r="C3300">
            <v>135.41999999999999</v>
          </cell>
          <cell r="D3300">
            <v>100</v>
          </cell>
          <cell r="E3300" t="str">
            <v>KS</v>
          </cell>
          <cell r="F3300">
            <v>13542</v>
          </cell>
        </row>
        <row r="3301">
          <cell r="A3301">
            <v>5317053</v>
          </cell>
          <cell r="B3301" t="str">
            <v>FangFix Junior...269 MS</v>
          </cell>
          <cell r="C3301">
            <v>247.67</v>
          </cell>
          <cell r="D3301">
            <v>100</v>
          </cell>
          <cell r="E3301" t="str">
            <v>KS</v>
          </cell>
          <cell r="F3301">
            <v>24767</v>
          </cell>
        </row>
        <row r="3302">
          <cell r="A3302">
            <v>5317207</v>
          </cell>
          <cell r="B3302" t="str">
            <v>FangFix Junior...270 8-10 FT</v>
          </cell>
          <cell r="C3302">
            <v>147.56</v>
          </cell>
          <cell r="D3302">
            <v>100</v>
          </cell>
          <cell r="E3302" t="str">
            <v>KS</v>
          </cell>
          <cell r="F3302">
            <v>14756</v>
          </cell>
        </row>
        <row r="3303">
          <cell r="A3303">
            <v>5317208</v>
          </cell>
          <cell r="B3303" t="str">
            <v>Lemová svorka...270 8-10 VA</v>
          </cell>
          <cell r="C3303">
            <v>428.97</v>
          </cell>
          <cell r="D3303">
            <v>100</v>
          </cell>
          <cell r="E3303" t="str">
            <v>KS</v>
          </cell>
          <cell r="F3303">
            <v>42897</v>
          </cell>
        </row>
        <row r="3304">
          <cell r="A3304">
            <v>5317401</v>
          </cell>
          <cell r="B3304" t="str">
            <v>FangFix Junior...271 8-10</v>
          </cell>
          <cell r="C3304">
            <v>111.71</v>
          </cell>
          <cell r="D3304">
            <v>100</v>
          </cell>
          <cell r="E3304" t="str">
            <v>KS</v>
          </cell>
          <cell r="F3304">
            <v>11171</v>
          </cell>
        </row>
        <row r="3305">
          <cell r="A3305">
            <v>5317428</v>
          </cell>
          <cell r="B3305" t="str">
            <v>FangFix Junior...274 8-10</v>
          </cell>
          <cell r="C3305">
            <v>146.22</v>
          </cell>
          <cell r="D3305">
            <v>100</v>
          </cell>
          <cell r="E3305" t="str">
            <v>KS</v>
          </cell>
          <cell r="F3305">
            <v>14622</v>
          </cell>
        </row>
        <row r="3306">
          <cell r="A3306">
            <v>5317512</v>
          </cell>
          <cell r="B3306" t="str">
            <v>FangFix Junior...RSF 177 20 VA M8</v>
          </cell>
          <cell r="C3306">
            <v>405.66</v>
          </cell>
          <cell r="D3306">
            <v>100</v>
          </cell>
          <cell r="E3306" t="str">
            <v>KS</v>
          </cell>
          <cell r="F3306">
            <v>40566</v>
          </cell>
        </row>
        <row r="3307">
          <cell r="A3307">
            <v>5318084</v>
          </cell>
          <cell r="B3307" t="str">
            <v>Svorka...272 8</v>
          </cell>
          <cell r="C3307">
            <v>309.56</v>
          </cell>
          <cell r="D3307">
            <v>100</v>
          </cell>
          <cell r="E3307" t="str">
            <v>KS</v>
          </cell>
          <cell r="F3307">
            <v>30956</v>
          </cell>
        </row>
        <row r="3308">
          <cell r="A3308">
            <v>5318149</v>
          </cell>
          <cell r="B3308" t="str">
            <v>Svorka...272 14</v>
          </cell>
          <cell r="C3308">
            <v>323.52</v>
          </cell>
          <cell r="D3308">
            <v>100</v>
          </cell>
          <cell r="E3308" t="str">
            <v>KS</v>
          </cell>
          <cell r="F3308">
            <v>32352</v>
          </cell>
        </row>
        <row r="3309">
          <cell r="A3309">
            <v>5320011</v>
          </cell>
          <cell r="B3309" t="str">
            <v>Koncový díl...280 8-10</v>
          </cell>
          <cell r="C3309">
            <v>66.739999999999995</v>
          </cell>
          <cell r="D3309">
            <v>100</v>
          </cell>
          <cell r="E3309" t="str">
            <v>KS</v>
          </cell>
          <cell r="F3309">
            <v>6674</v>
          </cell>
        </row>
        <row r="3310">
          <cell r="A3310">
            <v>5320054</v>
          </cell>
          <cell r="B3310" t="str">
            <v>Koncový díl...280 VK</v>
          </cell>
          <cell r="C3310">
            <v>123.38</v>
          </cell>
          <cell r="D3310">
            <v>100</v>
          </cell>
          <cell r="E3310" t="str">
            <v>KS</v>
          </cell>
          <cell r="F3310">
            <v>12338</v>
          </cell>
        </row>
        <row r="3311">
          <cell r="A3311">
            <v>5320712</v>
          </cell>
          <cell r="B3311" t="str">
            <v>Překlenovací třmen...288 DIN</v>
          </cell>
          <cell r="C3311">
            <v>41.01</v>
          </cell>
          <cell r="D3311">
            <v>100</v>
          </cell>
          <cell r="E3311" t="str">
            <v>KS</v>
          </cell>
          <cell r="F3311">
            <v>4101</v>
          </cell>
        </row>
        <row r="3312">
          <cell r="A3312">
            <v>5325307</v>
          </cell>
          <cell r="B3312" t="str">
            <v>Patka svorky...319 8</v>
          </cell>
          <cell r="C3312">
            <v>136.29</v>
          </cell>
          <cell r="D3312">
            <v>100</v>
          </cell>
          <cell r="E3312" t="str">
            <v>KS</v>
          </cell>
          <cell r="F3312">
            <v>13629</v>
          </cell>
        </row>
        <row r="3313">
          <cell r="A3313">
            <v>5325315</v>
          </cell>
          <cell r="B3313" t="str">
            <v>Patka svorky...319 10</v>
          </cell>
          <cell r="C3313">
            <v>136.02000000000001</v>
          </cell>
          <cell r="D3313">
            <v>100</v>
          </cell>
          <cell r="E3313" t="str">
            <v>KS</v>
          </cell>
          <cell r="F3313">
            <v>13602</v>
          </cell>
        </row>
        <row r="3314">
          <cell r="A3314">
            <v>5326303</v>
          </cell>
          <cell r="B3314" t="str">
            <v>Svorkovnice...324 S-FT</v>
          </cell>
          <cell r="C3314">
            <v>50.36</v>
          </cell>
          <cell r="D3314">
            <v>100</v>
          </cell>
          <cell r="E3314" t="str">
            <v>KS</v>
          </cell>
          <cell r="F3314">
            <v>5036</v>
          </cell>
        </row>
        <row r="3315">
          <cell r="A3315">
            <v>5326311</v>
          </cell>
          <cell r="B3315" t="str">
            <v>Svorkovnice...324 S-VA</v>
          </cell>
          <cell r="C3315">
            <v>71</v>
          </cell>
          <cell r="D3315">
            <v>100</v>
          </cell>
          <cell r="E3315" t="str">
            <v>KS</v>
          </cell>
          <cell r="F3315">
            <v>7100</v>
          </cell>
        </row>
        <row r="3316">
          <cell r="A3316">
            <v>5327083</v>
          </cell>
          <cell r="B3316" t="str">
            <v>Upevňovací spona...325 80 FT</v>
          </cell>
          <cell r="C3316">
            <v>157.74</v>
          </cell>
          <cell r="D3316">
            <v>100</v>
          </cell>
          <cell r="E3316" t="str">
            <v>KS</v>
          </cell>
          <cell r="F3316">
            <v>15774</v>
          </cell>
        </row>
        <row r="3317">
          <cell r="A3317">
            <v>5328209</v>
          </cell>
          <cell r="B3317" t="str">
            <v>Spojka...237 N FT</v>
          </cell>
          <cell r="C3317">
            <v>124.59</v>
          </cell>
          <cell r="D3317">
            <v>100</v>
          </cell>
          <cell r="E3317" t="str">
            <v>KS</v>
          </cell>
          <cell r="F3317">
            <v>12459</v>
          </cell>
        </row>
        <row r="3318">
          <cell r="A3318">
            <v>5328284</v>
          </cell>
          <cell r="B3318" t="str">
            <v>Spojka...237 N CU</v>
          </cell>
          <cell r="C3318">
            <v>387.33</v>
          </cell>
          <cell r="D3318">
            <v>100</v>
          </cell>
          <cell r="E3318" t="str">
            <v>KS</v>
          </cell>
          <cell r="F3318">
            <v>38733</v>
          </cell>
        </row>
        <row r="3319">
          <cell r="A3319">
            <v>5331013</v>
          </cell>
          <cell r="B3319" t="str">
            <v>Překlenovací lano...853300</v>
          </cell>
          <cell r="C3319">
            <v>235.38</v>
          </cell>
          <cell r="D3319">
            <v>100</v>
          </cell>
          <cell r="E3319" t="str">
            <v>KS</v>
          </cell>
          <cell r="F3319">
            <v>23538</v>
          </cell>
        </row>
        <row r="3320">
          <cell r="A3320">
            <v>5335140</v>
          </cell>
          <cell r="B3320" t="str">
            <v>Rozpojovací díl...223 O DIN ZN</v>
          </cell>
          <cell r="C3320">
            <v>110.04</v>
          </cell>
          <cell r="D3320">
            <v>100</v>
          </cell>
          <cell r="E3320" t="str">
            <v>KS</v>
          </cell>
          <cell r="F3320">
            <v>11004</v>
          </cell>
        </row>
        <row r="3321">
          <cell r="A3321">
            <v>5335205</v>
          </cell>
          <cell r="B3321" t="str">
            <v>Rozpojovací díl...223 DIN ZN</v>
          </cell>
          <cell r="C3321">
            <v>105.37</v>
          </cell>
          <cell r="D3321">
            <v>100</v>
          </cell>
          <cell r="E3321" t="str">
            <v>KS</v>
          </cell>
          <cell r="F3321">
            <v>10537</v>
          </cell>
        </row>
        <row r="3322">
          <cell r="A3322">
            <v>5336007</v>
          </cell>
          <cell r="B3322" t="str">
            <v>Rozpojovací díl...226 8-10</v>
          </cell>
          <cell r="C3322">
            <v>122.1</v>
          </cell>
          <cell r="D3322">
            <v>100</v>
          </cell>
          <cell r="E3322" t="str">
            <v>KS</v>
          </cell>
          <cell r="F3322">
            <v>12210</v>
          </cell>
        </row>
        <row r="3323">
          <cell r="A3323">
            <v>5336023</v>
          </cell>
          <cell r="B3323" t="str">
            <v>Rozpojovací díl...226 CU</v>
          </cell>
          <cell r="C3323">
            <v>280.69</v>
          </cell>
          <cell r="D3323">
            <v>100</v>
          </cell>
          <cell r="E3323" t="str">
            <v>KS</v>
          </cell>
          <cell r="F3323">
            <v>28069</v>
          </cell>
        </row>
        <row r="3324">
          <cell r="A3324">
            <v>5336058</v>
          </cell>
          <cell r="B3324" t="str">
            <v>Rozpojovací díl...226 VA</v>
          </cell>
          <cell r="C3324">
            <v>118.91</v>
          </cell>
          <cell r="D3324">
            <v>100</v>
          </cell>
          <cell r="E3324" t="str">
            <v>KS</v>
          </cell>
          <cell r="F3324">
            <v>11891</v>
          </cell>
        </row>
        <row r="3325">
          <cell r="A3325">
            <v>5336090</v>
          </cell>
          <cell r="B3325" t="str">
            <v>Rozpojovací díl...226 ZV CU</v>
          </cell>
          <cell r="C3325">
            <v>333.64</v>
          </cell>
          <cell r="D3325">
            <v>100</v>
          </cell>
          <cell r="E3325" t="str">
            <v>KS</v>
          </cell>
          <cell r="F3325">
            <v>33364</v>
          </cell>
        </row>
        <row r="3326">
          <cell r="A3326">
            <v>5336309</v>
          </cell>
          <cell r="B3326" t="str">
            <v>Rozpojovací díl...233 8</v>
          </cell>
          <cell r="C3326">
            <v>123.39</v>
          </cell>
          <cell r="D3326">
            <v>100</v>
          </cell>
          <cell r="E3326" t="str">
            <v>KS</v>
          </cell>
          <cell r="F3326">
            <v>12339</v>
          </cell>
        </row>
        <row r="3327">
          <cell r="A3327">
            <v>5336341</v>
          </cell>
          <cell r="B3327" t="str">
            <v>Rozpojovací díl...233 VA</v>
          </cell>
          <cell r="C3327">
            <v>126.32</v>
          </cell>
          <cell r="D3327">
            <v>100</v>
          </cell>
          <cell r="E3327" t="str">
            <v>KS</v>
          </cell>
          <cell r="F3327">
            <v>12632</v>
          </cell>
        </row>
        <row r="3328">
          <cell r="A3328">
            <v>5336457</v>
          </cell>
          <cell r="B3328" t="str">
            <v>Rozpojovací díl...233 A VA</v>
          </cell>
          <cell r="C3328">
            <v>126.32</v>
          </cell>
          <cell r="D3328">
            <v>100</v>
          </cell>
          <cell r="E3328" t="str">
            <v>KS</v>
          </cell>
          <cell r="F3328">
            <v>12632</v>
          </cell>
        </row>
        <row r="3329">
          <cell r="A3329">
            <v>5350107</v>
          </cell>
          <cell r="B3329" t="str">
            <v>Okapová příchytka...301 DIN-100</v>
          </cell>
          <cell r="C3329">
            <v>79.3</v>
          </cell>
          <cell r="D3329">
            <v>100</v>
          </cell>
          <cell r="E3329" t="str">
            <v>KS</v>
          </cell>
          <cell r="F3329">
            <v>7930</v>
          </cell>
        </row>
        <row r="3330">
          <cell r="A3330">
            <v>5350700</v>
          </cell>
          <cell r="B3330" t="str">
            <v>Okapová příchytka...301 CU-100</v>
          </cell>
          <cell r="C3330">
            <v>319.02</v>
          </cell>
          <cell r="D3330">
            <v>100</v>
          </cell>
          <cell r="E3330" t="str">
            <v>KS</v>
          </cell>
          <cell r="F3330">
            <v>31902</v>
          </cell>
        </row>
        <row r="3331">
          <cell r="A3331">
            <v>5350719</v>
          </cell>
          <cell r="B3331" t="str">
            <v>Okapová příchytka...301 CU-110</v>
          </cell>
          <cell r="C3331">
            <v>346.73</v>
          </cell>
          <cell r="D3331">
            <v>100</v>
          </cell>
          <cell r="E3331" t="str">
            <v>KS</v>
          </cell>
          <cell r="F3331">
            <v>34673</v>
          </cell>
        </row>
        <row r="3332">
          <cell r="A3332">
            <v>5350905</v>
          </cell>
          <cell r="B3332" t="str">
            <v>Okapová příchytka...301 V-VA</v>
          </cell>
          <cell r="C3332">
            <v>129.83000000000001</v>
          </cell>
          <cell r="D3332">
            <v>100</v>
          </cell>
          <cell r="E3332" t="str">
            <v>KS</v>
          </cell>
          <cell r="F3332">
            <v>12983</v>
          </cell>
        </row>
        <row r="3333">
          <cell r="A3333">
            <v>5351057</v>
          </cell>
          <cell r="B3333" t="str">
            <v>Okapová příchytka...301 S-100</v>
          </cell>
          <cell r="C3333">
            <v>67.89</v>
          </cell>
          <cell r="D3333">
            <v>100</v>
          </cell>
          <cell r="E3333" t="str">
            <v>KS</v>
          </cell>
          <cell r="F3333">
            <v>6789</v>
          </cell>
        </row>
        <row r="3334">
          <cell r="A3334">
            <v>5351073</v>
          </cell>
          <cell r="B3334" t="str">
            <v>Okapová příchytka...301 S-120</v>
          </cell>
          <cell r="C3334">
            <v>72.13</v>
          </cell>
          <cell r="D3334">
            <v>100</v>
          </cell>
          <cell r="E3334" t="str">
            <v>KS</v>
          </cell>
          <cell r="F3334">
            <v>7213</v>
          </cell>
        </row>
        <row r="3335">
          <cell r="A3335">
            <v>5400155</v>
          </cell>
          <cell r="B3335" t="str">
            <v>Jímací tyč...101 A-1500</v>
          </cell>
          <cell r="C3335">
            <v>587.99</v>
          </cell>
          <cell r="D3335">
            <v>100</v>
          </cell>
          <cell r="E3335" t="str">
            <v>KS</v>
          </cell>
          <cell r="F3335">
            <v>58799</v>
          </cell>
        </row>
        <row r="3336">
          <cell r="A3336">
            <v>5400627</v>
          </cell>
          <cell r="B3336" t="str">
            <v>Jímací tyč...101 A-CU</v>
          </cell>
          <cell r="C3336">
            <v>3760.46</v>
          </cell>
          <cell r="D3336">
            <v>100</v>
          </cell>
          <cell r="E3336" t="str">
            <v>KS</v>
          </cell>
          <cell r="F3336">
            <v>376046</v>
          </cell>
        </row>
        <row r="3337">
          <cell r="A3337">
            <v>5401771</v>
          </cell>
          <cell r="B3337" t="str">
            <v>Jímací tyč...101 ALU-1000</v>
          </cell>
          <cell r="C3337">
            <v>443.31</v>
          </cell>
          <cell r="D3337">
            <v>100</v>
          </cell>
          <cell r="E3337" t="str">
            <v>KS</v>
          </cell>
          <cell r="F3337">
            <v>44331</v>
          </cell>
        </row>
        <row r="3338">
          <cell r="A3338">
            <v>5401801</v>
          </cell>
          <cell r="B3338" t="str">
            <v>Jímací tyč...101 ALU-1500</v>
          </cell>
          <cell r="C3338">
            <v>598.23</v>
          </cell>
          <cell r="D3338">
            <v>100</v>
          </cell>
          <cell r="E3338" t="str">
            <v>KS</v>
          </cell>
          <cell r="F3338">
            <v>59823</v>
          </cell>
        </row>
        <row r="3339">
          <cell r="A3339">
            <v>5401836</v>
          </cell>
          <cell r="B3339" t="str">
            <v>Jímací tyč...101 ALU-2000</v>
          </cell>
          <cell r="C3339">
            <v>738.38</v>
          </cell>
          <cell r="D3339">
            <v>100</v>
          </cell>
          <cell r="E3339" t="str">
            <v>KS</v>
          </cell>
          <cell r="F3339">
            <v>73838</v>
          </cell>
        </row>
        <row r="3340">
          <cell r="A3340">
            <v>5401852</v>
          </cell>
          <cell r="B3340" t="str">
            <v>Jímací tyč...101 ALU-2500</v>
          </cell>
          <cell r="C3340">
            <v>1088.02</v>
          </cell>
          <cell r="D3340">
            <v>100</v>
          </cell>
          <cell r="E3340" t="str">
            <v>KS</v>
          </cell>
          <cell r="F3340">
            <v>108802</v>
          </cell>
        </row>
        <row r="3341">
          <cell r="A3341">
            <v>5401879</v>
          </cell>
          <cell r="B3341" t="str">
            <v>Jímací tyč...101 ALU-3000</v>
          </cell>
          <cell r="C3341">
            <v>1760.07</v>
          </cell>
          <cell r="D3341">
            <v>100</v>
          </cell>
          <cell r="E3341" t="str">
            <v>KS</v>
          </cell>
          <cell r="F3341">
            <v>176007</v>
          </cell>
        </row>
        <row r="3342">
          <cell r="A3342">
            <v>5401970</v>
          </cell>
          <cell r="B3342" t="str">
            <v>Jímací tyč...101 J1000</v>
          </cell>
          <cell r="C3342">
            <v>171.93</v>
          </cell>
          <cell r="D3342">
            <v>100</v>
          </cell>
          <cell r="E3342" t="str">
            <v>KS</v>
          </cell>
          <cell r="F3342">
            <v>17193</v>
          </cell>
        </row>
        <row r="3343">
          <cell r="A3343">
            <v>5401980</v>
          </cell>
          <cell r="B3343" t="str">
            <v>Jímací tyč...101 VL1500</v>
          </cell>
          <cell r="C3343">
            <v>478.79</v>
          </cell>
          <cell r="D3343">
            <v>100</v>
          </cell>
          <cell r="E3343" t="str">
            <v>KS</v>
          </cell>
          <cell r="F3343">
            <v>47879</v>
          </cell>
        </row>
        <row r="3344">
          <cell r="A3344">
            <v>5401983</v>
          </cell>
          <cell r="B3344" t="str">
            <v>Jímací tyč...101 VL2000</v>
          </cell>
          <cell r="C3344">
            <v>509.59</v>
          </cell>
          <cell r="D3344">
            <v>100</v>
          </cell>
          <cell r="E3344" t="str">
            <v>KS</v>
          </cell>
          <cell r="F3344">
            <v>50959</v>
          </cell>
        </row>
        <row r="3345">
          <cell r="A3345">
            <v>5401986</v>
          </cell>
          <cell r="B3345" t="str">
            <v>Jímací tyč...101 VL2500</v>
          </cell>
          <cell r="C3345">
            <v>651.87</v>
          </cell>
          <cell r="D3345">
            <v>100</v>
          </cell>
          <cell r="E3345" t="str">
            <v>KS</v>
          </cell>
          <cell r="F3345">
            <v>65187</v>
          </cell>
        </row>
        <row r="3346">
          <cell r="A3346">
            <v>5401989</v>
          </cell>
          <cell r="B3346" t="str">
            <v>Jímací tyč...101 VL3000</v>
          </cell>
          <cell r="C3346">
            <v>755.92</v>
          </cell>
          <cell r="D3346">
            <v>100</v>
          </cell>
          <cell r="E3346" t="str">
            <v>KS</v>
          </cell>
          <cell r="F3346">
            <v>75592</v>
          </cell>
        </row>
        <row r="3347">
          <cell r="A3347">
            <v>5401993</v>
          </cell>
          <cell r="B3347" t="str">
            <v>Trubková jímací tyč...101 VL3500</v>
          </cell>
          <cell r="C3347">
            <v>1029.67</v>
          </cell>
          <cell r="D3347">
            <v>100</v>
          </cell>
          <cell r="E3347" t="str">
            <v>KS</v>
          </cell>
          <cell r="F3347">
            <v>102967</v>
          </cell>
        </row>
        <row r="3348">
          <cell r="A3348">
            <v>5401995</v>
          </cell>
          <cell r="B3348" t="str">
            <v>Trubková jímací tyč...101 VL4000</v>
          </cell>
          <cell r="C3348">
            <v>1054.1300000000001</v>
          </cell>
          <cell r="D3348">
            <v>100</v>
          </cell>
          <cell r="E3348" t="str">
            <v>KS</v>
          </cell>
          <cell r="F3348">
            <v>105413</v>
          </cell>
        </row>
        <row r="3349">
          <cell r="A3349">
            <v>5402808</v>
          </cell>
          <cell r="B3349" t="str">
            <v>Jímací tyč...101 A-L100</v>
          </cell>
          <cell r="C3349">
            <v>893.73</v>
          </cell>
          <cell r="D3349">
            <v>100</v>
          </cell>
          <cell r="E3349" t="str">
            <v>KS</v>
          </cell>
          <cell r="F3349">
            <v>89373</v>
          </cell>
        </row>
        <row r="3350">
          <cell r="A3350">
            <v>5402864</v>
          </cell>
          <cell r="B3350" t="str">
            <v>Jímací tyč...101 3B-4000</v>
          </cell>
          <cell r="C3350">
            <v>7067</v>
          </cell>
          <cell r="D3350">
            <v>1</v>
          </cell>
          <cell r="E3350" t="str">
            <v>KS</v>
          </cell>
          <cell r="F3350">
            <v>7067</v>
          </cell>
        </row>
        <row r="3351">
          <cell r="A3351">
            <v>5402866</v>
          </cell>
          <cell r="B3351" t="str">
            <v>Jímací tyč...101 3B-4500</v>
          </cell>
          <cell r="C3351">
            <v>7940</v>
          </cell>
          <cell r="D3351">
            <v>1</v>
          </cell>
          <cell r="E3351" t="str">
            <v>KS</v>
          </cell>
          <cell r="F3351">
            <v>7940</v>
          </cell>
        </row>
        <row r="3352">
          <cell r="A3352">
            <v>5402868</v>
          </cell>
          <cell r="B3352" t="str">
            <v>Jímací tyč...101 3B-5000</v>
          </cell>
          <cell r="C3352">
            <v>9097</v>
          </cell>
          <cell r="D3352">
            <v>1</v>
          </cell>
          <cell r="E3352" t="str">
            <v>KS</v>
          </cell>
          <cell r="F3352">
            <v>9097</v>
          </cell>
        </row>
        <row r="3353">
          <cell r="A3353">
            <v>5402870</v>
          </cell>
          <cell r="B3353" t="str">
            <v>Jímací tyč...101 3B-5500</v>
          </cell>
          <cell r="C3353">
            <v>10500</v>
          </cell>
          <cell r="D3353">
            <v>1</v>
          </cell>
          <cell r="E3353" t="str">
            <v>KS</v>
          </cell>
          <cell r="F3353">
            <v>10500</v>
          </cell>
        </row>
        <row r="3354">
          <cell r="A3354">
            <v>5402872</v>
          </cell>
          <cell r="B3354" t="str">
            <v>Jímací tyč...101 3B-6000</v>
          </cell>
          <cell r="C3354">
            <v>11777</v>
          </cell>
          <cell r="D3354">
            <v>1</v>
          </cell>
          <cell r="E3354" t="str">
            <v>KS</v>
          </cell>
          <cell r="F3354">
            <v>11777</v>
          </cell>
        </row>
        <row r="3355">
          <cell r="A3355">
            <v>5402874</v>
          </cell>
          <cell r="B3355" t="str">
            <v>Jímací tyč...101 3B-6500</v>
          </cell>
          <cell r="C3355">
            <v>15654</v>
          </cell>
          <cell r="D3355">
            <v>1</v>
          </cell>
          <cell r="E3355" t="str">
            <v>KS</v>
          </cell>
          <cell r="F3355">
            <v>15654</v>
          </cell>
        </row>
        <row r="3356">
          <cell r="A3356">
            <v>5402876</v>
          </cell>
          <cell r="B3356" t="str">
            <v>Jímací tyč...101 3B-7000</v>
          </cell>
          <cell r="C3356">
            <v>13709</v>
          </cell>
          <cell r="D3356">
            <v>1</v>
          </cell>
          <cell r="E3356" t="str">
            <v>KS</v>
          </cell>
          <cell r="F3356">
            <v>13709</v>
          </cell>
        </row>
        <row r="3357">
          <cell r="A3357">
            <v>5402878</v>
          </cell>
          <cell r="B3357" t="str">
            <v>Jímací tyč...101 3B-7500</v>
          </cell>
          <cell r="C3357">
            <v>14860</v>
          </cell>
          <cell r="D3357">
            <v>1</v>
          </cell>
          <cell r="E3357" t="str">
            <v>KS</v>
          </cell>
          <cell r="F3357">
            <v>14860</v>
          </cell>
        </row>
        <row r="3358">
          <cell r="A3358">
            <v>5402880</v>
          </cell>
          <cell r="B3358" t="str">
            <v>Jímací tyč...101 3B-8000</v>
          </cell>
          <cell r="C3358">
            <v>16546</v>
          </cell>
          <cell r="D3358">
            <v>1</v>
          </cell>
          <cell r="E3358" t="str">
            <v>KS</v>
          </cell>
          <cell r="F3358">
            <v>16546</v>
          </cell>
        </row>
        <row r="3359">
          <cell r="A3359">
            <v>5402891</v>
          </cell>
          <cell r="B3359" t="str">
            <v>Podstavec...101 ST</v>
          </cell>
          <cell r="C3359">
            <v>511.96</v>
          </cell>
          <cell r="D3359">
            <v>100</v>
          </cell>
          <cell r="E3359" t="str">
            <v>KS</v>
          </cell>
          <cell r="F3359">
            <v>51196</v>
          </cell>
        </row>
        <row r="3360">
          <cell r="A3360">
            <v>5402958</v>
          </cell>
          <cell r="B3360" t="str">
            <v>Podstavec 16 kg s vnitřním závit...101 B2-16 M16</v>
          </cell>
          <cell r="C3360">
            <v>730.17</v>
          </cell>
          <cell r="D3360">
            <v>100</v>
          </cell>
          <cell r="E3360" t="str">
            <v>KS</v>
          </cell>
          <cell r="F3360">
            <v>73017</v>
          </cell>
        </row>
        <row r="3361">
          <cell r="A3361">
            <v>5403098</v>
          </cell>
          <cell r="B3361" t="str">
            <v>Podpěra na ploché střechy...TrayFix-16-L</v>
          </cell>
          <cell r="C3361">
            <v>842</v>
          </cell>
          <cell r="D3361">
            <v>1</v>
          </cell>
          <cell r="E3361" t="str">
            <v>KS</v>
          </cell>
          <cell r="F3361">
            <v>842</v>
          </cell>
        </row>
        <row r="3362">
          <cell r="A3362">
            <v>5403099</v>
          </cell>
          <cell r="B3362" t="str">
            <v>Podpěra na ploché střechy...TrayFix-16-S</v>
          </cell>
          <cell r="C3362">
            <v>748</v>
          </cell>
          <cell r="D3362">
            <v>1</v>
          </cell>
          <cell r="E3362" t="str">
            <v>KS</v>
          </cell>
          <cell r="F3362">
            <v>748</v>
          </cell>
        </row>
        <row r="3363">
          <cell r="A3363">
            <v>5403100</v>
          </cell>
          <cell r="B3363" t="str">
            <v>Podpěra na ploché střechy...TrayFix</v>
          </cell>
          <cell r="C3363">
            <v>203</v>
          </cell>
          <cell r="D3363">
            <v>100</v>
          </cell>
          <cell r="E3363" t="str">
            <v>KS</v>
          </cell>
          <cell r="F3363">
            <v>20300</v>
          </cell>
        </row>
        <row r="3364">
          <cell r="A3364">
            <v>5403101</v>
          </cell>
          <cell r="B3364" t="str">
            <v>Upevnění žlabu - sada...TrayFix-10-L</v>
          </cell>
          <cell r="C3364">
            <v>876</v>
          </cell>
          <cell r="D3364">
            <v>1</v>
          </cell>
          <cell r="E3364" t="str">
            <v>KS</v>
          </cell>
          <cell r="F3364">
            <v>876</v>
          </cell>
        </row>
        <row r="3365">
          <cell r="A3365">
            <v>5403102</v>
          </cell>
          <cell r="B3365" t="str">
            <v>Upevnění žlabu - sada...TrayFix-10-S</v>
          </cell>
          <cell r="C3365">
            <v>726</v>
          </cell>
          <cell r="D3365">
            <v>1</v>
          </cell>
          <cell r="E3365" t="str">
            <v>KS</v>
          </cell>
          <cell r="F3365">
            <v>726</v>
          </cell>
        </row>
        <row r="3366">
          <cell r="A3366">
            <v>5403103</v>
          </cell>
          <cell r="B3366" t="str">
            <v>Systém FangFix...F-FIX-10</v>
          </cell>
          <cell r="C3366">
            <v>555.28</v>
          </cell>
          <cell r="D3366">
            <v>100</v>
          </cell>
          <cell r="E3366" t="str">
            <v>KS</v>
          </cell>
          <cell r="F3366">
            <v>55528</v>
          </cell>
        </row>
        <row r="3367">
          <cell r="A3367">
            <v>5403110</v>
          </cell>
          <cell r="B3367" t="str">
            <v>Systém FangFix...F-FIX-10B</v>
          </cell>
          <cell r="C3367">
            <v>555.28</v>
          </cell>
          <cell r="D3367">
            <v>100</v>
          </cell>
          <cell r="E3367" t="str">
            <v>KS</v>
          </cell>
          <cell r="F3367">
            <v>55528</v>
          </cell>
        </row>
        <row r="3368">
          <cell r="A3368">
            <v>5403117</v>
          </cell>
          <cell r="B3368" t="str">
            <v>Podstavec...F-FIX-S10</v>
          </cell>
          <cell r="C3368">
            <v>284.10000000000002</v>
          </cell>
          <cell r="D3368">
            <v>100</v>
          </cell>
          <cell r="E3368" t="str">
            <v>KS</v>
          </cell>
          <cell r="F3368">
            <v>28410</v>
          </cell>
        </row>
        <row r="3369">
          <cell r="A3369">
            <v>5403124</v>
          </cell>
          <cell r="B3369" t="str">
            <v>Základní systém...F-FIX-B10</v>
          </cell>
          <cell r="C3369">
            <v>68.680000000000007</v>
          </cell>
          <cell r="D3369">
            <v>100</v>
          </cell>
          <cell r="E3369" t="str">
            <v>KS</v>
          </cell>
          <cell r="F3369">
            <v>6868</v>
          </cell>
        </row>
        <row r="3370">
          <cell r="A3370">
            <v>5403200</v>
          </cell>
          <cell r="B3370" t="str">
            <v>Systém FangFix...F-FIX-16</v>
          </cell>
          <cell r="C3370">
            <v>741.08</v>
          </cell>
          <cell r="D3370">
            <v>100</v>
          </cell>
          <cell r="E3370" t="str">
            <v>KS</v>
          </cell>
          <cell r="F3370">
            <v>74108</v>
          </cell>
        </row>
        <row r="3371">
          <cell r="A3371">
            <v>5403219</v>
          </cell>
          <cell r="B3371" t="str">
            <v>Svorka FangFix...F-FIX-KL</v>
          </cell>
          <cell r="C3371">
            <v>401.44</v>
          </cell>
          <cell r="D3371">
            <v>100</v>
          </cell>
          <cell r="E3371" t="str">
            <v>KS</v>
          </cell>
          <cell r="F3371">
            <v>40144</v>
          </cell>
        </row>
        <row r="3372">
          <cell r="A3372">
            <v>5403227</v>
          </cell>
          <cell r="B3372" t="str">
            <v>Podstavec...F-FIX-S16</v>
          </cell>
          <cell r="C3372">
            <v>354.73</v>
          </cell>
          <cell r="D3372">
            <v>100</v>
          </cell>
          <cell r="E3372" t="str">
            <v>KS</v>
          </cell>
          <cell r="F3372">
            <v>35473</v>
          </cell>
        </row>
        <row r="3373">
          <cell r="A3373">
            <v>5403235</v>
          </cell>
          <cell r="B3373" t="str">
            <v>Základní systém...F-FIX-B16</v>
          </cell>
          <cell r="C3373">
            <v>77.52</v>
          </cell>
          <cell r="D3373">
            <v>100</v>
          </cell>
          <cell r="E3373" t="str">
            <v>KS</v>
          </cell>
          <cell r="F3373">
            <v>7752</v>
          </cell>
        </row>
        <row r="3374">
          <cell r="A3374">
            <v>5403238</v>
          </cell>
          <cell r="B3374" t="str">
            <v>Plastový podstavec...F-FIX-B16 3B</v>
          </cell>
          <cell r="C3374">
            <v>115.57</v>
          </cell>
          <cell r="D3374">
            <v>100</v>
          </cell>
          <cell r="E3374" t="str">
            <v>KS</v>
          </cell>
          <cell r="F3374">
            <v>11557</v>
          </cell>
        </row>
        <row r="3375">
          <cell r="A3375">
            <v>5403324</v>
          </cell>
          <cell r="B3375" t="str">
            <v>Základní systém...F-FIX-BASIS</v>
          </cell>
          <cell r="C3375">
            <v>53</v>
          </cell>
          <cell r="D3375">
            <v>1</v>
          </cell>
          <cell r="E3375" t="str">
            <v>KS</v>
          </cell>
          <cell r="F3375">
            <v>53</v>
          </cell>
        </row>
        <row r="3376">
          <cell r="A3376">
            <v>5403330</v>
          </cell>
          <cell r="B3376" t="str">
            <v>Držák jímací tyče...F-FIX-132</v>
          </cell>
          <cell r="C3376">
            <v>1359</v>
          </cell>
          <cell r="D3376">
            <v>1</v>
          </cell>
          <cell r="E3376" t="str">
            <v>KS</v>
          </cell>
          <cell r="F3376">
            <v>1359</v>
          </cell>
        </row>
        <row r="3377">
          <cell r="A3377">
            <v>5403333</v>
          </cell>
          <cell r="B3377" t="str">
            <v>jímač s upevněním na hřeben...F-Fix-132-300</v>
          </cell>
          <cell r="C3377">
            <v>2641</v>
          </cell>
          <cell r="D3377">
            <v>1</v>
          </cell>
          <cell r="E3377" t="str">
            <v>KS</v>
          </cell>
          <cell r="F3377">
            <v>2641</v>
          </cell>
        </row>
        <row r="3378">
          <cell r="A3378">
            <v>5403335</v>
          </cell>
          <cell r="B3378" t="str">
            <v>Držák jímací tyče...SD-Fix</v>
          </cell>
          <cell r="C3378">
            <v>1699</v>
          </cell>
          <cell r="D3378">
            <v>1</v>
          </cell>
          <cell r="E3378" t="str">
            <v>KS</v>
          </cell>
          <cell r="F3378">
            <v>1699</v>
          </cell>
        </row>
        <row r="3379">
          <cell r="A3379">
            <v>5405068</v>
          </cell>
          <cell r="B3379" t="str">
            <v>Jímací hrot...120 A</v>
          </cell>
          <cell r="C3379">
            <v>47.16</v>
          </cell>
          <cell r="D3379">
            <v>100</v>
          </cell>
          <cell r="E3379" t="str">
            <v>KS</v>
          </cell>
          <cell r="F3379">
            <v>4716</v>
          </cell>
        </row>
        <row r="3380">
          <cell r="A3380">
            <v>5405769</v>
          </cell>
          <cell r="B3380" t="str">
            <v>Jímací hřib...128 F</v>
          </cell>
          <cell r="C3380">
            <v>1365</v>
          </cell>
          <cell r="D3380">
            <v>1</v>
          </cell>
          <cell r="E3380" t="str">
            <v>KS</v>
          </cell>
          <cell r="F3380">
            <v>1365</v>
          </cell>
        </row>
        <row r="3381">
          <cell r="A3381">
            <v>5407995</v>
          </cell>
          <cell r="B3381" t="str">
            <v>Izolovaný svod...isCon Pro+ 75 GR</v>
          </cell>
          <cell r="C3381">
            <v>1644.93</v>
          </cell>
          <cell r="D3381">
            <v>100</v>
          </cell>
          <cell r="E3381" t="str">
            <v>M</v>
          </cell>
          <cell r="F3381">
            <v>164493</v>
          </cell>
        </row>
        <row r="3382">
          <cell r="A3382">
            <v>5407997</v>
          </cell>
          <cell r="B3382" t="str">
            <v>Izolovaný svod...isCon Pro+ 75 GR</v>
          </cell>
          <cell r="C3382">
            <v>1644.93</v>
          </cell>
          <cell r="D3382">
            <v>100</v>
          </cell>
          <cell r="E3382" t="str">
            <v>M</v>
          </cell>
          <cell r="F3382">
            <v>164493</v>
          </cell>
        </row>
        <row r="3383">
          <cell r="A3383">
            <v>5408002</v>
          </cell>
          <cell r="B3383" t="str">
            <v>Izolovaný svod...isCon Pro+ 75 SW</v>
          </cell>
          <cell r="C3383">
            <v>1351.83</v>
          </cell>
          <cell r="D3383">
            <v>100</v>
          </cell>
          <cell r="E3383" t="str">
            <v>M</v>
          </cell>
          <cell r="F3383">
            <v>135183</v>
          </cell>
        </row>
        <row r="3384">
          <cell r="A3384">
            <v>5408004</v>
          </cell>
          <cell r="B3384" t="str">
            <v>Izolovaný svod...isCon Pro+ 75 SW</v>
          </cell>
          <cell r="C3384">
            <v>1351.83</v>
          </cell>
          <cell r="D3384">
            <v>100</v>
          </cell>
          <cell r="E3384" t="str">
            <v>M</v>
          </cell>
          <cell r="F3384">
            <v>135183</v>
          </cell>
        </row>
        <row r="3385">
          <cell r="A3385">
            <v>5408006</v>
          </cell>
          <cell r="B3385" t="str">
            <v>Izolovaný svod...isCon Pro+ 75 SW</v>
          </cell>
          <cell r="C3385">
            <v>1351.83</v>
          </cell>
          <cell r="D3385">
            <v>100</v>
          </cell>
          <cell r="E3385" t="str">
            <v>M</v>
          </cell>
          <cell r="F3385">
            <v>135183</v>
          </cell>
        </row>
        <row r="3386">
          <cell r="A3386">
            <v>5408008</v>
          </cell>
          <cell r="B3386" t="str">
            <v>Izolovaný svod...isCon Pro 75 SW</v>
          </cell>
          <cell r="C3386">
            <v>1262.48</v>
          </cell>
          <cell r="D3386">
            <v>100</v>
          </cell>
          <cell r="E3386" t="str">
            <v>M</v>
          </cell>
          <cell r="F3386">
            <v>126248</v>
          </cell>
        </row>
        <row r="3387">
          <cell r="A3387">
            <v>5408013</v>
          </cell>
          <cell r="B3387" t="str">
            <v>Odizolovací kleště...isCon stripper 2</v>
          </cell>
          <cell r="C3387">
            <v>32728</v>
          </cell>
          <cell r="D3387">
            <v>1</v>
          </cell>
          <cell r="E3387" t="str">
            <v>KS</v>
          </cell>
          <cell r="F3387">
            <v>32728</v>
          </cell>
        </row>
        <row r="3388">
          <cell r="A3388">
            <v>5408014</v>
          </cell>
          <cell r="B3388" t="str">
            <v>Izolovaný svod...isCon BA 45 SW</v>
          </cell>
          <cell r="C3388">
            <v>1084.6300000000001</v>
          </cell>
          <cell r="D3388">
            <v>100</v>
          </cell>
          <cell r="E3388" t="str">
            <v>M</v>
          </cell>
          <cell r="F3388">
            <v>108463</v>
          </cell>
        </row>
        <row r="3389">
          <cell r="A3389">
            <v>5408018</v>
          </cell>
          <cell r="B3389" t="str">
            <v>Izolovaný svod...isCon PR 90 SW</v>
          </cell>
          <cell r="C3389">
            <v>1625.64</v>
          </cell>
          <cell r="D3389">
            <v>100</v>
          </cell>
          <cell r="E3389" t="str">
            <v>M</v>
          </cell>
          <cell r="F3389">
            <v>162564</v>
          </cell>
        </row>
        <row r="3390">
          <cell r="A3390">
            <v>5408019</v>
          </cell>
          <cell r="B3390" t="str">
            <v>Izolovaný svod...isCon IN con 2</v>
          </cell>
          <cell r="C3390">
            <v>1484</v>
          </cell>
          <cell r="D3390">
            <v>1</v>
          </cell>
          <cell r="E3390" t="str">
            <v>KS</v>
          </cell>
          <cell r="F3390">
            <v>1484</v>
          </cell>
        </row>
        <row r="3391">
          <cell r="A3391">
            <v>5408021</v>
          </cell>
          <cell r="B3391" t="str">
            <v>Izolovaný svod...isCon con 2</v>
          </cell>
          <cell r="C3391">
            <v>1145</v>
          </cell>
          <cell r="D3391">
            <v>1</v>
          </cell>
          <cell r="E3391" t="str">
            <v>KS</v>
          </cell>
          <cell r="F3391">
            <v>1145</v>
          </cell>
        </row>
        <row r="3392">
          <cell r="A3392">
            <v>5408022</v>
          </cell>
          <cell r="B3392" t="str">
            <v>Připojovací prvek...isCon connect</v>
          </cell>
          <cell r="C3392">
            <v>1145</v>
          </cell>
          <cell r="D3392">
            <v>1</v>
          </cell>
          <cell r="E3392" t="str">
            <v>KS</v>
          </cell>
          <cell r="F3392">
            <v>1145</v>
          </cell>
        </row>
        <row r="3393">
          <cell r="A3393">
            <v>5408023</v>
          </cell>
          <cell r="B3393" t="str">
            <v>Připojovací prvek...isCon con PRE</v>
          </cell>
          <cell r="C3393">
            <v>1800</v>
          </cell>
          <cell r="D3393">
            <v>1</v>
          </cell>
          <cell r="E3393" t="str">
            <v>KS</v>
          </cell>
          <cell r="F3393">
            <v>1800</v>
          </cell>
        </row>
        <row r="3394">
          <cell r="A3394">
            <v>5408024</v>
          </cell>
          <cell r="B3394" t="str">
            <v>Připojovací prvek...isCon IN connect</v>
          </cell>
          <cell r="C3394">
            <v>1665</v>
          </cell>
          <cell r="D3394">
            <v>1</v>
          </cell>
          <cell r="E3394" t="str">
            <v>KS</v>
          </cell>
          <cell r="F3394">
            <v>1665</v>
          </cell>
        </row>
        <row r="3395">
          <cell r="A3395">
            <v>5408026</v>
          </cell>
          <cell r="B3395" t="str">
            <v>Připojovací deska...isCon AP1-16 VA</v>
          </cell>
          <cell r="C3395">
            <v>613</v>
          </cell>
          <cell r="D3395">
            <v>1</v>
          </cell>
          <cell r="E3395" t="str">
            <v>KS</v>
          </cell>
          <cell r="F3395">
            <v>613</v>
          </cell>
        </row>
        <row r="3396">
          <cell r="A3396">
            <v>5408028</v>
          </cell>
          <cell r="B3396" t="str">
            <v>Připojovací deska...isCon AP2-16 VA</v>
          </cell>
          <cell r="C3396">
            <v>762</v>
          </cell>
          <cell r="D3396">
            <v>1</v>
          </cell>
          <cell r="E3396" t="str">
            <v>KS</v>
          </cell>
          <cell r="F3396">
            <v>762</v>
          </cell>
        </row>
        <row r="3397">
          <cell r="A3397">
            <v>5408031</v>
          </cell>
          <cell r="B3397" t="str">
            <v>Přípojka potenciálu...isCon IN PAE</v>
          </cell>
          <cell r="C3397">
            <v>1280</v>
          </cell>
          <cell r="D3397">
            <v>1</v>
          </cell>
          <cell r="E3397" t="str">
            <v>KS</v>
          </cell>
          <cell r="F3397">
            <v>1280</v>
          </cell>
        </row>
        <row r="3398">
          <cell r="A3398">
            <v>5408032</v>
          </cell>
          <cell r="B3398" t="str">
            <v>Přípojka potenciálu...isCon IN PAE 2</v>
          </cell>
          <cell r="C3398">
            <v>1249</v>
          </cell>
          <cell r="D3398">
            <v>1</v>
          </cell>
          <cell r="E3398" t="str">
            <v>KS</v>
          </cell>
          <cell r="F3398">
            <v>1249</v>
          </cell>
        </row>
        <row r="3399">
          <cell r="A3399">
            <v>5408036</v>
          </cell>
          <cell r="B3399" t="str">
            <v>Přípojka potenciálu...isCon PAE</v>
          </cell>
          <cell r="C3399">
            <v>391</v>
          </cell>
          <cell r="D3399">
            <v>1</v>
          </cell>
          <cell r="E3399" t="str">
            <v>KS</v>
          </cell>
          <cell r="F3399">
            <v>391</v>
          </cell>
        </row>
        <row r="3400">
          <cell r="A3400">
            <v>5408043</v>
          </cell>
          <cell r="B3400" t="str">
            <v>Distanční držák...isCon DH</v>
          </cell>
          <cell r="C3400">
            <v>1368</v>
          </cell>
          <cell r="D3400">
            <v>1</v>
          </cell>
          <cell r="E3400" t="str">
            <v>KS</v>
          </cell>
          <cell r="F3400">
            <v>1368</v>
          </cell>
        </row>
        <row r="3401">
          <cell r="A3401">
            <v>5408047</v>
          </cell>
          <cell r="B3401" t="str">
            <v>Střešní držák vodiče...isCon H280 VA</v>
          </cell>
          <cell r="C3401">
            <v>498</v>
          </cell>
          <cell r="D3401">
            <v>1</v>
          </cell>
          <cell r="E3401" t="str">
            <v>KS</v>
          </cell>
          <cell r="F3401">
            <v>498</v>
          </cell>
        </row>
        <row r="3402">
          <cell r="A3402">
            <v>5408049</v>
          </cell>
          <cell r="B3402" t="str">
            <v>Střešní držák vodiče...isCon H280 PA</v>
          </cell>
          <cell r="C3402">
            <v>455</v>
          </cell>
          <cell r="D3402">
            <v>1</v>
          </cell>
          <cell r="E3402" t="str">
            <v>KS</v>
          </cell>
          <cell r="F3402">
            <v>455</v>
          </cell>
        </row>
        <row r="3403">
          <cell r="A3403">
            <v>5408052</v>
          </cell>
          <cell r="B3403" t="str">
            <v>Držák vedení s upínacím pásem...isCon HS VA</v>
          </cell>
          <cell r="C3403">
            <v>1337</v>
          </cell>
          <cell r="D3403">
            <v>1</v>
          </cell>
          <cell r="E3403" t="str">
            <v>KS</v>
          </cell>
          <cell r="F3403">
            <v>1337</v>
          </cell>
        </row>
        <row r="3404">
          <cell r="A3404">
            <v>5408056</v>
          </cell>
          <cell r="B3404" t="str">
            <v>Držák vedení...isCon H VA</v>
          </cell>
          <cell r="C3404">
            <v>75</v>
          </cell>
          <cell r="D3404">
            <v>1</v>
          </cell>
          <cell r="E3404" t="str">
            <v>KS</v>
          </cell>
          <cell r="F3404">
            <v>75</v>
          </cell>
        </row>
        <row r="3405">
          <cell r="A3405">
            <v>5408058</v>
          </cell>
          <cell r="B3405" t="str">
            <v>Výstražný štítek...isCon HWS</v>
          </cell>
          <cell r="C3405">
            <v>310</v>
          </cell>
          <cell r="D3405">
            <v>1</v>
          </cell>
          <cell r="E3405" t="str">
            <v>KS</v>
          </cell>
          <cell r="F3405">
            <v>310</v>
          </cell>
        </row>
        <row r="3406">
          <cell r="A3406">
            <v>5408064</v>
          </cell>
          <cell r="B3406" t="str">
            <v>Držák vedení VA...isCon H 26 VA</v>
          </cell>
          <cell r="C3406">
            <v>78</v>
          </cell>
          <cell r="D3406">
            <v>1</v>
          </cell>
          <cell r="E3406" t="str">
            <v>KS</v>
          </cell>
          <cell r="F3406">
            <v>78</v>
          </cell>
        </row>
        <row r="3407">
          <cell r="A3407">
            <v>5408068</v>
          </cell>
          <cell r="B3407" t="str">
            <v>Držák vedení s upínacím pásem...isCon HS 26 VA</v>
          </cell>
          <cell r="C3407">
            <v>1559</v>
          </cell>
          <cell r="D3407">
            <v>1</v>
          </cell>
          <cell r="E3407" t="str">
            <v>KS</v>
          </cell>
          <cell r="F3407">
            <v>1559</v>
          </cell>
        </row>
        <row r="3408">
          <cell r="A3408">
            <v>5408072</v>
          </cell>
          <cell r="B3408" t="str">
            <v>Střešní držák vodiče...isCon H280 26 PA</v>
          </cell>
          <cell r="C3408">
            <v>561</v>
          </cell>
          <cell r="D3408">
            <v>1</v>
          </cell>
          <cell r="E3408" t="str">
            <v>KS</v>
          </cell>
          <cell r="F3408">
            <v>561</v>
          </cell>
        </row>
        <row r="3409">
          <cell r="A3409">
            <v>5408074</v>
          </cell>
          <cell r="B3409" t="str">
            <v>Střešní držák vodiče...isCon H280 26 VA</v>
          </cell>
          <cell r="C3409">
            <v>692</v>
          </cell>
          <cell r="D3409">
            <v>1</v>
          </cell>
          <cell r="E3409" t="str">
            <v>KS</v>
          </cell>
          <cell r="F3409">
            <v>692</v>
          </cell>
        </row>
        <row r="3410">
          <cell r="A3410">
            <v>5408080</v>
          </cell>
          <cell r="B3410" t="str">
            <v>Střešní držák vodiče...isCon ASE 23</v>
          </cell>
          <cell r="C3410">
            <v>7598</v>
          </cell>
          <cell r="D3410">
            <v>1</v>
          </cell>
          <cell r="E3410" t="str">
            <v>KS</v>
          </cell>
          <cell r="F3410">
            <v>7598</v>
          </cell>
        </row>
        <row r="3411">
          <cell r="A3411">
            <v>5408082</v>
          </cell>
          <cell r="B3411" t="str">
            <v>Střešní držák vodiče...isCon ASE 23 IN</v>
          </cell>
          <cell r="C3411">
            <v>7598</v>
          </cell>
          <cell r="D3411">
            <v>1</v>
          </cell>
          <cell r="E3411" t="str">
            <v>KS</v>
          </cell>
          <cell r="F3411">
            <v>7598</v>
          </cell>
        </row>
        <row r="3412">
          <cell r="A3412">
            <v>5408101</v>
          </cell>
          <cell r="B3412" t="str">
            <v>Redukční dutinka...101 RH-16</v>
          </cell>
          <cell r="C3412">
            <v>14.71</v>
          </cell>
          <cell r="D3412">
            <v>100</v>
          </cell>
          <cell r="E3412" t="str">
            <v>KS</v>
          </cell>
          <cell r="F3412">
            <v>1471</v>
          </cell>
        </row>
        <row r="3413">
          <cell r="A3413">
            <v>5408105</v>
          </cell>
          <cell r="B3413" t="str">
            <v>Izolační tyč...101 20-3000</v>
          </cell>
          <cell r="C3413">
            <v>1887</v>
          </cell>
          <cell r="D3413">
            <v>1</v>
          </cell>
          <cell r="E3413" t="str">
            <v>KS</v>
          </cell>
          <cell r="F3413">
            <v>1887</v>
          </cell>
        </row>
        <row r="3414">
          <cell r="A3414">
            <v>5408107</v>
          </cell>
          <cell r="B3414" t="str">
            <v>Izolační tyč...101 16-750</v>
          </cell>
          <cell r="C3414">
            <v>479</v>
          </cell>
          <cell r="D3414">
            <v>1</v>
          </cell>
          <cell r="E3414" t="str">
            <v>KS</v>
          </cell>
          <cell r="F3414">
            <v>479</v>
          </cell>
        </row>
        <row r="3415">
          <cell r="A3415">
            <v>5408108</v>
          </cell>
          <cell r="B3415" t="str">
            <v>Izolační tyč...101 16-1500</v>
          </cell>
          <cell r="C3415">
            <v>687</v>
          </cell>
          <cell r="D3415">
            <v>1</v>
          </cell>
          <cell r="E3415" t="str">
            <v>KS</v>
          </cell>
          <cell r="F3415">
            <v>687</v>
          </cell>
        </row>
        <row r="3416">
          <cell r="A3416">
            <v>5408109</v>
          </cell>
          <cell r="B3416" t="str">
            <v>Izolační tyč...101 16-3000</v>
          </cell>
          <cell r="C3416">
            <v>1249</v>
          </cell>
          <cell r="D3416">
            <v>1</v>
          </cell>
          <cell r="E3416" t="str">
            <v>KS</v>
          </cell>
          <cell r="F3416">
            <v>1249</v>
          </cell>
        </row>
        <row r="3417">
          <cell r="A3417">
            <v>5408156</v>
          </cell>
          <cell r="B3417" t="str">
            <v>Spojka T...101 IT</v>
          </cell>
          <cell r="C3417">
            <v>547</v>
          </cell>
          <cell r="D3417">
            <v>1</v>
          </cell>
          <cell r="E3417" t="str">
            <v>KS</v>
          </cell>
          <cell r="F3417">
            <v>547</v>
          </cell>
        </row>
        <row r="3418">
          <cell r="A3418">
            <v>5408245</v>
          </cell>
          <cell r="B3418" t="str">
            <v>Spojka DK...101 IDK</v>
          </cell>
          <cell r="C3418">
            <v>1035</v>
          </cell>
          <cell r="D3418">
            <v>1</v>
          </cell>
          <cell r="E3418" t="str">
            <v>KS</v>
          </cell>
          <cell r="F3418">
            <v>1035</v>
          </cell>
        </row>
        <row r="3419">
          <cell r="A3419">
            <v>5408298</v>
          </cell>
          <cell r="B3419" t="str">
            <v>Spojka K...101 IK-16</v>
          </cell>
          <cell r="C3419">
            <v>764</v>
          </cell>
          <cell r="D3419">
            <v>1</v>
          </cell>
          <cell r="E3419" t="str">
            <v>KS</v>
          </cell>
          <cell r="F3419">
            <v>764</v>
          </cell>
        </row>
        <row r="3420">
          <cell r="A3420">
            <v>5408350</v>
          </cell>
          <cell r="B3420" t="str">
            <v>Vestavný díl...101 A-M16</v>
          </cell>
          <cell r="C3420">
            <v>945</v>
          </cell>
          <cell r="D3420">
            <v>1</v>
          </cell>
          <cell r="E3420" t="str">
            <v>KS</v>
          </cell>
          <cell r="F3420">
            <v>945</v>
          </cell>
        </row>
        <row r="3421">
          <cell r="A3421">
            <v>5408393</v>
          </cell>
          <cell r="B3421" t="str">
            <v>Koncový díl...101 IES</v>
          </cell>
          <cell r="C3421">
            <v>759</v>
          </cell>
          <cell r="D3421">
            <v>1</v>
          </cell>
          <cell r="E3421" t="str">
            <v>KS</v>
          </cell>
          <cell r="F3421">
            <v>759</v>
          </cell>
        </row>
        <row r="3422">
          <cell r="A3422">
            <v>5408395</v>
          </cell>
          <cell r="B3422" t="str">
            <v>Koncový díl...101 IES-16</v>
          </cell>
          <cell r="C3422">
            <v>687</v>
          </cell>
          <cell r="D3422">
            <v>1</v>
          </cell>
          <cell r="E3422" t="str">
            <v>KS</v>
          </cell>
          <cell r="F3422">
            <v>687</v>
          </cell>
        </row>
        <row r="3423">
          <cell r="A3423">
            <v>5408458</v>
          </cell>
          <cell r="B3423" t="str">
            <v>Jímací hrot...101 ISP M10</v>
          </cell>
          <cell r="C3423">
            <v>276</v>
          </cell>
          <cell r="D3423">
            <v>1</v>
          </cell>
          <cell r="E3423" t="str">
            <v>KS</v>
          </cell>
          <cell r="F3423">
            <v>276</v>
          </cell>
        </row>
        <row r="3424">
          <cell r="A3424">
            <v>5408504</v>
          </cell>
          <cell r="B3424" t="str">
            <v>Připojovací kloub...101 IAG</v>
          </cell>
          <cell r="C3424">
            <v>1783</v>
          </cell>
          <cell r="D3424">
            <v>1</v>
          </cell>
          <cell r="E3424" t="str">
            <v>KS</v>
          </cell>
          <cell r="F3424">
            <v>1783</v>
          </cell>
        </row>
        <row r="3425">
          <cell r="A3425">
            <v>5408557</v>
          </cell>
          <cell r="B3425" t="str">
            <v>Prodloužení...101 IV-16</v>
          </cell>
          <cell r="C3425">
            <v>648</v>
          </cell>
          <cell r="D3425">
            <v>1</v>
          </cell>
          <cell r="E3425" t="str">
            <v>KS</v>
          </cell>
          <cell r="F3425">
            <v>648</v>
          </cell>
        </row>
        <row r="3426">
          <cell r="A3426">
            <v>5408630</v>
          </cell>
          <cell r="B3426" t="str">
            <v>Kloubová spojka...101 IGL-16</v>
          </cell>
          <cell r="C3426">
            <v>3093</v>
          </cell>
          <cell r="D3426">
            <v>1</v>
          </cell>
          <cell r="E3426" t="str">
            <v>KS</v>
          </cell>
          <cell r="F3426">
            <v>3093</v>
          </cell>
        </row>
        <row r="3427">
          <cell r="A3427">
            <v>5408689</v>
          </cell>
          <cell r="B3427" t="str">
            <v>Nástěnný díl...101 W-16</v>
          </cell>
          <cell r="C3427">
            <v>595</v>
          </cell>
          <cell r="D3427">
            <v>1</v>
          </cell>
          <cell r="E3427" t="str">
            <v>KS</v>
          </cell>
          <cell r="F3427">
            <v>595</v>
          </cell>
        </row>
        <row r="3428">
          <cell r="A3428">
            <v>5408733</v>
          </cell>
          <cell r="B3428" t="str">
            <v>Odlučovač vody...101 IAB</v>
          </cell>
          <cell r="C3428">
            <v>448</v>
          </cell>
          <cell r="D3428">
            <v>1</v>
          </cell>
          <cell r="E3428" t="str">
            <v>KS</v>
          </cell>
          <cell r="F3428">
            <v>448</v>
          </cell>
        </row>
        <row r="3429">
          <cell r="A3429">
            <v>5408806</v>
          </cell>
          <cell r="B3429" t="str">
            <v>Distanční držák ISO...ISO-A-500</v>
          </cell>
          <cell r="C3429">
            <v>915</v>
          </cell>
          <cell r="D3429">
            <v>1</v>
          </cell>
          <cell r="E3429" t="str">
            <v>KS</v>
          </cell>
          <cell r="F3429">
            <v>915</v>
          </cell>
        </row>
        <row r="3430">
          <cell r="A3430">
            <v>5408814</v>
          </cell>
          <cell r="B3430" t="str">
            <v>Distanční držák ISO...ISO-A-800</v>
          </cell>
          <cell r="C3430">
            <v>1165</v>
          </cell>
          <cell r="D3430">
            <v>1</v>
          </cell>
          <cell r="E3430" t="str">
            <v>KS</v>
          </cell>
          <cell r="F3430">
            <v>1165</v>
          </cell>
        </row>
        <row r="3431">
          <cell r="A3431">
            <v>5408849</v>
          </cell>
          <cell r="B3431" t="str">
            <v>Izolovaný distanční držák...ISAV1000R</v>
          </cell>
          <cell r="C3431">
            <v>2929</v>
          </cell>
          <cell r="D3431">
            <v>1</v>
          </cell>
          <cell r="E3431" t="str">
            <v>KS</v>
          </cell>
          <cell r="F3431">
            <v>2929</v>
          </cell>
        </row>
        <row r="3432">
          <cell r="A3432">
            <v>5408854</v>
          </cell>
          <cell r="B3432" t="str">
            <v>Izolovaný jímací stožár...isFang IN L4</v>
          </cell>
          <cell r="C3432">
            <v>18016</v>
          </cell>
          <cell r="D3432">
            <v>1</v>
          </cell>
          <cell r="E3432" t="str">
            <v>KS</v>
          </cell>
          <cell r="F3432">
            <v>18016</v>
          </cell>
        </row>
        <row r="3433">
          <cell r="A3433">
            <v>5408856</v>
          </cell>
          <cell r="B3433" t="str">
            <v>Izolovaný jímací stožár...isFang IN L6</v>
          </cell>
          <cell r="C3433">
            <v>22604</v>
          </cell>
          <cell r="D3433">
            <v>1</v>
          </cell>
          <cell r="E3433" t="str">
            <v>KS</v>
          </cell>
          <cell r="F3433">
            <v>22604</v>
          </cell>
        </row>
        <row r="3434">
          <cell r="A3434">
            <v>5408858</v>
          </cell>
          <cell r="B3434" t="str">
            <v>Izolovaný jímací stožár...isFang IN L8</v>
          </cell>
          <cell r="C3434">
            <v>31527</v>
          </cell>
          <cell r="D3434">
            <v>1</v>
          </cell>
          <cell r="E3434" t="str">
            <v>KS</v>
          </cell>
          <cell r="F3434">
            <v>31527</v>
          </cell>
        </row>
        <row r="3435">
          <cell r="A3435">
            <v>5408868</v>
          </cell>
          <cell r="B3435" t="str">
            <v>Izolovaný jímací stožár...isFang IN 8000</v>
          </cell>
          <cell r="C3435">
            <v>36603</v>
          </cell>
          <cell r="D3435">
            <v>1</v>
          </cell>
          <cell r="E3435" t="str">
            <v>KS</v>
          </cell>
          <cell r="F3435">
            <v>36603</v>
          </cell>
        </row>
        <row r="3436">
          <cell r="A3436">
            <v>5408870</v>
          </cell>
          <cell r="B3436" t="str">
            <v>Izolovaný jímací stožár...isFang IN 10000</v>
          </cell>
          <cell r="C3436">
            <v>42570</v>
          </cell>
          <cell r="D3436">
            <v>1</v>
          </cell>
          <cell r="E3436" t="str">
            <v>KS</v>
          </cell>
          <cell r="F3436">
            <v>42570</v>
          </cell>
        </row>
        <row r="3437">
          <cell r="A3437">
            <v>5408874</v>
          </cell>
          <cell r="B3437" t="str">
            <v>Izolovaný jímací stožár+odtok...isFang IN-A L4</v>
          </cell>
          <cell r="C3437">
            <v>19584</v>
          </cell>
          <cell r="D3437">
            <v>1</v>
          </cell>
          <cell r="E3437" t="str">
            <v>KS</v>
          </cell>
          <cell r="F3437">
            <v>19584</v>
          </cell>
        </row>
        <row r="3438">
          <cell r="A3438">
            <v>5408888</v>
          </cell>
          <cell r="B3438" t="str">
            <v>Izolovaný jímací stožár+odtok...isFang IN-A 8000</v>
          </cell>
          <cell r="C3438">
            <v>35572</v>
          </cell>
          <cell r="D3438">
            <v>1</v>
          </cell>
          <cell r="E3438" t="str">
            <v>KS</v>
          </cell>
          <cell r="F3438">
            <v>35572</v>
          </cell>
        </row>
        <row r="3439">
          <cell r="A3439">
            <v>5408890</v>
          </cell>
          <cell r="B3439" t="str">
            <v>Izolovaný jímací stožár+odtok...isFang IN-A10000</v>
          </cell>
          <cell r="C3439">
            <v>40816</v>
          </cell>
          <cell r="D3439">
            <v>1</v>
          </cell>
          <cell r="E3439" t="str">
            <v>KS</v>
          </cell>
          <cell r="F3439">
            <v>40816</v>
          </cell>
        </row>
        <row r="3440">
          <cell r="A3440">
            <v>5408902</v>
          </cell>
          <cell r="B3440" t="str">
            <v>Stojan jímacího stožáru isFang...isFang 3B-250-A</v>
          </cell>
          <cell r="C3440">
            <v>60845</v>
          </cell>
          <cell r="D3440">
            <v>1</v>
          </cell>
          <cell r="E3440" t="str">
            <v>KS</v>
          </cell>
          <cell r="F3440">
            <v>60845</v>
          </cell>
        </row>
        <row r="3441">
          <cell r="A3441">
            <v>5408905</v>
          </cell>
          <cell r="B3441" t="str">
            <v>Závitová tyč...isFang 3B-G4</v>
          </cell>
          <cell r="C3441">
            <v>2313</v>
          </cell>
          <cell r="D3441">
            <v>1</v>
          </cell>
          <cell r="E3441" t="str">
            <v>KS</v>
          </cell>
          <cell r="F3441">
            <v>2313</v>
          </cell>
        </row>
        <row r="3442">
          <cell r="A3442">
            <v>5408910</v>
          </cell>
          <cell r="B3442" t="str">
            <v>Stativ + odtok...isFang TW200 12</v>
          </cell>
          <cell r="C3442">
            <v>15315</v>
          </cell>
          <cell r="D3442">
            <v>1</v>
          </cell>
          <cell r="E3442" t="str">
            <v>KS</v>
          </cell>
          <cell r="F3442">
            <v>15315</v>
          </cell>
        </row>
        <row r="3443">
          <cell r="A3443">
            <v>5408930</v>
          </cell>
          <cell r="B3443" t="str">
            <v>Stativ + odtok...isFang 3B-100-A</v>
          </cell>
          <cell r="C3443">
            <v>19333</v>
          </cell>
          <cell r="D3443">
            <v>1</v>
          </cell>
          <cell r="E3443" t="str">
            <v>KS</v>
          </cell>
          <cell r="F3443">
            <v>19333</v>
          </cell>
        </row>
        <row r="3444">
          <cell r="A3444">
            <v>5408932</v>
          </cell>
          <cell r="B3444" t="str">
            <v>Stativ + odtok...isFang 3B-150-A</v>
          </cell>
          <cell r="C3444">
            <v>29817</v>
          </cell>
          <cell r="D3444">
            <v>1</v>
          </cell>
          <cell r="E3444" t="str">
            <v>KS</v>
          </cell>
          <cell r="F3444">
            <v>29817</v>
          </cell>
        </row>
        <row r="3445">
          <cell r="A3445">
            <v>5408934</v>
          </cell>
          <cell r="B3445" t="str">
            <v>Izolovaný jímací stožár...isFang IN 4000</v>
          </cell>
          <cell r="C3445">
            <v>21719</v>
          </cell>
          <cell r="D3445">
            <v>1</v>
          </cell>
          <cell r="E3445" t="str">
            <v>KS</v>
          </cell>
          <cell r="F3445">
            <v>21719</v>
          </cell>
        </row>
        <row r="3446">
          <cell r="A3446">
            <v>5408936</v>
          </cell>
          <cell r="B3446" t="str">
            <v>Izolovaný jímací stožár...isFang IN 6000</v>
          </cell>
          <cell r="C3446">
            <v>23047</v>
          </cell>
          <cell r="D3446">
            <v>1</v>
          </cell>
          <cell r="E3446" t="str">
            <v>KS</v>
          </cell>
          <cell r="F3446">
            <v>23047</v>
          </cell>
        </row>
        <row r="3447">
          <cell r="A3447">
            <v>5408938</v>
          </cell>
          <cell r="B3447" t="str">
            <v>Izolovaný jímací stožár+odtok...isFang IN-A 4000</v>
          </cell>
          <cell r="C3447">
            <v>23373</v>
          </cell>
          <cell r="D3447">
            <v>1</v>
          </cell>
          <cell r="E3447" t="str">
            <v>KS</v>
          </cell>
          <cell r="F3447">
            <v>23373</v>
          </cell>
        </row>
        <row r="3448">
          <cell r="A3448">
            <v>5408940</v>
          </cell>
          <cell r="B3448" t="str">
            <v>Izolovaný jímací stožár+odtok...isFang IN-A 6000</v>
          </cell>
          <cell r="C3448">
            <v>26759</v>
          </cell>
          <cell r="D3448">
            <v>1</v>
          </cell>
          <cell r="E3448" t="str">
            <v>KS</v>
          </cell>
          <cell r="F3448">
            <v>26759</v>
          </cell>
        </row>
        <row r="3449">
          <cell r="A3449">
            <v>5408942</v>
          </cell>
          <cell r="B3449" t="str">
            <v>Izolovaný jímací stožár...isFang 4000</v>
          </cell>
          <cell r="C3449">
            <v>20101</v>
          </cell>
          <cell r="D3449">
            <v>1</v>
          </cell>
          <cell r="E3449" t="str">
            <v>KS</v>
          </cell>
          <cell r="F3449">
            <v>20101</v>
          </cell>
        </row>
        <row r="3450">
          <cell r="A3450">
            <v>5408943</v>
          </cell>
          <cell r="B3450" t="str">
            <v>Izolovaný jímací stožár...isFang 4000 AL</v>
          </cell>
          <cell r="C3450">
            <v>17489</v>
          </cell>
          <cell r="D3450">
            <v>1</v>
          </cell>
          <cell r="E3450" t="str">
            <v>KS</v>
          </cell>
          <cell r="F3450">
            <v>17489</v>
          </cell>
        </row>
        <row r="3451">
          <cell r="A3451">
            <v>5408946</v>
          </cell>
          <cell r="B3451" t="str">
            <v>Izolovaný jímací stožár...isFang 6000</v>
          </cell>
          <cell r="C3451">
            <v>24947</v>
          </cell>
          <cell r="D3451">
            <v>1</v>
          </cell>
          <cell r="E3451" t="str">
            <v>KS</v>
          </cell>
          <cell r="F3451">
            <v>24947</v>
          </cell>
        </row>
        <row r="3452">
          <cell r="A3452">
            <v>5408947</v>
          </cell>
          <cell r="B3452" t="str">
            <v>Izolovaný jímací stožár...isFang 6000 AL</v>
          </cell>
          <cell r="C3452">
            <v>20851</v>
          </cell>
          <cell r="D3452">
            <v>1</v>
          </cell>
          <cell r="E3452" t="str">
            <v>KS</v>
          </cell>
          <cell r="F3452">
            <v>20851</v>
          </cell>
        </row>
        <row r="3453">
          <cell r="A3453">
            <v>5408949</v>
          </cell>
          <cell r="B3453" t="str">
            <v>Izolovaný jímací stožár...isFang TS-S 1000</v>
          </cell>
          <cell r="C3453">
            <v>6235</v>
          </cell>
          <cell r="D3453">
            <v>1</v>
          </cell>
          <cell r="E3453" t="str">
            <v>KS</v>
          </cell>
          <cell r="F3453">
            <v>6235</v>
          </cell>
        </row>
        <row r="3454">
          <cell r="A3454">
            <v>5408950</v>
          </cell>
          <cell r="B3454" t="str">
            <v>Nosič isFang...isFang TW80</v>
          </cell>
          <cell r="C3454">
            <v>1223</v>
          </cell>
          <cell r="D3454">
            <v>1</v>
          </cell>
          <cell r="E3454" t="str">
            <v>KS</v>
          </cell>
          <cell r="F3454">
            <v>1223</v>
          </cell>
        </row>
        <row r="3455">
          <cell r="A3455">
            <v>5408952</v>
          </cell>
          <cell r="B3455" t="str">
            <v>Nosič isFang...isFang TW30</v>
          </cell>
          <cell r="C3455">
            <v>1469</v>
          </cell>
          <cell r="D3455">
            <v>1</v>
          </cell>
          <cell r="E3455" t="str">
            <v>KS</v>
          </cell>
          <cell r="F3455">
            <v>1469</v>
          </cell>
        </row>
        <row r="3456">
          <cell r="A3456">
            <v>5408954</v>
          </cell>
          <cell r="B3456" t="str">
            <v>Nosič isFang...isFang TW200</v>
          </cell>
          <cell r="C3456">
            <v>10989</v>
          </cell>
          <cell r="D3456">
            <v>1</v>
          </cell>
          <cell r="E3456" t="str">
            <v>KS</v>
          </cell>
          <cell r="F3456">
            <v>10989</v>
          </cell>
        </row>
        <row r="3457">
          <cell r="A3457">
            <v>5408955</v>
          </cell>
          <cell r="B3457" t="str">
            <v>pro montáž na trubku...isFang TR100 100</v>
          </cell>
          <cell r="C3457">
            <v>3809</v>
          </cell>
          <cell r="D3457">
            <v>1</v>
          </cell>
          <cell r="E3457" t="str">
            <v>KS</v>
          </cell>
          <cell r="F3457">
            <v>3809</v>
          </cell>
        </row>
        <row r="3458">
          <cell r="A3458">
            <v>5408956</v>
          </cell>
          <cell r="B3458" t="str">
            <v>Nosič isFang...isFang TR100</v>
          </cell>
          <cell r="C3458">
            <v>1522</v>
          </cell>
          <cell r="D3458">
            <v>1</v>
          </cell>
          <cell r="E3458" t="str">
            <v>KS</v>
          </cell>
          <cell r="F3458">
            <v>1522</v>
          </cell>
        </row>
        <row r="3459">
          <cell r="A3459">
            <v>5408957</v>
          </cell>
          <cell r="B3459" t="str">
            <v>pro montáž na trubku...isFang TR100 200</v>
          </cell>
          <cell r="C3459">
            <v>4445</v>
          </cell>
          <cell r="D3459">
            <v>1</v>
          </cell>
          <cell r="E3459" t="str">
            <v>KS</v>
          </cell>
          <cell r="F3459">
            <v>4445</v>
          </cell>
        </row>
        <row r="3460">
          <cell r="A3460">
            <v>5408958</v>
          </cell>
          <cell r="B3460" t="str">
            <v>Nosič isFang...isFang TS40-50</v>
          </cell>
          <cell r="C3460">
            <v>1354</v>
          </cell>
          <cell r="D3460">
            <v>1</v>
          </cell>
          <cell r="E3460" t="str">
            <v>KS</v>
          </cell>
          <cell r="F3460">
            <v>1354</v>
          </cell>
        </row>
        <row r="3461">
          <cell r="A3461">
            <v>5408959</v>
          </cell>
          <cell r="B3461" t="str">
            <v>Nosič pro montáž na trubku...isFang TR100 300</v>
          </cell>
          <cell r="C3461">
            <v>4302</v>
          </cell>
          <cell r="D3461">
            <v>1</v>
          </cell>
          <cell r="E3461" t="str">
            <v>KS</v>
          </cell>
          <cell r="F3461">
            <v>4302</v>
          </cell>
        </row>
        <row r="3462">
          <cell r="A3462">
            <v>5408960</v>
          </cell>
          <cell r="B3462" t="str">
            <v>Nosič isFang...isFang TS50-60</v>
          </cell>
          <cell r="C3462">
            <v>1559</v>
          </cell>
          <cell r="D3462">
            <v>1</v>
          </cell>
          <cell r="E3462" t="str">
            <v>KS</v>
          </cell>
          <cell r="F3462">
            <v>1559</v>
          </cell>
        </row>
        <row r="3463">
          <cell r="A3463">
            <v>5408964</v>
          </cell>
          <cell r="B3463" t="str">
            <v>Nosič isFang...isFang TS50x50</v>
          </cell>
          <cell r="C3463">
            <v>1706</v>
          </cell>
          <cell r="D3463">
            <v>1</v>
          </cell>
          <cell r="E3463" t="str">
            <v>KS</v>
          </cell>
          <cell r="F3463">
            <v>1706</v>
          </cell>
        </row>
        <row r="3464">
          <cell r="A3464">
            <v>5408966</v>
          </cell>
          <cell r="B3464" t="str">
            <v>Stojan jímacího stožáru...isFang 3B-100 AL</v>
          </cell>
          <cell r="C3464">
            <v>14310</v>
          </cell>
          <cell r="D3464">
            <v>1</v>
          </cell>
          <cell r="E3464" t="str">
            <v>KS</v>
          </cell>
          <cell r="F3464">
            <v>14310</v>
          </cell>
        </row>
        <row r="3465">
          <cell r="A3465">
            <v>5408967</v>
          </cell>
          <cell r="B3465" t="str">
            <v>Držák stožáru trojramenný...isFang 3B-150 AL</v>
          </cell>
          <cell r="C3465">
            <v>25932</v>
          </cell>
          <cell r="D3465">
            <v>1</v>
          </cell>
          <cell r="E3465" t="str">
            <v>KS</v>
          </cell>
          <cell r="F3465">
            <v>25932</v>
          </cell>
        </row>
        <row r="3466">
          <cell r="A3466">
            <v>5408968</v>
          </cell>
          <cell r="B3466" t="str">
            <v>Stativ se třemi nohami...isFang 3B-100</v>
          </cell>
          <cell r="C3466">
            <v>15600</v>
          </cell>
          <cell r="D3466">
            <v>1</v>
          </cell>
          <cell r="E3466" t="str">
            <v>KS</v>
          </cell>
          <cell r="F3466">
            <v>15600</v>
          </cell>
        </row>
        <row r="3467">
          <cell r="A3467">
            <v>5408969</v>
          </cell>
          <cell r="B3467" t="str">
            <v>Stativ se třemi nohami...isFang 3B-150</v>
          </cell>
          <cell r="C3467">
            <v>31279</v>
          </cell>
          <cell r="D3467">
            <v>1</v>
          </cell>
          <cell r="E3467" t="str">
            <v>KS</v>
          </cell>
          <cell r="F3467">
            <v>31279</v>
          </cell>
        </row>
        <row r="3468">
          <cell r="A3468">
            <v>5408971</v>
          </cell>
          <cell r="B3468" t="str">
            <v>Závitová tyč...isFang 3B-G1</v>
          </cell>
          <cell r="C3468">
            <v>1109</v>
          </cell>
          <cell r="D3468">
            <v>1</v>
          </cell>
          <cell r="E3468" t="str">
            <v>KS</v>
          </cell>
          <cell r="F3468">
            <v>1109</v>
          </cell>
        </row>
        <row r="3469">
          <cell r="A3469">
            <v>5408972</v>
          </cell>
          <cell r="B3469" t="str">
            <v>Závitová tyč...isFang 3B-G2</v>
          </cell>
          <cell r="C3469">
            <v>1196</v>
          </cell>
          <cell r="D3469">
            <v>1</v>
          </cell>
          <cell r="E3469" t="str">
            <v>KS</v>
          </cell>
          <cell r="F3469">
            <v>1196</v>
          </cell>
        </row>
        <row r="3470">
          <cell r="A3470">
            <v>5408973</v>
          </cell>
          <cell r="B3470" t="str">
            <v>Závitová tyč...isFang 3B-G3</v>
          </cell>
          <cell r="C3470">
            <v>1692</v>
          </cell>
          <cell r="D3470">
            <v>1</v>
          </cell>
          <cell r="E3470" t="str">
            <v>KS</v>
          </cell>
          <cell r="F3470">
            <v>1692</v>
          </cell>
        </row>
        <row r="3471">
          <cell r="A3471">
            <v>5408976</v>
          </cell>
          <cell r="B3471" t="str">
            <v>Kombinovaná sada Iso...101 3-ES-16</v>
          </cell>
          <cell r="C3471">
            <v>5652</v>
          </cell>
          <cell r="D3471">
            <v>1</v>
          </cell>
          <cell r="E3471" t="str">
            <v>KS</v>
          </cell>
          <cell r="F3471">
            <v>5652</v>
          </cell>
        </row>
        <row r="3472">
          <cell r="A3472">
            <v>5408978</v>
          </cell>
          <cell r="B3472" t="str">
            <v>Kombinovaná sada Iso...101 VS-16</v>
          </cell>
          <cell r="C3472">
            <v>5093</v>
          </cell>
          <cell r="D3472">
            <v>1</v>
          </cell>
          <cell r="E3472" t="str">
            <v>KS</v>
          </cell>
          <cell r="F3472">
            <v>5093</v>
          </cell>
        </row>
        <row r="3473">
          <cell r="A3473">
            <v>5408982</v>
          </cell>
          <cell r="B3473" t="str">
            <v>Kombinovaná sada Iso...101 VRS-16</v>
          </cell>
          <cell r="C3473">
            <v>5172</v>
          </cell>
          <cell r="D3473">
            <v>1</v>
          </cell>
          <cell r="E3473" t="str">
            <v>KS</v>
          </cell>
          <cell r="F3473">
            <v>5172</v>
          </cell>
        </row>
        <row r="3474">
          <cell r="A3474">
            <v>5408984</v>
          </cell>
          <cell r="B3474" t="str">
            <v>Kombinovaná sada Iso...101 BP-16</v>
          </cell>
          <cell r="C3474">
            <v>510</v>
          </cell>
          <cell r="D3474">
            <v>1</v>
          </cell>
          <cell r="E3474" t="str">
            <v>KS</v>
          </cell>
          <cell r="F3474">
            <v>510</v>
          </cell>
        </row>
        <row r="3475">
          <cell r="A3475">
            <v>5408986</v>
          </cell>
          <cell r="B3475" t="str">
            <v>Kombinovaná sada Iso...101 WG-16</v>
          </cell>
          <cell r="C3475">
            <v>875</v>
          </cell>
          <cell r="D3475">
            <v>1</v>
          </cell>
          <cell r="E3475" t="str">
            <v>KS</v>
          </cell>
          <cell r="F3475">
            <v>875</v>
          </cell>
        </row>
        <row r="3476">
          <cell r="A3476">
            <v>5408994</v>
          </cell>
          <cell r="B3476" t="str">
            <v>Kombinovaná sada Iso...101 R-16</v>
          </cell>
          <cell r="C3476">
            <v>708</v>
          </cell>
          <cell r="D3476">
            <v>1</v>
          </cell>
          <cell r="E3476" t="str">
            <v>KS</v>
          </cell>
          <cell r="F3476">
            <v>708</v>
          </cell>
        </row>
        <row r="3477">
          <cell r="A3477">
            <v>5408996</v>
          </cell>
          <cell r="B3477" t="str">
            <v>Kombinovaná sada Iso...101 MA-16</v>
          </cell>
          <cell r="C3477">
            <v>1067</v>
          </cell>
          <cell r="D3477">
            <v>1</v>
          </cell>
          <cell r="E3477" t="str">
            <v>KS</v>
          </cell>
          <cell r="F3477">
            <v>1067</v>
          </cell>
        </row>
        <row r="3478">
          <cell r="A3478">
            <v>5412609</v>
          </cell>
          <cell r="B3478" t="str">
            <v>Držák tyče...113 Z-16</v>
          </cell>
          <cell r="C3478">
            <v>62.92</v>
          </cell>
          <cell r="D3478">
            <v>100</v>
          </cell>
          <cell r="E3478" t="str">
            <v>KS</v>
          </cell>
          <cell r="F3478">
            <v>6292</v>
          </cell>
        </row>
        <row r="3479">
          <cell r="A3479">
            <v>5412633</v>
          </cell>
          <cell r="B3479" t="str">
            <v>Držák tyče...113 ZN-16</v>
          </cell>
          <cell r="C3479">
            <v>152.49</v>
          </cell>
          <cell r="D3479">
            <v>100</v>
          </cell>
          <cell r="E3479" t="str">
            <v>KS</v>
          </cell>
          <cell r="F3479">
            <v>15249</v>
          </cell>
        </row>
        <row r="3480">
          <cell r="A3480">
            <v>5412803</v>
          </cell>
          <cell r="B3480" t="str">
            <v>Držák tyče...113 B-Z-HD</v>
          </cell>
          <cell r="C3480">
            <v>86.46</v>
          </cell>
          <cell r="D3480">
            <v>100</v>
          </cell>
          <cell r="E3480" t="str">
            <v>KS</v>
          </cell>
          <cell r="F3480">
            <v>8646</v>
          </cell>
        </row>
        <row r="3481">
          <cell r="A3481">
            <v>5412811</v>
          </cell>
          <cell r="B3481" t="str">
            <v>Držák tyče...113 B-HD-16</v>
          </cell>
          <cell r="C3481">
            <v>142.03</v>
          </cell>
          <cell r="D3481">
            <v>100</v>
          </cell>
          <cell r="E3481" t="str">
            <v>KS</v>
          </cell>
          <cell r="F3481">
            <v>14203</v>
          </cell>
        </row>
        <row r="3482">
          <cell r="A3482">
            <v>5416566</v>
          </cell>
          <cell r="B3482" t="str">
            <v>Svorka...108 B DIN</v>
          </cell>
          <cell r="C3482">
            <v>211.99</v>
          </cell>
          <cell r="D3482">
            <v>100</v>
          </cell>
          <cell r="E3482" t="str">
            <v>KS</v>
          </cell>
          <cell r="F3482">
            <v>21199</v>
          </cell>
        </row>
        <row r="3483">
          <cell r="A3483">
            <v>5420008</v>
          </cell>
          <cell r="B3483" t="str">
            <v>Připojovací bod uzemnění...205 B-M10 VA</v>
          </cell>
          <cell r="C3483">
            <v>751</v>
          </cell>
          <cell r="D3483">
            <v>1</v>
          </cell>
          <cell r="E3483" t="str">
            <v>KS</v>
          </cell>
          <cell r="F3483">
            <v>751</v>
          </cell>
        </row>
        <row r="3484">
          <cell r="A3484">
            <v>5420020</v>
          </cell>
          <cell r="B3484" t="str">
            <v>Připojovací bod uzemnění...205 DG V4A</v>
          </cell>
          <cell r="C3484">
            <v>762</v>
          </cell>
          <cell r="D3484">
            <v>1</v>
          </cell>
          <cell r="E3484" t="str">
            <v>KS</v>
          </cell>
          <cell r="F3484">
            <v>762</v>
          </cell>
        </row>
        <row r="3485">
          <cell r="A3485">
            <v>5420022</v>
          </cell>
          <cell r="B3485" t="str">
            <v>Připojovací bod uzemnění...205 DG L180 V4A</v>
          </cell>
          <cell r="C3485">
            <v>805</v>
          </cell>
          <cell r="D3485">
            <v>1</v>
          </cell>
          <cell r="E3485" t="str">
            <v>KS</v>
          </cell>
          <cell r="F3485">
            <v>805</v>
          </cell>
        </row>
        <row r="3486">
          <cell r="A3486">
            <v>5420504</v>
          </cell>
          <cell r="B3486" t="str">
            <v>Vývod zemniče...200 V4A-1500</v>
          </cell>
          <cell r="C3486">
            <v>2802.69</v>
          </cell>
          <cell r="D3486">
            <v>100</v>
          </cell>
          <cell r="E3486" t="str">
            <v>KS</v>
          </cell>
          <cell r="F3486">
            <v>280269</v>
          </cell>
        </row>
        <row r="3487">
          <cell r="A3487">
            <v>5420539</v>
          </cell>
          <cell r="B3487" t="str">
            <v>Vývod zemniče...200 V4A-2000</v>
          </cell>
          <cell r="C3487">
            <v>3823.03</v>
          </cell>
          <cell r="D3487">
            <v>100</v>
          </cell>
          <cell r="E3487" t="str">
            <v>KS</v>
          </cell>
          <cell r="F3487">
            <v>382303</v>
          </cell>
        </row>
        <row r="3488">
          <cell r="A3488">
            <v>5424100</v>
          </cell>
          <cell r="B3488" t="str">
            <v>Jímací tyč...101 F1000</v>
          </cell>
          <cell r="C3488">
            <v>585.91</v>
          </cell>
          <cell r="D3488">
            <v>100</v>
          </cell>
          <cell r="E3488" t="str">
            <v>KS</v>
          </cell>
          <cell r="F3488">
            <v>58591</v>
          </cell>
        </row>
        <row r="3489">
          <cell r="A3489">
            <v>5424208</v>
          </cell>
          <cell r="B3489" t="str">
            <v>Jímací tyč...101 F2000</v>
          </cell>
          <cell r="C3489">
            <v>875.55</v>
          </cell>
          <cell r="D3489">
            <v>100</v>
          </cell>
          <cell r="E3489" t="str">
            <v>KS</v>
          </cell>
          <cell r="F3489">
            <v>87555</v>
          </cell>
        </row>
        <row r="3490">
          <cell r="A3490">
            <v>5430011</v>
          </cell>
          <cell r="B3490" t="str">
            <v>Vývod zemniče...204 KS-2000</v>
          </cell>
          <cell r="C3490">
            <v>1026</v>
          </cell>
          <cell r="D3490">
            <v>1</v>
          </cell>
          <cell r="E3490" t="str">
            <v>KS</v>
          </cell>
          <cell r="F3490">
            <v>1026</v>
          </cell>
        </row>
        <row r="3491">
          <cell r="A3491">
            <v>5430151</v>
          </cell>
          <cell r="B3491" t="str">
            <v>Tyčový vývod zemniče...204 KL-1500</v>
          </cell>
          <cell r="C3491">
            <v>1479.91</v>
          </cell>
          <cell r="D3491">
            <v>100</v>
          </cell>
          <cell r="E3491" t="str">
            <v>KS</v>
          </cell>
          <cell r="F3491">
            <v>147991</v>
          </cell>
        </row>
        <row r="3492">
          <cell r="A3492">
            <v>6000054</v>
          </cell>
          <cell r="B3492" t="str">
            <v>Mřížový žlab GRM...GRM 35 50 A2</v>
          </cell>
          <cell r="C3492">
            <v>560</v>
          </cell>
          <cell r="D3492">
            <v>1</v>
          </cell>
          <cell r="E3492" t="str">
            <v>M</v>
          </cell>
          <cell r="F3492">
            <v>560</v>
          </cell>
        </row>
        <row r="3493">
          <cell r="A3493">
            <v>6000055</v>
          </cell>
          <cell r="B3493" t="str">
            <v>Mřížový žlab GRM...GRM 35 100 A2</v>
          </cell>
          <cell r="C3493">
            <v>682</v>
          </cell>
          <cell r="D3493">
            <v>1</v>
          </cell>
          <cell r="E3493" t="str">
            <v>M</v>
          </cell>
          <cell r="F3493">
            <v>682</v>
          </cell>
        </row>
        <row r="3494">
          <cell r="A3494">
            <v>6000057</v>
          </cell>
          <cell r="B3494" t="str">
            <v>Mřížový žlab GRM...GRM 35 200 A2</v>
          </cell>
          <cell r="C3494">
            <v>1025</v>
          </cell>
          <cell r="D3494">
            <v>1</v>
          </cell>
          <cell r="E3494" t="str">
            <v>M</v>
          </cell>
          <cell r="F3494">
            <v>1025</v>
          </cell>
        </row>
        <row r="3495">
          <cell r="A3495">
            <v>6000059</v>
          </cell>
          <cell r="B3495" t="str">
            <v>Mřížový žlab GRM...GRM 35 300 A2</v>
          </cell>
          <cell r="C3495">
            <v>1522</v>
          </cell>
          <cell r="D3495">
            <v>1</v>
          </cell>
          <cell r="E3495" t="str">
            <v>M</v>
          </cell>
          <cell r="F3495">
            <v>1522</v>
          </cell>
        </row>
        <row r="3496">
          <cell r="A3496">
            <v>6000060</v>
          </cell>
          <cell r="B3496" t="str">
            <v>Mřížový žlab GRM...GRM 35 50 G</v>
          </cell>
          <cell r="C3496">
            <v>211</v>
          </cell>
          <cell r="D3496">
            <v>1</v>
          </cell>
          <cell r="E3496" t="str">
            <v>M</v>
          </cell>
          <cell r="F3496">
            <v>211</v>
          </cell>
        </row>
        <row r="3497">
          <cell r="A3497">
            <v>6000062</v>
          </cell>
          <cell r="B3497" t="str">
            <v>Mřížový žlab GRM...GRM 35 100 G</v>
          </cell>
          <cell r="C3497">
            <v>248</v>
          </cell>
          <cell r="D3497">
            <v>1</v>
          </cell>
          <cell r="E3497" t="str">
            <v>M</v>
          </cell>
          <cell r="F3497">
            <v>248</v>
          </cell>
        </row>
        <row r="3498">
          <cell r="A3498">
            <v>6000063</v>
          </cell>
          <cell r="B3498" t="str">
            <v>Mřížový žlab GRM...GRM 35 150 G</v>
          </cell>
          <cell r="C3498">
            <v>311</v>
          </cell>
          <cell r="D3498">
            <v>1</v>
          </cell>
          <cell r="E3498" t="str">
            <v>M</v>
          </cell>
          <cell r="F3498">
            <v>311</v>
          </cell>
        </row>
        <row r="3499">
          <cell r="A3499">
            <v>6000064</v>
          </cell>
          <cell r="B3499" t="str">
            <v>Mřížový žlab GRM...GRM 35 200 G</v>
          </cell>
          <cell r="C3499">
            <v>337</v>
          </cell>
          <cell r="D3499">
            <v>1</v>
          </cell>
          <cell r="E3499" t="str">
            <v>M</v>
          </cell>
          <cell r="F3499">
            <v>337</v>
          </cell>
        </row>
        <row r="3500">
          <cell r="A3500">
            <v>6000066</v>
          </cell>
          <cell r="B3500" t="str">
            <v>Mřížový žlab GRM...GRM 35 300 G</v>
          </cell>
          <cell r="C3500">
            <v>446</v>
          </cell>
          <cell r="D3500">
            <v>1</v>
          </cell>
          <cell r="E3500" t="str">
            <v>M</v>
          </cell>
          <cell r="F3500">
            <v>446</v>
          </cell>
        </row>
        <row r="3501">
          <cell r="A3501">
            <v>6000069</v>
          </cell>
          <cell r="B3501" t="str">
            <v>Mřížový žlab...GRM 35 50 FT</v>
          </cell>
          <cell r="C3501">
            <v>242</v>
          </cell>
          <cell r="D3501">
            <v>1</v>
          </cell>
          <cell r="E3501" t="str">
            <v>M</v>
          </cell>
          <cell r="F3501">
            <v>242</v>
          </cell>
        </row>
        <row r="3502">
          <cell r="A3502">
            <v>6000071</v>
          </cell>
          <cell r="B3502" t="str">
            <v>Mřížový žlab GRM...GRM 35 100 FT</v>
          </cell>
          <cell r="C3502">
            <v>313</v>
          </cell>
          <cell r="D3502">
            <v>1</v>
          </cell>
          <cell r="E3502" t="str">
            <v>M</v>
          </cell>
          <cell r="F3502">
            <v>313</v>
          </cell>
        </row>
        <row r="3503">
          <cell r="A3503">
            <v>6000072</v>
          </cell>
          <cell r="B3503" t="str">
            <v>Mřížový žlab GRM...GRM 35 150 FT</v>
          </cell>
          <cell r="C3503">
            <v>362</v>
          </cell>
          <cell r="D3503">
            <v>1</v>
          </cell>
          <cell r="E3503" t="str">
            <v>M</v>
          </cell>
          <cell r="F3503">
            <v>362</v>
          </cell>
        </row>
        <row r="3504">
          <cell r="A3504">
            <v>6000073</v>
          </cell>
          <cell r="B3504" t="str">
            <v>Mřížový žlab GRM...GRM 35 200 FT</v>
          </cell>
          <cell r="C3504">
            <v>395</v>
          </cell>
          <cell r="D3504">
            <v>1</v>
          </cell>
          <cell r="E3504" t="str">
            <v>M</v>
          </cell>
          <cell r="F3504">
            <v>395</v>
          </cell>
        </row>
        <row r="3505">
          <cell r="A3505">
            <v>6000075</v>
          </cell>
          <cell r="B3505" t="str">
            <v>Mřížový žlab GRM...GRM 35 300 FT</v>
          </cell>
          <cell r="C3505">
            <v>567</v>
          </cell>
          <cell r="D3505">
            <v>1</v>
          </cell>
          <cell r="E3505" t="str">
            <v>M</v>
          </cell>
          <cell r="F3505">
            <v>567</v>
          </cell>
        </row>
        <row r="3506">
          <cell r="A3506">
            <v>6000087</v>
          </cell>
          <cell r="B3506" t="str">
            <v>Mřížový žlab GRM...GRM 35 100 A4</v>
          </cell>
          <cell r="C3506">
            <v>1056</v>
          </cell>
          <cell r="D3506">
            <v>1</v>
          </cell>
          <cell r="E3506" t="str">
            <v>M</v>
          </cell>
          <cell r="F3506">
            <v>1056</v>
          </cell>
        </row>
        <row r="3507">
          <cell r="A3507">
            <v>6000122</v>
          </cell>
          <cell r="B3507" t="str">
            <v>Mřížový žlab GR...SGR 55 100 FT</v>
          </cell>
          <cell r="C3507">
            <v>515</v>
          </cell>
          <cell r="D3507">
            <v>1</v>
          </cell>
          <cell r="E3507" t="str">
            <v>M</v>
          </cell>
          <cell r="F3507">
            <v>515</v>
          </cell>
        </row>
        <row r="3508">
          <cell r="A3508">
            <v>6000190</v>
          </cell>
          <cell r="B3508" t="str">
            <v>Mřížový žlab GR...SGR 55 150 FT</v>
          </cell>
          <cell r="C3508">
            <v>542</v>
          </cell>
          <cell r="D3508">
            <v>1</v>
          </cell>
          <cell r="E3508" t="str">
            <v>M</v>
          </cell>
          <cell r="F3508">
            <v>542</v>
          </cell>
        </row>
        <row r="3509">
          <cell r="A3509">
            <v>6000209</v>
          </cell>
          <cell r="B3509" t="str">
            <v>Mřížový žlab GR...SGR 55 200 FT</v>
          </cell>
          <cell r="C3509">
            <v>620</v>
          </cell>
          <cell r="D3509">
            <v>1</v>
          </cell>
          <cell r="E3509" t="str">
            <v>M</v>
          </cell>
          <cell r="F3509">
            <v>620</v>
          </cell>
        </row>
        <row r="3510">
          <cell r="A3510">
            <v>6000331</v>
          </cell>
          <cell r="B3510" t="str">
            <v>Mřížový žlab GR...SGR 55 300 FT</v>
          </cell>
          <cell r="C3510">
            <v>825</v>
          </cell>
          <cell r="D3510">
            <v>1</v>
          </cell>
          <cell r="E3510" t="str">
            <v>M</v>
          </cell>
          <cell r="F3510">
            <v>825</v>
          </cell>
        </row>
        <row r="3511">
          <cell r="A3511">
            <v>6000451</v>
          </cell>
          <cell r="B3511" t="str">
            <v>Mřížový žlab GR...SGR 55 400 FT</v>
          </cell>
          <cell r="C3511">
            <v>996</v>
          </cell>
          <cell r="D3511">
            <v>1</v>
          </cell>
          <cell r="E3511" t="str">
            <v>M</v>
          </cell>
          <cell r="F3511">
            <v>996</v>
          </cell>
        </row>
        <row r="3512">
          <cell r="A3512">
            <v>6001070</v>
          </cell>
          <cell r="B3512" t="str">
            <v>Mřížový žlab GRM...GRM 55 50 A2</v>
          </cell>
          <cell r="C3512">
            <v>645</v>
          </cell>
          <cell r="D3512">
            <v>1</v>
          </cell>
          <cell r="E3512" t="str">
            <v>M</v>
          </cell>
          <cell r="F3512">
            <v>645</v>
          </cell>
        </row>
        <row r="3513">
          <cell r="A3513">
            <v>6001072</v>
          </cell>
          <cell r="B3513" t="str">
            <v>Mřížový žlab GRM...GRM 55 100 A2</v>
          </cell>
          <cell r="C3513">
            <v>767</v>
          </cell>
          <cell r="D3513">
            <v>1</v>
          </cell>
          <cell r="E3513" t="str">
            <v>M</v>
          </cell>
          <cell r="F3513">
            <v>767</v>
          </cell>
        </row>
        <row r="3514">
          <cell r="A3514">
            <v>6001074</v>
          </cell>
          <cell r="B3514" t="str">
            <v>Mřížový žlab GRM...GRM 55 150 A2</v>
          </cell>
          <cell r="C3514">
            <v>940</v>
          </cell>
          <cell r="D3514">
            <v>1</v>
          </cell>
          <cell r="E3514" t="str">
            <v>M</v>
          </cell>
          <cell r="F3514">
            <v>940</v>
          </cell>
        </row>
        <row r="3515">
          <cell r="A3515">
            <v>6001076</v>
          </cell>
          <cell r="B3515" t="str">
            <v>Mřížový žlab GRM...GRM 55 200 A2</v>
          </cell>
          <cell r="C3515">
            <v>1177</v>
          </cell>
          <cell r="D3515">
            <v>1</v>
          </cell>
          <cell r="E3515" t="str">
            <v>M</v>
          </cell>
          <cell r="F3515">
            <v>1177</v>
          </cell>
        </row>
        <row r="3516">
          <cell r="A3516">
            <v>6001078</v>
          </cell>
          <cell r="B3516" t="str">
            <v>Mřížový žlab GRM...GRM 55 300 A2</v>
          </cell>
          <cell r="C3516">
            <v>1655</v>
          </cell>
          <cell r="D3516">
            <v>1</v>
          </cell>
          <cell r="E3516" t="str">
            <v>M</v>
          </cell>
          <cell r="F3516">
            <v>1655</v>
          </cell>
        </row>
        <row r="3517">
          <cell r="A3517">
            <v>6001080</v>
          </cell>
          <cell r="B3517" t="str">
            <v>Mřížový žlab GRM...GRM 55 400 A2</v>
          </cell>
          <cell r="C3517">
            <v>2506</v>
          </cell>
          <cell r="D3517">
            <v>1</v>
          </cell>
          <cell r="E3517" t="str">
            <v>M</v>
          </cell>
          <cell r="F3517">
            <v>2506</v>
          </cell>
        </row>
        <row r="3518">
          <cell r="A3518">
            <v>6001082</v>
          </cell>
          <cell r="B3518" t="str">
            <v>Mřížový žlab GRM...GRM 55 500 A2</v>
          </cell>
          <cell r="C3518">
            <v>3167</v>
          </cell>
          <cell r="D3518">
            <v>1</v>
          </cell>
          <cell r="E3518" t="str">
            <v>M</v>
          </cell>
          <cell r="F3518">
            <v>3167</v>
          </cell>
        </row>
        <row r="3519">
          <cell r="A3519">
            <v>6001085</v>
          </cell>
          <cell r="B3519" t="str">
            <v>Mřížový žlab GRM...GRM 55 600 A2</v>
          </cell>
          <cell r="C3519">
            <v>3859</v>
          </cell>
          <cell r="D3519">
            <v>1</v>
          </cell>
          <cell r="E3519" t="str">
            <v>M</v>
          </cell>
          <cell r="F3519">
            <v>3859</v>
          </cell>
        </row>
        <row r="3520">
          <cell r="A3520">
            <v>6001087</v>
          </cell>
          <cell r="B3520" t="str">
            <v>Mřížový žlab GRM...GRM 55 50 A4</v>
          </cell>
          <cell r="C3520">
            <v>993</v>
          </cell>
          <cell r="D3520">
            <v>1</v>
          </cell>
          <cell r="E3520" t="str">
            <v>M</v>
          </cell>
          <cell r="F3520">
            <v>993</v>
          </cell>
        </row>
        <row r="3521">
          <cell r="A3521">
            <v>6001088</v>
          </cell>
          <cell r="B3521" t="str">
            <v>Mřížový žlab GRM...GRM 55 100 A4</v>
          </cell>
          <cell r="C3521">
            <v>1257</v>
          </cell>
          <cell r="D3521">
            <v>1</v>
          </cell>
          <cell r="E3521" t="str">
            <v>M</v>
          </cell>
          <cell r="F3521">
            <v>1257</v>
          </cell>
        </row>
        <row r="3522">
          <cell r="A3522">
            <v>6001090</v>
          </cell>
          <cell r="B3522" t="str">
            <v>Mřížový žlab GRM...GRM 55 150 A4</v>
          </cell>
          <cell r="C3522">
            <v>1750</v>
          </cell>
          <cell r="D3522">
            <v>1</v>
          </cell>
          <cell r="E3522" t="str">
            <v>M</v>
          </cell>
          <cell r="F3522">
            <v>1750</v>
          </cell>
        </row>
        <row r="3523">
          <cell r="A3523">
            <v>6001091</v>
          </cell>
          <cell r="B3523" t="str">
            <v>Mřížový žlab GRM...GRM 55 200 A4</v>
          </cell>
          <cell r="C3523">
            <v>1746</v>
          </cell>
          <cell r="D3523">
            <v>1</v>
          </cell>
          <cell r="E3523" t="str">
            <v>M</v>
          </cell>
          <cell r="F3523">
            <v>1746</v>
          </cell>
        </row>
        <row r="3524">
          <cell r="A3524">
            <v>6001093</v>
          </cell>
          <cell r="B3524" t="str">
            <v>Mřížový žlab GRM...GRM 55 300 A4</v>
          </cell>
          <cell r="C3524">
            <v>3058</v>
          </cell>
          <cell r="D3524">
            <v>1</v>
          </cell>
          <cell r="E3524" t="str">
            <v>M</v>
          </cell>
          <cell r="F3524">
            <v>3058</v>
          </cell>
        </row>
        <row r="3525">
          <cell r="A3525">
            <v>6001095</v>
          </cell>
          <cell r="B3525" t="str">
            <v>Mřížový žlab GRM...GRM 55 400 A4</v>
          </cell>
          <cell r="C3525">
            <v>3769</v>
          </cell>
          <cell r="D3525">
            <v>1</v>
          </cell>
          <cell r="E3525" t="str">
            <v>M</v>
          </cell>
          <cell r="F3525">
            <v>3769</v>
          </cell>
        </row>
        <row r="3526">
          <cell r="A3526">
            <v>6001097</v>
          </cell>
          <cell r="B3526" t="str">
            <v>Mřížový žlab GRM...GRM 55 500 A4</v>
          </cell>
          <cell r="C3526">
            <v>4802</v>
          </cell>
          <cell r="D3526">
            <v>1</v>
          </cell>
          <cell r="E3526" t="str">
            <v>M</v>
          </cell>
          <cell r="F3526">
            <v>4802</v>
          </cell>
        </row>
        <row r="3527">
          <cell r="A3527">
            <v>6001099</v>
          </cell>
          <cell r="B3527" t="str">
            <v>Mřížový žlab GRM...GRM 55 600 A4</v>
          </cell>
          <cell r="C3527">
            <v>5827</v>
          </cell>
          <cell r="D3527">
            <v>1</v>
          </cell>
          <cell r="E3527" t="str">
            <v>M</v>
          </cell>
          <cell r="F3527">
            <v>5827</v>
          </cell>
        </row>
        <row r="3528">
          <cell r="A3528">
            <v>6001415</v>
          </cell>
          <cell r="B3528" t="str">
            <v>Mřížový žlab GRM...GRM 55 50 FT</v>
          </cell>
          <cell r="C3528">
            <v>320</v>
          </cell>
          <cell r="D3528">
            <v>1</v>
          </cell>
          <cell r="E3528" t="str">
            <v>M</v>
          </cell>
          <cell r="F3528">
            <v>320</v>
          </cell>
        </row>
        <row r="3529">
          <cell r="A3529">
            <v>6001416</v>
          </cell>
          <cell r="B3529" t="str">
            <v>Mřížový žlab GRM...GRM 55 100 FT</v>
          </cell>
          <cell r="C3529">
            <v>343</v>
          </cell>
          <cell r="D3529">
            <v>1</v>
          </cell>
          <cell r="E3529" t="str">
            <v>M</v>
          </cell>
          <cell r="F3529">
            <v>343</v>
          </cell>
        </row>
        <row r="3530">
          <cell r="A3530">
            <v>6001418</v>
          </cell>
          <cell r="B3530" t="str">
            <v>Mřížový žlab GRM...GRM 55 150 FT</v>
          </cell>
          <cell r="C3530">
            <v>381</v>
          </cell>
          <cell r="D3530">
            <v>1</v>
          </cell>
          <cell r="E3530" t="str">
            <v>M</v>
          </cell>
          <cell r="F3530">
            <v>381</v>
          </cell>
        </row>
        <row r="3531">
          <cell r="A3531">
            <v>6001420</v>
          </cell>
          <cell r="B3531" t="str">
            <v>Mřížový žlab GRM...GRM 55 200 FT</v>
          </cell>
          <cell r="C3531">
            <v>421</v>
          </cell>
          <cell r="D3531">
            <v>1</v>
          </cell>
          <cell r="E3531" t="str">
            <v>M</v>
          </cell>
          <cell r="F3531">
            <v>421</v>
          </cell>
        </row>
        <row r="3532">
          <cell r="A3532">
            <v>6001421</v>
          </cell>
          <cell r="B3532" t="str">
            <v>Mřížový žlab GRM...GRM 55 200 4.8FT</v>
          </cell>
          <cell r="C3532">
            <v>532</v>
          </cell>
          <cell r="D3532">
            <v>1</v>
          </cell>
          <cell r="E3532" t="str">
            <v>M</v>
          </cell>
          <cell r="F3532">
            <v>532</v>
          </cell>
        </row>
        <row r="3533">
          <cell r="A3533">
            <v>6001424</v>
          </cell>
          <cell r="B3533" t="str">
            <v>Mřížový žlab GRM...GRM 55 300 FT</v>
          </cell>
          <cell r="C3533">
            <v>606</v>
          </cell>
          <cell r="D3533">
            <v>1</v>
          </cell>
          <cell r="E3533" t="str">
            <v>M</v>
          </cell>
          <cell r="F3533">
            <v>606</v>
          </cell>
        </row>
        <row r="3534">
          <cell r="A3534">
            <v>6001428</v>
          </cell>
          <cell r="B3534" t="str">
            <v>Mřížový žlab GRM...GRM 55 400 FT</v>
          </cell>
          <cell r="C3534">
            <v>733</v>
          </cell>
          <cell r="D3534">
            <v>1</v>
          </cell>
          <cell r="E3534" t="str">
            <v>M</v>
          </cell>
          <cell r="F3534">
            <v>733</v>
          </cell>
        </row>
        <row r="3535">
          <cell r="A3535">
            <v>6001432</v>
          </cell>
          <cell r="B3535" t="str">
            <v>Mřížový žlab GRM...GRM 55 500 FT</v>
          </cell>
          <cell r="C3535">
            <v>888</v>
          </cell>
          <cell r="D3535">
            <v>1</v>
          </cell>
          <cell r="E3535" t="str">
            <v>M</v>
          </cell>
          <cell r="F3535">
            <v>888</v>
          </cell>
        </row>
        <row r="3536">
          <cell r="A3536">
            <v>6001436</v>
          </cell>
          <cell r="B3536" t="str">
            <v>Mřížový žlab GRM...GRM 55 600 FT</v>
          </cell>
          <cell r="C3536">
            <v>1020</v>
          </cell>
          <cell r="D3536">
            <v>1</v>
          </cell>
          <cell r="E3536" t="str">
            <v>M</v>
          </cell>
          <cell r="F3536">
            <v>1020</v>
          </cell>
        </row>
        <row r="3537">
          <cell r="A3537">
            <v>6001441</v>
          </cell>
          <cell r="B3537" t="str">
            <v>Mřížový žlab GRM...GRM 55 50 G</v>
          </cell>
          <cell r="C3537">
            <v>242</v>
          </cell>
          <cell r="D3537">
            <v>1</v>
          </cell>
          <cell r="E3537" t="str">
            <v>M</v>
          </cell>
          <cell r="F3537">
            <v>242</v>
          </cell>
        </row>
        <row r="3538">
          <cell r="A3538">
            <v>6001442</v>
          </cell>
          <cell r="B3538" t="str">
            <v>Mřížový žlab GRM...GRM 55 100 G</v>
          </cell>
          <cell r="C3538">
            <v>266</v>
          </cell>
          <cell r="D3538">
            <v>1</v>
          </cell>
          <cell r="E3538" t="str">
            <v>M</v>
          </cell>
          <cell r="F3538">
            <v>266</v>
          </cell>
        </row>
        <row r="3539">
          <cell r="A3539">
            <v>6001444</v>
          </cell>
          <cell r="B3539" t="str">
            <v>Mřížový žlab GRM...GRM 55 150 G</v>
          </cell>
          <cell r="C3539">
            <v>320</v>
          </cell>
          <cell r="D3539">
            <v>1</v>
          </cell>
          <cell r="E3539" t="str">
            <v>M</v>
          </cell>
          <cell r="F3539">
            <v>320</v>
          </cell>
        </row>
        <row r="3540">
          <cell r="A3540">
            <v>6001446</v>
          </cell>
          <cell r="B3540" t="str">
            <v>Mřížový žlab GRM...GRM 55 200 G</v>
          </cell>
          <cell r="C3540">
            <v>339</v>
          </cell>
          <cell r="D3540">
            <v>1</v>
          </cell>
          <cell r="E3540" t="str">
            <v>M</v>
          </cell>
          <cell r="F3540">
            <v>339</v>
          </cell>
        </row>
        <row r="3541">
          <cell r="A3541">
            <v>6001447</v>
          </cell>
          <cell r="B3541" t="str">
            <v>Mřížový žlab GRM...GRM 55 200 4.8 G</v>
          </cell>
          <cell r="C3541">
            <v>411</v>
          </cell>
          <cell r="D3541">
            <v>1</v>
          </cell>
          <cell r="E3541" t="str">
            <v>M</v>
          </cell>
          <cell r="F3541">
            <v>411</v>
          </cell>
        </row>
        <row r="3542">
          <cell r="A3542">
            <v>6001448</v>
          </cell>
          <cell r="B3542" t="str">
            <v>Mřížový žlab GRM...GRM 55 300 G</v>
          </cell>
          <cell r="C3542">
            <v>467</v>
          </cell>
          <cell r="D3542">
            <v>1</v>
          </cell>
          <cell r="E3542" t="str">
            <v>M</v>
          </cell>
          <cell r="F3542">
            <v>467</v>
          </cell>
        </row>
        <row r="3543">
          <cell r="A3543">
            <v>6001450</v>
          </cell>
          <cell r="B3543" t="str">
            <v>Mřížový žlab GRM...GRM 55 400 G</v>
          </cell>
          <cell r="C3543">
            <v>620</v>
          </cell>
          <cell r="D3543">
            <v>1</v>
          </cell>
          <cell r="E3543" t="str">
            <v>M</v>
          </cell>
          <cell r="F3543">
            <v>620</v>
          </cell>
        </row>
        <row r="3544">
          <cell r="A3544">
            <v>6001452</v>
          </cell>
          <cell r="B3544" t="str">
            <v>Mřížový žlab GRM...GRM 55 500 G</v>
          </cell>
          <cell r="C3544">
            <v>773</v>
          </cell>
          <cell r="D3544">
            <v>1</v>
          </cell>
          <cell r="E3544" t="str">
            <v>M</v>
          </cell>
          <cell r="F3544">
            <v>773</v>
          </cell>
        </row>
        <row r="3545">
          <cell r="A3545">
            <v>6001454</v>
          </cell>
          <cell r="B3545" t="str">
            <v>Mřížový žlab GRM...GRM 55 600 G</v>
          </cell>
          <cell r="C3545">
            <v>888</v>
          </cell>
          <cell r="D3545">
            <v>1</v>
          </cell>
          <cell r="E3545" t="str">
            <v>M</v>
          </cell>
          <cell r="F3545">
            <v>888</v>
          </cell>
        </row>
        <row r="3546">
          <cell r="A3546">
            <v>6001457</v>
          </cell>
          <cell r="B3546" t="str">
            <v>Mřížový žlab...GR 55 300 1704 G</v>
          </cell>
          <cell r="C3546">
            <v>1361</v>
          </cell>
          <cell r="D3546">
            <v>1</v>
          </cell>
          <cell r="E3546" t="str">
            <v>KS</v>
          </cell>
          <cell r="F3546">
            <v>1361</v>
          </cell>
        </row>
        <row r="3547">
          <cell r="A3547">
            <v>6001920</v>
          </cell>
          <cell r="B3547" t="str">
            <v>Oblouk mřížových žlabů 90°...GRB 90 510 G</v>
          </cell>
          <cell r="C3547">
            <v>587</v>
          </cell>
          <cell r="D3547">
            <v>1</v>
          </cell>
          <cell r="E3547" t="str">
            <v>KS</v>
          </cell>
          <cell r="F3547">
            <v>587</v>
          </cell>
        </row>
        <row r="3548">
          <cell r="A3548">
            <v>6001939</v>
          </cell>
          <cell r="B3548" t="str">
            <v>Oblouk mřížových žlabů 90°...GRB 90 520 G</v>
          </cell>
          <cell r="C3548">
            <v>654</v>
          </cell>
          <cell r="D3548">
            <v>1</v>
          </cell>
          <cell r="E3548" t="str">
            <v>KS</v>
          </cell>
          <cell r="F3548">
            <v>654</v>
          </cell>
        </row>
        <row r="3549">
          <cell r="A3549">
            <v>6001947</v>
          </cell>
          <cell r="B3549" t="str">
            <v>Oblouk mřížových žlabů 90°...GRB 90 530 G</v>
          </cell>
          <cell r="C3549">
            <v>949</v>
          </cell>
          <cell r="D3549">
            <v>1</v>
          </cell>
          <cell r="E3549" t="str">
            <v>KS</v>
          </cell>
          <cell r="F3549">
            <v>949</v>
          </cell>
        </row>
        <row r="3550">
          <cell r="A3550">
            <v>6001955</v>
          </cell>
          <cell r="B3550" t="str">
            <v>Oblouk mřížových žlabů 90°...GRB 90 540 G</v>
          </cell>
          <cell r="C3550">
            <v>999</v>
          </cell>
          <cell r="D3550">
            <v>1</v>
          </cell>
          <cell r="E3550" t="str">
            <v>KS</v>
          </cell>
          <cell r="F3550">
            <v>999</v>
          </cell>
        </row>
        <row r="3551">
          <cell r="A3551">
            <v>6001963</v>
          </cell>
          <cell r="B3551" t="str">
            <v>Oblouk mřížových žlabů 90°...GRB 90 550 G</v>
          </cell>
          <cell r="C3551">
            <v>1320</v>
          </cell>
          <cell r="D3551">
            <v>1</v>
          </cell>
          <cell r="E3551" t="str">
            <v>KS</v>
          </cell>
          <cell r="F3551">
            <v>1320</v>
          </cell>
        </row>
        <row r="3552">
          <cell r="A3552">
            <v>6002218</v>
          </cell>
          <cell r="B3552" t="str">
            <v>Oblouk mřížových žlabů 90°...GRB 90 510 FT</v>
          </cell>
          <cell r="C3552">
            <v>725</v>
          </cell>
          <cell r="D3552">
            <v>1</v>
          </cell>
          <cell r="E3552" t="str">
            <v>KS</v>
          </cell>
          <cell r="F3552">
            <v>725</v>
          </cell>
        </row>
        <row r="3553">
          <cell r="A3553">
            <v>6002226</v>
          </cell>
          <cell r="B3553" t="str">
            <v>Oblouk mřížových žlabů 90°...GRB 90 520 FT</v>
          </cell>
          <cell r="C3553">
            <v>819</v>
          </cell>
          <cell r="D3553">
            <v>1</v>
          </cell>
          <cell r="E3553" t="str">
            <v>KS</v>
          </cell>
          <cell r="F3553">
            <v>819</v>
          </cell>
        </row>
        <row r="3554">
          <cell r="A3554">
            <v>6002234</v>
          </cell>
          <cell r="B3554" t="str">
            <v>Oblouk mřížových žlabů 90°...GRB 90 530 FT</v>
          </cell>
          <cell r="C3554">
            <v>1273</v>
          </cell>
          <cell r="D3554">
            <v>1</v>
          </cell>
          <cell r="E3554" t="str">
            <v>KS</v>
          </cell>
          <cell r="F3554">
            <v>1273</v>
          </cell>
        </row>
        <row r="3555">
          <cell r="A3555">
            <v>6002242</v>
          </cell>
          <cell r="B3555" t="str">
            <v>Oblouk mřížových žlabů 90°...GRB 90 540 FT</v>
          </cell>
          <cell r="C3555">
            <v>1401</v>
          </cell>
          <cell r="D3555">
            <v>1</v>
          </cell>
          <cell r="E3555" t="str">
            <v>KS</v>
          </cell>
          <cell r="F3555">
            <v>1401</v>
          </cell>
        </row>
        <row r="3556">
          <cell r="A3556">
            <v>6002307</v>
          </cell>
          <cell r="B3556" t="str">
            <v>Oblouk mřížových žlabů 90°...GRB 90 110 FT</v>
          </cell>
          <cell r="C3556">
            <v>1346</v>
          </cell>
          <cell r="D3556">
            <v>1</v>
          </cell>
          <cell r="E3556" t="str">
            <v>KS</v>
          </cell>
          <cell r="F3556">
            <v>1346</v>
          </cell>
        </row>
        <row r="3557">
          <cell r="A3557">
            <v>6002311</v>
          </cell>
          <cell r="B3557" t="str">
            <v>Oblouk mřížových žlabů 90°...GRB 90 115 FT</v>
          </cell>
          <cell r="C3557">
            <v>1537</v>
          </cell>
          <cell r="D3557">
            <v>1</v>
          </cell>
          <cell r="E3557" t="str">
            <v>KS</v>
          </cell>
          <cell r="F3557">
            <v>1537</v>
          </cell>
        </row>
        <row r="3558">
          <cell r="A3558">
            <v>6002315</v>
          </cell>
          <cell r="B3558" t="str">
            <v>Oblouk mřížových žlabů 90°...GRB 90 120 FT</v>
          </cell>
          <cell r="C3558">
            <v>1653</v>
          </cell>
          <cell r="D3558">
            <v>1</v>
          </cell>
          <cell r="E3558" t="str">
            <v>KS</v>
          </cell>
          <cell r="F3558">
            <v>1653</v>
          </cell>
        </row>
        <row r="3559">
          <cell r="A3559">
            <v>6002323</v>
          </cell>
          <cell r="B3559" t="str">
            <v>Oblouk mřížových žlabů 90°...GRB 90 130 FT</v>
          </cell>
          <cell r="C3559">
            <v>1926</v>
          </cell>
          <cell r="D3559">
            <v>1</v>
          </cell>
          <cell r="E3559" t="str">
            <v>KS</v>
          </cell>
          <cell r="F3559">
            <v>1926</v>
          </cell>
        </row>
        <row r="3560">
          <cell r="A3560">
            <v>6002331</v>
          </cell>
          <cell r="B3560" t="str">
            <v>Oblouk mřížových žlabů 90°...GRB 90 140 FT</v>
          </cell>
          <cell r="C3560">
            <v>1969</v>
          </cell>
          <cell r="D3560">
            <v>1</v>
          </cell>
          <cell r="E3560" t="str">
            <v>KS</v>
          </cell>
          <cell r="F3560">
            <v>1969</v>
          </cell>
        </row>
        <row r="3561">
          <cell r="A3561">
            <v>6002370</v>
          </cell>
          <cell r="B3561" t="str">
            <v>Oblouk 90° mřížových žlabů...GRB 90 110 G</v>
          </cell>
          <cell r="C3561">
            <v>1125</v>
          </cell>
          <cell r="D3561">
            <v>1</v>
          </cell>
          <cell r="E3561" t="str">
            <v>KS</v>
          </cell>
          <cell r="F3561">
            <v>1125</v>
          </cell>
        </row>
        <row r="3562">
          <cell r="A3562">
            <v>6002372</v>
          </cell>
          <cell r="B3562" t="str">
            <v>Oblouk 90° mřížových žlabů...GRB 90 115 G</v>
          </cell>
          <cell r="C3562">
            <v>1372</v>
          </cell>
          <cell r="D3562">
            <v>1</v>
          </cell>
          <cell r="E3562" t="str">
            <v>KS</v>
          </cell>
          <cell r="F3562">
            <v>1372</v>
          </cell>
        </row>
        <row r="3563">
          <cell r="A3563">
            <v>6002384</v>
          </cell>
          <cell r="B3563" t="str">
            <v>Oblouk 90° mřížových žlabů...GRB 90 160 G</v>
          </cell>
          <cell r="C3563">
            <v>2652</v>
          </cell>
          <cell r="D3563">
            <v>1</v>
          </cell>
          <cell r="E3563" t="str">
            <v>KS</v>
          </cell>
          <cell r="F3563">
            <v>2652</v>
          </cell>
        </row>
        <row r="3564">
          <cell r="A3564">
            <v>6002402</v>
          </cell>
          <cell r="B3564" t="str">
            <v>Mřížový žlab GRM...GRM 105 100 G</v>
          </cell>
          <cell r="C3564">
            <v>319</v>
          </cell>
          <cell r="D3564">
            <v>1</v>
          </cell>
          <cell r="E3564" t="str">
            <v>M</v>
          </cell>
          <cell r="F3564">
            <v>319</v>
          </cell>
        </row>
        <row r="3565">
          <cell r="A3565">
            <v>6002404</v>
          </cell>
          <cell r="B3565" t="str">
            <v>Mřížový žlab GRM...GRM 105 150 G</v>
          </cell>
          <cell r="C3565">
            <v>412</v>
          </cell>
          <cell r="D3565">
            <v>1</v>
          </cell>
          <cell r="E3565" t="str">
            <v>M</v>
          </cell>
          <cell r="F3565">
            <v>412</v>
          </cell>
        </row>
        <row r="3566">
          <cell r="A3566">
            <v>6002406</v>
          </cell>
          <cell r="B3566" t="str">
            <v>Mřížový žlab GRM...GRM 105 200 G</v>
          </cell>
          <cell r="C3566">
            <v>485</v>
          </cell>
          <cell r="D3566">
            <v>1</v>
          </cell>
          <cell r="E3566" t="str">
            <v>M</v>
          </cell>
          <cell r="F3566">
            <v>485</v>
          </cell>
        </row>
        <row r="3567">
          <cell r="A3567">
            <v>6002408</v>
          </cell>
          <cell r="B3567" t="str">
            <v>Mřížový žlab GRM...GRM 105 300 G</v>
          </cell>
          <cell r="C3567">
            <v>627</v>
          </cell>
          <cell r="D3567">
            <v>1</v>
          </cell>
          <cell r="E3567" t="str">
            <v>M</v>
          </cell>
          <cell r="F3567">
            <v>627</v>
          </cell>
        </row>
        <row r="3568">
          <cell r="A3568">
            <v>6002410</v>
          </cell>
          <cell r="B3568" t="str">
            <v>Mřížový žlab GRM...GRM 105 400 G</v>
          </cell>
          <cell r="C3568">
            <v>789</v>
          </cell>
          <cell r="D3568">
            <v>1</v>
          </cell>
          <cell r="E3568" t="str">
            <v>M</v>
          </cell>
          <cell r="F3568">
            <v>789</v>
          </cell>
        </row>
        <row r="3569">
          <cell r="A3569">
            <v>6002415</v>
          </cell>
          <cell r="B3569" t="str">
            <v>Mřížový žlab GRM...GRM 105 500 G</v>
          </cell>
          <cell r="C3569">
            <v>923</v>
          </cell>
          <cell r="D3569">
            <v>1</v>
          </cell>
          <cell r="E3569" t="str">
            <v>M</v>
          </cell>
          <cell r="F3569">
            <v>923</v>
          </cell>
        </row>
        <row r="3570">
          <cell r="A3570">
            <v>6002417</v>
          </cell>
          <cell r="B3570" t="str">
            <v>Mřížový žlab GRM...GRM 105 600 G</v>
          </cell>
          <cell r="C3570">
            <v>1140</v>
          </cell>
          <cell r="D3570">
            <v>1</v>
          </cell>
          <cell r="E3570" t="str">
            <v>M</v>
          </cell>
          <cell r="F3570">
            <v>1140</v>
          </cell>
        </row>
        <row r="3571">
          <cell r="A3571">
            <v>6002431</v>
          </cell>
          <cell r="B3571" t="str">
            <v>Mřížový žlab GRM...GRM 105 100 FT</v>
          </cell>
          <cell r="C3571">
            <v>403</v>
          </cell>
          <cell r="D3571">
            <v>1</v>
          </cell>
          <cell r="E3571" t="str">
            <v>M</v>
          </cell>
          <cell r="F3571">
            <v>403</v>
          </cell>
        </row>
        <row r="3572">
          <cell r="A3572">
            <v>6002433</v>
          </cell>
          <cell r="B3572" t="str">
            <v>Mřížový žlab GRM...GRM 105 150 FT</v>
          </cell>
          <cell r="C3572">
            <v>492</v>
          </cell>
          <cell r="D3572">
            <v>1</v>
          </cell>
          <cell r="E3572" t="str">
            <v>M</v>
          </cell>
          <cell r="F3572">
            <v>492</v>
          </cell>
        </row>
        <row r="3573">
          <cell r="A3573">
            <v>6002435</v>
          </cell>
          <cell r="B3573" t="str">
            <v>Mřížový žlab GRM...GRM 105 200 FT</v>
          </cell>
          <cell r="C3573">
            <v>565</v>
          </cell>
          <cell r="D3573">
            <v>1</v>
          </cell>
          <cell r="E3573" t="str">
            <v>M</v>
          </cell>
          <cell r="F3573">
            <v>565</v>
          </cell>
        </row>
        <row r="3574">
          <cell r="A3574">
            <v>6002437</v>
          </cell>
          <cell r="B3574" t="str">
            <v>Mřížový žlab GRM...GRM 105 300 FT</v>
          </cell>
          <cell r="C3574">
            <v>764</v>
          </cell>
          <cell r="D3574">
            <v>1</v>
          </cell>
          <cell r="E3574" t="str">
            <v>M</v>
          </cell>
          <cell r="F3574">
            <v>764</v>
          </cell>
        </row>
        <row r="3575">
          <cell r="A3575">
            <v>6002439</v>
          </cell>
          <cell r="B3575" t="str">
            <v>Mřížový žlab GRM...GRM 105 400 FT</v>
          </cell>
          <cell r="C3575">
            <v>908</v>
          </cell>
          <cell r="D3575">
            <v>1</v>
          </cell>
          <cell r="E3575" t="str">
            <v>M</v>
          </cell>
          <cell r="F3575">
            <v>908</v>
          </cell>
        </row>
        <row r="3576">
          <cell r="A3576">
            <v>6002443</v>
          </cell>
          <cell r="B3576" t="str">
            <v>Mřížový žlab GRM...GRM 105 500 FT</v>
          </cell>
          <cell r="C3576">
            <v>1025</v>
          </cell>
          <cell r="D3576">
            <v>1</v>
          </cell>
          <cell r="E3576" t="str">
            <v>M</v>
          </cell>
          <cell r="F3576">
            <v>1025</v>
          </cell>
        </row>
        <row r="3577">
          <cell r="A3577">
            <v>6002445</v>
          </cell>
          <cell r="B3577" t="str">
            <v>Mřížový žlab GRM...GRM 105 600 FT</v>
          </cell>
          <cell r="C3577">
            <v>1307</v>
          </cell>
          <cell r="D3577">
            <v>1</v>
          </cell>
          <cell r="E3577" t="str">
            <v>M</v>
          </cell>
          <cell r="F3577">
            <v>1307</v>
          </cell>
        </row>
        <row r="3578">
          <cell r="A3578">
            <v>6002451</v>
          </cell>
          <cell r="B3578" t="str">
            <v>Mřížový žlab GRM...GRM 105 100 A2</v>
          </cell>
          <cell r="C3578">
            <v>1393</v>
          </cell>
          <cell r="D3578">
            <v>1</v>
          </cell>
          <cell r="E3578" t="str">
            <v>M</v>
          </cell>
          <cell r="F3578">
            <v>1393</v>
          </cell>
        </row>
        <row r="3579">
          <cell r="A3579">
            <v>6002455</v>
          </cell>
          <cell r="B3579" t="str">
            <v>Mřížový žlab GRM...GRM 105 150 A2</v>
          </cell>
          <cell r="C3579">
            <v>1625</v>
          </cell>
          <cell r="D3579">
            <v>1</v>
          </cell>
          <cell r="E3579" t="str">
            <v>M</v>
          </cell>
          <cell r="F3579">
            <v>1625</v>
          </cell>
        </row>
        <row r="3580">
          <cell r="A3580">
            <v>6002457</v>
          </cell>
          <cell r="B3580" t="str">
            <v>Mřížový žlab GRM...GRM 105 200 A2</v>
          </cell>
          <cell r="C3580">
            <v>1745</v>
          </cell>
          <cell r="D3580">
            <v>1</v>
          </cell>
          <cell r="E3580" t="str">
            <v>M</v>
          </cell>
          <cell r="F3580">
            <v>1745</v>
          </cell>
        </row>
        <row r="3581">
          <cell r="A3581">
            <v>6002460</v>
          </cell>
          <cell r="B3581" t="str">
            <v>Mřížový žlab GRM...GRM 105 300 A2</v>
          </cell>
          <cell r="C3581">
            <v>2144</v>
          </cell>
          <cell r="D3581">
            <v>1</v>
          </cell>
          <cell r="E3581" t="str">
            <v>M</v>
          </cell>
          <cell r="F3581">
            <v>2144</v>
          </cell>
        </row>
        <row r="3582">
          <cell r="A3582">
            <v>6002463</v>
          </cell>
          <cell r="B3582" t="str">
            <v>Mřížový žlab GRM...GRM 105 400 A2</v>
          </cell>
          <cell r="C3582">
            <v>2899</v>
          </cell>
          <cell r="D3582">
            <v>1</v>
          </cell>
          <cell r="E3582" t="str">
            <v>M</v>
          </cell>
          <cell r="F3582">
            <v>2899</v>
          </cell>
        </row>
        <row r="3583">
          <cell r="A3583">
            <v>6002466</v>
          </cell>
          <cell r="B3583" t="str">
            <v>Mřížový žlab GRM...GRM 105 500 A2</v>
          </cell>
          <cell r="C3583">
            <v>3307</v>
          </cell>
          <cell r="D3583">
            <v>1</v>
          </cell>
          <cell r="E3583" t="str">
            <v>M</v>
          </cell>
          <cell r="F3583">
            <v>3307</v>
          </cell>
        </row>
        <row r="3584">
          <cell r="A3584">
            <v>6002475</v>
          </cell>
          <cell r="B3584" t="str">
            <v>Mřížový žlab GRM...GRM 105 100 A4</v>
          </cell>
          <cell r="C3584">
            <v>1892</v>
          </cell>
          <cell r="D3584">
            <v>1</v>
          </cell>
          <cell r="E3584" t="str">
            <v>M</v>
          </cell>
          <cell r="F3584">
            <v>1892</v>
          </cell>
        </row>
        <row r="3585">
          <cell r="A3585">
            <v>6002476</v>
          </cell>
          <cell r="B3585" t="str">
            <v>Mřížový žlab GRM...GRM 105 150 A4</v>
          </cell>
          <cell r="C3585">
            <v>2100</v>
          </cell>
          <cell r="D3585">
            <v>1</v>
          </cell>
          <cell r="E3585" t="str">
            <v>M</v>
          </cell>
          <cell r="F3585">
            <v>2100</v>
          </cell>
        </row>
        <row r="3586">
          <cell r="A3586">
            <v>6002477</v>
          </cell>
          <cell r="B3586" t="str">
            <v>Mřížový žlab GRM...GRM 105 200 A4</v>
          </cell>
          <cell r="C3586">
            <v>2357</v>
          </cell>
          <cell r="D3586">
            <v>1</v>
          </cell>
          <cell r="E3586" t="str">
            <v>M</v>
          </cell>
          <cell r="F3586">
            <v>2357</v>
          </cell>
        </row>
        <row r="3587">
          <cell r="A3587">
            <v>6002479</v>
          </cell>
          <cell r="B3587" t="str">
            <v>Mřížový žlab GRM...GRM 105 300 A4</v>
          </cell>
          <cell r="C3587">
            <v>2885</v>
          </cell>
          <cell r="D3587">
            <v>1</v>
          </cell>
          <cell r="E3587" t="str">
            <v>M</v>
          </cell>
          <cell r="F3587">
            <v>2885</v>
          </cell>
        </row>
        <row r="3588">
          <cell r="A3588">
            <v>6002481</v>
          </cell>
          <cell r="B3588" t="str">
            <v>Mřížový žlab GRM...GRM 105 400 A4</v>
          </cell>
          <cell r="C3588">
            <v>3563</v>
          </cell>
          <cell r="D3588">
            <v>1</v>
          </cell>
          <cell r="E3588" t="str">
            <v>M</v>
          </cell>
          <cell r="F3588">
            <v>3563</v>
          </cell>
        </row>
        <row r="3589">
          <cell r="A3589">
            <v>6002483</v>
          </cell>
          <cell r="B3589" t="str">
            <v>Mřížový žlab GRM...GRM 105 500 A4</v>
          </cell>
          <cell r="C3589">
            <v>4437</v>
          </cell>
          <cell r="D3589">
            <v>1</v>
          </cell>
          <cell r="E3589" t="str">
            <v>M</v>
          </cell>
          <cell r="F3589">
            <v>4437</v>
          </cell>
        </row>
        <row r="3590">
          <cell r="A3590">
            <v>6002485</v>
          </cell>
          <cell r="B3590" t="str">
            <v>Mřížový žlab GRM...GRM 105 600 A4</v>
          </cell>
          <cell r="C3590">
            <v>5028</v>
          </cell>
          <cell r="D3590">
            <v>1</v>
          </cell>
          <cell r="E3590" t="str">
            <v>M</v>
          </cell>
          <cell r="F3590">
            <v>5028</v>
          </cell>
        </row>
        <row r="3591">
          <cell r="A3591">
            <v>6003684</v>
          </cell>
          <cell r="B3591" t="str">
            <v>Mřížový žlab GR...SGR 155 450 G</v>
          </cell>
          <cell r="C3591">
            <v>1545</v>
          </cell>
          <cell r="D3591">
            <v>1</v>
          </cell>
          <cell r="E3591" t="str">
            <v>M</v>
          </cell>
          <cell r="F3591">
            <v>1545</v>
          </cell>
        </row>
        <row r="3592">
          <cell r="A3592">
            <v>6003750</v>
          </cell>
          <cell r="B3592" t="str">
            <v>Ochranný kryt...GR KS 3.9 OR</v>
          </cell>
          <cell r="C3592">
            <v>3.48</v>
          </cell>
          <cell r="D3592">
            <v>100</v>
          </cell>
          <cell r="E3592" t="str">
            <v>KS</v>
          </cell>
          <cell r="F3592">
            <v>348</v>
          </cell>
        </row>
        <row r="3593">
          <cell r="A3593">
            <v>6003754</v>
          </cell>
          <cell r="B3593" t="str">
            <v>Ochranný kryt...GR KS 4.8 OR</v>
          </cell>
          <cell r="C3593">
            <v>3.79</v>
          </cell>
          <cell r="D3593">
            <v>100</v>
          </cell>
          <cell r="E3593" t="str">
            <v>KS</v>
          </cell>
          <cell r="F3593">
            <v>379</v>
          </cell>
        </row>
        <row r="3594">
          <cell r="A3594">
            <v>6003818</v>
          </cell>
          <cell r="B3594" t="str">
            <v>Mřížový úhelník...GW 40 80 FT</v>
          </cell>
          <cell r="C3594">
            <v>440</v>
          </cell>
          <cell r="D3594">
            <v>1</v>
          </cell>
          <cell r="E3594" t="str">
            <v>M</v>
          </cell>
          <cell r="F3594">
            <v>440</v>
          </cell>
        </row>
        <row r="3595">
          <cell r="A3595">
            <v>6003850</v>
          </cell>
          <cell r="B3595" t="str">
            <v>Svorka...KL 20 FT</v>
          </cell>
          <cell r="C3595">
            <v>183</v>
          </cell>
          <cell r="D3595">
            <v>1</v>
          </cell>
          <cell r="E3595" t="str">
            <v>KS</v>
          </cell>
          <cell r="F3595">
            <v>183</v>
          </cell>
        </row>
        <row r="3596">
          <cell r="A3596">
            <v>6003869</v>
          </cell>
          <cell r="B3596" t="str">
            <v>Svorka...KL 30 FT</v>
          </cell>
          <cell r="C3596">
            <v>180</v>
          </cell>
          <cell r="D3596">
            <v>1</v>
          </cell>
          <cell r="E3596" t="str">
            <v>KS</v>
          </cell>
          <cell r="F3596">
            <v>180</v>
          </cell>
        </row>
        <row r="3597">
          <cell r="A3597">
            <v>6003871</v>
          </cell>
          <cell r="B3597" t="str">
            <v>Upevňovací svorka...BFK 132 58 A2</v>
          </cell>
          <cell r="C3597">
            <v>878</v>
          </cell>
          <cell r="D3597">
            <v>1</v>
          </cell>
          <cell r="E3597" t="str">
            <v>KS</v>
          </cell>
          <cell r="F3597">
            <v>878</v>
          </cell>
        </row>
        <row r="3598">
          <cell r="A3598">
            <v>6003873</v>
          </cell>
          <cell r="B3598" t="str">
            <v>Upevňovací svorka...BFK 153 33 A2</v>
          </cell>
          <cell r="C3598">
            <v>881</v>
          </cell>
          <cell r="D3598">
            <v>1</v>
          </cell>
          <cell r="E3598" t="str">
            <v>KS</v>
          </cell>
          <cell r="F3598">
            <v>881</v>
          </cell>
        </row>
        <row r="3599">
          <cell r="A3599">
            <v>6003877</v>
          </cell>
          <cell r="B3599" t="str">
            <v>Upevňovací svorka...BFK 166 58 20 A2</v>
          </cell>
          <cell r="C3599">
            <v>1156</v>
          </cell>
          <cell r="D3599">
            <v>1</v>
          </cell>
          <cell r="E3599" t="str">
            <v>KS</v>
          </cell>
          <cell r="F3599">
            <v>1156</v>
          </cell>
        </row>
        <row r="3600">
          <cell r="A3600">
            <v>6003879</v>
          </cell>
          <cell r="B3600" t="str">
            <v>Upevňovací svorka...BFK 187 33 A2</v>
          </cell>
          <cell r="C3600">
            <v>1134</v>
          </cell>
          <cell r="D3600">
            <v>1</v>
          </cell>
          <cell r="E3600" t="str">
            <v>KS</v>
          </cell>
          <cell r="F3600">
            <v>1134</v>
          </cell>
        </row>
        <row r="3601">
          <cell r="A3601">
            <v>6003880</v>
          </cell>
          <cell r="B3601" t="str">
            <v>Upevňovací svorka...BFK 132 58 FT</v>
          </cell>
          <cell r="C3601">
            <v>564</v>
          </cell>
          <cell r="D3601">
            <v>1</v>
          </cell>
          <cell r="E3601" t="str">
            <v>KS</v>
          </cell>
          <cell r="F3601">
            <v>564</v>
          </cell>
        </row>
        <row r="3602">
          <cell r="A3602">
            <v>6003884</v>
          </cell>
          <cell r="B3602" t="str">
            <v>Upevňovací svorka...BFK 153 33 FT</v>
          </cell>
          <cell r="C3602">
            <v>521</v>
          </cell>
          <cell r="D3602">
            <v>1</v>
          </cell>
          <cell r="E3602" t="str">
            <v>KS</v>
          </cell>
          <cell r="F3602">
            <v>521</v>
          </cell>
        </row>
        <row r="3603">
          <cell r="A3603">
            <v>6003888</v>
          </cell>
          <cell r="B3603" t="str">
            <v>Upevňovací svorka...BFK 166 58 20 FT</v>
          </cell>
          <cell r="C3603">
            <v>530</v>
          </cell>
          <cell r="D3603">
            <v>1</v>
          </cell>
          <cell r="E3603" t="str">
            <v>KS</v>
          </cell>
          <cell r="F3603">
            <v>530</v>
          </cell>
        </row>
        <row r="3604">
          <cell r="A3604">
            <v>6003892</v>
          </cell>
          <cell r="B3604" t="str">
            <v>Upevňovací svorka...BFK 187 33 FT</v>
          </cell>
          <cell r="C3604">
            <v>616</v>
          </cell>
          <cell r="D3604">
            <v>1</v>
          </cell>
          <cell r="E3604" t="str">
            <v>KS</v>
          </cell>
          <cell r="F3604">
            <v>616</v>
          </cell>
        </row>
        <row r="3605">
          <cell r="A3605">
            <v>6005520</v>
          </cell>
          <cell r="B3605" t="str">
            <v>Mřížový žlab Magic G...G-GRM 50 50 FT</v>
          </cell>
          <cell r="C3605">
            <v>574</v>
          </cell>
          <cell r="D3605">
            <v>1</v>
          </cell>
          <cell r="E3605" t="str">
            <v>M</v>
          </cell>
          <cell r="F3605">
            <v>574</v>
          </cell>
        </row>
        <row r="3606">
          <cell r="A3606">
            <v>6005523</v>
          </cell>
          <cell r="B3606" t="str">
            <v>Mřížový žlab Magic G...G-GRM 75 50 FT</v>
          </cell>
          <cell r="C3606">
            <v>593</v>
          </cell>
          <cell r="D3606">
            <v>1</v>
          </cell>
          <cell r="E3606" t="str">
            <v>M</v>
          </cell>
          <cell r="F3606">
            <v>593</v>
          </cell>
        </row>
        <row r="3607">
          <cell r="A3607">
            <v>6005535</v>
          </cell>
          <cell r="B3607" t="str">
            <v>Mřížový žlab Magic G...G-GRM 50 50 G</v>
          </cell>
          <cell r="C3607">
            <v>334</v>
          </cell>
          <cell r="D3607">
            <v>1</v>
          </cell>
          <cell r="E3607" t="str">
            <v>M</v>
          </cell>
          <cell r="F3607">
            <v>334</v>
          </cell>
        </row>
        <row r="3608">
          <cell r="A3608">
            <v>6005538</v>
          </cell>
          <cell r="B3608" t="str">
            <v>Mřížový žlab Magic G...G-GRM 75 50 G</v>
          </cell>
          <cell r="C3608">
            <v>404</v>
          </cell>
          <cell r="D3608">
            <v>1</v>
          </cell>
          <cell r="E3608" t="str">
            <v>M</v>
          </cell>
          <cell r="F3608">
            <v>404</v>
          </cell>
        </row>
        <row r="3609">
          <cell r="A3609">
            <v>6005541</v>
          </cell>
          <cell r="B3609" t="str">
            <v>Mřížový žlab Magic G...G-GRM 125 75 G</v>
          </cell>
          <cell r="C3609">
            <v>433</v>
          </cell>
          <cell r="D3609">
            <v>1</v>
          </cell>
          <cell r="E3609" t="str">
            <v>M</v>
          </cell>
          <cell r="F3609">
            <v>433</v>
          </cell>
        </row>
        <row r="3610">
          <cell r="A3610">
            <v>6005544</v>
          </cell>
          <cell r="B3610" t="str">
            <v>Mřížový žlab Magic G...G-GRM 150 100 G</v>
          </cell>
          <cell r="C3610">
            <v>613</v>
          </cell>
          <cell r="D3610">
            <v>1</v>
          </cell>
          <cell r="E3610" t="str">
            <v>M</v>
          </cell>
          <cell r="F3610">
            <v>613</v>
          </cell>
        </row>
        <row r="3611">
          <cell r="A3611">
            <v>6005550</v>
          </cell>
          <cell r="B3611" t="str">
            <v>Mřížový žlab Magic G...G-GRM 50 50 A2</v>
          </cell>
          <cell r="C3611">
            <v>998</v>
          </cell>
          <cell r="D3611">
            <v>1</v>
          </cell>
          <cell r="E3611" t="str">
            <v>M</v>
          </cell>
          <cell r="F3611">
            <v>998</v>
          </cell>
        </row>
        <row r="3612">
          <cell r="A3612">
            <v>6005553</v>
          </cell>
          <cell r="B3612" t="str">
            <v>Mřížový žlab Magic G...G-GRM 75 50 A2</v>
          </cell>
          <cell r="C3612">
            <v>1103</v>
          </cell>
          <cell r="D3612">
            <v>1</v>
          </cell>
          <cell r="E3612" t="str">
            <v>M</v>
          </cell>
          <cell r="F3612">
            <v>1103</v>
          </cell>
        </row>
        <row r="3613">
          <cell r="A3613">
            <v>6005556</v>
          </cell>
          <cell r="B3613" t="str">
            <v>Mřížový žlab Magic G...G-GRM 125 75 A2</v>
          </cell>
          <cell r="C3613">
            <v>1143</v>
          </cell>
          <cell r="D3613">
            <v>1</v>
          </cell>
          <cell r="E3613" t="str">
            <v>M</v>
          </cell>
          <cell r="F3613">
            <v>1143</v>
          </cell>
        </row>
        <row r="3614">
          <cell r="A3614">
            <v>6005559</v>
          </cell>
          <cell r="B3614" t="str">
            <v>Mřížový žlab Magic G...G-GRM 150 100 A2</v>
          </cell>
          <cell r="C3614">
            <v>1356</v>
          </cell>
          <cell r="D3614">
            <v>1</v>
          </cell>
          <cell r="E3614" t="str">
            <v>M</v>
          </cell>
          <cell r="F3614">
            <v>1356</v>
          </cell>
        </row>
        <row r="3615">
          <cell r="A3615">
            <v>6005565</v>
          </cell>
          <cell r="B3615" t="str">
            <v>Mřížový žlab Magic G...G-GRM 50 50 A4</v>
          </cell>
          <cell r="C3615">
            <v>1025</v>
          </cell>
          <cell r="D3615">
            <v>1</v>
          </cell>
          <cell r="E3615" t="str">
            <v>M</v>
          </cell>
          <cell r="F3615">
            <v>1025</v>
          </cell>
        </row>
        <row r="3616">
          <cell r="A3616">
            <v>6005568</v>
          </cell>
          <cell r="B3616" t="str">
            <v>Mřížový žlab Magic G...G-GRM 75 50 A4</v>
          </cell>
          <cell r="C3616">
            <v>1335</v>
          </cell>
          <cell r="D3616">
            <v>1</v>
          </cell>
          <cell r="E3616" t="str">
            <v>M</v>
          </cell>
          <cell r="F3616">
            <v>1335</v>
          </cell>
        </row>
        <row r="3617">
          <cell r="A3617">
            <v>6005571</v>
          </cell>
          <cell r="B3617" t="str">
            <v>Mřížový žlab Magic G...G-GRM 125 75 A4</v>
          </cell>
          <cell r="C3617">
            <v>1819</v>
          </cell>
          <cell r="D3617">
            <v>1</v>
          </cell>
          <cell r="E3617" t="str">
            <v>M</v>
          </cell>
          <cell r="F3617">
            <v>1819</v>
          </cell>
        </row>
        <row r="3618">
          <cell r="A3618">
            <v>6005574</v>
          </cell>
          <cell r="B3618" t="str">
            <v>Mřížový žlab Magic G...G-GRM 150 100 A4</v>
          </cell>
          <cell r="C3618">
            <v>1869</v>
          </cell>
          <cell r="D3618">
            <v>1</v>
          </cell>
          <cell r="E3618" t="str">
            <v>M</v>
          </cell>
          <cell r="F3618">
            <v>1869</v>
          </cell>
        </row>
        <row r="3619">
          <cell r="A3619">
            <v>6006396</v>
          </cell>
          <cell r="B3619" t="str">
            <v>Mřížový žlab GRM...GRM-2T 55 300 G</v>
          </cell>
          <cell r="C3619">
            <v>927</v>
          </cell>
          <cell r="D3619">
            <v>1</v>
          </cell>
          <cell r="E3619" t="str">
            <v>M</v>
          </cell>
          <cell r="F3619">
            <v>927</v>
          </cell>
        </row>
        <row r="3620">
          <cell r="A3620">
            <v>6006397</v>
          </cell>
          <cell r="B3620" t="str">
            <v>Mřížový žlab GRM...GRM-2T 55 400 G</v>
          </cell>
          <cell r="C3620">
            <v>1120</v>
          </cell>
          <cell r="D3620">
            <v>1</v>
          </cell>
          <cell r="E3620" t="str">
            <v>M</v>
          </cell>
          <cell r="F3620">
            <v>1120</v>
          </cell>
        </row>
        <row r="3621">
          <cell r="A3621">
            <v>6006453</v>
          </cell>
          <cell r="B3621" t="str">
            <v>Mřížový žlab GRM...GRM-T 55 100 G</v>
          </cell>
          <cell r="C3621">
            <v>410</v>
          </cell>
          <cell r="D3621">
            <v>1</v>
          </cell>
          <cell r="E3621" t="str">
            <v>M</v>
          </cell>
          <cell r="F3621">
            <v>410</v>
          </cell>
        </row>
        <row r="3622">
          <cell r="A3622">
            <v>6006455</v>
          </cell>
          <cell r="B3622" t="str">
            <v>Mřížový žlab GRM...GRM-T 55 200 G</v>
          </cell>
          <cell r="C3622">
            <v>549</v>
          </cell>
          <cell r="D3622">
            <v>1</v>
          </cell>
          <cell r="E3622" t="str">
            <v>M</v>
          </cell>
          <cell r="F3622">
            <v>549</v>
          </cell>
        </row>
        <row r="3623">
          <cell r="A3623">
            <v>6006456</v>
          </cell>
          <cell r="B3623" t="str">
            <v>Mřížový žlab GRM...GRM-T 55 300 G</v>
          </cell>
          <cell r="C3623">
            <v>692</v>
          </cell>
          <cell r="D3623">
            <v>1</v>
          </cell>
          <cell r="E3623" t="str">
            <v>M</v>
          </cell>
          <cell r="F3623">
            <v>692</v>
          </cell>
        </row>
        <row r="3624">
          <cell r="A3624">
            <v>6006457</v>
          </cell>
          <cell r="B3624" t="str">
            <v>Mřížový žlab GRM...GRM-T 55 400 G</v>
          </cell>
          <cell r="C3624">
            <v>848</v>
          </cell>
          <cell r="D3624">
            <v>1</v>
          </cell>
          <cell r="E3624" t="str">
            <v>M</v>
          </cell>
          <cell r="F3624">
            <v>848</v>
          </cell>
        </row>
        <row r="3625">
          <cell r="A3625">
            <v>6006486</v>
          </cell>
          <cell r="B3625" t="str">
            <v>Modulární nosič...MPG 65 FT</v>
          </cell>
          <cell r="C3625">
            <v>204</v>
          </cell>
          <cell r="D3625">
            <v>1</v>
          </cell>
          <cell r="E3625" t="str">
            <v>KS</v>
          </cell>
          <cell r="F3625">
            <v>204</v>
          </cell>
        </row>
        <row r="3626">
          <cell r="A3626">
            <v>6006487</v>
          </cell>
          <cell r="B3626" t="str">
            <v>Modulární nosič...MPG 90 FT</v>
          </cell>
          <cell r="C3626">
            <v>369</v>
          </cell>
          <cell r="D3626">
            <v>1</v>
          </cell>
          <cell r="E3626" t="str">
            <v>KS</v>
          </cell>
          <cell r="F3626">
            <v>369</v>
          </cell>
        </row>
        <row r="3627">
          <cell r="A3627">
            <v>6006488</v>
          </cell>
          <cell r="B3627" t="str">
            <v>Modulární nosič...MPG 65 A4</v>
          </cell>
          <cell r="C3627">
            <v>357</v>
          </cell>
          <cell r="D3627">
            <v>1</v>
          </cell>
          <cell r="E3627" t="str">
            <v>KS</v>
          </cell>
          <cell r="F3627">
            <v>357</v>
          </cell>
        </row>
        <row r="3628">
          <cell r="A3628">
            <v>6007228</v>
          </cell>
          <cell r="B3628" t="str">
            <v>Příčka C...MS4022P0292FT</v>
          </cell>
          <cell r="C3628">
            <v>322</v>
          </cell>
          <cell r="D3628">
            <v>1</v>
          </cell>
          <cell r="E3628" t="str">
            <v>KS</v>
          </cell>
          <cell r="F3628">
            <v>322</v>
          </cell>
        </row>
        <row r="3629">
          <cell r="A3629">
            <v>6007236</v>
          </cell>
          <cell r="B3629" t="str">
            <v>Příčka C...MS4022P0392FT</v>
          </cell>
          <cell r="C3629">
            <v>443</v>
          </cell>
          <cell r="D3629">
            <v>1</v>
          </cell>
          <cell r="E3629" t="str">
            <v>KS</v>
          </cell>
          <cell r="F3629">
            <v>443</v>
          </cell>
        </row>
        <row r="3630">
          <cell r="A3630">
            <v>6007244</v>
          </cell>
          <cell r="B3630" t="str">
            <v>Příčka C...MS4022P0492FT</v>
          </cell>
          <cell r="C3630">
            <v>529</v>
          </cell>
          <cell r="D3630">
            <v>1</v>
          </cell>
          <cell r="E3630" t="str">
            <v>KS</v>
          </cell>
          <cell r="F3630">
            <v>529</v>
          </cell>
        </row>
        <row r="3631">
          <cell r="A3631">
            <v>6007252</v>
          </cell>
          <cell r="B3631" t="str">
            <v>Příčka C...MS4022P0592FT</v>
          </cell>
          <cell r="C3631">
            <v>531</v>
          </cell>
          <cell r="D3631">
            <v>1</v>
          </cell>
          <cell r="E3631" t="str">
            <v>KS</v>
          </cell>
          <cell r="F3631">
            <v>531</v>
          </cell>
        </row>
        <row r="3632">
          <cell r="A3632">
            <v>6007260</v>
          </cell>
          <cell r="B3632" t="str">
            <v>Příčka C...MS4022P0692FT</v>
          </cell>
          <cell r="C3632">
            <v>554</v>
          </cell>
          <cell r="D3632">
            <v>1</v>
          </cell>
          <cell r="E3632" t="str">
            <v>KS</v>
          </cell>
          <cell r="F3632">
            <v>554</v>
          </cell>
        </row>
        <row r="3633">
          <cell r="A3633">
            <v>6007279</v>
          </cell>
          <cell r="B3633" t="str">
            <v>Příčka C...MS4022P0792FT</v>
          </cell>
          <cell r="C3633">
            <v>625</v>
          </cell>
          <cell r="D3633">
            <v>1</v>
          </cell>
          <cell r="E3633" t="str">
            <v>KS</v>
          </cell>
          <cell r="F3633">
            <v>625</v>
          </cell>
        </row>
        <row r="3634">
          <cell r="A3634">
            <v>6007287</v>
          </cell>
          <cell r="B3634" t="str">
            <v>Příčka C...MS4022P0892FT</v>
          </cell>
          <cell r="C3634">
            <v>616</v>
          </cell>
          <cell r="D3634">
            <v>1</v>
          </cell>
          <cell r="E3634" t="str">
            <v>KS</v>
          </cell>
          <cell r="F3634">
            <v>616</v>
          </cell>
        </row>
        <row r="3635">
          <cell r="A3635">
            <v>6007295</v>
          </cell>
          <cell r="B3635" t="str">
            <v>Příčka C...MS4022P0992FT</v>
          </cell>
          <cell r="C3635">
            <v>653</v>
          </cell>
          <cell r="D3635">
            <v>1</v>
          </cell>
          <cell r="E3635" t="str">
            <v>KS</v>
          </cell>
          <cell r="F3635">
            <v>653</v>
          </cell>
        </row>
        <row r="3636">
          <cell r="A3636">
            <v>6007309</v>
          </cell>
          <cell r="B3636" t="str">
            <v>Příčka C...MS4022P1092FT</v>
          </cell>
          <cell r="C3636">
            <v>699</v>
          </cell>
          <cell r="D3636">
            <v>1</v>
          </cell>
          <cell r="E3636" t="str">
            <v>KS</v>
          </cell>
          <cell r="F3636">
            <v>699</v>
          </cell>
        </row>
        <row r="3637">
          <cell r="A3637">
            <v>6007317</v>
          </cell>
          <cell r="B3637" t="str">
            <v>Příčka C...MS4022P1192FT</v>
          </cell>
          <cell r="C3637">
            <v>833</v>
          </cell>
          <cell r="D3637">
            <v>1</v>
          </cell>
          <cell r="E3637" t="str">
            <v>KS</v>
          </cell>
          <cell r="F3637">
            <v>833</v>
          </cell>
        </row>
        <row r="3638">
          <cell r="A3638">
            <v>6007496</v>
          </cell>
          <cell r="B3638" t="str">
            <v>Úchyt příček...SA MS4022 FT</v>
          </cell>
          <cell r="C3638">
            <v>1087</v>
          </cell>
          <cell r="D3638">
            <v>1</v>
          </cell>
          <cell r="E3638" t="str">
            <v>PAR</v>
          </cell>
          <cell r="F3638">
            <v>1087</v>
          </cell>
        </row>
        <row r="3639">
          <cell r="A3639">
            <v>6007498</v>
          </cell>
          <cell r="B3639" t="str">
            <v>Úchyt příček...SAA MS4022 FT</v>
          </cell>
          <cell r="C3639">
            <v>1350</v>
          </cell>
          <cell r="D3639">
            <v>1</v>
          </cell>
          <cell r="E3639" t="str">
            <v>PAR</v>
          </cell>
          <cell r="F3639">
            <v>1350</v>
          </cell>
        </row>
        <row r="3640">
          <cell r="A3640">
            <v>6008046</v>
          </cell>
          <cell r="B3640" t="str">
            <v>Úhelníková příčka...WSK 40 40 FT</v>
          </cell>
          <cell r="C3640">
            <v>1271</v>
          </cell>
          <cell r="D3640">
            <v>1</v>
          </cell>
          <cell r="E3640" t="str">
            <v>KS</v>
          </cell>
          <cell r="F3640">
            <v>1271</v>
          </cell>
        </row>
        <row r="3641">
          <cell r="A3641">
            <v>6008054</v>
          </cell>
          <cell r="B3641" t="str">
            <v>Úhelníková příčka...WSK 40 50 FT</v>
          </cell>
          <cell r="C3641">
            <v>1274</v>
          </cell>
          <cell r="D3641">
            <v>1</v>
          </cell>
          <cell r="E3641" t="str">
            <v>KS</v>
          </cell>
          <cell r="F3641">
            <v>1274</v>
          </cell>
        </row>
        <row r="3642">
          <cell r="A3642">
            <v>6008062</v>
          </cell>
          <cell r="B3642" t="str">
            <v>Úhelníková příčka...WSK 40 60 FT</v>
          </cell>
          <cell r="C3642">
            <v>1391</v>
          </cell>
          <cell r="D3642">
            <v>1</v>
          </cell>
          <cell r="E3642" t="str">
            <v>KS</v>
          </cell>
          <cell r="F3642">
            <v>1391</v>
          </cell>
        </row>
        <row r="3643">
          <cell r="A3643">
            <v>6008070</v>
          </cell>
          <cell r="B3643" t="str">
            <v>Úhelníková příčka...WSK 40 70 FT</v>
          </cell>
          <cell r="C3643">
            <v>1341</v>
          </cell>
          <cell r="D3643">
            <v>1</v>
          </cell>
          <cell r="E3643" t="str">
            <v>KS</v>
          </cell>
          <cell r="F3643">
            <v>1341</v>
          </cell>
        </row>
        <row r="3644">
          <cell r="A3644">
            <v>6008089</v>
          </cell>
          <cell r="B3644" t="str">
            <v>Úhelníková příčka...WSK 40 80 FT</v>
          </cell>
          <cell r="C3644">
            <v>1713</v>
          </cell>
          <cell r="D3644">
            <v>1</v>
          </cell>
          <cell r="E3644" t="str">
            <v>KS</v>
          </cell>
          <cell r="F3644">
            <v>1713</v>
          </cell>
        </row>
        <row r="3645">
          <cell r="A3645">
            <v>6008097</v>
          </cell>
          <cell r="B3645" t="str">
            <v>Úhelníková příčka...WSK 40 90 FT</v>
          </cell>
          <cell r="C3645">
            <v>1576</v>
          </cell>
          <cell r="D3645">
            <v>1</v>
          </cell>
          <cell r="E3645" t="str">
            <v>KS</v>
          </cell>
          <cell r="F3645">
            <v>1576</v>
          </cell>
        </row>
        <row r="3646">
          <cell r="A3646">
            <v>6008232</v>
          </cell>
          <cell r="B3646" t="str">
            <v>Příčka C...CK 40 30 FT</v>
          </cell>
          <cell r="C3646">
            <v>896</v>
          </cell>
          <cell r="D3646">
            <v>1</v>
          </cell>
          <cell r="E3646" t="str">
            <v>KS</v>
          </cell>
          <cell r="F3646">
            <v>896</v>
          </cell>
        </row>
        <row r="3647">
          <cell r="A3647">
            <v>6008240</v>
          </cell>
          <cell r="B3647" t="str">
            <v>Příčka C...CK 40 40 FT</v>
          </cell>
          <cell r="C3647">
            <v>1212</v>
          </cell>
          <cell r="D3647">
            <v>1</v>
          </cell>
          <cell r="E3647" t="str">
            <v>KS</v>
          </cell>
          <cell r="F3647">
            <v>1212</v>
          </cell>
        </row>
        <row r="3648">
          <cell r="A3648">
            <v>6008259</v>
          </cell>
          <cell r="B3648" t="str">
            <v>Příčka C...CK 40 50 FT</v>
          </cell>
          <cell r="C3648">
            <v>1247</v>
          </cell>
          <cell r="D3648">
            <v>1</v>
          </cell>
          <cell r="E3648" t="str">
            <v>KS</v>
          </cell>
          <cell r="F3648">
            <v>1247</v>
          </cell>
        </row>
        <row r="3649">
          <cell r="A3649">
            <v>6008267</v>
          </cell>
          <cell r="B3649" t="str">
            <v>Příčka C...CK 40 60 FT</v>
          </cell>
          <cell r="C3649">
            <v>1236</v>
          </cell>
          <cell r="D3649">
            <v>1</v>
          </cell>
          <cell r="E3649" t="str">
            <v>KS</v>
          </cell>
          <cell r="F3649">
            <v>1236</v>
          </cell>
        </row>
        <row r="3650">
          <cell r="A3650">
            <v>6008275</v>
          </cell>
          <cell r="B3650" t="str">
            <v>Příčka C...CK 40 70 FT</v>
          </cell>
          <cell r="C3650">
            <v>1260</v>
          </cell>
          <cell r="D3650">
            <v>1</v>
          </cell>
          <cell r="E3650" t="str">
            <v>KS</v>
          </cell>
          <cell r="F3650">
            <v>1260</v>
          </cell>
        </row>
        <row r="3651">
          <cell r="A3651">
            <v>6008283</v>
          </cell>
          <cell r="B3651" t="str">
            <v>Příčka C...CK 40 80 FT</v>
          </cell>
          <cell r="C3651">
            <v>1357</v>
          </cell>
          <cell r="D3651">
            <v>1</v>
          </cell>
          <cell r="E3651" t="str">
            <v>KS</v>
          </cell>
          <cell r="F3651">
            <v>1357</v>
          </cell>
        </row>
        <row r="3652">
          <cell r="A3652">
            <v>6008291</v>
          </cell>
          <cell r="B3652" t="str">
            <v>Příčka C...CK 40 90 FT</v>
          </cell>
          <cell r="C3652">
            <v>1404</v>
          </cell>
          <cell r="D3652">
            <v>1</v>
          </cell>
          <cell r="E3652" t="str">
            <v>KS</v>
          </cell>
          <cell r="F3652">
            <v>1404</v>
          </cell>
        </row>
        <row r="3653">
          <cell r="A3653">
            <v>6010004</v>
          </cell>
          <cell r="B3653" t="str">
            <v>Stoupací žebřík...SLM50C40F 20 FT</v>
          </cell>
          <cell r="C3653">
            <v>3276</v>
          </cell>
          <cell r="D3653">
            <v>1</v>
          </cell>
          <cell r="E3653" t="str">
            <v>M</v>
          </cell>
          <cell r="F3653">
            <v>3276</v>
          </cell>
        </row>
        <row r="3654">
          <cell r="A3654">
            <v>6010006</v>
          </cell>
          <cell r="B3654" t="str">
            <v>Stoupací žebřík...SLM50C40F 30 FT</v>
          </cell>
          <cell r="C3654">
            <v>3377</v>
          </cell>
          <cell r="D3654">
            <v>1</v>
          </cell>
          <cell r="E3654" t="str">
            <v>M</v>
          </cell>
          <cell r="F3654">
            <v>3377</v>
          </cell>
        </row>
        <row r="3655">
          <cell r="A3655">
            <v>6010008</v>
          </cell>
          <cell r="B3655" t="str">
            <v>Stoupací žebřík...SLM50C40F 40 FT</v>
          </cell>
          <cell r="C3655">
            <v>2780</v>
          </cell>
          <cell r="D3655">
            <v>1</v>
          </cell>
          <cell r="E3655" t="str">
            <v>M</v>
          </cell>
          <cell r="F3655">
            <v>2780</v>
          </cell>
        </row>
        <row r="3656">
          <cell r="A3656">
            <v>6010016</v>
          </cell>
          <cell r="B3656" t="str">
            <v>Stoupací žebřík...SLM50C40F 50 FT</v>
          </cell>
          <cell r="C3656">
            <v>2824</v>
          </cell>
          <cell r="D3656">
            <v>1</v>
          </cell>
          <cell r="E3656" t="str">
            <v>M</v>
          </cell>
          <cell r="F3656">
            <v>2824</v>
          </cell>
        </row>
        <row r="3657">
          <cell r="A3657">
            <v>6010024</v>
          </cell>
          <cell r="B3657" t="str">
            <v>Stoupací žebřík...SLM50C40F 60 FT</v>
          </cell>
          <cell r="C3657">
            <v>2785</v>
          </cell>
          <cell r="D3657">
            <v>1</v>
          </cell>
          <cell r="E3657" t="str">
            <v>M</v>
          </cell>
          <cell r="F3657">
            <v>2785</v>
          </cell>
        </row>
        <row r="3658">
          <cell r="A3658">
            <v>6010466</v>
          </cell>
          <cell r="B3658" t="str">
            <v>Stoupací žebřík těžký...SLM 50 C40 2 FT</v>
          </cell>
          <cell r="C3658">
            <v>2020</v>
          </cell>
          <cell r="D3658">
            <v>1</v>
          </cell>
          <cell r="E3658" t="str">
            <v>M</v>
          </cell>
          <cell r="F3658">
            <v>2020</v>
          </cell>
        </row>
        <row r="3659">
          <cell r="A3659">
            <v>6010474</v>
          </cell>
          <cell r="B3659" t="str">
            <v>Stoupací žebřík těžký...SLM 50 C40 3 FT</v>
          </cell>
          <cell r="C3659">
            <v>2088</v>
          </cell>
          <cell r="D3659">
            <v>1</v>
          </cell>
          <cell r="E3659" t="str">
            <v>M</v>
          </cell>
          <cell r="F3659">
            <v>2088</v>
          </cell>
        </row>
        <row r="3660">
          <cell r="A3660">
            <v>6010482</v>
          </cell>
          <cell r="B3660" t="str">
            <v>Stoupací žebřík těžký...SLM 50 C40 4 FT</v>
          </cell>
          <cell r="C3660">
            <v>2097</v>
          </cell>
          <cell r="D3660">
            <v>1</v>
          </cell>
          <cell r="E3660" t="str">
            <v>M</v>
          </cell>
          <cell r="F3660">
            <v>2097</v>
          </cell>
        </row>
        <row r="3661">
          <cell r="A3661">
            <v>6010490</v>
          </cell>
          <cell r="B3661" t="str">
            <v>Stoupací žebřík těžký...SLM 50 C40 5 FT</v>
          </cell>
          <cell r="C3661">
            <v>2293</v>
          </cell>
          <cell r="D3661">
            <v>1</v>
          </cell>
          <cell r="E3661" t="str">
            <v>M</v>
          </cell>
          <cell r="F3661">
            <v>2293</v>
          </cell>
        </row>
        <row r="3662">
          <cell r="A3662">
            <v>6010504</v>
          </cell>
          <cell r="B3662" t="str">
            <v>Stoupací žebřík těžký...SLM 50 C40 6 FT</v>
          </cell>
          <cell r="C3662">
            <v>2453</v>
          </cell>
          <cell r="D3662">
            <v>1</v>
          </cell>
          <cell r="E3662" t="str">
            <v>M</v>
          </cell>
          <cell r="F3662">
            <v>2453</v>
          </cell>
        </row>
        <row r="3663">
          <cell r="A3663">
            <v>6010512</v>
          </cell>
          <cell r="B3663" t="str">
            <v>Stoupací žebřík těžký...SLM 50 C40 7 FT</v>
          </cell>
          <cell r="C3663">
            <v>2481</v>
          </cell>
          <cell r="D3663">
            <v>1</v>
          </cell>
          <cell r="E3663" t="str">
            <v>M</v>
          </cell>
          <cell r="F3663">
            <v>2481</v>
          </cell>
        </row>
        <row r="3664">
          <cell r="A3664">
            <v>6010520</v>
          </cell>
          <cell r="B3664" t="str">
            <v>Stoupací žebřík těžký...SLM 50 C40 8 FT</v>
          </cell>
          <cell r="C3664">
            <v>2889</v>
          </cell>
          <cell r="D3664">
            <v>1</v>
          </cell>
          <cell r="E3664" t="str">
            <v>M</v>
          </cell>
          <cell r="F3664">
            <v>2889</v>
          </cell>
        </row>
        <row r="3665">
          <cell r="A3665">
            <v>6010547</v>
          </cell>
          <cell r="B3665" t="str">
            <v>Stoupací žebřík těžký...SLM 50 C40 10 FT</v>
          </cell>
          <cell r="C3665">
            <v>3033</v>
          </cell>
          <cell r="D3665">
            <v>1</v>
          </cell>
          <cell r="E3665" t="str">
            <v>M</v>
          </cell>
          <cell r="F3665">
            <v>3033</v>
          </cell>
        </row>
        <row r="3666">
          <cell r="A3666">
            <v>6010563</v>
          </cell>
          <cell r="B3666" t="str">
            <v>Stoupací žebřík těžký...SLM 50 C40 12 FT</v>
          </cell>
          <cell r="C3666">
            <v>3181</v>
          </cell>
          <cell r="D3666">
            <v>1</v>
          </cell>
          <cell r="E3666" t="str">
            <v>M</v>
          </cell>
          <cell r="F3666">
            <v>3181</v>
          </cell>
        </row>
        <row r="3667">
          <cell r="A3667">
            <v>6010620</v>
          </cell>
          <cell r="B3667" t="str">
            <v>Stoupací žebřík středně těžký...SLL 620 CPS 4 FS</v>
          </cell>
          <cell r="C3667">
            <v>1274</v>
          </cell>
          <cell r="D3667">
            <v>1</v>
          </cell>
          <cell r="E3667" t="str">
            <v>M</v>
          </cell>
          <cell r="F3667">
            <v>1274</v>
          </cell>
        </row>
        <row r="3668">
          <cell r="A3668">
            <v>6010622</v>
          </cell>
          <cell r="B3668" t="str">
            <v>Stoupací žebřík středně těžký...SLL 630 CPS 4 FS</v>
          </cell>
          <cell r="C3668">
            <v>1301</v>
          </cell>
          <cell r="D3668">
            <v>1</v>
          </cell>
          <cell r="E3668" t="str">
            <v>M</v>
          </cell>
          <cell r="F3668">
            <v>1301</v>
          </cell>
        </row>
        <row r="3669">
          <cell r="A3669">
            <v>6010624</v>
          </cell>
          <cell r="B3669" t="str">
            <v>Stoupací žebřík středně těžký...SLL 640 CPS 4 FS</v>
          </cell>
          <cell r="C3669">
            <v>1434</v>
          </cell>
          <cell r="D3669">
            <v>1</v>
          </cell>
          <cell r="E3669" t="str">
            <v>M</v>
          </cell>
          <cell r="F3669">
            <v>1434</v>
          </cell>
        </row>
        <row r="3670">
          <cell r="A3670">
            <v>6010626</v>
          </cell>
          <cell r="B3670" t="str">
            <v>Stoupací žebřík středně těžký...SLL 650 CPS 4 FS</v>
          </cell>
          <cell r="C3670">
            <v>1530</v>
          </cell>
          <cell r="D3670">
            <v>1</v>
          </cell>
          <cell r="E3670" t="str">
            <v>M</v>
          </cell>
          <cell r="F3670">
            <v>1530</v>
          </cell>
        </row>
        <row r="3671">
          <cell r="A3671">
            <v>6010628</v>
          </cell>
          <cell r="B3671" t="str">
            <v>Stoupací žebřík středně těžký...SLL 660 CPS 4 FS</v>
          </cell>
          <cell r="C3671">
            <v>1576</v>
          </cell>
          <cell r="D3671">
            <v>1</v>
          </cell>
          <cell r="E3671" t="str">
            <v>M</v>
          </cell>
          <cell r="F3671">
            <v>1576</v>
          </cell>
        </row>
        <row r="3672">
          <cell r="A3672">
            <v>6010630</v>
          </cell>
          <cell r="B3672" t="str">
            <v>Stoupací žebřík středně těžký...SLL 620 CPS 4 FT</v>
          </cell>
          <cell r="C3672">
            <v>1665</v>
          </cell>
          <cell r="D3672">
            <v>1</v>
          </cell>
          <cell r="E3672" t="str">
            <v>M</v>
          </cell>
          <cell r="F3672">
            <v>1665</v>
          </cell>
        </row>
        <row r="3673">
          <cell r="A3673">
            <v>6010632</v>
          </cell>
          <cell r="B3673" t="str">
            <v>Stoupací žebřík středně těžký...SLL 630 CPS 4 FT</v>
          </cell>
          <cell r="C3673">
            <v>1797</v>
          </cell>
          <cell r="D3673">
            <v>1</v>
          </cell>
          <cell r="E3673" t="str">
            <v>M</v>
          </cell>
          <cell r="F3673">
            <v>1797</v>
          </cell>
        </row>
        <row r="3674">
          <cell r="A3674">
            <v>6010634</v>
          </cell>
          <cell r="B3674" t="str">
            <v>Stoupací žebřík středně těžký...SLL 640 CPS 4 FT</v>
          </cell>
          <cell r="C3674">
            <v>1935</v>
          </cell>
          <cell r="D3674">
            <v>1</v>
          </cell>
          <cell r="E3674" t="str">
            <v>M</v>
          </cell>
          <cell r="F3674">
            <v>1935</v>
          </cell>
        </row>
        <row r="3675">
          <cell r="A3675">
            <v>6010636</v>
          </cell>
          <cell r="B3675" t="str">
            <v>Stoupací žebřík středně těžký...SLL 650 CPS 4 FT</v>
          </cell>
          <cell r="C3675">
            <v>2014</v>
          </cell>
          <cell r="D3675">
            <v>1</v>
          </cell>
          <cell r="E3675" t="str">
            <v>M</v>
          </cell>
          <cell r="F3675">
            <v>2014</v>
          </cell>
        </row>
        <row r="3676">
          <cell r="A3676">
            <v>6010638</v>
          </cell>
          <cell r="B3676" t="str">
            <v>Stoupací žebřík středně těžký...SLL 660 CPS 4 FT</v>
          </cell>
          <cell r="C3676">
            <v>1921</v>
          </cell>
          <cell r="D3676">
            <v>1</v>
          </cell>
          <cell r="E3676" t="str">
            <v>M</v>
          </cell>
          <cell r="F3676">
            <v>1921</v>
          </cell>
        </row>
        <row r="3677">
          <cell r="A3677">
            <v>6013384</v>
          </cell>
          <cell r="B3677" t="str">
            <v>Stoupací žebřík Industrie...SLS 80 C40 2 FT</v>
          </cell>
          <cell r="C3677">
            <v>4283</v>
          </cell>
          <cell r="D3677">
            <v>1</v>
          </cell>
          <cell r="E3677" t="str">
            <v>M</v>
          </cell>
          <cell r="F3677">
            <v>4283</v>
          </cell>
        </row>
        <row r="3678">
          <cell r="A3678">
            <v>6013392</v>
          </cell>
          <cell r="B3678" t="str">
            <v>Stoupací žebřík Industrie...SLS 80 C40 3 FT</v>
          </cell>
          <cell r="C3678">
            <v>3892</v>
          </cell>
          <cell r="D3678">
            <v>1</v>
          </cell>
          <cell r="E3678" t="str">
            <v>M</v>
          </cell>
          <cell r="F3678">
            <v>3892</v>
          </cell>
        </row>
        <row r="3679">
          <cell r="A3679">
            <v>6013406</v>
          </cell>
          <cell r="B3679" t="str">
            <v>Stoupací žebřík Industrie...SLS 80 C40 4 FT</v>
          </cell>
          <cell r="C3679">
            <v>4032</v>
          </cell>
          <cell r="D3679">
            <v>1</v>
          </cell>
          <cell r="E3679" t="str">
            <v>M</v>
          </cell>
          <cell r="F3679">
            <v>4032</v>
          </cell>
        </row>
        <row r="3680">
          <cell r="A3680">
            <v>6013414</v>
          </cell>
          <cell r="B3680" t="str">
            <v>Stoupací žebřík Industrie...SLS 80 C40 5 FT</v>
          </cell>
          <cell r="C3680">
            <v>4336</v>
          </cell>
          <cell r="D3680">
            <v>1</v>
          </cell>
          <cell r="E3680" t="str">
            <v>M</v>
          </cell>
          <cell r="F3680">
            <v>4336</v>
          </cell>
        </row>
        <row r="3681">
          <cell r="A3681">
            <v>6013422</v>
          </cell>
          <cell r="B3681" t="str">
            <v>Stoupací žebřík Industrie...SLS 80 C40 6 FT</v>
          </cell>
          <cell r="C3681">
            <v>4258</v>
          </cell>
          <cell r="D3681">
            <v>1</v>
          </cell>
          <cell r="E3681" t="str">
            <v>M</v>
          </cell>
          <cell r="F3681">
            <v>4258</v>
          </cell>
        </row>
        <row r="3682">
          <cell r="A3682">
            <v>6013430</v>
          </cell>
          <cell r="B3682" t="str">
            <v>Stoupací žebřík Industrie...SLS 80 C40 7 FT</v>
          </cell>
          <cell r="C3682">
            <v>4375</v>
          </cell>
          <cell r="D3682">
            <v>1</v>
          </cell>
          <cell r="E3682" t="str">
            <v>M</v>
          </cell>
          <cell r="F3682">
            <v>4375</v>
          </cell>
        </row>
        <row r="3683">
          <cell r="A3683">
            <v>6013465</v>
          </cell>
          <cell r="B3683" t="str">
            <v>Stoupací žebřík Industrie...SLS 80 C40 10 FT</v>
          </cell>
          <cell r="C3683">
            <v>4540</v>
          </cell>
          <cell r="D3683">
            <v>1</v>
          </cell>
          <cell r="E3683" t="str">
            <v>M</v>
          </cell>
          <cell r="F3683">
            <v>4540</v>
          </cell>
        </row>
        <row r="3684">
          <cell r="A3684">
            <v>6013848</v>
          </cell>
          <cell r="B3684" t="str">
            <v>Stoupací žebřík Industrie...SLS 80 W40 4 FT</v>
          </cell>
          <cell r="C3684">
            <v>3992</v>
          </cell>
          <cell r="D3684">
            <v>1</v>
          </cell>
          <cell r="E3684" t="str">
            <v>M</v>
          </cell>
          <cell r="F3684">
            <v>3992</v>
          </cell>
        </row>
        <row r="3685">
          <cell r="A3685">
            <v>6013856</v>
          </cell>
          <cell r="B3685" t="str">
            <v>Stoupací žebřík Industrie...SLS 80 W40 5 FT</v>
          </cell>
          <cell r="C3685">
            <v>3726</v>
          </cell>
          <cell r="D3685">
            <v>1</v>
          </cell>
          <cell r="E3685" t="str">
            <v>M</v>
          </cell>
          <cell r="F3685">
            <v>3726</v>
          </cell>
        </row>
        <row r="3686">
          <cell r="A3686">
            <v>6013864</v>
          </cell>
          <cell r="B3686" t="str">
            <v>Stoupací žebřík Industrie...SLS 80 W40 6 FT</v>
          </cell>
          <cell r="C3686">
            <v>3943</v>
          </cell>
          <cell r="D3686">
            <v>1</v>
          </cell>
          <cell r="E3686" t="str">
            <v>M</v>
          </cell>
          <cell r="F3686">
            <v>3943</v>
          </cell>
        </row>
        <row r="3687">
          <cell r="A3687">
            <v>6015107</v>
          </cell>
          <cell r="B3687" t="str">
            <v>Spojka bočnice...K 11 262 FT</v>
          </cell>
          <cell r="C3687">
            <v>50</v>
          </cell>
          <cell r="D3687">
            <v>1</v>
          </cell>
          <cell r="E3687" t="str">
            <v>KS</v>
          </cell>
          <cell r="F3687">
            <v>50</v>
          </cell>
        </row>
        <row r="3688">
          <cell r="A3688">
            <v>6015174</v>
          </cell>
          <cell r="B3688" t="str">
            <v>Svorka...KS 23 35 FT</v>
          </cell>
          <cell r="C3688">
            <v>59</v>
          </cell>
          <cell r="D3688">
            <v>1</v>
          </cell>
          <cell r="E3688" t="str">
            <v>KS</v>
          </cell>
          <cell r="F3688">
            <v>59</v>
          </cell>
        </row>
        <row r="3689">
          <cell r="A3689">
            <v>6015220</v>
          </cell>
          <cell r="B3689" t="str">
            <v>Středový závěs...GMA M6 FS</v>
          </cell>
          <cell r="C3689">
            <v>37</v>
          </cell>
          <cell r="D3689">
            <v>1</v>
          </cell>
          <cell r="E3689" t="str">
            <v>KS</v>
          </cell>
          <cell r="F3689">
            <v>37</v>
          </cell>
        </row>
        <row r="3690">
          <cell r="A3690">
            <v>6015239</v>
          </cell>
          <cell r="B3690" t="str">
            <v>Středový závěs...GMA M8 FS</v>
          </cell>
          <cell r="C3690">
            <v>37</v>
          </cell>
          <cell r="D3690">
            <v>1</v>
          </cell>
          <cell r="E3690" t="str">
            <v>KS</v>
          </cell>
          <cell r="F3690">
            <v>37</v>
          </cell>
        </row>
        <row r="3691">
          <cell r="A3691">
            <v>6015243</v>
          </cell>
          <cell r="B3691" t="str">
            <v>Středový závěs...GMA M8 FT</v>
          </cell>
          <cell r="C3691">
            <v>65</v>
          </cell>
          <cell r="D3691">
            <v>1</v>
          </cell>
          <cell r="E3691" t="str">
            <v>KS</v>
          </cell>
          <cell r="F3691">
            <v>65</v>
          </cell>
        </row>
        <row r="3692">
          <cell r="A3692">
            <v>6015245</v>
          </cell>
          <cell r="B3692" t="str">
            <v>Svorka...GMA M8 A4</v>
          </cell>
          <cell r="C3692">
            <v>186</v>
          </cell>
          <cell r="D3692">
            <v>1</v>
          </cell>
          <cell r="E3692" t="str">
            <v>KS</v>
          </cell>
          <cell r="F3692">
            <v>186</v>
          </cell>
        </row>
        <row r="3693">
          <cell r="A3693">
            <v>6015247</v>
          </cell>
          <cell r="B3693" t="str">
            <v>Středový závěs...GMA M10 FS</v>
          </cell>
          <cell r="C3693">
            <v>35</v>
          </cell>
          <cell r="D3693">
            <v>1</v>
          </cell>
          <cell r="E3693" t="str">
            <v>KS</v>
          </cell>
          <cell r="F3693">
            <v>35</v>
          </cell>
        </row>
        <row r="3694">
          <cell r="A3694">
            <v>6015255</v>
          </cell>
          <cell r="B3694" t="str">
            <v>Středový závěs...GMA M10 FT</v>
          </cell>
          <cell r="C3694">
            <v>63</v>
          </cell>
          <cell r="D3694">
            <v>1</v>
          </cell>
          <cell r="E3694" t="str">
            <v>KS</v>
          </cell>
          <cell r="F3694">
            <v>63</v>
          </cell>
        </row>
        <row r="3695">
          <cell r="A3695">
            <v>6015263</v>
          </cell>
          <cell r="B3695" t="str">
            <v>Svorka...GKS 50 07 FS</v>
          </cell>
          <cell r="C3695">
            <v>23</v>
          </cell>
          <cell r="D3695">
            <v>1</v>
          </cell>
          <cell r="E3695" t="str">
            <v>KS</v>
          </cell>
          <cell r="F3695">
            <v>23</v>
          </cell>
        </row>
        <row r="3696">
          <cell r="A3696">
            <v>6015271</v>
          </cell>
          <cell r="B3696" t="str">
            <v>Svorka...GKS 50 07 FT</v>
          </cell>
          <cell r="C3696">
            <v>43</v>
          </cell>
          <cell r="D3696">
            <v>1</v>
          </cell>
          <cell r="E3696" t="str">
            <v>KS</v>
          </cell>
          <cell r="F3696">
            <v>43</v>
          </cell>
        </row>
        <row r="3697">
          <cell r="A3697">
            <v>6015276</v>
          </cell>
          <cell r="B3697" t="str">
            <v>Svorka...GKS 50 11 FS</v>
          </cell>
          <cell r="C3697">
            <v>19</v>
          </cell>
          <cell r="D3697">
            <v>1</v>
          </cell>
          <cell r="E3697" t="str">
            <v>KS</v>
          </cell>
          <cell r="F3697">
            <v>19</v>
          </cell>
        </row>
        <row r="3698">
          <cell r="A3698">
            <v>6015278</v>
          </cell>
          <cell r="B3698" t="str">
            <v>Svorka...GKS 50 11 FT</v>
          </cell>
          <cell r="C3698">
            <v>31</v>
          </cell>
          <cell r="D3698">
            <v>1</v>
          </cell>
          <cell r="E3698" t="str">
            <v>KS</v>
          </cell>
          <cell r="F3698">
            <v>31</v>
          </cell>
        </row>
        <row r="3699">
          <cell r="A3699">
            <v>6015315</v>
          </cell>
          <cell r="B3699" t="str">
            <v>Svorka...GKS 50 11 OP A4</v>
          </cell>
          <cell r="C3699">
            <v>116</v>
          </cell>
          <cell r="D3699">
            <v>1</v>
          </cell>
          <cell r="E3699" t="str">
            <v>KS</v>
          </cell>
          <cell r="F3699">
            <v>116</v>
          </cell>
        </row>
        <row r="3700">
          <cell r="A3700">
            <v>6015336</v>
          </cell>
          <cell r="B3700" t="str">
            <v>Držák bočnice...SH M10 FS</v>
          </cell>
          <cell r="C3700">
            <v>55</v>
          </cell>
          <cell r="D3700">
            <v>1</v>
          </cell>
          <cell r="E3700" t="str">
            <v>KS</v>
          </cell>
          <cell r="F3700">
            <v>55</v>
          </cell>
        </row>
        <row r="3701">
          <cell r="A3701">
            <v>6015338</v>
          </cell>
          <cell r="B3701" t="str">
            <v>Držák bočnice...SH M10 FT</v>
          </cell>
          <cell r="C3701">
            <v>79</v>
          </cell>
          <cell r="D3701">
            <v>1</v>
          </cell>
          <cell r="E3701" t="str">
            <v>KS</v>
          </cell>
          <cell r="F3701">
            <v>79</v>
          </cell>
        </row>
        <row r="3702">
          <cell r="A3702">
            <v>6015360</v>
          </cell>
          <cell r="B3702" t="str">
            <v>Nástěnný úhelník...WW 100 15 FS</v>
          </cell>
          <cell r="C3702">
            <v>116</v>
          </cell>
          <cell r="D3702">
            <v>1</v>
          </cell>
          <cell r="E3702" t="str">
            <v>KS</v>
          </cell>
          <cell r="F3702">
            <v>116</v>
          </cell>
        </row>
        <row r="3703">
          <cell r="A3703">
            <v>6015379</v>
          </cell>
          <cell r="B3703" t="str">
            <v>Nástěnný úhelník...WW 100 20 FS</v>
          </cell>
          <cell r="C3703">
            <v>152</v>
          </cell>
          <cell r="D3703">
            <v>1</v>
          </cell>
          <cell r="E3703" t="str">
            <v>KS</v>
          </cell>
          <cell r="F3703">
            <v>152</v>
          </cell>
        </row>
        <row r="3704">
          <cell r="A3704">
            <v>6015400</v>
          </cell>
          <cell r="B3704" t="str">
            <v>Středový závěs...GMS 170 FS</v>
          </cell>
          <cell r="C3704">
            <v>116</v>
          </cell>
          <cell r="D3704">
            <v>1</v>
          </cell>
          <cell r="E3704" t="str">
            <v>KS</v>
          </cell>
          <cell r="F3704">
            <v>116</v>
          </cell>
        </row>
        <row r="3705">
          <cell r="A3705">
            <v>6015402</v>
          </cell>
          <cell r="B3705" t="str">
            <v>Středový závěs...GMS 270 FS</v>
          </cell>
          <cell r="C3705">
            <v>139</v>
          </cell>
          <cell r="D3705">
            <v>1</v>
          </cell>
          <cell r="E3705" t="str">
            <v>KS</v>
          </cell>
          <cell r="F3705">
            <v>139</v>
          </cell>
        </row>
        <row r="3706">
          <cell r="A3706">
            <v>6015404</v>
          </cell>
          <cell r="B3706" t="str">
            <v>Středový závěs...GMS 370 FS</v>
          </cell>
          <cell r="C3706">
            <v>184</v>
          </cell>
          <cell r="D3706">
            <v>1</v>
          </cell>
          <cell r="E3706" t="str">
            <v>KS</v>
          </cell>
          <cell r="F3706">
            <v>184</v>
          </cell>
        </row>
        <row r="3707">
          <cell r="A3707">
            <v>6015406</v>
          </cell>
          <cell r="B3707" t="str">
            <v>Středový závěs...GMS 470 FS</v>
          </cell>
          <cell r="C3707">
            <v>229</v>
          </cell>
          <cell r="D3707">
            <v>1</v>
          </cell>
          <cell r="E3707" t="str">
            <v>KS</v>
          </cell>
          <cell r="F3707">
            <v>229</v>
          </cell>
        </row>
        <row r="3708">
          <cell r="A3708">
            <v>6015418</v>
          </cell>
          <cell r="B3708" t="str">
            <v>Středový závěs...GMS 170 A4</v>
          </cell>
          <cell r="C3708">
            <v>372</v>
          </cell>
          <cell r="D3708">
            <v>1</v>
          </cell>
          <cell r="E3708" t="str">
            <v>KS</v>
          </cell>
          <cell r="F3708">
            <v>372</v>
          </cell>
        </row>
        <row r="3709">
          <cell r="A3709">
            <v>6015419</v>
          </cell>
          <cell r="B3709" t="str">
            <v>Středový závěs...GMS 270 A4</v>
          </cell>
          <cell r="C3709">
            <v>460</v>
          </cell>
          <cell r="D3709">
            <v>1</v>
          </cell>
          <cell r="E3709" t="str">
            <v>KS</v>
          </cell>
          <cell r="F3709">
            <v>460</v>
          </cell>
        </row>
        <row r="3710">
          <cell r="A3710">
            <v>6015425</v>
          </cell>
          <cell r="B3710" t="str">
            <v>Držák bočnice...SH KAB 20 FS</v>
          </cell>
          <cell r="C3710">
            <v>136</v>
          </cell>
          <cell r="D3710">
            <v>1</v>
          </cell>
          <cell r="E3710" t="str">
            <v>KS</v>
          </cell>
          <cell r="F3710">
            <v>136</v>
          </cell>
        </row>
        <row r="3711">
          <cell r="A3711">
            <v>6015506</v>
          </cell>
          <cell r="B3711" t="str">
            <v>Distanční třmen...DBL 50 100 FS</v>
          </cell>
          <cell r="C3711">
            <v>196</v>
          </cell>
          <cell r="D3711">
            <v>1</v>
          </cell>
          <cell r="E3711" t="str">
            <v>KS</v>
          </cell>
          <cell r="F3711">
            <v>196</v>
          </cell>
        </row>
        <row r="3712">
          <cell r="A3712">
            <v>6015514</v>
          </cell>
          <cell r="B3712" t="str">
            <v>Distanční třmen...DBL 50 150 FS</v>
          </cell>
          <cell r="C3712">
            <v>196</v>
          </cell>
          <cell r="D3712">
            <v>1</v>
          </cell>
          <cell r="E3712" t="str">
            <v>KS</v>
          </cell>
          <cell r="F3712">
            <v>196</v>
          </cell>
        </row>
        <row r="3713">
          <cell r="A3713">
            <v>6015522</v>
          </cell>
          <cell r="B3713" t="str">
            <v>Distanční třmen...DBL 50 200 FS</v>
          </cell>
          <cell r="C3713">
            <v>291</v>
          </cell>
          <cell r="D3713">
            <v>1</v>
          </cell>
          <cell r="E3713" t="str">
            <v>KS</v>
          </cell>
          <cell r="F3713">
            <v>291</v>
          </cell>
        </row>
        <row r="3714">
          <cell r="A3714">
            <v>6015530</v>
          </cell>
          <cell r="B3714" t="str">
            <v>Distanční třmen...DBL 50 300 FS</v>
          </cell>
          <cell r="C3714">
            <v>307</v>
          </cell>
          <cell r="D3714">
            <v>1</v>
          </cell>
          <cell r="E3714" t="str">
            <v>KS</v>
          </cell>
          <cell r="F3714">
            <v>307</v>
          </cell>
        </row>
        <row r="3715">
          <cell r="A3715">
            <v>6015549</v>
          </cell>
          <cell r="B3715" t="str">
            <v>Distanční třmen...DBL 50 400 FS</v>
          </cell>
          <cell r="C3715">
            <v>408</v>
          </cell>
          <cell r="D3715">
            <v>1</v>
          </cell>
          <cell r="E3715" t="str">
            <v>KS</v>
          </cell>
          <cell r="F3715">
            <v>408</v>
          </cell>
        </row>
        <row r="3716">
          <cell r="A3716">
            <v>6015552</v>
          </cell>
          <cell r="B3716" t="str">
            <v>Třmen...DBL 50 500 FS</v>
          </cell>
          <cell r="C3716">
            <v>455</v>
          </cell>
          <cell r="D3716">
            <v>1</v>
          </cell>
          <cell r="E3716" t="str">
            <v>KS</v>
          </cell>
          <cell r="F3716">
            <v>455</v>
          </cell>
        </row>
        <row r="3717">
          <cell r="A3717">
            <v>6015565</v>
          </cell>
          <cell r="B3717" t="str">
            <v>Distanční třmen...DBL 50 100 FT</v>
          </cell>
          <cell r="C3717">
            <v>300</v>
          </cell>
          <cell r="D3717">
            <v>1</v>
          </cell>
          <cell r="E3717" t="str">
            <v>KS</v>
          </cell>
          <cell r="F3717">
            <v>300</v>
          </cell>
        </row>
        <row r="3718">
          <cell r="A3718">
            <v>6015573</v>
          </cell>
          <cell r="B3718" t="str">
            <v>Distanční třmen...DBL 50 150 FT</v>
          </cell>
          <cell r="C3718">
            <v>304</v>
          </cell>
          <cell r="D3718">
            <v>1</v>
          </cell>
          <cell r="E3718" t="str">
            <v>KS</v>
          </cell>
          <cell r="F3718">
            <v>304</v>
          </cell>
        </row>
        <row r="3719">
          <cell r="A3719">
            <v>6015581</v>
          </cell>
          <cell r="B3719" t="str">
            <v>Distanční třmen...DBL 50 200 FT</v>
          </cell>
          <cell r="C3719">
            <v>343</v>
          </cell>
          <cell r="D3719">
            <v>1</v>
          </cell>
          <cell r="E3719" t="str">
            <v>KS</v>
          </cell>
          <cell r="F3719">
            <v>343</v>
          </cell>
        </row>
        <row r="3720">
          <cell r="A3720">
            <v>6015603</v>
          </cell>
          <cell r="B3720" t="str">
            <v>Distanční třmen...DBL 50 300 FT</v>
          </cell>
          <cell r="C3720">
            <v>475</v>
          </cell>
          <cell r="D3720">
            <v>1</v>
          </cell>
          <cell r="E3720" t="str">
            <v>KS</v>
          </cell>
          <cell r="F3720">
            <v>475</v>
          </cell>
        </row>
        <row r="3721">
          <cell r="A3721">
            <v>6015611</v>
          </cell>
          <cell r="B3721" t="str">
            <v>Distanční třmen...DBL 50 400 FT</v>
          </cell>
          <cell r="C3721">
            <v>587</v>
          </cell>
          <cell r="D3721">
            <v>1</v>
          </cell>
          <cell r="E3721" t="str">
            <v>KS</v>
          </cell>
          <cell r="F3721">
            <v>587</v>
          </cell>
        </row>
        <row r="3722">
          <cell r="A3722">
            <v>6015617</v>
          </cell>
          <cell r="B3722" t="str">
            <v>Třmen...DBL 50 600 FT</v>
          </cell>
          <cell r="C3722">
            <v>625</v>
          </cell>
          <cell r="D3722">
            <v>1</v>
          </cell>
          <cell r="E3722" t="str">
            <v>KS</v>
          </cell>
          <cell r="F3722">
            <v>625</v>
          </cell>
        </row>
        <row r="3723">
          <cell r="A3723">
            <v>6015630</v>
          </cell>
          <cell r="B3723" t="str">
            <v>Distanční třmen...DBL 50 100 A4</v>
          </cell>
          <cell r="C3723">
            <v>347</v>
          </cell>
          <cell r="D3723">
            <v>1</v>
          </cell>
          <cell r="E3723" t="str">
            <v>KS</v>
          </cell>
          <cell r="F3723">
            <v>347</v>
          </cell>
        </row>
        <row r="3724">
          <cell r="A3724">
            <v>6015632</v>
          </cell>
          <cell r="B3724" t="str">
            <v>Distanční třmen...DBL 50 200 A4</v>
          </cell>
          <cell r="C3724">
            <v>455</v>
          </cell>
          <cell r="D3724">
            <v>1</v>
          </cell>
          <cell r="E3724" t="str">
            <v>KS</v>
          </cell>
          <cell r="F3724">
            <v>455</v>
          </cell>
        </row>
        <row r="3725">
          <cell r="A3725">
            <v>6015633</v>
          </cell>
          <cell r="B3725" t="str">
            <v>Distanční třmen...DBL 50 300 A4</v>
          </cell>
          <cell r="C3725">
            <v>713</v>
          </cell>
          <cell r="D3725">
            <v>1</v>
          </cell>
          <cell r="E3725" t="str">
            <v>KS</v>
          </cell>
          <cell r="F3725">
            <v>713</v>
          </cell>
        </row>
        <row r="3726">
          <cell r="A3726">
            <v>6015634</v>
          </cell>
          <cell r="B3726" t="str">
            <v>Distanční třmen...DBL 50 400 A4</v>
          </cell>
          <cell r="C3726">
            <v>925</v>
          </cell>
          <cell r="D3726">
            <v>1</v>
          </cell>
          <cell r="E3726" t="str">
            <v>KS</v>
          </cell>
          <cell r="F3726">
            <v>925</v>
          </cell>
        </row>
        <row r="3727">
          <cell r="A3727">
            <v>6015646</v>
          </cell>
          <cell r="B3727" t="str">
            <v>Distanční třmen...DBLG 20 050 FS</v>
          </cell>
          <cell r="C3727">
            <v>75</v>
          </cell>
          <cell r="D3727">
            <v>1</v>
          </cell>
          <cell r="E3727" t="str">
            <v>KS</v>
          </cell>
          <cell r="F3727">
            <v>75</v>
          </cell>
        </row>
        <row r="3728">
          <cell r="A3728">
            <v>6015654</v>
          </cell>
          <cell r="B3728" t="str">
            <v>Distanční třmen...DBLG 20 100 FS</v>
          </cell>
          <cell r="C3728">
            <v>99</v>
          </cell>
          <cell r="D3728">
            <v>1</v>
          </cell>
          <cell r="E3728" t="str">
            <v>KS</v>
          </cell>
          <cell r="F3728">
            <v>99</v>
          </cell>
        </row>
        <row r="3729">
          <cell r="A3729">
            <v>6015656</v>
          </cell>
          <cell r="B3729" t="str">
            <v>Distanční třmen...DBLG 20 100 FT</v>
          </cell>
          <cell r="C3729">
            <v>109</v>
          </cell>
          <cell r="D3729">
            <v>1</v>
          </cell>
          <cell r="E3729" t="str">
            <v>KS</v>
          </cell>
          <cell r="F3729">
            <v>109</v>
          </cell>
        </row>
        <row r="3730">
          <cell r="A3730">
            <v>6015658</v>
          </cell>
          <cell r="B3730" t="str">
            <v>Distanční třmen...DBLG 20 150 FS</v>
          </cell>
          <cell r="C3730">
            <v>105</v>
          </cell>
          <cell r="D3730">
            <v>1</v>
          </cell>
          <cell r="E3730" t="str">
            <v>KS</v>
          </cell>
          <cell r="F3730">
            <v>105</v>
          </cell>
        </row>
        <row r="3731">
          <cell r="A3731">
            <v>6015660</v>
          </cell>
          <cell r="B3731" t="str">
            <v>Distanční třmen...DBLG 20 150 FT</v>
          </cell>
          <cell r="C3731">
            <v>119</v>
          </cell>
          <cell r="D3731">
            <v>1</v>
          </cell>
          <cell r="E3731" t="str">
            <v>KS</v>
          </cell>
          <cell r="F3731">
            <v>119</v>
          </cell>
        </row>
        <row r="3732">
          <cell r="A3732">
            <v>6015662</v>
          </cell>
          <cell r="B3732" t="str">
            <v>Distanční třmen...DBLG 20 200 FS</v>
          </cell>
          <cell r="C3732">
            <v>125</v>
          </cell>
          <cell r="D3732">
            <v>1</v>
          </cell>
          <cell r="E3732" t="str">
            <v>KS</v>
          </cell>
          <cell r="F3732">
            <v>125</v>
          </cell>
        </row>
        <row r="3733">
          <cell r="A3733">
            <v>6015664</v>
          </cell>
          <cell r="B3733" t="str">
            <v>Distanční třmen...DBLG 20 200 FT</v>
          </cell>
          <cell r="C3733">
            <v>175</v>
          </cell>
          <cell r="D3733">
            <v>1</v>
          </cell>
          <cell r="E3733" t="str">
            <v>KS</v>
          </cell>
          <cell r="F3733">
            <v>175</v>
          </cell>
        </row>
        <row r="3734">
          <cell r="A3734">
            <v>6015670</v>
          </cell>
          <cell r="B3734" t="str">
            <v>Distanční třmen...DBLG 20 300 FS</v>
          </cell>
          <cell r="C3734">
            <v>159</v>
          </cell>
          <cell r="D3734">
            <v>1</v>
          </cell>
          <cell r="E3734" t="str">
            <v>KS</v>
          </cell>
          <cell r="F3734">
            <v>159</v>
          </cell>
        </row>
        <row r="3735">
          <cell r="A3735">
            <v>6015672</v>
          </cell>
          <cell r="B3735" t="str">
            <v>Distanční třmen...DBLG 20 300 FT</v>
          </cell>
          <cell r="C3735">
            <v>256</v>
          </cell>
          <cell r="D3735">
            <v>1</v>
          </cell>
          <cell r="E3735" t="str">
            <v>KS</v>
          </cell>
          <cell r="F3735">
            <v>256</v>
          </cell>
        </row>
        <row r="3736">
          <cell r="A3736">
            <v>6015689</v>
          </cell>
          <cell r="B3736" t="str">
            <v>Distanční třmen...DBLG 20 400 FS</v>
          </cell>
          <cell r="C3736">
            <v>199</v>
          </cell>
          <cell r="D3736">
            <v>1</v>
          </cell>
          <cell r="E3736" t="str">
            <v>KS</v>
          </cell>
          <cell r="F3736">
            <v>199</v>
          </cell>
        </row>
        <row r="3737">
          <cell r="A3737">
            <v>6015691</v>
          </cell>
          <cell r="B3737" t="str">
            <v>Distanční třmen...DBLG 20 400 FT</v>
          </cell>
          <cell r="C3737">
            <v>255</v>
          </cell>
          <cell r="D3737">
            <v>1</v>
          </cell>
          <cell r="E3737" t="str">
            <v>KS</v>
          </cell>
          <cell r="F3737">
            <v>255</v>
          </cell>
        </row>
        <row r="3738">
          <cell r="A3738">
            <v>6016200</v>
          </cell>
          <cell r="B3738" t="str">
            <v>Mřížový žlab C...CGR 50 50 A2</v>
          </cell>
          <cell r="C3738">
            <v>1930</v>
          </cell>
          <cell r="D3738">
            <v>1</v>
          </cell>
          <cell r="E3738" t="str">
            <v>M</v>
          </cell>
          <cell r="F3738">
            <v>1930</v>
          </cell>
        </row>
        <row r="3739">
          <cell r="A3739">
            <v>6016235</v>
          </cell>
          <cell r="B3739" t="str">
            <v>Mřížový žlab C...CGR 50 100 A2</v>
          </cell>
          <cell r="C3739">
            <v>2048</v>
          </cell>
          <cell r="D3739">
            <v>1</v>
          </cell>
          <cell r="E3739" t="str">
            <v>M</v>
          </cell>
          <cell r="F3739">
            <v>2048</v>
          </cell>
        </row>
        <row r="3740">
          <cell r="A3740">
            <v>6016251</v>
          </cell>
          <cell r="B3740" t="str">
            <v>Mřížový žlab C...CGR 50 200 A2</v>
          </cell>
          <cell r="C3740">
            <v>2839</v>
          </cell>
          <cell r="D3740">
            <v>1</v>
          </cell>
          <cell r="E3740" t="str">
            <v>M</v>
          </cell>
          <cell r="F3740">
            <v>2839</v>
          </cell>
        </row>
        <row r="3741">
          <cell r="A3741">
            <v>6016278</v>
          </cell>
          <cell r="B3741" t="str">
            <v>Montážní úhelník 90°...MW 90 SL17 A2</v>
          </cell>
          <cell r="C3741">
            <v>651</v>
          </cell>
          <cell r="D3741">
            <v>1</v>
          </cell>
          <cell r="E3741" t="str">
            <v>KS</v>
          </cell>
          <cell r="F3741">
            <v>651</v>
          </cell>
        </row>
        <row r="3742">
          <cell r="A3742">
            <v>6016367</v>
          </cell>
          <cell r="B3742" t="str">
            <v>Spojka bočnice...K 11 262 A2</v>
          </cell>
          <cell r="C3742">
            <v>94</v>
          </cell>
          <cell r="D3742">
            <v>1</v>
          </cell>
          <cell r="E3742" t="str">
            <v>KS</v>
          </cell>
          <cell r="F3742">
            <v>94</v>
          </cell>
        </row>
        <row r="3743">
          <cell r="A3743">
            <v>6016391</v>
          </cell>
          <cell r="B3743" t="str">
            <v>Stropní úhelník...K 6 101 A2</v>
          </cell>
          <cell r="C3743">
            <v>85</v>
          </cell>
          <cell r="D3743">
            <v>1</v>
          </cell>
          <cell r="E3743" t="str">
            <v>KS</v>
          </cell>
          <cell r="F3743">
            <v>85</v>
          </cell>
        </row>
        <row r="3744">
          <cell r="A3744">
            <v>6016411</v>
          </cell>
          <cell r="B3744" t="str">
            <v>Nástěnný držák...WBH CGR50 A2</v>
          </cell>
          <cell r="C3744">
            <v>428</v>
          </cell>
          <cell r="D3744">
            <v>1</v>
          </cell>
          <cell r="E3744" t="str">
            <v>KS</v>
          </cell>
          <cell r="F3744">
            <v>428</v>
          </cell>
        </row>
        <row r="3745">
          <cell r="A3745">
            <v>6016415</v>
          </cell>
          <cell r="B3745" t="str">
            <v>Nástěnný držák...WBV CGR50 A2</v>
          </cell>
          <cell r="C3745">
            <v>549</v>
          </cell>
          <cell r="D3745">
            <v>1</v>
          </cell>
          <cell r="E3745" t="str">
            <v>KS</v>
          </cell>
          <cell r="F3745">
            <v>549</v>
          </cell>
        </row>
        <row r="3746">
          <cell r="A3746">
            <v>6016421</v>
          </cell>
          <cell r="B3746" t="str">
            <v>Nástěnný úchyt...K12 1818 A2</v>
          </cell>
          <cell r="C3746">
            <v>119</v>
          </cell>
          <cell r="D3746">
            <v>1</v>
          </cell>
          <cell r="E3746" t="str">
            <v>KS</v>
          </cell>
          <cell r="F3746">
            <v>119</v>
          </cell>
        </row>
        <row r="3747">
          <cell r="A3747">
            <v>6016443</v>
          </cell>
          <cell r="B3747" t="str">
            <v>Nástěnné upevnění...WH GRM35 FT</v>
          </cell>
          <cell r="C3747">
            <v>62</v>
          </cell>
          <cell r="D3747">
            <v>1</v>
          </cell>
          <cell r="E3747" t="str">
            <v>KS</v>
          </cell>
          <cell r="F3747">
            <v>62</v>
          </cell>
        </row>
        <row r="3748">
          <cell r="A3748">
            <v>6016529</v>
          </cell>
          <cell r="B3748" t="str">
            <v>Svorka...KS 23 35 A2</v>
          </cell>
          <cell r="C3748">
            <v>65</v>
          </cell>
          <cell r="D3748">
            <v>1</v>
          </cell>
          <cell r="E3748" t="str">
            <v>KS</v>
          </cell>
          <cell r="F3748">
            <v>65</v>
          </cell>
        </row>
        <row r="3749">
          <cell r="A3749">
            <v>6016545</v>
          </cell>
          <cell r="B3749" t="str">
            <v>Rychlospojka...GRS 3.9 DD</v>
          </cell>
          <cell r="C3749">
            <v>21</v>
          </cell>
          <cell r="D3749">
            <v>1</v>
          </cell>
          <cell r="E3749" t="str">
            <v>KS</v>
          </cell>
          <cell r="F3749">
            <v>21</v>
          </cell>
        </row>
        <row r="3750">
          <cell r="A3750">
            <v>6016561</v>
          </cell>
          <cell r="B3750" t="str">
            <v>Rychlospojka...GRS 4.8 DD</v>
          </cell>
          <cell r="C3750">
            <v>21</v>
          </cell>
          <cell r="D3750">
            <v>1</v>
          </cell>
          <cell r="E3750" t="str">
            <v>KS</v>
          </cell>
          <cell r="F3750">
            <v>21</v>
          </cell>
        </row>
        <row r="3751">
          <cell r="A3751">
            <v>6016572</v>
          </cell>
          <cell r="B3751" t="str">
            <v>Rychlospojka...GUV 6 G</v>
          </cell>
          <cell r="C3751">
            <v>50</v>
          </cell>
          <cell r="D3751">
            <v>1</v>
          </cell>
          <cell r="E3751" t="str">
            <v>KS</v>
          </cell>
          <cell r="F3751">
            <v>50</v>
          </cell>
        </row>
        <row r="3752">
          <cell r="A3752">
            <v>6016573</v>
          </cell>
          <cell r="B3752" t="str">
            <v>Rychlospojka...GUV 6 FT</v>
          </cell>
          <cell r="C3752">
            <v>55</v>
          </cell>
          <cell r="D3752">
            <v>1</v>
          </cell>
          <cell r="E3752" t="str">
            <v>KS</v>
          </cell>
          <cell r="F3752">
            <v>55</v>
          </cell>
        </row>
        <row r="3753">
          <cell r="A3753">
            <v>6016596</v>
          </cell>
          <cell r="B3753" t="str">
            <v>Spojka...GSV 34 G</v>
          </cell>
          <cell r="C3753">
            <v>32</v>
          </cell>
          <cell r="D3753">
            <v>1</v>
          </cell>
          <cell r="E3753" t="str">
            <v>KS</v>
          </cell>
          <cell r="F3753">
            <v>32</v>
          </cell>
        </row>
        <row r="3754">
          <cell r="A3754">
            <v>6016634</v>
          </cell>
          <cell r="B3754" t="str">
            <v>Spojka...GSV 34 FT</v>
          </cell>
          <cell r="C3754">
            <v>50</v>
          </cell>
          <cell r="D3754">
            <v>1</v>
          </cell>
          <cell r="E3754" t="str">
            <v>KS</v>
          </cell>
          <cell r="F3754">
            <v>50</v>
          </cell>
        </row>
        <row r="3755">
          <cell r="A3755">
            <v>6016642</v>
          </cell>
          <cell r="B3755" t="str">
            <v>Spojka...GSV 34 A2</v>
          </cell>
          <cell r="C3755">
            <v>63</v>
          </cell>
          <cell r="D3755">
            <v>1</v>
          </cell>
          <cell r="E3755" t="str">
            <v>KS</v>
          </cell>
          <cell r="F3755">
            <v>63</v>
          </cell>
        </row>
        <row r="3756">
          <cell r="A3756">
            <v>6016648</v>
          </cell>
          <cell r="B3756" t="str">
            <v>SurgeController...GSV 34 A4</v>
          </cell>
          <cell r="C3756">
            <v>77</v>
          </cell>
          <cell r="D3756">
            <v>1</v>
          </cell>
          <cell r="E3756" t="str">
            <v>KS</v>
          </cell>
          <cell r="F3756">
            <v>77</v>
          </cell>
        </row>
        <row r="3757">
          <cell r="A3757">
            <v>6016665</v>
          </cell>
          <cell r="B3757" t="str">
            <v>Upevňovací svorka...BC GR 4.8 A2</v>
          </cell>
          <cell r="C3757">
            <v>70</v>
          </cell>
          <cell r="D3757">
            <v>1</v>
          </cell>
          <cell r="E3757" t="str">
            <v>KS</v>
          </cell>
          <cell r="F3757">
            <v>70</v>
          </cell>
        </row>
        <row r="3758">
          <cell r="A3758">
            <v>6016668</v>
          </cell>
          <cell r="B3758" t="str">
            <v>Upevňovací svorka...BC SGR A2</v>
          </cell>
          <cell r="C3758">
            <v>83</v>
          </cell>
          <cell r="D3758">
            <v>1</v>
          </cell>
          <cell r="E3758" t="str">
            <v>KS</v>
          </cell>
          <cell r="F3758">
            <v>83</v>
          </cell>
        </row>
        <row r="3759">
          <cell r="A3759">
            <v>6016674</v>
          </cell>
          <cell r="B3759" t="str">
            <v>Svorka...GKB 34 G</v>
          </cell>
          <cell r="C3759">
            <v>19</v>
          </cell>
          <cell r="D3759">
            <v>1</v>
          </cell>
          <cell r="E3759" t="str">
            <v>KS</v>
          </cell>
          <cell r="F3759">
            <v>19</v>
          </cell>
        </row>
        <row r="3760">
          <cell r="A3760">
            <v>6016676</v>
          </cell>
          <cell r="B3760" t="str">
            <v>Svorka...GKB 34 A2</v>
          </cell>
          <cell r="C3760">
            <v>33</v>
          </cell>
          <cell r="D3760">
            <v>1</v>
          </cell>
          <cell r="E3760" t="str">
            <v>KS</v>
          </cell>
          <cell r="F3760">
            <v>33</v>
          </cell>
        </row>
        <row r="3761">
          <cell r="A3761">
            <v>6016680</v>
          </cell>
          <cell r="B3761" t="str">
            <v>Rychlospojka...GRV 245 FS</v>
          </cell>
          <cell r="C3761">
            <v>62</v>
          </cell>
          <cell r="D3761">
            <v>1</v>
          </cell>
          <cell r="E3761" t="str">
            <v>KS</v>
          </cell>
          <cell r="F3761">
            <v>62</v>
          </cell>
        </row>
        <row r="3762">
          <cell r="A3762">
            <v>6016688</v>
          </cell>
          <cell r="B3762" t="str">
            <v>Rychlospojka...GRV 245 A4</v>
          </cell>
          <cell r="C3762">
            <v>307</v>
          </cell>
          <cell r="D3762">
            <v>1</v>
          </cell>
          <cell r="E3762" t="str">
            <v>KS</v>
          </cell>
          <cell r="F3762">
            <v>307</v>
          </cell>
        </row>
        <row r="3763">
          <cell r="A3763">
            <v>6016694</v>
          </cell>
          <cell r="B3763" t="str">
            <v>Spojovací a uzemňovací svorka...VEK-GRM 3.9 FS</v>
          </cell>
          <cell r="C3763">
            <v>58</v>
          </cell>
          <cell r="D3763">
            <v>1</v>
          </cell>
          <cell r="E3763" t="str">
            <v>KS</v>
          </cell>
          <cell r="F3763">
            <v>58</v>
          </cell>
        </row>
        <row r="3764">
          <cell r="A3764">
            <v>6016696</v>
          </cell>
          <cell r="B3764" t="str">
            <v>Spojovací a uzemňovací svorka...VEK-GRM 4.8 FS</v>
          </cell>
          <cell r="C3764">
            <v>67</v>
          </cell>
          <cell r="D3764">
            <v>1</v>
          </cell>
          <cell r="E3764" t="str">
            <v>KS</v>
          </cell>
          <cell r="F3764">
            <v>67</v>
          </cell>
        </row>
        <row r="3765">
          <cell r="A3765">
            <v>6016715</v>
          </cell>
          <cell r="B3765" t="str">
            <v>Rohová spojka...GEV 36 G</v>
          </cell>
          <cell r="C3765">
            <v>23</v>
          </cell>
          <cell r="D3765">
            <v>1</v>
          </cell>
          <cell r="E3765" t="str">
            <v>KS</v>
          </cell>
          <cell r="F3765">
            <v>23</v>
          </cell>
        </row>
        <row r="3766">
          <cell r="A3766">
            <v>6016723</v>
          </cell>
          <cell r="B3766" t="str">
            <v>Rohová spojka...GEV 36 FT</v>
          </cell>
          <cell r="C3766">
            <v>35</v>
          </cell>
          <cell r="D3766">
            <v>1</v>
          </cell>
          <cell r="E3766" t="str">
            <v>KS</v>
          </cell>
          <cell r="F3766">
            <v>35</v>
          </cell>
        </row>
        <row r="3767">
          <cell r="A3767">
            <v>6016731</v>
          </cell>
          <cell r="B3767" t="str">
            <v>Rohová spojka...GEV 36 A2</v>
          </cell>
          <cell r="C3767">
            <v>51</v>
          </cell>
          <cell r="D3767">
            <v>1</v>
          </cell>
          <cell r="E3767" t="str">
            <v>KS</v>
          </cell>
          <cell r="F3767">
            <v>51</v>
          </cell>
        </row>
        <row r="3768">
          <cell r="A3768">
            <v>6016820</v>
          </cell>
          <cell r="B3768" t="str">
            <v>Svorka...GKS 34 FT</v>
          </cell>
          <cell r="C3768">
            <v>33</v>
          </cell>
          <cell r="D3768">
            <v>1</v>
          </cell>
          <cell r="E3768" t="str">
            <v>KS</v>
          </cell>
          <cell r="F3768">
            <v>33</v>
          </cell>
        </row>
        <row r="3769">
          <cell r="A3769">
            <v>6016839</v>
          </cell>
          <cell r="B3769" t="str">
            <v>Svorka...GKS 34 A2</v>
          </cell>
          <cell r="C3769">
            <v>41</v>
          </cell>
          <cell r="D3769">
            <v>1</v>
          </cell>
          <cell r="E3769" t="str">
            <v>KS</v>
          </cell>
          <cell r="F3769">
            <v>41</v>
          </cell>
        </row>
        <row r="3770">
          <cell r="A3770">
            <v>6016855</v>
          </cell>
          <cell r="B3770" t="str">
            <v>Svorka...GKS 34 G</v>
          </cell>
          <cell r="C3770">
            <v>20</v>
          </cell>
          <cell r="D3770">
            <v>1</v>
          </cell>
          <cell r="E3770" t="str">
            <v>KS</v>
          </cell>
          <cell r="F3770">
            <v>20</v>
          </cell>
        </row>
        <row r="3771">
          <cell r="A3771">
            <v>6016859</v>
          </cell>
          <cell r="B3771" t="str">
            <v>Svorka...GKS 34 A4</v>
          </cell>
          <cell r="C3771">
            <v>66</v>
          </cell>
          <cell r="D3771">
            <v>1</v>
          </cell>
          <cell r="E3771" t="str">
            <v>KS</v>
          </cell>
          <cell r="F3771">
            <v>66</v>
          </cell>
        </row>
        <row r="3772">
          <cell r="A3772">
            <v>6017020</v>
          </cell>
          <cell r="B3772" t="str">
            <v>Svorka...GKB 38 G</v>
          </cell>
          <cell r="C3772">
            <v>23</v>
          </cell>
          <cell r="D3772">
            <v>1</v>
          </cell>
          <cell r="E3772" t="str">
            <v>KS</v>
          </cell>
          <cell r="F3772">
            <v>23</v>
          </cell>
        </row>
        <row r="3773">
          <cell r="A3773">
            <v>6017037</v>
          </cell>
          <cell r="B3773" t="str">
            <v>Svorka...GKT 38 G</v>
          </cell>
          <cell r="C3773">
            <v>21</v>
          </cell>
          <cell r="D3773">
            <v>1</v>
          </cell>
          <cell r="E3773" t="str">
            <v>KS</v>
          </cell>
          <cell r="F3773">
            <v>21</v>
          </cell>
        </row>
        <row r="3774">
          <cell r="A3774">
            <v>6017045</v>
          </cell>
          <cell r="B3774" t="str">
            <v>Svorka...GKT 38 A2</v>
          </cell>
          <cell r="C3774">
            <v>47</v>
          </cell>
          <cell r="D3774">
            <v>1</v>
          </cell>
          <cell r="E3774" t="str">
            <v>KS</v>
          </cell>
          <cell r="F3774">
            <v>47</v>
          </cell>
        </row>
        <row r="3775">
          <cell r="A3775">
            <v>6017061</v>
          </cell>
          <cell r="B3775" t="str">
            <v>Svorka...GKT 38 FT</v>
          </cell>
          <cell r="C3775">
            <v>29</v>
          </cell>
          <cell r="D3775">
            <v>1</v>
          </cell>
          <cell r="E3775" t="str">
            <v>KS</v>
          </cell>
          <cell r="F3775">
            <v>29</v>
          </cell>
        </row>
        <row r="3776">
          <cell r="A3776">
            <v>6017134</v>
          </cell>
          <cell r="B3776" t="str">
            <v>Svorka...LKS 40 A2</v>
          </cell>
          <cell r="C3776">
            <v>83</v>
          </cell>
          <cell r="D3776">
            <v>1</v>
          </cell>
          <cell r="E3776" t="str">
            <v>KS</v>
          </cell>
          <cell r="F3776">
            <v>83</v>
          </cell>
        </row>
        <row r="3777">
          <cell r="A3777">
            <v>6017160</v>
          </cell>
          <cell r="B3777" t="str">
            <v>Svorka...WB GR FT</v>
          </cell>
          <cell r="C3777">
            <v>118</v>
          </cell>
          <cell r="D3777">
            <v>1</v>
          </cell>
          <cell r="E3777" t="str">
            <v>KS</v>
          </cell>
          <cell r="F3777">
            <v>118</v>
          </cell>
        </row>
        <row r="3778">
          <cell r="A3778">
            <v>6017164</v>
          </cell>
          <cell r="B3778" t="str">
            <v>Svorka...WB GR A4</v>
          </cell>
          <cell r="C3778">
            <v>158</v>
          </cell>
          <cell r="D3778">
            <v>1</v>
          </cell>
          <cell r="E3778" t="str">
            <v>KS</v>
          </cell>
          <cell r="F3778">
            <v>158</v>
          </cell>
        </row>
        <row r="3779">
          <cell r="A3779">
            <v>6017320</v>
          </cell>
          <cell r="B3779" t="str">
            <v>Montážní úhelník 45°...MW 45 SL10 FT</v>
          </cell>
          <cell r="C3779">
            <v>374</v>
          </cell>
          <cell r="D3779">
            <v>1</v>
          </cell>
          <cell r="E3779" t="str">
            <v>KS</v>
          </cell>
          <cell r="F3779">
            <v>374</v>
          </cell>
        </row>
        <row r="3780">
          <cell r="A3780">
            <v>6017339</v>
          </cell>
          <cell r="B3780" t="str">
            <v>Montážní úhelník 45°...MW 45 SL10 A2</v>
          </cell>
          <cell r="C3780">
            <v>514</v>
          </cell>
          <cell r="D3780">
            <v>1</v>
          </cell>
          <cell r="E3780" t="str">
            <v>KS</v>
          </cell>
          <cell r="F3780">
            <v>514</v>
          </cell>
        </row>
        <row r="3781">
          <cell r="A3781">
            <v>6017347</v>
          </cell>
          <cell r="B3781" t="str">
            <v>Montážní úhelník 90°...MW 90 SL17 FT</v>
          </cell>
          <cell r="C3781">
            <v>490</v>
          </cell>
          <cell r="D3781">
            <v>1</v>
          </cell>
          <cell r="E3781" t="str">
            <v>KS</v>
          </cell>
          <cell r="F3781">
            <v>490</v>
          </cell>
        </row>
        <row r="3782">
          <cell r="A3782">
            <v>6017371</v>
          </cell>
          <cell r="B3782" t="str">
            <v>Perforovaný pás...OSG 20X3 FT</v>
          </cell>
          <cell r="C3782">
            <v>264</v>
          </cell>
          <cell r="D3782">
            <v>1</v>
          </cell>
          <cell r="E3782" t="str">
            <v>KS</v>
          </cell>
          <cell r="F3782">
            <v>264</v>
          </cell>
        </row>
        <row r="3783">
          <cell r="A3783">
            <v>6017428</v>
          </cell>
          <cell r="B3783" t="str">
            <v>Mřížový žlab C...CGR 50 50 FT</v>
          </cell>
          <cell r="C3783">
            <v>665</v>
          </cell>
          <cell r="D3783">
            <v>1</v>
          </cell>
          <cell r="E3783" t="str">
            <v>M</v>
          </cell>
          <cell r="F3783">
            <v>665</v>
          </cell>
        </row>
        <row r="3784">
          <cell r="A3784">
            <v>6017436</v>
          </cell>
          <cell r="B3784" t="str">
            <v>Mřížový žlab C...CGR 50 100 FT</v>
          </cell>
          <cell r="C3784">
            <v>735</v>
          </cell>
          <cell r="D3784">
            <v>1</v>
          </cell>
          <cell r="E3784" t="str">
            <v>M</v>
          </cell>
          <cell r="F3784">
            <v>735</v>
          </cell>
        </row>
        <row r="3785">
          <cell r="A3785">
            <v>6017444</v>
          </cell>
          <cell r="B3785" t="str">
            <v>Mřížový žlab C...CGR 50 200 FT</v>
          </cell>
          <cell r="C3785">
            <v>950</v>
          </cell>
          <cell r="D3785">
            <v>1</v>
          </cell>
          <cell r="E3785" t="str">
            <v>M</v>
          </cell>
          <cell r="F3785">
            <v>950</v>
          </cell>
        </row>
        <row r="3786">
          <cell r="A3786">
            <v>6017698</v>
          </cell>
          <cell r="B3786" t="str">
            <v>Kleště...GR BS</v>
          </cell>
          <cell r="C3786">
            <v>4187</v>
          </cell>
          <cell r="D3786">
            <v>1</v>
          </cell>
          <cell r="E3786" t="str">
            <v>KS</v>
          </cell>
          <cell r="F3786">
            <v>4187</v>
          </cell>
        </row>
        <row r="3787">
          <cell r="A3787">
            <v>6017710</v>
          </cell>
          <cell r="B3787" t="str">
            <v>Identifikační štítek...KS GR LGR</v>
          </cell>
          <cell r="C3787">
            <v>38</v>
          </cell>
          <cell r="D3787">
            <v>1</v>
          </cell>
          <cell r="E3787" t="str">
            <v>KS</v>
          </cell>
          <cell r="F3787">
            <v>38</v>
          </cell>
        </row>
        <row r="3788">
          <cell r="A3788">
            <v>6018300</v>
          </cell>
          <cell r="B3788" t="str">
            <v>Spojka závěsu I...VIS 8 FT</v>
          </cell>
          <cell r="C3788">
            <v>817</v>
          </cell>
          <cell r="D3788">
            <v>1</v>
          </cell>
          <cell r="E3788" t="str">
            <v>KS</v>
          </cell>
          <cell r="F3788">
            <v>817</v>
          </cell>
        </row>
        <row r="3789">
          <cell r="A3789">
            <v>6018378</v>
          </cell>
          <cell r="B3789" t="str">
            <v>Spojka závěsu U...VUS 7 FT</v>
          </cell>
          <cell r="C3789">
            <v>1348</v>
          </cell>
          <cell r="D3789">
            <v>1</v>
          </cell>
          <cell r="E3789" t="str">
            <v>KS</v>
          </cell>
          <cell r="F3789">
            <v>1348</v>
          </cell>
        </row>
        <row r="3790">
          <cell r="A3790">
            <v>6018408</v>
          </cell>
          <cell r="B3790" t="str">
            <v>Spojka závěsu U...VUS 7 A2</v>
          </cell>
          <cell r="C3790">
            <v>2015</v>
          </cell>
          <cell r="D3790">
            <v>1</v>
          </cell>
          <cell r="E3790" t="str">
            <v>KS</v>
          </cell>
          <cell r="F3790">
            <v>2015</v>
          </cell>
        </row>
        <row r="3791">
          <cell r="A3791">
            <v>6018505</v>
          </cell>
          <cell r="B3791" t="str">
            <v>Spojka závěsu U...VUS 5 FT</v>
          </cell>
          <cell r="C3791">
            <v>704</v>
          </cell>
          <cell r="D3791">
            <v>1</v>
          </cell>
          <cell r="E3791" t="str">
            <v>KS</v>
          </cell>
          <cell r="F3791">
            <v>704</v>
          </cell>
        </row>
        <row r="3792">
          <cell r="A3792">
            <v>6018509</v>
          </cell>
          <cell r="B3792" t="str">
            <v>Spojka profilu U...VUS 5 A4</v>
          </cell>
          <cell r="C3792">
            <v>1388</v>
          </cell>
          <cell r="D3792">
            <v>1</v>
          </cell>
          <cell r="E3792" t="str">
            <v>KS</v>
          </cell>
          <cell r="F3792">
            <v>1388</v>
          </cell>
        </row>
        <row r="3793">
          <cell r="A3793">
            <v>6018513</v>
          </cell>
          <cell r="B3793" t="str">
            <v>Spojka závěsu U...VUS 3 FT</v>
          </cell>
          <cell r="C3793">
            <v>629</v>
          </cell>
          <cell r="D3793">
            <v>1</v>
          </cell>
          <cell r="E3793" t="str">
            <v>KS</v>
          </cell>
          <cell r="F3793">
            <v>629</v>
          </cell>
        </row>
        <row r="3794">
          <cell r="A3794">
            <v>6018517</v>
          </cell>
          <cell r="B3794" t="str">
            <v>Spojka profilu U...VUS 3 A2</v>
          </cell>
          <cell r="C3794">
            <v>1361</v>
          </cell>
          <cell r="D3794">
            <v>1</v>
          </cell>
          <cell r="E3794" t="str">
            <v>KS</v>
          </cell>
          <cell r="F3794">
            <v>1361</v>
          </cell>
        </row>
        <row r="3795">
          <cell r="A3795">
            <v>6018520</v>
          </cell>
          <cell r="B3795" t="str">
            <v>Spojka profilu U...VUS 3 A4</v>
          </cell>
          <cell r="C3795">
            <v>1627</v>
          </cell>
          <cell r="D3795">
            <v>1</v>
          </cell>
          <cell r="E3795" t="str">
            <v>KS</v>
          </cell>
          <cell r="F3795">
            <v>1627</v>
          </cell>
        </row>
        <row r="3796">
          <cell r="A3796">
            <v>6018963</v>
          </cell>
          <cell r="B3796" t="str">
            <v>Nosníková svorka...TGK 30 42 FT</v>
          </cell>
          <cell r="C3796">
            <v>264</v>
          </cell>
          <cell r="D3796">
            <v>1</v>
          </cell>
          <cell r="E3796" t="str">
            <v>KS</v>
          </cell>
          <cell r="F3796">
            <v>264</v>
          </cell>
        </row>
        <row r="3797">
          <cell r="A3797">
            <v>6019064</v>
          </cell>
          <cell r="B3797" t="str">
            <v>Nosníková spona...AHIS 8 FT</v>
          </cell>
          <cell r="C3797">
            <v>827</v>
          </cell>
          <cell r="D3797">
            <v>1</v>
          </cell>
          <cell r="E3797" t="str">
            <v>KS</v>
          </cell>
          <cell r="F3797">
            <v>827</v>
          </cell>
        </row>
        <row r="3798">
          <cell r="A3798">
            <v>6019528</v>
          </cell>
          <cell r="B3798" t="str">
            <v>Upevňovací úhelník...BW 80 55 FT</v>
          </cell>
          <cell r="C3798">
            <v>214</v>
          </cell>
          <cell r="D3798">
            <v>1</v>
          </cell>
          <cell r="E3798" t="str">
            <v>KS</v>
          </cell>
          <cell r="F3798">
            <v>214</v>
          </cell>
        </row>
        <row r="3799">
          <cell r="A3799">
            <v>6019560</v>
          </cell>
          <cell r="B3799" t="str">
            <v>Upevňovací úhelník...BW 60 40 FT</v>
          </cell>
          <cell r="C3799">
            <v>257</v>
          </cell>
          <cell r="D3799">
            <v>1</v>
          </cell>
          <cell r="E3799" t="str">
            <v>KS</v>
          </cell>
          <cell r="F3799">
            <v>257</v>
          </cell>
        </row>
        <row r="3800">
          <cell r="A3800">
            <v>6019583</v>
          </cell>
          <cell r="B3800" t="str">
            <v>Upevňovací úhelník...BW 60 40 A4</v>
          </cell>
          <cell r="C3800">
            <v>497</v>
          </cell>
          <cell r="D3800">
            <v>1</v>
          </cell>
          <cell r="E3800" t="str">
            <v>KS</v>
          </cell>
          <cell r="F3800">
            <v>497</v>
          </cell>
        </row>
        <row r="3801">
          <cell r="A3801">
            <v>6019587</v>
          </cell>
          <cell r="B3801" t="str">
            <v>Upevňovací úhelník...BW 60 40 A2</v>
          </cell>
          <cell r="C3801">
            <v>328</v>
          </cell>
          <cell r="D3801">
            <v>1</v>
          </cell>
          <cell r="E3801" t="str">
            <v>KS</v>
          </cell>
          <cell r="F3801">
            <v>328</v>
          </cell>
        </row>
        <row r="3802">
          <cell r="A3802">
            <v>6019617</v>
          </cell>
          <cell r="B3802" t="str">
            <v>Nástěnný třmen...WB 30 75 FT</v>
          </cell>
          <cell r="C3802">
            <v>149</v>
          </cell>
          <cell r="D3802">
            <v>1</v>
          </cell>
          <cell r="E3802" t="str">
            <v>KS</v>
          </cell>
          <cell r="F3802">
            <v>149</v>
          </cell>
        </row>
        <row r="3803">
          <cell r="A3803">
            <v>6019668</v>
          </cell>
          <cell r="B3803" t="str">
            <v>Nástěnný třmen...WB 30 75 A2</v>
          </cell>
          <cell r="C3803">
            <v>236</v>
          </cell>
          <cell r="D3803">
            <v>1</v>
          </cell>
          <cell r="E3803" t="str">
            <v>KS</v>
          </cell>
          <cell r="F3803">
            <v>236</v>
          </cell>
        </row>
        <row r="3804">
          <cell r="A3804">
            <v>6019706</v>
          </cell>
          <cell r="B3804" t="str">
            <v>Upevňovací úhelník...BW 70 40 FT</v>
          </cell>
          <cell r="C3804">
            <v>173</v>
          </cell>
          <cell r="D3804">
            <v>1</v>
          </cell>
          <cell r="E3804" t="str">
            <v>KS</v>
          </cell>
          <cell r="F3804">
            <v>173</v>
          </cell>
        </row>
        <row r="3805">
          <cell r="A3805">
            <v>6019710</v>
          </cell>
          <cell r="B3805" t="str">
            <v>Upevňovací úhelník...BW 70 40 A2</v>
          </cell>
          <cell r="C3805">
            <v>349</v>
          </cell>
          <cell r="D3805">
            <v>1</v>
          </cell>
          <cell r="E3805" t="str">
            <v>KS</v>
          </cell>
          <cell r="F3805">
            <v>349</v>
          </cell>
        </row>
        <row r="3806">
          <cell r="A3806">
            <v>6020801</v>
          </cell>
          <cell r="B3806" t="str">
            <v>Podlahový kanál...2650</v>
          </cell>
          <cell r="C3806">
            <v>324</v>
          </cell>
          <cell r="D3806">
            <v>1</v>
          </cell>
          <cell r="E3806" t="str">
            <v>M</v>
          </cell>
          <cell r="F3806">
            <v>324</v>
          </cell>
        </row>
        <row r="3807">
          <cell r="A3807">
            <v>6020887</v>
          </cell>
          <cell r="B3807" t="str">
            <v>Nástěnný a stropní kanál...WDK40060CW</v>
          </cell>
          <cell r="C3807">
            <v>155</v>
          </cell>
          <cell r="D3807">
            <v>1</v>
          </cell>
          <cell r="E3807" t="str">
            <v>M</v>
          </cell>
          <cell r="F3807">
            <v>155</v>
          </cell>
        </row>
        <row r="3808">
          <cell r="A3808">
            <v>6020895</v>
          </cell>
          <cell r="B3808" t="str">
            <v>Nástěnný a stropní kanál...WDK40090CW</v>
          </cell>
          <cell r="C3808">
            <v>240</v>
          </cell>
          <cell r="D3808">
            <v>1</v>
          </cell>
          <cell r="E3808" t="str">
            <v>M</v>
          </cell>
          <cell r="F3808">
            <v>240</v>
          </cell>
        </row>
        <row r="3809">
          <cell r="A3809">
            <v>6021018</v>
          </cell>
          <cell r="B3809" t="str">
            <v>Nástěnný a stropní kanál...WDK40090GR</v>
          </cell>
          <cell r="C3809">
            <v>253</v>
          </cell>
          <cell r="D3809">
            <v>1</v>
          </cell>
          <cell r="E3809" t="str">
            <v>M</v>
          </cell>
          <cell r="F3809">
            <v>253</v>
          </cell>
        </row>
        <row r="3810">
          <cell r="A3810">
            <v>6021034</v>
          </cell>
          <cell r="B3810" t="str">
            <v>Nástěnný a stropní kanál...WDK40110GR</v>
          </cell>
          <cell r="C3810">
            <v>281</v>
          </cell>
          <cell r="D3810">
            <v>1</v>
          </cell>
          <cell r="E3810" t="str">
            <v>M</v>
          </cell>
          <cell r="F3810">
            <v>281</v>
          </cell>
        </row>
        <row r="3811">
          <cell r="A3811">
            <v>6021093</v>
          </cell>
          <cell r="B3811" t="str">
            <v>Kryt vnějšího rohu...WDK HA40090GR</v>
          </cell>
          <cell r="C3811">
            <v>129</v>
          </cell>
          <cell r="D3811">
            <v>1</v>
          </cell>
          <cell r="E3811" t="str">
            <v>KS</v>
          </cell>
          <cell r="F3811">
            <v>129</v>
          </cell>
        </row>
        <row r="3812">
          <cell r="A3812">
            <v>6021190</v>
          </cell>
          <cell r="B3812" t="str">
            <v>Kryt vnitřního rohu...WDK HI40090GR</v>
          </cell>
          <cell r="C3812">
            <v>175</v>
          </cell>
          <cell r="D3812">
            <v>1</v>
          </cell>
          <cell r="E3812" t="str">
            <v>KS</v>
          </cell>
          <cell r="F3812">
            <v>175</v>
          </cell>
        </row>
        <row r="3813">
          <cell r="A3813">
            <v>6021336</v>
          </cell>
          <cell r="B3813" t="str">
            <v>Kryt plochého rohu...WDK HF40090GR</v>
          </cell>
          <cell r="C3813">
            <v>183</v>
          </cell>
          <cell r="D3813">
            <v>1</v>
          </cell>
          <cell r="E3813" t="str">
            <v>KS</v>
          </cell>
          <cell r="F3813">
            <v>183</v>
          </cell>
        </row>
        <row r="3814">
          <cell r="A3814">
            <v>6021492</v>
          </cell>
          <cell r="B3814" t="str">
            <v>Koncový díl...WDK HE40060GR</v>
          </cell>
          <cell r="C3814">
            <v>23</v>
          </cell>
          <cell r="D3814">
            <v>1</v>
          </cell>
          <cell r="E3814" t="str">
            <v>KS</v>
          </cell>
          <cell r="F3814">
            <v>23</v>
          </cell>
        </row>
        <row r="3815">
          <cell r="A3815">
            <v>6021506</v>
          </cell>
          <cell r="B3815" t="str">
            <v>Koncový díl...WDK HE40090GR</v>
          </cell>
          <cell r="C3815">
            <v>22</v>
          </cell>
          <cell r="D3815">
            <v>1</v>
          </cell>
          <cell r="E3815" t="str">
            <v>KS</v>
          </cell>
          <cell r="F3815">
            <v>22</v>
          </cell>
        </row>
        <row r="3816">
          <cell r="A3816">
            <v>6021697</v>
          </cell>
          <cell r="B3816" t="str">
            <v>Kryt vnějšího rohu...WDK HA40060GR</v>
          </cell>
          <cell r="C3816">
            <v>124</v>
          </cell>
          <cell r="D3816">
            <v>1</v>
          </cell>
          <cell r="E3816" t="str">
            <v>KS</v>
          </cell>
          <cell r="F3816">
            <v>124</v>
          </cell>
        </row>
        <row r="3817">
          <cell r="A3817">
            <v>6021719</v>
          </cell>
          <cell r="B3817" t="str">
            <v>Kryt vnitřního rohu...WDK HI40060GR</v>
          </cell>
          <cell r="C3817">
            <v>160</v>
          </cell>
          <cell r="D3817">
            <v>1</v>
          </cell>
          <cell r="E3817" t="str">
            <v>KS</v>
          </cell>
          <cell r="F3817">
            <v>160</v>
          </cell>
        </row>
        <row r="3818">
          <cell r="A3818">
            <v>6021735</v>
          </cell>
          <cell r="B3818" t="str">
            <v>Kryt plochého rohu...WDK HF40060GR</v>
          </cell>
          <cell r="C3818">
            <v>179</v>
          </cell>
          <cell r="D3818">
            <v>1</v>
          </cell>
          <cell r="E3818" t="str">
            <v>KS</v>
          </cell>
          <cell r="F3818">
            <v>179</v>
          </cell>
        </row>
        <row r="3819">
          <cell r="A3819">
            <v>6021840</v>
          </cell>
          <cell r="B3819" t="str">
            <v>Nástěnný a stropní kanál...WDK60110CW</v>
          </cell>
          <cell r="C3819">
            <v>321</v>
          </cell>
          <cell r="D3819">
            <v>1</v>
          </cell>
          <cell r="E3819" t="str">
            <v>M</v>
          </cell>
          <cell r="F3819">
            <v>321</v>
          </cell>
        </row>
        <row r="3820">
          <cell r="A3820">
            <v>6021859</v>
          </cell>
          <cell r="B3820" t="str">
            <v>Nástěnný a stropní kanál...WDK60130CW</v>
          </cell>
          <cell r="C3820">
            <v>405</v>
          </cell>
          <cell r="D3820">
            <v>1</v>
          </cell>
          <cell r="E3820" t="str">
            <v>M</v>
          </cell>
          <cell r="F3820">
            <v>405</v>
          </cell>
        </row>
        <row r="3821">
          <cell r="A3821">
            <v>6021867</v>
          </cell>
          <cell r="B3821" t="str">
            <v>Nástěnný a stropní kanál...WDK60170CW</v>
          </cell>
          <cell r="C3821">
            <v>514</v>
          </cell>
          <cell r="D3821">
            <v>1</v>
          </cell>
          <cell r="E3821" t="str">
            <v>M</v>
          </cell>
          <cell r="F3821">
            <v>514</v>
          </cell>
        </row>
        <row r="3822">
          <cell r="A3822">
            <v>6021875</v>
          </cell>
          <cell r="B3822" t="str">
            <v>Nástěnný a stropní kanál...WDK60210CW</v>
          </cell>
          <cell r="C3822">
            <v>593</v>
          </cell>
          <cell r="D3822">
            <v>1</v>
          </cell>
          <cell r="E3822" t="str">
            <v>M</v>
          </cell>
          <cell r="F3822">
            <v>593</v>
          </cell>
        </row>
        <row r="3823">
          <cell r="A3823">
            <v>6021883</v>
          </cell>
          <cell r="B3823" t="str">
            <v>Nástěnný a stropní kanál...WDK60150CW</v>
          </cell>
          <cell r="C3823">
            <v>484</v>
          </cell>
          <cell r="D3823">
            <v>1</v>
          </cell>
          <cell r="E3823" t="str">
            <v>M</v>
          </cell>
          <cell r="F3823">
            <v>484</v>
          </cell>
        </row>
        <row r="3824">
          <cell r="A3824">
            <v>6021891</v>
          </cell>
          <cell r="B3824" t="str">
            <v>Nástěnný a stropní kanál...WDK60230CW</v>
          </cell>
          <cell r="C3824">
            <v>753</v>
          </cell>
          <cell r="D3824">
            <v>1</v>
          </cell>
          <cell r="E3824" t="str">
            <v>M</v>
          </cell>
          <cell r="F3824">
            <v>753</v>
          </cell>
        </row>
        <row r="3825">
          <cell r="A3825">
            <v>6021913</v>
          </cell>
          <cell r="B3825" t="str">
            <v>Nástěnný a stropní kanál...WDK60090CW</v>
          </cell>
          <cell r="C3825">
            <v>276</v>
          </cell>
          <cell r="D3825">
            <v>1</v>
          </cell>
          <cell r="E3825" t="str">
            <v>M</v>
          </cell>
          <cell r="F3825">
            <v>276</v>
          </cell>
        </row>
        <row r="3826">
          <cell r="A3826">
            <v>6021948</v>
          </cell>
          <cell r="B3826" t="str">
            <v>Nástěnný a stropní kanál...WDK60060CW</v>
          </cell>
          <cell r="C3826">
            <v>240</v>
          </cell>
          <cell r="D3826">
            <v>1</v>
          </cell>
          <cell r="E3826" t="str">
            <v>M</v>
          </cell>
          <cell r="F3826">
            <v>240</v>
          </cell>
        </row>
        <row r="3827">
          <cell r="A3827">
            <v>6022006</v>
          </cell>
          <cell r="B3827" t="str">
            <v>Nástěnný a stropní kanál...WDK60090GR</v>
          </cell>
          <cell r="C3827">
            <v>283</v>
          </cell>
          <cell r="D3827">
            <v>1</v>
          </cell>
          <cell r="E3827" t="str">
            <v>M</v>
          </cell>
          <cell r="F3827">
            <v>283</v>
          </cell>
        </row>
        <row r="3828">
          <cell r="A3828">
            <v>6022014</v>
          </cell>
          <cell r="B3828" t="str">
            <v>Nástěnný a stropní kanál...WDK60110GR</v>
          </cell>
          <cell r="C3828">
            <v>336</v>
          </cell>
          <cell r="D3828">
            <v>1</v>
          </cell>
          <cell r="E3828" t="str">
            <v>M</v>
          </cell>
          <cell r="F3828">
            <v>336</v>
          </cell>
        </row>
        <row r="3829">
          <cell r="A3829">
            <v>6022030</v>
          </cell>
          <cell r="B3829" t="str">
            <v>Nástěnný a stropní kanál...WDK60150GR</v>
          </cell>
          <cell r="C3829">
            <v>439</v>
          </cell>
          <cell r="D3829">
            <v>1</v>
          </cell>
          <cell r="E3829" t="str">
            <v>M</v>
          </cell>
          <cell r="F3829">
            <v>439</v>
          </cell>
        </row>
        <row r="3830">
          <cell r="A3830">
            <v>6022049</v>
          </cell>
          <cell r="B3830" t="str">
            <v>Nástěnný a stropní kanál...WDK60170GR</v>
          </cell>
          <cell r="C3830">
            <v>512</v>
          </cell>
          <cell r="D3830">
            <v>1</v>
          </cell>
          <cell r="E3830" t="str">
            <v>M</v>
          </cell>
          <cell r="F3830">
            <v>512</v>
          </cell>
        </row>
        <row r="3831">
          <cell r="A3831">
            <v>6022065</v>
          </cell>
          <cell r="B3831" t="str">
            <v>Nástěnný a stropní kanál...WDK60210GR</v>
          </cell>
          <cell r="C3831">
            <v>612</v>
          </cell>
          <cell r="D3831">
            <v>1</v>
          </cell>
          <cell r="E3831" t="str">
            <v>M</v>
          </cell>
          <cell r="F3831">
            <v>612</v>
          </cell>
        </row>
        <row r="3832">
          <cell r="A3832">
            <v>6022073</v>
          </cell>
          <cell r="B3832" t="str">
            <v>Kryt vnějšího rohu...WDK HA60060GR</v>
          </cell>
          <cell r="C3832">
            <v>117</v>
          </cell>
          <cell r="D3832">
            <v>1</v>
          </cell>
          <cell r="E3832" t="str">
            <v>KS</v>
          </cell>
          <cell r="F3832">
            <v>117</v>
          </cell>
        </row>
        <row r="3833">
          <cell r="A3833">
            <v>6022146</v>
          </cell>
          <cell r="B3833" t="str">
            <v>Kryt vnějšího rohu...WDK HA60110GR</v>
          </cell>
          <cell r="C3833">
            <v>234</v>
          </cell>
          <cell r="D3833">
            <v>1</v>
          </cell>
          <cell r="E3833" t="str">
            <v>KS</v>
          </cell>
          <cell r="F3833">
            <v>234</v>
          </cell>
        </row>
        <row r="3834">
          <cell r="A3834">
            <v>6022235</v>
          </cell>
          <cell r="B3834" t="str">
            <v>Kryt vnitřního rohu...WDK HI60110GR</v>
          </cell>
          <cell r="C3834">
            <v>225</v>
          </cell>
          <cell r="D3834">
            <v>1</v>
          </cell>
          <cell r="E3834" t="str">
            <v>KS</v>
          </cell>
          <cell r="F3834">
            <v>225</v>
          </cell>
        </row>
        <row r="3835">
          <cell r="A3835">
            <v>6022332</v>
          </cell>
          <cell r="B3835" t="str">
            <v>Kryt plochého rohu...WDK HF60110GR</v>
          </cell>
          <cell r="C3835">
            <v>281</v>
          </cell>
          <cell r="D3835">
            <v>1</v>
          </cell>
          <cell r="E3835" t="str">
            <v>KS</v>
          </cell>
          <cell r="F3835">
            <v>281</v>
          </cell>
        </row>
        <row r="3836">
          <cell r="A3836">
            <v>6022383</v>
          </cell>
          <cell r="B3836" t="str">
            <v>Kryt vnitřního rohu...WDK HI60060GR</v>
          </cell>
          <cell r="C3836">
            <v>147</v>
          </cell>
          <cell r="D3836">
            <v>1</v>
          </cell>
          <cell r="E3836" t="str">
            <v>KS</v>
          </cell>
          <cell r="F3836">
            <v>147</v>
          </cell>
        </row>
        <row r="3837">
          <cell r="A3837">
            <v>6022448</v>
          </cell>
          <cell r="B3837" t="str">
            <v>Kryt plochého rohu...WDK HF60060GR</v>
          </cell>
          <cell r="C3837">
            <v>171</v>
          </cell>
          <cell r="D3837">
            <v>1</v>
          </cell>
          <cell r="E3837" t="str">
            <v>KS</v>
          </cell>
          <cell r="F3837">
            <v>171</v>
          </cell>
        </row>
        <row r="3838">
          <cell r="A3838">
            <v>6022499</v>
          </cell>
          <cell r="B3838" t="str">
            <v>Koncový díl...WDK HE60060GR</v>
          </cell>
          <cell r="C3838">
            <v>22</v>
          </cell>
          <cell r="D3838">
            <v>1</v>
          </cell>
          <cell r="E3838" t="str">
            <v>KS</v>
          </cell>
          <cell r="F3838">
            <v>22</v>
          </cell>
        </row>
        <row r="3839">
          <cell r="A3839">
            <v>6022502</v>
          </cell>
          <cell r="B3839" t="str">
            <v>Koncový díl...WDK HE60090GR</v>
          </cell>
          <cell r="C3839">
            <v>26</v>
          </cell>
          <cell r="D3839">
            <v>1</v>
          </cell>
          <cell r="E3839" t="str">
            <v>KS</v>
          </cell>
          <cell r="F3839">
            <v>26</v>
          </cell>
        </row>
        <row r="3840">
          <cell r="A3840">
            <v>6022588</v>
          </cell>
          <cell r="B3840" t="str">
            <v>Koncový díl...WDK HE60110GR</v>
          </cell>
          <cell r="C3840">
            <v>35</v>
          </cell>
          <cell r="D3840">
            <v>1</v>
          </cell>
          <cell r="E3840" t="str">
            <v>KS</v>
          </cell>
          <cell r="F3840">
            <v>35</v>
          </cell>
        </row>
        <row r="3841">
          <cell r="A3841">
            <v>6022928</v>
          </cell>
          <cell r="B3841" t="str">
            <v>Nýt rozpěrný...2252 6.5</v>
          </cell>
          <cell r="C3841">
            <v>5.3</v>
          </cell>
          <cell r="D3841">
            <v>100</v>
          </cell>
          <cell r="E3841" t="str">
            <v>KS</v>
          </cell>
          <cell r="F3841">
            <v>530</v>
          </cell>
        </row>
        <row r="3842">
          <cell r="A3842">
            <v>6023029</v>
          </cell>
          <cell r="B3842" t="str">
            <v>Víko dílu T a křížení...WDK HK60110GR</v>
          </cell>
          <cell r="C3842">
            <v>211</v>
          </cell>
          <cell r="D3842">
            <v>1</v>
          </cell>
          <cell r="E3842" t="str">
            <v>KS</v>
          </cell>
          <cell r="F3842">
            <v>211</v>
          </cell>
        </row>
        <row r="3843">
          <cell r="A3843">
            <v>6023096</v>
          </cell>
          <cell r="B3843" t="str">
            <v>Přepážka...2371 40</v>
          </cell>
          <cell r="C3843">
            <v>46</v>
          </cell>
          <cell r="D3843">
            <v>1</v>
          </cell>
          <cell r="E3843" t="str">
            <v>M</v>
          </cell>
          <cell r="F3843">
            <v>46</v>
          </cell>
        </row>
        <row r="3844">
          <cell r="A3844">
            <v>6023118</v>
          </cell>
          <cell r="B3844" t="str">
            <v>Přepážka...2371 60</v>
          </cell>
          <cell r="C3844">
            <v>54</v>
          </cell>
          <cell r="D3844">
            <v>1</v>
          </cell>
          <cell r="E3844" t="str">
            <v>M</v>
          </cell>
          <cell r="F3844">
            <v>54</v>
          </cell>
        </row>
        <row r="3845">
          <cell r="A3845">
            <v>6023207</v>
          </cell>
          <cell r="B3845" t="str">
            <v>Přístrojová krabice...2390</v>
          </cell>
          <cell r="C3845">
            <v>79</v>
          </cell>
          <cell r="D3845">
            <v>1</v>
          </cell>
          <cell r="E3845" t="str">
            <v>KS</v>
          </cell>
          <cell r="F3845">
            <v>79</v>
          </cell>
        </row>
        <row r="3846">
          <cell r="A3846">
            <v>6023223</v>
          </cell>
          <cell r="B3846" t="str">
            <v>Víko dílu T a křížení...WDK HK60060GR</v>
          </cell>
          <cell r="C3846">
            <v>167</v>
          </cell>
          <cell r="D3846">
            <v>1</v>
          </cell>
          <cell r="E3846" t="str">
            <v>KS</v>
          </cell>
          <cell r="F3846">
            <v>167</v>
          </cell>
        </row>
        <row r="3847">
          <cell r="A3847">
            <v>6023312</v>
          </cell>
          <cell r="B3847" t="str">
            <v>Víko dílu T a křížení...WDK HK40060GR</v>
          </cell>
          <cell r="C3847">
            <v>204</v>
          </cell>
          <cell r="D3847">
            <v>1</v>
          </cell>
          <cell r="E3847" t="str">
            <v>KS</v>
          </cell>
          <cell r="F3847">
            <v>204</v>
          </cell>
        </row>
        <row r="3848">
          <cell r="A3848">
            <v>6023509</v>
          </cell>
          <cell r="B3848" t="str">
            <v>Spona vrchního dílu...2370 90</v>
          </cell>
          <cell r="C3848">
            <v>12.63</v>
          </cell>
          <cell r="D3848">
            <v>100</v>
          </cell>
          <cell r="E3848" t="str">
            <v>KS</v>
          </cell>
          <cell r="F3848">
            <v>1263</v>
          </cell>
        </row>
        <row r="3849">
          <cell r="A3849">
            <v>6024009</v>
          </cell>
          <cell r="B3849" t="str">
            <v>Přístrojová krabice...2392</v>
          </cell>
          <cell r="C3849">
            <v>431</v>
          </cell>
          <cell r="D3849">
            <v>1</v>
          </cell>
          <cell r="E3849" t="str">
            <v>KS</v>
          </cell>
          <cell r="F3849">
            <v>431</v>
          </cell>
        </row>
        <row r="3850">
          <cell r="A3850">
            <v>6024025</v>
          </cell>
          <cell r="B3850" t="str">
            <v>Příruba dvojitá...2393 16</v>
          </cell>
          <cell r="C3850">
            <v>100</v>
          </cell>
          <cell r="D3850">
            <v>1</v>
          </cell>
          <cell r="E3850" t="str">
            <v>KS</v>
          </cell>
          <cell r="F3850">
            <v>100</v>
          </cell>
        </row>
        <row r="3851">
          <cell r="A3851">
            <v>6024033</v>
          </cell>
          <cell r="B3851" t="str">
            <v>Příruba dvojitá...2393 32</v>
          </cell>
          <cell r="C3851">
            <v>110</v>
          </cell>
          <cell r="D3851">
            <v>1</v>
          </cell>
          <cell r="E3851" t="str">
            <v>KS</v>
          </cell>
          <cell r="F3851">
            <v>110</v>
          </cell>
        </row>
        <row r="3852">
          <cell r="A3852">
            <v>6024468</v>
          </cell>
          <cell r="B3852" t="str">
            <v>Vnější roh...WDK A100130CW</v>
          </cell>
          <cell r="C3852">
            <v>1057</v>
          </cell>
          <cell r="D3852">
            <v>1</v>
          </cell>
          <cell r="E3852" t="str">
            <v>KS</v>
          </cell>
          <cell r="F3852">
            <v>1057</v>
          </cell>
        </row>
        <row r="3853">
          <cell r="A3853">
            <v>6024476</v>
          </cell>
          <cell r="B3853" t="str">
            <v>Vnější roh...WDK A100130GR</v>
          </cell>
          <cell r="C3853">
            <v>1057</v>
          </cell>
          <cell r="D3853">
            <v>1</v>
          </cell>
          <cell r="E3853" t="str">
            <v>KS</v>
          </cell>
          <cell r="F3853">
            <v>1057</v>
          </cell>
        </row>
        <row r="3854">
          <cell r="A3854">
            <v>6024484</v>
          </cell>
          <cell r="B3854" t="str">
            <v>Vnější roh...WDK A100130LGR</v>
          </cell>
          <cell r="C3854">
            <v>1057</v>
          </cell>
          <cell r="D3854">
            <v>1</v>
          </cell>
          <cell r="E3854" t="str">
            <v>KS</v>
          </cell>
          <cell r="F3854">
            <v>1057</v>
          </cell>
        </row>
        <row r="3855">
          <cell r="A3855">
            <v>6024506</v>
          </cell>
          <cell r="B3855" t="str">
            <v>Vnější roh...WDK A100130RW</v>
          </cell>
          <cell r="C3855">
            <v>1057</v>
          </cell>
          <cell r="D3855">
            <v>1</v>
          </cell>
          <cell r="E3855" t="str">
            <v>KS</v>
          </cell>
          <cell r="F3855">
            <v>1057</v>
          </cell>
        </row>
        <row r="3856">
          <cell r="A3856">
            <v>6024565</v>
          </cell>
          <cell r="B3856" t="str">
            <v>Vnější roh...WDK A100130VW</v>
          </cell>
          <cell r="C3856">
            <v>1057</v>
          </cell>
          <cell r="D3856">
            <v>1</v>
          </cell>
          <cell r="E3856" t="str">
            <v>KS</v>
          </cell>
          <cell r="F3856">
            <v>1057</v>
          </cell>
        </row>
        <row r="3857">
          <cell r="A3857">
            <v>6024573</v>
          </cell>
          <cell r="B3857" t="str">
            <v>Vnější roh...WDK A100230CW</v>
          </cell>
          <cell r="C3857">
            <v>1247</v>
          </cell>
          <cell r="D3857">
            <v>1</v>
          </cell>
          <cell r="E3857" t="str">
            <v>KS</v>
          </cell>
          <cell r="F3857">
            <v>1247</v>
          </cell>
        </row>
        <row r="3858">
          <cell r="A3858">
            <v>6024581</v>
          </cell>
          <cell r="B3858" t="str">
            <v>Vnější roh...WDK A100230GR</v>
          </cell>
          <cell r="C3858">
            <v>1247</v>
          </cell>
          <cell r="D3858">
            <v>1</v>
          </cell>
          <cell r="E3858" t="str">
            <v>KS</v>
          </cell>
          <cell r="F3858">
            <v>1247</v>
          </cell>
        </row>
        <row r="3859">
          <cell r="A3859">
            <v>6024611</v>
          </cell>
          <cell r="B3859" t="str">
            <v>Vnější roh...WDK A100230LGR</v>
          </cell>
          <cell r="C3859">
            <v>1247</v>
          </cell>
          <cell r="D3859">
            <v>1</v>
          </cell>
          <cell r="E3859" t="str">
            <v>KS</v>
          </cell>
          <cell r="F3859">
            <v>1247</v>
          </cell>
        </row>
        <row r="3860">
          <cell r="A3860">
            <v>6024630</v>
          </cell>
          <cell r="B3860" t="str">
            <v>Vnější roh...WDK A100230RW</v>
          </cell>
          <cell r="C3860">
            <v>1247</v>
          </cell>
          <cell r="D3860">
            <v>1</v>
          </cell>
          <cell r="E3860" t="str">
            <v>KS</v>
          </cell>
          <cell r="F3860">
            <v>1247</v>
          </cell>
        </row>
        <row r="3861">
          <cell r="A3861">
            <v>6024638</v>
          </cell>
          <cell r="B3861" t="str">
            <v>Vnější roh...WDK A100230VW</v>
          </cell>
          <cell r="C3861">
            <v>1247</v>
          </cell>
          <cell r="D3861">
            <v>1</v>
          </cell>
          <cell r="E3861" t="str">
            <v>KS</v>
          </cell>
          <cell r="F3861">
            <v>1247</v>
          </cell>
        </row>
        <row r="3862">
          <cell r="A3862">
            <v>6024653</v>
          </cell>
          <cell r="B3862" t="str">
            <v>Kryt plochého rohu...WDK HF100230GR</v>
          </cell>
          <cell r="C3862">
            <v>1139</v>
          </cell>
          <cell r="D3862">
            <v>1</v>
          </cell>
          <cell r="E3862" t="str">
            <v>KS</v>
          </cell>
          <cell r="F3862">
            <v>1139</v>
          </cell>
        </row>
        <row r="3863">
          <cell r="A3863">
            <v>6024654</v>
          </cell>
          <cell r="B3863" t="str">
            <v>Vnější roh...WDK A80170CW</v>
          </cell>
          <cell r="C3863">
            <v>1072</v>
          </cell>
          <cell r="D3863">
            <v>1</v>
          </cell>
          <cell r="E3863" t="str">
            <v>KS</v>
          </cell>
          <cell r="F3863">
            <v>1072</v>
          </cell>
        </row>
        <row r="3864">
          <cell r="A3864">
            <v>6024689</v>
          </cell>
          <cell r="B3864" t="str">
            <v>Vnější roh...WDK A80170GR</v>
          </cell>
          <cell r="C3864">
            <v>1072</v>
          </cell>
          <cell r="D3864">
            <v>1</v>
          </cell>
          <cell r="E3864" t="str">
            <v>KS</v>
          </cell>
          <cell r="F3864">
            <v>1072</v>
          </cell>
        </row>
        <row r="3865">
          <cell r="A3865">
            <v>6024904</v>
          </cell>
          <cell r="B3865" t="str">
            <v>Koncový díl...WDK HE100230GR</v>
          </cell>
          <cell r="C3865">
            <v>189</v>
          </cell>
          <cell r="D3865">
            <v>1</v>
          </cell>
          <cell r="E3865" t="str">
            <v>KS</v>
          </cell>
          <cell r="F3865">
            <v>189</v>
          </cell>
        </row>
        <row r="3866">
          <cell r="A3866">
            <v>6024910</v>
          </cell>
          <cell r="B3866" t="str">
            <v>Díl T...WDK T100130VW</v>
          </cell>
          <cell r="C3866">
            <v>1057</v>
          </cell>
          <cell r="D3866">
            <v>1</v>
          </cell>
          <cell r="E3866" t="str">
            <v>KS</v>
          </cell>
          <cell r="F3866">
            <v>1057</v>
          </cell>
        </row>
        <row r="3867">
          <cell r="A3867">
            <v>6024912</v>
          </cell>
          <cell r="B3867" t="str">
            <v>Díl T...WDK T100230VW</v>
          </cell>
          <cell r="C3867">
            <v>1247</v>
          </cell>
          <cell r="D3867">
            <v>1</v>
          </cell>
          <cell r="E3867" t="str">
            <v>KS</v>
          </cell>
          <cell r="F3867">
            <v>1247</v>
          </cell>
        </row>
        <row r="3868">
          <cell r="A3868">
            <v>6024914</v>
          </cell>
          <cell r="B3868" t="str">
            <v>Díl T...WDK T80170VW</v>
          </cell>
          <cell r="C3868">
            <v>1072</v>
          </cell>
          <cell r="D3868">
            <v>1</v>
          </cell>
          <cell r="E3868" t="str">
            <v>KS</v>
          </cell>
          <cell r="F3868">
            <v>1072</v>
          </cell>
        </row>
        <row r="3869">
          <cell r="A3869">
            <v>6024916</v>
          </cell>
          <cell r="B3869" t="str">
            <v>Díl T...WDK T80210VW</v>
          </cell>
          <cell r="C3869">
            <v>1122</v>
          </cell>
          <cell r="D3869">
            <v>1</v>
          </cell>
          <cell r="E3869" t="str">
            <v>KS</v>
          </cell>
          <cell r="F3869">
            <v>1122</v>
          </cell>
        </row>
        <row r="3870">
          <cell r="A3870">
            <v>6024947</v>
          </cell>
          <cell r="B3870" t="str">
            <v>Nástěnný a stropní kanál...WDK15015LGR</v>
          </cell>
          <cell r="C3870">
            <v>40</v>
          </cell>
          <cell r="D3870">
            <v>1</v>
          </cell>
          <cell r="E3870" t="str">
            <v>M</v>
          </cell>
          <cell r="F3870">
            <v>40</v>
          </cell>
        </row>
        <row r="3871">
          <cell r="A3871">
            <v>6024955</v>
          </cell>
          <cell r="B3871" t="str">
            <v>Nástěnný a stropní kanál...WDK15015GR</v>
          </cell>
          <cell r="C3871">
            <v>40</v>
          </cell>
          <cell r="D3871">
            <v>1</v>
          </cell>
          <cell r="E3871" t="str">
            <v>M</v>
          </cell>
          <cell r="F3871">
            <v>40</v>
          </cell>
        </row>
        <row r="3872">
          <cell r="A3872">
            <v>6024963</v>
          </cell>
          <cell r="B3872" t="str">
            <v>Nástěnný a stropní kanál...WDK15015CW</v>
          </cell>
          <cell r="C3872">
            <v>35</v>
          </cell>
          <cell r="D3872">
            <v>1</v>
          </cell>
          <cell r="E3872" t="str">
            <v>M</v>
          </cell>
          <cell r="F3872">
            <v>35</v>
          </cell>
        </row>
        <row r="3873">
          <cell r="A3873">
            <v>6025005</v>
          </cell>
          <cell r="B3873" t="str">
            <v>Nástěnný a stropní kanál...WDK15030GR</v>
          </cell>
          <cell r="C3873">
            <v>67</v>
          </cell>
          <cell r="D3873">
            <v>1</v>
          </cell>
          <cell r="E3873" t="str">
            <v>M</v>
          </cell>
          <cell r="F3873">
            <v>67</v>
          </cell>
        </row>
        <row r="3874">
          <cell r="A3874">
            <v>6025013</v>
          </cell>
          <cell r="B3874" t="str">
            <v>Nástěnný a stropní kanál...WDK15030CW</v>
          </cell>
          <cell r="C3874">
            <v>64</v>
          </cell>
          <cell r="D3874">
            <v>1</v>
          </cell>
          <cell r="E3874" t="str">
            <v>M</v>
          </cell>
          <cell r="F3874">
            <v>64</v>
          </cell>
        </row>
        <row r="3875">
          <cell r="A3875">
            <v>6025102</v>
          </cell>
          <cell r="B3875" t="str">
            <v>Nástěnný a stropní kanál...WDK20020LGR</v>
          </cell>
          <cell r="C3875">
            <v>41</v>
          </cell>
          <cell r="D3875">
            <v>1</v>
          </cell>
          <cell r="E3875" t="str">
            <v>M</v>
          </cell>
          <cell r="F3875">
            <v>41</v>
          </cell>
        </row>
        <row r="3876">
          <cell r="A3876">
            <v>6025110</v>
          </cell>
          <cell r="B3876" t="str">
            <v>Nástěnný a stropní kanál...WDK20020GR</v>
          </cell>
          <cell r="C3876">
            <v>39</v>
          </cell>
          <cell r="D3876">
            <v>1</v>
          </cell>
          <cell r="E3876" t="str">
            <v>M</v>
          </cell>
          <cell r="F3876">
            <v>39</v>
          </cell>
        </row>
        <row r="3877">
          <cell r="A3877">
            <v>6025137</v>
          </cell>
          <cell r="B3877" t="str">
            <v>Nástěnný a stropní kanál...WDK15040GR</v>
          </cell>
          <cell r="C3877">
            <v>70</v>
          </cell>
          <cell r="D3877">
            <v>1</v>
          </cell>
          <cell r="E3877" t="str">
            <v>M</v>
          </cell>
          <cell r="F3877">
            <v>70</v>
          </cell>
        </row>
        <row r="3878">
          <cell r="A3878">
            <v>6025161</v>
          </cell>
          <cell r="B3878" t="str">
            <v>Nástěnný a stropní kanál...WDK15040CW</v>
          </cell>
          <cell r="C3878">
            <v>70</v>
          </cell>
          <cell r="D3878">
            <v>1</v>
          </cell>
          <cell r="E3878" t="str">
            <v>M</v>
          </cell>
          <cell r="F3878">
            <v>70</v>
          </cell>
        </row>
        <row r="3879">
          <cell r="A3879">
            <v>6025412</v>
          </cell>
          <cell r="B3879" t="str">
            <v>Nástěnný a stropní kanál...WDK40040CW</v>
          </cell>
          <cell r="C3879">
            <v>103</v>
          </cell>
          <cell r="D3879">
            <v>1</v>
          </cell>
          <cell r="E3879" t="str">
            <v>M</v>
          </cell>
          <cell r="F3879">
            <v>103</v>
          </cell>
        </row>
        <row r="3880">
          <cell r="A3880">
            <v>6025447</v>
          </cell>
          <cell r="B3880" t="str">
            <v>Nástěnný a stropní kanál...WDK40040GR</v>
          </cell>
          <cell r="C3880">
            <v>103</v>
          </cell>
          <cell r="D3880">
            <v>1</v>
          </cell>
          <cell r="E3880" t="str">
            <v>M</v>
          </cell>
          <cell r="F3880">
            <v>103</v>
          </cell>
        </row>
        <row r="3881">
          <cell r="A3881">
            <v>6025633</v>
          </cell>
          <cell r="B3881" t="str">
            <v>Nástěnný a stropní kanál...WDK40060GR</v>
          </cell>
          <cell r="C3881">
            <v>164</v>
          </cell>
          <cell r="D3881">
            <v>1</v>
          </cell>
          <cell r="E3881" t="str">
            <v>M</v>
          </cell>
          <cell r="F3881">
            <v>164</v>
          </cell>
        </row>
        <row r="3882">
          <cell r="A3882">
            <v>6025668</v>
          </cell>
          <cell r="B3882" t="str">
            <v>Nástěnný a stropní kanál...WDK60060GR</v>
          </cell>
          <cell r="C3882">
            <v>248</v>
          </cell>
          <cell r="D3882">
            <v>1</v>
          </cell>
          <cell r="E3882" t="str">
            <v>M</v>
          </cell>
          <cell r="F3882">
            <v>248</v>
          </cell>
        </row>
        <row r="3883">
          <cell r="A3883">
            <v>6026176</v>
          </cell>
          <cell r="B3883" t="str">
            <v>Nástěnný a stropní kanál...WDK80170CW</v>
          </cell>
          <cell r="C3883">
            <v>675</v>
          </cell>
          <cell r="D3883">
            <v>1</v>
          </cell>
          <cell r="E3883" t="str">
            <v>M</v>
          </cell>
          <cell r="F3883">
            <v>675</v>
          </cell>
        </row>
        <row r="3884">
          <cell r="A3884">
            <v>6026184</v>
          </cell>
          <cell r="B3884" t="str">
            <v>Nástěnný a stropní kanál...WDK80170GR</v>
          </cell>
          <cell r="C3884">
            <v>683</v>
          </cell>
          <cell r="D3884">
            <v>1</v>
          </cell>
          <cell r="E3884" t="str">
            <v>M</v>
          </cell>
          <cell r="F3884">
            <v>683</v>
          </cell>
        </row>
        <row r="3885">
          <cell r="A3885">
            <v>6026192</v>
          </cell>
          <cell r="B3885" t="str">
            <v>Nástěnný a stropní kanál...WDK80210GR</v>
          </cell>
          <cell r="C3885">
            <v>936</v>
          </cell>
          <cell r="D3885">
            <v>1</v>
          </cell>
          <cell r="E3885" t="str">
            <v>M</v>
          </cell>
          <cell r="F3885">
            <v>936</v>
          </cell>
        </row>
        <row r="3886">
          <cell r="A3886">
            <v>6026206</v>
          </cell>
          <cell r="B3886" t="str">
            <v>Nástěnný a stropní kanál...WDK80210CW</v>
          </cell>
          <cell r="C3886">
            <v>988</v>
          </cell>
          <cell r="D3886">
            <v>1</v>
          </cell>
          <cell r="E3886" t="str">
            <v>M</v>
          </cell>
          <cell r="F3886">
            <v>988</v>
          </cell>
        </row>
        <row r="3887">
          <cell r="A3887">
            <v>6026273</v>
          </cell>
          <cell r="B3887" t="str">
            <v>Nástěnný a stropní kanál...WDK100130CW</v>
          </cell>
          <cell r="C3887">
            <v>824</v>
          </cell>
          <cell r="D3887">
            <v>1</v>
          </cell>
          <cell r="E3887" t="str">
            <v>M</v>
          </cell>
          <cell r="F3887">
            <v>824</v>
          </cell>
        </row>
        <row r="3888">
          <cell r="A3888">
            <v>6026311</v>
          </cell>
          <cell r="B3888" t="str">
            <v>Nástěnný a stropní kanál...WDK100230GR</v>
          </cell>
          <cell r="C3888">
            <v>1090</v>
          </cell>
          <cell r="D3888">
            <v>1</v>
          </cell>
          <cell r="E3888" t="str">
            <v>M</v>
          </cell>
          <cell r="F3888">
            <v>1090</v>
          </cell>
        </row>
        <row r="3889">
          <cell r="A3889">
            <v>6026338</v>
          </cell>
          <cell r="B3889" t="str">
            <v>Nástěnný a stropní kanál...WDK100230CW</v>
          </cell>
          <cell r="C3889">
            <v>1090</v>
          </cell>
          <cell r="D3889">
            <v>1</v>
          </cell>
          <cell r="E3889" t="str">
            <v>M</v>
          </cell>
          <cell r="F3889">
            <v>1090</v>
          </cell>
        </row>
        <row r="3890">
          <cell r="A3890">
            <v>6026354</v>
          </cell>
          <cell r="B3890" t="str">
            <v>Nástěnný a stropní kanál...WDK20035LGR</v>
          </cell>
          <cell r="C3890">
            <v>90</v>
          </cell>
          <cell r="D3890">
            <v>1</v>
          </cell>
          <cell r="E3890" t="str">
            <v>M</v>
          </cell>
          <cell r="F3890">
            <v>90</v>
          </cell>
        </row>
        <row r="3891">
          <cell r="A3891">
            <v>6026370</v>
          </cell>
          <cell r="B3891" t="str">
            <v>Nástěnný a stropní kanál...WDK20035CW</v>
          </cell>
          <cell r="C3891">
            <v>77</v>
          </cell>
          <cell r="D3891">
            <v>1</v>
          </cell>
          <cell r="E3891" t="str">
            <v>M</v>
          </cell>
          <cell r="F3891">
            <v>77</v>
          </cell>
        </row>
        <row r="3892">
          <cell r="A3892">
            <v>6026400</v>
          </cell>
          <cell r="B3892" t="str">
            <v>Nástěnný a stropní kanál...WDK25025LGR</v>
          </cell>
          <cell r="C3892">
            <v>49</v>
          </cell>
          <cell r="D3892">
            <v>1</v>
          </cell>
          <cell r="E3892" t="str">
            <v>M</v>
          </cell>
          <cell r="F3892">
            <v>49</v>
          </cell>
        </row>
        <row r="3893">
          <cell r="A3893">
            <v>6026419</v>
          </cell>
          <cell r="B3893" t="str">
            <v>Nástěnný a stropní kanál...WDK25025GR</v>
          </cell>
          <cell r="C3893">
            <v>65</v>
          </cell>
          <cell r="D3893">
            <v>1</v>
          </cell>
          <cell r="E3893" t="str">
            <v>M</v>
          </cell>
          <cell r="F3893">
            <v>65</v>
          </cell>
        </row>
        <row r="3894">
          <cell r="A3894">
            <v>6026427</v>
          </cell>
          <cell r="B3894" t="str">
            <v>Nástěnný a stropní kanál...WDK25025CW</v>
          </cell>
          <cell r="C3894">
            <v>61</v>
          </cell>
          <cell r="D3894">
            <v>1</v>
          </cell>
          <cell r="E3894" t="str">
            <v>M</v>
          </cell>
          <cell r="F3894">
            <v>61</v>
          </cell>
        </row>
        <row r="3895">
          <cell r="A3895">
            <v>6026443</v>
          </cell>
          <cell r="B3895" t="str">
            <v>Nástěnný a stropní kanál...WDK25040GR</v>
          </cell>
          <cell r="C3895">
            <v>100</v>
          </cell>
          <cell r="D3895">
            <v>1</v>
          </cell>
          <cell r="E3895" t="str">
            <v>M</v>
          </cell>
          <cell r="F3895">
            <v>100</v>
          </cell>
        </row>
        <row r="3896">
          <cell r="A3896">
            <v>6026451</v>
          </cell>
          <cell r="B3896" t="str">
            <v>Nástěnný a stropní kanál...WDK25040CW</v>
          </cell>
          <cell r="C3896">
            <v>99</v>
          </cell>
          <cell r="D3896">
            <v>1</v>
          </cell>
          <cell r="E3896" t="str">
            <v>M</v>
          </cell>
          <cell r="F3896">
            <v>99</v>
          </cell>
        </row>
        <row r="3897">
          <cell r="A3897">
            <v>6026796</v>
          </cell>
          <cell r="B3897" t="str">
            <v>Nástěnný a stropní kanál...WDK30030LGR</v>
          </cell>
          <cell r="C3897">
            <v>105</v>
          </cell>
          <cell r="D3897">
            <v>1</v>
          </cell>
          <cell r="E3897" t="str">
            <v>M</v>
          </cell>
          <cell r="F3897">
            <v>105</v>
          </cell>
        </row>
        <row r="3898">
          <cell r="A3898">
            <v>6026818</v>
          </cell>
          <cell r="B3898" t="str">
            <v>Nástěnný a stropní kanál...WDK30030GR</v>
          </cell>
          <cell r="C3898">
            <v>85</v>
          </cell>
          <cell r="D3898">
            <v>1</v>
          </cell>
          <cell r="E3898" t="str">
            <v>M</v>
          </cell>
          <cell r="F3898">
            <v>85</v>
          </cell>
        </row>
        <row r="3899">
          <cell r="A3899">
            <v>6026850</v>
          </cell>
          <cell r="B3899" t="str">
            <v>Nástěnný a stropní kanál...WDK30045GR</v>
          </cell>
          <cell r="C3899">
            <v>80</v>
          </cell>
          <cell r="D3899">
            <v>1</v>
          </cell>
          <cell r="E3899" t="str">
            <v>M</v>
          </cell>
          <cell r="F3899">
            <v>80</v>
          </cell>
        </row>
        <row r="3900">
          <cell r="A3900">
            <v>6026869</v>
          </cell>
          <cell r="B3900" t="str">
            <v>Nástěnný a stropní kanál...WDK30045CW</v>
          </cell>
          <cell r="C3900">
            <v>103</v>
          </cell>
          <cell r="D3900">
            <v>1</v>
          </cell>
          <cell r="E3900" t="str">
            <v>M</v>
          </cell>
          <cell r="F3900">
            <v>103</v>
          </cell>
        </row>
        <row r="3901">
          <cell r="A3901">
            <v>6026990</v>
          </cell>
          <cell r="B3901" t="str">
            <v>Přepážka...2371100</v>
          </cell>
          <cell r="C3901">
            <v>93</v>
          </cell>
          <cell r="D3901">
            <v>1</v>
          </cell>
          <cell r="E3901" t="str">
            <v>M</v>
          </cell>
          <cell r="F3901">
            <v>93</v>
          </cell>
        </row>
        <row r="3902">
          <cell r="A3902">
            <v>6027016</v>
          </cell>
          <cell r="B3902" t="str">
            <v>Nástěnný a stropní kanál...WDK40040LGR</v>
          </cell>
          <cell r="C3902">
            <v>104</v>
          </cell>
          <cell r="D3902">
            <v>1</v>
          </cell>
          <cell r="E3902" t="str">
            <v>M</v>
          </cell>
          <cell r="F3902">
            <v>104</v>
          </cell>
        </row>
        <row r="3903">
          <cell r="A3903">
            <v>6027024</v>
          </cell>
          <cell r="B3903" t="str">
            <v>Nástěnný a stropní kanál...WDK40060LGR</v>
          </cell>
          <cell r="C3903">
            <v>143</v>
          </cell>
          <cell r="D3903">
            <v>1</v>
          </cell>
          <cell r="E3903" t="str">
            <v>M</v>
          </cell>
          <cell r="F3903">
            <v>143</v>
          </cell>
        </row>
        <row r="3904">
          <cell r="A3904">
            <v>6027032</v>
          </cell>
          <cell r="B3904" t="str">
            <v>Nástěnný a stropní kanál...WDK40090LGR</v>
          </cell>
          <cell r="C3904">
            <v>200</v>
          </cell>
          <cell r="D3904">
            <v>1</v>
          </cell>
          <cell r="E3904" t="str">
            <v>M</v>
          </cell>
          <cell r="F3904">
            <v>200</v>
          </cell>
        </row>
        <row r="3905">
          <cell r="A3905">
            <v>6027040</v>
          </cell>
          <cell r="B3905" t="str">
            <v>Nástěnný a stropní kanál...WDK40110LGR</v>
          </cell>
          <cell r="C3905">
            <v>253</v>
          </cell>
          <cell r="D3905">
            <v>1</v>
          </cell>
          <cell r="E3905" t="str">
            <v>M</v>
          </cell>
          <cell r="F3905">
            <v>253</v>
          </cell>
        </row>
        <row r="3906">
          <cell r="A3906">
            <v>6027105</v>
          </cell>
          <cell r="B3906" t="str">
            <v>Nástěnný a stropní kanál...WDK60060LGR</v>
          </cell>
          <cell r="C3906">
            <v>240</v>
          </cell>
          <cell r="D3906">
            <v>1</v>
          </cell>
          <cell r="E3906" t="str">
            <v>M</v>
          </cell>
          <cell r="F3906">
            <v>240</v>
          </cell>
        </row>
        <row r="3907">
          <cell r="A3907">
            <v>6027113</v>
          </cell>
          <cell r="B3907" t="str">
            <v>Nástěnný a stropní kanál...WDK60090LGR</v>
          </cell>
          <cell r="C3907">
            <v>276</v>
          </cell>
          <cell r="D3907">
            <v>1</v>
          </cell>
          <cell r="E3907" t="str">
            <v>M</v>
          </cell>
          <cell r="F3907">
            <v>276</v>
          </cell>
        </row>
        <row r="3908">
          <cell r="A3908">
            <v>6027121</v>
          </cell>
          <cell r="B3908" t="str">
            <v>Nástěnný a stropní kanál...WDK60110LGR</v>
          </cell>
          <cell r="C3908">
            <v>336</v>
          </cell>
          <cell r="D3908">
            <v>1</v>
          </cell>
          <cell r="E3908" t="str">
            <v>M</v>
          </cell>
          <cell r="F3908">
            <v>336</v>
          </cell>
        </row>
        <row r="3909">
          <cell r="A3909">
            <v>6027172</v>
          </cell>
          <cell r="B3909" t="str">
            <v>Nástěnný a stropní kanál...WDK60210LGR</v>
          </cell>
          <cell r="C3909">
            <v>579</v>
          </cell>
          <cell r="D3909">
            <v>1</v>
          </cell>
          <cell r="E3909" t="str">
            <v>M</v>
          </cell>
          <cell r="F3909">
            <v>579</v>
          </cell>
        </row>
        <row r="3910">
          <cell r="A3910">
            <v>6027229</v>
          </cell>
          <cell r="B3910" t="str">
            <v>Nástěnný a stropní kanál...WDK80170LGR</v>
          </cell>
          <cell r="C3910">
            <v>717</v>
          </cell>
          <cell r="D3910">
            <v>1</v>
          </cell>
          <cell r="E3910" t="str">
            <v>M</v>
          </cell>
          <cell r="F3910">
            <v>717</v>
          </cell>
        </row>
        <row r="3911">
          <cell r="A3911">
            <v>6027237</v>
          </cell>
          <cell r="B3911" t="str">
            <v>Nástěnný a stropní kanál...WDK80210LGR</v>
          </cell>
          <cell r="C3911">
            <v>862</v>
          </cell>
          <cell r="D3911">
            <v>1</v>
          </cell>
          <cell r="E3911" t="str">
            <v>M</v>
          </cell>
          <cell r="F3911">
            <v>862</v>
          </cell>
        </row>
        <row r="3912">
          <cell r="A3912">
            <v>6027245</v>
          </cell>
          <cell r="B3912" t="str">
            <v>Nástěnný a stropní kanál...WDK100130LGR</v>
          </cell>
          <cell r="C3912">
            <v>824</v>
          </cell>
          <cell r="D3912">
            <v>1</v>
          </cell>
          <cell r="E3912" t="str">
            <v>M</v>
          </cell>
          <cell r="F3912">
            <v>824</v>
          </cell>
        </row>
        <row r="3913">
          <cell r="A3913">
            <v>6027253</v>
          </cell>
          <cell r="B3913" t="str">
            <v>Nástěnný a stropní kanál...WDK100230LGR</v>
          </cell>
          <cell r="C3913">
            <v>1117</v>
          </cell>
          <cell r="D3913">
            <v>1</v>
          </cell>
          <cell r="E3913" t="str">
            <v>M</v>
          </cell>
          <cell r="F3913">
            <v>1117</v>
          </cell>
        </row>
        <row r="3914">
          <cell r="A3914">
            <v>6040322</v>
          </cell>
          <cell r="B3914" t="str">
            <v>Odbočný díl...RAA 310 FS</v>
          </cell>
          <cell r="C3914">
            <v>757</v>
          </cell>
          <cell r="D3914">
            <v>1</v>
          </cell>
          <cell r="E3914" t="str">
            <v>KS</v>
          </cell>
          <cell r="F3914">
            <v>757</v>
          </cell>
        </row>
        <row r="3915">
          <cell r="A3915">
            <v>6040403</v>
          </cell>
          <cell r="B3915" t="str">
            <v>Odbočný díl...RAA 610 FS</v>
          </cell>
          <cell r="C3915">
            <v>881</v>
          </cell>
          <cell r="D3915">
            <v>1</v>
          </cell>
          <cell r="E3915" t="str">
            <v>KS</v>
          </cell>
          <cell r="F3915">
            <v>881</v>
          </cell>
        </row>
        <row r="3916">
          <cell r="A3916">
            <v>6040411</v>
          </cell>
          <cell r="B3916" t="str">
            <v>Odbočný díl...RAA 615 FS</v>
          </cell>
          <cell r="C3916">
            <v>1159</v>
          </cell>
          <cell r="D3916">
            <v>1</v>
          </cell>
          <cell r="E3916" t="str">
            <v>KS</v>
          </cell>
          <cell r="F3916">
            <v>1159</v>
          </cell>
        </row>
        <row r="3917">
          <cell r="A3917">
            <v>6040438</v>
          </cell>
          <cell r="B3917" t="str">
            <v>Odbočný díl...RAA 620 FS</v>
          </cell>
          <cell r="C3917">
            <v>1035</v>
          </cell>
          <cell r="D3917">
            <v>1</v>
          </cell>
          <cell r="E3917" t="str">
            <v>KS</v>
          </cell>
          <cell r="F3917">
            <v>1035</v>
          </cell>
        </row>
        <row r="3918">
          <cell r="A3918">
            <v>6040446</v>
          </cell>
          <cell r="B3918" t="str">
            <v>Odbočný díl...RAA 630 FS</v>
          </cell>
          <cell r="C3918">
            <v>974</v>
          </cell>
          <cell r="D3918">
            <v>1</v>
          </cell>
          <cell r="E3918" t="str">
            <v>KS</v>
          </cell>
          <cell r="F3918">
            <v>974</v>
          </cell>
        </row>
        <row r="3919">
          <cell r="A3919">
            <v>6040480</v>
          </cell>
          <cell r="B3919" t="str">
            <v>Oblouk 0 - 90 , variabilní...RBMV 610 FS</v>
          </cell>
          <cell r="C3919">
            <v>1613</v>
          </cell>
          <cell r="D3919">
            <v>1</v>
          </cell>
          <cell r="E3919" t="str">
            <v>KS</v>
          </cell>
          <cell r="F3919">
            <v>1613</v>
          </cell>
        </row>
        <row r="3920">
          <cell r="A3920">
            <v>6040482</v>
          </cell>
          <cell r="B3920" t="str">
            <v>Oblouk 0 - 90 , variabilní...RBMV 615 FS</v>
          </cell>
          <cell r="C3920">
            <v>2124</v>
          </cell>
          <cell r="D3920">
            <v>1</v>
          </cell>
          <cell r="E3920" t="str">
            <v>KS</v>
          </cell>
          <cell r="F3920">
            <v>2124</v>
          </cell>
        </row>
        <row r="3921">
          <cell r="A3921">
            <v>6040484</v>
          </cell>
          <cell r="B3921" t="str">
            <v>Oblouk 0 - 90 , variabilní...RBMV 620 FS</v>
          </cell>
          <cell r="C3921">
            <v>2225</v>
          </cell>
          <cell r="D3921">
            <v>1</v>
          </cell>
          <cell r="E3921" t="str">
            <v>KS</v>
          </cell>
          <cell r="F3921">
            <v>2225</v>
          </cell>
        </row>
        <row r="3922">
          <cell r="A3922">
            <v>6040486</v>
          </cell>
          <cell r="B3922" t="str">
            <v>Oblouk 0 - 90 , variabilní...RBMV 630 FS</v>
          </cell>
          <cell r="C3922">
            <v>2984</v>
          </cell>
          <cell r="D3922">
            <v>1</v>
          </cell>
          <cell r="E3922" t="str">
            <v>KS</v>
          </cell>
          <cell r="F3922">
            <v>2984</v>
          </cell>
        </row>
        <row r="3923">
          <cell r="A3923">
            <v>6040488</v>
          </cell>
          <cell r="B3923" t="str">
            <v>Oblouk 0 - 90 , variabilní...RBMV 640 FS</v>
          </cell>
          <cell r="C3923">
            <v>3523</v>
          </cell>
          <cell r="D3923">
            <v>1</v>
          </cell>
          <cell r="E3923" t="str">
            <v>KS</v>
          </cell>
          <cell r="F3923">
            <v>3523</v>
          </cell>
        </row>
        <row r="3924">
          <cell r="A3924">
            <v>6040490</v>
          </cell>
          <cell r="B3924" t="str">
            <v>Oblouk 0 - 90 , variabilní...RBMV 650 FS</v>
          </cell>
          <cell r="C3924">
            <v>4405</v>
          </cell>
          <cell r="D3924">
            <v>1</v>
          </cell>
          <cell r="E3924" t="str">
            <v>KS</v>
          </cell>
          <cell r="F3924">
            <v>4405</v>
          </cell>
        </row>
        <row r="3925">
          <cell r="A3925">
            <v>6040492</v>
          </cell>
          <cell r="B3925" t="str">
            <v>Oblouk 0 - 90 , variabilní...RBMV 660 FS</v>
          </cell>
          <cell r="C3925">
            <v>5330</v>
          </cell>
          <cell r="D3925">
            <v>1</v>
          </cell>
          <cell r="E3925" t="str">
            <v>KS</v>
          </cell>
          <cell r="F3925">
            <v>5330</v>
          </cell>
        </row>
        <row r="3926">
          <cell r="A3926">
            <v>6040504</v>
          </cell>
          <cell r="B3926" t="str">
            <v>Variabilní oblouk...RBMV 620 FT</v>
          </cell>
          <cell r="C3926">
            <v>3176</v>
          </cell>
          <cell r="D3926">
            <v>1</v>
          </cell>
          <cell r="E3926" t="str">
            <v>KS</v>
          </cell>
          <cell r="F3926">
            <v>3176</v>
          </cell>
        </row>
        <row r="3927">
          <cell r="A3927">
            <v>6040512</v>
          </cell>
          <cell r="B3927" t="str">
            <v>Variabilní oblouk...RBMV 660 FT</v>
          </cell>
          <cell r="C3927">
            <v>7942</v>
          </cell>
          <cell r="D3927">
            <v>1</v>
          </cell>
          <cell r="E3927" t="str">
            <v>KS</v>
          </cell>
          <cell r="F3927">
            <v>7942</v>
          </cell>
        </row>
        <row r="3928">
          <cell r="A3928">
            <v>6040540</v>
          </cell>
          <cell r="B3928" t="str">
            <v>Variabilní oblouk...RBMV 610 A4</v>
          </cell>
          <cell r="C3928">
            <v>3689</v>
          </cell>
          <cell r="D3928">
            <v>1</v>
          </cell>
          <cell r="E3928" t="str">
            <v>KS</v>
          </cell>
          <cell r="F3928">
            <v>3689</v>
          </cell>
        </row>
        <row r="3929">
          <cell r="A3929">
            <v>6040586</v>
          </cell>
          <cell r="B3929" t="str">
            <v>Variabilní oblouk...RBMV 830 FS</v>
          </cell>
          <cell r="C3929">
            <v>3718</v>
          </cell>
          <cell r="D3929">
            <v>1</v>
          </cell>
          <cell r="E3929" t="str">
            <v>KS</v>
          </cell>
          <cell r="F3929">
            <v>3718</v>
          </cell>
        </row>
        <row r="3930">
          <cell r="A3930">
            <v>6040590</v>
          </cell>
          <cell r="B3930" t="str">
            <v>Variabilní oblouk...RBMV 850 FS</v>
          </cell>
          <cell r="C3930">
            <v>5482</v>
          </cell>
          <cell r="D3930">
            <v>1</v>
          </cell>
          <cell r="E3930" t="str">
            <v>KS</v>
          </cell>
          <cell r="F3930">
            <v>5482</v>
          </cell>
        </row>
        <row r="3931">
          <cell r="A3931">
            <v>6040684</v>
          </cell>
          <cell r="B3931" t="str">
            <v>Variabilný oblouk...RBMV 120 FS</v>
          </cell>
          <cell r="C3931">
            <v>3888</v>
          </cell>
          <cell r="D3931">
            <v>1</v>
          </cell>
          <cell r="E3931" t="str">
            <v>KS</v>
          </cell>
          <cell r="F3931">
            <v>3888</v>
          </cell>
        </row>
        <row r="3932">
          <cell r="A3932">
            <v>6040686</v>
          </cell>
          <cell r="B3932" t="str">
            <v>Variabilný oblouk...RBMV 130 FS</v>
          </cell>
          <cell r="C3932">
            <v>4930</v>
          </cell>
          <cell r="D3932">
            <v>1</v>
          </cell>
          <cell r="E3932" t="str">
            <v>KS</v>
          </cell>
          <cell r="F3932">
            <v>4930</v>
          </cell>
        </row>
        <row r="3933">
          <cell r="A3933">
            <v>6040688</v>
          </cell>
          <cell r="B3933" t="str">
            <v>Variabilný oblouk...RBMV 140 FS</v>
          </cell>
          <cell r="C3933">
            <v>5819</v>
          </cell>
          <cell r="D3933">
            <v>1</v>
          </cell>
          <cell r="E3933" t="str">
            <v>KS</v>
          </cell>
          <cell r="F3933">
            <v>5819</v>
          </cell>
        </row>
        <row r="3934">
          <cell r="A3934">
            <v>6040690</v>
          </cell>
          <cell r="B3934" t="str">
            <v>Variabilný oblouk...RBMV 150 FS</v>
          </cell>
          <cell r="C3934">
            <v>7274</v>
          </cell>
          <cell r="D3934">
            <v>1</v>
          </cell>
          <cell r="E3934" t="str">
            <v>KS</v>
          </cell>
          <cell r="F3934">
            <v>7274</v>
          </cell>
        </row>
        <row r="3935">
          <cell r="A3935">
            <v>6040692</v>
          </cell>
          <cell r="B3935" t="str">
            <v>Oblouk 0 - 90 , variabilní...RBMV 160 FS</v>
          </cell>
          <cell r="C3935">
            <v>7938</v>
          </cell>
          <cell r="D3935">
            <v>1</v>
          </cell>
          <cell r="E3935" t="str">
            <v>KS</v>
          </cell>
          <cell r="F3935">
            <v>7938</v>
          </cell>
        </row>
        <row r="3936">
          <cell r="A3936">
            <v>6040712</v>
          </cell>
          <cell r="B3936" t="str">
            <v>Oblouk 0 - 90 , variabilní...RBMV 160 FT</v>
          </cell>
          <cell r="C3936">
            <v>11416</v>
          </cell>
          <cell r="D3936">
            <v>1</v>
          </cell>
          <cell r="E3936" t="str">
            <v>KS</v>
          </cell>
          <cell r="F3936">
            <v>11416</v>
          </cell>
        </row>
        <row r="3937">
          <cell r="A3937">
            <v>6040780</v>
          </cell>
          <cell r="B3937" t="str">
            <v>Víko variabilního oblouku...DFBMV 100 DD</v>
          </cell>
          <cell r="C3937">
            <v>1498</v>
          </cell>
          <cell r="D3937">
            <v>1</v>
          </cell>
          <cell r="E3937" t="str">
            <v>KS</v>
          </cell>
          <cell r="F3937">
            <v>1498</v>
          </cell>
        </row>
        <row r="3938">
          <cell r="A3938">
            <v>6040784</v>
          </cell>
          <cell r="B3938" t="str">
            <v>Víko variabilního oblouku...DFBMV 200 DD</v>
          </cell>
          <cell r="C3938">
            <v>2129</v>
          </cell>
          <cell r="D3938">
            <v>1</v>
          </cell>
          <cell r="E3938" t="str">
            <v>KS</v>
          </cell>
          <cell r="F3938">
            <v>2129</v>
          </cell>
        </row>
        <row r="3939">
          <cell r="A3939">
            <v>6040800</v>
          </cell>
          <cell r="B3939" t="str">
            <v>Víko variabilního oblouku...DFBMV 100 A2</v>
          </cell>
          <cell r="C3939">
            <v>2385</v>
          </cell>
          <cell r="D3939">
            <v>1</v>
          </cell>
          <cell r="E3939" t="str">
            <v>KS</v>
          </cell>
          <cell r="F3939">
            <v>2385</v>
          </cell>
        </row>
        <row r="3940">
          <cell r="A3940">
            <v>6040802</v>
          </cell>
          <cell r="B3940" t="str">
            <v>Víko variabilního oblouku...DFBMV 150 A2</v>
          </cell>
          <cell r="C3940">
            <v>2586</v>
          </cell>
          <cell r="D3940">
            <v>1</v>
          </cell>
          <cell r="E3940" t="str">
            <v>KS</v>
          </cell>
          <cell r="F3940">
            <v>2586</v>
          </cell>
        </row>
        <row r="3941">
          <cell r="A3941">
            <v>6040804</v>
          </cell>
          <cell r="B3941" t="str">
            <v>Víko variabilního oblouku...DFBMV 200 A2</v>
          </cell>
          <cell r="C3941">
            <v>2894</v>
          </cell>
          <cell r="D3941">
            <v>1</v>
          </cell>
          <cell r="E3941" t="str">
            <v>KS</v>
          </cell>
          <cell r="F3941">
            <v>2894</v>
          </cell>
        </row>
        <row r="3942">
          <cell r="A3942">
            <v>6040822</v>
          </cell>
          <cell r="B3942" t="str">
            <v>Víko variabilního oblouku...DFBMV 150 A4</v>
          </cell>
          <cell r="C3942">
            <v>3201</v>
          </cell>
          <cell r="D3942">
            <v>1</v>
          </cell>
          <cell r="E3942" t="str">
            <v>KS</v>
          </cell>
          <cell r="F3942">
            <v>3201</v>
          </cell>
        </row>
        <row r="3943">
          <cell r="A3943">
            <v>6041000</v>
          </cell>
          <cell r="B3943" t="str">
            <v>Oblouk 45°...RBM 45 310 FS</v>
          </cell>
          <cell r="C3943">
            <v>921</v>
          </cell>
          <cell r="D3943">
            <v>1</v>
          </cell>
          <cell r="E3943" t="str">
            <v>KS</v>
          </cell>
          <cell r="F3943">
            <v>921</v>
          </cell>
        </row>
        <row r="3944">
          <cell r="A3944">
            <v>6041002</v>
          </cell>
          <cell r="B3944" t="str">
            <v>Oblouk 45°...RBM 45 320 FS</v>
          </cell>
          <cell r="C3944">
            <v>1302</v>
          </cell>
          <cell r="D3944">
            <v>1</v>
          </cell>
          <cell r="E3944" t="str">
            <v>KS</v>
          </cell>
          <cell r="F3944">
            <v>1302</v>
          </cell>
        </row>
        <row r="3945">
          <cell r="A3945">
            <v>6041004</v>
          </cell>
          <cell r="B3945" t="str">
            <v>Oblouk 45°...RBM 45 330 FS</v>
          </cell>
          <cell r="C3945">
            <v>1747</v>
          </cell>
          <cell r="D3945">
            <v>1</v>
          </cell>
          <cell r="E3945" t="str">
            <v>KS</v>
          </cell>
          <cell r="F3945">
            <v>1747</v>
          </cell>
        </row>
        <row r="3946">
          <cell r="A3946">
            <v>6041010</v>
          </cell>
          <cell r="B3946" t="str">
            <v>Oblouk 90°...RBM 90 310 FS</v>
          </cell>
          <cell r="C3946">
            <v>926</v>
          </cell>
          <cell r="D3946">
            <v>1</v>
          </cell>
          <cell r="E3946" t="str">
            <v>KS</v>
          </cell>
          <cell r="F3946">
            <v>926</v>
          </cell>
        </row>
        <row r="3947">
          <cell r="A3947">
            <v>6041012</v>
          </cell>
          <cell r="B3947" t="str">
            <v>Oblouk 90°...RBM 90 320 FS</v>
          </cell>
          <cell r="C3947">
            <v>1062</v>
          </cell>
          <cell r="D3947">
            <v>1</v>
          </cell>
          <cell r="E3947" t="str">
            <v>KS</v>
          </cell>
          <cell r="F3947">
            <v>1062</v>
          </cell>
        </row>
        <row r="3948">
          <cell r="A3948">
            <v>6041014</v>
          </cell>
          <cell r="B3948" t="str">
            <v>Oblouk 90°...RBM 90 330 FS</v>
          </cell>
          <cell r="C3948">
            <v>1368</v>
          </cell>
          <cell r="D3948">
            <v>1</v>
          </cell>
          <cell r="E3948" t="str">
            <v>KS</v>
          </cell>
          <cell r="F3948">
            <v>1368</v>
          </cell>
        </row>
        <row r="3949">
          <cell r="A3949">
            <v>6041020</v>
          </cell>
          <cell r="B3949" t="str">
            <v>Odbočný díl...RAAM 310 FS</v>
          </cell>
          <cell r="C3949">
            <v>692</v>
          </cell>
          <cell r="D3949">
            <v>1</v>
          </cell>
          <cell r="E3949" t="str">
            <v>KS</v>
          </cell>
          <cell r="F3949">
            <v>692</v>
          </cell>
        </row>
        <row r="3950">
          <cell r="A3950">
            <v>6041022</v>
          </cell>
          <cell r="B3950" t="str">
            <v>Odbočný díl...RAAM 320 FS</v>
          </cell>
          <cell r="C3950">
            <v>680</v>
          </cell>
          <cell r="D3950">
            <v>1</v>
          </cell>
          <cell r="E3950" t="str">
            <v>KS</v>
          </cell>
          <cell r="F3950">
            <v>680</v>
          </cell>
        </row>
        <row r="3951">
          <cell r="A3951">
            <v>6041024</v>
          </cell>
          <cell r="B3951" t="str">
            <v>Odbočný díl...RAAM 330 FS</v>
          </cell>
          <cell r="C3951">
            <v>770</v>
          </cell>
          <cell r="D3951">
            <v>1</v>
          </cell>
          <cell r="E3951" t="str">
            <v>KS</v>
          </cell>
          <cell r="F3951">
            <v>770</v>
          </cell>
        </row>
        <row r="3952">
          <cell r="A3952">
            <v>6041030</v>
          </cell>
          <cell r="B3952" t="str">
            <v>Odbočný díl T...RTM 310 FS</v>
          </cell>
          <cell r="C3952">
            <v>1017</v>
          </cell>
          <cell r="D3952">
            <v>1</v>
          </cell>
          <cell r="E3952" t="str">
            <v>KS</v>
          </cell>
          <cell r="F3952">
            <v>1017</v>
          </cell>
        </row>
        <row r="3953">
          <cell r="A3953">
            <v>6041032</v>
          </cell>
          <cell r="B3953" t="str">
            <v>Odbočný díl T...RTM 320 FS</v>
          </cell>
          <cell r="C3953">
            <v>1471</v>
          </cell>
          <cell r="D3953">
            <v>1</v>
          </cell>
          <cell r="E3953" t="str">
            <v>KS</v>
          </cell>
          <cell r="F3953">
            <v>1471</v>
          </cell>
        </row>
        <row r="3954">
          <cell r="A3954">
            <v>6041040</v>
          </cell>
          <cell r="B3954" t="str">
            <v>Oblouk 45°...RBM 45 610 FS</v>
          </cell>
          <cell r="C3954">
            <v>844</v>
          </cell>
          <cell r="D3954">
            <v>1</v>
          </cell>
          <cell r="E3954" t="str">
            <v>KS</v>
          </cell>
          <cell r="F3954">
            <v>844</v>
          </cell>
        </row>
        <row r="3955">
          <cell r="A3955">
            <v>6041042</v>
          </cell>
          <cell r="B3955" t="str">
            <v>Oblouk 45°...RBM 45 615 FS</v>
          </cell>
          <cell r="C3955">
            <v>938</v>
          </cell>
          <cell r="D3955">
            <v>1</v>
          </cell>
          <cell r="E3955" t="str">
            <v>KS</v>
          </cell>
          <cell r="F3955">
            <v>938</v>
          </cell>
        </row>
        <row r="3956">
          <cell r="A3956">
            <v>6041044</v>
          </cell>
          <cell r="B3956" t="str">
            <v>Oblouk 45°...RBM 45 620 FS</v>
          </cell>
          <cell r="C3956">
            <v>997</v>
          </cell>
          <cell r="D3956">
            <v>1</v>
          </cell>
          <cell r="E3956" t="str">
            <v>KS</v>
          </cell>
          <cell r="F3956">
            <v>997</v>
          </cell>
        </row>
        <row r="3957">
          <cell r="A3957">
            <v>6041046</v>
          </cell>
          <cell r="B3957" t="str">
            <v>Oblouk 45°...RBM 45 630 FS</v>
          </cell>
          <cell r="C3957">
            <v>1160</v>
          </cell>
          <cell r="D3957">
            <v>1</v>
          </cell>
          <cell r="E3957" t="str">
            <v>KS</v>
          </cell>
          <cell r="F3957">
            <v>1160</v>
          </cell>
        </row>
        <row r="3958">
          <cell r="A3958">
            <v>6041048</v>
          </cell>
          <cell r="B3958" t="str">
            <v>Oblouk 45°...RBM 45 640 FS</v>
          </cell>
          <cell r="C3958">
            <v>1752</v>
          </cell>
          <cell r="D3958">
            <v>1</v>
          </cell>
          <cell r="E3958" t="str">
            <v>KS</v>
          </cell>
          <cell r="F3958">
            <v>1752</v>
          </cell>
        </row>
        <row r="3959">
          <cell r="A3959">
            <v>6041050</v>
          </cell>
          <cell r="B3959" t="str">
            <v>Oblouk 45°...RBM 45 650 FS</v>
          </cell>
          <cell r="C3959">
            <v>2462</v>
          </cell>
          <cell r="D3959">
            <v>1</v>
          </cell>
          <cell r="E3959" t="str">
            <v>KS</v>
          </cell>
          <cell r="F3959">
            <v>2462</v>
          </cell>
        </row>
        <row r="3960">
          <cell r="A3960">
            <v>6041052</v>
          </cell>
          <cell r="B3960" t="str">
            <v>Oblouk 45°...RBM 45 660 FS</v>
          </cell>
          <cell r="C3960">
            <v>2853</v>
          </cell>
          <cell r="D3960">
            <v>1</v>
          </cell>
          <cell r="E3960" t="str">
            <v>KS</v>
          </cell>
          <cell r="F3960">
            <v>2853</v>
          </cell>
        </row>
        <row r="3961">
          <cell r="A3961">
            <v>6041060</v>
          </cell>
          <cell r="B3961" t="str">
            <v>Oblouk 45°...RBM 45 610 FT</v>
          </cell>
          <cell r="C3961">
            <v>1323</v>
          </cell>
          <cell r="D3961">
            <v>1</v>
          </cell>
          <cell r="E3961" t="str">
            <v>KS</v>
          </cell>
          <cell r="F3961">
            <v>1323</v>
          </cell>
        </row>
        <row r="3962">
          <cell r="A3962">
            <v>6041062</v>
          </cell>
          <cell r="B3962" t="str">
            <v>Oblouk 45°...RBM 45 615 FT</v>
          </cell>
          <cell r="C3962">
            <v>1344</v>
          </cell>
          <cell r="D3962">
            <v>1</v>
          </cell>
          <cell r="E3962" t="str">
            <v>KS</v>
          </cell>
          <cell r="F3962">
            <v>1344</v>
          </cell>
        </row>
        <row r="3963">
          <cell r="A3963">
            <v>6041064</v>
          </cell>
          <cell r="B3963" t="str">
            <v>Oblouk 45°...RBM 45 620 FT</v>
          </cell>
          <cell r="C3963">
            <v>1705</v>
          </cell>
          <cell r="D3963">
            <v>1</v>
          </cell>
          <cell r="E3963" t="str">
            <v>KS</v>
          </cell>
          <cell r="F3963">
            <v>1705</v>
          </cell>
        </row>
        <row r="3964">
          <cell r="A3964">
            <v>6041066</v>
          </cell>
          <cell r="B3964" t="str">
            <v>Oblouk 45°...RBM 45 630 FT</v>
          </cell>
          <cell r="C3964">
            <v>1950</v>
          </cell>
          <cell r="D3964">
            <v>1</v>
          </cell>
          <cell r="E3964" t="str">
            <v>KS</v>
          </cell>
          <cell r="F3964">
            <v>1950</v>
          </cell>
        </row>
        <row r="3965">
          <cell r="A3965">
            <v>6041068</v>
          </cell>
          <cell r="B3965" t="str">
            <v>Oblouk 45°...RBM 45 640 FT</v>
          </cell>
          <cell r="C3965">
            <v>2780</v>
          </cell>
          <cell r="D3965">
            <v>1</v>
          </cell>
          <cell r="E3965" t="str">
            <v>KS</v>
          </cell>
          <cell r="F3965">
            <v>2780</v>
          </cell>
        </row>
        <row r="3966">
          <cell r="A3966">
            <v>6041070</v>
          </cell>
          <cell r="B3966" t="str">
            <v>Oblouk 45°...RBM 45 650 FT</v>
          </cell>
          <cell r="C3966">
            <v>3549</v>
          </cell>
          <cell r="D3966">
            <v>1</v>
          </cell>
          <cell r="E3966" t="str">
            <v>KS</v>
          </cell>
          <cell r="F3966">
            <v>3549</v>
          </cell>
        </row>
        <row r="3967">
          <cell r="A3967">
            <v>6041072</v>
          </cell>
          <cell r="B3967" t="str">
            <v>Oblouk 45°...RBM 45 660 FT</v>
          </cell>
          <cell r="C3967">
            <v>4031</v>
          </cell>
          <cell r="D3967">
            <v>1</v>
          </cell>
          <cell r="E3967" t="str">
            <v>KS</v>
          </cell>
          <cell r="F3967">
            <v>4031</v>
          </cell>
        </row>
        <row r="3968">
          <cell r="A3968">
            <v>6041080</v>
          </cell>
          <cell r="B3968" t="str">
            <v>Oblouk 45°...RBM 45 610 A2</v>
          </cell>
          <cell r="C3968">
            <v>1695</v>
          </cell>
          <cell r="D3968">
            <v>1</v>
          </cell>
          <cell r="E3968" t="str">
            <v>KS</v>
          </cell>
          <cell r="F3968">
            <v>1695</v>
          </cell>
        </row>
        <row r="3969">
          <cell r="A3969">
            <v>6041084</v>
          </cell>
          <cell r="B3969" t="str">
            <v>Oblouk 45°...RBM 45 620 A2</v>
          </cell>
          <cell r="C3969">
            <v>2810</v>
          </cell>
          <cell r="D3969">
            <v>1</v>
          </cell>
          <cell r="E3969" t="str">
            <v>KS</v>
          </cell>
          <cell r="F3969">
            <v>2810</v>
          </cell>
        </row>
        <row r="3970">
          <cell r="A3970">
            <v>6041086</v>
          </cell>
          <cell r="B3970" t="str">
            <v>Oblouk 45°...RBM 45 630 A2</v>
          </cell>
          <cell r="C3970">
            <v>5159</v>
          </cell>
          <cell r="D3970">
            <v>1</v>
          </cell>
          <cell r="E3970" t="str">
            <v>KS</v>
          </cell>
          <cell r="F3970">
            <v>5159</v>
          </cell>
        </row>
        <row r="3971">
          <cell r="A3971">
            <v>6041088</v>
          </cell>
          <cell r="B3971" t="str">
            <v>Oblouk 45°...RBM 45 640 A2</v>
          </cell>
          <cell r="C3971">
            <v>5696</v>
          </cell>
          <cell r="D3971">
            <v>1</v>
          </cell>
          <cell r="E3971" t="str">
            <v>KS</v>
          </cell>
          <cell r="F3971">
            <v>5696</v>
          </cell>
        </row>
        <row r="3972">
          <cell r="A3972">
            <v>6041130</v>
          </cell>
          <cell r="B3972" t="str">
            <v>Oblouk 90°...RBM 90 610 FS</v>
          </cell>
          <cell r="C3972">
            <v>890</v>
          </cell>
          <cell r="D3972">
            <v>1</v>
          </cell>
          <cell r="E3972" t="str">
            <v>KS</v>
          </cell>
          <cell r="F3972">
            <v>890</v>
          </cell>
        </row>
        <row r="3973">
          <cell r="A3973">
            <v>6041132</v>
          </cell>
          <cell r="B3973" t="str">
            <v>Oblouk 90°...RBM 90 615 FS</v>
          </cell>
          <cell r="C3973">
            <v>924</v>
          </cell>
          <cell r="D3973">
            <v>1</v>
          </cell>
          <cell r="E3973" t="str">
            <v>KS</v>
          </cell>
          <cell r="F3973">
            <v>924</v>
          </cell>
        </row>
        <row r="3974">
          <cell r="A3974">
            <v>6041134</v>
          </cell>
          <cell r="B3974" t="str">
            <v>Oblouk 90°...RBM 90 620 FS</v>
          </cell>
          <cell r="C3974">
            <v>1049</v>
          </cell>
          <cell r="D3974">
            <v>1</v>
          </cell>
          <cell r="E3974" t="str">
            <v>KS</v>
          </cell>
          <cell r="F3974">
            <v>1049</v>
          </cell>
        </row>
        <row r="3975">
          <cell r="A3975">
            <v>6041136</v>
          </cell>
          <cell r="B3975" t="str">
            <v>Oblouk 90°...RBM 90 630 FS</v>
          </cell>
          <cell r="C3975">
            <v>1193</v>
          </cell>
          <cell r="D3975">
            <v>1</v>
          </cell>
          <cell r="E3975" t="str">
            <v>KS</v>
          </cell>
          <cell r="F3975">
            <v>1193</v>
          </cell>
        </row>
        <row r="3976">
          <cell r="A3976">
            <v>6041138</v>
          </cell>
          <cell r="B3976" t="str">
            <v>Oblouk 90°...RBM 90 640 FS</v>
          </cell>
          <cell r="C3976">
            <v>2791</v>
          </cell>
          <cell r="D3976">
            <v>1</v>
          </cell>
          <cell r="E3976" t="str">
            <v>KS</v>
          </cell>
          <cell r="F3976">
            <v>2791</v>
          </cell>
        </row>
        <row r="3977">
          <cell r="A3977">
            <v>6041140</v>
          </cell>
          <cell r="B3977" t="str">
            <v>Oblouk 90°...RBM 90 650 FS</v>
          </cell>
          <cell r="C3977">
            <v>3272</v>
          </cell>
          <cell r="D3977">
            <v>1</v>
          </cell>
          <cell r="E3977" t="str">
            <v>KS</v>
          </cell>
          <cell r="F3977">
            <v>3272</v>
          </cell>
        </row>
        <row r="3978">
          <cell r="A3978">
            <v>6041142</v>
          </cell>
          <cell r="B3978" t="str">
            <v>Oblouk 90°...RBM 90 660 FS</v>
          </cell>
          <cell r="C3978">
            <v>4051</v>
          </cell>
          <cell r="D3978">
            <v>1</v>
          </cell>
          <cell r="E3978" t="str">
            <v>KS</v>
          </cell>
          <cell r="F3978">
            <v>4051</v>
          </cell>
        </row>
        <row r="3979">
          <cell r="A3979">
            <v>6041150</v>
          </cell>
          <cell r="B3979" t="str">
            <v>Oblouk 90°...RBM 90 610 FT</v>
          </cell>
          <cell r="C3979">
            <v>1621</v>
          </cell>
          <cell r="D3979">
            <v>1</v>
          </cell>
          <cell r="E3979" t="str">
            <v>KS</v>
          </cell>
          <cell r="F3979">
            <v>1621</v>
          </cell>
        </row>
        <row r="3980">
          <cell r="A3980">
            <v>6041152</v>
          </cell>
          <cell r="B3980" t="str">
            <v>Oblouk 90°...RBM 90 615 FT</v>
          </cell>
          <cell r="C3980">
            <v>1752</v>
          </cell>
          <cell r="D3980">
            <v>1</v>
          </cell>
          <cell r="E3980" t="str">
            <v>KS</v>
          </cell>
          <cell r="F3980">
            <v>1752</v>
          </cell>
        </row>
        <row r="3981">
          <cell r="A3981">
            <v>6041154</v>
          </cell>
          <cell r="B3981" t="str">
            <v>Oblouk 90°...RBM 90 620 FT</v>
          </cell>
          <cell r="C3981">
            <v>1917</v>
          </cell>
          <cell r="D3981">
            <v>1</v>
          </cell>
          <cell r="E3981" t="str">
            <v>KS</v>
          </cell>
          <cell r="F3981">
            <v>1917</v>
          </cell>
        </row>
        <row r="3982">
          <cell r="A3982">
            <v>6041156</v>
          </cell>
          <cell r="B3982" t="str">
            <v>Oblouk 90°...RBM 90 630 FT</v>
          </cell>
          <cell r="C3982">
            <v>2615</v>
          </cell>
          <cell r="D3982">
            <v>1</v>
          </cell>
          <cell r="E3982" t="str">
            <v>KS</v>
          </cell>
          <cell r="F3982">
            <v>2615</v>
          </cell>
        </row>
        <row r="3983">
          <cell r="A3983">
            <v>6041158</v>
          </cell>
          <cell r="B3983" t="str">
            <v>Oblouk 90°...RBM 90 640 FT</v>
          </cell>
          <cell r="C3983">
            <v>4526</v>
          </cell>
          <cell r="D3983">
            <v>1</v>
          </cell>
          <cell r="E3983" t="str">
            <v>KS</v>
          </cell>
          <cell r="F3983">
            <v>4526</v>
          </cell>
        </row>
        <row r="3984">
          <cell r="A3984">
            <v>6041160</v>
          </cell>
          <cell r="B3984" t="str">
            <v>Oblouk 90°...RBM 90 650 FT</v>
          </cell>
          <cell r="C3984">
            <v>5506</v>
          </cell>
          <cell r="D3984">
            <v>1</v>
          </cell>
          <cell r="E3984" t="str">
            <v>KS</v>
          </cell>
          <cell r="F3984">
            <v>5506</v>
          </cell>
        </row>
        <row r="3985">
          <cell r="A3985">
            <v>6041162</v>
          </cell>
          <cell r="B3985" t="str">
            <v>Oblouk 90°...RBM 90 660 FT</v>
          </cell>
          <cell r="C3985">
            <v>6496</v>
          </cell>
          <cell r="D3985">
            <v>1</v>
          </cell>
          <cell r="E3985" t="str">
            <v>KS</v>
          </cell>
          <cell r="F3985">
            <v>6496</v>
          </cell>
        </row>
        <row r="3986">
          <cell r="A3986">
            <v>6041180</v>
          </cell>
          <cell r="B3986" t="str">
            <v>Oblouk 90°...RBM 90 610 A2</v>
          </cell>
          <cell r="C3986">
            <v>2227</v>
          </cell>
          <cell r="D3986">
            <v>1</v>
          </cell>
          <cell r="E3986" t="str">
            <v>KS</v>
          </cell>
          <cell r="F3986">
            <v>2227</v>
          </cell>
        </row>
        <row r="3987">
          <cell r="A3987">
            <v>6041184</v>
          </cell>
          <cell r="B3987" t="str">
            <v>Oblouk 90°...RBM 90 620 A2</v>
          </cell>
          <cell r="C3987">
            <v>2601</v>
          </cell>
          <cell r="D3987">
            <v>1</v>
          </cell>
          <cell r="E3987" t="str">
            <v>KS</v>
          </cell>
          <cell r="F3987">
            <v>2601</v>
          </cell>
        </row>
        <row r="3988">
          <cell r="A3988">
            <v>6041186</v>
          </cell>
          <cell r="B3988" t="str">
            <v>Oblouk 90°...RBM 90 630 A2</v>
          </cell>
          <cell r="C3988">
            <v>3078</v>
          </cell>
          <cell r="D3988">
            <v>1</v>
          </cell>
          <cell r="E3988" t="str">
            <v>KS</v>
          </cell>
          <cell r="F3988">
            <v>3078</v>
          </cell>
        </row>
        <row r="3989">
          <cell r="A3989">
            <v>6041188</v>
          </cell>
          <cell r="B3989" t="str">
            <v>Oblouk 90°...RBM 90 640 A2</v>
          </cell>
          <cell r="C3989">
            <v>7010</v>
          </cell>
          <cell r="D3989">
            <v>1</v>
          </cell>
          <cell r="E3989" t="str">
            <v>KS</v>
          </cell>
          <cell r="F3989">
            <v>7010</v>
          </cell>
        </row>
        <row r="3990">
          <cell r="A3990">
            <v>6041190</v>
          </cell>
          <cell r="B3990" t="str">
            <v>Oblouk 90°...RBM 90 650 A2</v>
          </cell>
          <cell r="C3990">
            <v>7722</v>
          </cell>
          <cell r="D3990">
            <v>1</v>
          </cell>
          <cell r="E3990" t="str">
            <v>KS</v>
          </cell>
          <cell r="F3990">
            <v>7722</v>
          </cell>
        </row>
        <row r="3991">
          <cell r="A3991">
            <v>6041200</v>
          </cell>
          <cell r="B3991" t="str">
            <v>Oblouk 90°...RBM 90 610 A4</v>
          </cell>
          <cell r="C3991">
            <v>2704</v>
          </cell>
          <cell r="D3991">
            <v>1</v>
          </cell>
          <cell r="E3991" t="str">
            <v>KS</v>
          </cell>
          <cell r="F3991">
            <v>2704</v>
          </cell>
        </row>
        <row r="3992">
          <cell r="A3992">
            <v>6041202</v>
          </cell>
          <cell r="B3992" t="str">
            <v>Oblouk 90°...RBM 90 615 A4</v>
          </cell>
          <cell r="C3992">
            <v>3014</v>
          </cell>
          <cell r="D3992">
            <v>1</v>
          </cell>
          <cell r="E3992" t="str">
            <v>KS</v>
          </cell>
          <cell r="F3992">
            <v>3014</v>
          </cell>
        </row>
        <row r="3993">
          <cell r="A3993">
            <v>6041204</v>
          </cell>
          <cell r="B3993" t="str">
            <v>Oblouk 90°...RBM 90 620 A4</v>
          </cell>
          <cell r="C3993">
            <v>3070</v>
          </cell>
          <cell r="D3993">
            <v>1</v>
          </cell>
          <cell r="E3993" t="str">
            <v>KS</v>
          </cell>
          <cell r="F3993">
            <v>3070</v>
          </cell>
        </row>
        <row r="3994">
          <cell r="A3994">
            <v>6041206</v>
          </cell>
          <cell r="B3994" t="str">
            <v>Oblouk 90°...RBM 90 630 A4</v>
          </cell>
          <cell r="C3994">
            <v>5450</v>
          </cell>
          <cell r="D3994">
            <v>1</v>
          </cell>
          <cell r="E3994" t="str">
            <v>KS</v>
          </cell>
          <cell r="F3994">
            <v>5450</v>
          </cell>
        </row>
        <row r="3995">
          <cell r="A3995">
            <v>6041208</v>
          </cell>
          <cell r="B3995" t="str">
            <v>Oblouk 90°...RBM 90 640 A4</v>
          </cell>
          <cell r="C3995">
            <v>11565</v>
          </cell>
          <cell r="D3995">
            <v>1</v>
          </cell>
          <cell r="E3995" t="str">
            <v>KS</v>
          </cell>
          <cell r="F3995">
            <v>11565</v>
          </cell>
        </row>
        <row r="3996">
          <cell r="A3996">
            <v>6041210</v>
          </cell>
          <cell r="B3996" t="str">
            <v>Oblouk 90°...RBM 90 650 A4</v>
          </cell>
          <cell r="C3996">
            <v>13359</v>
          </cell>
          <cell r="D3996">
            <v>1</v>
          </cell>
          <cell r="E3996" t="str">
            <v>KS</v>
          </cell>
          <cell r="F3996">
            <v>13359</v>
          </cell>
        </row>
        <row r="3997">
          <cell r="A3997">
            <v>6041212</v>
          </cell>
          <cell r="B3997" t="str">
            <v>Oblouk 90°...RBM 90 660 A4</v>
          </cell>
          <cell r="C3997">
            <v>14719</v>
          </cell>
          <cell r="D3997">
            <v>1</v>
          </cell>
          <cell r="E3997" t="str">
            <v>KS</v>
          </cell>
          <cell r="F3997">
            <v>14719</v>
          </cell>
        </row>
        <row r="3998">
          <cell r="A3998">
            <v>6041230</v>
          </cell>
          <cell r="B3998" t="str">
            <v>Odbočný díl...RAAM 610 FS</v>
          </cell>
          <cell r="C3998">
            <v>805</v>
          </cell>
          <cell r="D3998">
            <v>1</v>
          </cell>
          <cell r="E3998" t="str">
            <v>KS</v>
          </cell>
          <cell r="F3998">
            <v>805</v>
          </cell>
        </row>
        <row r="3999">
          <cell r="A3999">
            <v>6041232</v>
          </cell>
          <cell r="B3999" t="str">
            <v>Odbočný díl...RAAM 615 FS</v>
          </cell>
          <cell r="C3999">
            <v>925</v>
          </cell>
          <cell r="D3999">
            <v>1</v>
          </cell>
          <cell r="E3999" t="str">
            <v>KS</v>
          </cell>
          <cell r="F3999">
            <v>925</v>
          </cell>
        </row>
        <row r="4000">
          <cell r="A4000">
            <v>6041234</v>
          </cell>
          <cell r="B4000" t="str">
            <v>Odbočný díl...RAAM 620 FS</v>
          </cell>
          <cell r="C4000">
            <v>943</v>
          </cell>
          <cell r="D4000">
            <v>1</v>
          </cell>
          <cell r="E4000" t="str">
            <v>KS</v>
          </cell>
          <cell r="F4000">
            <v>943</v>
          </cell>
        </row>
        <row r="4001">
          <cell r="A4001">
            <v>6041236</v>
          </cell>
          <cell r="B4001" t="str">
            <v>Odbočný díl...RAAM 630 FS</v>
          </cell>
          <cell r="C4001">
            <v>889</v>
          </cell>
          <cell r="D4001">
            <v>1</v>
          </cell>
          <cell r="E4001" t="str">
            <v>KS</v>
          </cell>
          <cell r="F4001">
            <v>889</v>
          </cell>
        </row>
        <row r="4002">
          <cell r="A4002">
            <v>6041238</v>
          </cell>
          <cell r="B4002" t="str">
            <v>Odbočný díl...RAAM 640 FS</v>
          </cell>
          <cell r="C4002">
            <v>2000</v>
          </cell>
          <cell r="D4002">
            <v>1</v>
          </cell>
          <cell r="E4002" t="str">
            <v>KS</v>
          </cell>
          <cell r="F4002">
            <v>2000</v>
          </cell>
        </row>
        <row r="4003">
          <cell r="A4003">
            <v>6041240</v>
          </cell>
          <cell r="B4003" t="str">
            <v>Odbočný díl...RAAM 650 FS</v>
          </cell>
          <cell r="C4003">
            <v>2204</v>
          </cell>
          <cell r="D4003">
            <v>1</v>
          </cell>
          <cell r="E4003" t="str">
            <v>KS</v>
          </cell>
          <cell r="F4003">
            <v>2204</v>
          </cell>
        </row>
        <row r="4004">
          <cell r="A4004">
            <v>6041242</v>
          </cell>
          <cell r="B4004" t="str">
            <v>Odbočný díl...RAAM 660 FS</v>
          </cell>
          <cell r="C4004">
            <v>2276</v>
          </cell>
          <cell r="D4004">
            <v>1</v>
          </cell>
          <cell r="E4004" t="str">
            <v>KS</v>
          </cell>
          <cell r="F4004">
            <v>2276</v>
          </cell>
        </row>
        <row r="4005">
          <cell r="A4005">
            <v>6041250</v>
          </cell>
          <cell r="B4005" t="str">
            <v>Odbočný díl...RAAM 610 FT</v>
          </cell>
          <cell r="C4005">
            <v>1271</v>
          </cell>
          <cell r="D4005">
            <v>1</v>
          </cell>
          <cell r="E4005" t="str">
            <v>KS</v>
          </cell>
          <cell r="F4005">
            <v>1271</v>
          </cell>
        </row>
        <row r="4006">
          <cell r="A4006">
            <v>6041252</v>
          </cell>
          <cell r="B4006" t="str">
            <v>Odbočný díl...RAAM 615 FT</v>
          </cell>
          <cell r="C4006">
            <v>1315</v>
          </cell>
          <cell r="D4006">
            <v>1</v>
          </cell>
          <cell r="E4006" t="str">
            <v>KS</v>
          </cell>
          <cell r="F4006">
            <v>1315</v>
          </cell>
        </row>
        <row r="4007">
          <cell r="A4007">
            <v>6041254</v>
          </cell>
          <cell r="B4007" t="str">
            <v>Odbočný díl...RAAM 620 FT</v>
          </cell>
          <cell r="C4007">
            <v>1761</v>
          </cell>
          <cell r="D4007">
            <v>1</v>
          </cell>
          <cell r="E4007" t="str">
            <v>KS</v>
          </cell>
          <cell r="F4007">
            <v>1761</v>
          </cell>
        </row>
        <row r="4008">
          <cell r="A4008">
            <v>6041257</v>
          </cell>
          <cell r="B4008" t="str">
            <v>Odbočný díl...RAAM 630 FT</v>
          </cell>
          <cell r="C4008">
            <v>2358</v>
          </cell>
          <cell r="D4008">
            <v>1</v>
          </cell>
          <cell r="E4008" t="str">
            <v>KS</v>
          </cell>
          <cell r="F4008">
            <v>2358</v>
          </cell>
        </row>
        <row r="4009">
          <cell r="A4009">
            <v>6041259</v>
          </cell>
          <cell r="B4009" t="str">
            <v>Odbočný díl...RAAM 640 FT</v>
          </cell>
          <cell r="C4009">
            <v>3059</v>
          </cell>
          <cell r="D4009">
            <v>1</v>
          </cell>
          <cell r="E4009" t="str">
            <v>KS</v>
          </cell>
          <cell r="F4009">
            <v>3059</v>
          </cell>
        </row>
        <row r="4010">
          <cell r="A4010">
            <v>6041261</v>
          </cell>
          <cell r="B4010" t="str">
            <v>Odbočný díl...RAAM 650 FT</v>
          </cell>
          <cell r="C4010">
            <v>3410</v>
          </cell>
          <cell r="D4010">
            <v>1</v>
          </cell>
          <cell r="E4010" t="str">
            <v>KS</v>
          </cell>
          <cell r="F4010">
            <v>3410</v>
          </cell>
        </row>
        <row r="4011">
          <cell r="A4011">
            <v>6041263</v>
          </cell>
          <cell r="B4011" t="str">
            <v>Odbočný díl...RAAM 660 FT</v>
          </cell>
          <cell r="C4011">
            <v>3662</v>
          </cell>
          <cell r="D4011">
            <v>1</v>
          </cell>
          <cell r="E4011" t="str">
            <v>KS</v>
          </cell>
          <cell r="F4011">
            <v>3662</v>
          </cell>
        </row>
        <row r="4012">
          <cell r="A4012">
            <v>6041270</v>
          </cell>
          <cell r="B4012" t="str">
            <v>Odbočný díl...RAAM 610 A2</v>
          </cell>
          <cell r="C4012">
            <v>1417</v>
          </cell>
          <cell r="D4012">
            <v>1</v>
          </cell>
          <cell r="E4012" t="str">
            <v>KS</v>
          </cell>
          <cell r="F4012">
            <v>1417</v>
          </cell>
        </row>
        <row r="4013">
          <cell r="A4013">
            <v>6041275</v>
          </cell>
          <cell r="B4013" t="str">
            <v>Odbočný díl...RAAM 620 A2</v>
          </cell>
          <cell r="C4013">
            <v>1721</v>
          </cell>
          <cell r="D4013">
            <v>1</v>
          </cell>
          <cell r="E4013" t="str">
            <v>KS</v>
          </cell>
          <cell r="F4013">
            <v>1721</v>
          </cell>
        </row>
        <row r="4014">
          <cell r="A4014">
            <v>6041277</v>
          </cell>
          <cell r="B4014" t="str">
            <v>Odbočný díl...RAAM 630 A2</v>
          </cell>
          <cell r="C4014">
            <v>1937</v>
          </cell>
          <cell r="D4014">
            <v>1</v>
          </cell>
          <cell r="E4014" t="str">
            <v>KS</v>
          </cell>
          <cell r="F4014">
            <v>1937</v>
          </cell>
        </row>
        <row r="4015">
          <cell r="A4015">
            <v>6041279</v>
          </cell>
          <cell r="B4015" t="str">
            <v>Odbočný díl...RAAM 640 A2</v>
          </cell>
          <cell r="C4015">
            <v>2721</v>
          </cell>
          <cell r="D4015">
            <v>1</v>
          </cell>
          <cell r="E4015" t="str">
            <v>KS</v>
          </cell>
          <cell r="F4015">
            <v>2721</v>
          </cell>
        </row>
        <row r="4016">
          <cell r="A4016">
            <v>6041282</v>
          </cell>
          <cell r="B4016" t="str">
            <v>Odbočný díl...RAAM 650 A2</v>
          </cell>
          <cell r="C4016">
            <v>3281</v>
          </cell>
          <cell r="D4016">
            <v>1</v>
          </cell>
          <cell r="E4016" t="str">
            <v>KS</v>
          </cell>
          <cell r="F4016">
            <v>3281</v>
          </cell>
        </row>
        <row r="4017">
          <cell r="A4017">
            <v>6041284</v>
          </cell>
          <cell r="B4017" t="str">
            <v>Odbočný díl...RAAM 660 A2</v>
          </cell>
          <cell r="C4017">
            <v>3554</v>
          </cell>
          <cell r="D4017">
            <v>1</v>
          </cell>
          <cell r="E4017" t="str">
            <v>KS</v>
          </cell>
          <cell r="F4017">
            <v>3554</v>
          </cell>
        </row>
        <row r="4018">
          <cell r="A4018">
            <v>6041290</v>
          </cell>
          <cell r="B4018" t="str">
            <v>Odbočný díl...RAAM 610 A4</v>
          </cell>
          <cell r="C4018">
            <v>1556</v>
          </cell>
          <cell r="D4018">
            <v>1</v>
          </cell>
          <cell r="E4018" t="str">
            <v>KS</v>
          </cell>
          <cell r="F4018">
            <v>1556</v>
          </cell>
        </row>
        <row r="4019">
          <cell r="A4019">
            <v>6041294</v>
          </cell>
          <cell r="B4019" t="str">
            <v>Odbočný díl...RAAM 620 A4</v>
          </cell>
          <cell r="C4019">
            <v>1890</v>
          </cell>
          <cell r="D4019">
            <v>1</v>
          </cell>
          <cell r="E4019" t="str">
            <v>KS</v>
          </cell>
          <cell r="F4019">
            <v>1890</v>
          </cell>
        </row>
        <row r="4020">
          <cell r="A4020">
            <v>6041296</v>
          </cell>
          <cell r="B4020" t="str">
            <v>Odbočný díl...RAAM 630 A4</v>
          </cell>
          <cell r="C4020">
            <v>2001</v>
          </cell>
          <cell r="D4020">
            <v>1</v>
          </cell>
          <cell r="E4020" t="str">
            <v>KS</v>
          </cell>
          <cell r="F4020">
            <v>2001</v>
          </cell>
        </row>
        <row r="4021">
          <cell r="A4021">
            <v>6041300</v>
          </cell>
          <cell r="B4021" t="str">
            <v>Odboční díl příložný...RAAM 650 A4</v>
          </cell>
          <cell r="C4021">
            <v>6045</v>
          </cell>
          <cell r="D4021">
            <v>1</v>
          </cell>
          <cell r="E4021" t="str">
            <v>KS</v>
          </cell>
          <cell r="F4021">
            <v>6045</v>
          </cell>
        </row>
        <row r="4022">
          <cell r="A4022">
            <v>6041320</v>
          </cell>
          <cell r="B4022" t="str">
            <v>Odbočný díl T...RTM 610 FS</v>
          </cell>
          <cell r="C4022">
            <v>1074</v>
          </cell>
          <cell r="D4022">
            <v>1</v>
          </cell>
          <cell r="E4022" t="str">
            <v>KS</v>
          </cell>
          <cell r="F4022">
            <v>1074</v>
          </cell>
        </row>
        <row r="4023">
          <cell r="A4023">
            <v>6041322</v>
          </cell>
          <cell r="B4023" t="str">
            <v>Odbočný díl T...RTM 615 FS</v>
          </cell>
          <cell r="C4023">
            <v>1288</v>
          </cell>
          <cell r="D4023">
            <v>1</v>
          </cell>
          <cell r="E4023" t="str">
            <v>KS</v>
          </cell>
          <cell r="F4023">
            <v>1288</v>
          </cell>
        </row>
        <row r="4024">
          <cell r="A4024">
            <v>6041324</v>
          </cell>
          <cell r="B4024" t="str">
            <v>Odbočný díl T...RTM 620 FS</v>
          </cell>
          <cell r="C4024">
            <v>1306</v>
          </cell>
          <cell r="D4024">
            <v>1</v>
          </cell>
          <cell r="E4024" t="str">
            <v>KS</v>
          </cell>
          <cell r="F4024">
            <v>1306</v>
          </cell>
        </row>
        <row r="4025">
          <cell r="A4025">
            <v>6041326</v>
          </cell>
          <cell r="B4025" t="str">
            <v>Odbočný díl T...RTM 630 FS</v>
          </cell>
          <cell r="C4025">
            <v>1520</v>
          </cell>
          <cell r="D4025">
            <v>1</v>
          </cell>
          <cell r="E4025" t="str">
            <v>KS</v>
          </cell>
          <cell r="F4025">
            <v>1520</v>
          </cell>
        </row>
        <row r="4026">
          <cell r="A4026">
            <v>6041328</v>
          </cell>
          <cell r="B4026" t="str">
            <v>Odbočný díl T...RTM 640 FS</v>
          </cell>
          <cell r="C4026">
            <v>3561</v>
          </cell>
          <cell r="D4026">
            <v>1</v>
          </cell>
          <cell r="E4026" t="str">
            <v>KS</v>
          </cell>
          <cell r="F4026">
            <v>3561</v>
          </cell>
        </row>
        <row r="4027">
          <cell r="A4027">
            <v>6041330</v>
          </cell>
          <cell r="B4027" t="str">
            <v>Odbočný díl T...RTM 650 FS</v>
          </cell>
          <cell r="C4027">
            <v>4677</v>
          </cell>
          <cell r="D4027">
            <v>1</v>
          </cell>
          <cell r="E4027" t="str">
            <v>KS</v>
          </cell>
          <cell r="F4027">
            <v>4677</v>
          </cell>
        </row>
        <row r="4028">
          <cell r="A4028">
            <v>6041332</v>
          </cell>
          <cell r="B4028" t="str">
            <v>Odbočný díl T...RTM 660 FS</v>
          </cell>
          <cell r="C4028">
            <v>5660</v>
          </cell>
          <cell r="D4028">
            <v>1</v>
          </cell>
          <cell r="E4028" t="str">
            <v>KS</v>
          </cell>
          <cell r="F4028">
            <v>5660</v>
          </cell>
        </row>
        <row r="4029">
          <cell r="A4029">
            <v>6041340</v>
          </cell>
          <cell r="B4029" t="str">
            <v>Odbočný díl T...RTM 610 FT</v>
          </cell>
          <cell r="C4029">
            <v>1727</v>
          </cell>
          <cell r="D4029">
            <v>1</v>
          </cell>
          <cell r="E4029" t="str">
            <v>KS</v>
          </cell>
          <cell r="F4029">
            <v>1727</v>
          </cell>
        </row>
        <row r="4030">
          <cell r="A4030">
            <v>6041342</v>
          </cell>
          <cell r="B4030" t="str">
            <v>Odbočný díl T...RTM 615 FT</v>
          </cell>
          <cell r="C4030">
            <v>1776</v>
          </cell>
          <cell r="D4030">
            <v>1</v>
          </cell>
          <cell r="E4030" t="str">
            <v>KS</v>
          </cell>
          <cell r="F4030">
            <v>1776</v>
          </cell>
        </row>
        <row r="4031">
          <cell r="A4031">
            <v>6041344</v>
          </cell>
          <cell r="B4031" t="str">
            <v>Odbočný díl T...RTM 620 FT</v>
          </cell>
          <cell r="C4031">
            <v>2207</v>
          </cell>
          <cell r="D4031">
            <v>1</v>
          </cell>
          <cell r="E4031" t="str">
            <v>KS</v>
          </cell>
          <cell r="F4031">
            <v>2207</v>
          </cell>
        </row>
        <row r="4032">
          <cell r="A4032">
            <v>6041348</v>
          </cell>
          <cell r="B4032" t="str">
            <v>Odbočný díl T...RTM 630 FT</v>
          </cell>
          <cell r="C4032">
            <v>2982</v>
          </cell>
          <cell r="D4032">
            <v>1</v>
          </cell>
          <cell r="E4032" t="str">
            <v>KS</v>
          </cell>
          <cell r="F4032">
            <v>2982</v>
          </cell>
        </row>
        <row r="4033">
          <cell r="A4033">
            <v>6041350</v>
          </cell>
          <cell r="B4033" t="str">
            <v>Odbočný díl T...RTM 640 FT</v>
          </cell>
          <cell r="C4033">
            <v>6373</v>
          </cell>
          <cell r="D4033">
            <v>1</v>
          </cell>
          <cell r="E4033" t="str">
            <v>KS</v>
          </cell>
          <cell r="F4033">
            <v>6373</v>
          </cell>
        </row>
        <row r="4034">
          <cell r="A4034">
            <v>6041352</v>
          </cell>
          <cell r="B4034" t="str">
            <v>Odbočný díl T...RTM 650 FT</v>
          </cell>
          <cell r="C4034">
            <v>7783</v>
          </cell>
          <cell r="D4034">
            <v>1</v>
          </cell>
          <cell r="E4034" t="str">
            <v>KS</v>
          </cell>
          <cell r="F4034">
            <v>7783</v>
          </cell>
        </row>
        <row r="4035">
          <cell r="A4035">
            <v>6041354</v>
          </cell>
          <cell r="B4035" t="str">
            <v>Odbočný díl T...RTM 660 FT</v>
          </cell>
          <cell r="C4035">
            <v>9336</v>
          </cell>
          <cell r="D4035">
            <v>1</v>
          </cell>
          <cell r="E4035" t="str">
            <v>KS</v>
          </cell>
          <cell r="F4035">
            <v>9336</v>
          </cell>
        </row>
        <row r="4036">
          <cell r="A4036">
            <v>6041360</v>
          </cell>
          <cell r="B4036" t="str">
            <v>Odbočný díl T...RTM 610 A2</v>
          </cell>
          <cell r="C4036">
            <v>2932</v>
          </cell>
          <cell r="D4036">
            <v>1</v>
          </cell>
          <cell r="E4036" t="str">
            <v>KS</v>
          </cell>
          <cell r="F4036">
            <v>2932</v>
          </cell>
        </row>
        <row r="4037">
          <cell r="A4037">
            <v>6041365</v>
          </cell>
          <cell r="B4037" t="str">
            <v>Odbočný díl T...RTM 620 A2</v>
          </cell>
          <cell r="C4037">
            <v>3415</v>
          </cell>
          <cell r="D4037">
            <v>1</v>
          </cell>
          <cell r="E4037" t="str">
            <v>KS</v>
          </cell>
          <cell r="F4037">
            <v>3415</v>
          </cell>
        </row>
        <row r="4038">
          <cell r="A4038">
            <v>6041367</v>
          </cell>
          <cell r="B4038" t="str">
            <v>Odbočný díl T...RTM 630 A2</v>
          </cell>
          <cell r="C4038">
            <v>4223</v>
          </cell>
          <cell r="D4038">
            <v>1</v>
          </cell>
          <cell r="E4038" t="str">
            <v>KS</v>
          </cell>
          <cell r="F4038">
            <v>4223</v>
          </cell>
        </row>
        <row r="4039">
          <cell r="A4039">
            <v>6041369</v>
          </cell>
          <cell r="B4039" t="str">
            <v>Odbočný díl T...RTM 640 A2</v>
          </cell>
          <cell r="C4039">
            <v>5357</v>
          </cell>
          <cell r="D4039">
            <v>1</v>
          </cell>
          <cell r="E4039" t="str">
            <v>KS</v>
          </cell>
          <cell r="F4039">
            <v>5357</v>
          </cell>
        </row>
        <row r="4040">
          <cell r="A4040">
            <v>6041371</v>
          </cell>
          <cell r="B4040" t="str">
            <v>Odbočný díl T...RTM 650 A2</v>
          </cell>
          <cell r="C4040">
            <v>7143</v>
          </cell>
          <cell r="D4040">
            <v>1</v>
          </cell>
          <cell r="E4040" t="str">
            <v>KS</v>
          </cell>
          <cell r="F4040">
            <v>7143</v>
          </cell>
        </row>
        <row r="4041">
          <cell r="A4041">
            <v>6041380</v>
          </cell>
          <cell r="B4041" t="str">
            <v>Odbočný díl T...RTM 610 A4</v>
          </cell>
          <cell r="C4041">
            <v>4400</v>
          </cell>
          <cell r="D4041">
            <v>1</v>
          </cell>
          <cell r="E4041" t="str">
            <v>KS</v>
          </cell>
          <cell r="F4041">
            <v>4400</v>
          </cell>
        </row>
        <row r="4042">
          <cell r="A4042">
            <v>6041384</v>
          </cell>
          <cell r="B4042" t="str">
            <v>Odbočný díl T...RTM 620 A4</v>
          </cell>
          <cell r="C4042">
            <v>5531</v>
          </cell>
          <cell r="D4042">
            <v>1</v>
          </cell>
          <cell r="E4042" t="str">
            <v>KS</v>
          </cell>
          <cell r="F4042">
            <v>5531</v>
          </cell>
        </row>
        <row r="4043">
          <cell r="A4043">
            <v>6041386</v>
          </cell>
          <cell r="B4043" t="str">
            <v>Odbočný díl T...RTM 630 A4</v>
          </cell>
          <cell r="C4043">
            <v>6464</v>
          </cell>
          <cell r="D4043">
            <v>1</v>
          </cell>
          <cell r="E4043" t="str">
            <v>KS</v>
          </cell>
          <cell r="F4043">
            <v>6464</v>
          </cell>
        </row>
        <row r="4044">
          <cell r="A4044">
            <v>6041388</v>
          </cell>
          <cell r="B4044" t="str">
            <v>Odbočný díl T...RTM 640 A4</v>
          </cell>
          <cell r="C4044">
            <v>9247</v>
          </cell>
          <cell r="D4044">
            <v>1</v>
          </cell>
          <cell r="E4044" t="str">
            <v>KS</v>
          </cell>
          <cell r="F4044">
            <v>9247</v>
          </cell>
        </row>
        <row r="4045">
          <cell r="A4045">
            <v>6041390</v>
          </cell>
          <cell r="B4045" t="str">
            <v>Odbočný díl T...RTM 650 A4</v>
          </cell>
          <cell r="C4045">
            <v>10875</v>
          </cell>
          <cell r="D4045">
            <v>1</v>
          </cell>
          <cell r="E4045" t="str">
            <v>KS</v>
          </cell>
          <cell r="F4045">
            <v>10875</v>
          </cell>
        </row>
        <row r="4046">
          <cell r="A4046">
            <v>6041392</v>
          </cell>
          <cell r="B4046" t="str">
            <v>Odbočný díl T...RTM 660 A4</v>
          </cell>
          <cell r="C4046">
            <v>13542</v>
          </cell>
          <cell r="D4046">
            <v>1</v>
          </cell>
          <cell r="E4046" t="str">
            <v>KS</v>
          </cell>
          <cell r="F4046">
            <v>13542</v>
          </cell>
        </row>
        <row r="4047">
          <cell r="A4047">
            <v>6041410</v>
          </cell>
          <cell r="B4047" t="str">
            <v>Oblouk 45°...RBM 45 810 FS</v>
          </cell>
          <cell r="C4047">
            <v>993</v>
          </cell>
          <cell r="D4047">
            <v>1</v>
          </cell>
          <cell r="E4047" t="str">
            <v>KS</v>
          </cell>
          <cell r="F4047">
            <v>993</v>
          </cell>
        </row>
        <row r="4048">
          <cell r="A4048">
            <v>6041412</v>
          </cell>
          <cell r="B4048" t="str">
            <v>Oblouk 45°...RBM 45 820 FS</v>
          </cell>
          <cell r="C4048">
            <v>1006</v>
          </cell>
          <cell r="D4048">
            <v>1</v>
          </cell>
          <cell r="E4048" t="str">
            <v>KS</v>
          </cell>
          <cell r="F4048">
            <v>1006</v>
          </cell>
        </row>
        <row r="4049">
          <cell r="A4049">
            <v>6041414</v>
          </cell>
          <cell r="B4049" t="str">
            <v>Oblouk 45°...RBM 45 830 FS</v>
          </cell>
          <cell r="C4049">
            <v>1287</v>
          </cell>
          <cell r="D4049">
            <v>1</v>
          </cell>
          <cell r="E4049" t="str">
            <v>KS</v>
          </cell>
          <cell r="F4049">
            <v>1287</v>
          </cell>
        </row>
        <row r="4050">
          <cell r="A4050">
            <v>6041416</v>
          </cell>
          <cell r="B4050" t="str">
            <v>Oblouk 45°...RBM 45 840 FS</v>
          </cell>
          <cell r="C4050">
            <v>2089</v>
          </cell>
          <cell r="D4050">
            <v>1</v>
          </cell>
          <cell r="E4050" t="str">
            <v>KS</v>
          </cell>
          <cell r="F4050">
            <v>2089</v>
          </cell>
        </row>
        <row r="4051">
          <cell r="A4051">
            <v>6041418</v>
          </cell>
          <cell r="B4051" t="str">
            <v>Oblouk 45°...RBM 45 850 FS</v>
          </cell>
          <cell r="C4051">
            <v>2562</v>
          </cell>
          <cell r="D4051">
            <v>1</v>
          </cell>
          <cell r="E4051" t="str">
            <v>KS</v>
          </cell>
          <cell r="F4051">
            <v>2562</v>
          </cell>
        </row>
        <row r="4052">
          <cell r="A4052">
            <v>6041420</v>
          </cell>
          <cell r="B4052" t="str">
            <v>Oblouk 45°...RBM 45 860 FS</v>
          </cell>
          <cell r="C4052">
            <v>3440</v>
          </cell>
          <cell r="D4052">
            <v>1</v>
          </cell>
          <cell r="E4052" t="str">
            <v>KS</v>
          </cell>
          <cell r="F4052">
            <v>3440</v>
          </cell>
        </row>
        <row r="4053">
          <cell r="A4053">
            <v>6041430</v>
          </cell>
          <cell r="B4053" t="str">
            <v>Oblouk 45°...RBM 45 810 FT</v>
          </cell>
          <cell r="C4053">
            <v>1502</v>
          </cell>
          <cell r="D4053">
            <v>1</v>
          </cell>
          <cell r="E4053" t="str">
            <v>KS</v>
          </cell>
          <cell r="F4053">
            <v>1502</v>
          </cell>
        </row>
        <row r="4054">
          <cell r="A4054">
            <v>6041432</v>
          </cell>
          <cell r="B4054" t="str">
            <v>Oblouk 45°...RBM 45 820 FT</v>
          </cell>
          <cell r="C4054">
            <v>1751</v>
          </cell>
          <cell r="D4054">
            <v>1</v>
          </cell>
          <cell r="E4054" t="str">
            <v>KS</v>
          </cell>
          <cell r="F4054">
            <v>1751</v>
          </cell>
        </row>
        <row r="4055">
          <cell r="A4055">
            <v>6041434</v>
          </cell>
          <cell r="B4055" t="str">
            <v>Oblouk 45°...RBM 45 830 FT</v>
          </cell>
          <cell r="C4055">
            <v>2019</v>
          </cell>
          <cell r="D4055">
            <v>1</v>
          </cell>
          <cell r="E4055" t="str">
            <v>KS</v>
          </cell>
          <cell r="F4055">
            <v>2019</v>
          </cell>
        </row>
        <row r="4056">
          <cell r="A4056">
            <v>6041436</v>
          </cell>
          <cell r="B4056" t="str">
            <v>Oblouk 45°...RBM 45 840 FT</v>
          </cell>
          <cell r="C4056">
            <v>3070</v>
          </cell>
          <cell r="D4056">
            <v>1</v>
          </cell>
          <cell r="E4056" t="str">
            <v>KS</v>
          </cell>
          <cell r="F4056">
            <v>3070</v>
          </cell>
        </row>
        <row r="4057">
          <cell r="A4057">
            <v>6041438</v>
          </cell>
          <cell r="B4057" t="str">
            <v>Oblouk 45°...RBM 45 850 FT</v>
          </cell>
          <cell r="C4057">
            <v>3752</v>
          </cell>
          <cell r="D4057">
            <v>1</v>
          </cell>
          <cell r="E4057" t="str">
            <v>KS</v>
          </cell>
          <cell r="F4057">
            <v>3752</v>
          </cell>
        </row>
        <row r="4058">
          <cell r="A4058">
            <v>6041440</v>
          </cell>
          <cell r="B4058" t="str">
            <v>Oblouk 45°...RBM 45 860 FT</v>
          </cell>
          <cell r="C4058">
            <v>4256</v>
          </cell>
          <cell r="D4058">
            <v>1</v>
          </cell>
          <cell r="E4058" t="str">
            <v>KS</v>
          </cell>
          <cell r="F4058">
            <v>4256</v>
          </cell>
        </row>
        <row r="4059">
          <cell r="A4059">
            <v>6041490</v>
          </cell>
          <cell r="B4059" t="str">
            <v>Oblouk 90°...RBM 90 810 FS</v>
          </cell>
          <cell r="C4059">
            <v>1005</v>
          </cell>
          <cell r="D4059">
            <v>1</v>
          </cell>
          <cell r="E4059" t="str">
            <v>KS</v>
          </cell>
          <cell r="F4059">
            <v>1005</v>
          </cell>
        </row>
        <row r="4060">
          <cell r="A4060">
            <v>6041492</v>
          </cell>
          <cell r="B4060" t="str">
            <v>Oblouk 90°...RBM 90 820 FS</v>
          </cell>
          <cell r="C4060">
            <v>1337</v>
          </cell>
          <cell r="D4060">
            <v>1</v>
          </cell>
          <cell r="E4060" t="str">
            <v>KS</v>
          </cell>
          <cell r="F4060">
            <v>1337</v>
          </cell>
        </row>
        <row r="4061">
          <cell r="A4061">
            <v>6041494</v>
          </cell>
          <cell r="B4061" t="str">
            <v>Oblouk 90°...RBM 90 830 FS</v>
          </cell>
          <cell r="C4061">
            <v>1619</v>
          </cell>
          <cell r="D4061">
            <v>1</v>
          </cell>
          <cell r="E4061" t="str">
            <v>KS</v>
          </cell>
          <cell r="F4061">
            <v>1619</v>
          </cell>
        </row>
        <row r="4062">
          <cell r="A4062">
            <v>6041496</v>
          </cell>
          <cell r="B4062" t="str">
            <v>Oblouk 90°...RBM 90 840 FS</v>
          </cell>
          <cell r="C4062">
            <v>2837</v>
          </cell>
          <cell r="D4062">
            <v>1</v>
          </cell>
          <cell r="E4062" t="str">
            <v>KS</v>
          </cell>
          <cell r="F4062">
            <v>2837</v>
          </cell>
        </row>
        <row r="4063">
          <cell r="A4063">
            <v>6041498</v>
          </cell>
          <cell r="B4063" t="str">
            <v>Oblouk 90°...RBM 90 850 FS</v>
          </cell>
          <cell r="C4063">
            <v>3883</v>
          </cell>
          <cell r="D4063">
            <v>1</v>
          </cell>
          <cell r="E4063" t="str">
            <v>KS</v>
          </cell>
          <cell r="F4063">
            <v>3883</v>
          </cell>
        </row>
        <row r="4064">
          <cell r="A4064">
            <v>6041500</v>
          </cell>
          <cell r="B4064" t="str">
            <v>Oblouk 90°...RBM 90 860 FS</v>
          </cell>
          <cell r="C4064">
            <v>3934</v>
          </cell>
          <cell r="D4064">
            <v>1</v>
          </cell>
          <cell r="E4064" t="str">
            <v>KS</v>
          </cell>
          <cell r="F4064">
            <v>3934</v>
          </cell>
        </row>
        <row r="4065">
          <cell r="A4065">
            <v>6041510</v>
          </cell>
          <cell r="B4065" t="str">
            <v>Oblouk 90°...RBM 90 810 FT</v>
          </cell>
          <cell r="C4065">
            <v>1647</v>
          </cell>
          <cell r="D4065">
            <v>1</v>
          </cell>
          <cell r="E4065" t="str">
            <v>KS</v>
          </cell>
          <cell r="F4065">
            <v>1647</v>
          </cell>
        </row>
        <row r="4066">
          <cell r="A4066">
            <v>6041512</v>
          </cell>
          <cell r="B4066" t="str">
            <v>Oblouk 90°...RBM 90 820 FT</v>
          </cell>
          <cell r="C4066">
            <v>2175</v>
          </cell>
          <cell r="D4066">
            <v>1</v>
          </cell>
          <cell r="E4066" t="str">
            <v>KS</v>
          </cell>
          <cell r="F4066">
            <v>2175</v>
          </cell>
        </row>
        <row r="4067">
          <cell r="A4067">
            <v>6041514</v>
          </cell>
          <cell r="B4067" t="str">
            <v>Oblouk 90°...RBM 90 830 FT</v>
          </cell>
          <cell r="C4067">
            <v>2531</v>
          </cell>
          <cell r="D4067">
            <v>1</v>
          </cell>
          <cell r="E4067" t="str">
            <v>KS</v>
          </cell>
          <cell r="F4067">
            <v>2531</v>
          </cell>
        </row>
        <row r="4068">
          <cell r="A4068">
            <v>6041516</v>
          </cell>
          <cell r="B4068" t="str">
            <v>Oblouk 90°...RBM 90 840 FT</v>
          </cell>
          <cell r="C4068">
            <v>4817</v>
          </cell>
          <cell r="D4068">
            <v>1</v>
          </cell>
          <cell r="E4068" t="str">
            <v>KS</v>
          </cell>
          <cell r="F4068">
            <v>4817</v>
          </cell>
        </row>
        <row r="4069">
          <cell r="A4069">
            <v>6041518</v>
          </cell>
          <cell r="B4069" t="str">
            <v>Oblouk 90°...RBM 90 850 FT</v>
          </cell>
          <cell r="C4069">
            <v>5834</v>
          </cell>
          <cell r="D4069">
            <v>1</v>
          </cell>
          <cell r="E4069" t="str">
            <v>KS</v>
          </cell>
          <cell r="F4069">
            <v>5834</v>
          </cell>
        </row>
        <row r="4070">
          <cell r="A4070">
            <v>6041520</v>
          </cell>
          <cell r="B4070" t="str">
            <v>Oblouk 90°...RBM 90 860 FT</v>
          </cell>
          <cell r="C4070">
            <v>6972</v>
          </cell>
          <cell r="D4070">
            <v>1</v>
          </cell>
          <cell r="E4070" t="str">
            <v>KS</v>
          </cell>
          <cell r="F4070">
            <v>6972</v>
          </cell>
        </row>
        <row r="4071">
          <cell r="A4071">
            <v>6041570</v>
          </cell>
          <cell r="B4071" t="str">
            <v>Odbočný díl...RAAM 810 FS</v>
          </cell>
          <cell r="C4071">
            <v>881</v>
          </cell>
          <cell r="D4071">
            <v>1</v>
          </cell>
          <cell r="E4071" t="str">
            <v>KS</v>
          </cell>
          <cell r="F4071">
            <v>881</v>
          </cell>
        </row>
        <row r="4072">
          <cell r="A4072">
            <v>6041572</v>
          </cell>
          <cell r="B4072" t="str">
            <v>Odbočný díl...RAAM 820 FS</v>
          </cell>
          <cell r="C4072">
            <v>940</v>
          </cell>
          <cell r="D4072">
            <v>1</v>
          </cell>
          <cell r="E4072" t="str">
            <v>KS</v>
          </cell>
          <cell r="F4072">
            <v>940</v>
          </cell>
        </row>
        <row r="4073">
          <cell r="A4073">
            <v>6041574</v>
          </cell>
          <cell r="B4073" t="str">
            <v>Odbočný díl...RAAM 830 FS</v>
          </cell>
          <cell r="C4073">
            <v>1000</v>
          </cell>
          <cell r="D4073">
            <v>1</v>
          </cell>
          <cell r="E4073" t="str">
            <v>KS</v>
          </cell>
          <cell r="F4073">
            <v>1000</v>
          </cell>
        </row>
        <row r="4074">
          <cell r="A4074">
            <v>6041576</v>
          </cell>
          <cell r="B4074" t="str">
            <v>Odbočný díl...RAAM 840 FS</v>
          </cell>
          <cell r="C4074">
            <v>2417</v>
          </cell>
          <cell r="D4074">
            <v>1</v>
          </cell>
          <cell r="E4074" t="str">
            <v>KS</v>
          </cell>
          <cell r="F4074">
            <v>2417</v>
          </cell>
        </row>
        <row r="4075">
          <cell r="A4075">
            <v>6041578</v>
          </cell>
          <cell r="B4075" t="str">
            <v>Odbočný díl...RAAM 850 FS</v>
          </cell>
          <cell r="C4075">
            <v>2699</v>
          </cell>
          <cell r="D4075">
            <v>1</v>
          </cell>
          <cell r="E4075" t="str">
            <v>KS</v>
          </cell>
          <cell r="F4075">
            <v>2699</v>
          </cell>
        </row>
        <row r="4076">
          <cell r="A4076">
            <v>6041580</v>
          </cell>
          <cell r="B4076" t="str">
            <v>Odbočný díl...RAAM 860 FS</v>
          </cell>
          <cell r="C4076">
            <v>3007</v>
          </cell>
          <cell r="D4076">
            <v>1</v>
          </cell>
          <cell r="E4076" t="str">
            <v>KS</v>
          </cell>
          <cell r="F4076">
            <v>3007</v>
          </cell>
        </row>
        <row r="4077">
          <cell r="A4077">
            <v>6041590</v>
          </cell>
          <cell r="B4077" t="str">
            <v>Odbočný díl...RAAM 810 FT</v>
          </cell>
          <cell r="C4077">
            <v>1427</v>
          </cell>
          <cell r="D4077">
            <v>1</v>
          </cell>
          <cell r="E4077" t="str">
            <v>KS</v>
          </cell>
          <cell r="F4077">
            <v>1427</v>
          </cell>
        </row>
        <row r="4078">
          <cell r="A4078">
            <v>6041592</v>
          </cell>
          <cell r="B4078" t="str">
            <v>Odbočný díl...RAAM 820 FT</v>
          </cell>
          <cell r="C4078">
            <v>1730</v>
          </cell>
          <cell r="D4078">
            <v>1</v>
          </cell>
          <cell r="E4078" t="str">
            <v>KS</v>
          </cell>
          <cell r="F4078">
            <v>1730</v>
          </cell>
        </row>
        <row r="4079">
          <cell r="A4079">
            <v>6041594</v>
          </cell>
          <cell r="B4079" t="str">
            <v>Odbočný díl...RAAM 830 FT</v>
          </cell>
          <cell r="C4079">
            <v>2293</v>
          </cell>
          <cell r="D4079">
            <v>1</v>
          </cell>
          <cell r="E4079" t="str">
            <v>KS</v>
          </cell>
          <cell r="F4079">
            <v>2293</v>
          </cell>
        </row>
        <row r="4080">
          <cell r="A4080">
            <v>6041596</v>
          </cell>
          <cell r="B4080" t="str">
            <v>Odbočný díl...RAAM 840 FT</v>
          </cell>
          <cell r="C4080">
            <v>3453</v>
          </cell>
          <cell r="D4080">
            <v>1</v>
          </cell>
          <cell r="E4080" t="str">
            <v>KS</v>
          </cell>
          <cell r="F4080">
            <v>3453</v>
          </cell>
        </row>
        <row r="4081">
          <cell r="A4081">
            <v>6041598</v>
          </cell>
          <cell r="B4081" t="str">
            <v>Odbočný díl...RAAM 850 FT</v>
          </cell>
          <cell r="C4081">
            <v>3508</v>
          </cell>
          <cell r="D4081">
            <v>1</v>
          </cell>
          <cell r="E4081" t="str">
            <v>KS</v>
          </cell>
          <cell r="F4081">
            <v>3508</v>
          </cell>
        </row>
        <row r="4082">
          <cell r="A4082">
            <v>6041660</v>
          </cell>
          <cell r="B4082" t="str">
            <v>Odbočný díl T...RTM 810 FS</v>
          </cell>
          <cell r="C4082">
            <v>1230</v>
          </cell>
          <cell r="D4082">
            <v>1</v>
          </cell>
          <cell r="E4082" t="str">
            <v>KS</v>
          </cell>
          <cell r="F4082">
            <v>1230</v>
          </cell>
        </row>
        <row r="4083">
          <cell r="A4083">
            <v>6041662</v>
          </cell>
          <cell r="B4083" t="str">
            <v>Odbočný díl T...RTM 820 FS</v>
          </cell>
          <cell r="C4083">
            <v>1550</v>
          </cell>
          <cell r="D4083">
            <v>1</v>
          </cell>
          <cell r="E4083" t="str">
            <v>KS</v>
          </cell>
          <cell r="F4083">
            <v>1550</v>
          </cell>
        </row>
        <row r="4084">
          <cell r="A4084">
            <v>6041664</v>
          </cell>
          <cell r="B4084" t="str">
            <v>Odbočný díl T...RTM 830 FS</v>
          </cell>
          <cell r="C4084">
            <v>2247</v>
          </cell>
          <cell r="D4084">
            <v>1</v>
          </cell>
          <cell r="E4084" t="str">
            <v>KS</v>
          </cell>
          <cell r="F4084">
            <v>2247</v>
          </cell>
        </row>
        <row r="4085">
          <cell r="A4085">
            <v>6041666</v>
          </cell>
          <cell r="B4085" t="str">
            <v>Odbočný díl T...RTM 840 FS</v>
          </cell>
          <cell r="C4085">
            <v>3859</v>
          </cell>
          <cell r="D4085">
            <v>1</v>
          </cell>
          <cell r="E4085" t="str">
            <v>KS</v>
          </cell>
          <cell r="F4085">
            <v>3859</v>
          </cell>
        </row>
        <row r="4086">
          <cell r="A4086">
            <v>6041668</v>
          </cell>
          <cell r="B4086" t="str">
            <v>Odbočný díl T...RTM 850 FS</v>
          </cell>
          <cell r="C4086">
            <v>4908</v>
          </cell>
          <cell r="D4086">
            <v>1</v>
          </cell>
          <cell r="E4086" t="str">
            <v>KS</v>
          </cell>
          <cell r="F4086">
            <v>4908</v>
          </cell>
        </row>
        <row r="4087">
          <cell r="A4087">
            <v>6041670</v>
          </cell>
          <cell r="B4087" t="str">
            <v>Odbočný díl T...RTM 860 FS</v>
          </cell>
          <cell r="C4087">
            <v>6019</v>
          </cell>
          <cell r="D4087">
            <v>1</v>
          </cell>
          <cell r="E4087" t="str">
            <v>KS</v>
          </cell>
          <cell r="F4087">
            <v>6019</v>
          </cell>
        </row>
        <row r="4088">
          <cell r="A4088">
            <v>6041680</v>
          </cell>
          <cell r="B4088" t="str">
            <v>Odbočný díl T...RTM 810 FT</v>
          </cell>
          <cell r="C4088">
            <v>2034</v>
          </cell>
          <cell r="D4088">
            <v>1</v>
          </cell>
          <cell r="E4088" t="str">
            <v>KS</v>
          </cell>
          <cell r="F4088">
            <v>2034</v>
          </cell>
        </row>
        <row r="4089">
          <cell r="A4089">
            <v>6041682</v>
          </cell>
          <cell r="B4089" t="str">
            <v>Odbočný díl T...RTM 820 FT</v>
          </cell>
          <cell r="C4089">
            <v>2565</v>
          </cell>
          <cell r="D4089">
            <v>1</v>
          </cell>
          <cell r="E4089" t="str">
            <v>KS</v>
          </cell>
          <cell r="F4089">
            <v>2565</v>
          </cell>
        </row>
        <row r="4090">
          <cell r="A4090">
            <v>6041684</v>
          </cell>
          <cell r="B4090" t="str">
            <v>Odbočný díl T...RTM 830 FT</v>
          </cell>
          <cell r="C4090">
            <v>2849</v>
          </cell>
          <cell r="D4090">
            <v>1</v>
          </cell>
          <cell r="E4090" t="str">
            <v>KS</v>
          </cell>
          <cell r="F4090">
            <v>2849</v>
          </cell>
        </row>
        <row r="4091">
          <cell r="A4091">
            <v>6041686</v>
          </cell>
          <cell r="B4091" t="str">
            <v>Odbočný díl T...RTM 840 FT</v>
          </cell>
          <cell r="C4091">
            <v>6889</v>
          </cell>
          <cell r="D4091">
            <v>1</v>
          </cell>
          <cell r="E4091" t="str">
            <v>KS</v>
          </cell>
          <cell r="F4091">
            <v>6889</v>
          </cell>
        </row>
        <row r="4092">
          <cell r="A4092">
            <v>6041688</v>
          </cell>
          <cell r="B4092" t="str">
            <v>Odbočný díl T...RTM 850 FT</v>
          </cell>
          <cell r="C4092">
            <v>8458</v>
          </cell>
          <cell r="D4092">
            <v>1</v>
          </cell>
          <cell r="E4092" t="str">
            <v>KS</v>
          </cell>
          <cell r="F4092">
            <v>8458</v>
          </cell>
        </row>
        <row r="4093">
          <cell r="A4093">
            <v>6041690</v>
          </cell>
          <cell r="B4093" t="str">
            <v>Odbočný díl T...RTM 860 FT</v>
          </cell>
          <cell r="C4093">
            <v>10195</v>
          </cell>
          <cell r="D4093">
            <v>1</v>
          </cell>
          <cell r="E4093" t="str">
            <v>KS</v>
          </cell>
          <cell r="F4093">
            <v>10195</v>
          </cell>
        </row>
        <row r="4094">
          <cell r="A4094">
            <v>6041750</v>
          </cell>
          <cell r="B4094" t="str">
            <v>Oblouk 45°...RBM 45 110 FS</v>
          </cell>
          <cell r="C4094">
            <v>1012</v>
          </cell>
          <cell r="D4094">
            <v>1</v>
          </cell>
          <cell r="E4094" t="str">
            <v>KS</v>
          </cell>
          <cell r="F4094">
            <v>1012</v>
          </cell>
        </row>
        <row r="4095">
          <cell r="A4095">
            <v>6041751</v>
          </cell>
          <cell r="B4095" t="str">
            <v>Oblok 45...RBM 45 115 FS</v>
          </cell>
          <cell r="C4095">
            <v>926</v>
          </cell>
          <cell r="D4095">
            <v>1</v>
          </cell>
          <cell r="E4095" t="str">
            <v>KS</v>
          </cell>
          <cell r="F4095">
            <v>926</v>
          </cell>
        </row>
        <row r="4096">
          <cell r="A4096">
            <v>6041752</v>
          </cell>
          <cell r="B4096" t="str">
            <v>Oblouk 45°...RBM 45 120 FS</v>
          </cell>
          <cell r="C4096">
            <v>1075</v>
          </cell>
          <cell r="D4096">
            <v>1</v>
          </cell>
          <cell r="E4096" t="str">
            <v>KS</v>
          </cell>
          <cell r="F4096">
            <v>1075</v>
          </cell>
        </row>
        <row r="4097">
          <cell r="A4097">
            <v>6041754</v>
          </cell>
          <cell r="B4097" t="str">
            <v>Oblouk 45°...RBM 45 130 FS</v>
          </cell>
          <cell r="C4097">
            <v>1220</v>
          </cell>
          <cell r="D4097">
            <v>1</v>
          </cell>
          <cell r="E4097" t="str">
            <v>KS</v>
          </cell>
          <cell r="F4097">
            <v>1220</v>
          </cell>
        </row>
        <row r="4098">
          <cell r="A4098">
            <v>6041756</v>
          </cell>
          <cell r="B4098" t="str">
            <v>Oblouk 45°...RBM 45 140 FS</v>
          </cell>
          <cell r="C4098">
            <v>2241</v>
          </cell>
          <cell r="D4098">
            <v>1</v>
          </cell>
          <cell r="E4098" t="str">
            <v>KS</v>
          </cell>
          <cell r="F4098">
            <v>2241</v>
          </cell>
        </row>
        <row r="4099">
          <cell r="A4099">
            <v>6041758</v>
          </cell>
          <cell r="B4099" t="str">
            <v>Oblouk 45°...RBM 45 150 FS</v>
          </cell>
          <cell r="C4099">
            <v>2660</v>
          </cell>
          <cell r="D4099">
            <v>1</v>
          </cell>
          <cell r="E4099" t="str">
            <v>KS</v>
          </cell>
          <cell r="F4099">
            <v>2660</v>
          </cell>
        </row>
        <row r="4100">
          <cell r="A4100">
            <v>6041760</v>
          </cell>
          <cell r="B4100" t="str">
            <v>Oblouk 45°...RBM 45 160 FS</v>
          </cell>
          <cell r="C4100">
            <v>3447</v>
          </cell>
          <cell r="D4100">
            <v>1</v>
          </cell>
          <cell r="E4100" t="str">
            <v>KS</v>
          </cell>
          <cell r="F4100">
            <v>3447</v>
          </cell>
        </row>
        <row r="4101">
          <cell r="A4101">
            <v>6041780</v>
          </cell>
          <cell r="B4101" t="str">
            <v>Oblouk 45°...RBM 45 110 FT</v>
          </cell>
          <cell r="C4101">
            <v>1566</v>
          </cell>
          <cell r="D4101">
            <v>1</v>
          </cell>
          <cell r="E4101" t="str">
            <v>KS</v>
          </cell>
          <cell r="F4101">
            <v>1566</v>
          </cell>
        </row>
        <row r="4102">
          <cell r="A4102">
            <v>6041781</v>
          </cell>
          <cell r="B4102" t="str">
            <v>Oblouk 45 st....RBM 45 115 FT</v>
          </cell>
          <cell r="C4102">
            <v>1824</v>
          </cell>
          <cell r="D4102">
            <v>1</v>
          </cell>
          <cell r="E4102" t="str">
            <v>KS</v>
          </cell>
          <cell r="F4102">
            <v>1824</v>
          </cell>
        </row>
        <row r="4103">
          <cell r="A4103">
            <v>6041782</v>
          </cell>
          <cell r="B4103" t="str">
            <v>Oblouk 45°...RBM 45 120 FT</v>
          </cell>
          <cell r="C4103">
            <v>1862</v>
          </cell>
          <cell r="D4103">
            <v>1</v>
          </cell>
          <cell r="E4103" t="str">
            <v>KS</v>
          </cell>
          <cell r="F4103">
            <v>1862</v>
          </cell>
        </row>
        <row r="4104">
          <cell r="A4104">
            <v>6041784</v>
          </cell>
          <cell r="B4104" t="str">
            <v>Oblouk 45°...RBM 45 130 FT</v>
          </cell>
          <cell r="C4104">
            <v>2065</v>
          </cell>
          <cell r="D4104">
            <v>1</v>
          </cell>
          <cell r="E4104" t="str">
            <v>KS</v>
          </cell>
          <cell r="F4104">
            <v>2065</v>
          </cell>
        </row>
        <row r="4105">
          <cell r="A4105">
            <v>6041786</v>
          </cell>
          <cell r="B4105" t="str">
            <v>Oblouk 45°...RBM 45 140 FT</v>
          </cell>
          <cell r="C4105">
            <v>3307</v>
          </cell>
          <cell r="D4105">
            <v>1</v>
          </cell>
          <cell r="E4105" t="str">
            <v>KS</v>
          </cell>
          <cell r="F4105">
            <v>3307</v>
          </cell>
        </row>
        <row r="4106">
          <cell r="A4106">
            <v>6041788</v>
          </cell>
          <cell r="B4106" t="str">
            <v>Oblouk 45°...RBM 45 150 FT</v>
          </cell>
          <cell r="C4106">
            <v>3953</v>
          </cell>
          <cell r="D4106">
            <v>1</v>
          </cell>
          <cell r="E4106" t="str">
            <v>KS</v>
          </cell>
          <cell r="F4106">
            <v>3953</v>
          </cell>
        </row>
        <row r="4107">
          <cell r="A4107">
            <v>6041790</v>
          </cell>
          <cell r="B4107" t="str">
            <v>Oblouk 45°...RBM 45 160 FT</v>
          </cell>
          <cell r="C4107">
            <v>4677</v>
          </cell>
          <cell r="D4107">
            <v>1</v>
          </cell>
          <cell r="E4107" t="str">
            <v>KS</v>
          </cell>
          <cell r="F4107">
            <v>4677</v>
          </cell>
        </row>
        <row r="4108">
          <cell r="A4108">
            <v>6041800</v>
          </cell>
          <cell r="B4108" t="str">
            <v>Oblouk 45°...RBM 45 110 A2</v>
          </cell>
          <cell r="C4108">
            <v>2792</v>
          </cell>
          <cell r="D4108">
            <v>1</v>
          </cell>
          <cell r="E4108" t="str">
            <v>KS</v>
          </cell>
          <cell r="F4108">
            <v>2792</v>
          </cell>
        </row>
        <row r="4109">
          <cell r="A4109">
            <v>6041840</v>
          </cell>
          <cell r="B4109" t="str">
            <v>Oblouk 90°...RBM 90 110 FS</v>
          </cell>
          <cell r="C4109">
            <v>1060</v>
          </cell>
          <cell r="D4109">
            <v>1</v>
          </cell>
          <cell r="E4109" t="str">
            <v>KS</v>
          </cell>
          <cell r="F4109">
            <v>1060</v>
          </cell>
        </row>
        <row r="4110">
          <cell r="A4110">
            <v>6041841</v>
          </cell>
          <cell r="B4110" t="str">
            <v>Oblouk 90°...RBM 90 115 FS</v>
          </cell>
          <cell r="C4110">
            <v>1264</v>
          </cell>
          <cell r="D4110">
            <v>1</v>
          </cell>
          <cell r="E4110" t="str">
            <v>KS</v>
          </cell>
          <cell r="F4110">
            <v>1264</v>
          </cell>
        </row>
        <row r="4111">
          <cell r="A4111">
            <v>6041842</v>
          </cell>
          <cell r="B4111" t="str">
            <v>Oblouk 90°...RBM 90 120 FS</v>
          </cell>
          <cell r="C4111">
            <v>1285</v>
          </cell>
          <cell r="D4111">
            <v>1</v>
          </cell>
          <cell r="E4111" t="str">
            <v>KS</v>
          </cell>
          <cell r="F4111">
            <v>1285</v>
          </cell>
        </row>
        <row r="4112">
          <cell r="A4112">
            <v>6041844</v>
          </cell>
          <cell r="B4112" t="str">
            <v>Oblouk 90°...RBM 90 130 FS</v>
          </cell>
          <cell r="C4112">
            <v>1683</v>
          </cell>
          <cell r="D4112">
            <v>1</v>
          </cell>
          <cell r="E4112" t="str">
            <v>KS</v>
          </cell>
          <cell r="F4112">
            <v>1683</v>
          </cell>
        </row>
        <row r="4113">
          <cell r="A4113">
            <v>6041846</v>
          </cell>
          <cell r="B4113" t="str">
            <v>Oblouk 90°...RBM 90 140 FS</v>
          </cell>
          <cell r="C4113">
            <v>3310</v>
          </cell>
          <cell r="D4113">
            <v>1</v>
          </cell>
          <cell r="E4113" t="str">
            <v>KS</v>
          </cell>
          <cell r="F4113">
            <v>3310</v>
          </cell>
        </row>
        <row r="4114">
          <cell r="A4114">
            <v>6041848</v>
          </cell>
          <cell r="B4114" t="str">
            <v>Oblouk 90°...RBM 90 150 FS</v>
          </cell>
          <cell r="C4114">
            <v>4060</v>
          </cell>
          <cell r="D4114">
            <v>1</v>
          </cell>
          <cell r="E4114" t="str">
            <v>KS</v>
          </cell>
          <cell r="F4114">
            <v>4060</v>
          </cell>
        </row>
        <row r="4115">
          <cell r="A4115">
            <v>6041850</v>
          </cell>
          <cell r="B4115" t="str">
            <v>Oblouk 90°...RBM 90 160 FS</v>
          </cell>
          <cell r="C4115">
            <v>4390</v>
          </cell>
          <cell r="D4115">
            <v>1</v>
          </cell>
          <cell r="E4115" t="str">
            <v>KS</v>
          </cell>
          <cell r="F4115">
            <v>4390</v>
          </cell>
        </row>
        <row r="4116">
          <cell r="A4116">
            <v>6041860</v>
          </cell>
          <cell r="B4116" t="str">
            <v>Oblouk 90°...RBM 90 110 FT</v>
          </cell>
          <cell r="C4116">
            <v>1641</v>
          </cell>
          <cell r="D4116">
            <v>1</v>
          </cell>
          <cell r="E4116" t="str">
            <v>KS</v>
          </cell>
          <cell r="F4116">
            <v>1641</v>
          </cell>
        </row>
        <row r="4117">
          <cell r="A4117">
            <v>6041861</v>
          </cell>
          <cell r="B4117" t="str">
            <v>Oblouk 90°...RBM 90 115 FT</v>
          </cell>
          <cell r="C4117">
            <v>2596</v>
          </cell>
          <cell r="D4117">
            <v>1</v>
          </cell>
          <cell r="E4117" t="str">
            <v>KS</v>
          </cell>
          <cell r="F4117">
            <v>2596</v>
          </cell>
        </row>
        <row r="4118">
          <cell r="A4118">
            <v>6041862</v>
          </cell>
          <cell r="B4118" t="str">
            <v>Oblouk 90°...RBM 90 120 FT</v>
          </cell>
          <cell r="C4118">
            <v>2205</v>
          </cell>
          <cell r="D4118">
            <v>1</v>
          </cell>
          <cell r="E4118" t="str">
            <v>KS</v>
          </cell>
          <cell r="F4118">
            <v>2205</v>
          </cell>
        </row>
        <row r="4119">
          <cell r="A4119">
            <v>6041864</v>
          </cell>
          <cell r="B4119" t="str">
            <v>Oblouk 90°...RBM 90 130 FT</v>
          </cell>
          <cell r="C4119">
            <v>2772</v>
          </cell>
          <cell r="D4119">
            <v>1</v>
          </cell>
          <cell r="E4119" t="str">
            <v>KS</v>
          </cell>
          <cell r="F4119">
            <v>2772</v>
          </cell>
        </row>
        <row r="4120">
          <cell r="A4120">
            <v>6041866</v>
          </cell>
          <cell r="B4120" t="str">
            <v>Oblouk 90°...RBM 90 140 FT</v>
          </cell>
          <cell r="C4120">
            <v>5477</v>
          </cell>
          <cell r="D4120">
            <v>1</v>
          </cell>
          <cell r="E4120" t="str">
            <v>KS</v>
          </cell>
          <cell r="F4120">
            <v>5477</v>
          </cell>
        </row>
        <row r="4121">
          <cell r="A4121">
            <v>6041868</v>
          </cell>
          <cell r="B4121" t="str">
            <v>Oblouk 90°...RBM 90 150 FT</v>
          </cell>
          <cell r="C4121">
            <v>6180</v>
          </cell>
          <cell r="D4121">
            <v>1</v>
          </cell>
          <cell r="E4121" t="str">
            <v>KS</v>
          </cell>
          <cell r="F4121">
            <v>6180</v>
          </cell>
        </row>
        <row r="4122">
          <cell r="A4122">
            <v>6041870</v>
          </cell>
          <cell r="B4122" t="str">
            <v>Oblouk 90°...RBM 90 160 FT</v>
          </cell>
          <cell r="C4122">
            <v>7020</v>
          </cell>
          <cell r="D4122">
            <v>1</v>
          </cell>
          <cell r="E4122" t="str">
            <v>KS</v>
          </cell>
          <cell r="F4122">
            <v>7020</v>
          </cell>
        </row>
        <row r="4123">
          <cell r="A4123">
            <v>6041880</v>
          </cell>
          <cell r="B4123" t="str">
            <v>Oblouk 90°...RBM 90 110 A2</v>
          </cell>
          <cell r="C4123">
            <v>2956</v>
          </cell>
          <cell r="D4123">
            <v>1</v>
          </cell>
          <cell r="E4123" t="str">
            <v>KS</v>
          </cell>
          <cell r="F4123">
            <v>2956</v>
          </cell>
        </row>
        <row r="4124">
          <cell r="A4124">
            <v>6041882</v>
          </cell>
          <cell r="B4124" t="str">
            <v>Oblouk 90°...RBM 90 120 A2</v>
          </cell>
          <cell r="C4124">
            <v>3906</v>
          </cell>
          <cell r="D4124">
            <v>1</v>
          </cell>
          <cell r="E4124" t="str">
            <v>KS</v>
          </cell>
          <cell r="F4124">
            <v>3906</v>
          </cell>
        </row>
        <row r="4125">
          <cell r="A4125">
            <v>6041884</v>
          </cell>
          <cell r="B4125" t="str">
            <v>Oblouk 90°...RBM 90 130 A2</v>
          </cell>
          <cell r="C4125">
            <v>4613</v>
          </cell>
          <cell r="D4125">
            <v>1</v>
          </cell>
          <cell r="E4125" t="str">
            <v>KS</v>
          </cell>
          <cell r="F4125">
            <v>4613</v>
          </cell>
        </row>
        <row r="4126">
          <cell r="A4126">
            <v>6041888</v>
          </cell>
          <cell r="B4126" t="str">
            <v>Oblouk 90°...RBM 90 150 A2</v>
          </cell>
          <cell r="C4126">
            <v>9326</v>
          </cell>
          <cell r="D4126">
            <v>1</v>
          </cell>
          <cell r="E4126" t="str">
            <v>KS</v>
          </cell>
          <cell r="F4126">
            <v>9326</v>
          </cell>
        </row>
        <row r="4127">
          <cell r="A4127">
            <v>6041890</v>
          </cell>
          <cell r="B4127" t="str">
            <v>Oblouk 90°...RBM 90 160 A2</v>
          </cell>
          <cell r="C4127">
            <v>12451</v>
          </cell>
          <cell r="D4127">
            <v>1</v>
          </cell>
          <cell r="E4127" t="str">
            <v>KS</v>
          </cell>
          <cell r="F4127">
            <v>12451</v>
          </cell>
        </row>
        <row r="4128">
          <cell r="A4128">
            <v>6041920</v>
          </cell>
          <cell r="B4128" t="str">
            <v>Odbočný díl...RAAM 110 FS</v>
          </cell>
          <cell r="C4128">
            <v>967</v>
          </cell>
          <cell r="D4128">
            <v>1</v>
          </cell>
          <cell r="E4128" t="str">
            <v>KS</v>
          </cell>
          <cell r="F4128">
            <v>967</v>
          </cell>
        </row>
        <row r="4129">
          <cell r="A4129">
            <v>6041922</v>
          </cell>
          <cell r="B4129" t="str">
            <v>Odbočný díl...RAAM 120 FS</v>
          </cell>
          <cell r="C4129">
            <v>1170</v>
          </cell>
          <cell r="D4129">
            <v>1</v>
          </cell>
          <cell r="E4129" t="str">
            <v>KS</v>
          </cell>
          <cell r="F4129">
            <v>1170</v>
          </cell>
        </row>
        <row r="4130">
          <cell r="A4130">
            <v>6041924</v>
          </cell>
          <cell r="B4130" t="str">
            <v>Odbočný díl...RAAM 130 FS</v>
          </cell>
          <cell r="C4130">
            <v>1195</v>
          </cell>
          <cell r="D4130">
            <v>1</v>
          </cell>
          <cell r="E4130" t="str">
            <v>KS</v>
          </cell>
          <cell r="F4130">
            <v>1195</v>
          </cell>
        </row>
        <row r="4131">
          <cell r="A4131">
            <v>6041926</v>
          </cell>
          <cell r="B4131" t="str">
            <v>Odbočný díl...RAAM 140 FS</v>
          </cell>
          <cell r="C4131">
            <v>2508</v>
          </cell>
          <cell r="D4131">
            <v>1</v>
          </cell>
          <cell r="E4131" t="str">
            <v>KS</v>
          </cell>
          <cell r="F4131">
            <v>2508</v>
          </cell>
        </row>
        <row r="4132">
          <cell r="A4132">
            <v>6041928</v>
          </cell>
          <cell r="B4132" t="str">
            <v>Odbočný díl...RAAM 150 FS</v>
          </cell>
          <cell r="C4132">
            <v>2784</v>
          </cell>
          <cell r="D4132">
            <v>1</v>
          </cell>
          <cell r="E4132" t="str">
            <v>KS</v>
          </cell>
          <cell r="F4132">
            <v>2784</v>
          </cell>
        </row>
        <row r="4133">
          <cell r="A4133">
            <v>6041930</v>
          </cell>
          <cell r="B4133" t="str">
            <v>Odbočný díl...RAAM 160 FS</v>
          </cell>
          <cell r="C4133">
            <v>3743</v>
          </cell>
          <cell r="D4133">
            <v>1</v>
          </cell>
          <cell r="E4133" t="str">
            <v>KS</v>
          </cell>
          <cell r="F4133">
            <v>3743</v>
          </cell>
        </row>
        <row r="4134">
          <cell r="A4134">
            <v>6041940</v>
          </cell>
          <cell r="B4134" t="str">
            <v>Odbočný díl...RAAM 110 FT</v>
          </cell>
          <cell r="C4134">
            <v>1502</v>
          </cell>
          <cell r="D4134">
            <v>1</v>
          </cell>
          <cell r="E4134" t="str">
            <v>KS</v>
          </cell>
          <cell r="F4134">
            <v>1502</v>
          </cell>
        </row>
        <row r="4135">
          <cell r="A4135">
            <v>6041942</v>
          </cell>
          <cell r="B4135" t="str">
            <v>Odbočný díl...RAAM 120 FT</v>
          </cell>
          <cell r="C4135">
            <v>1851</v>
          </cell>
          <cell r="D4135">
            <v>1</v>
          </cell>
          <cell r="E4135" t="str">
            <v>KS</v>
          </cell>
          <cell r="F4135">
            <v>1851</v>
          </cell>
        </row>
        <row r="4136">
          <cell r="A4136">
            <v>6041944</v>
          </cell>
          <cell r="B4136" t="str">
            <v>Odbočný díl...RAAM 130 FT</v>
          </cell>
          <cell r="C4136">
            <v>2241</v>
          </cell>
          <cell r="D4136">
            <v>1</v>
          </cell>
          <cell r="E4136" t="str">
            <v>KS</v>
          </cell>
          <cell r="F4136">
            <v>2241</v>
          </cell>
        </row>
        <row r="4137">
          <cell r="A4137">
            <v>6041946</v>
          </cell>
          <cell r="B4137" t="str">
            <v>Odbočný díl...RAAM 140 FT</v>
          </cell>
          <cell r="C4137">
            <v>3701</v>
          </cell>
          <cell r="D4137">
            <v>1</v>
          </cell>
          <cell r="E4137" t="str">
            <v>KS</v>
          </cell>
          <cell r="F4137">
            <v>3701</v>
          </cell>
        </row>
        <row r="4138">
          <cell r="A4138">
            <v>6041948</v>
          </cell>
          <cell r="B4138" t="str">
            <v>Odbočný díl...RAAM 150 FT</v>
          </cell>
          <cell r="C4138">
            <v>4216</v>
          </cell>
          <cell r="D4138">
            <v>1</v>
          </cell>
          <cell r="E4138" t="str">
            <v>KS</v>
          </cell>
          <cell r="F4138">
            <v>4216</v>
          </cell>
        </row>
        <row r="4139">
          <cell r="A4139">
            <v>6041950</v>
          </cell>
          <cell r="B4139" t="str">
            <v>Odbočný díl...RAAM 160 FT</v>
          </cell>
          <cell r="C4139">
            <v>4798</v>
          </cell>
          <cell r="D4139">
            <v>1</v>
          </cell>
          <cell r="E4139" t="str">
            <v>KS</v>
          </cell>
          <cell r="F4139">
            <v>4798</v>
          </cell>
        </row>
        <row r="4140">
          <cell r="A4140">
            <v>6041960</v>
          </cell>
          <cell r="B4140" t="str">
            <v>Odbočný díl...RAAM 110 A2</v>
          </cell>
          <cell r="C4140">
            <v>1719</v>
          </cell>
          <cell r="D4140">
            <v>1</v>
          </cell>
          <cell r="E4140" t="str">
            <v>KS</v>
          </cell>
          <cell r="F4140">
            <v>1719</v>
          </cell>
        </row>
        <row r="4141">
          <cell r="A4141">
            <v>6041962</v>
          </cell>
          <cell r="B4141" t="str">
            <v>Odbočný díl...RAAM 120 A2</v>
          </cell>
          <cell r="C4141">
            <v>1913</v>
          </cell>
          <cell r="D4141">
            <v>1</v>
          </cell>
          <cell r="E4141" t="str">
            <v>KS</v>
          </cell>
          <cell r="F4141">
            <v>1913</v>
          </cell>
        </row>
        <row r="4142">
          <cell r="A4142">
            <v>6041964</v>
          </cell>
          <cell r="B4142" t="str">
            <v>Odbočný díl...RAAM 130 A2</v>
          </cell>
          <cell r="C4142">
            <v>2062</v>
          </cell>
          <cell r="D4142">
            <v>1</v>
          </cell>
          <cell r="E4142" t="str">
            <v>KS</v>
          </cell>
          <cell r="F4142">
            <v>2062</v>
          </cell>
        </row>
        <row r="4143">
          <cell r="A4143">
            <v>6041966</v>
          </cell>
          <cell r="B4143" t="str">
            <v>Odbočný díl...RAAM 140 A2</v>
          </cell>
          <cell r="C4143">
            <v>3226</v>
          </cell>
          <cell r="D4143">
            <v>1</v>
          </cell>
          <cell r="E4143" t="str">
            <v>KS</v>
          </cell>
          <cell r="F4143">
            <v>3226</v>
          </cell>
        </row>
        <row r="4144">
          <cell r="A4144">
            <v>6041968</v>
          </cell>
          <cell r="B4144" t="str">
            <v>Odbočný díl...RAAM 150 A2</v>
          </cell>
          <cell r="C4144">
            <v>3470</v>
          </cell>
          <cell r="D4144">
            <v>1</v>
          </cell>
          <cell r="E4144" t="str">
            <v>KS</v>
          </cell>
          <cell r="F4144">
            <v>3470</v>
          </cell>
        </row>
        <row r="4145">
          <cell r="A4145">
            <v>6041970</v>
          </cell>
          <cell r="B4145" t="str">
            <v>Odbočný díl...RAAM 160 A2</v>
          </cell>
          <cell r="C4145">
            <v>3869</v>
          </cell>
          <cell r="D4145">
            <v>1</v>
          </cell>
          <cell r="E4145" t="str">
            <v>KS</v>
          </cell>
          <cell r="F4145">
            <v>3869</v>
          </cell>
        </row>
        <row r="4146">
          <cell r="A4146">
            <v>6042010</v>
          </cell>
          <cell r="B4146" t="str">
            <v>Odbočný díl T...RTM 110 FS</v>
          </cell>
          <cell r="C4146">
            <v>1226</v>
          </cell>
          <cell r="D4146">
            <v>1</v>
          </cell>
          <cell r="E4146" t="str">
            <v>KS</v>
          </cell>
          <cell r="F4146">
            <v>1226</v>
          </cell>
        </row>
        <row r="4147">
          <cell r="A4147">
            <v>6042011</v>
          </cell>
          <cell r="B4147" t="str">
            <v>Odbočný díl T...RTM 115 FS</v>
          </cell>
          <cell r="C4147">
            <v>1437</v>
          </cell>
          <cell r="D4147">
            <v>1</v>
          </cell>
          <cell r="E4147" t="str">
            <v>KS</v>
          </cell>
          <cell r="F4147">
            <v>1437</v>
          </cell>
        </row>
        <row r="4148">
          <cell r="A4148">
            <v>6042012</v>
          </cell>
          <cell r="B4148" t="str">
            <v>Odbočný díl T...RTM 120 FS</v>
          </cell>
          <cell r="C4148">
            <v>1381</v>
          </cell>
          <cell r="D4148">
            <v>1</v>
          </cell>
          <cell r="E4148" t="str">
            <v>KS</v>
          </cell>
          <cell r="F4148">
            <v>1381</v>
          </cell>
        </row>
        <row r="4149">
          <cell r="A4149">
            <v>6042014</v>
          </cell>
          <cell r="B4149" t="str">
            <v>Odbočný díl T...RTM 130 FS</v>
          </cell>
          <cell r="C4149">
            <v>2160</v>
          </cell>
          <cell r="D4149">
            <v>1</v>
          </cell>
          <cell r="E4149" t="str">
            <v>KS</v>
          </cell>
          <cell r="F4149">
            <v>2160</v>
          </cell>
        </row>
        <row r="4150">
          <cell r="A4150">
            <v>6042018</v>
          </cell>
          <cell r="B4150" t="str">
            <v>Odbočný díl T...RTM 140 FS</v>
          </cell>
          <cell r="C4150">
            <v>4382</v>
          </cell>
          <cell r="D4150">
            <v>1</v>
          </cell>
          <cell r="E4150" t="str">
            <v>KS</v>
          </cell>
          <cell r="F4150">
            <v>4382</v>
          </cell>
        </row>
        <row r="4151">
          <cell r="A4151">
            <v>6042020</v>
          </cell>
          <cell r="B4151" t="str">
            <v>Odbočný díl T...RTM 150 FS</v>
          </cell>
          <cell r="C4151">
            <v>5354</v>
          </cell>
          <cell r="D4151">
            <v>1</v>
          </cell>
          <cell r="E4151" t="str">
            <v>KS</v>
          </cell>
          <cell r="F4151">
            <v>5354</v>
          </cell>
        </row>
        <row r="4152">
          <cell r="A4152">
            <v>6042022</v>
          </cell>
          <cell r="B4152" t="str">
            <v>Odbočný díl T...RTM 160 FS</v>
          </cell>
          <cell r="C4152">
            <v>5899</v>
          </cell>
          <cell r="D4152">
            <v>1</v>
          </cell>
          <cell r="E4152" t="str">
            <v>KS</v>
          </cell>
          <cell r="F4152">
            <v>5899</v>
          </cell>
        </row>
        <row r="4153">
          <cell r="A4153">
            <v>6042030</v>
          </cell>
          <cell r="B4153" t="str">
            <v>Odbočný díl T...RTM 110 FT</v>
          </cell>
          <cell r="C4153">
            <v>1996</v>
          </cell>
          <cell r="D4153">
            <v>1</v>
          </cell>
          <cell r="E4153" t="str">
            <v>KS</v>
          </cell>
          <cell r="F4153">
            <v>1996</v>
          </cell>
        </row>
        <row r="4154">
          <cell r="A4154">
            <v>6042032</v>
          </cell>
          <cell r="B4154" t="str">
            <v>Odbočný díl T...RTM 115 FT</v>
          </cell>
          <cell r="C4154">
            <v>2409</v>
          </cell>
          <cell r="D4154">
            <v>1</v>
          </cell>
          <cell r="E4154" t="str">
            <v>KS</v>
          </cell>
          <cell r="F4154">
            <v>2409</v>
          </cell>
        </row>
        <row r="4155">
          <cell r="A4155">
            <v>6042034</v>
          </cell>
          <cell r="B4155" t="str">
            <v>Odbočný díl T...RTM 120 FT</v>
          </cell>
          <cell r="C4155">
            <v>2679</v>
          </cell>
          <cell r="D4155">
            <v>1</v>
          </cell>
          <cell r="E4155" t="str">
            <v>KS</v>
          </cell>
          <cell r="F4155">
            <v>2679</v>
          </cell>
        </row>
        <row r="4156">
          <cell r="A4156">
            <v>6042036</v>
          </cell>
          <cell r="B4156" t="str">
            <v>Odbočný díl T...RTM 130 FT</v>
          </cell>
          <cell r="C4156">
            <v>3038</v>
          </cell>
          <cell r="D4156">
            <v>1</v>
          </cell>
          <cell r="E4156" t="str">
            <v>KS</v>
          </cell>
          <cell r="F4156">
            <v>3038</v>
          </cell>
        </row>
        <row r="4157">
          <cell r="A4157">
            <v>6042038</v>
          </cell>
          <cell r="B4157" t="str">
            <v>Odbočný díl T...RTM 140 FT</v>
          </cell>
          <cell r="C4157">
            <v>7518</v>
          </cell>
          <cell r="D4157">
            <v>1</v>
          </cell>
          <cell r="E4157" t="str">
            <v>KS</v>
          </cell>
          <cell r="F4157">
            <v>7518</v>
          </cell>
        </row>
        <row r="4158">
          <cell r="A4158">
            <v>6042040</v>
          </cell>
          <cell r="B4158" t="str">
            <v>Odbočný díl T...RTM 150 FT</v>
          </cell>
          <cell r="C4158">
            <v>9898</v>
          </cell>
          <cell r="D4158">
            <v>1</v>
          </cell>
          <cell r="E4158" t="str">
            <v>KS</v>
          </cell>
          <cell r="F4158">
            <v>9898</v>
          </cell>
        </row>
        <row r="4159">
          <cell r="A4159">
            <v>6042042</v>
          </cell>
          <cell r="B4159" t="str">
            <v>Odbočný díl T...RTM 160 FT</v>
          </cell>
          <cell r="C4159">
            <v>10013</v>
          </cell>
          <cell r="D4159">
            <v>1</v>
          </cell>
          <cell r="E4159" t="str">
            <v>KS</v>
          </cell>
          <cell r="F4159">
            <v>10013</v>
          </cell>
        </row>
        <row r="4160">
          <cell r="A4160">
            <v>6042050</v>
          </cell>
          <cell r="B4160" t="str">
            <v>Odbočný díl T...RTM 110 A2</v>
          </cell>
          <cell r="C4160">
            <v>4141</v>
          </cell>
          <cell r="D4160">
            <v>1</v>
          </cell>
          <cell r="E4160" t="str">
            <v>KS</v>
          </cell>
          <cell r="F4160">
            <v>4141</v>
          </cell>
        </row>
        <row r="4161">
          <cell r="A4161">
            <v>6042052</v>
          </cell>
          <cell r="B4161" t="str">
            <v>Odbočný díl T...RTM 120 A2</v>
          </cell>
          <cell r="C4161">
            <v>4823</v>
          </cell>
          <cell r="D4161">
            <v>1</v>
          </cell>
          <cell r="E4161" t="str">
            <v>KS</v>
          </cell>
          <cell r="F4161">
            <v>4823</v>
          </cell>
        </row>
        <row r="4162">
          <cell r="A4162">
            <v>6042054</v>
          </cell>
          <cell r="B4162" t="str">
            <v>Odbočný díl T...RTM 130 A2</v>
          </cell>
          <cell r="C4162">
            <v>5560</v>
          </cell>
          <cell r="D4162">
            <v>1</v>
          </cell>
          <cell r="E4162" t="str">
            <v>KS</v>
          </cell>
          <cell r="F4162">
            <v>5560</v>
          </cell>
        </row>
        <row r="4163">
          <cell r="A4163">
            <v>6042060</v>
          </cell>
          <cell r="B4163" t="str">
            <v>Odbočný díl T...RTM 150 A2</v>
          </cell>
          <cell r="C4163">
            <v>7998</v>
          </cell>
          <cell r="D4163">
            <v>1</v>
          </cell>
          <cell r="E4163" t="str">
            <v>KS</v>
          </cell>
          <cell r="F4163">
            <v>7998</v>
          </cell>
        </row>
        <row r="4164">
          <cell r="A4164">
            <v>6042910</v>
          </cell>
          <cell r="B4164" t="str">
            <v>Úhlová spojka...WKV 60 FT</v>
          </cell>
          <cell r="C4164">
            <v>186</v>
          </cell>
          <cell r="D4164">
            <v>1</v>
          </cell>
          <cell r="E4164" t="str">
            <v>KS</v>
          </cell>
          <cell r="F4164">
            <v>186</v>
          </cell>
        </row>
        <row r="4165">
          <cell r="A4165">
            <v>6043038</v>
          </cell>
          <cell r="B4165" t="str">
            <v>Úhlová spojka...WKV 35 FS</v>
          </cell>
          <cell r="C4165">
            <v>161</v>
          </cell>
          <cell r="D4165">
            <v>1</v>
          </cell>
          <cell r="E4165" t="str">
            <v>KS</v>
          </cell>
          <cell r="F4165">
            <v>161</v>
          </cell>
        </row>
        <row r="4166">
          <cell r="A4166">
            <v>6043062</v>
          </cell>
          <cell r="B4166" t="str">
            <v>Úhlová spojka...WKV 60 FS</v>
          </cell>
          <cell r="C4166">
            <v>168</v>
          </cell>
          <cell r="D4166">
            <v>1</v>
          </cell>
          <cell r="E4166" t="str">
            <v>KS</v>
          </cell>
          <cell r="F4166">
            <v>168</v>
          </cell>
        </row>
        <row r="4167">
          <cell r="A4167">
            <v>6043119</v>
          </cell>
          <cell r="B4167" t="str">
            <v>Oblouk 90°...RB 90 310 FS</v>
          </cell>
          <cell r="C4167">
            <v>1019</v>
          </cell>
          <cell r="D4167">
            <v>1</v>
          </cell>
          <cell r="E4167" t="str">
            <v>KS</v>
          </cell>
          <cell r="F4167">
            <v>1019</v>
          </cell>
        </row>
        <row r="4168">
          <cell r="A4168">
            <v>6043123</v>
          </cell>
          <cell r="B4168" t="str">
            <v>Oblouk 90°...RB 90 315 FS</v>
          </cell>
          <cell r="C4168">
            <v>1047</v>
          </cell>
          <cell r="D4168">
            <v>1</v>
          </cell>
          <cell r="E4168" t="str">
            <v>KS</v>
          </cell>
          <cell r="F4168">
            <v>1047</v>
          </cell>
        </row>
        <row r="4169">
          <cell r="A4169">
            <v>6043127</v>
          </cell>
          <cell r="B4169" t="str">
            <v>Oblouk 90°...RB 90 320 FS</v>
          </cell>
          <cell r="C4169">
            <v>1167</v>
          </cell>
          <cell r="D4169">
            <v>1</v>
          </cell>
          <cell r="E4169" t="str">
            <v>KS</v>
          </cell>
          <cell r="F4169">
            <v>1167</v>
          </cell>
        </row>
        <row r="4170">
          <cell r="A4170">
            <v>6043208</v>
          </cell>
          <cell r="B4170" t="str">
            <v>Oblouk 90°...RB 90 615 FS</v>
          </cell>
          <cell r="C4170">
            <v>1013</v>
          </cell>
          <cell r="D4170">
            <v>1</v>
          </cell>
          <cell r="E4170" t="str">
            <v>KS</v>
          </cell>
          <cell r="F4170">
            <v>1013</v>
          </cell>
        </row>
        <row r="4171">
          <cell r="A4171">
            <v>6043216</v>
          </cell>
          <cell r="B4171" t="str">
            <v>Oblouk 90°...RB 90 610 FS</v>
          </cell>
          <cell r="C4171">
            <v>970</v>
          </cell>
          <cell r="D4171">
            <v>1</v>
          </cell>
          <cell r="E4171" t="str">
            <v>KS</v>
          </cell>
          <cell r="F4171">
            <v>970</v>
          </cell>
        </row>
        <row r="4172">
          <cell r="A4172">
            <v>6043224</v>
          </cell>
          <cell r="B4172" t="str">
            <v>Oblouk 90°...RB 90 620 FS</v>
          </cell>
          <cell r="C4172">
            <v>1151</v>
          </cell>
          <cell r="D4172">
            <v>1</v>
          </cell>
          <cell r="E4172" t="str">
            <v>KS</v>
          </cell>
          <cell r="F4172">
            <v>1151</v>
          </cell>
        </row>
        <row r="4173">
          <cell r="A4173">
            <v>6043232</v>
          </cell>
          <cell r="B4173" t="str">
            <v>Oblouk 90°...RB 90 630 FS</v>
          </cell>
          <cell r="C4173">
            <v>1310</v>
          </cell>
          <cell r="D4173">
            <v>1</v>
          </cell>
          <cell r="E4173" t="str">
            <v>KS</v>
          </cell>
          <cell r="F4173">
            <v>1310</v>
          </cell>
        </row>
        <row r="4174">
          <cell r="A4174">
            <v>6043402</v>
          </cell>
          <cell r="B4174" t="str">
            <v>Odbočný díl T...RT 615 FS</v>
          </cell>
          <cell r="C4174">
            <v>1335</v>
          </cell>
          <cell r="D4174">
            <v>1</v>
          </cell>
          <cell r="E4174" t="str">
            <v>KS</v>
          </cell>
          <cell r="F4174">
            <v>1335</v>
          </cell>
        </row>
        <row r="4175">
          <cell r="A4175">
            <v>6043410</v>
          </cell>
          <cell r="B4175" t="str">
            <v>Odbočný díl T...RT 610 FS</v>
          </cell>
          <cell r="C4175">
            <v>1176</v>
          </cell>
          <cell r="D4175">
            <v>1</v>
          </cell>
          <cell r="E4175" t="str">
            <v>KS</v>
          </cell>
          <cell r="F4175">
            <v>1176</v>
          </cell>
        </row>
        <row r="4176">
          <cell r="A4176">
            <v>6043429</v>
          </cell>
          <cell r="B4176" t="str">
            <v>Odbočný díl T...RT 620 FS</v>
          </cell>
          <cell r="C4176">
            <v>1432</v>
          </cell>
          <cell r="D4176">
            <v>1</v>
          </cell>
          <cell r="E4176" t="str">
            <v>KS</v>
          </cell>
          <cell r="F4176">
            <v>1432</v>
          </cell>
        </row>
        <row r="4177">
          <cell r="A4177">
            <v>6043437</v>
          </cell>
          <cell r="B4177" t="str">
            <v>Odbočný díl T...RT 630 FS</v>
          </cell>
          <cell r="C4177">
            <v>1668</v>
          </cell>
          <cell r="D4177">
            <v>1</v>
          </cell>
          <cell r="E4177" t="str">
            <v>KS</v>
          </cell>
          <cell r="F4177">
            <v>1668</v>
          </cell>
        </row>
        <row r="4178">
          <cell r="A4178">
            <v>6043607</v>
          </cell>
          <cell r="B4178" t="str">
            <v>Křížení...RK 615 FS</v>
          </cell>
          <cell r="C4178">
            <v>1574</v>
          </cell>
          <cell r="D4178">
            <v>1</v>
          </cell>
          <cell r="E4178" t="str">
            <v>KS</v>
          </cell>
          <cell r="F4178">
            <v>1574</v>
          </cell>
        </row>
        <row r="4179">
          <cell r="A4179">
            <v>6043615</v>
          </cell>
          <cell r="B4179" t="str">
            <v>Křížení...RK 610 FS</v>
          </cell>
          <cell r="C4179">
            <v>1454</v>
          </cell>
          <cell r="D4179">
            <v>1</v>
          </cell>
          <cell r="E4179" t="str">
            <v>KS</v>
          </cell>
          <cell r="F4179">
            <v>1454</v>
          </cell>
        </row>
        <row r="4180">
          <cell r="A4180">
            <v>6043631</v>
          </cell>
          <cell r="B4180" t="str">
            <v>Křížení...RK 630 FS</v>
          </cell>
          <cell r="C4180">
            <v>1979</v>
          </cell>
          <cell r="D4180">
            <v>1</v>
          </cell>
          <cell r="E4180" t="str">
            <v>KS</v>
          </cell>
          <cell r="F4180">
            <v>1979</v>
          </cell>
        </row>
        <row r="4181">
          <cell r="A4181">
            <v>6043763</v>
          </cell>
          <cell r="B4181" t="str">
            <v>Oblouk 45°...RB 45 610 FS</v>
          </cell>
          <cell r="C4181">
            <v>926</v>
          </cell>
          <cell r="D4181">
            <v>1</v>
          </cell>
          <cell r="E4181" t="str">
            <v>KS</v>
          </cell>
          <cell r="F4181">
            <v>926</v>
          </cell>
        </row>
        <row r="4182">
          <cell r="A4182">
            <v>6043771</v>
          </cell>
          <cell r="B4182" t="str">
            <v>Oblouk 45°...RB 45 620 FS</v>
          </cell>
          <cell r="C4182">
            <v>1095</v>
          </cell>
          <cell r="D4182">
            <v>1</v>
          </cell>
          <cell r="E4182" t="str">
            <v>KS</v>
          </cell>
          <cell r="F4182">
            <v>1095</v>
          </cell>
        </row>
        <row r="4183">
          <cell r="A4183">
            <v>6043798</v>
          </cell>
          <cell r="B4183" t="str">
            <v>Oblouk 45°...RB 45 630 FS</v>
          </cell>
          <cell r="C4183">
            <v>1271</v>
          </cell>
          <cell r="D4183">
            <v>1</v>
          </cell>
          <cell r="E4183" t="str">
            <v>KS</v>
          </cell>
          <cell r="F4183">
            <v>1271</v>
          </cell>
        </row>
        <row r="4184">
          <cell r="A4184">
            <v>6044554</v>
          </cell>
          <cell r="B4184" t="str">
            <v>Opěrný prvek...STE BKS FS</v>
          </cell>
          <cell r="C4184">
            <v>392</v>
          </cell>
          <cell r="D4184">
            <v>1</v>
          </cell>
          <cell r="E4184" t="str">
            <v>KS</v>
          </cell>
          <cell r="F4184">
            <v>392</v>
          </cell>
        </row>
        <row r="4185">
          <cell r="A4185">
            <v>6044561</v>
          </cell>
          <cell r="B4185" t="str">
            <v>Podpěra...STA BKS10 FT</v>
          </cell>
          <cell r="C4185">
            <v>1119</v>
          </cell>
          <cell r="D4185">
            <v>1</v>
          </cell>
          <cell r="E4185" t="str">
            <v>KS</v>
          </cell>
          <cell r="F4185">
            <v>1119</v>
          </cell>
        </row>
        <row r="4186">
          <cell r="A4186">
            <v>6044563</v>
          </cell>
          <cell r="B4186" t="str">
            <v>Podpěra...STA BKS20 FT</v>
          </cell>
          <cell r="C4186">
            <v>1254</v>
          </cell>
          <cell r="D4186">
            <v>1</v>
          </cell>
          <cell r="E4186" t="str">
            <v>KS</v>
          </cell>
          <cell r="F4186">
            <v>1254</v>
          </cell>
        </row>
        <row r="4187">
          <cell r="A4187">
            <v>6044567</v>
          </cell>
          <cell r="B4187" t="str">
            <v>Podpěra...STA BKS40 FT</v>
          </cell>
          <cell r="C4187">
            <v>1509</v>
          </cell>
          <cell r="D4187">
            <v>1</v>
          </cell>
          <cell r="E4187" t="str">
            <v>KS</v>
          </cell>
          <cell r="F4187">
            <v>1509</v>
          </cell>
        </row>
        <row r="4188">
          <cell r="A4188">
            <v>6044569</v>
          </cell>
          <cell r="B4188" t="str">
            <v>Podpěra...STA BKS50 FT</v>
          </cell>
          <cell r="C4188">
            <v>1589</v>
          </cell>
          <cell r="D4188">
            <v>1</v>
          </cell>
          <cell r="E4188" t="str">
            <v>KS</v>
          </cell>
          <cell r="F4188">
            <v>1589</v>
          </cell>
        </row>
        <row r="4189">
          <cell r="A4189">
            <v>6044571</v>
          </cell>
          <cell r="B4189" t="str">
            <v>Podpěra...STA BKS60 FT</v>
          </cell>
          <cell r="C4189">
            <v>1625</v>
          </cell>
          <cell r="D4189">
            <v>1</v>
          </cell>
          <cell r="E4189" t="str">
            <v>KS</v>
          </cell>
          <cell r="F4189">
            <v>1625</v>
          </cell>
        </row>
        <row r="4190">
          <cell r="A4190">
            <v>6044581</v>
          </cell>
          <cell r="B4190" t="str">
            <v>Podpěrný profil...STP Z 1010 FS</v>
          </cell>
          <cell r="C4190">
            <v>95</v>
          </cell>
          <cell r="D4190">
            <v>1</v>
          </cell>
          <cell r="E4190" t="str">
            <v>KS</v>
          </cell>
          <cell r="F4190">
            <v>95</v>
          </cell>
        </row>
        <row r="4191">
          <cell r="A4191">
            <v>6044583</v>
          </cell>
          <cell r="B4191" t="str">
            <v>Podpěrný profil...STP Z 1020 FS</v>
          </cell>
          <cell r="C4191">
            <v>165</v>
          </cell>
          <cell r="D4191">
            <v>1</v>
          </cell>
          <cell r="E4191" t="str">
            <v>KS</v>
          </cell>
          <cell r="F4191">
            <v>165</v>
          </cell>
        </row>
        <row r="4192">
          <cell r="A4192">
            <v>6044585</v>
          </cell>
          <cell r="B4192" t="str">
            <v>Podpěrný profil...STP Z 1030 FS</v>
          </cell>
          <cell r="C4192">
            <v>214</v>
          </cell>
          <cell r="D4192">
            <v>1</v>
          </cell>
          <cell r="E4192" t="str">
            <v>KS</v>
          </cell>
          <cell r="F4192">
            <v>214</v>
          </cell>
        </row>
        <row r="4193">
          <cell r="A4193">
            <v>6044587</v>
          </cell>
          <cell r="B4193" t="str">
            <v>Podpěrný profil...STP Z 1040 FS</v>
          </cell>
          <cell r="C4193">
            <v>273</v>
          </cell>
          <cell r="D4193">
            <v>1</v>
          </cell>
          <cell r="E4193" t="str">
            <v>KS</v>
          </cell>
          <cell r="F4193">
            <v>273</v>
          </cell>
        </row>
        <row r="4194">
          <cell r="A4194">
            <v>6044589</v>
          </cell>
          <cell r="B4194" t="str">
            <v>Podpěrný profil...STP Z 1050 FS</v>
          </cell>
          <cell r="C4194">
            <v>350</v>
          </cell>
          <cell r="D4194">
            <v>1</v>
          </cell>
          <cell r="E4194" t="str">
            <v>KS</v>
          </cell>
          <cell r="F4194">
            <v>350</v>
          </cell>
        </row>
        <row r="4195">
          <cell r="A4195">
            <v>6044591</v>
          </cell>
          <cell r="B4195" t="str">
            <v>Podpěrný profil...STP Z 1060 FS</v>
          </cell>
          <cell r="C4195">
            <v>408</v>
          </cell>
          <cell r="D4195">
            <v>1</v>
          </cell>
          <cell r="E4195" t="str">
            <v>KS</v>
          </cell>
          <cell r="F4195">
            <v>408</v>
          </cell>
        </row>
        <row r="4196">
          <cell r="A4196">
            <v>6044596</v>
          </cell>
          <cell r="B4196" t="str">
            <v>Podpěrný profil...STP Z 10300 FS</v>
          </cell>
          <cell r="C4196">
            <v>601</v>
          </cell>
          <cell r="D4196">
            <v>1</v>
          </cell>
          <cell r="E4196" t="str">
            <v>M</v>
          </cell>
          <cell r="F4196">
            <v>601</v>
          </cell>
        </row>
        <row r="4197">
          <cell r="A4197">
            <v>6045057</v>
          </cell>
          <cell r="B4197" t="str">
            <v>Kabel. žlab dle námořní normy...MKR 15 050 FT</v>
          </cell>
          <cell r="C4197">
            <v>441</v>
          </cell>
          <cell r="D4197">
            <v>1</v>
          </cell>
          <cell r="E4197" t="str">
            <v>M</v>
          </cell>
          <cell r="F4197">
            <v>441</v>
          </cell>
        </row>
        <row r="4198">
          <cell r="A4198">
            <v>6045073</v>
          </cell>
          <cell r="B4198" t="str">
            <v>Kabel. žlab dle námořní normy...MKR 15 075 FT</v>
          </cell>
          <cell r="C4198">
            <v>451</v>
          </cell>
          <cell r="D4198">
            <v>1</v>
          </cell>
          <cell r="E4198" t="str">
            <v>M</v>
          </cell>
          <cell r="F4198">
            <v>451</v>
          </cell>
        </row>
        <row r="4199">
          <cell r="A4199">
            <v>6045103</v>
          </cell>
          <cell r="B4199" t="str">
            <v>Kabel. žlab dle námořní normy...MKR 15 100 FT</v>
          </cell>
          <cell r="C4199">
            <v>545</v>
          </cell>
          <cell r="D4199">
            <v>1</v>
          </cell>
          <cell r="E4199" t="str">
            <v>M</v>
          </cell>
          <cell r="F4199">
            <v>545</v>
          </cell>
        </row>
        <row r="4200">
          <cell r="A4200">
            <v>6045154</v>
          </cell>
          <cell r="B4200" t="str">
            <v>Kabel. žlab dle námořní normy...MKR 15 150 FT</v>
          </cell>
          <cell r="C4200">
            <v>644</v>
          </cell>
          <cell r="D4200">
            <v>1</v>
          </cell>
          <cell r="E4200" t="str">
            <v>M</v>
          </cell>
          <cell r="F4200">
            <v>644</v>
          </cell>
        </row>
        <row r="4201">
          <cell r="A4201">
            <v>6045200</v>
          </cell>
          <cell r="B4201" t="str">
            <v>Kabel. žlab dle námořní normy...MKR 15 200 FT</v>
          </cell>
          <cell r="C4201">
            <v>866</v>
          </cell>
          <cell r="D4201">
            <v>1</v>
          </cell>
          <cell r="E4201" t="str">
            <v>M</v>
          </cell>
          <cell r="F4201">
            <v>866</v>
          </cell>
        </row>
        <row r="4202">
          <cell r="A4202">
            <v>6045834</v>
          </cell>
          <cell r="B4202" t="str">
            <v>Kabel. žlab dle námořní normy...MKR 15 100 A2</v>
          </cell>
          <cell r="C4202">
            <v>809</v>
          </cell>
          <cell r="D4202">
            <v>1</v>
          </cell>
          <cell r="E4202" t="str">
            <v>M</v>
          </cell>
          <cell r="F4202">
            <v>809</v>
          </cell>
        </row>
        <row r="4203">
          <cell r="A4203">
            <v>6045842</v>
          </cell>
          <cell r="B4203" t="str">
            <v>Kabel. žlab dle námořní normy...MKR 15 250 A2</v>
          </cell>
          <cell r="C4203">
            <v>2879</v>
          </cell>
          <cell r="D4203">
            <v>1</v>
          </cell>
          <cell r="E4203" t="str">
            <v>M</v>
          </cell>
          <cell r="F4203">
            <v>2879</v>
          </cell>
        </row>
        <row r="4204">
          <cell r="A4204">
            <v>6045844</v>
          </cell>
          <cell r="B4204" t="str">
            <v>Kabel. žlab dle námořní normy...MKR 15 300 A2</v>
          </cell>
          <cell r="C4204">
            <v>3363</v>
          </cell>
          <cell r="D4204">
            <v>1</v>
          </cell>
          <cell r="E4204" t="str">
            <v>M</v>
          </cell>
          <cell r="F4204">
            <v>3363</v>
          </cell>
        </row>
        <row r="4205">
          <cell r="A4205">
            <v>6045850</v>
          </cell>
          <cell r="B4205" t="str">
            <v>Kabel. žlab dle námořní normy...MKR 15 050 A4</v>
          </cell>
          <cell r="C4205">
            <v>838</v>
          </cell>
          <cell r="D4205">
            <v>1</v>
          </cell>
          <cell r="E4205" t="str">
            <v>M</v>
          </cell>
          <cell r="F4205">
            <v>838</v>
          </cell>
        </row>
        <row r="4206">
          <cell r="A4206">
            <v>6045852</v>
          </cell>
          <cell r="B4206" t="str">
            <v>Kabel. žlab dle námořní normy...MKR 15 075 A4</v>
          </cell>
          <cell r="C4206">
            <v>1067</v>
          </cell>
          <cell r="D4206">
            <v>1</v>
          </cell>
          <cell r="E4206" t="str">
            <v>M</v>
          </cell>
          <cell r="F4206">
            <v>1067</v>
          </cell>
        </row>
        <row r="4207">
          <cell r="A4207">
            <v>6045854</v>
          </cell>
          <cell r="B4207" t="str">
            <v>Kabel. žlab dle námořní normy...MKR 15 100 A4</v>
          </cell>
          <cell r="C4207">
            <v>1197</v>
          </cell>
          <cell r="D4207">
            <v>1</v>
          </cell>
          <cell r="E4207" t="str">
            <v>M</v>
          </cell>
          <cell r="F4207">
            <v>1197</v>
          </cell>
        </row>
        <row r="4208">
          <cell r="A4208">
            <v>6045858</v>
          </cell>
          <cell r="B4208" t="str">
            <v>Kabel. žlab dle námořní normy...MKR 15 150 A4</v>
          </cell>
          <cell r="C4208">
            <v>2500</v>
          </cell>
          <cell r="D4208">
            <v>1</v>
          </cell>
          <cell r="E4208" t="str">
            <v>M</v>
          </cell>
          <cell r="F4208">
            <v>2500</v>
          </cell>
        </row>
        <row r="4209">
          <cell r="A4209">
            <v>6045860</v>
          </cell>
          <cell r="B4209" t="str">
            <v>Kabel. žlab dle námořní normy...MKR 15 200 A4</v>
          </cell>
          <cell r="C4209">
            <v>3162</v>
          </cell>
          <cell r="D4209">
            <v>1</v>
          </cell>
          <cell r="E4209" t="str">
            <v>M</v>
          </cell>
          <cell r="F4209">
            <v>3162</v>
          </cell>
        </row>
        <row r="4210">
          <cell r="A4210">
            <v>6045862</v>
          </cell>
          <cell r="B4210" t="str">
            <v>Kabel. žlab dle námořní normy...MKR 15 250 A4</v>
          </cell>
          <cell r="C4210">
            <v>3499</v>
          </cell>
          <cell r="D4210">
            <v>1</v>
          </cell>
          <cell r="E4210" t="str">
            <v>M</v>
          </cell>
          <cell r="F4210">
            <v>3499</v>
          </cell>
        </row>
        <row r="4211">
          <cell r="A4211">
            <v>6045864</v>
          </cell>
          <cell r="B4211" t="str">
            <v>Kabel. žlab dle námořní normy...MKR 15 300 A4</v>
          </cell>
          <cell r="C4211">
            <v>4097</v>
          </cell>
          <cell r="D4211">
            <v>1</v>
          </cell>
          <cell r="E4211" t="str">
            <v>M</v>
          </cell>
          <cell r="F4211">
            <v>4097</v>
          </cell>
        </row>
        <row r="4212">
          <cell r="A4212">
            <v>6045952</v>
          </cell>
          <cell r="B4212" t="str">
            <v>Kabel. žlab dle námořní normy...MKR 15 050 FS</v>
          </cell>
          <cell r="C4212">
            <v>266</v>
          </cell>
          <cell r="D4212">
            <v>1</v>
          </cell>
          <cell r="E4212" t="str">
            <v>M</v>
          </cell>
          <cell r="F4212">
            <v>266</v>
          </cell>
        </row>
        <row r="4213">
          <cell r="A4213">
            <v>6045979</v>
          </cell>
          <cell r="B4213" t="str">
            <v>Kabel. žlab dle námořní normy...MKR 15 100 FS</v>
          </cell>
          <cell r="C4213">
            <v>312</v>
          </cell>
          <cell r="D4213">
            <v>1</v>
          </cell>
          <cell r="E4213" t="str">
            <v>M</v>
          </cell>
          <cell r="F4213">
            <v>312</v>
          </cell>
        </row>
        <row r="4214">
          <cell r="A4214">
            <v>6045995</v>
          </cell>
          <cell r="B4214" t="str">
            <v>Kabel. žlab dle námořní normy...MKR 15 150 FS</v>
          </cell>
          <cell r="C4214">
            <v>409</v>
          </cell>
          <cell r="D4214">
            <v>1</v>
          </cell>
          <cell r="E4214" t="str">
            <v>M</v>
          </cell>
          <cell r="F4214">
            <v>409</v>
          </cell>
        </row>
        <row r="4215">
          <cell r="A4215">
            <v>6046004</v>
          </cell>
          <cell r="B4215" t="str">
            <v>Kabel. žlab dle námořní normy...MKR 15 200 FS</v>
          </cell>
          <cell r="C4215">
            <v>539</v>
          </cell>
          <cell r="D4215">
            <v>1</v>
          </cell>
          <cell r="E4215" t="str">
            <v>M</v>
          </cell>
          <cell r="F4215">
            <v>539</v>
          </cell>
        </row>
        <row r="4216">
          <cell r="A4216">
            <v>6046376</v>
          </cell>
          <cell r="B4216" t="str">
            <v>Kabel. žlab dle námořní normy...MKR 15 150 FS</v>
          </cell>
          <cell r="C4216">
            <v>463</v>
          </cell>
          <cell r="D4216">
            <v>1</v>
          </cell>
          <cell r="E4216" t="str">
            <v>M</v>
          </cell>
          <cell r="F4216">
            <v>463</v>
          </cell>
        </row>
        <row r="4217">
          <cell r="A4217">
            <v>6046379</v>
          </cell>
          <cell r="B4217" t="str">
            <v>Kabel. žlab dle námořní normy...MKR 15 250 FS</v>
          </cell>
          <cell r="C4217">
            <v>612</v>
          </cell>
          <cell r="D4217">
            <v>1</v>
          </cell>
          <cell r="E4217" t="str">
            <v>M</v>
          </cell>
          <cell r="F4217">
            <v>612</v>
          </cell>
        </row>
        <row r="4218">
          <cell r="A4218">
            <v>6047410</v>
          </cell>
          <cell r="B4218" t="str">
            <v>Kabelový žlab RKS...RKS 305 FS</v>
          </cell>
          <cell r="C4218">
            <v>306</v>
          </cell>
          <cell r="D4218">
            <v>1</v>
          </cell>
          <cell r="E4218" t="str">
            <v>M</v>
          </cell>
          <cell r="F4218">
            <v>306</v>
          </cell>
        </row>
        <row r="4219">
          <cell r="A4219">
            <v>6047412</v>
          </cell>
          <cell r="B4219" t="str">
            <v>Kabelový žlab RKS...RKS 305 FT</v>
          </cell>
          <cell r="C4219">
            <v>404</v>
          </cell>
          <cell r="D4219">
            <v>1</v>
          </cell>
          <cell r="E4219" t="str">
            <v>M</v>
          </cell>
          <cell r="F4219">
            <v>404</v>
          </cell>
        </row>
        <row r="4220">
          <cell r="A4220">
            <v>6047417</v>
          </cell>
          <cell r="B4220" t="str">
            <v>Kabelový žlab RKSM...RKSM 310 FS</v>
          </cell>
          <cell r="C4220">
            <v>330</v>
          </cell>
          <cell r="D4220">
            <v>1</v>
          </cell>
          <cell r="E4220" t="str">
            <v>M</v>
          </cell>
          <cell r="F4220">
            <v>330</v>
          </cell>
        </row>
        <row r="4221">
          <cell r="A4221">
            <v>6047433</v>
          </cell>
          <cell r="B4221" t="str">
            <v>Kabelový žlab RKSM...RKSM 320 FS</v>
          </cell>
          <cell r="C4221">
            <v>445</v>
          </cell>
          <cell r="D4221">
            <v>1</v>
          </cell>
          <cell r="E4221" t="str">
            <v>M</v>
          </cell>
          <cell r="F4221">
            <v>445</v>
          </cell>
        </row>
        <row r="4222">
          <cell r="A4222">
            <v>6047460</v>
          </cell>
          <cell r="B4222" t="str">
            <v>Kabelový žlab RKSM...RKSM 330 FS</v>
          </cell>
          <cell r="C4222">
            <v>577</v>
          </cell>
          <cell r="D4222">
            <v>1</v>
          </cell>
          <cell r="E4222" t="str">
            <v>M</v>
          </cell>
          <cell r="F4222">
            <v>577</v>
          </cell>
        </row>
        <row r="4223">
          <cell r="A4223">
            <v>6047600</v>
          </cell>
          <cell r="B4223" t="str">
            <v>Kabelový žlab RKS...RKS 605 FS</v>
          </cell>
          <cell r="C4223">
            <v>335</v>
          </cell>
          <cell r="D4223">
            <v>1</v>
          </cell>
          <cell r="E4223" t="str">
            <v>M</v>
          </cell>
          <cell r="F4223">
            <v>335</v>
          </cell>
        </row>
        <row r="4224">
          <cell r="A4224">
            <v>6047602</v>
          </cell>
          <cell r="B4224" t="str">
            <v>Kabelový žlab RKS...RKS 605 FT</v>
          </cell>
          <cell r="C4224">
            <v>438</v>
          </cell>
          <cell r="D4224">
            <v>1</v>
          </cell>
          <cell r="E4224" t="str">
            <v>M</v>
          </cell>
          <cell r="F4224">
            <v>438</v>
          </cell>
        </row>
        <row r="4225">
          <cell r="A4225">
            <v>6047611</v>
          </cell>
          <cell r="B4225" t="str">
            <v>Kabelový žlab RKSM...RKSM 610 FS</v>
          </cell>
          <cell r="C4225">
            <v>379</v>
          </cell>
          <cell r="D4225">
            <v>1</v>
          </cell>
          <cell r="E4225" t="str">
            <v>M</v>
          </cell>
          <cell r="F4225">
            <v>379</v>
          </cell>
        </row>
        <row r="4226">
          <cell r="A4226">
            <v>6047612</v>
          </cell>
          <cell r="B4226" t="str">
            <v>Kabelový žlab RKSM...RKSM 610 FT</v>
          </cell>
          <cell r="C4226">
            <v>572</v>
          </cell>
          <cell r="D4226">
            <v>1</v>
          </cell>
          <cell r="E4226" t="str">
            <v>M</v>
          </cell>
          <cell r="F4226">
            <v>572</v>
          </cell>
        </row>
        <row r="4227">
          <cell r="A4227">
            <v>6047613</v>
          </cell>
          <cell r="B4227" t="str">
            <v>Kabelový žlab RKSM...RKSM 610 A2</v>
          </cell>
          <cell r="C4227">
            <v>1203</v>
          </cell>
          <cell r="D4227">
            <v>1</v>
          </cell>
          <cell r="E4227" t="str">
            <v>M</v>
          </cell>
          <cell r="F4227">
            <v>1203</v>
          </cell>
        </row>
        <row r="4228">
          <cell r="A4228">
            <v>6047614</v>
          </cell>
          <cell r="B4228" t="str">
            <v>Kabelový žlab RKSM...RKSM 610 A4</v>
          </cell>
          <cell r="C4228">
            <v>1358</v>
          </cell>
          <cell r="D4228">
            <v>1</v>
          </cell>
          <cell r="E4228" t="str">
            <v>M</v>
          </cell>
          <cell r="F4228">
            <v>1358</v>
          </cell>
        </row>
        <row r="4229">
          <cell r="A4229">
            <v>6047630</v>
          </cell>
          <cell r="B4229" t="str">
            <v>Kabelový žlab RKSM...RKSM 615 FS</v>
          </cell>
          <cell r="C4229">
            <v>446</v>
          </cell>
          <cell r="D4229">
            <v>1</v>
          </cell>
          <cell r="E4229" t="str">
            <v>M</v>
          </cell>
          <cell r="F4229">
            <v>446</v>
          </cell>
        </row>
        <row r="4230">
          <cell r="A4230">
            <v>6047631</v>
          </cell>
          <cell r="B4230" t="str">
            <v>Kabelový žlab RKSM...RKSM 615 FT</v>
          </cell>
          <cell r="C4230">
            <v>819</v>
          </cell>
          <cell r="D4230">
            <v>1</v>
          </cell>
          <cell r="E4230" t="str">
            <v>M</v>
          </cell>
          <cell r="F4230">
            <v>819</v>
          </cell>
        </row>
        <row r="4231">
          <cell r="A4231">
            <v>6047632</v>
          </cell>
          <cell r="B4231" t="str">
            <v>Kabelový žlab RKSM...RKSM 615 A2</v>
          </cell>
          <cell r="C4231">
            <v>1205</v>
          </cell>
          <cell r="D4231">
            <v>1</v>
          </cell>
          <cell r="E4231" t="str">
            <v>M</v>
          </cell>
          <cell r="F4231">
            <v>1205</v>
          </cell>
        </row>
        <row r="4232">
          <cell r="A4232">
            <v>6047633</v>
          </cell>
          <cell r="B4232" t="str">
            <v>Kabelový žlab RKSM...RKSM 615 A4</v>
          </cell>
          <cell r="C4232">
            <v>2066</v>
          </cell>
          <cell r="D4232">
            <v>1</v>
          </cell>
          <cell r="E4232" t="str">
            <v>M</v>
          </cell>
          <cell r="F4232">
            <v>2066</v>
          </cell>
        </row>
        <row r="4233">
          <cell r="A4233">
            <v>6047638</v>
          </cell>
          <cell r="B4233" t="str">
            <v>Kabelový žlab RKSM...RKSM 620 FS</v>
          </cell>
          <cell r="C4233">
            <v>468</v>
          </cell>
          <cell r="D4233">
            <v>1</v>
          </cell>
          <cell r="E4233" t="str">
            <v>M</v>
          </cell>
          <cell r="F4233">
            <v>468</v>
          </cell>
        </row>
        <row r="4234">
          <cell r="A4234">
            <v>6047639</v>
          </cell>
          <cell r="B4234" t="str">
            <v>Kabelový žlab RKSM...RKSM 620 FT</v>
          </cell>
          <cell r="C4234">
            <v>848</v>
          </cell>
          <cell r="D4234">
            <v>1</v>
          </cell>
          <cell r="E4234" t="str">
            <v>M</v>
          </cell>
          <cell r="F4234">
            <v>848</v>
          </cell>
        </row>
        <row r="4235">
          <cell r="A4235">
            <v>6047640</v>
          </cell>
          <cell r="B4235" t="str">
            <v>Kabelový žlab RKSM...RKSM 620 A2</v>
          </cell>
          <cell r="C4235">
            <v>1698</v>
          </cell>
          <cell r="D4235">
            <v>1</v>
          </cell>
          <cell r="E4235" t="str">
            <v>M</v>
          </cell>
          <cell r="F4235">
            <v>1698</v>
          </cell>
        </row>
        <row r="4236">
          <cell r="A4236">
            <v>6047641</v>
          </cell>
          <cell r="B4236" t="str">
            <v>Kabelový žlab RKSM...RKSM 620 A4</v>
          </cell>
          <cell r="C4236">
            <v>2677</v>
          </cell>
          <cell r="D4236">
            <v>1</v>
          </cell>
          <cell r="E4236" t="str">
            <v>M</v>
          </cell>
          <cell r="F4236">
            <v>2677</v>
          </cell>
        </row>
        <row r="4237">
          <cell r="A4237">
            <v>6047654</v>
          </cell>
          <cell r="B4237" t="str">
            <v>Kabelový žlab RKSM...RKSM 630 FS</v>
          </cell>
          <cell r="C4237">
            <v>587</v>
          </cell>
          <cell r="D4237">
            <v>1</v>
          </cell>
          <cell r="E4237" t="str">
            <v>M</v>
          </cell>
          <cell r="F4237">
            <v>587</v>
          </cell>
        </row>
        <row r="4238">
          <cell r="A4238">
            <v>6047655</v>
          </cell>
          <cell r="B4238" t="str">
            <v>Kabelový žlab RKSM...RKSM 630 FT</v>
          </cell>
          <cell r="C4238">
            <v>1240</v>
          </cell>
          <cell r="D4238">
            <v>1</v>
          </cell>
          <cell r="E4238" t="str">
            <v>M</v>
          </cell>
          <cell r="F4238">
            <v>1240</v>
          </cell>
        </row>
        <row r="4239">
          <cell r="A4239">
            <v>6047656</v>
          </cell>
          <cell r="B4239" t="str">
            <v>Kabelový žlab RKSM...RKSM 630 A2</v>
          </cell>
          <cell r="C4239">
            <v>2067</v>
          </cell>
          <cell r="D4239">
            <v>1</v>
          </cell>
          <cell r="E4239" t="str">
            <v>M</v>
          </cell>
          <cell r="F4239">
            <v>2067</v>
          </cell>
        </row>
        <row r="4240">
          <cell r="A4240">
            <v>6047657</v>
          </cell>
          <cell r="B4240" t="str">
            <v>Kabelový žlab RKSM...RKSM 630 A4</v>
          </cell>
          <cell r="C4240">
            <v>3131</v>
          </cell>
          <cell r="D4240">
            <v>1</v>
          </cell>
          <cell r="E4240" t="str">
            <v>M</v>
          </cell>
          <cell r="F4240">
            <v>3131</v>
          </cell>
        </row>
        <row r="4241">
          <cell r="A4241">
            <v>6047689</v>
          </cell>
          <cell r="B4241" t="str">
            <v>Kabelový žlab RKSM...RKSM 640 FS</v>
          </cell>
          <cell r="C4241">
            <v>827</v>
          </cell>
          <cell r="D4241">
            <v>1</v>
          </cell>
          <cell r="E4241" t="str">
            <v>M</v>
          </cell>
          <cell r="F4241">
            <v>827</v>
          </cell>
        </row>
        <row r="4242">
          <cell r="A4242">
            <v>6047690</v>
          </cell>
          <cell r="B4242" t="str">
            <v>Kabelový žlab RKSM...RKSM 640 FT</v>
          </cell>
          <cell r="C4242">
            <v>1450</v>
          </cell>
          <cell r="D4242">
            <v>1</v>
          </cell>
          <cell r="E4242" t="str">
            <v>M</v>
          </cell>
          <cell r="F4242">
            <v>1450</v>
          </cell>
        </row>
        <row r="4243">
          <cell r="A4243">
            <v>6047691</v>
          </cell>
          <cell r="B4243" t="str">
            <v>Kabelový žlab RKSM...RKSM 640 A2</v>
          </cell>
          <cell r="C4243">
            <v>2630</v>
          </cell>
          <cell r="D4243">
            <v>1</v>
          </cell>
          <cell r="E4243" t="str">
            <v>M</v>
          </cell>
          <cell r="F4243">
            <v>2630</v>
          </cell>
        </row>
        <row r="4244">
          <cell r="A4244">
            <v>6047692</v>
          </cell>
          <cell r="B4244" t="str">
            <v>Kabelový žlab RKSM...RKSM 640 A4</v>
          </cell>
          <cell r="C4244">
            <v>3680</v>
          </cell>
          <cell r="D4244">
            <v>1</v>
          </cell>
          <cell r="E4244" t="str">
            <v>M</v>
          </cell>
          <cell r="F4244">
            <v>3680</v>
          </cell>
        </row>
        <row r="4245">
          <cell r="A4245">
            <v>6047719</v>
          </cell>
          <cell r="B4245" t="str">
            <v>Kabelový žlab RKSM...RKSM 650 FS</v>
          </cell>
          <cell r="C4245">
            <v>1038</v>
          </cell>
          <cell r="D4245">
            <v>1</v>
          </cell>
          <cell r="E4245" t="str">
            <v>M</v>
          </cell>
          <cell r="F4245">
            <v>1038</v>
          </cell>
        </row>
        <row r="4246">
          <cell r="A4246">
            <v>6047720</v>
          </cell>
          <cell r="B4246" t="str">
            <v>Kabelový žlab RKSM...RKSM 650 FT</v>
          </cell>
          <cell r="C4246">
            <v>1525</v>
          </cell>
          <cell r="D4246">
            <v>1</v>
          </cell>
          <cell r="E4246" t="str">
            <v>M</v>
          </cell>
          <cell r="F4246">
            <v>1525</v>
          </cell>
        </row>
        <row r="4247">
          <cell r="A4247">
            <v>6047721</v>
          </cell>
          <cell r="B4247" t="str">
            <v>Kabelový žlab RKSM...RKSM 650 A2</v>
          </cell>
          <cell r="C4247">
            <v>3525</v>
          </cell>
          <cell r="D4247">
            <v>1</v>
          </cell>
          <cell r="E4247" t="str">
            <v>M</v>
          </cell>
          <cell r="F4247">
            <v>3525</v>
          </cell>
        </row>
        <row r="4248">
          <cell r="A4248">
            <v>6047722</v>
          </cell>
          <cell r="B4248" t="str">
            <v>Kabelový žlab RKSM...RKSM 650 A4</v>
          </cell>
          <cell r="C4248">
            <v>4512</v>
          </cell>
          <cell r="D4248">
            <v>1</v>
          </cell>
          <cell r="E4248" t="str">
            <v>M</v>
          </cell>
          <cell r="F4248">
            <v>4512</v>
          </cell>
        </row>
        <row r="4249">
          <cell r="A4249">
            <v>6047735</v>
          </cell>
          <cell r="B4249" t="str">
            <v>Kabelový žlab RKSM...RKSM 660 FS</v>
          </cell>
          <cell r="C4249">
            <v>1122</v>
          </cell>
          <cell r="D4249">
            <v>1</v>
          </cell>
          <cell r="E4249" t="str">
            <v>M</v>
          </cell>
          <cell r="F4249">
            <v>1122</v>
          </cell>
        </row>
        <row r="4250">
          <cell r="A4250">
            <v>6047737</v>
          </cell>
          <cell r="B4250" t="str">
            <v>Kabelový žlab RKSM...RKSM 660 A2</v>
          </cell>
          <cell r="C4250">
            <v>3699</v>
          </cell>
          <cell r="D4250">
            <v>1</v>
          </cell>
          <cell r="E4250" t="str">
            <v>M</v>
          </cell>
          <cell r="F4250">
            <v>3699</v>
          </cell>
        </row>
        <row r="4251">
          <cell r="A4251">
            <v>6047738</v>
          </cell>
          <cell r="B4251" t="str">
            <v>Kabelový žlab RKSM...RKSM 660 A4</v>
          </cell>
          <cell r="C4251">
            <v>5581</v>
          </cell>
          <cell r="D4251">
            <v>1</v>
          </cell>
          <cell r="E4251" t="str">
            <v>M</v>
          </cell>
          <cell r="F4251">
            <v>5581</v>
          </cell>
        </row>
        <row r="4252">
          <cell r="A4252">
            <v>6049119</v>
          </cell>
          <cell r="B4252" t="str">
            <v>Rýhované víko...DBKR 100 FS</v>
          </cell>
          <cell r="C4252">
            <v>726</v>
          </cell>
          <cell r="D4252">
            <v>1</v>
          </cell>
          <cell r="E4252" t="str">
            <v>M</v>
          </cell>
          <cell r="F4252">
            <v>726</v>
          </cell>
        </row>
        <row r="4253">
          <cell r="A4253">
            <v>6049121</v>
          </cell>
          <cell r="B4253" t="str">
            <v>Rýhované víko...DBKR 200 FS</v>
          </cell>
          <cell r="C4253">
            <v>1043</v>
          </cell>
          <cell r="D4253">
            <v>1</v>
          </cell>
          <cell r="E4253" t="str">
            <v>M</v>
          </cell>
          <cell r="F4253">
            <v>1043</v>
          </cell>
        </row>
        <row r="4254">
          <cell r="A4254">
            <v>6049123</v>
          </cell>
          <cell r="B4254" t="str">
            <v>Rýhované víko...DBKR 300 FS</v>
          </cell>
          <cell r="C4254">
            <v>1481</v>
          </cell>
          <cell r="D4254">
            <v>1</v>
          </cell>
          <cell r="E4254" t="str">
            <v>M</v>
          </cell>
          <cell r="F4254">
            <v>1481</v>
          </cell>
        </row>
        <row r="4255">
          <cell r="A4255">
            <v>6049125</v>
          </cell>
          <cell r="B4255" t="str">
            <v>Rýhované víko...DBKR 400 FS</v>
          </cell>
          <cell r="C4255">
            <v>1606</v>
          </cell>
          <cell r="D4255">
            <v>1</v>
          </cell>
          <cell r="E4255" t="str">
            <v>M</v>
          </cell>
          <cell r="F4255">
            <v>1606</v>
          </cell>
        </row>
        <row r="4256">
          <cell r="A4256">
            <v>6049127</v>
          </cell>
          <cell r="B4256" t="str">
            <v>Rýhované víko...DBKR 500 FS</v>
          </cell>
          <cell r="C4256">
            <v>2271</v>
          </cell>
          <cell r="D4256">
            <v>1</v>
          </cell>
          <cell r="E4256" t="str">
            <v>M</v>
          </cell>
          <cell r="F4256">
            <v>2271</v>
          </cell>
        </row>
        <row r="4257">
          <cell r="A4257">
            <v>6049181</v>
          </cell>
          <cell r="B4257" t="str">
            <v>Víko s rýhovaným plechem...DF BKR10 FS AL</v>
          </cell>
          <cell r="C4257">
            <v>1117</v>
          </cell>
          <cell r="D4257">
            <v>1</v>
          </cell>
          <cell r="E4257" t="str">
            <v>M</v>
          </cell>
          <cell r="F4257">
            <v>1117</v>
          </cell>
        </row>
        <row r="4258">
          <cell r="A4258">
            <v>6049183</v>
          </cell>
          <cell r="B4258" t="str">
            <v>Víko s rýhovaným plechem...DF BKR20 FS AL</v>
          </cell>
          <cell r="C4258">
            <v>2031</v>
          </cell>
          <cell r="D4258">
            <v>1</v>
          </cell>
          <cell r="E4258" t="str">
            <v>M</v>
          </cell>
          <cell r="F4258">
            <v>2031</v>
          </cell>
        </row>
        <row r="4259">
          <cell r="A4259">
            <v>6049185</v>
          </cell>
          <cell r="B4259" t="str">
            <v>Víko s rýhovaným plechem...DF BKR30 FS AL</v>
          </cell>
          <cell r="C4259">
            <v>3052</v>
          </cell>
          <cell r="D4259">
            <v>1</v>
          </cell>
          <cell r="E4259" t="str">
            <v>M</v>
          </cell>
          <cell r="F4259">
            <v>3052</v>
          </cell>
        </row>
        <row r="4260">
          <cell r="A4260">
            <v>6049187</v>
          </cell>
          <cell r="B4260" t="str">
            <v>Víko s rýhovaným plechem...DF BKR40 FS AL</v>
          </cell>
          <cell r="C4260">
            <v>3924</v>
          </cell>
          <cell r="D4260">
            <v>1</v>
          </cell>
          <cell r="E4260" t="str">
            <v>M</v>
          </cell>
          <cell r="F4260">
            <v>3924</v>
          </cell>
        </row>
        <row r="4261">
          <cell r="A4261">
            <v>6049189</v>
          </cell>
          <cell r="B4261" t="str">
            <v>Víko s rýhovaným plechem...DF BKR50 FS AL</v>
          </cell>
          <cell r="C4261">
            <v>5808</v>
          </cell>
          <cell r="D4261">
            <v>1</v>
          </cell>
          <cell r="E4261" t="str">
            <v>M</v>
          </cell>
          <cell r="F4261">
            <v>5808</v>
          </cell>
        </row>
        <row r="4262">
          <cell r="A4262">
            <v>6049191</v>
          </cell>
          <cell r="B4262" t="str">
            <v>Víko s rýhovaným plechem...DF BKR60 FS AL</v>
          </cell>
          <cell r="C4262">
            <v>5812</v>
          </cell>
          <cell r="D4262">
            <v>1</v>
          </cell>
          <cell r="E4262" t="str">
            <v>M</v>
          </cell>
          <cell r="F4262">
            <v>5812</v>
          </cell>
        </row>
        <row r="4263">
          <cell r="A4263">
            <v>6049200</v>
          </cell>
          <cell r="B4263" t="str">
            <v>Víko s rýhovaným plechem...DF BKR10 10 FSAL</v>
          </cell>
          <cell r="C4263">
            <v>936</v>
          </cell>
          <cell r="D4263">
            <v>1</v>
          </cell>
          <cell r="E4263" t="str">
            <v>M</v>
          </cell>
          <cell r="F4263">
            <v>936</v>
          </cell>
        </row>
        <row r="4264">
          <cell r="A4264">
            <v>6049202</v>
          </cell>
          <cell r="B4264" t="str">
            <v>Víko s rýhovaným plechem...DF BKR20 10 FSAL</v>
          </cell>
          <cell r="C4264">
            <v>1681</v>
          </cell>
          <cell r="D4264">
            <v>1</v>
          </cell>
          <cell r="E4264" t="str">
            <v>M</v>
          </cell>
          <cell r="F4264">
            <v>1681</v>
          </cell>
        </row>
        <row r="4265">
          <cell r="A4265">
            <v>6049204</v>
          </cell>
          <cell r="B4265" t="str">
            <v>Víko s rýhovaným plechem...DF BKR30 10 FSAL</v>
          </cell>
          <cell r="C4265">
            <v>2444</v>
          </cell>
          <cell r="D4265">
            <v>1</v>
          </cell>
          <cell r="E4265" t="str">
            <v>M</v>
          </cell>
          <cell r="F4265">
            <v>2444</v>
          </cell>
        </row>
        <row r="4266">
          <cell r="A4266">
            <v>6049206</v>
          </cell>
          <cell r="B4266" t="str">
            <v>Víko s rýhovaným plechem...DF BKR40 10 FSAL</v>
          </cell>
          <cell r="C4266">
            <v>3217</v>
          </cell>
          <cell r="D4266">
            <v>1</v>
          </cell>
          <cell r="E4266" t="str">
            <v>M</v>
          </cell>
          <cell r="F4266">
            <v>3217</v>
          </cell>
        </row>
        <row r="4267">
          <cell r="A4267">
            <v>6049208</v>
          </cell>
          <cell r="B4267" t="str">
            <v>Víko s rýhovaným plechem...DF BKR50 10 FSAL</v>
          </cell>
          <cell r="C4267">
            <v>4721</v>
          </cell>
          <cell r="D4267">
            <v>1</v>
          </cell>
          <cell r="E4267" t="str">
            <v>M</v>
          </cell>
          <cell r="F4267">
            <v>4721</v>
          </cell>
        </row>
        <row r="4268">
          <cell r="A4268">
            <v>6049239</v>
          </cell>
          <cell r="B4268" t="str">
            <v>Podpěra víka...DST100 BKRS FS</v>
          </cell>
          <cell r="C4268">
            <v>288</v>
          </cell>
          <cell r="D4268">
            <v>1</v>
          </cell>
          <cell r="E4268" t="str">
            <v>KS</v>
          </cell>
          <cell r="F4268">
            <v>288</v>
          </cell>
        </row>
        <row r="4269">
          <cell r="A4269">
            <v>6049250</v>
          </cell>
          <cell r="B4269" t="str">
            <v>Šroub...BS BKS KP</v>
          </cell>
          <cell r="C4269">
            <v>2.65</v>
          </cell>
          <cell r="D4269">
            <v>100</v>
          </cell>
          <cell r="E4269" t="str">
            <v>KS</v>
          </cell>
          <cell r="F4269">
            <v>265</v>
          </cell>
        </row>
        <row r="4270">
          <cell r="A4270">
            <v>6049256</v>
          </cell>
          <cell r="B4270" t="str">
            <v>Podpěra víka, pro T a odboč. díl...DST110 BKRS FS</v>
          </cell>
          <cell r="C4270">
            <v>260</v>
          </cell>
          <cell r="D4270">
            <v>1</v>
          </cell>
          <cell r="E4270" t="str">
            <v>KS</v>
          </cell>
          <cell r="F4270">
            <v>260</v>
          </cell>
        </row>
        <row r="4271">
          <cell r="A4271">
            <v>6049259</v>
          </cell>
          <cell r="B4271" t="str">
            <v>Páska protihluková...ARS BKR</v>
          </cell>
          <cell r="C4271">
            <v>516</v>
          </cell>
          <cell r="D4271">
            <v>1</v>
          </cell>
          <cell r="E4271" t="str">
            <v>M</v>
          </cell>
          <cell r="F4271">
            <v>516</v>
          </cell>
        </row>
        <row r="4272">
          <cell r="A4272">
            <v>6049273</v>
          </cell>
          <cell r="B4272" t="str">
            <v>Svorka...KFL 25 G</v>
          </cell>
          <cell r="C4272">
            <v>309</v>
          </cell>
          <cell r="D4272">
            <v>1</v>
          </cell>
          <cell r="E4272" t="str">
            <v>KS</v>
          </cell>
          <cell r="F4272">
            <v>309</v>
          </cell>
        </row>
        <row r="4273">
          <cell r="A4273">
            <v>6049277</v>
          </cell>
          <cell r="B4273" t="str">
            <v>Svorka...AKL 25 Z</v>
          </cell>
          <cell r="C4273">
            <v>470</v>
          </cell>
          <cell r="D4273">
            <v>1</v>
          </cell>
          <cell r="E4273" t="str">
            <v>KS</v>
          </cell>
          <cell r="F4273">
            <v>470</v>
          </cell>
        </row>
        <row r="4274">
          <cell r="A4274">
            <v>6049280</v>
          </cell>
          <cell r="B4274" t="str">
            <v>Svorka...DK DBKR G</v>
          </cell>
          <cell r="C4274">
            <v>56</v>
          </cell>
          <cell r="D4274">
            <v>1</v>
          </cell>
          <cell r="E4274" t="str">
            <v>KS</v>
          </cell>
          <cell r="F4274">
            <v>56</v>
          </cell>
        </row>
        <row r="4275">
          <cell r="A4275">
            <v>6049285</v>
          </cell>
          <cell r="B4275" t="str">
            <v>Svorka...DH DBKR FS</v>
          </cell>
          <cell r="C4275">
            <v>838</v>
          </cell>
          <cell r="D4275">
            <v>1</v>
          </cell>
          <cell r="E4275" t="str">
            <v>PAR</v>
          </cell>
          <cell r="F4275">
            <v>838</v>
          </cell>
        </row>
        <row r="4276">
          <cell r="A4276">
            <v>6049290</v>
          </cell>
          <cell r="B4276" t="str">
            <v>Koncovka...SSE SSLB 100 FS</v>
          </cell>
          <cell r="C4276">
            <v>124</v>
          </cell>
          <cell r="D4276">
            <v>1</v>
          </cell>
          <cell r="E4276" t="str">
            <v>KS</v>
          </cell>
          <cell r="F4276">
            <v>124</v>
          </cell>
        </row>
        <row r="4277">
          <cell r="A4277">
            <v>6049292</v>
          </cell>
          <cell r="B4277" t="str">
            <v>Koncovka...SSE SSLB 200 FS</v>
          </cell>
          <cell r="C4277">
            <v>154</v>
          </cell>
          <cell r="D4277">
            <v>1</v>
          </cell>
          <cell r="E4277" t="str">
            <v>KS</v>
          </cell>
          <cell r="F4277">
            <v>154</v>
          </cell>
        </row>
        <row r="4278">
          <cell r="A4278">
            <v>6049294</v>
          </cell>
          <cell r="B4278" t="str">
            <v>Koncovka...SSE SSLB 300 FS</v>
          </cell>
          <cell r="C4278">
            <v>182</v>
          </cell>
          <cell r="D4278">
            <v>1</v>
          </cell>
          <cell r="E4278" t="str">
            <v>KS</v>
          </cell>
          <cell r="F4278">
            <v>182</v>
          </cell>
        </row>
        <row r="4279">
          <cell r="A4279">
            <v>6049296</v>
          </cell>
          <cell r="B4279" t="str">
            <v>Koncovka...SSE SSLB 400 FS</v>
          </cell>
          <cell r="C4279">
            <v>227</v>
          </cell>
          <cell r="D4279">
            <v>1</v>
          </cell>
          <cell r="E4279" t="str">
            <v>KS</v>
          </cell>
          <cell r="F4279">
            <v>227</v>
          </cell>
        </row>
        <row r="4280">
          <cell r="A4280">
            <v>6049298</v>
          </cell>
          <cell r="B4280" t="str">
            <v>Koncovka...SSE SSLB 500 FS</v>
          </cell>
          <cell r="C4280">
            <v>264</v>
          </cell>
          <cell r="D4280">
            <v>1</v>
          </cell>
          <cell r="E4280" t="str">
            <v>KS</v>
          </cell>
          <cell r="F4280">
            <v>264</v>
          </cell>
        </row>
        <row r="4281">
          <cell r="A4281">
            <v>6050360</v>
          </cell>
          <cell r="B4281" t="str">
            <v>Řetěz...LTK-K 10 G</v>
          </cell>
          <cell r="C4281">
            <v>146</v>
          </cell>
          <cell r="D4281">
            <v>1</v>
          </cell>
          <cell r="E4281" t="str">
            <v>M</v>
          </cell>
          <cell r="F4281">
            <v>146</v>
          </cell>
        </row>
        <row r="4282">
          <cell r="A4282">
            <v>6050370</v>
          </cell>
          <cell r="B4282" t="str">
            <v>Řetěz...LTK-K 25 G</v>
          </cell>
          <cell r="C4282">
            <v>96</v>
          </cell>
          <cell r="D4282">
            <v>1</v>
          </cell>
          <cell r="E4282" t="str">
            <v>M</v>
          </cell>
          <cell r="F4282">
            <v>96</v>
          </cell>
        </row>
        <row r="4283">
          <cell r="A4283">
            <v>6050375</v>
          </cell>
          <cell r="B4283" t="str">
            <v>Rozpojitelné články řetězu...KNG G</v>
          </cell>
          <cell r="C4283">
            <v>18.41</v>
          </cell>
          <cell r="D4283">
            <v>100</v>
          </cell>
          <cell r="E4283" t="str">
            <v>KS</v>
          </cell>
          <cell r="F4283">
            <v>1841</v>
          </cell>
        </row>
        <row r="4284">
          <cell r="A4284">
            <v>6051222</v>
          </cell>
          <cell r="B4284" t="str">
            <v>Víko...DRL FAM 230 FT</v>
          </cell>
          <cell r="C4284">
            <v>1676</v>
          </cell>
          <cell r="D4284">
            <v>1</v>
          </cell>
          <cell r="E4284" t="str">
            <v>M</v>
          </cell>
          <cell r="F4284">
            <v>1676</v>
          </cell>
        </row>
        <row r="4285">
          <cell r="A4285">
            <v>6051224</v>
          </cell>
          <cell r="B4285" t="str">
            <v>Víko...DRL FAM 330 FT</v>
          </cell>
          <cell r="C4285">
            <v>2043</v>
          </cell>
          <cell r="D4285">
            <v>1</v>
          </cell>
          <cell r="E4285" t="str">
            <v>M</v>
          </cell>
          <cell r="F4285">
            <v>2043</v>
          </cell>
        </row>
        <row r="4286">
          <cell r="A4286">
            <v>6051226</v>
          </cell>
          <cell r="B4286" t="str">
            <v>Víko...DRL FAM 430 FT</v>
          </cell>
          <cell r="C4286">
            <v>2602</v>
          </cell>
          <cell r="D4286">
            <v>1</v>
          </cell>
          <cell r="E4286" t="str">
            <v>M</v>
          </cell>
          <cell r="F4286">
            <v>2602</v>
          </cell>
        </row>
        <row r="4287">
          <cell r="A4287">
            <v>6051228</v>
          </cell>
          <cell r="B4287" t="str">
            <v>Víko...DRL FAM 530 FT</v>
          </cell>
          <cell r="C4287">
            <v>3499</v>
          </cell>
          <cell r="D4287">
            <v>1</v>
          </cell>
          <cell r="E4287" t="str">
            <v>M</v>
          </cell>
          <cell r="F4287">
            <v>3499</v>
          </cell>
        </row>
        <row r="4288">
          <cell r="A4288">
            <v>6051230</v>
          </cell>
          <cell r="B4288" t="str">
            <v>Víko...DRL FAM 630 FT</v>
          </cell>
          <cell r="C4288">
            <v>3694</v>
          </cell>
          <cell r="D4288">
            <v>1</v>
          </cell>
          <cell r="E4288" t="str">
            <v>M</v>
          </cell>
          <cell r="F4288">
            <v>3694</v>
          </cell>
        </row>
        <row r="4289">
          <cell r="A4289">
            <v>6051340</v>
          </cell>
          <cell r="B4289" t="str">
            <v>Víko s otočnými západkami...DRL 100 FT</v>
          </cell>
          <cell r="C4289">
            <v>679</v>
          </cell>
          <cell r="D4289">
            <v>1</v>
          </cell>
          <cell r="E4289" t="str">
            <v>M</v>
          </cell>
          <cell r="F4289">
            <v>679</v>
          </cell>
        </row>
        <row r="4290">
          <cell r="A4290">
            <v>6051359</v>
          </cell>
          <cell r="B4290" t="str">
            <v>Víko s otočnými západkami...DRL 150 FT</v>
          </cell>
          <cell r="C4290">
            <v>791</v>
          </cell>
          <cell r="D4290">
            <v>1</v>
          </cell>
          <cell r="E4290" t="str">
            <v>M</v>
          </cell>
          <cell r="F4290">
            <v>791</v>
          </cell>
        </row>
        <row r="4291">
          <cell r="A4291">
            <v>6051367</v>
          </cell>
          <cell r="B4291" t="str">
            <v>Víko s otočnými západkami...DRL 200 FT</v>
          </cell>
          <cell r="C4291">
            <v>888</v>
          </cell>
          <cell r="D4291">
            <v>1</v>
          </cell>
          <cell r="E4291" t="str">
            <v>M</v>
          </cell>
          <cell r="F4291">
            <v>888</v>
          </cell>
        </row>
        <row r="4292">
          <cell r="A4292">
            <v>6051383</v>
          </cell>
          <cell r="B4292" t="str">
            <v>Víko s otočnými západkami...DRL 300 FT</v>
          </cell>
          <cell r="C4292">
            <v>1145</v>
          </cell>
          <cell r="D4292">
            <v>1</v>
          </cell>
          <cell r="E4292" t="str">
            <v>M</v>
          </cell>
          <cell r="F4292">
            <v>1145</v>
          </cell>
        </row>
        <row r="4293">
          <cell r="A4293">
            <v>6051413</v>
          </cell>
          <cell r="B4293" t="str">
            <v>Víko s otočnými západkami...DRL 400 FT</v>
          </cell>
          <cell r="C4293">
            <v>1320</v>
          </cell>
          <cell r="D4293">
            <v>1</v>
          </cell>
          <cell r="E4293" t="str">
            <v>M</v>
          </cell>
          <cell r="F4293">
            <v>1320</v>
          </cell>
        </row>
        <row r="4294">
          <cell r="A4294">
            <v>6051448</v>
          </cell>
          <cell r="B4294" t="str">
            <v>Víko s otočnými západkami...DRL 500 FT</v>
          </cell>
          <cell r="C4294">
            <v>2092</v>
          </cell>
          <cell r="D4294">
            <v>1</v>
          </cell>
          <cell r="E4294" t="str">
            <v>M</v>
          </cell>
          <cell r="F4294">
            <v>2092</v>
          </cell>
        </row>
        <row r="4295">
          <cell r="A4295">
            <v>6051472</v>
          </cell>
          <cell r="B4295" t="str">
            <v>Víko s otočnými západkami...DRL 600 FT</v>
          </cell>
          <cell r="C4295">
            <v>2304</v>
          </cell>
          <cell r="D4295">
            <v>1</v>
          </cell>
          <cell r="E4295" t="str">
            <v>M</v>
          </cell>
          <cell r="F4295">
            <v>2304</v>
          </cell>
        </row>
        <row r="4296">
          <cell r="A4296">
            <v>6052029</v>
          </cell>
          <cell r="B4296" t="str">
            <v>Víko s otočnými západkami...DRL 075 FS</v>
          </cell>
          <cell r="C4296">
            <v>415</v>
          </cell>
          <cell r="D4296">
            <v>1</v>
          </cell>
          <cell r="E4296" t="str">
            <v>M</v>
          </cell>
          <cell r="F4296">
            <v>415</v>
          </cell>
        </row>
        <row r="4297">
          <cell r="A4297">
            <v>6052053</v>
          </cell>
          <cell r="B4297" t="str">
            <v>Víko s otočnými západkami...DRL 050 FS</v>
          </cell>
          <cell r="C4297">
            <v>224</v>
          </cell>
          <cell r="D4297">
            <v>1</v>
          </cell>
          <cell r="E4297" t="str">
            <v>M</v>
          </cell>
          <cell r="F4297">
            <v>224</v>
          </cell>
        </row>
        <row r="4298">
          <cell r="A4298">
            <v>6052056</v>
          </cell>
          <cell r="B4298" t="str">
            <v>Víko neděrované...DRLU 050 FS</v>
          </cell>
          <cell r="C4298">
            <v>201</v>
          </cell>
          <cell r="D4298">
            <v>1</v>
          </cell>
          <cell r="E4298" t="str">
            <v>M</v>
          </cell>
          <cell r="F4298">
            <v>201</v>
          </cell>
        </row>
        <row r="4299">
          <cell r="A4299">
            <v>6052096</v>
          </cell>
          <cell r="B4299" t="str">
            <v>Víko s otočnými západkami...DRL 100 FS</v>
          </cell>
          <cell r="C4299">
            <v>399</v>
          </cell>
          <cell r="D4299">
            <v>1</v>
          </cell>
          <cell r="E4299" t="str">
            <v>M</v>
          </cell>
          <cell r="F4299">
            <v>399</v>
          </cell>
        </row>
        <row r="4300">
          <cell r="A4300">
            <v>6052103</v>
          </cell>
          <cell r="B4300" t="str">
            <v>Víko neděrované...DRLU 100 FS</v>
          </cell>
          <cell r="C4300">
            <v>250</v>
          </cell>
          <cell r="D4300">
            <v>1</v>
          </cell>
          <cell r="E4300" t="str">
            <v>M</v>
          </cell>
          <cell r="F4300">
            <v>250</v>
          </cell>
        </row>
        <row r="4301">
          <cell r="A4301">
            <v>6052150</v>
          </cell>
          <cell r="B4301" t="str">
            <v>Víko s otočnými západkami...DRL 150 FS</v>
          </cell>
          <cell r="C4301">
            <v>544</v>
          </cell>
          <cell r="D4301">
            <v>1</v>
          </cell>
          <cell r="E4301" t="str">
            <v>M</v>
          </cell>
          <cell r="F4301">
            <v>544</v>
          </cell>
        </row>
        <row r="4302">
          <cell r="A4302">
            <v>6052153</v>
          </cell>
          <cell r="B4302" t="str">
            <v>Víko neděrované...DRLU 150 FS</v>
          </cell>
          <cell r="C4302">
            <v>375</v>
          </cell>
          <cell r="D4302">
            <v>1</v>
          </cell>
          <cell r="E4302" t="str">
            <v>M</v>
          </cell>
          <cell r="F4302">
            <v>375</v>
          </cell>
        </row>
        <row r="4303">
          <cell r="A4303">
            <v>6052207</v>
          </cell>
          <cell r="B4303" t="str">
            <v>Víko s otočnými západkami...DRL 200 FS</v>
          </cell>
          <cell r="C4303">
            <v>585</v>
          </cell>
          <cell r="D4303">
            <v>1</v>
          </cell>
          <cell r="E4303" t="str">
            <v>M</v>
          </cell>
          <cell r="F4303">
            <v>585</v>
          </cell>
        </row>
        <row r="4304">
          <cell r="A4304">
            <v>6052210</v>
          </cell>
          <cell r="B4304" t="str">
            <v>Víko neděrované...DRLU 200 FS</v>
          </cell>
          <cell r="C4304">
            <v>481</v>
          </cell>
          <cell r="D4304">
            <v>1</v>
          </cell>
          <cell r="E4304" t="str">
            <v>M</v>
          </cell>
          <cell r="F4304">
            <v>481</v>
          </cell>
        </row>
        <row r="4305">
          <cell r="A4305">
            <v>6052304</v>
          </cell>
          <cell r="B4305" t="str">
            <v>Víko s otočnými západkami...DRL 300 FS</v>
          </cell>
          <cell r="C4305">
            <v>730</v>
          </cell>
          <cell r="D4305">
            <v>1</v>
          </cell>
          <cell r="E4305" t="str">
            <v>M</v>
          </cell>
          <cell r="F4305">
            <v>730</v>
          </cell>
        </row>
        <row r="4306">
          <cell r="A4306">
            <v>6052307</v>
          </cell>
          <cell r="B4306" t="str">
            <v>Víko neděrované...DRLU 300 FS</v>
          </cell>
          <cell r="C4306">
            <v>597</v>
          </cell>
          <cell r="D4306">
            <v>1</v>
          </cell>
          <cell r="E4306" t="str">
            <v>M</v>
          </cell>
          <cell r="F4306">
            <v>597</v>
          </cell>
        </row>
        <row r="4307">
          <cell r="A4307">
            <v>6052401</v>
          </cell>
          <cell r="B4307" t="str">
            <v>Víko s otočnými západkami...DRL 400 FS</v>
          </cell>
          <cell r="C4307">
            <v>933</v>
          </cell>
          <cell r="D4307">
            <v>1</v>
          </cell>
          <cell r="E4307" t="str">
            <v>M</v>
          </cell>
          <cell r="F4307">
            <v>933</v>
          </cell>
        </row>
        <row r="4308">
          <cell r="A4308">
            <v>6052405</v>
          </cell>
          <cell r="B4308" t="str">
            <v>Víko neděrované...DRLU 400 FS</v>
          </cell>
          <cell r="C4308">
            <v>831</v>
          </cell>
          <cell r="D4308">
            <v>1</v>
          </cell>
          <cell r="E4308" t="str">
            <v>M</v>
          </cell>
          <cell r="F4308">
            <v>831</v>
          </cell>
        </row>
        <row r="4309">
          <cell r="A4309">
            <v>6052509</v>
          </cell>
          <cell r="B4309" t="str">
            <v>Víko s otočnými západkami...DRL 500 FS</v>
          </cell>
          <cell r="C4309">
            <v>1551</v>
          </cell>
          <cell r="D4309">
            <v>1</v>
          </cell>
          <cell r="E4309" t="str">
            <v>M</v>
          </cell>
          <cell r="F4309">
            <v>1551</v>
          </cell>
        </row>
        <row r="4310">
          <cell r="A4310">
            <v>6052512</v>
          </cell>
          <cell r="B4310" t="str">
            <v>Víko neděrované...DRLU 500 FS</v>
          </cell>
          <cell r="C4310">
            <v>1265</v>
          </cell>
          <cell r="D4310">
            <v>1</v>
          </cell>
          <cell r="E4310" t="str">
            <v>M</v>
          </cell>
          <cell r="F4310">
            <v>1265</v>
          </cell>
        </row>
        <row r="4311">
          <cell r="A4311">
            <v>6052568</v>
          </cell>
          <cell r="B4311" t="str">
            <v>Víko s otočnými západkami...DRL 550 FS</v>
          </cell>
          <cell r="C4311">
            <v>1716</v>
          </cell>
          <cell r="D4311">
            <v>1</v>
          </cell>
          <cell r="E4311" t="str">
            <v>M</v>
          </cell>
          <cell r="F4311">
            <v>1716</v>
          </cell>
        </row>
        <row r="4312">
          <cell r="A4312">
            <v>6052606</v>
          </cell>
          <cell r="B4312" t="str">
            <v>Víko s otočnými západkami...DRL 600 FS</v>
          </cell>
          <cell r="C4312">
            <v>1772</v>
          </cell>
          <cell r="D4312">
            <v>1</v>
          </cell>
          <cell r="E4312" t="str">
            <v>M</v>
          </cell>
          <cell r="F4312">
            <v>1772</v>
          </cell>
        </row>
        <row r="4313">
          <cell r="A4313">
            <v>6052609</v>
          </cell>
          <cell r="B4313" t="str">
            <v>Víko neděrované...DRLU 600 FS</v>
          </cell>
          <cell r="C4313">
            <v>1522</v>
          </cell>
          <cell r="D4313">
            <v>1</v>
          </cell>
          <cell r="E4313" t="str">
            <v>M</v>
          </cell>
          <cell r="F4313">
            <v>1522</v>
          </cell>
        </row>
        <row r="4314">
          <cell r="A4314">
            <v>6052640</v>
          </cell>
          <cell r="B4314" t="str">
            <v>Víko neděrované...DRLU 050 DD</v>
          </cell>
          <cell r="C4314">
            <v>298</v>
          </cell>
          <cell r="D4314">
            <v>1</v>
          </cell>
          <cell r="E4314" t="str">
            <v>M</v>
          </cell>
          <cell r="F4314">
            <v>298</v>
          </cell>
        </row>
        <row r="4315">
          <cell r="A4315">
            <v>6052643</v>
          </cell>
          <cell r="B4315" t="str">
            <v>Víko neděrované...DRLU 100 DD</v>
          </cell>
          <cell r="C4315">
            <v>325</v>
          </cell>
          <cell r="D4315">
            <v>1</v>
          </cell>
          <cell r="E4315" t="str">
            <v>M</v>
          </cell>
          <cell r="F4315">
            <v>325</v>
          </cell>
        </row>
        <row r="4316">
          <cell r="A4316">
            <v>6052647</v>
          </cell>
          <cell r="B4316" t="str">
            <v>Víko neděrované...DRLU 150 DD</v>
          </cell>
          <cell r="C4316">
            <v>505</v>
          </cell>
          <cell r="D4316">
            <v>1</v>
          </cell>
          <cell r="E4316" t="str">
            <v>M</v>
          </cell>
          <cell r="F4316">
            <v>505</v>
          </cell>
        </row>
        <row r="4317">
          <cell r="A4317">
            <v>6052650</v>
          </cell>
          <cell r="B4317" t="str">
            <v>Víko neděrované...DRLU 200 DD</v>
          </cell>
          <cell r="C4317">
            <v>586</v>
          </cell>
          <cell r="D4317">
            <v>1</v>
          </cell>
          <cell r="E4317" t="str">
            <v>M</v>
          </cell>
          <cell r="F4317">
            <v>586</v>
          </cell>
        </row>
        <row r="4318">
          <cell r="A4318">
            <v>6052656</v>
          </cell>
          <cell r="B4318" t="str">
            <v>Víko neděrované...DRLU 300 DD</v>
          </cell>
          <cell r="C4318">
            <v>738</v>
          </cell>
          <cell r="D4318">
            <v>1</v>
          </cell>
          <cell r="E4318" t="str">
            <v>M</v>
          </cell>
          <cell r="F4318">
            <v>738</v>
          </cell>
        </row>
        <row r="4319">
          <cell r="A4319">
            <v>6052662</v>
          </cell>
          <cell r="B4319" t="str">
            <v>Víko neděrované...DRLU 400 DD</v>
          </cell>
          <cell r="C4319">
            <v>1049</v>
          </cell>
          <cell r="D4319">
            <v>1</v>
          </cell>
          <cell r="E4319" t="str">
            <v>M</v>
          </cell>
          <cell r="F4319">
            <v>1049</v>
          </cell>
        </row>
        <row r="4320">
          <cell r="A4320">
            <v>6052668</v>
          </cell>
          <cell r="B4320" t="str">
            <v>Víko neděrované...DRLU 500 DD</v>
          </cell>
          <cell r="C4320">
            <v>1735</v>
          </cell>
          <cell r="D4320">
            <v>1</v>
          </cell>
          <cell r="E4320" t="str">
            <v>M</v>
          </cell>
          <cell r="F4320">
            <v>1735</v>
          </cell>
        </row>
        <row r="4321">
          <cell r="A4321">
            <v>6052671</v>
          </cell>
          <cell r="B4321" t="str">
            <v>Víko neděrované...DRLU 550 DD</v>
          </cell>
          <cell r="C4321">
            <v>2158</v>
          </cell>
          <cell r="D4321">
            <v>1</v>
          </cell>
          <cell r="E4321" t="str">
            <v>M</v>
          </cell>
          <cell r="F4321">
            <v>2158</v>
          </cell>
        </row>
        <row r="4322">
          <cell r="A4322">
            <v>6052674</v>
          </cell>
          <cell r="B4322" t="str">
            <v>Víko neděrované...DRLU 600 DD</v>
          </cell>
          <cell r="C4322">
            <v>2053</v>
          </cell>
          <cell r="D4322">
            <v>1</v>
          </cell>
          <cell r="E4322" t="str">
            <v>M</v>
          </cell>
          <cell r="F4322">
            <v>2053</v>
          </cell>
        </row>
        <row r="4323">
          <cell r="A4323">
            <v>6052700</v>
          </cell>
          <cell r="B4323" t="str">
            <v>Víko s otočnými západkami...DRL 050 DD</v>
          </cell>
          <cell r="C4323">
            <v>412</v>
          </cell>
          <cell r="D4323">
            <v>1</v>
          </cell>
          <cell r="E4323" t="str">
            <v>M</v>
          </cell>
          <cell r="F4323">
            <v>412</v>
          </cell>
        </row>
        <row r="4324">
          <cell r="A4324">
            <v>6052703</v>
          </cell>
          <cell r="B4324" t="str">
            <v>Víko s otočnými západkami...DRL 100 DD</v>
          </cell>
          <cell r="C4324">
            <v>614</v>
          </cell>
          <cell r="D4324">
            <v>1</v>
          </cell>
          <cell r="E4324" t="str">
            <v>M</v>
          </cell>
          <cell r="F4324">
            <v>614</v>
          </cell>
        </row>
        <row r="4325">
          <cell r="A4325">
            <v>6052706</v>
          </cell>
          <cell r="B4325" t="str">
            <v>Víko s otočnými západkami...DRL 150 DD</v>
          </cell>
          <cell r="C4325">
            <v>830</v>
          </cell>
          <cell r="D4325">
            <v>1</v>
          </cell>
          <cell r="E4325" t="str">
            <v>M</v>
          </cell>
          <cell r="F4325">
            <v>830</v>
          </cell>
        </row>
        <row r="4326">
          <cell r="A4326">
            <v>6052709</v>
          </cell>
          <cell r="B4326" t="str">
            <v>Víko s otočnými západkami...DRL 200 DD</v>
          </cell>
          <cell r="C4326">
            <v>855</v>
          </cell>
          <cell r="D4326">
            <v>1</v>
          </cell>
          <cell r="E4326" t="str">
            <v>M</v>
          </cell>
          <cell r="F4326">
            <v>855</v>
          </cell>
        </row>
        <row r="4327">
          <cell r="A4327">
            <v>6052712</v>
          </cell>
          <cell r="B4327" t="str">
            <v>Víko s otočnými západkami...DRL 300 DD</v>
          </cell>
          <cell r="C4327">
            <v>1035</v>
          </cell>
          <cell r="D4327">
            <v>1</v>
          </cell>
          <cell r="E4327" t="str">
            <v>M</v>
          </cell>
          <cell r="F4327">
            <v>1035</v>
          </cell>
        </row>
        <row r="4328">
          <cell r="A4328">
            <v>6052715</v>
          </cell>
          <cell r="B4328" t="str">
            <v>Víko s otočnými západkami...DRL 400 DD</v>
          </cell>
          <cell r="C4328">
            <v>1355</v>
          </cell>
          <cell r="D4328">
            <v>1</v>
          </cell>
          <cell r="E4328" t="str">
            <v>M</v>
          </cell>
          <cell r="F4328">
            <v>1355</v>
          </cell>
        </row>
        <row r="4329">
          <cell r="A4329">
            <v>6052718</v>
          </cell>
          <cell r="B4329" t="str">
            <v>Víko s otočnými západkami...DRL 500 DD</v>
          </cell>
          <cell r="C4329">
            <v>2075</v>
          </cell>
          <cell r="D4329">
            <v>1</v>
          </cell>
          <cell r="E4329" t="str">
            <v>M</v>
          </cell>
          <cell r="F4329">
            <v>2075</v>
          </cell>
        </row>
        <row r="4330">
          <cell r="A4330">
            <v>6052721</v>
          </cell>
          <cell r="B4330" t="str">
            <v>Víko s otočnými západkami...DRL 550 DD</v>
          </cell>
          <cell r="C4330">
            <v>2148</v>
          </cell>
          <cell r="D4330">
            <v>1</v>
          </cell>
          <cell r="E4330" t="str">
            <v>M</v>
          </cell>
          <cell r="F4330">
            <v>2148</v>
          </cell>
        </row>
        <row r="4331">
          <cell r="A4331">
            <v>6052724</v>
          </cell>
          <cell r="B4331" t="str">
            <v>Víko s otočnými západkami...DRL 600 DD</v>
          </cell>
          <cell r="C4331">
            <v>2352</v>
          </cell>
          <cell r="D4331">
            <v>1</v>
          </cell>
          <cell r="E4331" t="str">
            <v>M</v>
          </cell>
          <cell r="F4331">
            <v>2352</v>
          </cell>
        </row>
        <row r="4332">
          <cell r="A4332">
            <v>6052810</v>
          </cell>
          <cell r="B4332" t="str">
            <v>Svorka víka...DK DRLU A2</v>
          </cell>
          <cell r="C4332">
            <v>31</v>
          </cell>
          <cell r="D4332">
            <v>1</v>
          </cell>
          <cell r="E4332" t="str">
            <v>KS</v>
          </cell>
          <cell r="F4332">
            <v>31</v>
          </cell>
        </row>
        <row r="4333">
          <cell r="A4333">
            <v>6052821</v>
          </cell>
          <cell r="B4333" t="str">
            <v>Víko neděrované...DRLU 050 A2</v>
          </cell>
          <cell r="C4333">
            <v>773</v>
          </cell>
          <cell r="D4333">
            <v>1</v>
          </cell>
          <cell r="E4333" t="str">
            <v>M</v>
          </cell>
          <cell r="F4333">
            <v>773</v>
          </cell>
        </row>
        <row r="4334">
          <cell r="A4334">
            <v>6052824</v>
          </cell>
          <cell r="B4334" t="str">
            <v>Víko neděrované...DRLU 100 A2</v>
          </cell>
          <cell r="C4334">
            <v>943</v>
          </cell>
          <cell r="D4334">
            <v>1</v>
          </cell>
          <cell r="E4334" t="str">
            <v>M</v>
          </cell>
          <cell r="F4334">
            <v>943</v>
          </cell>
        </row>
        <row r="4335">
          <cell r="A4335">
            <v>6052828</v>
          </cell>
          <cell r="B4335" t="str">
            <v>Víko neděrované...DRLU 150 A2</v>
          </cell>
          <cell r="C4335">
            <v>1242</v>
          </cell>
          <cell r="D4335">
            <v>1</v>
          </cell>
          <cell r="E4335" t="str">
            <v>M</v>
          </cell>
          <cell r="F4335">
            <v>1242</v>
          </cell>
        </row>
        <row r="4336">
          <cell r="A4336">
            <v>6052831</v>
          </cell>
          <cell r="B4336" t="str">
            <v>Víko neděrované...DRLU 200 A2</v>
          </cell>
          <cell r="C4336">
            <v>1677</v>
          </cell>
          <cell r="D4336">
            <v>1</v>
          </cell>
          <cell r="E4336" t="str">
            <v>M</v>
          </cell>
          <cell r="F4336">
            <v>1677</v>
          </cell>
        </row>
        <row r="4337">
          <cell r="A4337">
            <v>6052834</v>
          </cell>
          <cell r="B4337" t="str">
            <v>Víko neděrované...DRLU 300 A2</v>
          </cell>
          <cell r="C4337">
            <v>2135</v>
          </cell>
          <cell r="D4337">
            <v>1</v>
          </cell>
          <cell r="E4337" t="str">
            <v>M</v>
          </cell>
          <cell r="F4337">
            <v>2135</v>
          </cell>
        </row>
        <row r="4338">
          <cell r="A4338">
            <v>6052837</v>
          </cell>
          <cell r="B4338" t="str">
            <v>Víko neděrované...DRLU 400 A2</v>
          </cell>
          <cell r="C4338">
            <v>2699</v>
          </cell>
          <cell r="D4338">
            <v>1</v>
          </cell>
          <cell r="E4338" t="str">
            <v>M</v>
          </cell>
          <cell r="F4338">
            <v>2699</v>
          </cell>
        </row>
        <row r="4339">
          <cell r="A4339">
            <v>6052841</v>
          </cell>
          <cell r="B4339" t="str">
            <v>Víko neděrované...DRLU 500 A2</v>
          </cell>
          <cell r="C4339">
            <v>4791</v>
          </cell>
          <cell r="D4339">
            <v>1</v>
          </cell>
          <cell r="E4339" t="str">
            <v>M</v>
          </cell>
          <cell r="F4339">
            <v>4791</v>
          </cell>
        </row>
        <row r="4340">
          <cell r="A4340">
            <v>6052844</v>
          </cell>
          <cell r="B4340" t="str">
            <v>Víko neděrované...DRLU 600 A2</v>
          </cell>
          <cell r="C4340">
            <v>5290</v>
          </cell>
          <cell r="D4340">
            <v>1</v>
          </cell>
          <cell r="E4340" t="str">
            <v>M</v>
          </cell>
          <cell r="F4340">
            <v>5290</v>
          </cell>
        </row>
        <row r="4341">
          <cell r="A4341">
            <v>6052878</v>
          </cell>
          <cell r="B4341" t="str">
            <v>Víko s otočnými západkami...DRL 100 A2</v>
          </cell>
          <cell r="C4341">
            <v>1161</v>
          </cell>
          <cell r="D4341">
            <v>1</v>
          </cell>
          <cell r="E4341" t="str">
            <v>M</v>
          </cell>
          <cell r="F4341">
            <v>1161</v>
          </cell>
        </row>
        <row r="4342">
          <cell r="A4342">
            <v>6052886</v>
          </cell>
          <cell r="B4342" t="str">
            <v>Víko s otočnou západkou...DRL 150 A2</v>
          </cell>
          <cell r="C4342">
            <v>1651</v>
          </cell>
          <cell r="D4342">
            <v>1</v>
          </cell>
          <cell r="E4342" t="str">
            <v>M</v>
          </cell>
          <cell r="F4342">
            <v>1651</v>
          </cell>
        </row>
        <row r="4343">
          <cell r="A4343">
            <v>6052894</v>
          </cell>
          <cell r="B4343" t="str">
            <v>Víko s otočnými západkami...DRL 200 A2</v>
          </cell>
          <cell r="C4343">
            <v>2014</v>
          </cell>
          <cell r="D4343">
            <v>1</v>
          </cell>
          <cell r="E4343" t="str">
            <v>M</v>
          </cell>
          <cell r="F4343">
            <v>2014</v>
          </cell>
        </row>
        <row r="4344">
          <cell r="A4344">
            <v>6052908</v>
          </cell>
          <cell r="B4344" t="str">
            <v>Víko s otočnými západkami...DRL 300 A2</v>
          </cell>
          <cell r="C4344">
            <v>2328</v>
          </cell>
          <cell r="D4344">
            <v>1</v>
          </cell>
          <cell r="E4344" t="str">
            <v>M</v>
          </cell>
          <cell r="F4344">
            <v>2328</v>
          </cell>
        </row>
        <row r="4345">
          <cell r="A4345">
            <v>6052932</v>
          </cell>
          <cell r="B4345" t="str">
            <v>Víko s otočnými západkami...DRL 400 A2</v>
          </cell>
          <cell r="C4345">
            <v>2741</v>
          </cell>
          <cell r="D4345">
            <v>1</v>
          </cell>
          <cell r="E4345" t="str">
            <v>M</v>
          </cell>
          <cell r="F4345">
            <v>2741</v>
          </cell>
        </row>
        <row r="4346">
          <cell r="A4346">
            <v>6052959</v>
          </cell>
          <cell r="B4346" t="str">
            <v>Víko s otočnými západkami...DRL 500 A2</v>
          </cell>
          <cell r="C4346">
            <v>4339</v>
          </cell>
          <cell r="D4346">
            <v>1</v>
          </cell>
          <cell r="E4346" t="str">
            <v>M</v>
          </cell>
          <cell r="F4346">
            <v>4339</v>
          </cell>
        </row>
        <row r="4347">
          <cell r="A4347">
            <v>6052975</v>
          </cell>
          <cell r="B4347" t="str">
            <v>Víko s otočnými západkami...DRL 600 A2</v>
          </cell>
          <cell r="C4347">
            <v>4893</v>
          </cell>
          <cell r="D4347">
            <v>1</v>
          </cell>
          <cell r="E4347" t="str">
            <v>M</v>
          </cell>
          <cell r="F4347">
            <v>4893</v>
          </cell>
        </row>
        <row r="4348">
          <cell r="A4348">
            <v>6052980</v>
          </cell>
          <cell r="B4348" t="str">
            <v>Víko s otočnou západkou...DRL 100 A4</v>
          </cell>
          <cell r="C4348">
            <v>1728</v>
          </cell>
          <cell r="D4348">
            <v>1</v>
          </cell>
          <cell r="E4348" t="str">
            <v>M</v>
          </cell>
          <cell r="F4348">
            <v>1728</v>
          </cell>
        </row>
        <row r="4349">
          <cell r="A4349">
            <v>6052981</v>
          </cell>
          <cell r="B4349" t="str">
            <v>Víko s otočnou západkou...DRL 200 A4</v>
          </cell>
          <cell r="C4349">
            <v>2467</v>
          </cell>
          <cell r="D4349">
            <v>1</v>
          </cell>
          <cell r="E4349" t="str">
            <v>M</v>
          </cell>
          <cell r="F4349">
            <v>2467</v>
          </cell>
        </row>
        <row r="4350">
          <cell r="A4350">
            <v>6052983</v>
          </cell>
          <cell r="B4350" t="str">
            <v>Víko s otočnými západkami...DRL 300 A4</v>
          </cell>
          <cell r="C4350">
            <v>3313</v>
          </cell>
          <cell r="D4350">
            <v>1</v>
          </cell>
          <cell r="E4350" t="str">
            <v>M</v>
          </cell>
          <cell r="F4350">
            <v>3313</v>
          </cell>
        </row>
        <row r="4351">
          <cell r="A4351">
            <v>6052984</v>
          </cell>
          <cell r="B4351" t="str">
            <v>Víko s otočnou západkou...DRL 400 A4</v>
          </cell>
          <cell r="C4351">
            <v>4184</v>
          </cell>
          <cell r="D4351">
            <v>1</v>
          </cell>
          <cell r="E4351" t="str">
            <v>M</v>
          </cell>
          <cell r="F4351">
            <v>4184</v>
          </cell>
        </row>
        <row r="4352">
          <cell r="A4352">
            <v>6052985</v>
          </cell>
          <cell r="B4352" t="str">
            <v>Víko s otočnou západkou...DRL 500 A4</v>
          </cell>
          <cell r="C4352">
            <v>9186</v>
          </cell>
          <cell r="D4352">
            <v>1</v>
          </cell>
          <cell r="E4352" t="str">
            <v>M</v>
          </cell>
          <cell r="F4352">
            <v>9186</v>
          </cell>
        </row>
        <row r="4353">
          <cell r="A4353">
            <v>6052986</v>
          </cell>
          <cell r="B4353" t="str">
            <v>Víko s otočnou západkou...DRL 600 A4</v>
          </cell>
          <cell r="C4353">
            <v>9574</v>
          </cell>
          <cell r="D4353">
            <v>1</v>
          </cell>
          <cell r="E4353" t="str">
            <v>M</v>
          </cell>
          <cell r="F4353">
            <v>9574</v>
          </cell>
        </row>
        <row r="4354">
          <cell r="A4354">
            <v>6052991</v>
          </cell>
          <cell r="B4354" t="str">
            <v>Víko neděrované...DRLU 100 A4</v>
          </cell>
          <cell r="C4354">
            <v>1270</v>
          </cell>
          <cell r="D4354">
            <v>1</v>
          </cell>
          <cell r="E4354" t="str">
            <v>M</v>
          </cell>
          <cell r="F4354">
            <v>1270</v>
          </cell>
        </row>
        <row r="4355">
          <cell r="A4355">
            <v>6052992</v>
          </cell>
          <cell r="B4355" t="str">
            <v>Víko neděrované...DRLU 150 A4</v>
          </cell>
          <cell r="C4355">
            <v>1752</v>
          </cell>
          <cell r="D4355">
            <v>1</v>
          </cell>
          <cell r="E4355" t="str">
            <v>M</v>
          </cell>
          <cell r="F4355">
            <v>1752</v>
          </cell>
        </row>
        <row r="4356">
          <cell r="A4356">
            <v>6052993</v>
          </cell>
          <cell r="B4356" t="str">
            <v>Víko neděrované...DRLU 200 A4</v>
          </cell>
          <cell r="C4356">
            <v>2182</v>
          </cell>
          <cell r="D4356">
            <v>1</v>
          </cell>
          <cell r="E4356" t="str">
            <v>M</v>
          </cell>
          <cell r="F4356">
            <v>2182</v>
          </cell>
        </row>
        <row r="4357">
          <cell r="A4357">
            <v>6052994</v>
          </cell>
          <cell r="B4357" t="str">
            <v>Víko neděrované...DRLU 300 A4</v>
          </cell>
          <cell r="C4357">
            <v>3176</v>
          </cell>
          <cell r="D4357">
            <v>1</v>
          </cell>
          <cell r="E4357" t="str">
            <v>M</v>
          </cell>
          <cell r="F4357">
            <v>3176</v>
          </cell>
        </row>
        <row r="4358">
          <cell r="A4358">
            <v>6052995</v>
          </cell>
          <cell r="B4358" t="str">
            <v>Víko neděrované...DRLU 400 A4</v>
          </cell>
          <cell r="C4358">
            <v>4135</v>
          </cell>
          <cell r="D4358">
            <v>1</v>
          </cell>
          <cell r="E4358" t="str">
            <v>M</v>
          </cell>
          <cell r="F4358">
            <v>4135</v>
          </cell>
        </row>
        <row r="4359">
          <cell r="A4359">
            <v>6052996</v>
          </cell>
          <cell r="B4359" t="str">
            <v>Víko neděrované...DRLU 500 A4</v>
          </cell>
          <cell r="C4359">
            <v>9126</v>
          </cell>
          <cell r="D4359">
            <v>1</v>
          </cell>
          <cell r="E4359" t="str">
            <v>M</v>
          </cell>
          <cell r="F4359">
            <v>9126</v>
          </cell>
        </row>
        <row r="4360">
          <cell r="A4360">
            <v>6052998</v>
          </cell>
          <cell r="B4360" t="str">
            <v>Víko neděrované...DRLU 600 A4</v>
          </cell>
          <cell r="C4360">
            <v>9627</v>
          </cell>
          <cell r="D4360">
            <v>1</v>
          </cell>
          <cell r="E4360" t="str">
            <v>M</v>
          </cell>
          <cell r="F4360">
            <v>9627</v>
          </cell>
        </row>
        <row r="4361">
          <cell r="A4361">
            <v>6053106</v>
          </cell>
          <cell r="B4361" t="str">
            <v>Kabelový žlab MKS...MKS 310 FT</v>
          </cell>
          <cell r="C4361">
            <v>533</v>
          </cell>
          <cell r="D4361">
            <v>1</v>
          </cell>
          <cell r="E4361" t="str">
            <v>M</v>
          </cell>
          <cell r="F4361">
            <v>533</v>
          </cell>
        </row>
        <row r="4362">
          <cell r="A4362">
            <v>6053165</v>
          </cell>
          <cell r="B4362" t="str">
            <v>Kabelový žlab MKS...MKS 315 FT</v>
          </cell>
          <cell r="C4362">
            <v>730</v>
          </cell>
          <cell r="D4362">
            <v>1</v>
          </cell>
          <cell r="E4362" t="str">
            <v>M</v>
          </cell>
          <cell r="F4362">
            <v>730</v>
          </cell>
        </row>
        <row r="4363">
          <cell r="A4363">
            <v>6053203</v>
          </cell>
          <cell r="B4363" t="str">
            <v>Kabelový žlab MKS...MKS 320 FT</v>
          </cell>
          <cell r="C4363">
            <v>841</v>
          </cell>
          <cell r="D4363">
            <v>1</v>
          </cell>
          <cell r="E4363" t="str">
            <v>M</v>
          </cell>
          <cell r="F4363">
            <v>841</v>
          </cell>
        </row>
        <row r="4364">
          <cell r="A4364">
            <v>6053300</v>
          </cell>
          <cell r="B4364" t="str">
            <v>Kabelový žlab MKS...MKS 330 FT</v>
          </cell>
          <cell r="C4364">
            <v>1354</v>
          </cell>
          <cell r="D4364">
            <v>1</v>
          </cell>
          <cell r="E4364" t="str">
            <v>M</v>
          </cell>
          <cell r="F4364">
            <v>1354</v>
          </cell>
        </row>
        <row r="4365">
          <cell r="A4365">
            <v>6053548</v>
          </cell>
          <cell r="B4365" t="str">
            <v>Kabelový žlab MKS...MKS 310 FS</v>
          </cell>
          <cell r="C4365">
            <v>515</v>
          </cell>
          <cell r="D4365">
            <v>1</v>
          </cell>
          <cell r="E4365" t="str">
            <v>M</v>
          </cell>
          <cell r="F4365">
            <v>515</v>
          </cell>
        </row>
        <row r="4366">
          <cell r="A4366">
            <v>6053572</v>
          </cell>
          <cell r="B4366" t="str">
            <v>Kabelový žlab MKS...MKS 315 FS</v>
          </cell>
          <cell r="C4366">
            <v>525</v>
          </cell>
          <cell r="D4366">
            <v>1</v>
          </cell>
          <cell r="E4366" t="str">
            <v>M</v>
          </cell>
          <cell r="F4366">
            <v>525</v>
          </cell>
        </row>
        <row r="4367">
          <cell r="A4367">
            <v>6053599</v>
          </cell>
          <cell r="B4367" t="str">
            <v>Kabelový žlab MKS...MKS 320 FS</v>
          </cell>
          <cell r="C4367">
            <v>644</v>
          </cell>
          <cell r="D4367">
            <v>1</v>
          </cell>
          <cell r="E4367" t="str">
            <v>M</v>
          </cell>
          <cell r="F4367">
            <v>644</v>
          </cell>
        </row>
        <row r="4368">
          <cell r="A4368">
            <v>6053637</v>
          </cell>
          <cell r="B4368" t="str">
            <v>Kabelový žlab MKS...MKS 330 FS</v>
          </cell>
          <cell r="C4368">
            <v>834</v>
          </cell>
          <cell r="D4368">
            <v>1</v>
          </cell>
          <cell r="E4368" t="str">
            <v>M</v>
          </cell>
          <cell r="F4368">
            <v>834</v>
          </cell>
        </row>
        <row r="4369">
          <cell r="A4369">
            <v>6055052</v>
          </cell>
          <cell r="B4369" t="str">
            <v>Kabelový žlab MKS...MKS 605 FS</v>
          </cell>
          <cell r="C4369">
            <v>422</v>
          </cell>
          <cell r="D4369">
            <v>1</v>
          </cell>
          <cell r="E4369" t="str">
            <v>M</v>
          </cell>
          <cell r="F4369">
            <v>422</v>
          </cell>
        </row>
        <row r="4370">
          <cell r="A4370">
            <v>6055109</v>
          </cell>
          <cell r="B4370" t="str">
            <v>Kabelový žlab MKS...MKS 610 FS</v>
          </cell>
          <cell r="C4370">
            <v>525</v>
          </cell>
          <cell r="D4370">
            <v>1</v>
          </cell>
          <cell r="E4370" t="str">
            <v>M</v>
          </cell>
          <cell r="F4370">
            <v>525</v>
          </cell>
        </row>
        <row r="4371">
          <cell r="A4371">
            <v>6055141</v>
          </cell>
          <cell r="B4371" t="str">
            <v>Kabelový žlab MKS...MKS 615 FS</v>
          </cell>
          <cell r="C4371">
            <v>697</v>
          </cell>
          <cell r="D4371">
            <v>1</v>
          </cell>
          <cell r="E4371" t="str">
            <v>M</v>
          </cell>
          <cell r="F4371">
            <v>697</v>
          </cell>
        </row>
        <row r="4372">
          <cell r="A4372">
            <v>6055206</v>
          </cell>
          <cell r="B4372" t="str">
            <v>Kabelový žlab MKS...MKS 620 FS</v>
          </cell>
          <cell r="C4372">
            <v>711</v>
          </cell>
          <cell r="D4372">
            <v>1</v>
          </cell>
          <cell r="E4372" t="str">
            <v>M</v>
          </cell>
          <cell r="F4372">
            <v>711</v>
          </cell>
        </row>
        <row r="4373">
          <cell r="A4373">
            <v>6055303</v>
          </cell>
          <cell r="B4373" t="str">
            <v>Kabelový žlab MKS...MKS 630 FS</v>
          </cell>
          <cell r="C4373">
            <v>896</v>
          </cell>
          <cell r="D4373">
            <v>1</v>
          </cell>
          <cell r="E4373" t="str">
            <v>M</v>
          </cell>
          <cell r="F4373">
            <v>896</v>
          </cell>
        </row>
        <row r="4374">
          <cell r="A4374">
            <v>6055400</v>
          </cell>
          <cell r="B4374" t="str">
            <v>Kabelový žlab MKS...MKS 640 FS</v>
          </cell>
          <cell r="C4374">
            <v>1141</v>
          </cell>
          <cell r="D4374">
            <v>1</v>
          </cell>
          <cell r="E4374" t="str">
            <v>M</v>
          </cell>
          <cell r="F4374">
            <v>1141</v>
          </cell>
        </row>
        <row r="4375">
          <cell r="A4375">
            <v>6055508</v>
          </cell>
          <cell r="B4375" t="str">
            <v>Kabelový žlab MKS...MKS 650 FS</v>
          </cell>
          <cell r="C4375">
            <v>1320</v>
          </cell>
          <cell r="D4375">
            <v>1</v>
          </cell>
          <cell r="E4375" t="str">
            <v>M</v>
          </cell>
          <cell r="F4375">
            <v>1320</v>
          </cell>
        </row>
        <row r="4376">
          <cell r="A4376">
            <v>6055516</v>
          </cell>
          <cell r="B4376" t="str">
            <v>Kabelový žlab MKS...MKS 605 FT</v>
          </cell>
          <cell r="C4376">
            <v>517</v>
          </cell>
          <cell r="D4376">
            <v>1</v>
          </cell>
          <cell r="E4376" t="str">
            <v>M</v>
          </cell>
          <cell r="F4376">
            <v>517</v>
          </cell>
        </row>
        <row r="4377">
          <cell r="A4377">
            <v>6055524</v>
          </cell>
          <cell r="B4377" t="str">
            <v>Kabelový žlab MKS...MKS 660 FS</v>
          </cell>
          <cell r="C4377">
            <v>1580</v>
          </cell>
          <cell r="D4377">
            <v>1</v>
          </cell>
          <cell r="E4377" t="str">
            <v>M</v>
          </cell>
          <cell r="F4377">
            <v>1580</v>
          </cell>
        </row>
        <row r="4378">
          <cell r="A4378">
            <v>6055532</v>
          </cell>
          <cell r="B4378" t="str">
            <v>Kabelový žlab MKS...MKS 610 FT</v>
          </cell>
          <cell r="C4378">
            <v>660</v>
          </cell>
          <cell r="D4378">
            <v>1</v>
          </cell>
          <cell r="E4378" t="str">
            <v>M</v>
          </cell>
          <cell r="F4378">
            <v>660</v>
          </cell>
        </row>
        <row r="4379">
          <cell r="A4379">
            <v>6055559</v>
          </cell>
          <cell r="B4379" t="str">
            <v>Kabelový žlab MKS...MKS 615 FT</v>
          </cell>
          <cell r="C4379">
            <v>917</v>
          </cell>
          <cell r="D4379">
            <v>1</v>
          </cell>
          <cell r="E4379" t="str">
            <v>M</v>
          </cell>
          <cell r="F4379">
            <v>917</v>
          </cell>
        </row>
        <row r="4380">
          <cell r="A4380">
            <v>6055575</v>
          </cell>
          <cell r="B4380" t="str">
            <v>Kabelový žlab MKS...MKS 620 FT</v>
          </cell>
          <cell r="C4380">
            <v>982</v>
          </cell>
          <cell r="D4380">
            <v>1</v>
          </cell>
          <cell r="E4380" t="str">
            <v>M</v>
          </cell>
          <cell r="F4380">
            <v>982</v>
          </cell>
        </row>
        <row r="4381">
          <cell r="A4381">
            <v>6055613</v>
          </cell>
          <cell r="B4381" t="str">
            <v>Kabelový žlab MKS...MKS 630 FT</v>
          </cell>
          <cell r="C4381">
            <v>1403</v>
          </cell>
          <cell r="D4381">
            <v>1</v>
          </cell>
          <cell r="E4381" t="str">
            <v>M</v>
          </cell>
          <cell r="F4381">
            <v>1403</v>
          </cell>
        </row>
        <row r="4382">
          <cell r="A4382">
            <v>6055664</v>
          </cell>
          <cell r="B4382" t="str">
            <v>Kabelový žlab MKS...MKS 640 FT</v>
          </cell>
          <cell r="C4382">
            <v>1727</v>
          </cell>
          <cell r="D4382">
            <v>1</v>
          </cell>
          <cell r="E4382" t="str">
            <v>M</v>
          </cell>
          <cell r="F4382">
            <v>1727</v>
          </cell>
        </row>
        <row r="4383">
          <cell r="A4383">
            <v>6055699</v>
          </cell>
          <cell r="B4383" t="str">
            <v>Kabelový žlab MKS...MKS 650 FT</v>
          </cell>
          <cell r="C4383">
            <v>1767</v>
          </cell>
          <cell r="D4383">
            <v>1</v>
          </cell>
          <cell r="E4383" t="str">
            <v>M</v>
          </cell>
          <cell r="F4383">
            <v>1767</v>
          </cell>
        </row>
        <row r="4384">
          <cell r="A4384">
            <v>6055710</v>
          </cell>
          <cell r="B4384" t="str">
            <v>Kabelový žlab MKS...MKS 660 FT</v>
          </cell>
          <cell r="C4384">
            <v>2122</v>
          </cell>
          <cell r="D4384">
            <v>1</v>
          </cell>
          <cell r="E4384" t="str">
            <v>M</v>
          </cell>
          <cell r="F4384">
            <v>2122</v>
          </cell>
        </row>
        <row r="4385">
          <cell r="A4385">
            <v>6055810</v>
          </cell>
          <cell r="B4385" t="str">
            <v>Žlab-nosník svítidel...LTR 3000 FS</v>
          </cell>
          <cell r="C4385">
            <v>368</v>
          </cell>
          <cell r="D4385">
            <v>1</v>
          </cell>
          <cell r="E4385" t="str">
            <v>M</v>
          </cell>
          <cell r="F4385">
            <v>368</v>
          </cell>
        </row>
        <row r="4386">
          <cell r="A4386">
            <v>6055812</v>
          </cell>
          <cell r="B4386" t="str">
            <v>Žlab-nosník svítidel...LTR 6000 FS</v>
          </cell>
          <cell r="C4386">
            <v>368</v>
          </cell>
          <cell r="D4386">
            <v>1</v>
          </cell>
          <cell r="E4386" t="str">
            <v>M</v>
          </cell>
          <cell r="F4386">
            <v>368</v>
          </cell>
        </row>
        <row r="4387">
          <cell r="A4387">
            <v>6056016</v>
          </cell>
          <cell r="B4387" t="str">
            <v>Kabelový žlab MKS...MKS 610 A2</v>
          </cell>
          <cell r="C4387">
            <v>2538</v>
          </cell>
          <cell r="D4387">
            <v>1</v>
          </cell>
          <cell r="E4387" t="str">
            <v>M</v>
          </cell>
          <cell r="F4387">
            <v>2538</v>
          </cell>
        </row>
        <row r="4388">
          <cell r="A4388">
            <v>6056024</v>
          </cell>
          <cell r="B4388" t="str">
            <v>Kabelový žlab MKS...MKS 620 A2</v>
          </cell>
          <cell r="C4388">
            <v>3524</v>
          </cell>
          <cell r="D4388">
            <v>1</v>
          </cell>
          <cell r="E4388" t="str">
            <v>M</v>
          </cell>
          <cell r="F4388">
            <v>3524</v>
          </cell>
        </row>
        <row r="4389">
          <cell r="A4389">
            <v>6056040</v>
          </cell>
          <cell r="B4389" t="str">
            <v>Kabelový žlab MKS...MKS 630 A2</v>
          </cell>
          <cell r="C4389">
            <v>4393</v>
          </cell>
          <cell r="D4389">
            <v>1</v>
          </cell>
          <cell r="E4389" t="str">
            <v>M</v>
          </cell>
          <cell r="F4389">
            <v>4393</v>
          </cell>
        </row>
        <row r="4390">
          <cell r="A4390">
            <v>6056059</v>
          </cell>
          <cell r="B4390" t="str">
            <v>Kabelový žlab MKS...MKS 640 A2</v>
          </cell>
          <cell r="C4390">
            <v>5110</v>
          </cell>
          <cell r="D4390">
            <v>1</v>
          </cell>
          <cell r="E4390" t="str">
            <v>M</v>
          </cell>
          <cell r="F4390">
            <v>5110</v>
          </cell>
        </row>
        <row r="4391">
          <cell r="A4391">
            <v>6056075</v>
          </cell>
          <cell r="B4391" t="str">
            <v>Kabelový žlab MKS...MKS 650 A2</v>
          </cell>
          <cell r="C4391">
            <v>5271</v>
          </cell>
          <cell r="D4391">
            <v>1</v>
          </cell>
          <cell r="E4391" t="str">
            <v>M</v>
          </cell>
          <cell r="F4391">
            <v>5271</v>
          </cell>
        </row>
        <row r="4392">
          <cell r="A4392">
            <v>6056083</v>
          </cell>
          <cell r="B4392" t="str">
            <v>Kabelový žlab MKS...MKS 660 A2</v>
          </cell>
          <cell r="C4392">
            <v>7133</v>
          </cell>
          <cell r="D4392">
            <v>1</v>
          </cell>
          <cell r="E4392" t="str">
            <v>M</v>
          </cell>
          <cell r="F4392">
            <v>7133</v>
          </cell>
        </row>
        <row r="4393">
          <cell r="A4393">
            <v>6056105</v>
          </cell>
          <cell r="B4393" t="str">
            <v>Kabelový žlab SKS...SKS 610 FS</v>
          </cell>
          <cell r="C4393">
            <v>754</v>
          </cell>
          <cell r="D4393">
            <v>1</v>
          </cell>
          <cell r="E4393" t="str">
            <v>M</v>
          </cell>
          <cell r="F4393">
            <v>754</v>
          </cell>
        </row>
        <row r="4394">
          <cell r="A4394">
            <v>6056148</v>
          </cell>
          <cell r="B4394" t="str">
            <v>Kabelový žlab EKS...EKS 610 FS</v>
          </cell>
          <cell r="C4394">
            <v>1492</v>
          </cell>
          <cell r="D4394">
            <v>1</v>
          </cell>
          <cell r="E4394" t="str">
            <v>M</v>
          </cell>
          <cell r="F4394">
            <v>1492</v>
          </cell>
        </row>
        <row r="4395">
          <cell r="A4395">
            <v>6056156</v>
          </cell>
          <cell r="B4395" t="str">
            <v>Kabelový žlab SKS...SKS 615 FS</v>
          </cell>
          <cell r="C4395">
            <v>973</v>
          </cell>
          <cell r="D4395">
            <v>1</v>
          </cell>
          <cell r="E4395" t="str">
            <v>M</v>
          </cell>
          <cell r="F4395">
            <v>973</v>
          </cell>
        </row>
        <row r="4396">
          <cell r="A4396">
            <v>6056202</v>
          </cell>
          <cell r="B4396" t="str">
            <v>Kabelový žlab SKS...SKS 620 FS</v>
          </cell>
          <cell r="C4396">
            <v>1011</v>
          </cell>
          <cell r="D4396">
            <v>1</v>
          </cell>
          <cell r="E4396" t="str">
            <v>M</v>
          </cell>
          <cell r="F4396">
            <v>1011</v>
          </cell>
        </row>
        <row r="4397">
          <cell r="A4397">
            <v>6056229</v>
          </cell>
          <cell r="B4397" t="str">
            <v>Kabelový žlab EKS...EKS 620 FS</v>
          </cell>
          <cell r="C4397">
            <v>1318</v>
          </cell>
          <cell r="D4397">
            <v>1</v>
          </cell>
          <cell r="E4397" t="str">
            <v>M</v>
          </cell>
          <cell r="F4397">
            <v>1318</v>
          </cell>
        </row>
        <row r="4398">
          <cell r="A4398">
            <v>6056296</v>
          </cell>
          <cell r="B4398" t="str">
            <v>Kabelový žlab SKS...SKS 630 FS</v>
          </cell>
          <cell r="C4398">
            <v>1311</v>
          </cell>
          <cell r="D4398">
            <v>1</v>
          </cell>
          <cell r="E4398" t="str">
            <v>M</v>
          </cell>
          <cell r="F4398">
            <v>1311</v>
          </cell>
        </row>
        <row r="4399">
          <cell r="A4399">
            <v>6056326</v>
          </cell>
          <cell r="B4399" t="str">
            <v>Kabelový žlab EKS...EKS 630 FS</v>
          </cell>
          <cell r="C4399">
            <v>2151</v>
          </cell>
          <cell r="D4399">
            <v>1</v>
          </cell>
          <cell r="E4399" t="str">
            <v>M</v>
          </cell>
          <cell r="F4399">
            <v>2151</v>
          </cell>
        </row>
        <row r="4400">
          <cell r="A4400">
            <v>6056407</v>
          </cell>
          <cell r="B4400" t="str">
            <v>Kabelový žlab SKS...SKS 640 FS</v>
          </cell>
          <cell r="C4400">
            <v>1626</v>
          </cell>
          <cell r="D4400">
            <v>1</v>
          </cell>
          <cell r="E4400" t="str">
            <v>M</v>
          </cell>
          <cell r="F4400">
            <v>1626</v>
          </cell>
        </row>
        <row r="4401">
          <cell r="A4401">
            <v>6056423</v>
          </cell>
          <cell r="B4401" t="str">
            <v>Kabelový žlab EKS...EKS 640 FS</v>
          </cell>
          <cell r="C4401">
            <v>2047</v>
          </cell>
          <cell r="D4401">
            <v>1</v>
          </cell>
          <cell r="E4401" t="str">
            <v>M</v>
          </cell>
          <cell r="F4401">
            <v>2047</v>
          </cell>
        </row>
        <row r="4402">
          <cell r="A4402">
            <v>6056504</v>
          </cell>
          <cell r="B4402" t="str">
            <v>Kabelový žlab SKS...SKS 650 FS</v>
          </cell>
          <cell r="C4402">
            <v>1867</v>
          </cell>
          <cell r="D4402">
            <v>1</v>
          </cell>
          <cell r="E4402" t="str">
            <v>M</v>
          </cell>
          <cell r="F4402">
            <v>1867</v>
          </cell>
        </row>
        <row r="4403">
          <cell r="A4403">
            <v>6056601</v>
          </cell>
          <cell r="B4403" t="str">
            <v>Kabelový žlab SKS...SKS 660 FS</v>
          </cell>
          <cell r="C4403">
            <v>2161</v>
          </cell>
          <cell r="D4403">
            <v>1</v>
          </cell>
          <cell r="E4403" t="str">
            <v>M</v>
          </cell>
          <cell r="F4403">
            <v>2161</v>
          </cell>
        </row>
        <row r="4404">
          <cell r="A4404">
            <v>6056632</v>
          </cell>
          <cell r="B4404" t="str">
            <v>Kabelový žlab 60x50...SKS 605 FT</v>
          </cell>
          <cell r="C4404">
            <v>773</v>
          </cell>
          <cell r="D4404">
            <v>1</v>
          </cell>
          <cell r="E4404" t="str">
            <v>M</v>
          </cell>
          <cell r="F4404">
            <v>773</v>
          </cell>
        </row>
        <row r="4405">
          <cell r="A4405">
            <v>6056636</v>
          </cell>
          <cell r="B4405" t="str">
            <v>Kabelový žlab SKS...SKS 610 FT</v>
          </cell>
          <cell r="C4405">
            <v>829</v>
          </cell>
          <cell r="D4405">
            <v>1</v>
          </cell>
          <cell r="E4405" t="str">
            <v>M</v>
          </cell>
          <cell r="F4405">
            <v>829</v>
          </cell>
        </row>
        <row r="4406">
          <cell r="A4406">
            <v>6056644</v>
          </cell>
          <cell r="B4406" t="str">
            <v>Kabelový žlab SKS...SKS 615 FT</v>
          </cell>
          <cell r="C4406">
            <v>1043</v>
          </cell>
          <cell r="D4406">
            <v>1</v>
          </cell>
          <cell r="E4406" t="str">
            <v>M</v>
          </cell>
          <cell r="F4406">
            <v>1043</v>
          </cell>
        </row>
        <row r="4407">
          <cell r="A4407">
            <v>6056652</v>
          </cell>
          <cell r="B4407" t="str">
            <v>Kabelový žlab SKS...SKS 620 FT</v>
          </cell>
          <cell r="C4407">
            <v>1170</v>
          </cell>
          <cell r="D4407">
            <v>1</v>
          </cell>
          <cell r="E4407" t="str">
            <v>M</v>
          </cell>
          <cell r="F4407">
            <v>1170</v>
          </cell>
        </row>
        <row r="4408">
          <cell r="A4408">
            <v>6056679</v>
          </cell>
          <cell r="B4408" t="str">
            <v>Kabelový žlab SKS...SKS 630 FT</v>
          </cell>
          <cell r="C4408">
            <v>1627</v>
          </cell>
          <cell r="D4408">
            <v>1</v>
          </cell>
          <cell r="E4408" t="str">
            <v>M</v>
          </cell>
          <cell r="F4408">
            <v>1627</v>
          </cell>
        </row>
        <row r="4409">
          <cell r="A4409">
            <v>6056695</v>
          </cell>
          <cell r="B4409" t="str">
            <v>Kabelový žlab SKS...SKS 640 FT</v>
          </cell>
          <cell r="C4409">
            <v>2008</v>
          </cell>
          <cell r="D4409">
            <v>1</v>
          </cell>
          <cell r="E4409" t="str">
            <v>M</v>
          </cell>
          <cell r="F4409">
            <v>2008</v>
          </cell>
        </row>
        <row r="4410">
          <cell r="A4410">
            <v>6056717</v>
          </cell>
          <cell r="B4410" t="str">
            <v>Kabelový žlab SKS...SKS 650 FT</v>
          </cell>
          <cell r="C4410">
            <v>2339</v>
          </cell>
          <cell r="D4410">
            <v>1</v>
          </cell>
          <cell r="E4410" t="str">
            <v>M</v>
          </cell>
          <cell r="F4410">
            <v>2339</v>
          </cell>
        </row>
        <row r="4411">
          <cell r="A4411">
            <v>6056733</v>
          </cell>
          <cell r="B4411" t="str">
            <v>Kabelový žlab SKS...SKS 660 FT</v>
          </cell>
          <cell r="C4411">
            <v>2392</v>
          </cell>
          <cell r="D4411">
            <v>1</v>
          </cell>
          <cell r="E4411" t="str">
            <v>M</v>
          </cell>
          <cell r="F4411">
            <v>2392</v>
          </cell>
        </row>
        <row r="4412">
          <cell r="A4412">
            <v>6056735</v>
          </cell>
          <cell r="B4412" t="str">
            <v>Kabelový žlab SKS...SKS 610 A2</v>
          </cell>
          <cell r="C4412">
            <v>2253</v>
          </cell>
          <cell r="D4412">
            <v>1</v>
          </cell>
          <cell r="E4412" t="str">
            <v>M</v>
          </cell>
          <cell r="F4412">
            <v>2253</v>
          </cell>
        </row>
        <row r="4413">
          <cell r="A4413">
            <v>6056737</v>
          </cell>
          <cell r="B4413" t="str">
            <v>Kabelový žlab SKS...SKS 620 A2</v>
          </cell>
          <cell r="C4413">
            <v>3218</v>
          </cell>
          <cell r="D4413">
            <v>1</v>
          </cell>
          <cell r="E4413" t="str">
            <v>M</v>
          </cell>
          <cell r="F4413">
            <v>3218</v>
          </cell>
        </row>
        <row r="4414">
          <cell r="A4414">
            <v>6056739</v>
          </cell>
          <cell r="B4414" t="str">
            <v>Kabelový žlab SKS...SKS 630 A2</v>
          </cell>
          <cell r="C4414">
            <v>3991</v>
          </cell>
          <cell r="D4414">
            <v>1</v>
          </cell>
          <cell r="E4414" t="str">
            <v>M</v>
          </cell>
          <cell r="F4414">
            <v>3991</v>
          </cell>
        </row>
        <row r="4415">
          <cell r="A4415">
            <v>6056742</v>
          </cell>
          <cell r="B4415" t="str">
            <v>Kabelový žlab SKS...SKS 640 A2</v>
          </cell>
          <cell r="C4415">
            <v>4997</v>
          </cell>
          <cell r="D4415">
            <v>1</v>
          </cell>
          <cell r="E4415" t="str">
            <v>M</v>
          </cell>
          <cell r="F4415">
            <v>4997</v>
          </cell>
        </row>
        <row r="4416">
          <cell r="A4416">
            <v>6056744</v>
          </cell>
          <cell r="B4416" t="str">
            <v>Kabelový žlab SKS...SKS 650 A2</v>
          </cell>
          <cell r="C4416">
            <v>5705</v>
          </cell>
          <cell r="D4416">
            <v>1</v>
          </cell>
          <cell r="E4416" t="str">
            <v>M</v>
          </cell>
          <cell r="F4416">
            <v>5705</v>
          </cell>
        </row>
        <row r="4417">
          <cell r="A4417">
            <v>6056750</v>
          </cell>
          <cell r="B4417" t="str">
            <v>Kabelový žlab SKS...SKS 610 A4</v>
          </cell>
          <cell r="C4417">
            <v>3665</v>
          </cell>
          <cell r="D4417">
            <v>1</v>
          </cell>
          <cell r="E4417" t="str">
            <v>M</v>
          </cell>
          <cell r="F4417">
            <v>3665</v>
          </cell>
        </row>
        <row r="4418">
          <cell r="A4418">
            <v>6056755</v>
          </cell>
          <cell r="B4418" t="str">
            <v>Kabelový žlab SKS...SKS 620 A4</v>
          </cell>
          <cell r="C4418">
            <v>4052</v>
          </cell>
          <cell r="D4418">
            <v>1</v>
          </cell>
          <cell r="E4418" t="str">
            <v>M</v>
          </cell>
          <cell r="F4418">
            <v>4052</v>
          </cell>
        </row>
        <row r="4419">
          <cell r="A4419">
            <v>6056757</v>
          </cell>
          <cell r="B4419" t="str">
            <v>Kabelový žlab SKS...SKS 630 A4</v>
          </cell>
          <cell r="C4419">
            <v>7182</v>
          </cell>
          <cell r="D4419">
            <v>1</v>
          </cell>
          <cell r="E4419" t="str">
            <v>M</v>
          </cell>
          <cell r="F4419">
            <v>7182</v>
          </cell>
        </row>
        <row r="4420">
          <cell r="A4420">
            <v>6056759</v>
          </cell>
          <cell r="B4420" t="str">
            <v>Kabelový žlab SKS...SKS 640 A4</v>
          </cell>
          <cell r="C4420">
            <v>7934</v>
          </cell>
          <cell r="D4420">
            <v>1</v>
          </cell>
          <cell r="E4420" t="str">
            <v>M</v>
          </cell>
          <cell r="F4420">
            <v>7934</v>
          </cell>
        </row>
        <row r="4421">
          <cell r="A4421">
            <v>6056761</v>
          </cell>
          <cell r="B4421" t="str">
            <v>Kabelový žlab SKS...SKS 650 A4</v>
          </cell>
          <cell r="C4421">
            <v>8805</v>
          </cell>
          <cell r="D4421">
            <v>1</v>
          </cell>
          <cell r="E4421" t="str">
            <v>M</v>
          </cell>
          <cell r="F4421">
            <v>8805</v>
          </cell>
        </row>
        <row r="4422">
          <cell r="A4422">
            <v>6056763</v>
          </cell>
          <cell r="B4422" t="str">
            <v>Kabelový žlab SKS...SKS 660 A4</v>
          </cell>
          <cell r="C4422">
            <v>10153</v>
          </cell>
          <cell r="D4422">
            <v>1</v>
          </cell>
          <cell r="E4422" t="str">
            <v>M</v>
          </cell>
          <cell r="F4422">
            <v>10153</v>
          </cell>
        </row>
        <row r="4423">
          <cell r="A4423">
            <v>6056776</v>
          </cell>
          <cell r="B4423" t="str">
            <v>Kabelový žlab EKS...EKS 610 FT</v>
          </cell>
          <cell r="C4423">
            <v>1453</v>
          </cell>
          <cell r="D4423">
            <v>1</v>
          </cell>
          <cell r="E4423" t="str">
            <v>M</v>
          </cell>
          <cell r="F4423">
            <v>1453</v>
          </cell>
        </row>
        <row r="4424">
          <cell r="A4424">
            <v>6056792</v>
          </cell>
          <cell r="B4424" t="str">
            <v>Kabelový žlab EKS...EKS 620 FT</v>
          </cell>
          <cell r="C4424">
            <v>1835</v>
          </cell>
          <cell r="D4424">
            <v>1</v>
          </cell>
          <cell r="E4424" t="str">
            <v>M</v>
          </cell>
          <cell r="F4424">
            <v>1835</v>
          </cell>
        </row>
        <row r="4425">
          <cell r="A4425">
            <v>6056970</v>
          </cell>
          <cell r="B4425" t="str">
            <v>Kabelový žlab EKS...EKS 640 FT</v>
          </cell>
          <cell r="C4425">
            <v>2696</v>
          </cell>
          <cell r="D4425">
            <v>1</v>
          </cell>
          <cell r="E4425" t="str">
            <v>M</v>
          </cell>
          <cell r="F4425">
            <v>2696</v>
          </cell>
        </row>
        <row r="4426">
          <cell r="A4426">
            <v>6056997</v>
          </cell>
          <cell r="B4426" t="str">
            <v>Kabelový žlab EKS...EKS 660 FT</v>
          </cell>
          <cell r="C4426">
            <v>3591</v>
          </cell>
          <cell r="D4426">
            <v>1</v>
          </cell>
          <cell r="E4426" t="str">
            <v>M</v>
          </cell>
          <cell r="F4426">
            <v>3591</v>
          </cell>
        </row>
        <row r="4427">
          <cell r="A4427">
            <v>6057101</v>
          </cell>
          <cell r="B4427" t="str">
            <v>Kabelový žlab MKS...MKS 810 FS</v>
          </cell>
          <cell r="C4427">
            <v>865</v>
          </cell>
          <cell r="D4427">
            <v>1</v>
          </cell>
          <cell r="E4427" t="str">
            <v>M</v>
          </cell>
          <cell r="F4427">
            <v>865</v>
          </cell>
        </row>
        <row r="4428">
          <cell r="A4428">
            <v>6057209</v>
          </cell>
          <cell r="B4428" t="str">
            <v>Kabelový žlab MKS...MKS 820 FS</v>
          </cell>
          <cell r="C4428">
            <v>1037</v>
          </cell>
          <cell r="D4428">
            <v>1</v>
          </cell>
          <cell r="E4428" t="str">
            <v>M</v>
          </cell>
          <cell r="F4428">
            <v>1037</v>
          </cell>
        </row>
        <row r="4429">
          <cell r="A4429">
            <v>6057306</v>
          </cell>
          <cell r="B4429" t="str">
            <v>Kabelový žlab MKS...MKS 830 FS</v>
          </cell>
          <cell r="C4429">
            <v>1200</v>
          </cell>
          <cell r="D4429">
            <v>1</v>
          </cell>
          <cell r="E4429" t="str">
            <v>M</v>
          </cell>
          <cell r="F4429">
            <v>1200</v>
          </cell>
        </row>
        <row r="4430">
          <cell r="A4430">
            <v>6057403</v>
          </cell>
          <cell r="B4430" t="str">
            <v>Kabelový žlab MKS...MKS 840 FS</v>
          </cell>
          <cell r="C4430">
            <v>1518</v>
          </cell>
          <cell r="D4430">
            <v>1</v>
          </cell>
          <cell r="E4430" t="str">
            <v>M</v>
          </cell>
          <cell r="F4430">
            <v>1518</v>
          </cell>
        </row>
        <row r="4431">
          <cell r="A4431">
            <v>6057500</v>
          </cell>
          <cell r="B4431" t="str">
            <v>Kabelový žlab MKS...MKS 850 FS</v>
          </cell>
          <cell r="C4431">
            <v>1687</v>
          </cell>
          <cell r="D4431">
            <v>1</v>
          </cell>
          <cell r="E4431" t="str">
            <v>M</v>
          </cell>
          <cell r="F4431">
            <v>1687</v>
          </cell>
        </row>
        <row r="4432">
          <cell r="A4432">
            <v>6057535</v>
          </cell>
          <cell r="B4432" t="str">
            <v>Kabelový žlab MKS...MKS 860 FS</v>
          </cell>
          <cell r="C4432">
            <v>2012</v>
          </cell>
          <cell r="D4432">
            <v>1</v>
          </cell>
          <cell r="E4432" t="str">
            <v>M</v>
          </cell>
          <cell r="F4432">
            <v>2012</v>
          </cell>
        </row>
        <row r="4433">
          <cell r="A4433">
            <v>6058108</v>
          </cell>
          <cell r="B4433" t="str">
            <v>Kabelový žlab SKS...SKS 810 FS</v>
          </cell>
          <cell r="C4433">
            <v>1107</v>
          </cell>
          <cell r="D4433">
            <v>1</v>
          </cell>
          <cell r="E4433" t="str">
            <v>M</v>
          </cell>
          <cell r="F4433">
            <v>1107</v>
          </cell>
        </row>
        <row r="4434">
          <cell r="A4434">
            <v>6058205</v>
          </cell>
          <cell r="B4434" t="str">
            <v>Kabelový žlab SKS...SKS 820 FS</v>
          </cell>
          <cell r="C4434">
            <v>1354</v>
          </cell>
          <cell r="D4434">
            <v>1</v>
          </cell>
          <cell r="E4434" t="str">
            <v>M</v>
          </cell>
          <cell r="F4434">
            <v>1354</v>
          </cell>
        </row>
        <row r="4435">
          <cell r="A4435">
            <v>6058302</v>
          </cell>
          <cell r="B4435" t="str">
            <v>Kabelový žlab SKS...SKS 830 FS</v>
          </cell>
          <cell r="C4435">
            <v>1716</v>
          </cell>
          <cell r="D4435">
            <v>1</v>
          </cell>
          <cell r="E4435" t="str">
            <v>M</v>
          </cell>
          <cell r="F4435">
            <v>1716</v>
          </cell>
        </row>
        <row r="4436">
          <cell r="A4436">
            <v>6058396</v>
          </cell>
          <cell r="B4436" t="str">
            <v>Kabelový žlab SKS...SKS 840 FS</v>
          </cell>
          <cell r="C4436">
            <v>2038</v>
          </cell>
          <cell r="D4436">
            <v>1</v>
          </cell>
          <cell r="E4436" t="str">
            <v>M</v>
          </cell>
          <cell r="F4436">
            <v>2038</v>
          </cell>
        </row>
        <row r="4437">
          <cell r="A4437">
            <v>6058507</v>
          </cell>
          <cell r="B4437" t="str">
            <v>Kabelový žlab SKS...SKS 850 FS</v>
          </cell>
          <cell r="C4437">
            <v>2674</v>
          </cell>
          <cell r="D4437">
            <v>1</v>
          </cell>
          <cell r="E4437" t="str">
            <v>M</v>
          </cell>
          <cell r="F4437">
            <v>2674</v>
          </cell>
        </row>
        <row r="4438">
          <cell r="A4438">
            <v>6058620</v>
          </cell>
          <cell r="B4438" t="str">
            <v>Kabelový žlab SKS...SKS 810 FT</v>
          </cell>
          <cell r="C4438">
            <v>1118</v>
          </cell>
          <cell r="D4438">
            <v>1</v>
          </cell>
          <cell r="E4438" t="str">
            <v>M</v>
          </cell>
          <cell r="F4438">
            <v>1118</v>
          </cell>
        </row>
        <row r="4439">
          <cell r="A4439">
            <v>6058647</v>
          </cell>
          <cell r="B4439" t="str">
            <v>Kabelový žlab SKS...SKS 820 FT</v>
          </cell>
          <cell r="C4439">
            <v>1631</v>
          </cell>
          <cell r="D4439">
            <v>1</v>
          </cell>
          <cell r="E4439" t="str">
            <v>M</v>
          </cell>
          <cell r="F4439">
            <v>1631</v>
          </cell>
        </row>
        <row r="4440">
          <cell r="A4440">
            <v>6058663</v>
          </cell>
          <cell r="B4440" t="str">
            <v>Kabelový žlab SKS...SKS 830 FT</v>
          </cell>
          <cell r="C4440">
            <v>2106</v>
          </cell>
          <cell r="D4440">
            <v>1</v>
          </cell>
          <cell r="E4440" t="str">
            <v>M</v>
          </cell>
          <cell r="F4440">
            <v>2106</v>
          </cell>
        </row>
        <row r="4441">
          <cell r="A4441">
            <v>6058698</v>
          </cell>
          <cell r="B4441" t="str">
            <v>Kabelový žlab SKS...SKS 840 FT</v>
          </cell>
          <cell r="C4441">
            <v>2239</v>
          </cell>
          <cell r="D4441">
            <v>1</v>
          </cell>
          <cell r="E4441" t="str">
            <v>M</v>
          </cell>
          <cell r="F4441">
            <v>2239</v>
          </cell>
        </row>
        <row r="4442">
          <cell r="A4442">
            <v>6058728</v>
          </cell>
          <cell r="B4442" t="str">
            <v>Kabelový žlab SKS...SKS 850 FT</v>
          </cell>
          <cell r="C4442">
            <v>2754</v>
          </cell>
          <cell r="D4442">
            <v>1</v>
          </cell>
          <cell r="E4442" t="str">
            <v>M</v>
          </cell>
          <cell r="F4442">
            <v>2754</v>
          </cell>
        </row>
        <row r="4443">
          <cell r="A4443">
            <v>6058744</v>
          </cell>
          <cell r="B4443" t="str">
            <v>Kabelový žlab SKS...SKS 860 FT</v>
          </cell>
          <cell r="C4443">
            <v>2880</v>
          </cell>
          <cell r="D4443">
            <v>1</v>
          </cell>
          <cell r="E4443" t="str">
            <v>M</v>
          </cell>
          <cell r="F4443">
            <v>2880</v>
          </cell>
        </row>
        <row r="4444">
          <cell r="A4444">
            <v>6059000</v>
          </cell>
          <cell r="B4444" t="str">
            <v>Kabelový žlab MKSM...MKSM 610 FS</v>
          </cell>
          <cell r="C4444">
            <v>525</v>
          </cell>
          <cell r="D4444">
            <v>1</v>
          </cell>
          <cell r="E4444" t="str">
            <v>M</v>
          </cell>
          <cell r="F4444">
            <v>525</v>
          </cell>
        </row>
        <row r="4445">
          <cell r="A4445">
            <v>6059002</v>
          </cell>
          <cell r="B4445" t="str">
            <v>Kabelový žlab MKSM...MKSM 615 FS</v>
          </cell>
          <cell r="C4445">
            <v>697</v>
          </cell>
          <cell r="D4445">
            <v>1</v>
          </cell>
          <cell r="E4445" t="str">
            <v>M</v>
          </cell>
          <cell r="F4445">
            <v>697</v>
          </cell>
        </row>
        <row r="4446">
          <cell r="A4446">
            <v>6059004</v>
          </cell>
          <cell r="B4446" t="str">
            <v>Kabelový žlab MKSM...MKSM 620 FS</v>
          </cell>
          <cell r="C4446">
            <v>711</v>
          </cell>
          <cell r="D4446">
            <v>1</v>
          </cell>
          <cell r="E4446" t="str">
            <v>M</v>
          </cell>
          <cell r="F4446">
            <v>711</v>
          </cell>
        </row>
        <row r="4447">
          <cell r="A4447">
            <v>6059006</v>
          </cell>
          <cell r="B4447" t="str">
            <v>Kabelový žlab MKSM...MKSM 630 FS</v>
          </cell>
          <cell r="C4447">
            <v>896</v>
          </cell>
          <cell r="D4447">
            <v>1</v>
          </cell>
          <cell r="E4447" t="str">
            <v>M</v>
          </cell>
          <cell r="F4447">
            <v>896</v>
          </cell>
        </row>
        <row r="4448">
          <cell r="A4448">
            <v>6059008</v>
          </cell>
          <cell r="B4448" t="str">
            <v>Kabelový žlab MKSM...MKSM 640 FS</v>
          </cell>
          <cell r="C4448">
            <v>1141</v>
          </cell>
          <cell r="D4448">
            <v>1</v>
          </cell>
          <cell r="E4448" t="str">
            <v>M</v>
          </cell>
          <cell r="F4448">
            <v>1141</v>
          </cell>
        </row>
        <row r="4449">
          <cell r="A4449">
            <v>6059010</v>
          </cell>
          <cell r="B4449" t="str">
            <v>Kabelový žlab MKSM...MKSM 650 FS</v>
          </cell>
          <cell r="C4449">
            <v>1320</v>
          </cell>
          <cell r="D4449">
            <v>1</v>
          </cell>
          <cell r="E4449" t="str">
            <v>M</v>
          </cell>
          <cell r="F4449">
            <v>1320</v>
          </cell>
        </row>
        <row r="4450">
          <cell r="A4450">
            <v>6059012</v>
          </cell>
          <cell r="B4450" t="str">
            <v>Kabelový žlab MKSM...MKSM 660 FS</v>
          </cell>
          <cell r="C4450">
            <v>1580</v>
          </cell>
          <cell r="D4450">
            <v>1</v>
          </cell>
          <cell r="E4450" t="str">
            <v>M</v>
          </cell>
          <cell r="F4450">
            <v>1580</v>
          </cell>
        </row>
        <row r="4451">
          <cell r="A4451">
            <v>6059018</v>
          </cell>
          <cell r="B4451" t="str">
            <v>Kabelový žlab MKSM...MKSM 610 FT</v>
          </cell>
          <cell r="C4451">
            <v>660</v>
          </cell>
          <cell r="D4451">
            <v>1</v>
          </cell>
          <cell r="E4451" t="str">
            <v>M</v>
          </cell>
          <cell r="F4451">
            <v>660</v>
          </cell>
        </row>
        <row r="4452">
          <cell r="A4452">
            <v>6059020</v>
          </cell>
          <cell r="B4452" t="str">
            <v>Kabelový žlab MKSM...MKSM 615 FT</v>
          </cell>
          <cell r="C4452">
            <v>917</v>
          </cell>
          <cell r="D4452">
            <v>1</v>
          </cell>
          <cell r="E4452" t="str">
            <v>M</v>
          </cell>
          <cell r="F4452">
            <v>917</v>
          </cell>
        </row>
        <row r="4453">
          <cell r="A4453">
            <v>6059022</v>
          </cell>
          <cell r="B4453" t="str">
            <v>Kabelový žlab MKSM...MKSM 620 FT</v>
          </cell>
          <cell r="C4453">
            <v>982</v>
          </cell>
          <cell r="D4453">
            <v>1</v>
          </cell>
          <cell r="E4453" t="str">
            <v>M</v>
          </cell>
          <cell r="F4453">
            <v>982</v>
          </cell>
        </row>
        <row r="4454">
          <cell r="A4454">
            <v>6059025</v>
          </cell>
          <cell r="B4454" t="str">
            <v>Kabelový žlab MKSM...MKSM 630 FT</v>
          </cell>
          <cell r="C4454">
            <v>1403</v>
          </cell>
          <cell r="D4454">
            <v>1</v>
          </cell>
          <cell r="E4454" t="str">
            <v>M</v>
          </cell>
          <cell r="F4454">
            <v>1403</v>
          </cell>
        </row>
        <row r="4455">
          <cell r="A4455">
            <v>6059027</v>
          </cell>
          <cell r="B4455" t="str">
            <v>Kabelový žlab MKSM...MKSM 640 FT</v>
          </cell>
          <cell r="C4455">
            <v>1727</v>
          </cell>
          <cell r="D4455">
            <v>1</v>
          </cell>
          <cell r="E4455" t="str">
            <v>M</v>
          </cell>
          <cell r="F4455">
            <v>1727</v>
          </cell>
        </row>
        <row r="4456">
          <cell r="A4456">
            <v>6059029</v>
          </cell>
          <cell r="B4456" t="str">
            <v>Kabelový žlab MKSM...MKSM 650 FT</v>
          </cell>
          <cell r="C4456">
            <v>1767</v>
          </cell>
          <cell r="D4456">
            <v>1</v>
          </cell>
          <cell r="E4456" t="str">
            <v>M</v>
          </cell>
          <cell r="F4456">
            <v>1767</v>
          </cell>
        </row>
        <row r="4457">
          <cell r="A4457">
            <v>6059032</v>
          </cell>
          <cell r="B4457" t="str">
            <v>Kabelový žlab MKSM...MKSM 660 FT</v>
          </cell>
          <cell r="C4457">
            <v>2122</v>
          </cell>
          <cell r="D4457">
            <v>1</v>
          </cell>
          <cell r="E4457" t="str">
            <v>M</v>
          </cell>
          <cell r="F4457">
            <v>2122</v>
          </cell>
        </row>
        <row r="4458">
          <cell r="A4458">
            <v>6059080</v>
          </cell>
          <cell r="B4458" t="str">
            <v>Kabelový žlab MKSM...MKSM 810 FS</v>
          </cell>
          <cell r="C4458">
            <v>865</v>
          </cell>
          <cell r="D4458">
            <v>1</v>
          </cell>
          <cell r="E4458" t="str">
            <v>M</v>
          </cell>
          <cell r="F4458">
            <v>865</v>
          </cell>
        </row>
        <row r="4459">
          <cell r="A4459">
            <v>6059084</v>
          </cell>
          <cell r="B4459" t="str">
            <v>Kabelový žlab MKSM...MKSM 820 FS</v>
          </cell>
          <cell r="C4459">
            <v>1037</v>
          </cell>
          <cell r="D4459">
            <v>1</v>
          </cell>
          <cell r="E4459" t="str">
            <v>M</v>
          </cell>
          <cell r="F4459">
            <v>1037</v>
          </cell>
        </row>
        <row r="4460">
          <cell r="A4460">
            <v>6059086</v>
          </cell>
          <cell r="B4460" t="str">
            <v>Kabelový žlab MKSM...MKSM 830 FS</v>
          </cell>
          <cell r="C4460">
            <v>1200</v>
          </cell>
          <cell r="D4460">
            <v>1</v>
          </cell>
          <cell r="E4460" t="str">
            <v>M</v>
          </cell>
          <cell r="F4460">
            <v>1200</v>
          </cell>
        </row>
        <row r="4461">
          <cell r="A4461">
            <v>6059088</v>
          </cell>
          <cell r="B4461" t="str">
            <v>Kabelový žlab MKSM...MKSM 840 FS</v>
          </cell>
          <cell r="C4461">
            <v>1518</v>
          </cell>
          <cell r="D4461">
            <v>1</v>
          </cell>
          <cell r="E4461" t="str">
            <v>M</v>
          </cell>
          <cell r="F4461">
            <v>1518</v>
          </cell>
        </row>
        <row r="4462">
          <cell r="A4462">
            <v>6059090</v>
          </cell>
          <cell r="B4462" t="str">
            <v>Kabelový žlab MKSM...MKSM 850 FS</v>
          </cell>
          <cell r="C4462">
            <v>1687</v>
          </cell>
          <cell r="D4462">
            <v>1</v>
          </cell>
          <cell r="E4462" t="str">
            <v>M</v>
          </cell>
          <cell r="F4462">
            <v>1687</v>
          </cell>
        </row>
        <row r="4463">
          <cell r="A4463">
            <v>6059092</v>
          </cell>
          <cell r="B4463" t="str">
            <v>Kabelový žlab MKSM...MKSM 860 FS</v>
          </cell>
          <cell r="C4463">
            <v>2012</v>
          </cell>
          <cell r="D4463">
            <v>1</v>
          </cell>
          <cell r="E4463" t="str">
            <v>M</v>
          </cell>
          <cell r="F4463">
            <v>2012</v>
          </cell>
        </row>
        <row r="4464">
          <cell r="A4464">
            <v>6059097</v>
          </cell>
          <cell r="B4464" t="str">
            <v>Kabelový žlab...MKSM 810 FT</v>
          </cell>
          <cell r="C4464">
            <v>1010</v>
          </cell>
          <cell r="D4464">
            <v>1</v>
          </cell>
          <cell r="E4464" t="str">
            <v>M</v>
          </cell>
          <cell r="F4464">
            <v>1010</v>
          </cell>
        </row>
        <row r="4465">
          <cell r="A4465">
            <v>6059101</v>
          </cell>
          <cell r="B4465" t="str">
            <v>Kabelový žlab...MKSM 820 FT</v>
          </cell>
          <cell r="C4465">
            <v>1396</v>
          </cell>
          <cell r="D4465">
            <v>1</v>
          </cell>
          <cell r="E4465" t="str">
            <v>M</v>
          </cell>
          <cell r="F4465">
            <v>1396</v>
          </cell>
        </row>
        <row r="4466">
          <cell r="A4466">
            <v>6059103</v>
          </cell>
          <cell r="B4466" t="str">
            <v>Kabelový žlab...MKSM 830 FT</v>
          </cell>
          <cell r="C4466">
            <v>1871</v>
          </cell>
          <cell r="D4466">
            <v>1</v>
          </cell>
          <cell r="E4466" t="str">
            <v>M</v>
          </cell>
          <cell r="F4466">
            <v>1871</v>
          </cell>
        </row>
        <row r="4467">
          <cell r="A4467">
            <v>6059105</v>
          </cell>
          <cell r="B4467" t="str">
            <v>Kabelový žlab...MKSM 840 FT</v>
          </cell>
          <cell r="C4467">
            <v>2160</v>
          </cell>
          <cell r="D4467">
            <v>1</v>
          </cell>
          <cell r="E4467" t="str">
            <v>M</v>
          </cell>
          <cell r="F4467">
            <v>2160</v>
          </cell>
        </row>
        <row r="4468">
          <cell r="A4468">
            <v>6059107</v>
          </cell>
          <cell r="B4468" t="str">
            <v>Kabelový žlab...MKSM 850 FT</v>
          </cell>
          <cell r="C4468">
            <v>2339</v>
          </cell>
          <cell r="D4468">
            <v>1</v>
          </cell>
          <cell r="E4468" t="str">
            <v>M</v>
          </cell>
          <cell r="F4468">
            <v>2339</v>
          </cell>
        </row>
        <row r="4469">
          <cell r="A4469">
            <v>6059109</v>
          </cell>
          <cell r="B4469" t="str">
            <v>Kabelový žlab...MKSM 860 FT</v>
          </cell>
          <cell r="C4469">
            <v>2525</v>
          </cell>
          <cell r="D4469">
            <v>1</v>
          </cell>
          <cell r="E4469" t="str">
            <v>M</v>
          </cell>
          <cell r="F4469">
            <v>2525</v>
          </cell>
        </row>
        <row r="4470">
          <cell r="A4470">
            <v>6059156</v>
          </cell>
          <cell r="B4470" t="str">
            <v>Kabelový žlab MKSM...MKSM 110 FS</v>
          </cell>
          <cell r="C4470">
            <v>962</v>
          </cell>
          <cell r="D4470">
            <v>1</v>
          </cell>
          <cell r="E4470" t="str">
            <v>M</v>
          </cell>
          <cell r="F4470">
            <v>962</v>
          </cell>
        </row>
        <row r="4471">
          <cell r="A4471">
            <v>6059158</v>
          </cell>
          <cell r="B4471" t="str">
            <v>Kabelový žlab...MKSM 115 FS</v>
          </cell>
          <cell r="C4471">
            <v>1092</v>
          </cell>
          <cell r="D4471">
            <v>1</v>
          </cell>
          <cell r="E4471" t="str">
            <v>M</v>
          </cell>
          <cell r="F4471">
            <v>1092</v>
          </cell>
        </row>
        <row r="4472">
          <cell r="A4472">
            <v>6059160</v>
          </cell>
          <cell r="B4472" t="str">
            <v>Kabelový žlab MKSM...MKSM 120 FS</v>
          </cell>
          <cell r="C4472">
            <v>1147</v>
          </cell>
          <cell r="D4472">
            <v>1</v>
          </cell>
          <cell r="E4472" t="str">
            <v>M</v>
          </cell>
          <cell r="F4472">
            <v>1147</v>
          </cell>
        </row>
        <row r="4473">
          <cell r="A4473">
            <v>6059162</v>
          </cell>
          <cell r="B4473" t="str">
            <v>Kabelový žlab MKSM...MKSM 130 FS</v>
          </cell>
          <cell r="C4473">
            <v>1444</v>
          </cell>
          <cell r="D4473">
            <v>1</v>
          </cell>
          <cell r="E4473" t="str">
            <v>M</v>
          </cell>
          <cell r="F4473">
            <v>1444</v>
          </cell>
        </row>
        <row r="4474">
          <cell r="A4474">
            <v>6059164</v>
          </cell>
          <cell r="B4474" t="str">
            <v>Kabelový žlab MKSM...MKSM 140 FS</v>
          </cell>
          <cell r="C4474">
            <v>1568</v>
          </cell>
          <cell r="D4474">
            <v>1</v>
          </cell>
          <cell r="E4474" t="str">
            <v>M</v>
          </cell>
          <cell r="F4474">
            <v>1568</v>
          </cell>
        </row>
        <row r="4475">
          <cell r="A4475">
            <v>6059166</v>
          </cell>
          <cell r="B4475" t="str">
            <v>Kabelový žlab MKSM...MKSM 150 FS</v>
          </cell>
          <cell r="C4475">
            <v>1799</v>
          </cell>
          <cell r="D4475">
            <v>1</v>
          </cell>
          <cell r="E4475" t="str">
            <v>M</v>
          </cell>
          <cell r="F4475">
            <v>1799</v>
          </cell>
        </row>
        <row r="4476">
          <cell r="A4476">
            <v>6059168</v>
          </cell>
          <cell r="B4476" t="str">
            <v>Kabelový žlab MKSM...MKSM 160 FS</v>
          </cell>
          <cell r="C4476">
            <v>1983</v>
          </cell>
          <cell r="D4476">
            <v>1</v>
          </cell>
          <cell r="E4476" t="str">
            <v>M</v>
          </cell>
          <cell r="F4476">
            <v>1983</v>
          </cell>
        </row>
        <row r="4477">
          <cell r="A4477">
            <v>6059173</v>
          </cell>
          <cell r="B4477" t="str">
            <v>Kabelový žlab MKSM...MKSM 110 FT</v>
          </cell>
          <cell r="C4477">
            <v>1088</v>
          </cell>
          <cell r="D4477">
            <v>1</v>
          </cell>
          <cell r="E4477" t="str">
            <v>M</v>
          </cell>
          <cell r="F4477">
            <v>1088</v>
          </cell>
        </row>
        <row r="4478">
          <cell r="A4478">
            <v>6059175</v>
          </cell>
          <cell r="B4478" t="str">
            <v>Kabelový žlab...MKSM 115 FT</v>
          </cell>
          <cell r="C4478">
            <v>1396</v>
          </cell>
          <cell r="D4478">
            <v>1</v>
          </cell>
          <cell r="E4478" t="str">
            <v>M</v>
          </cell>
          <cell r="F4478">
            <v>1396</v>
          </cell>
        </row>
        <row r="4479">
          <cell r="A4479">
            <v>6059177</v>
          </cell>
          <cell r="B4479" t="str">
            <v>Kabelový žlab MKSM...MKSM 120 FT</v>
          </cell>
          <cell r="C4479">
            <v>1588</v>
          </cell>
          <cell r="D4479">
            <v>1</v>
          </cell>
          <cell r="E4479" t="str">
            <v>M</v>
          </cell>
          <cell r="F4479">
            <v>1588</v>
          </cell>
        </row>
        <row r="4480">
          <cell r="A4480">
            <v>6059179</v>
          </cell>
          <cell r="B4480" t="str">
            <v>Kabelový žlab MKSM...MKSM 130 FT</v>
          </cell>
          <cell r="C4480">
            <v>1871</v>
          </cell>
          <cell r="D4480">
            <v>1</v>
          </cell>
          <cell r="E4480" t="str">
            <v>M</v>
          </cell>
          <cell r="F4480">
            <v>1871</v>
          </cell>
        </row>
        <row r="4481">
          <cell r="A4481">
            <v>6059181</v>
          </cell>
          <cell r="B4481" t="str">
            <v>Kabelový žlab MKSM...MKSM 140 FT</v>
          </cell>
          <cell r="C4481">
            <v>2233</v>
          </cell>
          <cell r="D4481">
            <v>1</v>
          </cell>
          <cell r="E4481" t="str">
            <v>M</v>
          </cell>
          <cell r="F4481">
            <v>2233</v>
          </cell>
        </row>
        <row r="4482">
          <cell r="A4482">
            <v>6059183</v>
          </cell>
          <cell r="B4482" t="str">
            <v>Kabelový žlab MKSM...MKSM 150 FT</v>
          </cell>
          <cell r="C4482">
            <v>2673</v>
          </cell>
          <cell r="D4482">
            <v>1</v>
          </cell>
          <cell r="E4482" t="str">
            <v>M</v>
          </cell>
          <cell r="F4482">
            <v>2673</v>
          </cell>
        </row>
        <row r="4483">
          <cell r="A4483">
            <v>6059185</v>
          </cell>
          <cell r="B4483" t="str">
            <v>Kabelový žlab MKSM...MKSM 160 FT</v>
          </cell>
          <cell r="C4483">
            <v>3460</v>
          </cell>
          <cell r="D4483">
            <v>1</v>
          </cell>
          <cell r="E4483" t="str">
            <v>M</v>
          </cell>
          <cell r="F4483">
            <v>3460</v>
          </cell>
        </row>
        <row r="4484">
          <cell r="A4484">
            <v>6059190</v>
          </cell>
          <cell r="B4484" t="str">
            <v>Kabelový žlab...MKSM 110 A2</v>
          </cell>
          <cell r="C4484">
            <v>1701</v>
          </cell>
          <cell r="D4484">
            <v>1</v>
          </cell>
          <cell r="E4484" t="str">
            <v>M</v>
          </cell>
          <cell r="F4484">
            <v>1701</v>
          </cell>
        </row>
        <row r="4485">
          <cell r="A4485">
            <v>6059194</v>
          </cell>
          <cell r="B4485" t="str">
            <v>Kabelový žlab...MKSM 120 A2</v>
          </cell>
          <cell r="C4485">
            <v>2181</v>
          </cell>
          <cell r="D4485">
            <v>1</v>
          </cell>
          <cell r="E4485" t="str">
            <v>M</v>
          </cell>
          <cell r="F4485">
            <v>2181</v>
          </cell>
        </row>
        <row r="4486">
          <cell r="A4486">
            <v>6059196</v>
          </cell>
          <cell r="B4486" t="str">
            <v>Kabelový žlab...MKSM 130 A2</v>
          </cell>
          <cell r="C4486">
            <v>2806</v>
          </cell>
          <cell r="D4486">
            <v>1</v>
          </cell>
          <cell r="E4486" t="str">
            <v>M</v>
          </cell>
          <cell r="F4486">
            <v>2806</v>
          </cell>
        </row>
        <row r="4487">
          <cell r="A4487">
            <v>6059198</v>
          </cell>
          <cell r="B4487" t="str">
            <v>Kabelový žlab...MKSM 140 A2</v>
          </cell>
          <cell r="C4487">
            <v>6819</v>
          </cell>
          <cell r="D4487">
            <v>1</v>
          </cell>
          <cell r="E4487" t="str">
            <v>M</v>
          </cell>
          <cell r="F4487">
            <v>6819</v>
          </cell>
        </row>
        <row r="4488">
          <cell r="A4488">
            <v>6059200</v>
          </cell>
          <cell r="B4488" t="str">
            <v>Kabelový žlab...MKSM 150 A2</v>
          </cell>
          <cell r="C4488">
            <v>7670</v>
          </cell>
          <cell r="D4488">
            <v>1</v>
          </cell>
          <cell r="E4488" t="str">
            <v>M</v>
          </cell>
          <cell r="F4488">
            <v>7670</v>
          </cell>
        </row>
        <row r="4489">
          <cell r="A4489">
            <v>6059202</v>
          </cell>
          <cell r="B4489" t="str">
            <v>Kabelový žlab...MKSM 160 A2</v>
          </cell>
          <cell r="C4489">
            <v>8125</v>
          </cell>
          <cell r="D4489">
            <v>1</v>
          </cell>
          <cell r="E4489" t="str">
            <v>M</v>
          </cell>
          <cell r="F4489">
            <v>8125</v>
          </cell>
        </row>
        <row r="4490">
          <cell r="A4490">
            <v>6059230</v>
          </cell>
          <cell r="B4490" t="str">
            <v>Kabelový žlab MKSMU...MKSMU 610 FS</v>
          </cell>
          <cell r="C4490">
            <v>436</v>
          </cell>
          <cell r="D4490">
            <v>1</v>
          </cell>
          <cell r="E4490" t="str">
            <v>M</v>
          </cell>
          <cell r="F4490">
            <v>436</v>
          </cell>
        </row>
        <row r="4491">
          <cell r="A4491">
            <v>6059232</v>
          </cell>
          <cell r="B4491" t="str">
            <v>Kabelový žlab MKSMU...MKSMU 615 FS</v>
          </cell>
          <cell r="C4491">
            <v>587</v>
          </cell>
          <cell r="D4491">
            <v>1</v>
          </cell>
          <cell r="E4491" t="str">
            <v>M</v>
          </cell>
          <cell r="F4491">
            <v>587</v>
          </cell>
        </row>
        <row r="4492">
          <cell r="A4492">
            <v>6059234</v>
          </cell>
          <cell r="B4492" t="str">
            <v>Kabelový žlab MKSMU...MKSMU 620 FS</v>
          </cell>
          <cell r="C4492">
            <v>612</v>
          </cell>
          <cell r="D4492">
            <v>1</v>
          </cell>
          <cell r="E4492" t="str">
            <v>M</v>
          </cell>
          <cell r="F4492">
            <v>612</v>
          </cell>
        </row>
        <row r="4493">
          <cell r="A4493">
            <v>6059237</v>
          </cell>
          <cell r="B4493" t="str">
            <v>Kabelový žlab MKSMU...MKSMU 630 FS</v>
          </cell>
          <cell r="C4493">
            <v>764</v>
          </cell>
          <cell r="D4493">
            <v>1</v>
          </cell>
          <cell r="E4493" t="str">
            <v>M</v>
          </cell>
          <cell r="F4493">
            <v>764</v>
          </cell>
        </row>
        <row r="4494">
          <cell r="A4494">
            <v>6059239</v>
          </cell>
          <cell r="B4494" t="str">
            <v>Kabelový žlab MKSMU...MKSMU 640 FS</v>
          </cell>
          <cell r="C4494">
            <v>984</v>
          </cell>
          <cell r="D4494">
            <v>1</v>
          </cell>
          <cell r="E4494" t="str">
            <v>M</v>
          </cell>
          <cell r="F4494">
            <v>984</v>
          </cell>
        </row>
        <row r="4495">
          <cell r="A4495">
            <v>6059241</v>
          </cell>
          <cell r="B4495" t="str">
            <v>kabelový žlab neděrovaný...MKSMU 650 FS</v>
          </cell>
          <cell r="C4495">
            <v>1360</v>
          </cell>
          <cell r="D4495">
            <v>1</v>
          </cell>
          <cell r="E4495" t="str">
            <v>M</v>
          </cell>
          <cell r="F4495">
            <v>1360</v>
          </cell>
        </row>
        <row r="4496">
          <cell r="A4496">
            <v>6059243</v>
          </cell>
          <cell r="B4496" t="str">
            <v>Kabelový žlab neděrovaný...MKSMU 660 FS</v>
          </cell>
          <cell r="C4496">
            <v>1592</v>
          </cell>
          <cell r="D4496">
            <v>1</v>
          </cell>
          <cell r="E4496" t="str">
            <v>M</v>
          </cell>
          <cell r="F4496">
            <v>1592</v>
          </cell>
        </row>
        <row r="4497">
          <cell r="A4497">
            <v>6059248</v>
          </cell>
          <cell r="B4497" t="str">
            <v>Kabelový žlab MKSMU...MKSMU 610 FT</v>
          </cell>
          <cell r="C4497">
            <v>808</v>
          </cell>
          <cell r="D4497">
            <v>1</v>
          </cell>
          <cell r="E4497" t="str">
            <v>M</v>
          </cell>
          <cell r="F4497">
            <v>808</v>
          </cell>
        </row>
        <row r="4498">
          <cell r="A4498">
            <v>6059250</v>
          </cell>
          <cell r="B4498" t="str">
            <v>Kabelový žlab MKSMU...MKSMU 615 FT</v>
          </cell>
          <cell r="C4498">
            <v>1114</v>
          </cell>
          <cell r="D4498">
            <v>1</v>
          </cell>
          <cell r="E4498" t="str">
            <v>M</v>
          </cell>
          <cell r="F4498">
            <v>1114</v>
          </cell>
        </row>
        <row r="4499">
          <cell r="A4499">
            <v>6059252</v>
          </cell>
          <cell r="B4499" t="str">
            <v>Kabelový žlab MKSMU...MKSMU 620 FT</v>
          </cell>
          <cell r="C4499">
            <v>1528</v>
          </cell>
          <cell r="D4499">
            <v>1</v>
          </cell>
          <cell r="E4499" t="str">
            <v>M</v>
          </cell>
          <cell r="F4499">
            <v>1528</v>
          </cell>
        </row>
        <row r="4500">
          <cell r="A4500">
            <v>6059254</v>
          </cell>
          <cell r="B4500" t="str">
            <v>Kabelový žlab MKSMU...MKSMU 630 FT</v>
          </cell>
          <cell r="C4500">
            <v>1620</v>
          </cell>
          <cell r="D4500">
            <v>1</v>
          </cell>
          <cell r="E4500" t="str">
            <v>M</v>
          </cell>
          <cell r="F4500">
            <v>1620</v>
          </cell>
        </row>
        <row r="4501">
          <cell r="A4501">
            <v>6059256</v>
          </cell>
          <cell r="B4501" t="str">
            <v>Kabelový žlab MKSMU...MKSMU 640 FT</v>
          </cell>
          <cell r="C4501">
            <v>2123</v>
          </cell>
          <cell r="D4501">
            <v>1</v>
          </cell>
          <cell r="E4501" t="str">
            <v>M</v>
          </cell>
          <cell r="F4501">
            <v>2123</v>
          </cell>
        </row>
        <row r="4502">
          <cell r="A4502">
            <v>6059258</v>
          </cell>
          <cell r="B4502" t="str">
            <v>Kabelový žlab plný...MKSMU 650 FT</v>
          </cell>
          <cell r="C4502">
            <v>2245</v>
          </cell>
          <cell r="D4502">
            <v>1</v>
          </cell>
          <cell r="E4502" t="str">
            <v>M</v>
          </cell>
          <cell r="F4502">
            <v>2245</v>
          </cell>
        </row>
        <row r="4503">
          <cell r="A4503">
            <v>6059260</v>
          </cell>
          <cell r="B4503" t="str">
            <v>Kabelový žlab neděrovaný...MKSMU 660 FT</v>
          </cell>
          <cell r="C4503">
            <v>2536</v>
          </cell>
          <cell r="D4503">
            <v>1</v>
          </cell>
          <cell r="E4503" t="str">
            <v>M</v>
          </cell>
          <cell r="F4503">
            <v>2536</v>
          </cell>
        </row>
        <row r="4504">
          <cell r="A4504">
            <v>6059265</v>
          </cell>
          <cell r="B4504" t="str">
            <v>Kabelový žlab neděrovaný...MKSMU 610 A2</v>
          </cell>
          <cell r="C4504">
            <v>1879</v>
          </cell>
          <cell r="D4504">
            <v>1</v>
          </cell>
          <cell r="E4504" t="str">
            <v>M</v>
          </cell>
          <cell r="F4504">
            <v>1879</v>
          </cell>
        </row>
        <row r="4505">
          <cell r="A4505">
            <v>6059269</v>
          </cell>
          <cell r="B4505" t="str">
            <v>Kabelový žlab neděrovaný...MKSMU 620 A2</v>
          </cell>
          <cell r="C4505">
            <v>2858</v>
          </cell>
          <cell r="D4505">
            <v>1</v>
          </cell>
          <cell r="E4505" t="str">
            <v>M</v>
          </cell>
          <cell r="F4505">
            <v>2858</v>
          </cell>
        </row>
        <row r="4506">
          <cell r="A4506">
            <v>6059271</v>
          </cell>
          <cell r="B4506" t="str">
            <v>Kabelový žlab neděrovaný...MKSMU 630 A2</v>
          </cell>
          <cell r="C4506">
            <v>3163</v>
          </cell>
          <cell r="D4506">
            <v>1</v>
          </cell>
          <cell r="E4506" t="str">
            <v>M</v>
          </cell>
          <cell r="F4506">
            <v>3163</v>
          </cell>
        </row>
        <row r="4507">
          <cell r="A4507">
            <v>6059273</v>
          </cell>
          <cell r="B4507" t="str">
            <v>Kabelový žlab neděrovaný...MKSMU 640 A2</v>
          </cell>
          <cell r="C4507">
            <v>4013</v>
          </cell>
          <cell r="D4507">
            <v>1</v>
          </cell>
          <cell r="E4507" t="str">
            <v>M</v>
          </cell>
          <cell r="F4507">
            <v>4013</v>
          </cell>
        </row>
        <row r="4508">
          <cell r="A4508">
            <v>6059275</v>
          </cell>
          <cell r="B4508" t="str">
            <v>Kabelový žlab neděrovaný...MKSMU 650 A2</v>
          </cell>
          <cell r="C4508">
            <v>4825</v>
          </cell>
          <cell r="D4508">
            <v>1</v>
          </cell>
          <cell r="E4508" t="str">
            <v>M</v>
          </cell>
          <cell r="F4508">
            <v>4825</v>
          </cell>
        </row>
        <row r="4509">
          <cell r="A4509">
            <v>6059308</v>
          </cell>
          <cell r="B4509" t="str">
            <v>Kabelový žlab plný...MKSMU 810 FS</v>
          </cell>
          <cell r="C4509">
            <v>576</v>
          </cell>
          <cell r="D4509">
            <v>1</v>
          </cell>
          <cell r="E4509" t="str">
            <v>M</v>
          </cell>
          <cell r="F4509">
            <v>576</v>
          </cell>
        </row>
        <row r="4510">
          <cell r="A4510">
            <v>6059312</v>
          </cell>
          <cell r="B4510" t="str">
            <v>Kabelový žlab plný...MKSMU 820 FS</v>
          </cell>
          <cell r="C4510">
            <v>727</v>
          </cell>
          <cell r="D4510">
            <v>1</v>
          </cell>
          <cell r="E4510" t="str">
            <v>M</v>
          </cell>
          <cell r="F4510">
            <v>727</v>
          </cell>
        </row>
        <row r="4511">
          <cell r="A4511">
            <v>6059314</v>
          </cell>
          <cell r="B4511" t="str">
            <v>Kabelový žlab neděrovaný...MKSMU 830 FS</v>
          </cell>
          <cell r="C4511">
            <v>964</v>
          </cell>
          <cell r="D4511">
            <v>1</v>
          </cell>
          <cell r="E4511" t="str">
            <v>M</v>
          </cell>
          <cell r="F4511">
            <v>964</v>
          </cell>
        </row>
        <row r="4512">
          <cell r="A4512">
            <v>6059316</v>
          </cell>
          <cell r="B4512" t="str">
            <v>Kabelový žlab neděrovaný...MKSMU 840 FS</v>
          </cell>
          <cell r="C4512">
            <v>1218</v>
          </cell>
          <cell r="D4512">
            <v>1</v>
          </cell>
          <cell r="E4512" t="str">
            <v>M</v>
          </cell>
          <cell r="F4512">
            <v>1218</v>
          </cell>
        </row>
        <row r="4513">
          <cell r="A4513">
            <v>6059318</v>
          </cell>
          <cell r="B4513" t="str">
            <v>Kabelový žlab neděrovaný...MKSMU 850 FS</v>
          </cell>
          <cell r="C4513">
            <v>1626</v>
          </cell>
          <cell r="D4513">
            <v>1</v>
          </cell>
          <cell r="E4513" t="str">
            <v>M</v>
          </cell>
          <cell r="F4513">
            <v>1626</v>
          </cell>
        </row>
        <row r="4514">
          <cell r="A4514">
            <v>6059320</v>
          </cell>
          <cell r="B4514" t="str">
            <v>Kabelový žlab neděrovaný...MKSMU 860 FS</v>
          </cell>
          <cell r="C4514">
            <v>1981</v>
          </cell>
          <cell r="D4514">
            <v>1</v>
          </cell>
          <cell r="E4514" t="str">
            <v>M</v>
          </cell>
          <cell r="F4514">
            <v>1981</v>
          </cell>
        </row>
        <row r="4515">
          <cell r="A4515">
            <v>6059325</v>
          </cell>
          <cell r="B4515" t="str">
            <v>Kabelový žlab neděrovaný...MKSMU 810 FT</v>
          </cell>
          <cell r="C4515">
            <v>889</v>
          </cell>
          <cell r="D4515">
            <v>1</v>
          </cell>
          <cell r="E4515" t="str">
            <v>M</v>
          </cell>
          <cell r="F4515">
            <v>889</v>
          </cell>
        </row>
        <row r="4516">
          <cell r="A4516">
            <v>6059329</v>
          </cell>
          <cell r="B4516" t="str">
            <v>Kabelový žlab neděrovaný...MKSMU 820 FT</v>
          </cell>
          <cell r="C4516">
            <v>1565</v>
          </cell>
          <cell r="D4516">
            <v>1</v>
          </cell>
          <cell r="E4516" t="str">
            <v>M</v>
          </cell>
          <cell r="F4516">
            <v>1565</v>
          </cell>
        </row>
        <row r="4517">
          <cell r="A4517">
            <v>6059331</v>
          </cell>
          <cell r="B4517" t="str">
            <v>Kabelový žlab neděrovaný...MKSMU 830 FT</v>
          </cell>
          <cell r="C4517">
            <v>1757</v>
          </cell>
          <cell r="D4517">
            <v>1</v>
          </cell>
          <cell r="E4517" t="str">
            <v>M</v>
          </cell>
          <cell r="F4517">
            <v>1757</v>
          </cell>
        </row>
        <row r="4518">
          <cell r="A4518">
            <v>6059333</v>
          </cell>
          <cell r="B4518" t="str">
            <v>Kabelový žlab neděrovaný...MKSMU 840 FT</v>
          </cell>
          <cell r="C4518">
            <v>2069</v>
          </cell>
          <cell r="D4518">
            <v>1</v>
          </cell>
          <cell r="E4518" t="str">
            <v>M</v>
          </cell>
          <cell r="F4518">
            <v>2069</v>
          </cell>
        </row>
        <row r="4519">
          <cell r="A4519">
            <v>6059335</v>
          </cell>
          <cell r="B4519" t="str">
            <v>Kabelový žlab neděrovaný...MKSMU 850 FT</v>
          </cell>
          <cell r="C4519">
            <v>2594</v>
          </cell>
          <cell r="D4519">
            <v>1</v>
          </cell>
          <cell r="E4519" t="str">
            <v>M</v>
          </cell>
          <cell r="F4519">
            <v>2594</v>
          </cell>
        </row>
        <row r="4520">
          <cell r="A4520">
            <v>6059382</v>
          </cell>
          <cell r="B4520" t="str">
            <v>Kabelový žlab, neděrovaný...MKSMU 110 FS</v>
          </cell>
          <cell r="C4520">
            <v>877</v>
          </cell>
          <cell r="D4520">
            <v>1</v>
          </cell>
          <cell r="E4520" t="str">
            <v>M</v>
          </cell>
          <cell r="F4520">
            <v>877</v>
          </cell>
        </row>
        <row r="4521">
          <cell r="A4521">
            <v>6059384</v>
          </cell>
          <cell r="B4521" t="str">
            <v>Kabelový žlab...MKSMU 115 FS</v>
          </cell>
          <cell r="C4521">
            <v>1143</v>
          </cell>
          <cell r="D4521">
            <v>1</v>
          </cell>
          <cell r="E4521" t="str">
            <v>M</v>
          </cell>
          <cell r="F4521">
            <v>1143</v>
          </cell>
        </row>
        <row r="4522">
          <cell r="A4522">
            <v>6059386</v>
          </cell>
          <cell r="B4522" t="str">
            <v>Kabelový žlab...MKSMU 120 FS</v>
          </cell>
          <cell r="C4522">
            <v>1187</v>
          </cell>
          <cell r="D4522">
            <v>1</v>
          </cell>
          <cell r="E4522" t="str">
            <v>M</v>
          </cell>
          <cell r="F4522">
            <v>1187</v>
          </cell>
        </row>
        <row r="4523">
          <cell r="A4523">
            <v>6059388</v>
          </cell>
          <cell r="B4523" t="str">
            <v>Kabelový žlab, neděrovaný...MKSMU 130 FS</v>
          </cell>
          <cell r="C4523">
            <v>1405</v>
          </cell>
          <cell r="D4523">
            <v>1</v>
          </cell>
          <cell r="E4523" t="str">
            <v>M</v>
          </cell>
          <cell r="F4523">
            <v>1405</v>
          </cell>
        </row>
        <row r="4524">
          <cell r="A4524">
            <v>6059390</v>
          </cell>
          <cell r="B4524" t="str">
            <v>Kabelový žlab neděrovaný...MKSMU 140 FS</v>
          </cell>
          <cell r="C4524">
            <v>1720</v>
          </cell>
          <cell r="D4524">
            <v>1</v>
          </cell>
          <cell r="E4524" t="str">
            <v>M</v>
          </cell>
          <cell r="F4524">
            <v>1720</v>
          </cell>
        </row>
        <row r="4525">
          <cell r="A4525">
            <v>6059392</v>
          </cell>
          <cell r="B4525" t="str">
            <v>Kabelový žlab...MKSMU 150 FS</v>
          </cell>
          <cell r="C4525">
            <v>1716</v>
          </cell>
          <cell r="D4525">
            <v>1</v>
          </cell>
          <cell r="E4525" t="str">
            <v>M</v>
          </cell>
          <cell r="F4525">
            <v>1716</v>
          </cell>
        </row>
        <row r="4526">
          <cell r="A4526">
            <v>6059394</v>
          </cell>
          <cell r="B4526" t="str">
            <v>Kabelový žlab...MKSMU 160 FS</v>
          </cell>
          <cell r="C4526">
            <v>2416</v>
          </cell>
          <cell r="D4526">
            <v>1</v>
          </cell>
          <cell r="E4526" t="str">
            <v>M</v>
          </cell>
          <cell r="F4526">
            <v>2416</v>
          </cell>
        </row>
        <row r="4527">
          <cell r="A4527">
            <v>6059399</v>
          </cell>
          <cell r="B4527" t="str">
            <v>Kabelový žlab plný...MKSMU 110 FT</v>
          </cell>
          <cell r="C4527">
            <v>1153</v>
          </cell>
          <cell r="D4527">
            <v>1</v>
          </cell>
          <cell r="E4527" t="str">
            <v>M</v>
          </cell>
          <cell r="F4527">
            <v>1153</v>
          </cell>
        </row>
        <row r="4528">
          <cell r="A4528">
            <v>6059401</v>
          </cell>
          <cell r="B4528" t="str">
            <v>Kabelový žlab plný...MKSMU 115 FT</v>
          </cell>
          <cell r="C4528">
            <v>1362</v>
          </cell>
          <cell r="D4528">
            <v>1</v>
          </cell>
          <cell r="E4528" t="str">
            <v>M</v>
          </cell>
          <cell r="F4528">
            <v>1362</v>
          </cell>
        </row>
        <row r="4529">
          <cell r="A4529">
            <v>6059403</v>
          </cell>
          <cell r="B4529" t="str">
            <v>Kabelový žlab plný...MKSMU 120 FT</v>
          </cell>
          <cell r="C4529">
            <v>1587</v>
          </cell>
          <cell r="D4529">
            <v>1</v>
          </cell>
          <cell r="E4529" t="str">
            <v>M</v>
          </cell>
          <cell r="F4529">
            <v>1587</v>
          </cell>
        </row>
        <row r="4530">
          <cell r="A4530">
            <v>6059405</v>
          </cell>
          <cell r="B4530" t="str">
            <v>Kabelový žlab plný...MKSMU 130 FT</v>
          </cell>
          <cell r="C4530">
            <v>1833</v>
          </cell>
          <cell r="D4530">
            <v>1</v>
          </cell>
          <cell r="E4530" t="str">
            <v>M</v>
          </cell>
          <cell r="F4530">
            <v>1833</v>
          </cell>
        </row>
        <row r="4531">
          <cell r="A4531">
            <v>6059407</v>
          </cell>
          <cell r="B4531" t="str">
            <v>Kabelový žlab plný...MKSMU 140 FT</v>
          </cell>
          <cell r="C4531">
            <v>2396</v>
          </cell>
          <cell r="D4531">
            <v>1</v>
          </cell>
          <cell r="E4531" t="str">
            <v>M</v>
          </cell>
          <cell r="F4531">
            <v>2396</v>
          </cell>
        </row>
        <row r="4532">
          <cell r="A4532">
            <v>6059409</v>
          </cell>
          <cell r="B4532" t="str">
            <v>Kabelový žlab plný...MKSMU 150 FT</v>
          </cell>
          <cell r="C4532">
            <v>2874</v>
          </cell>
          <cell r="D4532">
            <v>1</v>
          </cell>
          <cell r="E4532" t="str">
            <v>M</v>
          </cell>
          <cell r="F4532">
            <v>2874</v>
          </cell>
        </row>
        <row r="4533">
          <cell r="A4533">
            <v>6059411</v>
          </cell>
          <cell r="B4533" t="str">
            <v>Kabelový žlab plný...MKSMU 160 FT</v>
          </cell>
          <cell r="C4533">
            <v>3341</v>
          </cell>
          <cell r="D4533">
            <v>1</v>
          </cell>
          <cell r="E4533" t="str">
            <v>M</v>
          </cell>
          <cell r="F4533">
            <v>3341</v>
          </cell>
        </row>
        <row r="4534">
          <cell r="A4534">
            <v>6059416</v>
          </cell>
          <cell r="B4534" t="str">
            <v>Kabelový žlab...MKSMU 110 A2</v>
          </cell>
          <cell r="C4534">
            <v>2339</v>
          </cell>
          <cell r="D4534">
            <v>1</v>
          </cell>
          <cell r="E4534" t="str">
            <v>M</v>
          </cell>
          <cell r="F4534">
            <v>2339</v>
          </cell>
        </row>
        <row r="4535">
          <cell r="A4535">
            <v>6059420</v>
          </cell>
          <cell r="B4535" t="str">
            <v>Kabelový žlab...MKSMU 120 A2</v>
          </cell>
          <cell r="C4535">
            <v>2467</v>
          </cell>
          <cell r="D4535">
            <v>1</v>
          </cell>
          <cell r="E4535" t="str">
            <v>M</v>
          </cell>
          <cell r="F4535">
            <v>2467</v>
          </cell>
        </row>
        <row r="4536">
          <cell r="A4536">
            <v>6059422</v>
          </cell>
          <cell r="B4536" t="str">
            <v>Kabelový žlab...MKSMU 130 A2</v>
          </cell>
          <cell r="C4536">
            <v>3087</v>
          </cell>
          <cell r="D4536">
            <v>1</v>
          </cell>
          <cell r="E4536" t="str">
            <v>M</v>
          </cell>
          <cell r="F4536">
            <v>3087</v>
          </cell>
        </row>
        <row r="4537">
          <cell r="A4537">
            <v>6059424</v>
          </cell>
          <cell r="B4537" t="str">
            <v>Kabelový žlab neděrovaný...MKSMU 140 A2</v>
          </cell>
          <cell r="C4537">
            <v>4692</v>
          </cell>
          <cell r="D4537">
            <v>1</v>
          </cell>
          <cell r="E4537" t="str">
            <v>M</v>
          </cell>
          <cell r="F4537">
            <v>4692</v>
          </cell>
        </row>
        <row r="4538">
          <cell r="A4538">
            <v>6059426</v>
          </cell>
          <cell r="B4538" t="str">
            <v>Kabelový žlab neděrovaný...MKSMU 150 A2</v>
          </cell>
          <cell r="C4538">
            <v>5971</v>
          </cell>
          <cell r="D4538">
            <v>1</v>
          </cell>
          <cell r="E4538" t="str">
            <v>M</v>
          </cell>
          <cell r="F4538">
            <v>5971</v>
          </cell>
        </row>
        <row r="4539">
          <cell r="A4539">
            <v>6059428</v>
          </cell>
          <cell r="B4539" t="str">
            <v>Kabelový žlab neděrovaný...MKSMU 160 A2</v>
          </cell>
          <cell r="C4539">
            <v>7153</v>
          </cell>
          <cell r="D4539">
            <v>1</v>
          </cell>
          <cell r="E4539" t="str">
            <v>M</v>
          </cell>
          <cell r="F4539">
            <v>7153</v>
          </cell>
        </row>
        <row r="4540">
          <cell r="A4540">
            <v>6059456</v>
          </cell>
          <cell r="B4540" t="str">
            <v>Kabelový žlab SKSM...SKSM 610 FS</v>
          </cell>
          <cell r="C4540">
            <v>754</v>
          </cell>
          <cell r="D4540">
            <v>1</v>
          </cell>
          <cell r="E4540" t="str">
            <v>M</v>
          </cell>
          <cell r="F4540">
            <v>754</v>
          </cell>
        </row>
        <row r="4541">
          <cell r="A4541">
            <v>6059458</v>
          </cell>
          <cell r="B4541" t="str">
            <v>Kabelový žlab SKSM...SKSM 615 FS</v>
          </cell>
          <cell r="C4541">
            <v>973</v>
          </cell>
          <cell r="D4541">
            <v>1</v>
          </cell>
          <cell r="E4541" t="str">
            <v>M</v>
          </cell>
          <cell r="F4541">
            <v>973</v>
          </cell>
        </row>
        <row r="4542">
          <cell r="A4542">
            <v>6059460</v>
          </cell>
          <cell r="B4542" t="str">
            <v>Kabelový žlab SKSM...SKSM 620 FS</v>
          </cell>
          <cell r="C4542">
            <v>1011</v>
          </cell>
          <cell r="D4542">
            <v>1</v>
          </cell>
          <cell r="E4542" t="str">
            <v>M</v>
          </cell>
          <cell r="F4542">
            <v>1011</v>
          </cell>
        </row>
        <row r="4543">
          <cell r="A4543">
            <v>6059462</v>
          </cell>
          <cell r="B4543" t="str">
            <v>Kabelový žlab SKSM...SKSM 630 FS</v>
          </cell>
          <cell r="C4543">
            <v>1311</v>
          </cell>
          <cell r="D4543">
            <v>1</v>
          </cell>
          <cell r="E4543" t="str">
            <v>M</v>
          </cell>
          <cell r="F4543">
            <v>1311</v>
          </cell>
        </row>
        <row r="4544">
          <cell r="A4544">
            <v>6059464</v>
          </cell>
          <cell r="B4544" t="str">
            <v>Kabelový žlab SKSM...SKSM 640 FS</v>
          </cell>
          <cell r="C4544">
            <v>1626</v>
          </cell>
          <cell r="D4544">
            <v>1</v>
          </cell>
          <cell r="E4544" t="str">
            <v>M</v>
          </cell>
          <cell r="F4544">
            <v>1626</v>
          </cell>
        </row>
        <row r="4545">
          <cell r="A4545">
            <v>6059466</v>
          </cell>
          <cell r="B4545" t="str">
            <v>Kabelový žlab SKSM...SKSM 650 FS</v>
          </cell>
          <cell r="C4545">
            <v>1867</v>
          </cell>
          <cell r="D4545">
            <v>1</v>
          </cell>
          <cell r="E4545" t="str">
            <v>M</v>
          </cell>
          <cell r="F4545">
            <v>1867</v>
          </cell>
        </row>
        <row r="4546">
          <cell r="A4546">
            <v>6059468</v>
          </cell>
          <cell r="B4546" t="str">
            <v>Kabelový žlab SKSM...SKSM 660 FS</v>
          </cell>
          <cell r="C4546">
            <v>2161</v>
          </cell>
          <cell r="D4546">
            <v>1</v>
          </cell>
          <cell r="E4546" t="str">
            <v>M</v>
          </cell>
          <cell r="F4546">
            <v>2161</v>
          </cell>
        </row>
        <row r="4547">
          <cell r="A4547">
            <v>6059473</v>
          </cell>
          <cell r="B4547" t="str">
            <v>Kabelový žlab SKSM...SKSM 610 FT</v>
          </cell>
          <cell r="C4547">
            <v>829</v>
          </cell>
          <cell r="D4547">
            <v>1</v>
          </cell>
          <cell r="E4547" t="str">
            <v>M</v>
          </cell>
          <cell r="F4547">
            <v>829</v>
          </cell>
        </row>
        <row r="4548">
          <cell r="A4548">
            <v>6059475</v>
          </cell>
          <cell r="B4548" t="str">
            <v>Kabelový žlab SKSM...SKSM 615 FT</v>
          </cell>
          <cell r="C4548">
            <v>1043</v>
          </cell>
          <cell r="D4548">
            <v>1</v>
          </cell>
          <cell r="E4548" t="str">
            <v>M</v>
          </cell>
          <cell r="F4548">
            <v>1043</v>
          </cell>
        </row>
        <row r="4549">
          <cell r="A4549">
            <v>6059477</v>
          </cell>
          <cell r="B4549" t="str">
            <v>Kabelový žlab SKSM...SKSM 620 FT</v>
          </cell>
          <cell r="C4549">
            <v>1170</v>
          </cell>
          <cell r="D4549">
            <v>1</v>
          </cell>
          <cell r="E4549" t="str">
            <v>M</v>
          </cell>
          <cell r="F4549">
            <v>1170</v>
          </cell>
        </row>
        <row r="4550">
          <cell r="A4550">
            <v>6059479</v>
          </cell>
          <cell r="B4550" t="str">
            <v>Kabelový žlab SKSM...SKSM 630 FT</v>
          </cell>
          <cell r="C4550">
            <v>1627</v>
          </cell>
          <cell r="D4550">
            <v>1</v>
          </cell>
          <cell r="E4550" t="str">
            <v>M</v>
          </cell>
          <cell r="F4550">
            <v>1627</v>
          </cell>
        </row>
        <row r="4551">
          <cell r="A4551">
            <v>6059481</v>
          </cell>
          <cell r="B4551" t="str">
            <v>Kabelový žlab SKSM...SKSM 640 FT</v>
          </cell>
          <cell r="C4551">
            <v>2008</v>
          </cell>
          <cell r="D4551">
            <v>1</v>
          </cell>
          <cell r="E4551" t="str">
            <v>M</v>
          </cell>
          <cell r="F4551">
            <v>2008</v>
          </cell>
        </row>
        <row r="4552">
          <cell r="A4552">
            <v>6059483</v>
          </cell>
          <cell r="B4552" t="str">
            <v>Kabelový žlab SKSM...SKSM 650 FT</v>
          </cell>
          <cell r="C4552">
            <v>2339</v>
          </cell>
          <cell r="D4552">
            <v>1</v>
          </cell>
          <cell r="E4552" t="str">
            <v>M</v>
          </cell>
          <cell r="F4552">
            <v>2339</v>
          </cell>
        </row>
        <row r="4553">
          <cell r="A4553">
            <v>6059485</v>
          </cell>
          <cell r="B4553" t="str">
            <v>Kabelový žlab SKSM...SKSM 660 FT</v>
          </cell>
          <cell r="C4553">
            <v>2392</v>
          </cell>
          <cell r="D4553">
            <v>1</v>
          </cell>
          <cell r="E4553" t="str">
            <v>M</v>
          </cell>
          <cell r="F4553">
            <v>2392</v>
          </cell>
        </row>
        <row r="4554">
          <cell r="A4554">
            <v>6059490</v>
          </cell>
          <cell r="B4554" t="str">
            <v>Kabelový žlab...SKSM 610 A2</v>
          </cell>
          <cell r="C4554">
            <v>2253</v>
          </cell>
          <cell r="D4554">
            <v>1</v>
          </cell>
          <cell r="E4554" t="str">
            <v>M</v>
          </cell>
          <cell r="F4554">
            <v>2253</v>
          </cell>
        </row>
        <row r="4555">
          <cell r="A4555">
            <v>6059494</v>
          </cell>
          <cell r="B4555" t="str">
            <v>Kabelový žlab...SKSM 620 A2</v>
          </cell>
          <cell r="C4555">
            <v>3218</v>
          </cell>
          <cell r="D4555">
            <v>1</v>
          </cell>
          <cell r="E4555" t="str">
            <v>M</v>
          </cell>
          <cell r="F4555">
            <v>3218</v>
          </cell>
        </row>
        <row r="4556">
          <cell r="A4556">
            <v>6059496</v>
          </cell>
          <cell r="B4556" t="str">
            <v>Kabelový žlab...SKSM 630 A2</v>
          </cell>
          <cell r="C4556">
            <v>3991</v>
          </cell>
          <cell r="D4556">
            <v>1</v>
          </cell>
          <cell r="E4556" t="str">
            <v>M</v>
          </cell>
          <cell r="F4556">
            <v>3991</v>
          </cell>
        </row>
        <row r="4557">
          <cell r="A4557">
            <v>6059498</v>
          </cell>
          <cell r="B4557" t="str">
            <v>Kabelový žlab...SKSM 640 A2</v>
          </cell>
          <cell r="C4557">
            <v>4997</v>
          </cell>
          <cell r="D4557">
            <v>1</v>
          </cell>
          <cell r="E4557" t="str">
            <v>M</v>
          </cell>
          <cell r="F4557">
            <v>4997</v>
          </cell>
        </row>
        <row r="4558">
          <cell r="A4558">
            <v>6059500</v>
          </cell>
          <cell r="B4558" t="str">
            <v>Kabelový žlab...SKSM 650 A2</v>
          </cell>
          <cell r="C4558">
            <v>5705</v>
          </cell>
          <cell r="D4558">
            <v>1</v>
          </cell>
          <cell r="E4558" t="str">
            <v>M</v>
          </cell>
          <cell r="F4558">
            <v>5705</v>
          </cell>
        </row>
        <row r="4559">
          <cell r="A4559">
            <v>6059502</v>
          </cell>
          <cell r="B4559" t="str">
            <v>Kabelový žlab...SKSM 660 A2</v>
          </cell>
          <cell r="C4559">
            <v>6624</v>
          </cell>
          <cell r="D4559">
            <v>1</v>
          </cell>
          <cell r="E4559" t="str">
            <v>M</v>
          </cell>
          <cell r="F4559">
            <v>6624</v>
          </cell>
        </row>
        <row r="4560">
          <cell r="A4560">
            <v>6059530</v>
          </cell>
          <cell r="B4560" t="str">
            <v>Kabelový žlab SKSM...SKSM 810 FS</v>
          </cell>
          <cell r="C4560">
            <v>1107</v>
          </cell>
          <cell r="D4560">
            <v>1</v>
          </cell>
          <cell r="E4560" t="str">
            <v>M</v>
          </cell>
          <cell r="F4560">
            <v>1107</v>
          </cell>
        </row>
        <row r="4561">
          <cell r="A4561">
            <v>6059534</v>
          </cell>
          <cell r="B4561" t="str">
            <v>Kabelový žlab SKSM...SKSM 820 FS</v>
          </cell>
          <cell r="C4561">
            <v>1354</v>
          </cell>
          <cell r="D4561">
            <v>1</v>
          </cell>
          <cell r="E4561" t="str">
            <v>M</v>
          </cell>
          <cell r="F4561">
            <v>1354</v>
          </cell>
        </row>
        <row r="4562">
          <cell r="A4562">
            <v>6059536</v>
          </cell>
          <cell r="B4562" t="str">
            <v>Kabelový žlab SKSM...SKSM 830 FS</v>
          </cell>
          <cell r="C4562">
            <v>1716</v>
          </cell>
          <cell r="D4562">
            <v>1</v>
          </cell>
          <cell r="E4562" t="str">
            <v>M</v>
          </cell>
          <cell r="F4562">
            <v>1716</v>
          </cell>
        </row>
        <row r="4563">
          <cell r="A4563">
            <v>6059538</v>
          </cell>
          <cell r="B4563" t="str">
            <v>Kabelový žlab SKSM...SKSM 840 FS</v>
          </cell>
          <cell r="C4563">
            <v>2038</v>
          </cell>
          <cell r="D4563">
            <v>1</v>
          </cell>
          <cell r="E4563" t="str">
            <v>M</v>
          </cell>
          <cell r="F4563">
            <v>2038</v>
          </cell>
        </row>
        <row r="4564">
          <cell r="A4564">
            <v>6059540</v>
          </cell>
          <cell r="B4564" t="str">
            <v>Kabelový žlab SKSM...SKSM 850 FS</v>
          </cell>
          <cell r="C4564">
            <v>2674</v>
          </cell>
          <cell r="D4564">
            <v>1</v>
          </cell>
          <cell r="E4564" t="str">
            <v>M</v>
          </cell>
          <cell r="F4564">
            <v>2674</v>
          </cell>
        </row>
        <row r="4565">
          <cell r="A4565">
            <v>6059542</v>
          </cell>
          <cell r="B4565" t="str">
            <v>Kabelový žlab SKSM...SKSM 860 FS</v>
          </cell>
          <cell r="C4565">
            <v>2799</v>
          </cell>
          <cell r="D4565">
            <v>1</v>
          </cell>
          <cell r="E4565" t="str">
            <v>M</v>
          </cell>
          <cell r="F4565">
            <v>2799</v>
          </cell>
        </row>
        <row r="4566">
          <cell r="A4566">
            <v>6059549</v>
          </cell>
          <cell r="B4566" t="str">
            <v>Kabelový žlab SKSM...SKSM 810 FT</v>
          </cell>
          <cell r="C4566">
            <v>1118</v>
          </cell>
          <cell r="D4566">
            <v>1</v>
          </cell>
          <cell r="E4566" t="str">
            <v>M</v>
          </cell>
          <cell r="F4566">
            <v>1118</v>
          </cell>
        </row>
        <row r="4567">
          <cell r="A4567">
            <v>6059553</v>
          </cell>
          <cell r="B4567" t="str">
            <v>Kabelový žlab SKSM...SKSM 820 FT</v>
          </cell>
          <cell r="C4567">
            <v>1631</v>
          </cell>
          <cell r="D4567">
            <v>1</v>
          </cell>
          <cell r="E4567" t="str">
            <v>M</v>
          </cell>
          <cell r="F4567">
            <v>1631</v>
          </cell>
        </row>
        <row r="4568">
          <cell r="A4568">
            <v>6059555</v>
          </cell>
          <cell r="B4568" t="str">
            <v>Kabelový žlab SKSM...SKSM 830 FT</v>
          </cell>
          <cell r="C4568">
            <v>2106</v>
          </cell>
          <cell r="D4568">
            <v>1</v>
          </cell>
          <cell r="E4568" t="str">
            <v>M</v>
          </cell>
          <cell r="F4568">
            <v>2106</v>
          </cell>
        </row>
        <row r="4569">
          <cell r="A4569">
            <v>6059557</v>
          </cell>
          <cell r="B4569" t="str">
            <v>Kabelový žlab SKSM...SKSM 840 FT</v>
          </cell>
          <cell r="C4569">
            <v>2213</v>
          </cell>
          <cell r="D4569">
            <v>1</v>
          </cell>
          <cell r="E4569" t="str">
            <v>M</v>
          </cell>
          <cell r="F4569">
            <v>2213</v>
          </cell>
        </row>
        <row r="4570">
          <cell r="A4570">
            <v>6059559</v>
          </cell>
          <cell r="B4570" t="str">
            <v>Kabelový žlab SKSM...SKSM 850 FT</v>
          </cell>
          <cell r="C4570">
            <v>2754</v>
          </cell>
          <cell r="D4570">
            <v>1</v>
          </cell>
          <cell r="E4570" t="str">
            <v>M</v>
          </cell>
          <cell r="F4570">
            <v>2754</v>
          </cell>
        </row>
        <row r="4571">
          <cell r="A4571">
            <v>6059561</v>
          </cell>
          <cell r="B4571" t="str">
            <v>Kabelový žlab SKSM...SKSM 860 FT</v>
          </cell>
          <cell r="C4571">
            <v>2880</v>
          </cell>
          <cell r="D4571">
            <v>1</v>
          </cell>
          <cell r="E4571" t="str">
            <v>M</v>
          </cell>
          <cell r="F4571">
            <v>2880</v>
          </cell>
        </row>
        <row r="4572">
          <cell r="A4572">
            <v>6059614</v>
          </cell>
          <cell r="B4572" t="str">
            <v>Kabelový žlab SKSM...SKSM 110 FS</v>
          </cell>
          <cell r="C4572">
            <v>1400</v>
          </cell>
          <cell r="D4572">
            <v>1</v>
          </cell>
          <cell r="E4572" t="str">
            <v>M</v>
          </cell>
          <cell r="F4572">
            <v>1400</v>
          </cell>
        </row>
        <row r="4573">
          <cell r="A4573">
            <v>6059618</v>
          </cell>
          <cell r="B4573" t="str">
            <v>Kabelový žlab SKSM...SKSM 120 FS</v>
          </cell>
          <cell r="C4573">
            <v>1701</v>
          </cell>
          <cell r="D4573">
            <v>1</v>
          </cell>
          <cell r="E4573" t="str">
            <v>M</v>
          </cell>
          <cell r="F4573">
            <v>1701</v>
          </cell>
        </row>
        <row r="4574">
          <cell r="A4574">
            <v>6059620</v>
          </cell>
          <cell r="B4574" t="str">
            <v>Kabelový žlab SKSM...SKSM 130 FS</v>
          </cell>
          <cell r="C4574">
            <v>1976</v>
          </cell>
          <cell r="D4574">
            <v>1</v>
          </cell>
          <cell r="E4574" t="str">
            <v>M</v>
          </cell>
          <cell r="F4574">
            <v>1976</v>
          </cell>
        </row>
        <row r="4575">
          <cell r="A4575">
            <v>6059622</v>
          </cell>
          <cell r="B4575" t="str">
            <v>Kabelový žlab SKSM...SKSM 140 FS</v>
          </cell>
          <cell r="C4575">
            <v>2357</v>
          </cell>
          <cell r="D4575">
            <v>1</v>
          </cell>
          <cell r="E4575" t="str">
            <v>M</v>
          </cell>
          <cell r="F4575">
            <v>2357</v>
          </cell>
        </row>
        <row r="4576">
          <cell r="A4576">
            <v>6059624</v>
          </cell>
          <cell r="B4576" t="str">
            <v>Kabelový žlab SKSM...SKSM 150 FS</v>
          </cell>
          <cell r="C4576">
            <v>2639</v>
          </cell>
          <cell r="D4576">
            <v>1</v>
          </cell>
          <cell r="E4576" t="str">
            <v>M</v>
          </cell>
          <cell r="F4576">
            <v>2639</v>
          </cell>
        </row>
        <row r="4577">
          <cell r="A4577">
            <v>6059626</v>
          </cell>
          <cell r="B4577" t="str">
            <v>Kabelový žlab SKSM...SKSM 160 FS</v>
          </cell>
          <cell r="C4577">
            <v>2660</v>
          </cell>
          <cell r="D4577">
            <v>1</v>
          </cell>
          <cell r="E4577" t="str">
            <v>M</v>
          </cell>
          <cell r="F4577">
            <v>2660</v>
          </cell>
        </row>
        <row r="4578">
          <cell r="A4578">
            <v>6059631</v>
          </cell>
          <cell r="B4578" t="str">
            <v>Kabelový žlab SKSM...SKSM 110 FT</v>
          </cell>
          <cell r="C4578">
            <v>1317</v>
          </cell>
          <cell r="D4578">
            <v>1</v>
          </cell>
          <cell r="E4578" t="str">
            <v>M</v>
          </cell>
          <cell r="F4578">
            <v>1317</v>
          </cell>
        </row>
        <row r="4579">
          <cell r="A4579">
            <v>6059633</v>
          </cell>
          <cell r="B4579" t="str">
            <v>Kabelový žlab SKSM...SKSM 115 FT</v>
          </cell>
          <cell r="C4579">
            <v>1638</v>
          </cell>
          <cell r="D4579">
            <v>1</v>
          </cell>
          <cell r="E4579" t="str">
            <v>M</v>
          </cell>
          <cell r="F4579">
            <v>1638</v>
          </cell>
        </row>
        <row r="4580">
          <cell r="A4580">
            <v>6059635</v>
          </cell>
          <cell r="B4580" t="str">
            <v>Kabelový žlab SKSM...SKSM 120 FT</v>
          </cell>
          <cell r="C4580">
            <v>1724</v>
          </cell>
          <cell r="D4580">
            <v>1</v>
          </cell>
          <cell r="E4580" t="str">
            <v>M</v>
          </cell>
          <cell r="F4580">
            <v>1724</v>
          </cell>
        </row>
        <row r="4581">
          <cell r="A4581">
            <v>6059637</v>
          </cell>
          <cell r="B4581" t="str">
            <v>Kabelový žlab SKSM...SKSM 130 FT</v>
          </cell>
          <cell r="C4581">
            <v>2283</v>
          </cell>
          <cell r="D4581">
            <v>1</v>
          </cell>
          <cell r="E4581" t="str">
            <v>M</v>
          </cell>
          <cell r="F4581">
            <v>2283</v>
          </cell>
        </row>
        <row r="4582">
          <cell r="A4582">
            <v>6059639</v>
          </cell>
          <cell r="B4582" t="str">
            <v>Kabelový žlab SKSM...SKSM 140 FT</v>
          </cell>
          <cell r="C4582">
            <v>2536</v>
          </cell>
          <cell r="D4582">
            <v>1</v>
          </cell>
          <cell r="E4582" t="str">
            <v>M</v>
          </cell>
          <cell r="F4582">
            <v>2536</v>
          </cell>
        </row>
        <row r="4583">
          <cell r="A4583">
            <v>6059641</v>
          </cell>
          <cell r="B4583" t="str">
            <v>Kabelový žlab SKSM...SKSM 150 FT</v>
          </cell>
          <cell r="C4583">
            <v>2852</v>
          </cell>
          <cell r="D4583">
            <v>1</v>
          </cell>
          <cell r="E4583" t="str">
            <v>M</v>
          </cell>
          <cell r="F4583">
            <v>2852</v>
          </cell>
        </row>
        <row r="4584">
          <cell r="A4584">
            <v>6059643</v>
          </cell>
          <cell r="B4584" t="str">
            <v>Kabelový žlab SKSM...SKSM 160 FT</v>
          </cell>
          <cell r="C4584">
            <v>3068</v>
          </cell>
          <cell r="D4584">
            <v>1</v>
          </cell>
          <cell r="E4584" t="str">
            <v>M</v>
          </cell>
          <cell r="F4584">
            <v>3068</v>
          </cell>
        </row>
        <row r="4585">
          <cell r="A4585">
            <v>6059688</v>
          </cell>
          <cell r="B4585" t="str">
            <v>Kabelový žlab SKSMU...SKSMU 610 FS</v>
          </cell>
          <cell r="C4585">
            <v>807</v>
          </cell>
          <cell r="D4585">
            <v>1</v>
          </cell>
          <cell r="E4585" t="str">
            <v>M</v>
          </cell>
          <cell r="F4585">
            <v>807</v>
          </cell>
        </row>
        <row r="4586">
          <cell r="A4586">
            <v>6059690</v>
          </cell>
          <cell r="B4586" t="str">
            <v>Kabelový žlab plný...SKSMU 615 FS</v>
          </cell>
          <cell r="C4586">
            <v>911</v>
          </cell>
          <cell r="D4586">
            <v>1</v>
          </cell>
          <cell r="E4586" t="str">
            <v>M</v>
          </cell>
          <cell r="F4586">
            <v>911</v>
          </cell>
        </row>
        <row r="4587">
          <cell r="A4587">
            <v>6059692</v>
          </cell>
          <cell r="B4587" t="str">
            <v>Kabelový žlab SKSMU...SKSMU 620 FS</v>
          </cell>
          <cell r="C4587">
            <v>1073</v>
          </cell>
          <cell r="D4587">
            <v>1</v>
          </cell>
          <cell r="E4587" t="str">
            <v>M</v>
          </cell>
          <cell r="F4587">
            <v>1073</v>
          </cell>
        </row>
        <row r="4588">
          <cell r="A4588">
            <v>6059694</v>
          </cell>
          <cell r="B4588" t="str">
            <v>Kabelový žlab SKSMU...SKSMU 630 FS</v>
          </cell>
          <cell r="C4588">
            <v>1336</v>
          </cell>
          <cell r="D4588">
            <v>1</v>
          </cell>
          <cell r="E4588" t="str">
            <v>M</v>
          </cell>
          <cell r="F4588">
            <v>1336</v>
          </cell>
        </row>
        <row r="4589">
          <cell r="A4589">
            <v>6059696</v>
          </cell>
          <cell r="B4589" t="str">
            <v>Kabelový žlab SKSMU...SKSMU 640 FS</v>
          </cell>
          <cell r="C4589">
            <v>1722</v>
          </cell>
          <cell r="D4589">
            <v>1</v>
          </cell>
          <cell r="E4589" t="str">
            <v>M</v>
          </cell>
          <cell r="F4589">
            <v>1722</v>
          </cell>
        </row>
        <row r="4590">
          <cell r="A4590">
            <v>6059698</v>
          </cell>
          <cell r="B4590" t="str">
            <v>Kabelový žlab SKSMU...SKSMU 650 FS</v>
          </cell>
          <cell r="C4590">
            <v>1777</v>
          </cell>
          <cell r="D4590">
            <v>1</v>
          </cell>
          <cell r="E4590" t="str">
            <v>M</v>
          </cell>
          <cell r="F4590">
            <v>1777</v>
          </cell>
        </row>
        <row r="4591">
          <cell r="A4591">
            <v>6059700</v>
          </cell>
          <cell r="B4591" t="str">
            <v>Kabelový žlab SKSMU...SKSMU 660 FS</v>
          </cell>
          <cell r="C4591">
            <v>2128</v>
          </cell>
          <cell r="D4591">
            <v>1</v>
          </cell>
          <cell r="E4591" t="str">
            <v>M</v>
          </cell>
          <cell r="F4591">
            <v>2128</v>
          </cell>
        </row>
        <row r="4592">
          <cell r="A4592">
            <v>6059705</v>
          </cell>
          <cell r="B4592" t="str">
            <v>Kabelový žlab SKSMU...SKSMU 610 FT</v>
          </cell>
          <cell r="C4592">
            <v>874</v>
          </cell>
          <cell r="D4592">
            <v>1</v>
          </cell>
          <cell r="E4592" t="str">
            <v>M</v>
          </cell>
          <cell r="F4592">
            <v>874</v>
          </cell>
        </row>
        <row r="4593">
          <cell r="A4593">
            <v>6059707</v>
          </cell>
          <cell r="B4593" t="str">
            <v>Kabelový žlab SKSMU...SKSMU 615 FT</v>
          </cell>
          <cell r="C4593">
            <v>1207</v>
          </cell>
          <cell r="D4593">
            <v>1</v>
          </cell>
          <cell r="E4593" t="str">
            <v>M</v>
          </cell>
          <cell r="F4593">
            <v>1207</v>
          </cell>
        </row>
        <row r="4594">
          <cell r="A4594">
            <v>6059709</v>
          </cell>
          <cell r="B4594" t="str">
            <v>Kabelový žlab SKSMU...SKSMU 620 FT</v>
          </cell>
          <cell r="C4594">
            <v>1622</v>
          </cell>
          <cell r="D4594">
            <v>1</v>
          </cell>
          <cell r="E4594" t="str">
            <v>M</v>
          </cell>
          <cell r="F4594">
            <v>1622</v>
          </cell>
        </row>
        <row r="4595">
          <cell r="A4595">
            <v>6059711</v>
          </cell>
          <cell r="B4595" t="str">
            <v>Kabelový žlab SKSMU...SKSMU 630 FT</v>
          </cell>
          <cell r="C4595">
            <v>2038</v>
          </cell>
          <cell r="D4595">
            <v>1</v>
          </cell>
          <cell r="E4595" t="str">
            <v>M</v>
          </cell>
          <cell r="F4595">
            <v>2038</v>
          </cell>
        </row>
        <row r="4596">
          <cell r="A4596">
            <v>6059713</v>
          </cell>
          <cell r="B4596" t="str">
            <v>Kabelový žlab SKSMU...SKSMU 640 FT</v>
          </cell>
          <cell r="C4596">
            <v>2493</v>
          </cell>
          <cell r="D4596">
            <v>1</v>
          </cell>
          <cell r="E4596" t="str">
            <v>M</v>
          </cell>
          <cell r="F4596">
            <v>2493</v>
          </cell>
        </row>
        <row r="4597">
          <cell r="A4597">
            <v>6059715</v>
          </cell>
          <cell r="B4597" t="str">
            <v>Kabelový žlab SKSMU...SKSMU 650 FT</v>
          </cell>
          <cell r="C4597">
            <v>2754</v>
          </cell>
          <cell r="D4597">
            <v>1</v>
          </cell>
          <cell r="E4597" t="str">
            <v>M</v>
          </cell>
          <cell r="F4597">
            <v>2754</v>
          </cell>
        </row>
        <row r="4598">
          <cell r="A4598">
            <v>6059717</v>
          </cell>
          <cell r="B4598" t="str">
            <v>Kabelový žlab SKSMU...SKSMU 660 FT</v>
          </cell>
          <cell r="C4598">
            <v>3311</v>
          </cell>
          <cell r="D4598">
            <v>1</v>
          </cell>
          <cell r="E4598" t="str">
            <v>M</v>
          </cell>
          <cell r="F4598">
            <v>3311</v>
          </cell>
        </row>
        <row r="4599">
          <cell r="A4599">
            <v>6059722</v>
          </cell>
          <cell r="B4599" t="str">
            <v>Kabelový žlab...SKSMU 610 A2</v>
          </cell>
          <cell r="C4599">
            <v>2390</v>
          </cell>
          <cell r="D4599">
            <v>1</v>
          </cell>
          <cell r="E4599" t="str">
            <v>M</v>
          </cell>
          <cell r="F4599">
            <v>2390</v>
          </cell>
        </row>
        <row r="4600">
          <cell r="A4600">
            <v>6059726</v>
          </cell>
          <cell r="B4600" t="str">
            <v>Kabelový žlab...SKSMU 620 A2</v>
          </cell>
          <cell r="C4600">
            <v>3486</v>
          </cell>
          <cell r="D4600">
            <v>1</v>
          </cell>
          <cell r="E4600" t="str">
            <v>M</v>
          </cell>
          <cell r="F4600">
            <v>3486</v>
          </cell>
        </row>
        <row r="4601">
          <cell r="A4601">
            <v>6059728</v>
          </cell>
          <cell r="B4601" t="str">
            <v>Kabelový žlab...SKSMU 630 A2</v>
          </cell>
          <cell r="C4601">
            <v>4469</v>
          </cell>
          <cell r="D4601">
            <v>1</v>
          </cell>
          <cell r="E4601" t="str">
            <v>M</v>
          </cell>
          <cell r="F4601">
            <v>4469</v>
          </cell>
        </row>
        <row r="4602">
          <cell r="A4602">
            <v>6059730</v>
          </cell>
          <cell r="B4602" t="str">
            <v>Kabelový žlab...SKSMU 640 A2</v>
          </cell>
          <cell r="C4602">
            <v>5597</v>
          </cell>
          <cell r="D4602">
            <v>1</v>
          </cell>
          <cell r="E4602" t="str">
            <v>M</v>
          </cell>
          <cell r="F4602">
            <v>5597</v>
          </cell>
        </row>
        <row r="4603">
          <cell r="A4603">
            <v>6059732</v>
          </cell>
          <cell r="B4603" t="str">
            <v>Kabelový žlab...SKSMU 650 A2</v>
          </cell>
          <cell r="C4603">
            <v>6389</v>
          </cell>
          <cell r="D4603">
            <v>1</v>
          </cell>
          <cell r="E4603" t="str">
            <v>M</v>
          </cell>
          <cell r="F4603">
            <v>6389</v>
          </cell>
        </row>
        <row r="4604">
          <cell r="A4604">
            <v>6059766</v>
          </cell>
          <cell r="B4604" t="str">
            <v>Kabelový žlab...SKSMU 820 FS</v>
          </cell>
          <cell r="C4604">
            <v>1428</v>
          </cell>
          <cell r="D4604">
            <v>1</v>
          </cell>
          <cell r="E4604" t="str">
            <v>M</v>
          </cell>
          <cell r="F4604">
            <v>1428</v>
          </cell>
        </row>
        <row r="4605">
          <cell r="A4605">
            <v>6059768</v>
          </cell>
          <cell r="B4605" t="str">
            <v>Kabelový žlab...SKSMU 830 FS</v>
          </cell>
          <cell r="C4605">
            <v>1712</v>
          </cell>
          <cell r="D4605">
            <v>1</v>
          </cell>
          <cell r="E4605" t="str">
            <v>M</v>
          </cell>
          <cell r="F4605">
            <v>1712</v>
          </cell>
        </row>
        <row r="4606">
          <cell r="A4606">
            <v>6059770</v>
          </cell>
          <cell r="B4606" t="str">
            <v>Kabelový žlab...SKSMU 840 FS</v>
          </cell>
          <cell r="C4606">
            <v>2257</v>
          </cell>
          <cell r="D4606">
            <v>1</v>
          </cell>
          <cell r="E4606" t="str">
            <v>M</v>
          </cell>
          <cell r="F4606">
            <v>2257</v>
          </cell>
        </row>
        <row r="4607">
          <cell r="A4607">
            <v>6059772</v>
          </cell>
          <cell r="B4607" t="str">
            <v>Kabelový žlab...SKSMU 850 FS</v>
          </cell>
          <cell r="C4607">
            <v>2750</v>
          </cell>
          <cell r="D4607">
            <v>1</v>
          </cell>
          <cell r="E4607" t="str">
            <v>M</v>
          </cell>
          <cell r="F4607">
            <v>2750</v>
          </cell>
        </row>
        <row r="4608">
          <cell r="A4608">
            <v>6059774</v>
          </cell>
          <cell r="B4608" t="str">
            <v>Kabelový žlab...SKSMU 860 FS</v>
          </cell>
          <cell r="C4608">
            <v>3347</v>
          </cell>
          <cell r="D4608">
            <v>1</v>
          </cell>
          <cell r="E4608" t="str">
            <v>M</v>
          </cell>
          <cell r="F4608">
            <v>3347</v>
          </cell>
        </row>
        <row r="4609">
          <cell r="A4609">
            <v>6059779</v>
          </cell>
          <cell r="B4609" t="str">
            <v>Kabelový žlab...SKSMU 810 FT</v>
          </cell>
          <cell r="C4609">
            <v>1557</v>
          </cell>
          <cell r="D4609">
            <v>1</v>
          </cell>
          <cell r="E4609" t="str">
            <v>M</v>
          </cell>
          <cell r="F4609">
            <v>1557</v>
          </cell>
        </row>
        <row r="4610">
          <cell r="A4610">
            <v>6059783</v>
          </cell>
          <cell r="B4610" t="str">
            <v>Kabelový žlab...SKSMU 820 FT</v>
          </cell>
          <cell r="C4610">
            <v>2097</v>
          </cell>
          <cell r="D4610">
            <v>1</v>
          </cell>
          <cell r="E4610" t="str">
            <v>M</v>
          </cell>
          <cell r="F4610">
            <v>2097</v>
          </cell>
        </row>
        <row r="4611">
          <cell r="A4611">
            <v>6059785</v>
          </cell>
          <cell r="B4611" t="str">
            <v>Kabelový žlab...SKSMU 830 FT</v>
          </cell>
          <cell r="C4611">
            <v>2433</v>
          </cell>
          <cell r="D4611">
            <v>1</v>
          </cell>
          <cell r="E4611" t="str">
            <v>M</v>
          </cell>
          <cell r="F4611">
            <v>2433</v>
          </cell>
        </row>
        <row r="4612">
          <cell r="A4612">
            <v>6059787</v>
          </cell>
          <cell r="B4612" t="str">
            <v>Kabelový žlab...SKSMU 840 FT</v>
          </cell>
          <cell r="C4612">
            <v>2823</v>
          </cell>
          <cell r="D4612">
            <v>1</v>
          </cell>
          <cell r="E4612" t="str">
            <v>M</v>
          </cell>
          <cell r="F4612">
            <v>2823</v>
          </cell>
        </row>
        <row r="4613">
          <cell r="A4613">
            <v>6059789</v>
          </cell>
          <cell r="B4613" t="str">
            <v>Kabelový žlab...SKSMU 850 FT</v>
          </cell>
          <cell r="C4613">
            <v>3028</v>
          </cell>
          <cell r="D4613">
            <v>1</v>
          </cell>
          <cell r="E4613" t="str">
            <v>M</v>
          </cell>
          <cell r="F4613">
            <v>3028</v>
          </cell>
        </row>
        <row r="4614">
          <cell r="A4614">
            <v>6059791</v>
          </cell>
          <cell r="B4614" t="str">
            <v>Kabelový žlab...SKSMU 860 FT</v>
          </cell>
          <cell r="C4614">
            <v>4052</v>
          </cell>
          <cell r="D4614">
            <v>1</v>
          </cell>
          <cell r="E4614" t="str">
            <v>M</v>
          </cell>
          <cell r="F4614">
            <v>4052</v>
          </cell>
        </row>
        <row r="4615">
          <cell r="A4615">
            <v>6059836</v>
          </cell>
          <cell r="B4615" t="str">
            <v>Kabelový žlab SKSMU...SKSMU 110 FS</v>
          </cell>
          <cell r="C4615">
            <v>1183</v>
          </cell>
          <cell r="D4615">
            <v>1</v>
          </cell>
          <cell r="E4615" t="str">
            <v>M</v>
          </cell>
          <cell r="F4615">
            <v>1183</v>
          </cell>
        </row>
        <row r="4616">
          <cell r="A4616">
            <v>6059838</v>
          </cell>
          <cell r="B4616" t="str">
            <v>Kabelový žlab neděrovaný...SKSMU 115 FS</v>
          </cell>
          <cell r="C4616">
            <v>1476</v>
          </cell>
          <cell r="D4616">
            <v>1</v>
          </cell>
          <cell r="E4616" t="str">
            <v>M</v>
          </cell>
          <cell r="F4616">
            <v>1476</v>
          </cell>
        </row>
        <row r="4617">
          <cell r="A4617">
            <v>6059840</v>
          </cell>
          <cell r="B4617" t="str">
            <v>Kabelový žlab SKSMU...SKSMU 120 FS</v>
          </cell>
          <cell r="C4617">
            <v>1619</v>
          </cell>
          <cell r="D4617">
            <v>1</v>
          </cell>
          <cell r="E4617" t="str">
            <v>M</v>
          </cell>
          <cell r="F4617">
            <v>1619</v>
          </cell>
        </row>
        <row r="4618">
          <cell r="A4618">
            <v>6059842</v>
          </cell>
          <cell r="B4618" t="str">
            <v>Kabelový žlab SKSMU...SKSMU 130 FS</v>
          </cell>
          <cell r="C4618">
            <v>1968</v>
          </cell>
          <cell r="D4618">
            <v>1</v>
          </cell>
          <cell r="E4618" t="str">
            <v>M</v>
          </cell>
          <cell r="F4618">
            <v>1968</v>
          </cell>
        </row>
        <row r="4619">
          <cell r="A4619">
            <v>6059844</v>
          </cell>
          <cell r="B4619" t="str">
            <v>Kabelový žlab SKSMU...SKSMU 140 FS</v>
          </cell>
          <cell r="C4619">
            <v>2349</v>
          </cell>
          <cell r="D4619">
            <v>1</v>
          </cell>
          <cell r="E4619" t="str">
            <v>M</v>
          </cell>
          <cell r="F4619">
            <v>2349</v>
          </cell>
        </row>
        <row r="4620">
          <cell r="A4620">
            <v>6059846</v>
          </cell>
          <cell r="B4620" t="str">
            <v>Kabelový žlab SKSMU...SKSMU 150 FS</v>
          </cell>
          <cell r="C4620">
            <v>2927</v>
          </cell>
          <cell r="D4620">
            <v>1</v>
          </cell>
          <cell r="E4620" t="str">
            <v>M</v>
          </cell>
          <cell r="F4620">
            <v>2927</v>
          </cell>
        </row>
        <row r="4621">
          <cell r="A4621">
            <v>6059848</v>
          </cell>
          <cell r="B4621" t="str">
            <v>Kabelový žlab SKSMU...SKSMU 160 FS</v>
          </cell>
          <cell r="C4621">
            <v>2902</v>
          </cell>
          <cell r="D4621">
            <v>1</v>
          </cell>
          <cell r="E4621" t="str">
            <v>M</v>
          </cell>
          <cell r="F4621">
            <v>2902</v>
          </cell>
        </row>
        <row r="4622">
          <cell r="A4622">
            <v>6059853</v>
          </cell>
          <cell r="B4622" t="str">
            <v>Kabelový žlab SKSMU...SKSMU 110 FT</v>
          </cell>
          <cell r="C4622">
            <v>2056</v>
          </cell>
          <cell r="D4622">
            <v>1</v>
          </cell>
          <cell r="E4622" t="str">
            <v>M</v>
          </cell>
          <cell r="F4622">
            <v>2056</v>
          </cell>
        </row>
        <row r="4623">
          <cell r="A4623">
            <v>6059855</v>
          </cell>
          <cell r="B4623" t="str">
            <v>Kabelový žlab plný...SKSMU 115 FT</v>
          </cell>
          <cell r="C4623">
            <v>2409</v>
          </cell>
          <cell r="D4623">
            <v>1</v>
          </cell>
          <cell r="E4623" t="str">
            <v>M</v>
          </cell>
          <cell r="F4623">
            <v>2409</v>
          </cell>
        </row>
        <row r="4624">
          <cell r="A4624">
            <v>6059857</v>
          </cell>
          <cell r="B4624" t="str">
            <v>Kabelový žlab SKSMU...SKSMU 120 FT</v>
          </cell>
          <cell r="C4624">
            <v>2769</v>
          </cell>
          <cell r="D4624">
            <v>1</v>
          </cell>
          <cell r="E4624" t="str">
            <v>M</v>
          </cell>
          <cell r="F4624">
            <v>2769</v>
          </cell>
        </row>
        <row r="4625">
          <cell r="A4625">
            <v>6059859</v>
          </cell>
          <cell r="B4625" t="str">
            <v>Kabelový žlab SKSMU...SKSMU 130 FT</v>
          </cell>
          <cell r="C4625">
            <v>2974</v>
          </cell>
          <cell r="D4625">
            <v>1</v>
          </cell>
          <cell r="E4625" t="str">
            <v>M</v>
          </cell>
          <cell r="F4625">
            <v>2974</v>
          </cell>
        </row>
        <row r="4626">
          <cell r="A4626">
            <v>6059861</v>
          </cell>
          <cell r="B4626" t="str">
            <v>Kabelový žlab SKSMU...SKSMU 140 FT</v>
          </cell>
          <cell r="C4626">
            <v>3125</v>
          </cell>
          <cell r="D4626">
            <v>1</v>
          </cell>
          <cell r="E4626" t="str">
            <v>M</v>
          </cell>
          <cell r="F4626">
            <v>3125</v>
          </cell>
        </row>
        <row r="4627">
          <cell r="A4627">
            <v>6059863</v>
          </cell>
          <cell r="B4627" t="str">
            <v>Kabelový žlab SKSMU...SKSMU 150 FT</v>
          </cell>
          <cell r="C4627">
            <v>3291</v>
          </cell>
          <cell r="D4627">
            <v>1</v>
          </cell>
          <cell r="E4627" t="str">
            <v>M</v>
          </cell>
          <cell r="F4627">
            <v>3291</v>
          </cell>
        </row>
        <row r="4628">
          <cell r="A4628">
            <v>6059865</v>
          </cell>
          <cell r="B4628" t="str">
            <v>Kabelový žlab SKSMU...SKSMU 160 FT</v>
          </cell>
          <cell r="C4628">
            <v>3317</v>
          </cell>
          <cell r="D4628">
            <v>1</v>
          </cell>
          <cell r="E4628" t="str">
            <v>M</v>
          </cell>
          <cell r="F4628">
            <v>3317</v>
          </cell>
        </row>
        <row r="4629">
          <cell r="A4629">
            <v>6060102</v>
          </cell>
          <cell r="B4629" t="str">
            <v>Kabelový žlab MKS...MKS 110 FS</v>
          </cell>
          <cell r="C4629">
            <v>962</v>
          </cell>
          <cell r="D4629">
            <v>1</v>
          </cell>
          <cell r="E4629" t="str">
            <v>M</v>
          </cell>
          <cell r="F4629">
            <v>962</v>
          </cell>
        </row>
        <row r="4630">
          <cell r="A4630">
            <v>6060196</v>
          </cell>
          <cell r="B4630" t="str">
            <v>Kabelový žlab MKS...MKS 120 FS</v>
          </cell>
          <cell r="C4630">
            <v>1147</v>
          </cell>
          <cell r="D4630">
            <v>1</v>
          </cell>
          <cell r="E4630" t="str">
            <v>M</v>
          </cell>
          <cell r="F4630">
            <v>1147</v>
          </cell>
        </row>
        <row r="4631">
          <cell r="A4631">
            <v>6060307</v>
          </cell>
          <cell r="B4631" t="str">
            <v>Kabelový žlab MKS...MKS 130 FS</v>
          </cell>
          <cell r="C4631">
            <v>1444</v>
          </cell>
          <cell r="D4631">
            <v>1</v>
          </cell>
          <cell r="E4631" t="str">
            <v>M</v>
          </cell>
          <cell r="F4631">
            <v>1444</v>
          </cell>
        </row>
        <row r="4632">
          <cell r="A4632">
            <v>6060404</v>
          </cell>
          <cell r="B4632" t="str">
            <v>Kabelový žlab MKS...MKS 140 FS</v>
          </cell>
          <cell r="C4632">
            <v>1568</v>
          </cell>
          <cell r="D4632">
            <v>1</v>
          </cell>
          <cell r="E4632" t="str">
            <v>M</v>
          </cell>
          <cell r="F4632">
            <v>1568</v>
          </cell>
        </row>
        <row r="4633">
          <cell r="A4633">
            <v>6060412</v>
          </cell>
          <cell r="B4633" t="str">
            <v>Kabelový žlab MKS...MKS 150 FS</v>
          </cell>
          <cell r="C4633">
            <v>1799</v>
          </cell>
          <cell r="D4633">
            <v>1</v>
          </cell>
          <cell r="E4633" t="str">
            <v>M</v>
          </cell>
          <cell r="F4633">
            <v>1799</v>
          </cell>
        </row>
        <row r="4634">
          <cell r="A4634">
            <v>6060528</v>
          </cell>
          <cell r="B4634" t="str">
            <v>Kabelový žlab MKS...MKS 155 FS</v>
          </cell>
          <cell r="C4634">
            <v>1983</v>
          </cell>
          <cell r="D4634">
            <v>1</v>
          </cell>
          <cell r="E4634" t="str">
            <v>M</v>
          </cell>
          <cell r="F4634">
            <v>1983</v>
          </cell>
        </row>
        <row r="4635">
          <cell r="A4635">
            <v>6060609</v>
          </cell>
          <cell r="B4635" t="str">
            <v>Kabelový žlab MKS...MKS 110 FT</v>
          </cell>
          <cell r="C4635">
            <v>1088</v>
          </cell>
          <cell r="D4635">
            <v>1</v>
          </cell>
          <cell r="E4635" t="str">
            <v>M</v>
          </cell>
          <cell r="F4635">
            <v>1088</v>
          </cell>
        </row>
        <row r="4636">
          <cell r="A4636">
            <v>6060625</v>
          </cell>
          <cell r="B4636" t="str">
            <v>Kabelový žlab MKS...MKS 120 FT</v>
          </cell>
          <cell r="C4636">
            <v>1588</v>
          </cell>
          <cell r="D4636">
            <v>1</v>
          </cell>
          <cell r="E4636" t="str">
            <v>M</v>
          </cell>
          <cell r="F4636">
            <v>1588</v>
          </cell>
        </row>
        <row r="4637">
          <cell r="A4637">
            <v>6060641</v>
          </cell>
          <cell r="B4637" t="str">
            <v>Kabelový žlab MKS...MKS 130 FT</v>
          </cell>
          <cell r="C4637">
            <v>1871</v>
          </cell>
          <cell r="D4637">
            <v>1</v>
          </cell>
          <cell r="E4637" t="str">
            <v>M</v>
          </cell>
          <cell r="F4637">
            <v>1871</v>
          </cell>
        </row>
        <row r="4638">
          <cell r="A4638">
            <v>6060676</v>
          </cell>
          <cell r="B4638" t="str">
            <v>Kabelový žlab MKS...MKS 140 FT</v>
          </cell>
          <cell r="C4638">
            <v>2233</v>
          </cell>
          <cell r="D4638">
            <v>1</v>
          </cell>
          <cell r="E4638" t="str">
            <v>M</v>
          </cell>
          <cell r="F4638">
            <v>2233</v>
          </cell>
        </row>
        <row r="4639">
          <cell r="A4639">
            <v>6060803</v>
          </cell>
          <cell r="B4639" t="str">
            <v>Kabelový žlab MKS...MKS 110 A2</v>
          </cell>
          <cell r="C4639">
            <v>2647</v>
          </cell>
          <cell r="D4639">
            <v>1</v>
          </cell>
          <cell r="E4639" t="str">
            <v>M</v>
          </cell>
          <cell r="F4639">
            <v>2647</v>
          </cell>
        </row>
        <row r="4640">
          <cell r="A4640">
            <v>6060811</v>
          </cell>
          <cell r="B4640" t="str">
            <v>Kabelový žlab MKS...MKS 120 A2</v>
          </cell>
          <cell r="C4640">
            <v>3640</v>
          </cell>
          <cell r="D4640">
            <v>1</v>
          </cell>
          <cell r="E4640" t="str">
            <v>M</v>
          </cell>
          <cell r="F4640">
            <v>3640</v>
          </cell>
        </row>
        <row r="4641">
          <cell r="A4641">
            <v>6060838</v>
          </cell>
          <cell r="B4641" t="str">
            <v>Kabelový žlab MKS...MKS 130 A2</v>
          </cell>
          <cell r="C4641">
            <v>4237</v>
          </cell>
          <cell r="D4641">
            <v>1</v>
          </cell>
          <cell r="E4641" t="str">
            <v>M</v>
          </cell>
          <cell r="F4641">
            <v>4237</v>
          </cell>
        </row>
        <row r="4642">
          <cell r="A4642">
            <v>6060846</v>
          </cell>
          <cell r="B4642" t="str">
            <v>Kabelový žlab MKS...MKS 140 A2</v>
          </cell>
          <cell r="C4642">
            <v>6179</v>
          </cell>
          <cell r="D4642">
            <v>1</v>
          </cell>
          <cell r="E4642" t="str">
            <v>M</v>
          </cell>
          <cell r="F4642">
            <v>6179</v>
          </cell>
        </row>
        <row r="4643">
          <cell r="A4643">
            <v>6061109</v>
          </cell>
          <cell r="B4643" t="str">
            <v>Kabelový žlab SKS...SKS 110 FS</v>
          </cell>
          <cell r="C4643">
            <v>1400</v>
          </cell>
          <cell r="D4643">
            <v>1</v>
          </cell>
          <cell r="E4643" t="str">
            <v>M</v>
          </cell>
          <cell r="F4643">
            <v>1400</v>
          </cell>
        </row>
        <row r="4644">
          <cell r="A4644">
            <v>6061206</v>
          </cell>
          <cell r="B4644" t="str">
            <v>Kabelový žlab SKS...SKS 120 FS</v>
          </cell>
          <cell r="C4644">
            <v>1701</v>
          </cell>
          <cell r="D4644">
            <v>1</v>
          </cell>
          <cell r="E4644" t="str">
            <v>M</v>
          </cell>
          <cell r="F4644">
            <v>1701</v>
          </cell>
        </row>
        <row r="4645">
          <cell r="A4645">
            <v>6061303</v>
          </cell>
          <cell r="B4645" t="str">
            <v>Kabelový žlab SKS...SKS 130 FS</v>
          </cell>
          <cell r="C4645">
            <v>1976</v>
          </cell>
          <cell r="D4645">
            <v>1</v>
          </cell>
          <cell r="E4645" t="str">
            <v>M</v>
          </cell>
          <cell r="F4645">
            <v>1976</v>
          </cell>
        </row>
        <row r="4646">
          <cell r="A4646">
            <v>6061400</v>
          </cell>
          <cell r="B4646" t="str">
            <v>Kabelový žlab SKS...SKS 140 FS</v>
          </cell>
          <cell r="C4646">
            <v>2357</v>
          </cell>
          <cell r="D4646">
            <v>1</v>
          </cell>
          <cell r="E4646" t="str">
            <v>M</v>
          </cell>
          <cell r="F4646">
            <v>2357</v>
          </cell>
        </row>
        <row r="4647">
          <cell r="A4647">
            <v>6061508</v>
          </cell>
          <cell r="B4647" t="str">
            <v>Kabelový žlab SKS...SKS 150 FS</v>
          </cell>
          <cell r="C4647">
            <v>2639</v>
          </cell>
          <cell r="D4647">
            <v>1</v>
          </cell>
          <cell r="E4647" t="str">
            <v>M</v>
          </cell>
          <cell r="F4647">
            <v>2639</v>
          </cell>
        </row>
        <row r="4648">
          <cell r="A4648">
            <v>6061559</v>
          </cell>
          <cell r="B4648" t="str">
            <v>Kabelový žlab SKS...SKS 155 FS</v>
          </cell>
          <cell r="C4648">
            <v>2915</v>
          </cell>
          <cell r="D4648">
            <v>1</v>
          </cell>
          <cell r="E4648" t="str">
            <v>M</v>
          </cell>
          <cell r="F4648">
            <v>2915</v>
          </cell>
        </row>
        <row r="4649">
          <cell r="A4649">
            <v>6061605</v>
          </cell>
          <cell r="B4649" t="str">
            <v>Kabelový žlab SKS...SKS 110 FT</v>
          </cell>
          <cell r="C4649">
            <v>1317</v>
          </cell>
          <cell r="D4649">
            <v>1</v>
          </cell>
          <cell r="E4649" t="str">
            <v>M</v>
          </cell>
          <cell r="F4649">
            <v>1317</v>
          </cell>
        </row>
        <row r="4650">
          <cell r="A4650">
            <v>6061621</v>
          </cell>
          <cell r="B4650" t="str">
            <v>Kabelový žlab SKS...SKS 120 FT</v>
          </cell>
          <cell r="C4650">
            <v>1724</v>
          </cell>
          <cell r="D4650">
            <v>1</v>
          </cell>
          <cell r="E4650" t="str">
            <v>M</v>
          </cell>
          <cell r="F4650">
            <v>1724</v>
          </cell>
        </row>
        <row r="4651">
          <cell r="A4651">
            <v>6061656</v>
          </cell>
          <cell r="B4651" t="str">
            <v>Kabelový žlab SKS...SKS 130 FT</v>
          </cell>
          <cell r="C4651">
            <v>2283</v>
          </cell>
          <cell r="D4651">
            <v>1</v>
          </cell>
          <cell r="E4651" t="str">
            <v>M</v>
          </cell>
          <cell r="F4651">
            <v>2283</v>
          </cell>
        </row>
        <row r="4652">
          <cell r="A4652">
            <v>6061672</v>
          </cell>
          <cell r="B4652" t="str">
            <v>Kabelový žlab SKS...SKS 140 FT</v>
          </cell>
          <cell r="C4652">
            <v>2536</v>
          </cell>
          <cell r="D4652">
            <v>1</v>
          </cell>
          <cell r="E4652" t="str">
            <v>M</v>
          </cell>
          <cell r="F4652">
            <v>2536</v>
          </cell>
        </row>
        <row r="4653">
          <cell r="A4653">
            <v>6061702</v>
          </cell>
          <cell r="B4653" t="str">
            <v>Kabelový žlab SKS...SKS 150 FT</v>
          </cell>
          <cell r="C4653">
            <v>2852</v>
          </cell>
          <cell r="D4653">
            <v>1</v>
          </cell>
          <cell r="E4653" t="str">
            <v>M</v>
          </cell>
          <cell r="F4653">
            <v>2852</v>
          </cell>
        </row>
        <row r="4654">
          <cell r="A4654">
            <v>6061729</v>
          </cell>
          <cell r="B4654" t="str">
            <v>Kabelový žlab SKS...SKS 155 FT</v>
          </cell>
          <cell r="C4654">
            <v>3070</v>
          </cell>
          <cell r="D4654">
            <v>1</v>
          </cell>
          <cell r="E4654" t="str">
            <v>M</v>
          </cell>
          <cell r="F4654">
            <v>3070</v>
          </cell>
        </row>
        <row r="4655">
          <cell r="A4655">
            <v>6061981</v>
          </cell>
          <cell r="B4655" t="str">
            <v>Kabelový žlab pochozí...BKRS 1110 FS</v>
          </cell>
          <cell r="C4655">
            <v>951</v>
          </cell>
          <cell r="D4655">
            <v>1</v>
          </cell>
          <cell r="E4655" t="str">
            <v>M</v>
          </cell>
          <cell r="F4655">
            <v>951</v>
          </cell>
        </row>
        <row r="4656">
          <cell r="A4656">
            <v>6061983</v>
          </cell>
          <cell r="B4656" t="str">
            <v>Kabelový žlab pochozí...BKRS 1120 FS</v>
          </cell>
          <cell r="C4656">
            <v>1314</v>
          </cell>
          <cell r="D4656">
            <v>1</v>
          </cell>
          <cell r="E4656" t="str">
            <v>M</v>
          </cell>
          <cell r="F4656">
            <v>1314</v>
          </cell>
        </row>
        <row r="4657">
          <cell r="A4657">
            <v>6061985</v>
          </cell>
          <cell r="B4657" t="str">
            <v>Kabelový žlab pochozí...BKRS 1130 FS</v>
          </cell>
          <cell r="C4657">
            <v>1559</v>
          </cell>
          <cell r="D4657">
            <v>1</v>
          </cell>
          <cell r="E4657" t="str">
            <v>M</v>
          </cell>
          <cell r="F4657">
            <v>1559</v>
          </cell>
        </row>
        <row r="4658">
          <cell r="A4658">
            <v>6061987</v>
          </cell>
          <cell r="B4658" t="str">
            <v>Kabelový žlab pochozí...BKRS 1140 FS</v>
          </cell>
          <cell r="C4658">
            <v>1857</v>
          </cell>
          <cell r="D4658">
            <v>1</v>
          </cell>
          <cell r="E4658" t="str">
            <v>M</v>
          </cell>
          <cell r="F4658">
            <v>1857</v>
          </cell>
        </row>
        <row r="4659">
          <cell r="A4659">
            <v>6061989</v>
          </cell>
          <cell r="B4659" t="str">
            <v>Kabelový žlab pochozí...BKRS 1150 FS</v>
          </cell>
          <cell r="C4659">
            <v>2587</v>
          </cell>
          <cell r="D4659">
            <v>1</v>
          </cell>
          <cell r="E4659" t="str">
            <v>M</v>
          </cell>
          <cell r="F4659">
            <v>2587</v>
          </cell>
        </row>
        <row r="4660">
          <cell r="A4660">
            <v>6061991</v>
          </cell>
          <cell r="B4660" t="str">
            <v>Kabelový žlab pochozí...BKRS 1160 FS</v>
          </cell>
          <cell r="C4660">
            <v>2839</v>
          </cell>
          <cell r="D4660">
            <v>1</v>
          </cell>
          <cell r="E4660" t="str">
            <v>M</v>
          </cell>
          <cell r="F4660">
            <v>2839</v>
          </cell>
        </row>
        <row r="4661">
          <cell r="A4661">
            <v>6062000</v>
          </cell>
          <cell r="B4661" t="str">
            <v>Kabelový žlab pochozí...BKRS 1010 FS</v>
          </cell>
          <cell r="C4661">
            <v>908</v>
          </cell>
          <cell r="D4661">
            <v>1</v>
          </cell>
          <cell r="E4661" t="str">
            <v>M</v>
          </cell>
          <cell r="F4661">
            <v>908</v>
          </cell>
        </row>
        <row r="4662">
          <cell r="A4662">
            <v>6062002</v>
          </cell>
          <cell r="B4662" t="str">
            <v>Kabelový žlab pochozí...BKRS 1020 FS</v>
          </cell>
          <cell r="C4662">
            <v>1202</v>
          </cell>
          <cell r="D4662">
            <v>1</v>
          </cell>
          <cell r="E4662" t="str">
            <v>M</v>
          </cell>
          <cell r="F4662">
            <v>1202</v>
          </cell>
        </row>
        <row r="4663">
          <cell r="A4663">
            <v>6062004</v>
          </cell>
          <cell r="B4663" t="str">
            <v>Kabelový žlab pochozí...BKRS 1030 FS</v>
          </cell>
          <cell r="C4663">
            <v>1425</v>
          </cell>
          <cell r="D4663">
            <v>1</v>
          </cell>
          <cell r="E4663" t="str">
            <v>M</v>
          </cell>
          <cell r="F4663">
            <v>1425</v>
          </cell>
        </row>
        <row r="4664">
          <cell r="A4664">
            <v>6062006</v>
          </cell>
          <cell r="B4664" t="str">
            <v>Kabelový žlab pochozí...BKRS 1040 FS</v>
          </cell>
          <cell r="C4664">
            <v>1701</v>
          </cell>
          <cell r="D4664">
            <v>1</v>
          </cell>
          <cell r="E4664" t="str">
            <v>M</v>
          </cell>
          <cell r="F4664">
            <v>1701</v>
          </cell>
        </row>
        <row r="4665">
          <cell r="A4665">
            <v>6062008</v>
          </cell>
          <cell r="B4665" t="str">
            <v>Kabelový žlab pochozí...BKRS 1050 FS</v>
          </cell>
          <cell r="C4665">
            <v>2365</v>
          </cell>
          <cell r="D4665">
            <v>1</v>
          </cell>
          <cell r="E4665" t="str">
            <v>M</v>
          </cell>
          <cell r="F4665">
            <v>2365</v>
          </cell>
        </row>
        <row r="4666">
          <cell r="A4666">
            <v>6062010</v>
          </cell>
          <cell r="B4666" t="str">
            <v>Kabelový žlab pochozí...BKRS 1060 FS</v>
          </cell>
          <cell r="C4666">
            <v>2570</v>
          </cell>
          <cell r="D4666">
            <v>1</v>
          </cell>
          <cell r="E4666" t="str">
            <v>M</v>
          </cell>
          <cell r="F4666">
            <v>2570</v>
          </cell>
        </row>
        <row r="4667">
          <cell r="A4667">
            <v>6062025</v>
          </cell>
          <cell r="B4667" t="str">
            <v>Přepážka...TSG 45 A2</v>
          </cell>
          <cell r="C4667">
            <v>433</v>
          </cell>
          <cell r="D4667">
            <v>1</v>
          </cell>
          <cell r="E4667" t="str">
            <v>M</v>
          </cell>
          <cell r="F4667">
            <v>433</v>
          </cell>
        </row>
        <row r="4668">
          <cell r="A4668">
            <v>6062028</v>
          </cell>
          <cell r="B4668" t="str">
            <v>Přepážda do kabelového žlabu...TSG 45 A4</v>
          </cell>
          <cell r="C4668">
            <v>462</v>
          </cell>
          <cell r="D4668">
            <v>1</v>
          </cell>
          <cell r="E4668" t="str">
            <v>M</v>
          </cell>
          <cell r="F4668">
            <v>462</v>
          </cell>
        </row>
        <row r="4669">
          <cell r="A4669">
            <v>6062033</v>
          </cell>
          <cell r="B4669" t="str">
            <v>Přepážka...TSG 45 FS</v>
          </cell>
          <cell r="C4669">
            <v>161</v>
          </cell>
          <cell r="D4669">
            <v>1</v>
          </cell>
          <cell r="E4669" t="str">
            <v>M</v>
          </cell>
          <cell r="F4669">
            <v>161</v>
          </cell>
        </row>
        <row r="4670">
          <cell r="A4670">
            <v>6062050</v>
          </cell>
          <cell r="B4670" t="str">
            <v>Přepážka...TSG 30 FS</v>
          </cell>
          <cell r="C4670">
            <v>147</v>
          </cell>
          <cell r="D4670">
            <v>1</v>
          </cell>
          <cell r="E4670" t="str">
            <v>M</v>
          </cell>
          <cell r="F4670">
            <v>147</v>
          </cell>
        </row>
        <row r="4671">
          <cell r="A4671">
            <v>6062052</v>
          </cell>
          <cell r="B4671" t="str">
            <v>Přepážka...TSG 30 A2</v>
          </cell>
          <cell r="C4671">
            <v>394</v>
          </cell>
          <cell r="D4671">
            <v>1</v>
          </cell>
          <cell r="E4671" t="str">
            <v>M</v>
          </cell>
          <cell r="F4671">
            <v>394</v>
          </cell>
        </row>
        <row r="4672">
          <cell r="A4672">
            <v>6062068</v>
          </cell>
          <cell r="B4672" t="str">
            <v>Přepážka...TSG 60 FS</v>
          </cell>
          <cell r="C4672">
            <v>169</v>
          </cell>
          <cell r="D4672">
            <v>1</v>
          </cell>
          <cell r="E4672" t="str">
            <v>M</v>
          </cell>
          <cell r="F4672">
            <v>169</v>
          </cell>
        </row>
        <row r="4673">
          <cell r="A4673">
            <v>6062084</v>
          </cell>
          <cell r="B4673" t="str">
            <v>Přepážka...TSG 60 A2</v>
          </cell>
          <cell r="C4673">
            <v>471</v>
          </cell>
          <cell r="D4673">
            <v>1</v>
          </cell>
          <cell r="E4673" t="str">
            <v>M</v>
          </cell>
          <cell r="F4673">
            <v>471</v>
          </cell>
        </row>
        <row r="4674">
          <cell r="A4674">
            <v>6062086</v>
          </cell>
          <cell r="B4674" t="str">
            <v>Přepážka...TSG 60 A4</v>
          </cell>
          <cell r="C4674">
            <v>595</v>
          </cell>
          <cell r="D4674">
            <v>1</v>
          </cell>
          <cell r="E4674" t="str">
            <v>M</v>
          </cell>
          <cell r="F4674">
            <v>595</v>
          </cell>
        </row>
        <row r="4675">
          <cell r="A4675">
            <v>6062114</v>
          </cell>
          <cell r="B4675" t="str">
            <v>Přepážka...TSG 85 FS</v>
          </cell>
          <cell r="C4675">
            <v>269</v>
          </cell>
          <cell r="D4675">
            <v>1</v>
          </cell>
          <cell r="E4675" t="str">
            <v>M</v>
          </cell>
          <cell r="F4675">
            <v>269</v>
          </cell>
        </row>
        <row r="4676">
          <cell r="A4676">
            <v>6062122</v>
          </cell>
          <cell r="B4676" t="str">
            <v>Přepážka...TSG 110 FS</v>
          </cell>
          <cell r="C4676">
            <v>386</v>
          </cell>
          <cell r="D4676">
            <v>1</v>
          </cell>
          <cell r="E4676" t="str">
            <v>M</v>
          </cell>
          <cell r="F4676">
            <v>386</v>
          </cell>
        </row>
        <row r="4677">
          <cell r="A4677">
            <v>6062132</v>
          </cell>
          <cell r="B4677" t="str">
            <v>Přepážka...TSG 135 FS</v>
          </cell>
          <cell r="C4677">
            <v>402</v>
          </cell>
          <cell r="D4677">
            <v>1</v>
          </cell>
          <cell r="E4677" t="str">
            <v>M</v>
          </cell>
          <cell r="F4677">
            <v>402</v>
          </cell>
        </row>
        <row r="4678">
          <cell r="A4678">
            <v>6062173</v>
          </cell>
          <cell r="B4678" t="str">
            <v>Přepážka...TSG 85 A2</v>
          </cell>
          <cell r="C4678">
            <v>582</v>
          </cell>
          <cell r="D4678">
            <v>1</v>
          </cell>
          <cell r="E4678" t="str">
            <v>M</v>
          </cell>
          <cell r="F4678">
            <v>582</v>
          </cell>
        </row>
        <row r="4679">
          <cell r="A4679">
            <v>6062255</v>
          </cell>
          <cell r="B4679" t="str">
            <v>Přepážka...TSG 110 A2</v>
          </cell>
          <cell r="C4679">
            <v>716</v>
          </cell>
          <cell r="D4679">
            <v>1</v>
          </cell>
          <cell r="E4679" t="str">
            <v>M</v>
          </cell>
          <cell r="F4679">
            <v>716</v>
          </cell>
        </row>
        <row r="4680">
          <cell r="A4680">
            <v>6062280</v>
          </cell>
          <cell r="B4680" t="str">
            <v>Upevňovací třmen přepážky do žla...KS KR A2</v>
          </cell>
          <cell r="C4680">
            <v>31.58</v>
          </cell>
          <cell r="D4680">
            <v>100</v>
          </cell>
          <cell r="E4680" t="str">
            <v>KS</v>
          </cell>
          <cell r="F4680">
            <v>3158</v>
          </cell>
        </row>
        <row r="4681">
          <cell r="A4681">
            <v>6062282</v>
          </cell>
          <cell r="B4681" t="str">
            <v>Svorka...KS GR A2</v>
          </cell>
          <cell r="C4681">
            <v>28.61</v>
          </cell>
          <cell r="D4681">
            <v>100</v>
          </cell>
          <cell r="E4681" t="str">
            <v>KS</v>
          </cell>
          <cell r="F4681">
            <v>2861</v>
          </cell>
        </row>
        <row r="4682">
          <cell r="A4682">
            <v>6062284</v>
          </cell>
          <cell r="B4682" t="str">
            <v>Spona pro upevnění přepážky...KS KL A2</v>
          </cell>
          <cell r="C4682">
            <v>28.44</v>
          </cell>
          <cell r="D4682">
            <v>100</v>
          </cell>
          <cell r="E4682" t="str">
            <v>KS</v>
          </cell>
          <cell r="F4682">
            <v>2844</v>
          </cell>
        </row>
        <row r="4683">
          <cell r="A4683">
            <v>6062296</v>
          </cell>
          <cell r="B4683" t="str">
            <v>Svorka RKS...KS RKS FS</v>
          </cell>
          <cell r="C4683">
            <v>14.07</v>
          </cell>
          <cell r="D4683">
            <v>100</v>
          </cell>
          <cell r="E4683" t="str">
            <v>KS</v>
          </cell>
          <cell r="F4683">
            <v>1407</v>
          </cell>
        </row>
        <row r="4684">
          <cell r="A4684">
            <v>6062314</v>
          </cell>
          <cell r="B4684" t="str">
            <v>Přepážka...TSG 30 DD</v>
          </cell>
          <cell r="C4684">
            <v>275</v>
          </cell>
          <cell r="D4684">
            <v>1</v>
          </cell>
          <cell r="E4684" t="str">
            <v>M</v>
          </cell>
          <cell r="F4684">
            <v>275</v>
          </cell>
        </row>
        <row r="4685">
          <cell r="A4685">
            <v>6062321</v>
          </cell>
          <cell r="B4685" t="str">
            <v>Přepážka...TSG 45 DD</v>
          </cell>
          <cell r="C4685">
            <v>287</v>
          </cell>
          <cell r="D4685">
            <v>1</v>
          </cell>
          <cell r="E4685" t="str">
            <v>M</v>
          </cell>
          <cell r="F4685">
            <v>287</v>
          </cell>
        </row>
        <row r="4686">
          <cell r="A4686">
            <v>6062327</v>
          </cell>
          <cell r="B4686" t="str">
            <v>Přepážka...TSG 60 DD</v>
          </cell>
          <cell r="C4686">
            <v>342</v>
          </cell>
          <cell r="D4686">
            <v>1</v>
          </cell>
          <cell r="E4686" t="str">
            <v>M</v>
          </cell>
          <cell r="F4686">
            <v>342</v>
          </cell>
        </row>
        <row r="4687">
          <cell r="A4687">
            <v>6062331</v>
          </cell>
          <cell r="B4687" t="str">
            <v>Přepážka...TSG 85 DD</v>
          </cell>
          <cell r="C4687">
            <v>450</v>
          </cell>
          <cell r="D4687">
            <v>1</v>
          </cell>
          <cell r="E4687" t="str">
            <v>M</v>
          </cell>
          <cell r="F4687">
            <v>450</v>
          </cell>
        </row>
        <row r="4688">
          <cell r="A4688">
            <v>6062335</v>
          </cell>
          <cell r="B4688" t="str">
            <v>Přepážka...TSG 110 DD</v>
          </cell>
          <cell r="C4688">
            <v>482</v>
          </cell>
          <cell r="D4688">
            <v>1</v>
          </cell>
          <cell r="E4688" t="str">
            <v>M</v>
          </cell>
          <cell r="F4688">
            <v>482</v>
          </cell>
        </row>
        <row r="4689">
          <cell r="A4689">
            <v>6062338</v>
          </cell>
          <cell r="B4689" t="str">
            <v>Přepážka...TSG 135 DD</v>
          </cell>
          <cell r="C4689">
            <v>482</v>
          </cell>
          <cell r="D4689">
            <v>1</v>
          </cell>
          <cell r="E4689" t="str">
            <v>M</v>
          </cell>
          <cell r="F4689">
            <v>482</v>
          </cell>
        </row>
        <row r="4690">
          <cell r="A4690">
            <v>6062390</v>
          </cell>
          <cell r="B4690" t="str">
            <v>Přepážka...TSG100Z BKRS FS</v>
          </cell>
          <cell r="C4690">
            <v>470</v>
          </cell>
          <cell r="D4690">
            <v>1</v>
          </cell>
          <cell r="E4690" t="str">
            <v>M</v>
          </cell>
          <cell r="F4690">
            <v>470</v>
          </cell>
        </row>
        <row r="4691">
          <cell r="A4691">
            <v>6062391</v>
          </cell>
          <cell r="B4691" t="str">
            <v>Přepážka...TSG110Z BKRS FS</v>
          </cell>
          <cell r="C4691">
            <v>429</v>
          </cell>
          <cell r="D4691">
            <v>1</v>
          </cell>
          <cell r="E4691" t="str">
            <v>M</v>
          </cell>
          <cell r="F4691">
            <v>429</v>
          </cell>
        </row>
        <row r="4692">
          <cell r="A4692">
            <v>6063160</v>
          </cell>
          <cell r="B4692" t="str">
            <v>Kabelový žlab MKSU...MKSU 610 FS</v>
          </cell>
          <cell r="C4692">
            <v>436</v>
          </cell>
          <cell r="D4692">
            <v>1</v>
          </cell>
          <cell r="E4692" t="str">
            <v>M</v>
          </cell>
          <cell r="F4692">
            <v>436</v>
          </cell>
        </row>
        <row r="4693">
          <cell r="A4693">
            <v>6063179</v>
          </cell>
          <cell r="B4693" t="str">
            <v>Kabelový žlab MKSU...MKSU 615 FS</v>
          </cell>
          <cell r="C4693">
            <v>587</v>
          </cell>
          <cell r="D4693">
            <v>1</v>
          </cell>
          <cell r="E4693" t="str">
            <v>M</v>
          </cell>
          <cell r="F4693">
            <v>587</v>
          </cell>
        </row>
        <row r="4694">
          <cell r="A4694">
            <v>6063187</v>
          </cell>
          <cell r="B4694" t="str">
            <v>Kabelový žlab MKSU...MKSU 620 FS</v>
          </cell>
          <cell r="C4694">
            <v>612</v>
          </cell>
          <cell r="D4694">
            <v>1</v>
          </cell>
          <cell r="E4694" t="str">
            <v>M</v>
          </cell>
          <cell r="F4694">
            <v>612</v>
          </cell>
        </row>
        <row r="4695">
          <cell r="A4695">
            <v>6063209</v>
          </cell>
          <cell r="B4695" t="str">
            <v>Kabelový žlab MKSU...MKSU 630 FS</v>
          </cell>
          <cell r="C4695">
            <v>764</v>
          </cell>
          <cell r="D4695">
            <v>1</v>
          </cell>
          <cell r="E4695" t="str">
            <v>M</v>
          </cell>
          <cell r="F4695">
            <v>764</v>
          </cell>
        </row>
        <row r="4696">
          <cell r="A4696">
            <v>6063225</v>
          </cell>
          <cell r="B4696" t="str">
            <v>Kabelový žlab MKSU...MKSU 640 FS</v>
          </cell>
          <cell r="C4696">
            <v>984</v>
          </cell>
          <cell r="D4696">
            <v>1</v>
          </cell>
          <cell r="E4696" t="str">
            <v>M</v>
          </cell>
          <cell r="F4696">
            <v>984</v>
          </cell>
        </row>
        <row r="4697">
          <cell r="A4697">
            <v>6063234</v>
          </cell>
          <cell r="B4697" t="str">
            <v>Kabelový žlab SKSU...SKSU 610 FS</v>
          </cell>
          <cell r="C4697">
            <v>807</v>
          </cell>
          <cell r="D4697">
            <v>1</v>
          </cell>
          <cell r="E4697" t="str">
            <v>M</v>
          </cell>
          <cell r="F4697">
            <v>807</v>
          </cell>
        </row>
        <row r="4698">
          <cell r="A4698">
            <v>6063236</v>
          </cell>
          <cell r="B4698" t="str">
            <v>Kabelový žlab SKSU...SKSU 620 FS</v>
          </cell>
          <cell r="C4698">
            <v>1073</v>
          </cell>
          <cell r="D4698">
            <v>1</v>
          </cell>
          <cell r="E4698" t="str">
            <v>M</v>
          </cell>
          <cell r="F4698">
            <v>1073</v>
          </cell>
        </row>
        <row r="4699">
          <cell r="A4699">
            <v>6063238</v>
          </cell>
          <cell r="B4699" t="str">
            <v>Kabelový žlab SKSU...SKSU 630 FS</v>
          </cell>
          <cell r="C4699">
            <v>1336</v>
          </cell>
          <cell r="D4699">
            <v>1</v>
          </cell>
          <cell r="E4699" t="str">
            <v>M</v>
          </cell>
          <cell r="F4699">
            <v>1336</v>
          </cell>
        </row>
        <row r="4700">
          <cell r="A4700">
            <v>6063314</v>
          </cell>
          <cell r="B4700" t="str">
            <v>Kabelový žlab MKSU...MKSU 820 FS</v>
          </cell>
          <cell r="C4700">
            <v>584</v>
          </cell>
          <cell r="D4700">
            <v>1</v>
          </cell>
          <cell r="E4700" t="str">
            <v>M</v>
          </cell>
          <cell r="F4700">
            <v>584</v>
          </cell>
        </row>
        <row r="4701">
          <cell r="A4701">
            <v>6063403</v>
          </cell>
          <cell r="B4701" t="str">
            <v>Kabelový žlab SKSU...SKSU 110 FS</v>
          </cell>
          <cell r="C4701">
            <v>1183</v>
          </cell>
          <cell r="D4701">
            <v>1</v>
          </cell>
          <cell r="E4701" t="str">
            <v>M</v>
          </cell>
          <cell r="F4701">
            <v>1183</v>
          </cell>
        </row>
        <row r="4702">
          <cell r="A4702">
            <v>6063438</v>
          </cell>
          <cell r="B4702" t="str">
            <v>Kabelový žlab SKSU...SKSU 120 FS</v>
          </cell>
          <cell r="C4702">
            <v>1619</v>
          </cell>
          <cell r="D4702">
            <v>1</v>
          </cell>
          <cell r="E4702" t="str">
            <v>M</v>
          </cell>
          <cell r="F4702">
            <v>1619</v>
          </cell>
        </row>
        <row r="4703">
          <cell r="A4703">
            <v>6063454</v>
          </cell>
          <cell r="B4703" t="str">
            <v>Kabelový žlab SKSU...SKSU 130 FS</v>
          </cell>
          <cell r="C4703">
            <v>1968</v>
          </cell>
          <cell r="D4703">
            <v>1</v>
          </cell>
          <cell r="E4703" t="str">
            <v>M</v>
          </cell>
          <cell r="F4703">
            <v>1968</v>
          </cell>
        </row>
        <row r="4704">
          <cell r="A4704">
            <v>6063470</v>
          </cell>
          <cell r="B4704" t="str">
            <v>Kabelový žlab SKSU...SKSU 140 FS</v>
          </cell>
          <cell r="C4704">
            <v>2349</v>
          </cell>
          <cell r="D4704">
            <v>1</v>
          </cell>
          <cell r="E4704" t="str">
            <v>M</v>
          </cell>
          <cell r="F4704">
            <v>2349</v>
          </cell>
        </row>
        <row r="4705">
          <cell r="A4705">
            <v>6063497</v>
          </cell>
          <cell r="B4705" t="str">
            <v>Kabelový žlab SKSU...SKSU 150 FS</v>
          </cell>
          <cell r="C4705">
            <v>2927</v>
          </cell>
          <cell r="D4705">
            <v>1</v>
          </cell>
          <cell r="E4705" t="str">
            <v>M</v>
          </cell>
          <cell r="F4705">
            <v>2927</v>
          </cell>
        </row>
        <row r="4706">
          <cell r="A4706">
            <v>6063772</v>
          </cell>
          <cell r="B4706" t="str">
            <v>Kabelový žlab MKSU...MKSU 610 A2</v>
          </cell>
          <cell r="C4706">
            <v>1412</v>
          </cell>
          <cell r="D4706">
            <v>1</v>
          </cell>
          <cell r="E4706" t="str">
            <v>M</v>
          </cell>
          <cell r="F4706">
            <v>1412</v>
          </cell>
        </row>
        <row r="4707">
          <cell r="A4707">
            <v>6063780</v>
          </cell>
          <cell r="B4707" t="str">
            <v>Kabelový žlab MKSU...MKSU 620 A2</v>
          </cell>
          <cell r="C4707">
            <v>2858</v>
          </cell>
          <cell r="D4707">
            <v>1</v>
          </cell>
          <cell r="E4707" t="str">
            <v>M</v>
          </cell>
          <cell r="F4707">
            <v>2858</v>
          </cell>
        </row>
        <row r="4708">
          <cell r="A4708">
            <v>6063799</v>
          </cell>
          <cell r="B4708" t="str">
            <v>Kabelový žlab MKSU...MKSU 630 A2</v>
          </cell>
          <cell r="C4708">
            <v>3480</v>
          </cell>
          <cell r="D4708">
            <v>1</v>
          </cell>
          <cell r="E4708" t="str">
            <v>M</v>
          </cell>
          <cell r="F4708">
            <v>3480</v>
          </cell>
        </row>
        <row r="4709">
          <cell r="A4709">
            <v>6063845</v>
          </cell>
          <cell r="B4709" t="str">
            <v>Kabelový žlab MKSU...MKSU 640 A2</v>
          </cell>
          <cell r="C4709">
            <v>3963</v>
          </cell>
          <cell r="D4709">
            <v>1</v>
          </cell>
          <cell r="E4709" t="str">
            <v>M</v>
          </cell>
          <cell r="F4709">
            <v>3963</v>
          </cell>
        </row>
        <row r="4710">
          <cell r="A4710">
            <v>6063861</v>
          </cell>
          <cell r="B4710" t="str">
            <v>Kabelový žlab MKSU...MKSU 650 A2</v>
          </cell>
          <cell r="C4710">
            <v>4540</v>
          </cell>
          <cell r="D4710">
            <v>1</v>
          </cell>
          <cell r="E4710" t="str">
            <v>M</v>
          </cell>
          <cell r="F4710">
            <v>4540</v>
          </cell>
        </row>
        <row r="4711">
          <cell r="A4711">
            <v>6063888</v>
          </cell>
          <cell r="B4711" t="str">
            <v>Kabelový žlab MKSU...MKSU 660 A2</v>
          </cell>
          <cell r="C4711">
            <v>5069</v>
          </cell>
          <cell r="D4711">
            <v>1</v>
          </cell>
          <cell r="E4711" t="str">
            <v>M</v>
          </cell>
          <cell r="F4711">
            <v>5069</v>
          </cell>
        </row>
        <row r="4712">
          <cell r="A4712">
            <v>6063950</v>
          </cell>
          <cell r="B4712" t="str">
            <v>Kabelový žlab SKSU...SKSU 640 FS</v>
          </cell>
          <cell r="C4712">
            <v>1734</v>
          </cell>
          <cell r="D4712">
            <v>1</v>
          </cell>
          <cell r="E4712" t="str">
            <v>M</v>
          </cell>
          <cell r="F4712">
            <v>1734</v>
          </cell>
        </row>
        <row r="4713">
          <cell r="A4713">
            <v>6064302</v>
          </cell>
          <cell r="B4713" t="str">
            <v>Kabelový žlab MKSU...MKSU 610 FT</v>
          </cell>
          <cell r="C4713">
            <v>808</v>
          </cell>
          <cell r="D4713">
            <v>1</v>
          </cell>
          <cell r="E4713" t="str">
            <v>M</v>
          </cell>
          <cell r="F4713">
            <v>808</v>
          </cell>
        </row>
        <row r="4714">
          <cell r="A4714">
            <v>6064307</v>
          </cell>
          <cell r="B4714" t="str">
            <v>Kabelový žlab SKSU...SKSU 610 FT</v>
          </cell>
          <cell r="C4714">
            <v>874</v>
          </cell>
          <cell r="D4714">
            <v>1</v>
          </cell>
          <cell r="E4714" t="str">
            <v>M</v>
          </cell>
          <cell r="F4714">
            <v>874</v>
          </cell>
        </row>
        <row r="4715">
          <cell r="A4715">
            <v>6064319</v>
          </cell>
          <cell r="B4715" t="str">
            <v>Kabelový žlab MKSU...MKSU 615 FT</v>
          </cell>
          <cell r="C4715">
            <v>1114</v>
          </cell>
          <cell r="D4715">
            <v>1</v>
          </cell>
          <cell r="E4715" t="str">
            <v>M</v>
          </cell>
          <cell r="F4715">
            <v>1114</v>
          </cell>
        </row>
        <row r="4716">
          <cell r="A4716">
            <v>6064345</v>
          </cell>
          <cell r="B4716" t="str">
            <v>Kabelový žlab MKSU...MKSU 620 FT</v>
          </cell>
          <cell r="C4716">
            <v>1528</v>
          </cell>
          <cell r="D4716">
            <v>1</v>
          </cell>
          <cell r="E4716" t="str">
            <v>M</v>
          </cell>
          <cell r="F4716">
            <v>1528</v>
          </cell>
        </row>
        <row r="4717">
          <cell r="A4717">
            <v>6064353</v>
          </cell>
          <cell r="B4717" t="str">
            <v>Kabelový žlab SKSU...SKSU 620 FT</v>
          </cell>
          <cell r="C4717">
            <v>1622</v>
          </cell>
          <cell r="D4717">
            <v>1</v>
          </cell>
          <cell r="E4717" t="str">
            <v>M</v>
          </cell>
          <cell r="F4717">
            <v>1622</v>
          </cell>
        </row>
        <row r="4718">
          <cell r="A4718">
            <v>6064409</v>
          </cell>
          <cell r="B4718" t="str">
            <v>Kabelový žlab SKSU...SKSU 630 FT</v>
          </cell>
          <cell r="C4718">
            <v>2038</v>
          </cell>
          <cell r="D4718">
            <v>1</v>
          </cell>
          <cell r="E4718" t="str">
            <v>M</v>
          </cell>
          <cell r="F4718">
            <v>2038</v>
          </cell>
        </row>
        <row r="4719">
          <cell r="A4719">
            <v>6064426</v>
          </cell>
          <cell r="B4719" t="str">
            <v>Kabelový žlab MKSU...MKSU 640 FT</v>
          </cell>
          <cell r="C4719">
            <v>2123</v>
          </cell>
          <cell r="D4719">
            <v>1</v>
          </cell>
          <cell r="E4719" t="str">
            <v>M</v>
          </cell>
          <cell r="F4719">
            <v>2123</v>
          </cell>
        </row>
        <row r="4720">
          <cell r="A4720">
            <v>6064435</v>
          </cell>
          <cell r="B4720" t="str">
            <v>Kabelový žlab SKSU...SKSU 640 FT</v>
          </cell>
          <cell r="C4720">
            <v>1777</v>
          </cell>
          <cell r="D4720">
            <v>1</v>
          </cell>
          <cell r="E4720" t="str">
            <v>M</v>
          </cell>
          <cell r="F4720">
            <v>1777</v>
          </cell>
        </row>
        <row r="4721">
          <cell r="A4721">
            <v>6064795</v>
          </cell>
          <cell r="B4721" t="str">
            <v>Kabelový žlab SKSU...SKSU 110 FT</v>
          </cell>
          <cell r="C4721">
            <v>2056</v>
          </cell>
          <cell r="D4721">
            <v>1</v>
          </cell>
          <cell r="E4721" t="str">
            <v>M</v>
          </cell>
          <cell r="F4721">
            <v>2056</v>
          </cell>
        </row>
        <row r="4722">
          <cell r="A4722">
            <v>6064833</v>
          </cell>
          <cell r="B4722" t="str">
            <v>Kabelový žlab SKSU...SKSU 120 FT</v>
          </cell>
          <cell r="C4722">
            <v>2769</v>
          </cell>
          <cell r="D4722">
            <v>1</v>
          </cell>
          <cell r="E4722" t="str">
            <v>M</v>
          </cell>
          <cell r="F4722">
            <v>2769</v>
          </cell>
        </row>
        <row r="4723">
          <cell r="A4723">
            <v>6064884</v>
          </cell>
          <cell r="B4723" t="str">
            <v>Kabelový žlab SKSU...SKSU 130 FT</v>
          </cell>
          <cell r="C4723">
            <v>3694</v>
          </cell>
          <cell r="D4723">
            <v>1</v>
          </cell>
          <cell r="E4723" t="str">
            <v>M</v>
          </cell>
          <cell r="F4723">
            <v>3694</v>
          </cell>
        </row>
        <row r="4724">
          <cell r="A4724">
            <v>6064922</v>
          </cell>
          <cell r="B4724" t="str">
            <v>Kabelový žlab SKSU...SKSU 140 FT</v>
          </cell>
          <cell r="C4724">
            <v>3882</v>
          </cell>
          <cell r="D4724">
            <v>1</v>
          </cell>
          <cell r="E4724" t="str">
            <v>M</v>
          </cell>
          <cell r="F4724">
            <v>3882</v>
          </cell>
        </row>
        <row r="4725">
          <cell r="A4725">
            <v>6065012</v>
          </cell>
          <cell r="B4725" t="str">
            <v>aretační zámek kabelového víka...DRL H FT</v>
          </cell>
          <cell r="C4725">
            <v>38</v>
          </cell>
          <cell r="D4725">
            <v>1</v>
          </cell>
          <cell r="E4725" t="str">
            <v>KS</v>
          </cell>
          <cell r="F4725">
            <v>38</v>
          </cell>
        </row>
        <row r="4726">
          <cell r="A4726">
            <v>6065016</v>
          </cell>
          <cell r="B4726" t="str">
            <v>aretační zámek kabelového víka...DRL H S A2</v>
          </cell>
          <cell r="C4726">
            <v>90</v>
          </cell>
          <cell r="D4726">
            <v>1</v>
          </cell>
          <cell r="E4726" t="str">
            <v>KS</v>
          </cell>
          <cell r="F4726">
            <v>90</v>
          </cell>
        </row>
        <row r="4727">
          <cell r="A4727">
            <v>6065018</v>
          </cell>
          <cell r="B4727" t="str">
            <v>aretační zámek kabelového víka...DRL H S FT</v>
          </cell>
          <cell r="C4727">
            <v>99</v>
          </cell>
          <cell r="D4727">
            <v>1</v>
          </cell>
          <cell r="E4727" t="str">
            <v>KS</v>
          </cell>
          <cell r="F4727">
            <v>99</v>
          </cell>
        </row>
        <row r="4728">
          <cell r="A4728">
            <v>6065104</v>
          </cell>
          <cell r="B4728" t="str">
            <v>Otočná západka...AZDR 100 FT</v>
          </cell>
          <cell r="C4728">
            <v>49</v>
          </cell>
          <cell r="D4728">
            <v>1</v>
          </cell>
          <cell r="E4728" t="str">
            <v>KS</v>
          </cell>
          <cell r="F4728">
            <v>49</v>
          </cell>
        </row>
        <row r="4729">
          <cell r="A4729">
            <v>6065112</v>
          </cell>
          <cell r="B4729" t="str">
            <v>Otočná západka...AZDR 50 FT</v>
          </cell>
          <cell r="C4729">
            <v>73</v>
          </cell>
          <cell r="D4729">
            <v>1</v>
          </cell>
          <cell r="E4729" t="str">
            <v>KS</v>
          </cell>
          <cell r="F4729">
            <v>73</v>
          </cell>
        </row>
        <row r="4730">
          <cell r="A4730">
            <v>6065309</v>
          </cell>
          <cell r="B4730" t="str">
            <v>Otočná západka...AZDR 50 A2</v>
          </cell>
          <cell r="C4730">
            <v>92</v>
          </cell>
          <cell r="D4730">
            <v>1</v>
          </cell>
          <cell r="E4730" t="str">
            <v>KS</v>
          </cell>
          <cell r="F4730">
            <v>92</v>
          </cell>
        </row>
        <row r="4731">
          <cell r="A4731">
            <v>6065317</v>
          </cell>
          <cell r="B4731" t="str">
            <v>Otočná západka...AZDR 100 A2</v>
          </cell>
          <cell r="C4731">
            <v>105</v>
          </cell>
          <cell r="D4731">
            <v>1</v>
          </cell>
          <cell r="E4731" t="str">
            <v>KS</v>
          </cell>
          <cell r="F4731">
            <v>105</v>
          </cell>
        </row>
        <row r="4732">
          <cell r="A4732">
            <v>6065475</v>
          </cell>
          <cell r="B4732" t="str">
            <v>Distanční držák...AH 35 A2</v>
          </cell>
          <cell r="C4732">
            <v>460</v>
          </cell>
          <cell r="D4732">
            <v>1</v>
          </cell>
          <cell r="E4732" t="str">
            <v>KS</v>
          </cell>
          <cell r="F4732">
            <v>460</v>
          </cell>
        </row>
        <row r="4733">
          <cell r="A4733">
            <v>6065477</v>
          </cell>
          <cell r="B4733" t="str">
            <v>Distanční držák...AH 35 WS A2</v>
          </cell>
          <cell r="C4733">
            <v>463</v>
          </cell>
          <cell r="D4733">
            <v>1</v>
          </cell>
          <cell r="E4733" t="str">
            <v>KS</v>
          </cell>
          <cell r="F4733">
            <v>463</v>
          </cell>
        </row>
        <row r="4734">
          <cell r="A4734">
            <v>6065538</v>
          </cell>
          <cell r="B4734" t="str">
            <v>Spona víka...DKL 60 A2</v>
          </cell>
          <cell r="C4734">
            <v>229</v>
          </cell>
          <cell r="D4734">
            <v>1</v>
          </cell>
          <cell r="E4734" t="str">
            <v>KS</v>
          </cell>
          <cell r="F4734">
            <v>229</v>
          </cell>
        </row>
        <row r="4735">
          <cell r="A4735">
            <v>6065600</v>
          </cell>
          <cell r="B4735" t="str">
            <v>Spona víka...DKU A2</v>
          </cell>
          <cell r="C4735">
            <v>28.99</v>
          </cell>
          <cell r="D4735">
            <v>100</v>
          </cell>
          <cell r="E4735" t="str">
            <v>KS</v>
          </cell>
          <cell r="F4735">
            <v>2899</v>
          </cell>
        </row>
        <row r="4736">
          <cell r="A4736">
            <v>6065710</v>
          </cell>
          <cell r="B4736" t="str">
            <v>Spojka tvar. prvku...FVM 610 DD</v>
          </cell>
          <cell r="C4736">
            <v>704</v>
          </cell>
          <cell r="D4736">
            <v>1</v>
          </cell>
          <cell r="E4736" t="str">
            <v>KS</v>
          </cell>
          <cell r="F4736">
            <v>704</v>
          </cell>
        </row>
        <row r="4737">
          <cell r="A4737">
            <v>6065712</v>
          </cell>
          <cell r="B4737" t="str">
            <v>Spojka tvar. prvku...FVM 615 DD</v>
          </cell>
          <cell r="C4737">
            <v>708</v>
          </cell>
          <cell r="D4737">
            <v>1</v>
          </cell>
          <cell r="E4737" t="str">
            <v>KS</v>
          </cell>
          <cell r="F4737">
            <v>708</v>
          </cell>
        </row>
        <row r="4738">
          <cell r="A4738">
            <v>6065714</v>
          </cell>
          <cell r="B4738" t="str">
            <v>Spojka tvar. prvku...FVM 620 DD</v>
          </cell>
          <cell r="C4738">
            <v>742</v>
          </cell>
          <cell r="D4738">
            <v>1</v>
          </cell>
          <cell r="E4738" t="str">
            <v>KS</v>
          </cell>
          <cell r="F4738">
            <v>742</v>
          </cell>
        </row>
        <row r="4739">
          <cell r="A4739">
            <v>6065716</v>
          </cell>
          <cell r="B4739" t="str">
            <v>Spojka tvar. prvku...FVM 630 DD</v>
          </cell>
          <cell r="C4739">
            <v>801</v>
          </cell>
          <cell r="D4739">
            <v>1</v>
          </cell>
          <cell r="E4739" t="str">
            <v>KS</v>
          </cell>
          <cell r="F4739">
            <v>801</v>
          </cell>
        </row>
        <row r="4740">
          <cell r="A4740">
            <v>6065722</v>
          </cell>
          <cell r="B4740" t="str">
            <v>Spojka tvar. prvku...FVM 660 DD</v>
          </cell>
          <cell r="C4740">
            <v>1013</v>
          </cell>
          <cell r="D4740">
            <v>1</v>
          </cell>
          <cell r="E4740" t="str">
            <v>KS</v>
          </cell>
          <cell r="F4740">
            <v>1013</v>
          </cell>
        </row>
        <row r="4741">
          <cell r="A4741">
            <v>6065730</v>
          </cell>
          <cell r="B4741" t="str">
            <v>Spojka tvar. prvku...FVM 610 A2</v>
          </cell>
          <cell r="C4741">
            <v>950</v>
          </cell>
          <cell r="D4741">
            <v>1</v>
          </cell>
          <cell r="E4741" t="str">
            <v>KS</v>
          </cell>
          <cell r="F4741">
            <v>950</v>
          </cell>
        </row>
        <row r="4742">
          <cell r="A4742">
            <v>6065732</v>
          </cell>
          <cell r="B4742" t="str">
            <v>Spojka tvar. prvku...FVM 615 A2</v>
          </cell>
          <cell r="C4742">
            <v>1073</v>
          </cell>
          <cell r="D4742">
            <v>1</v>
          </cell>
          <cell r="E4742" t="str">
            <v>KS</v>
          </cell>
          <cell r="F4742">
            <v>1073</v>
          </cell>
        </row>
        <row r="4743">
          <cell r="A4743">
            <v>6065734</v>
          </cell>
          <cell r="B4743" t="str">
            <v>Spojka tvar. prvku...FVM 620 A2</v>
          </cell>
          <cell r="C4743">
            <v>1071</v>
          </cell>
          <cell r="D4743">
            <v>1</v>
          </cell>
          <cell r="E4743" t="str">
            <v>KS</v>
          </cell>
          <cell r="F4743">
            <v>1071</v>
          </cell>
        </row>
        <row r="4744">
          <cell r="A4744">
            <v>6065910</v>
          </cell>
          <cell r="B4744" t="str">
            <v>Spojka tvarového dílu...FVM 110 DD</v>
          </cell>
          <cell r="C4744">
            <v>776</v>
          </cell>
          <cell r="D4744">
            <v>1</v>
          </cell>
          <cell r="E4744" t="str">
            <v>KS</v>
          </cell>
          <cell r="F4744">
            <v>776</v>
          </cell>
        </row>
        <row r="4745">
          <cell r="A4745">
            <v>6065922</v>
          </cell>
          <cell r="B4745" t="str">
            <v>Spojka tvarového dílu...FVM 160 DD</v>
          </cell>
          <cell r="C4745">
            <v>1222</v>
          </cell>
          <cell r="D4745">
            <v>1</v>
          </cell>
          <cell r="E4745" t="str">
            <v>KS</v>
          </cell>
          <cell r="F4745">
            <v>1222</v>
          </cell>
        </row>
        <row r="4746">
          <cell r="A4746">
            <v>6065930</v>
          </cell>
          <cell r="B4746" t="str">
            <v>Spojka...FVM 110 A2</v>
          </cell>
          <cell r="C4746">
            <v>1116</v>
          </cell>
          <cell r="D4746">
            <v>1</v>
          </cell>
          <cell r="E4746" t="str">
            <v>KS</v>
          </cell>
          <cell r="F4746">
            <v>1116</v>
          </cell>
        </row>
        <row r="4747">
          <cell r="A4747">
            <v>6065934</v>
          </cell>
          <cell r="B4747" t="str">
            <v>Spojka tvarového prvku...FVM 120 A2</v>
          </cell>
          <cell r="C4747">
            <v>1437</v>
          </cell>
          <cell r="D4747">
            <v>1</v>
          </cell>
          <cell r="E4747" t="str">
            <v>KS</v>
          </cell>
          <cell r="F4747">
            <v>1437</v>
          </cell>
        </row>
        <row r="4748">
          <cell r="A4748">
            <v>6065978</v>
          </cell>
          <cell r="B4748" t="str">
            <v>Spojka na dist. vyrovnání...RDV 630 DD</v>
          </cell>
          <cell r="C4748">
            <v>901</v>
          </cell>
          <cell r="D4748">
            <v>1</v>
          </cell>
          <cell r="E4748" t="str">
            <v>KS</v>
          </cell>
          <cell r="F4748">
            <v>901</v>
          </cell>
        </row>
        <row r="4749">
          <cell r="A4749">
            <v>6066046</v>
          </cell>
          <cell r="B4749" t="str">
            <v>Spojka...SSV FT</v>
          </cell>
          <cell r="C4749">
            <v>74</v>
          </cell>
          <cell r="D4749">
            <v>1</v>
          </cell>
          <cell r="E4749" t="str">
            <v>KS</v>
          </cell>
          <cell r="F4749">
            <v>74</v>
          </cell>
        </row>
        <row r="4750">
          <cell r="A4750">
            <v>6066242</v>
          </cell>
          <cell r="B4750" t="str">
            <v>Šroubová spojka...MKR SV FS</v>
          </cell>
          <cell r="C4750">
            <v>42</v>
          </cell>
          <cell r="D4750">
            <v>1</v>
          </cell>
          <cell r="E4750" t="str">
            <v>KS</v>
          </cell>
          <cell r="F4750">
            <v>42</v>
          </cell>
        </row>
        <row r="4751">
          <cell r="A4751">
            <v>6066505</v>
          </cell>
          <cell r="B4751" t="str">
            <v>Závěsný úhelník...AHB 50 D4 FT</v>
          </cell>
          <cell r="C4751">
            <v>41.18</v>
          </cell>
          <cell r="D4751">
            <v>100</v>
          </cell>
          <cell r="E4751" t="str">
            <v>KS</v>
          </cell>
          <cell r="F4751">
            <v>4118</v>
          </cell>
        </row>
        <row r="4752">
          <cell r="A4752">
            <v>6066508</v>
          </cell>
          <cell r="B4752" t="str">
            <v>Závěsný úhelník...AHB 50 D4 A4</v>
          </cell>
          <cell r="C4752">
            <v>129.57</v>
          </cell>
          <cell r="D4752">
            <v>100</v>
          </cell>
          <cell r="E4752" t="str">
            <v>KS</v>
          </cell>
          <cell r="F4752">
            <v>12957</v>
          </cell>
        </row>
        <row r="4753">
          <cell r="A4753">
            <v>6066510</v>
          </cell>
          <cell r="B4753" t="str">
            <v>Závěsný úhelník...AHB 100 D5 FT</v>
          </cell>
          <cell r="C4753">
            <v>62.76</v>
          </cell>
          <cell r="D4753">
            <v>100</v>
          </cell>
          <cell r="E4753" t="str">
            <v>KS</v>
          </cell>
          <cell r="F4753">
            <v>6276</v>
          </cell>
        </row>
        <row r="4754">
          <cell r="A4754">
            <v>6066550</v>
          </cell>
          <cell r="B4754" t="str">
            <v>Podélné a úhlové spojky...VF AZK FT</v>
          </cell>
          <cell r="C4754">
            <v>80</v>
          </cell>
          <cell r="D4754">
            <v>1</v>
          </cell>
          <cell r="E4754" t="str">
            <v>KS</v>
          </cell>
          <cell r="F4754">
            <v>80</v>
          </cell>
        </row>
        <row r="4755">
          <cell r="A4755">
            <v>6066569</v>
          </cell>
          <cell r="B4755" t="str">
            <v>Podélné a úhlové spojky...VF AZK A2</v>
          </cell>
          <cell r="C4755">
            <v>142</v>
          </cell>
          <cell r="D4755">
            <v>1</v>
          </cell>
          <cell r="E4755" t="str">
            <v>KS</v>
          </cell>
          <cell r="F4755">
            <v>142</v>
          </cell>
        </row>
        <row r="4756">
          <cell r="A4756">
            <v>6066615</v>
          </cell>
          <cell r="B4756" t="str">
            <v>Podélná spojka...VF AZK 50 FS</v>
          </cell>
          <cell r="C4756">
            <v>361</v>
          </cell>
          <cell r="D4756">
            <v>1</v>
          </cell>
          <cell r="E4756" t="str">
            <v>KS</v>
          </cell>
          <cell r="F4756">
            <v>361</v>
          </cell>
        </row>
        <row r="4757">
          <cell r="A4757">
            <v>6066623</v>
          </cell>
          <cell r="B4757" t="str">
            <v>Podélná spojka...VF AZK 50 DD</v>
          </cell>
          <cell r="C4757">
            <v>412</v>
          </cell>
          <cell r="D4757">
            <v>1</v>
          </cell>
          <cell r="E4757" t="str">
            <v>KS</v>
          </cell>
          <cell r="F4757">
            <v>412</v>
          </cell>
        </row>
        <row r="4758">
          <cell r="A4758">
            <v>6066629</v>
          </cell>
          <cell r="B4758" t="str">
            <v>Podélná spojka...VF AZK 50 A2</v>
          </cell>
          <cell r="C4758">
            <v>892</v>
          </cell>
          <cell r="D4758">
            <v>1</v>
          </cell>
          <cell r="E4758" t="str">
            <v>KS</v>
          </cell>
          <cell r="F4758">
            <v>892</v>
          </cell>
        </row>
        <row r="4759">
          <cell r="A4759">
            <v>6066688</v>
          </cell>
          <cell r="B4759" t="str">
            <v>Ochranný kroužek...KSR-925 PE</v>
          </cell>
          <cell r="C4759">
            <v>45</v>
          </cell>
          <cell r="D4759">
            <v>1</v>
          </cell>
          <cell r="E4759" t="str">
            <v>KS</v>
          </cell>
          <cell r="F4759">
            <v>45</v>
          </cell>
        </row>
        <row r="4760">
          <cell r="A4760">
            <v>6066696</v>
          </cell>
          <cell r="B4760" t="str">
            <v>Ochranný kroužek...KSR-920 PE</v>
          </cell>
          <cell r="C4760">
            <v>45</v>
          </cell>
          <cell r="D4760">
            <v>1</v>
          </cell>
          <cell r="E4760" t="str">
            <v>KS</v>
          </cell>
          <cell r="F4760">
            <v>45</v>
          </cell>
        </row>
        <row r="4761">
          <cell r="A4761">
            <v>6066704</v>
          </cell>
          <cell r="B4761" t="str">
            <v>Ochranný kroužek...KSR-915 PE</v>
          </cell>
          <cell r="C4761">
            <v>47</v>
          </cell>
          <cell r="D4761">
            <v>1</v>
          </cell>
          <cell r="E4761" t="str">
            <v>KS</v>
          </cell>
          <cell r="F4761">
            <v>47</v>
          </cell>
        </row>
        <row r="4762">
          <cell r="A4762">
            <v>6066712</v>
          </cell>
          <cell r="B4762" t="str">
            <v>Ochranný kroužek...KSR-910 PE</v>
          </cell>
          <cell r="C4762">
            <v>43</v>
          </cell>
          <cell r="D4762">
            <v>1</v>
          </cell>
          <cell r="E4762" t="str">
            <v>KS</v>
          </cell>
          <cell r="F4762">
            <v>43</v>
          </cell>
        </row>
        <row r="4763">
          <cell r="A4763">
            <v>6066933</v>
          </cell>
          <cell r="B4763" t="str">
            <v>Kloubová spojka...SV A2</v>
          </cell>
          <cell r="C4763">
            <v>123</v>
          </cell>
          <cell r="D4763">
            <v>1</v>
          </cell>
          <cell r="E4763" t="str">
            <v>KS</v>
          </cell>
          <cell r="F4763">
            <v>123</v>
          </cell>
        </row>
        <row r="4764">
          <cell r="A4764">
            <v>6066941</v>
          </cell>
          <cell r="B4764" t="str">
            <v>Kloubová spojka...SV DD</v>
          </cell>
          <cell r="C4764">
            <v>88</v>
          </cell>
          <cell r="D4764">
            <v>1</v>
          </cell>
          <cell r="E4764" t="str">
            <v>KS</v>
          </cell>
          <cell r="F4764">
            <v>88</v>
          </cell>
        </row>
        <row r="4765">
          <cell r="A4765">
            <v>6067085</v>
          </cell>
          <cell r="B4765" t="str">
            <v>Podélná spojka...RLVK 35 FS</v>
          </cell>
          <cell r="C4765">
            <v>53</v>
          </cell>
          <cell r="D4765">
            <v>1</v>
          </cell>
          <cell r="E4765" t="str">
            <v>KS</v>
          </cell>
          <cell r="F4765">
            <v>53</v>
          </cell>
        </row>
        <row r="4766">
          <cell r="A4766">
            <v>6067093</v>
          </cell>
          <cell r="B4766" t="str">
            <v>Podélná spojka...RLVK 60 FS</v>
          </cell>
          <cell r="C4766">
            <v>72</v>
          </cell>
          <cell r="D4766">
            <v>1</v>
          </cell>
          <cell r="E4766" t="str">
            <v>KS</v>
          </cell>
          <cell r="F4766">
            <v>72</v>
          </cell>
        </row>
        <row r="4767">
          <cell r="A4767">
            <v>6067101</v>
          </cell>
          <cell r="B4767" t="str">
            <v>Podélná spojka, vertikální...RLVKV 60 FS</v>
          </cell>
          <cell r="C4767">
            <v>237</v>
          </cell>
          <cell r="D4767">
            <v>1</v>
          </cell>
          <cell r="E4767" t="str">
            <v>KS</v>
          </cell>
          <cell r="F4767">
            <v>237</v>
          </cell>
        </row>
        <row r="4768">
          <cell r="A4768">
            <v>6067107</v>
          </cell>
          <cell r="B4768" t="str">
            <v>Úhlová spojka...RWVL 35 FS</v>
          </cell>
          <cell r="C4768">
            <v>99</v>
          </cell>
          <cell r="D4768">
            <v>1</v>
          </cell>
          <cell r="E4768" t="str">
            <v>KS</v>
          </cell>
          <cell r="F4768">
            <v>99</v>
          </cell>
        </row>
        <row r="4769">
          <cell r="A4769">
            <v>6067115</v>
          </cell>
          <cell r="B4769" t="str">
            <v>Úhlová spojka...RWVL 60 FS</v>
          </cell>
          <cell r="C4769">
            <v>116</v>
          </cell>
          <cell r="D4769">
            <v>1</v>
          </cell>
          <cell r="E4769" t="str">
            <v>KS</v>
          </cell>
          <cell r="F4769">
            <v>116</v>
          </cell>
        </row>
        <row r="4770">
          <cell r="A4770">
            <v>6067123</v>
          </cell>
          <cell r="B4770" t="str">
            <v>Podélné a úhlové spojky...RLVL 85 FS</v>
          </cell>
          <cell r="C4770">
            <v>183</v>
          </cell>
          <cell r="D4770">
            <v>1</v>
          </cell>
          <cell r="E4770" t="str">
            <v>KS</v>
          </cell>
          <cell r="F4770">
            <v>183</v>
          </cell>
        </row>
        <row r="4771">
          <cell r="A4771">
            <v>6067131</v>
          </cell>
          <cell r="B4771" t="str">
            <v>Podélné a úhlové spojky...RLVL 110 FS</v>
          </cell>
          <cell r="C4771">
            <v>197</v>
          </cell>
          <cell r="D4771">
            <v>1</v>
          </cell>
          <cell r="E4771" t="str">
            <v>KS</v>
          </cell>
          <cell r="F4771">
            <v>197</v>
          </cell>
        </row>
        <row r="4772">
          <cell r="A4772">
            <v>6067151</v>
          </cell>
          <cell r="B4772" t="str">
            <v>Spojka...RUVK 100 FS</v>
          </cell>
          <cell r="C4772">
            <v>183</v>
          </cell>
          <cell r="D4772">
            <v>1</v>
          </cell>
          <cell r="E4772" t="str">
            <v>KS</v>
          </cell>
          <cell r="F4772">
            <v>183</v>
          </cell>
        </row>
        <row r="4773">
          <cell r="A4773">
            <v>6067301</v>
          </cell>
          <cell r="B4773" t="str">
            <v>Podélná spojka...RLVK 35 FT</v>
          </cell>
          <cell r="C4773">
            <v>62</v>
          </cell>
          <cell r="D4773">
            <v>1</v>
          </cell>
          <cell r="E4773" t="str">
            <v>KS</v>
          </cell>
          <cell r="F4773">
            <v>62</v>
          </cell>
        </row>
        <row r="4774">
          <cell r="A4774">
            <v>6067328</v>
          </cell>
          <cell r="B4774" t="str">
            <v>Úhlová spojka...RWVL 35 FT</v>
          </cell>
          <cell r="C4774">
            <v>102</v>
          </cell>
          <cell r="D4774">
            <v>1</v>
          </cell>
          <cell r="E4774" t="str">
            <v>KS</v>
          </cell>
          <cell r="F4774">
            <v>102</v>
          </cell>
        </row>
        <row r="4775">
          <cell r="A4775">
            <v>6067603</v>
          </cell>
          <cell r="B4775" t="str">
            <v>Podélná spojka...RLVK 60 FT</v>
          </cell>
          <cell r="C4775">
            <v>104</v>
          </cell>
          <cell r="D4775">
            <v>1</v>
          </cell>
          <cell r="E4775" t="str">
            <v>KS</v>
          </cell>
          <cell r="F4775">
            <v>104</v>
          </cell>
        </row>
        <row r="4776">
          <cell r="A4776">
            <v>6067611</v>
          </cell>
          <cell r="B4776" t="str">
            <v>Úhlová spojka...RWVL 60 FT</v>
          </cell>
          <cell r="C4776">
            <v>133</v>
          </cell>
          <cell r="D4776">
            <v>1</v>
          </cell>
          <cell r="E4776" t="str">
            <v>KS</v>
          </cell>
          <cell r="F4776">
            <v>133</v>
          </cell>
        </row>
        <row r="4777">
          <cell r="A4777">
            <v>6067654</v>
          </cell>
          <cell r="B4777" t="str">
            <v>Podélná spojka...RLVK 60 A2</v>
          </cell>
          <cell r="C4777">
            <v>163</v>
          </cell>
          <cell r="D4777">
            <v>1</v>
          </cell>
          <cell r="E4777" t="str">
            <v>KS</v>
          </cell>
          <cell r="F4777">
            <v>163</v>
          </cell>
        </row>
        <row r="4778">
          <cell r="A4778">
            <v>6067662</v>
          </cell>
          <cell r="B4778" t="str">
            <v>Úhlová spojka...RWVL 60 A2</v>
          </cell>
          <cell r="C4778">
            <v>261</v>
          </cell>
          <cell r="D4778">
            <v>1</v>
          </cell>
          <cell r="E4778" t="str">
            <v>KS</v>
          </cell>
          <cell r="F4778">
            <v>261</v>
          </cell>
        </row>
        <row r="4779">
          <cell r="A4779">
            <v>6067664</v>
          </cell>
          <cell r="B4779" t="str">
            <v>Úhlová spojka...RWVL 60 A4</v>
          </cell>
          <cell r="C4779">
            <v>322</v>
          </cell>
          <cell r="D4779">
            <v>1</v>
          </cell>
          <cell r="E4779" t="str">
            <v>KS</v>
          </cell>
          <cell r="F4779">
            <v>322</v>
          </cell>
        </row>
        <row r="4780">
          <cell r="A4780">
            <v>6067675</v>
          </cell>
          <cell r="B4780" t="str">
            <v>Podélná spojka...RLVK 60 A4</v>
          </cell>
          <cell r="C4780">
            <v>243</v>
          </cell>
          <cell r="D4780">
            <v>1</v>
          </cell>
          <cell r="E4780" t="str">
            <v>KS</v>
          </cell>
          <cell r="F4780">
            <v>243</v>
          </cell>
        </row>
        <row r="4781">
          <cell r="A4781">
            <v>6067816</v>
          </cell>
          <cell r="B4781" t="str">
            <v>Podélné a úhlové spojky...RLVL 85 FT</v>
          </cell>
          <cell r="C4781">
            <v>187</v>
          </cell>
          <cell r="D4781">
            <v>1</v>
          </cell>
          <cell r="E4781" t="str">
            <v>KS</v>
          </cell>
          <cell r="F4781">
            <v>187</v>
          </cell>
        </row>
        <row r="4782">
          <cell r="A4782">
            <v>6067870</v>
          </cell>
          <cell r="B4782" t="str">
            <v>Podélná a úhlová spojka...RLVL 100 FS</v>
          </cell>
          <cell r="C4782">
            <v>185</v>
          </cell>
          <cell r="D4782">
            <v>1</v>
          </cell>
          <cell r="E4782" t="str">
            <v>KS</v>
          </cell>
          <cell r="F4782">
            <v>185</v>
          </cell>
        </row>
        <row r="4783">
          <cell r="A4783">
            <v>6067913</v>
          </cell>
          <cell r="B4783" t="str">
            <v>Podélné a úhlové spojky...RLVL 110 FT</v>
          </cell>
          <cell r="C4783">
            <v>223</v>
          </cell>
          <cell r="D4783">
            <v>1</v>
          </cell>
          <cell r="E4783" t="str">
            <v>KS</v>
          </cell>
          <cell r="F4783">
            <v>223</v>
          </cell>
        </row>
        <row r="4784">
          <cell r="A4784">
            <v>6067948</v>
          </cell>
          <cell r="B4784" t="str">
            <v>Podélné a úhlové spojky...RLVL 110 A2</v>
          </cell>
          <cell r="C4784">
            <v>430</v>
          </cell>
          <cell r="D4784">
            <v>1</v>
          </cell>
          <cell r="E4784" t="str">
            <v>KS</v>
          </cell>
          <cell r="F4784">
            <v>430</v>
          </cell>
        </row>
        <row r="4785">
          <cell r="A4785">
            <v>6067956</v>
          </cell>
          <cell r="B4785" t="str">
            <v>Rohová spojka...REV 35 FS</v>
          </cell>
          <cell r="C4785">
            <v>290</v>
          </cell>
          <cell r="D4785">
            <v>1</v>
          </cell>
          <cell r="E4785" t="str">
            <v>KS</v>
          </cell>
          <cell r="F4785">
            <v>290</v>
          </cell>
        </row>
        <row r="4786">
          <cell r="A4786">
            <v>6067970</v>
          </cell>
          <cell r="B4786" t="str">
            <v>Spojka přepážky...TSGV A2</v>
          </cell>
          <cell r="C4786">
            <v>51</v>
          </cell>
          <cell r="D4786">
            <v>1</v>
          </cell>
          <cell r="E4786" t="str">
            <v>KS</v>
          </cell>
          <cell r="F4786">
            <v>51</v>
          </cell>
        </row>
        <row r="4787">
          <cell r="A4787">
            <v>6067972</v>
          </cell>
          <cell r="B4787" t="str">
            <v>Rohová spojka...REV 60 FS</v>
          </cell>
          <cell r="C4787">
            <v>313</v>
          </cell>
          <cell r="D4787">
            <v>1</v>
          </cell>
          <cell r="E4787" t="str">
            <v>KS</v>
          </cell>
          <cell r="F4787">
            <v>313</v>
          </cell>
        </row>
        <row r="4788">
          <cell r="A4788">
            <v>6067980</v>
          </cell>
          <cell r="B4788" t="str">
            <v>Rohová spojka...REV 85 FS</v>
          </cell>
          <cell r="C4788">
            <v>452</v>
          </cell>
          <cell r="D4788">
            <v>1</v>
          </cell>
          <cell r="E4788" t="str">
            <v>KS</v>
          </cell>
          <cell r="F4788">
            <v>452</v>
          </cell>
        </row>
        <row r="4789">
          <cell r="A4789">
            <v>6067999</v>
          </cell>
          <cell r="B4789" t="str">
            <v>Rohová spojka...REV 110 FS</v>
          </cell>
          <cell r="C4789">
            <v>451</v>
          </cell>
          <cell r="D4789">
            <v>1</v>
          </cell>
          <cell r="E4789" t="str">
            <v>KS</v>
          </cell>
          <cell r="F4789">
            <v>451</v>
          </cell>
        </row>
        <row r="4790">
          <cell r="A4790">
            <v>6068022</v>
          </cell>
          <cell r="B4790" t="str">
            <v>Rohová spojka...REV 60 A2</v>
          </cell>
          <cell r="C4790">
            <v>704</v>
          </cell>
          <cell r="D4790">
            <v>1</v>
          </cell>
          <cell r="E4790" t="str">
            <v>KS</v>
          </cell>
          <cell r="F4790">
            <v>704</v>
          </cell>
        </row>
        <row r="4791">
          <cell r="A4791">
            <v>6068049</v>
          </cell>
          <cell r="B4791" t="str">
            <v>Rohová spojka...REV 110 A2</v>
          </cell>
          <cell r="C4791">
            <v>1364</v>
          </cell>
          <cell r="D4791">
            <v>1</v>
          </cell>
          <cell r="E4791" t="str">
            <v>KS</v>
          </cell>
          <cell r="F4791">
            <v>1364</v>
          </cell>
        </row>
        <row r="4792">
          <cell r="A4792">
            <v>6068146</v>
          </cell>
          <cell r="B4792" t="str">
            <v>Sada podélných spojek...RV 605 FS</v>
          </cell>
          <cell r="C4792">
            <v>157</v>
          </cell>
          <cell r="D4792">
            <v>1</v>
          </cell>
          <cell r="E4792" t="str">
            <v>KS</v>
          </cell>
          <cell r="F4792">
            <v>157</v>
          </cell>
        </row>
        <row r="4793">
          <cell r="A4793">
            <v>6068150</v>
          </cell>
          <cell r="B4793" t="str">
            <v>Sada podélných spojek...RV 607 FS</v>
          </cell>
          <cell r="C4793">
            <v>179</v>
          </cell>
          <cell r="D4793">
            <v>1</v>
          </cell>
          <cell r="E4793" t="str">
            <v>KS</v>
          </cell>
          <cell r="F4793">
            <v>179</v>
          </cell>
        </row>
        <row r="4794">
          <cell r="A4794">
            <v>6068154</v>
          </cell>
          <cell r="B4794" t="str">
            <v>Sada podélných spojek...RV 610 FS</v>
          </cell>
          <cell r="C4794">
            <v>184</v>
          </cell>
          <cell r="D4794">
            <v>1</v>
          </cell>
          <cell r="E4794" t="str">
            <v>KS</v>
          </cell>
          <cell r="F4794">
            <v>184</v>
          </cell>
        </row>
        <row r="4795">
          <cell r="A4795">
            <v>6068162</v>
          </cell>
          <cell r="B4795" t="str">
            <v>Sada podélných spojek...RV 615 FS</v>
          </cell>
          <cell r="C4795">
            <v>214</v>
          </cell>
          <cell r="D4795">
            <v>1</v>
          </cell>
          <cell r="E4795" t="str">
            <v>KS</v>
          </cell>
          <cell r="F4795">
            <v>214</v>
          </cell>
        </row>
        <row r="4796">
          <cell r="A4796">
            <v>6068170</v>
          </cell>
          <cell r="B4796" t="str">
            <v>Sada podélných spojek...RV 620 FS</v>
          </cell>
          <cell r="C4796">
            <v>216</v>
          </cell>
          <cell r="D4796">
            <v>1</v>
          </cell>
          <cell r="E4796" t="str">
            <v>KS</v>
          </cell>
          <cell r="F4796">
            <v>216</v>
          </cell>
        </row>
        <row r="4797">
          <cell r="A4797">
            <v>6068789</v>
          </cell>
          <cell r="B4797" t="str">
            <v>Sada podélných spojek...RVS 110 10 DD</v>
          </cell>
          <cell r="C4797">
            <v>825</v>
          </cell>
          <cell r="D4797">
            <v>1</v>
          </cell>
          <cell r="E4797" t="str">
            <v>KS</v>
          </cell>
          <cell r="F4797">
            <v>825</v>
          </cell>
        </row>
        <row r="4798">
          <cell r="A4798">
            <v>6068793</v>
          </cell>
          <cell r="B4798" t="str">
            <v>Sada podélných spojek...RVS 110 30 DD</v>
          </cell>
          <cell r="C4798">
            <v>909</v>
          </cell>
          <cell r="D4798">
            <v>1</v>
          </cell>
          <cell r="E4798" t="str">
            <v>KS</v>
          </cell>
          <cell r="F4798">
            <v>909</v>
          </cell>
        </row>
        <row r="4799">
          <cell r="A4799">
            <v>6068795</v>
          </cell>
          <cell r="B4799" t="str">
            <v>Sada podélných spojek...RVS 110 40 DD</v>
          </cell>
          <cell r="C4799">
            <v>975</v>
          </cell>
          <cell r="D4799">
            <v>1</v>
          </cell>
          <cell r="E4799" t="str">
            <v>KS</v>
          </cell>
          <cell r="F4799">
            <v>975</v>
          </cell>
        </row>
        <row r="4800">
          <cell r="A4800">
            <v>6068902</v>
          </cell>
          <cell r="B4800" t="str">
            <v>Sada podélných spojek...KTSMV 320 FS</v>
          </cell>
          <cell r="C4800">
            <v>505</v>
          </cell>
          <cell r="D4800">
            <v>1</v>
          </cell>
          <cell r="E4800" t="str">
            <v>KS</v>
          </cell>
          <cell r="F4800">
            <v>505</v>
          </cell>
        </row>
        <row r="4801">
          <cell r="A4801">
            <v>6068914</v>
          </cell>
          <cell r="B4801" t="str">
            <v>Sada podélných spojek...KTSMV 610 FS</v>
          </cell>
          <cell r="C4801">
            <v>512</v>
          </cell>
          <cell r="D4801">
            <v>1</v>
          </cell>
          <cell r="E4801" t="str">
            <v>KS</v>
          </cell>
          <cell r="F4801">
            <v>512</v>
          </cell>
        </row>
        <row r="4802">
          <cell r="A4802">
            <v>6068916</v>
          </cell>
          <cell r="B4802" t="str">
            <v>Sada podélných spojek...KTSMV 615 FS</v>
          </cell>
          <cell r="C4802">
            <v>539</v>
          </cell>
          <cell r="D4802">
            <v>1</v>
          </cell>
          <cell r="E4802" t="str">
            <v>KS</v>
          </cell>
          <cell r="F4802">
            <v>539</v>
          </cell>
        </row>
        <row r="4803">
          <cell r="A4803">
            <v>6068918</v>
          </cell>
          <cell r="B4803" t="str">
            <v>Sada podélných spojek...KTSMV 620 FS</v>
          </cell>
          <cell r="C4803">
            <v>567</v>
          </cell>
          <cell r="D4803">
            <v>1</v>
          </cell>
          <cell r="E4803" t="str">
            <v>KS</v>
          </cell>
          <cell r="F4803">
            <v>567</v>
          </cell>
        </row>
        <row r="4804">
          <cell r="A4804">
            <v>6068920</v>
          </cell>
          <cell r="B4804" t="str">
            <v>Sada podélných spojek...KTSMV 630 FS</v>
          </cell>
          <cell r="C4804">
            <v>624</v>
          </cell>
          <cell r="D4804">
            <v>1</v>
          </cell>
          <cell r="E4804" t="str">
            <v>KS</v>
          </cell>
          <cell r="F4804">
            <v>624</v>
          </cell>
        </row>
        <row r="4805">
          <cell r="A4805">
            <v>6068922</v>
          </cell>
          <cell r="B4805" t="str">
            <v>Sada podélných spojek...KTSMV 640 FS</v>
          </cell>
          <cell r="C4805">
            <v>649</v>
          </cell>
          <cell r="D4805">
            <v>1</v>
          </cell>
          <cell r="E4805" t="str">
            <v>KS</v>
          </cell>
          <cell r="F4805">
            <v>649</v>
          </cell>
        </row>
        <row r="4806">
          <cell r="A4806">
            <v>6068924</v>
          </cell>
          <cell r="B4806" t="str">
            <v>Sada podélných spojek...KTSMV 650 FS</v>
          </cell>
          <cell r="C4806">
            <v>723</v>
          </cell>
          <cell r="D4806">
            <v>1</v>
          </cell>
          <cell r="E4806" t="str">
            <v>KS</v>
          </cell>
          <cell r="F4806">
            <v>723</v>
          </cell>
        </row>
        <row r="4807">
          <cell r="A4807">
            <v>6068926</v>
          </cell>
          <cell r="B4807" t="str">
            <v>Sada podélných spojek...KTSMV 660 FS</v>
          </cell>
          <cell r="C4807">
            <v>786</v>
          </cell>
          <cell r="D4807">
            <v>1</v>
          </cell>
          <cell r="E4807" t="str">
            <v>KS</v>
          </cell>
          <cell r="F4807">
            <v>786</v>
          </cell>
        </row>
        <row r="4808">
          <cell r="A4808">
            <v>6068936</v>
          </cell>
          <cell r="B4808" t="str">
            <v>Sada podélných spojek...KTSMV 610 DD</v>
          </cell>
          <cell r="C4808">
            <v>525</v>
          </cell>
          <cell r="D4808">
            <v>1</v>
          </cell>
          <cell r="E4808" t="str">
            <v>KS</v>
          </cell>
          <cell r="F4808">
            <v>525</v>
          </cell>
        </row>
        <row r="4809">
          <cell r="A4809">
            <v>6068940</v>
          </cell>
          <cell r="B4809" t="str">
            <v>Sada podélných spojek...KTSMV 620 DD</v>
          </cell>
          <cell r="C4809">
            <v>575</v>
          </cell>
          <cell r="D4809">
            <v>1</v>
          </cell>
          <cell r="E4809" t="str">
            <v>KS</v>
          </cell>
          <cell r="F4809">
            <v>575</v>
          </cell>
        </row>
        <row r="4810">
          <cell r="A4810">
            <v>6068944</v>
          </cell>
          <cell r="B4810" t="str">
            <v>Spojovací sada...KTSMV 640 DD</v>
          </cell>
          <cell r="C4810">
            <v>687</v>
          </cell>
          <cell r="D4810">
            <v>1</v>
          </cell>
          <cell r="E4810" t="str">
            <v>KS</v>
          </cell>
          <cell r="F4810">
            <v>687</v>
          </cell>
        </row>
        <row r="4811">
          <cell r="A4811">
            <v>6068980</v>
          </cell>
          <cell r="B4811" t="str">
            <v>Spojovací sada...KTSMV 610 A4</v>
          </cell>
          <cell r="C4811">
            <v>1295</v>
          </cell>
          <cell r="D4811">
            <v>1</v>
          </cell>
          <cell r="E4811" t="str">
            <v>KS</v>
          </cell>
          <cell r="F4811">
            <v>1295</v>
          </cell>
        </row>
        <row r="4812">
          <cell r="A4812">
            <v>6068984</v>
          </cell>
          <cell r="B4812" t="str">
            <v>Spojovací sada...KTSMV 620 A4</v>
          </cell>
          <cell r="C4812">
            <v>1465</v>
          </cell>
          <cell r="D4812">
            <v>1</v>
          </cell>
          <cell r="E4812" t="str">
            <v>KS</v>
          </cell>
          <cell r="F4812">
            <v>1465</v>
          </cell>
        </row>
        <row r="4813">
          <cell r="A4813">
            <v>6069092</v>
          </cell>
          <cell r="B4813" t="str">
            <v>Spojovací sada...KTSMV 115 FS</v>
          </cell>
          <cell r="C4813">
            <v>680</v>
          </cell>
          <cell r="D4813">
            <v>1</v>
          </cell>
          <cell r="E4813" t="str">
            <v>KS</v>
          </cell>
          <cell r="F4813">
            <v>680</v>
          </cell>
        </row>
        <row r="4814">
          <cell r="A4814">
            <v>6069094</v>
          </cell>
          <cell r="B4814" t="str">
            <v>Spojovací sada...KTSMV 120 FS</v>
          </cell>
          <cell r="C4814">
            <v>708</v>
          </cell>
          <cell r="D4814">
            <v>1</v>
          </cell>
          <cell r="E4814" t="str">
            <v>KS</v>
          </cell>
          <cell r="F4814">
            <v>708</v>
          </cell>
        </row>
        <row r="4815">
          <cell r="A4815">
            <v>6069096</v>
          </cell>
          <cell r="B4815" t="str">
            <v>Spojovací sada...KTSMV 130 FS</v>
          </cell>
          <cell r="C4815">
            <v>771</v>
          </cell>
          <cell r="D4815">
            <v>1</v>
          </cell>
          <cell r="E4815" t="str">
            <v>KS</v>
          </cell>
          <cell r="F4815">
            <v>771</v>
          </cell>
        </row>
        <row r="4816">
          <cell r="A4816">
            <v>6069098</v>
          </cell>
          <cell r="B4816" t="str">
            <v>Spojovací sada...KTSMV 140 FS</v>
          </cell>
          <cell r="C4816">
            <v>823</v>
          </cell>
          <cell r="D4816">
            <v>1</v>
          </cell>
          <cell r="E4816" t="str">
            <v>KS</v>
          </cell>
          <cell r="F4816">
            <v>823</v>
          </cell>
        </row>
        <row r="4817">
          <cell r="A4817">
            <v>6069112</v>
          </cell>
          <cell r="B4817" t="str">
            <v>Spojovací sada...KTSMV 110 DD</v>
          </cell>
          <cell r="C4817">
            <v>725</v>
          </cell>
          <cell r="D4817">
            <v>1</v>
          </cell>
          <cell r="E4817" t="str">
            <v>KS</v>
          </cell>
          <cell r="F4817">
            <v>725</v>
          </cell>
        </row>
        <row r="4818">
          <cell r="A4818">
            <v>6069114</v>
          </cell>
          <cell r="B4818" t="str">
            <v>Spojovací sada...KTSMV 115 DD</v>
          </cell>
          <cell r="C4818">
            <v>745</v>
          </cell>
          <cell r="D4818">
            <v>1</v>
          </cell>
          <cell r="E4818" t="str">
            <v>KS</v>
          </cell>
          <cell r="F4818">
            <v>745</v>
          </cell>
        </row>
        <row r="4819">
          <cell r="A4819">
            <v>6069116</v>
          </cell>
          <cell r="B4819" t="str">
            <v>Spojovací sada...KTSMV 120 DD</v>
          </cell>
          <cell r="C4819">
            <v>779</v>
          </cell>
          <cell r="D4819">
            <v>1</v>
          </cell>
          <cell r="E4819" t="str">
            <v>KS</v>
          </cell>
          <cell r="F4819">
            <v>779</v>
          </cell>
        </row>
        <row r="4820">
          <cell r="A4820">
            <v>6069122</v>
          </cell>
          <cell r="B4820" t="str">
            <v>Spojovací sada...KTSMV 150 DD</v>
          </cell>
          <cell r="C4820">
            <v>963</v>
          </cell>
          <cell r="D4820">
            <v>1</v>
          </cell>
          <cell r="E4820" t="str">
            <v>KS</v>
          </cell>
          <cell r="F4820">
            <v>963</v>
          </cell>
        </row>
        <row r="4821">
          <cell r="A4821">
            <v>6069134</v>
          </cell>
          <cell r="B4821" t="str">
            <v>Spojovací sada...KTSMV 110 A2</v>
          </cell>
          <cell r="C4821">
            <v>1212</v>
          </cell>
          <cell r="D4821">
            <v>1</v>
          </cell>
          <cell r="E4821" t="str">
            <v>KS</v>
          </cell>
          <cell r="F4821">
            <v>1212</v>
          </cell>
        </row>
        <row r="4822">
          <cell r="A4822">
            <v>6069138</v>
          </cell>
          <cell r="B4822" t="str">
            <v>Sada podélné spojky...KTSMV 120 A2</v>
          </cell>
          <cell r="C4822">
            <v>1072</v>
          </cell>
          <cell r="D4822">
            <v>1</v>
          </cell>
          <cell r="E4822" t="str">
            <v>KS</v>
          </cell>
          <cell r="F4822">
            <v>1072</v>
          </cell>
        </row>
        <row r="4823">
          <cell r="A4823">
            <v>6069320</v>
          </cell>
          <cell r="B4823" t="str">
            <v>Rohová spojka...REV 85 DD</v>
          </cell>
          <cell r="C4823">
            <v>638</v>
          </cell>
          <cell r="D4823">
            <v>1</v>
          </cell>
          <cell r="E4823" t="str">
            <v>KS</v>
          </cell>
          <cell r="F4823">
            <v>638</v>
          </cell>
        </row>
        <row r="4824">
          <cell r="A4824">
            <v>6069339</v>
          </cell>
          <cell r="B4824" t="str">
            <v>Rohová spojka...REV 110 DD</v>
          </cell>
          <cell r="C4824">
            <v>754</v>
          </cell>
          <cell r="D4824">
            <v>1</v>
          </cell>
          <cell r="E4824" t="str">
            <v>KS</v>
          </cell>
          <cell r="F4824">
            <v>754</v>
          </cell>
        </row>
        <row r="4825">
          <cell r="A4825">
            <v>6069410</v>
          </cell>
          <cell r="B4825" t="str">
            <v>Rohová spojka...REV 60 DD</v>
          </cell>
          <cell r="C4825">
            <v>748</v>
          </cell>
          <cell r="D4825">
            <v>1</v>
          </cell>
          <cell r="E4825" t="str">
            <v>KS</v>
          </cell>
          <cell r="F4825">
            <v>748</v>
          </cell>
        </row>
        <row r="4826">
          <cell r="A4826">
            <v>6072895</v>
          </cell>
          <cell r="B4826" t="str">
            <v>Pásková ochrana hran...KSB 4 PVC</v>
          </cell>
          <cell r="C4826">
            <v>503.02</v>
          </cell>
          <cell r="D4826">
            <v>100</v>
          </cell>
          <cell r="E4826" t="str">
            <v>M</v>
          </cell>
          <cell r="F4826">
            <v>50302</v>
          </cell>
        </row>
        <row r="4827">
          <cell r="A4827">
            <v>6072909</v>
          </cell>
          <cell r="B4827" t="str">
            <v>Pásková ochrana hran...KSB 2 PVC</v>
          </cell>
          <cell r="C4827">
            <v>329.06</v>
          </cell>
          <cell r="D4827">
            <v>100</v>
          </cell>
          <cell r="E4827" t="str">
            <v>M</v>
          </cell>
          <cell r="F4827">
            <v>32906</v>
          </cell>
        </row>
        <row r="4828">
          <cell r="A4828">
            <v>6074901</v>
          </cell>
          <cell r="B4828" t="str">
            <v>Oblouk 90°...LTS B DD</v>
          </cell>
          <cell r="C4828">
            <v>1254</v>
          </cell>
          <cell r="D4828">
            <v>1</v>
          </cell>
          <cell r="E4828" t="str">
            <v>KS</v>
          </cell>
          <cell r="F4828">
            <v>1254</v>
          </cell>
        </row>
        <row r="4829">
          <cell r="A4829">
            <v>6074912</v>
          </cell>
          <cell r="B4829" t="str">
            <v>Díl T...LTS T DD</v>
          </cell>
          <cell r="C4829">
            <v>1382</v>
          </cell>
          <cell r="D4829">
            <v>1</v>
          </cell>
          <cell r="E4829" t="str">
            <v>KS</v>
          </cell>
          <cell r="F4829">
            <v>1382</v>
          </cell>
        </row>
        <row r="4830">
          <cell r="A4830">
            <v>6074921</v>
          </cell>
          <cell r="B4830" t="str">
            <v>Křížení...LTS K DD</v>
          </cell>
          <cell r="C4830">
            <v>2030</v>
          </cell>
          <cell r="D4830">
            <v>1</v>
          </cell>
          <cell r="E4830" t="str">
            <v>KS</v>
          </cell>
          <cell r="F4830">
            <v>2030</v>
          </cell>
        </row>
        <row r="4831">
          <cell r="A4831">
            <v>6075000</v>
          </cell>
          <cell r="B4831" t="str">
            <v>Lišta-nosník svítidel...LTS 50 FS</v>
          </cell>
          <cell r="C4831">
            <v>579</v>
          </cell>
          <cell r="D4831">
            <v>1</v>
          </cell>
          <cell r="E4831" t="str">
            <v>M</v>
          </cell>
          <cell r="F4831">
            <v>579</v>
          </cell>
        </row>
        <row r="4832">
          <cell r="A4832">
            <v>6075005</v>
          </cell>
          <cell r="B4832" t="str">
            <v>Lišta-nosník svítidel...LTS 50 FT</v>
          </cell>
          <cell r="C4832">
            <v>798</v>
          </cell>
          <cell r="D4832">
            <v>1</v>
          </cell>
          <cell r="E4832" t="str">
            <v>M</v>
          </cell>
          <cell r="F4832">
            <v>798</v>
          </cell>
        </row>
        <row r="4833">
          <cell r="A4833">
            <v>6075024</v>
          </cell>
          <cell r="B4833" t="str">
            <v>Nosná lišta svítidel...LTS 100 FS</v>
          </cell>
          <cell r="C4833">
            <v>666</v>
          </cell>
          <cell r="D4833">
            <v>1</v>
          </cell>
          <cell r="E4833" t="str">
            <v>M</v>
          </cell>
          <cell r="F4833">
            <v>666</v>
          </cell>
        </row>
        <row r="4834">
          <cell r="A4834">
            <v>6075096</v>
          </cell>
          <cell r="B4834" t="str">
            <v>Minikanál AZ...AZK 050 FS</v>
          </cell>
          <cell r="C4834">
            <v>548</v>
          </cell>
          <cell r="D4834">
            <v>1</v>
          </cell>
          <cell r="E4834" t="str">
            <v>M</v>
          </cell>
          <cell r="F4834">
            <v>548</v>
          </cell>
        </row>
        <row r="4835">
          <cell r="A4835">
            <v>6075142</v>
          </cell>
          <cell r="B4835" t="str">
            <v>Minikanál AZ...AZK 050 FT</v>
          </cell>
          <cell r="C4835">
            <v>637</v>
          </cell>
          <cell r="D4835">
            <v>1</v>
          </cell>
          <cell r="E4835" t="str">
            <v>M</v>
          </cell>
          <cell r="F4835">
            <v>637</v>
          </cell>
        </row>
        <row r="4836">
          <cell r="A4836">
            <v>6075150</v>
          </cell>
          <cell r="B4836" t="str">
            <v>Minikanál AZ...AZK 050 A2</v>
          </cell>
          <cell r="C4836">
            <v>1995</v>
          </cell>
          <cell r="D4836">
            <v>1</v>
          </cell>
          <cell r="E4836" t="str">
            <v>M</v>
          </cell>
          <cell r="F4836">
            <v>1995</v>
          </cell>
        </row>
        <row r="4837">
          <cell r="A4837">
            <v>6075152</v>
          </cell>
          <cell r="B4837" t="str">
            <v>Minikanál AZ...AZK 050 A4</v>
          </cell>
          <cell r="C4837">
            <v>2595</v>
          </cell>
          <cell r="D4837">
            <v>1</v>
          </cell>
          <cell r="E4837" t="str">
            <v>M</v>
          </cell>
          <cell r="F4837">
            <v>2595</v>
          </cell>
        </row>
        <row r="4838">
          <cell r="A4838">
            <v>6075231</v>
          </cell>
          <cell r="B4838" t="str">
            <v>Minikanál AZ...AZK 100 FS</v>
          </cell>
          <cell r="C4838">
            <v>755</v>
          </cell>
          <cell r="D4838">
            <v>1</v>
          </cell>
          <cell r="E4838" t="str">
            <v>M</v>
          </cell>
          <cell r="F4838">
            <v>755</v>
          </cell>
        </row>
        <row r="4839">
          <cell r="A4839">
            <v>6075258</v>
          </cell>
          <cell r="B4839" t="str">
            <v>Minikanál AZ...AZK 100 FT</v>
          </cell>
          <cell r="C4839">
            <v>962</v>
          </cell>
          <cell r="D4839">
            <v>1</v>
          </cell>
          <cell r="E4839" t="str">
            <v>M</v>
          </cell>
          <cell r="F4839">
            <v>962</v>
          </cell>
        </row>
        <row r="4840">
          <cell r="A4840">
            <v>6075304</v>
          </cell>
          <cell r="B4840" t="str">
            <v>Minikanál AZ...AZK 100 A2</v>
          </cell>
          <cell r="C4840">
            <v>2912</v>
          </cell>
          <cell r="D4840">
            <v>1</v>
          </cell>
          <cell r="E4840" t="str">
            <v>M</v>
          </cell>
          <cell r="F4840">
            <v>2912</v>
          </cell>
        </row>
        <row r="4841">
          <cell r="A4841">
            <v>6075320</v>
          </cell>
          <cell r="B4841" t="str">
            <v>Minikanál AZ...AZK 150 FS</v>
          </cell>
          <cell r="C4841">
            <v>908</v>
          </cell>
          <cell r="D4841">
            <v>1</v>
          </cell>
          <cell r="E4841" t="str">
            <v>M</v>
          </cell>
          <cell r="F4841">
            <v>908</v>
          </cell>
        </row>
        <row r="4842">
          <cell r="A4842">
            <v>6075330</v>
          </cell>
          <cell r="B4842" t="str">
            <v>Minikanál AZ...AZK 150 A2</v>
          </cell>
          <cell r="C4842">
            <v>3222</v>
          </cell>
          <cell r="D4842">
            <v>1</v>
          </cell>
          <cell r="E4842" t="str">
            <v>M</v>
          </cell>
          <cell r="F4842">
            <v>3222</v>
          </cell>
        </row>
        <row r="4843">
          <cell r="A4843">
            <v>6075345</v>
          </cell>
          <cell r="B4843" t="str">
            <v>Minikanál AZ...AZK 200 FS</v>
          </cell>
          <cell r="C4843">
            <v>921</v>
          </cell>
          <cell r="D4843">
            <v>1</v>
          </cell>
          <cell r="E4843" t="str">
            <v>M</v>
          </cell>
          <cell r="F4843">
            <v>921</v>
          </cell>
        </row>
        <row r="4844">
          <cell r="A4844">
            <v>6075350</v>
          </cell>
          <cell r="B4844" t="str">
            <v>Minikanál AZ...AZK 200 FT</v>
          </cell>
          <cell r="C4844">
            <v>1299</v>
          </cell>
          <cell r="D4844">
            <v>1</v>
          </cell>
          <cell r="E4844" t="str">
            <v>M</v>
          </cell>
          <cell r="F4844">
            <v>1299</v>
          </cell>
        </row>
        <row r="4845">
          <cell r="A4845">
            <v>6075355</v>
          </cell>
          <cell r="B4845" t="str">
            <v>Minikanál AZ...AZK 200 A2</v>
          </cell>
          <cell r="C4845">
            <v>3332</v>
          </cell>
          <cell r="D4845">
            <v>1</v>
          </cell>
          <cell r="E4845" t="str">
            <v>M</v>
          </cell>
          <cell r="F4845">
            <v>3332</v>
          </cell>
        </row>
        <row r="4846">
          <cell r="A4846">
            <v>6075370</v>
          </cell>
          <cell r="B4846" t="str">
            <v>Minikanál AZ...AZK 300 FS</v>
          </cell>
          <cell r="C4846">
            <v>1026</v>
          </cell>
          <cell r="D4846">
            <v>1</v>
          </cell>
          <cell r="E4846" t="str">
            <v>M</v>
          </cell>
          <cell r="F4846">
            <v>1026</v>
          </cell>
        </row>
        <row r="4847">
          <cell r="A4847">
            <v>6076149</v>
          </cell>
          <cell r="B4847" t="str">
            <v>Minikanál AZ...AZK A 050 FT</v>
          </cell>
          <cell r="C4847">
            <v>693</v>
          </cell>
          <cell r="D4847">
            <v>1</v>
          </cell>
          <cell r="E4847" t="str">
            <v>M</v>
          </cell>
          <cell r="F4847">
            <v>693</v>
          </cell>
        </row>
        <row r="4848">
          <cell r="A4848">
            <v>6076246</v>
          </cell>
          <cell r="B4848" t="str">
            <v>Minikanál AZ...AZK A 100 FT</v>
          </cell>
          <cell r="C4848">
            <v>1140</v>
          </cell>
          <cell r="D4848">
            <v>1</v>
          </cell>
          <cell r="E4848" t="str">
            <v>M</v>
          </cell>
          <cell r="F4848">
            <v>1140</v>
          </cell>
        </row>
        <row r="4849">
          <cell r="A4849">
            <v>6080138</v>
          </cell>
          <cell r="B4849" t="str">
            <v>Víko s otočnými západkami...AZDMD 50 FS</v>
          </cell>
          <cell r="C4849">
            <v>404</v>
          </cell>
          <cell r="D4849">
            <v>1</v>
          </cell>
          <cell r="E4849" t="str">
            <v>M</v>
          </cell>
          <cell r="F4849">
            <v>404</v>
          </cell>
        </row>
        <row r="4850">
          <cell r="A4850">
            <v>6080154</v>
          </cell>
          <cell r="B4850" t="str">
            <v>Víko s otočnými západkami...AZDMD 50 DD</v>
          </cell>
          <cell r="C4850">
            <v>549</v>
          </cell>
          <cell r="D4850">
            <v>1</v>
          </cell>
          <cell r="E4850" t="str">
            <v>M</v>
          </cell>
          <cell r="F4850">
            <v>549</v>
          </cell>
        </row>
        <row r="4851">
          <cell r="A4851">
            <v>6080158</v>
          </cell>
          <cell r="B4851" t="str">
            <v>Víko neděrované...AZDU 50 DD</v>
          </cell>
          <cell r="C4851">
            <v>257</v>
          </cell>
          <cell r="D4851">
            <v>1</v>
          </cell>
          <cell r="E4851" t="str">
            <v>M</v>
          </cell>
          <cell r="F4851">
            <v>257</v>
          </cell>
        </row>
        <row r="4852">
          <cell r="A4852">
            <v>6080197</v>
          </cell>
          <cell r="B4852" t="str">
            <v>Víko s otočnými západkami...AZDMD 50 A2</v>
          </cell>
          <cell r="C4852">
            <v>1121</v>
          </cell>
          <cell r="D4852">
            <v>1</v>
          </cell>
          <cell r="E4852" t="str">
            <v>M</v>
          </cell>
          <cell r="F4852">
            <v>1121</v>
          </cell>
        </row>
        <row r="4853">
          <cell r="A4853">
            <v>6080227</v>
          </cell>
          <cell r="B4853" t="str">
            <v>Víko s otočnými západkami...AZDMD 100 FS</v>
          </cell>
          <cell r="C4853">
            <v>537</v>
          </cell>
          <cell r="D4853">
            <v>1</v>
          </cell>
          <cell r="E4853" t="str">
            <v>M</v>
          </cell>
          <cell r="F4853">
            <v>537</v>
          </cell>
        </row>
        <row r="4854">
          <cell r="A4854">
            <v>6080235</v>
          </cell>
          <cell r="B4854" t="str">
            <v>Víko s otočnými západkami...AZDMD 100 DD</v>
          </cell>
          <cell r="C4854">
            <v>727</v>
          </cell>
          <cell r="D4854">
            <v>1</v>
          </cell>
          <cell r="E4854" t="str">
            <v>M</v>
          </cell>
          <cell r="F4854">
            <v>727</v>
          </cell>
        </row>
        <row r="4855">
          <cell r="A4855">
            <v>6080239</v>
          </cell>
          <cell r="B4855" t="str">
            <v>Víko neděrované...AZDU 100 DD</v>
          </cell>
          <cell r="C4855">
            <v>429</v>
          </cell>
          <cell r="D4855">
            <v>1</v>
          </cell>
          <cell r="E4855" t="str">
            <v>M</v>
          </cell>
          <cell r="F4855">
            <v>429</v>
          </cell>
        </row>
        <row r="4856">
          <cell r="A4856">
            <v>6080294</v>
          </cell>
          <cell r="B4856" t="str">
            <v>Víko s otočnými západkami...AZDMD 100 A2</v>
          </cell>
          <cell r="C4856">
            <v>1559</v>
          </cell>
          <cell r="D4856">
            <v>1</v>
          </cell>
          <cell r="E4856" t="str">
            <v>M</v>
          </cell>
          <cell r="F4856">
            <v>1559</v>
          </cell>
        </row>
        <row r="4857">
          <cell r="A4857">
            <v>6080860</v>
          </cell>
          <cell r="B4857" t="str">
            <v>Víko s otočnou západkou...AZDMD 150 FS</v>
          </cell>
          <cell r="C4857">
            <v>678</v>
          </cell>
          <cell r="D4857">
            <v>1</v>
          </cell>
          <cell r="E4857" t="str">
            <v>M</v>
          </cell>
          <cell r="F4857">
            <v>678</v>
          </cell>
        </row>
        <row r="4858">
          <cell r="A4858">
            <v>6080870</v>
          </cell>
          <cell r="B4858" t="str">
            <v>Víko s otočnou západkou...AZDMD 150 A2</v>
          </cell>
          <cell r="C4858">
            <v>2172</v>
          </cell>
          <cell r="D4858">
            <v>1</v>
          </cell>
          <cell r="E4858" t="str">
            <v>M</v>
          </cell>
          <cell r="F4858">
            <v>2172</v>
          </cell>
        </row>
        <row r="4859">
          <cell r="A4859">
            <v>6080885</v>
          </cell>
          <cell r="B4859" t="str">
            <v>Víko s otočnou západkou...AZDMD 200 FS</v>
          </cell>
          <cell r="C4859">
            <v>638</v>
          </cell>
          <cell r="D4859">
            <v>1</v>
          </cell>
          <cell r="E4859" t="str">
            <v>M</v>
          </cell>
          <cell r="F4859">
            <v>638</v>
          </cell>
        </row>
        <row r="4860">
          <cell r="A4860">
            <v>6080890</v>
          </cell>
          <cell r="B4860" t="str">
            <v>Víko s otočnou západkou...AZDMD 200 FT</v>
          </cell>
          <cell r="C4860">
            <v>1298</v>
          </cell>
          <cell r="D4860">
            <v>1</v>
          </cell>
          <cell r="E4860" t="str">
            <v>M</v>
          </cell>
          <cell r="F4860">
            <v>1298</v>
          </cell>
        </row>
        <row r="4861">
          <cell r="A4861">
            <v>6080895</v>
          </cell>
          <cell r="B4861" t="str">
            <v>Víko s otočnou západkou...AZDMD 200 A2</v>
          </cell>
          <cell r="C4861">
            <v>2370</v>
          </cell>
          <cell r="D4861">
            <v>1</v>
          </cell>
          <cell r="E4861" t="str">
            <v>M</v>
          </cell>
          <cell r="F4861">
            <v>2370</v>
          </cell>
        </row>
        <row r="4862">
          <cell r="A4862">
            <v>6080910</v>
          </cell>
          <cell r="B4862" t="str">
            <v>Víko s otočnou západkou...AZDMD 300 FS</v>
          </cell>
          <cell r="C4862">
            <v>859</v>
          </cell>
          <cell r="D4862">
            <v>1</v>
          </cell>
          <cell r="E4862" t="str">
            <v>M</v>
          </cell>
          <cell r="F4862">
            <v>859</v>
          </cell>
        </row>
        <row r="4863">
          <cell r="A4863">
            <v>6083056</v>
          </cell>
          <cell r="B4863" t="str">
            <v>Žlab pro zař. mobil. operátorů...MFR 220 FT</v>
          </cell>
          <cell r="C4863">
            <v>2105</v>
          </cell>
          <cell r="D4863">
            <v>1</v>
          </cell>
          <cell r="E4863" t="str">
            <v>M</v>
          </cell>
          <cell r="F4863">
            <v>2105</v>
          </cell>
        </row>
        <row r="4864">
          <cell r="A4864">
            <v>6083150</v>
          </cell>
          <cell r="B4864" t="str">
            <v>Víko s otočnými západkami...DMFR 200 FT</v>
          </cell>
          <cell r="C4864">
            <v>1049</v>
          </cell>
          <cell r="D4864">
            <v>1</v>
          </cell>
          <cell r="E4864" t="str">
            <v>M</v>
          </cell>
          <cell r="F4864">
            <v>1049</v>
          </cell>
        </row>
        <row r="4865">
          <cell r="A4865">
            <v>6085016</v>
          </cell>
          <cell r="B4865" t="str">
            <v>Kabelový žlab DKS...DKS 610 FS</v>
          </cell>
          <cell r="C4865">
            <v>568</v>
          </cell>
          <cell r="D4865">
            <v>1</v>
          </cell>
          <cell r="E4865" t="str">
            <v>M</v>
          </cell>
          <cell r="F4865">
            <v>568</v>
          </cell>
        </row>
        <row r="4866">
          <cell r="A4866">
            <v>6085032</v>
          </cell>
          <cell r="B4866" t="str">
            <v>Kabelový žlab DKS...DKS 620 FS</v>
          </cell>
          <cell r="C4866">
            <v>841</v>
          </cell>
          <cell r="D4866">
            <v>1</v>
          </cell>
          <cell r="E4866" t="str">
            <v>M</v>
          </cell>
          <cell r="F4866">
            <v>841</v>
          </cell>
        </row>
        <row r="4867">
          <cell r="A4867">
            <v>6085059</v>
          </cell>
          <cell r="B4867" t="str">
            <v>Kabelový žlab DKS...DKS 630 FS</v>
          </cell>
          <cell r="C4867">
            <v>926</v>
          </cell>
          <cell r="D4867">
            <v>1</v>
          </cell>
          <cell r="E4867" t="str">
            <v>M</v>
          </cell>
          <cell r="F4867">
            <v>926</v>
          </cell>
        </row>
        <row r="4868">
          <cell r="A4868">
            <v>6085245</v>
          </cell>
          <cell r="B4868" t="str">
            <v>Kabelový žlab DKS...DKS 660 FS</v>
          </cell>
          <cell r="C4868">
            <v>2264</v>
          </cell>
          <cell r="D4868">
            <v>1</v>
          </cell>
          <cell r="E4868" t="str">
            <v>M</v>
          </cell>
          <cell r="F4868">
            <v>2264</v>
          </cell>
        </row>
        <row r="4869">
          <cell r="A4869">
            <v>6085369</v>
          </cell>
          <cell r="B4869" t="str">
            <v>Kabelový žlab DKS...DKS 630 FT</v>
          </cell>
          <cell r="C4869">
            <v>1490</v>
          </cell>
          <cell r="D4869">
            <v>1</v>
          </cell>
          <cell r="E4869" t="str">
            <v>M</v>
          </cell>
          <cell r="F4869">
            <v>1490</v>
          </cell>
        </row>
        <row r="4870">
          <cell r="A4870">
            <v>6085555</v>
          </cell>
          <cell r="B4870" t="str">
            <v>Kabelový žlab DKS...DKS 660 FT</v>
          </cell>
          <cell r="C4870">
            <v>2800</v>
          </cell>
          <cell r="D4870">
            <v>1</v>
          </cell>
          <cell r="E4870" t="str">
            <v>M</v>
          </cell>
          <cell r="F4870">
            <v>2800</v>
          </cell>
        </row>
        <row r="4871">
          <cell r="A4871">
            <v>6085601</v>
          </cell>
          <cell r="B4871" t="str">
            <v>Kabelový žlab DKS...DKS 610 A2</v>
          </cell>
          <cell r="C4871">
            <v>2046</v>
          </cell>
          <cell r="D4871">
            <v>1</v>
          </cell>
          <cell r="E4871" t="str">
            <v>M</v>
          </cell>
          <cell r="F4871">
            <v>2046</v>
          </cell>
        </row>
        <row r="4872">
          <cell r="A4872">
            <v>6085628</v>
          </cell>
          <cell r="B4872" t="str">
            <v>Kabelový žlab DKS...DKS 620 A2</v>
          </cell>
          <cell r="C4872">
            <v>2967</v>
          </cell>
          <cell r="D4872">
            <v>1</v>
          </cell>
          <cell r="E4872" t="str">
            <v>M</v>
          </cell>
          <cell r="F4872">
            <v>2967</v>
          </cell>
        </row>
        <row r="4873">
          <cell r="A4873">
            <v>6085636</v>
          </cell>
          <cell r="B4873" t="str">
            <v>Kabelový žlab DKS...DKS 630 A2</v>
          </cell>
          <cell r="C4873">
            <v>3478</v>
          </cell>
          <cell r="D4873">
            <v>1</v>
          </cell>
          <cell r="E4873" t="str">
            <v>M</v>
          </cell>
          <cell r="F4873">
            <v>3478</v>
          </cell>
        </row>
        <row r="4874">
          <cell r="A4874">
            <v>6085644</v>
          </cell>
          <cell r="B4874" t="str">
            <v>Kabelový žlab DKS...DKS 640 A2</v>
          </cell>
          <cell r="C4874">
            <v>5288</v>
          </cell>
          <cell r="D4874">
            <v>1</v>
          </cell>
          <cell r="E4874" t="str">
            <v>M</v>
          </cell>
          <cell r="F4874">
            <v>5288</v>
          </cell>
        </row>
        <row r="4875">
          <cell r="A4875">
            <v>6085668</v>
          </cell>
          <cell r="B4875" t="str">
            <v>Kabelový žlab DKS...DKS 610 A4</v>
          </cell>
          <cell r="C4875">
            <v>1992</v>
          </cell>
          <cell r="D4875">
            <v>1</v>
          </cell>
          <cell r="E4875" t="str">
            <v>M</v>
          </cell>
          <cell r="F4875">
            <v>1992</v>
          </cell>
        </row>
        <row r="4876">
          <cell r="A4876">
            <v>6085672</v>
          </cell>
          <cell r="B4876" t="str">
            <v>Kabelový žlab DKS...DKS 620 A4</v>
          </cell>
          <cell r="C4876">
            <v>3425</v>
          </cell>
          <cell r="D4876">
            <v>1</v>
          </cell>
          <cell r="E4876" t="str">
            <v>M</v>
          </cell>
          <cell r="F4876">
            <v>3425</v>
          </cell>
        </row>
        <row r="4877">
          <cell r="A4877">
            <v>6085675</v>
          </cell>
          <cell r="B4877" t="str">
            <v>Kabelový žlab DKS...DKS 640 A4</v>
          </cell>
          <cell r="C4877">
            <v>6219</v>
          </cell>
          <cell r="D4877">
            <v>1</v>
          </cell>
          <cell r="E4877" t="str">
            <v>M</v>
          </cell>
          <cell r="F4877">
            <v>6219</v>
          </cell>
        </row>
        <row r="4878">
          <cell r="A4878">
            <v>6086497</v>
          </cell>
          <cell r="B4878" t="str">
            <v>Kabelový žlab DKS...DKS 820 FT</v>
          </cell>
          <cell r="C4878">
            <v>1419</v>
          </cell>
          <cell r="D4878">
            <v>1</v>
          </cell>
          <cell r="E4878" t="str">
            <v>M</v>
          </cell>
          <cell r="F4878">
            <v>1419</v>
          </cell>
        </row>
        <row r="4879">
          <cell r="A4879">
            <v>6087116</v>
          </cell>
          <cell r="B4879" t="str">
            <v>Kabelový žlab IKS...IKS 610 FS</v>
          </cell>
          <cell r="C4879">
            <v>600</v>
          </cell>
          <cell r="D4879">
            <v>1</v>
          </cell>
          <cell r="E4879" t="str">
            <v>M</v>
          </cell>
          <cell r="F4879">
            <v>600</v>
          </cell>
        </row>
        <row r="4880">
          <cell r="A4880">
            <v>6087132</v>
          </cell>
          <cell r="B4880" t="str">
            <v>Kabelový žlab IKS...IKS 620 FS</v>
          </cell>
          <cell r="C4880">
            <v>843</v>
          </cell>
          <cell r="D4880">
            <v>1</v>
          </cell>
          <cell r="E4880" t="str">
            <v>M</v>
          </cell>
          <cell r="F4880">
            <v>843</v>
          </cell>
        </row>
        <row r="4881">
          <cell r="A4881">
            <v>6087965</v>
          </cell>
          <cell r="B4881" t="str">
            <v>Ochranný kroužek...KSR-DR 920 PE</v>
          </cell>
          <cell r="C4881">
            <v>25</v>
          </cell>
          <cell r="D4881">
            <v>1</v>
          </cell>
          <cell r="E4881" t="str">
            <v>KS</v>
          </cell>
          <cell r="F4881">
            <v>25</v>
          </cell>
        </row>
        <row r="4882">
          <cell r="A4882">
            <v>6091164</v>
          </cell>
          <cell r="B4882" t="str">
            <v>Podélná spojka...WRVL 110 FS</v>
          </cell>
          <cell r="C4882">
            <v>597</v>
          </cell>
          <cell r="D4882">
            <v>1</v>
          </cell>
          <cell r="E4882" t="str">
            <v>KS</v>
          </cell>
          <cell r="F4882">
            <v>597</v>
          </cell>
        </row>
        <row r="4883">
          <cell r="A4883">
            <v>6091180</v>
          </cell>
          <cell r="B4883" t="str">
            <v>Podélná spojka...WRVL 110 FT</v>
          </cell>
          <cell r="C4883">
            <v>797</v>
          </cell>
          <cell r="D4883">
            <v>1</v>
          </cell>
          <cell r="E4883" t="str">
            <v>KS</v>
          </cell>
          <cell r="F4883">
            <v>797</v>
          </cell>
        </row>
        <row r="4884">
          <cell r="A4884">
            <v>6091229</v>
          </cell>
          <cell r="B4884" t="str">
            <v>Podélná spojka...WRVL 110 A2</v>
          </cell>
          <cell r="C4884">
            <v>1645</v>
          </cell>
          <cell r="D4884">
            <v>1</v>
          </cell>
          <cell r="E4884" t="str">
            <v>KS</v>
          </cell>
          <cell r="F4884">
            <v>1645</v>
          </cell>
        </row>
        <row r="4885">
          <cell r="A4885">
            <v>6091318</v>
          </cell>
          <cell r="B4885" t="str">
            <v>Kloubová spojka...WRGV 110 FS</v>
          </cell>
          <cell r="C4885">
            <v>1311</v>
          </cell>
          <cell r="D4885">
            <v>1</v>
          </cell>
          <cell r="E4885" t="str">
            <v>KS</v>
          </cell>
          <cell r="F4885">
            <v>1311</v>
          </cell>
        </row>
        <row r="4886">
          <cell r="A4886">
            <v>6091334</v>
          </cell>
          <cell r="B4886" t="str">
            <v>Kloubová spojka...WRGV 110 FT</v>
          </cell>
          <cell r="C4886">
            <v>1646</v>
          </cell>
          <cell r="D4886">
            <v>1</v>
          </cell>
          <cell r="E4886" t="str">
            <v>KS</v>
          </cell>
          <cell r="F4886">
            <v>1646</v>
          </cell>
        </row>
        <row r="4887">
          <cell r="A4887">
            <v>6091338</v>
          </cell>
          <cell r="B4887" t="str">
            <v>Kloubová spojka...WRGV 110 A2</v>
          </cell>
          <cell r="C4887">
            <v>1992</v>
          </cell>
          <cell r="D4887">
            <v>1</v>
          </cell>
          <cell r="E4887" t="str">
            <v>KS</v>
          </cell>
          <cell r="F4887">
            <v>1992</v>
          </cell>
        </row>
        <row r="4888">
          <cell r="A4888">
            <v>6091377</v>
          </cell>
          <cell r="B4888" t="str">
            <v>Úhlová spojka...WRWVK 110 FS</v>
          </cell>
          <cell r="C4888">
            <v>626</v>
          </cell>
          <cell r="D4888">
            <v>1</v>
          </cell>
          <cell r="E4888" t="str">
            <v>KS</v>
          </cell>
          <cell r="F4888">
            <v>626</v>
          </cell>
        </row>
        <row r="4889">
          <cell r="A4889">
            <v>6091379</v>
          </cell>
          <cell r="B4889" t="str">
            <v>Úhlové spojky...WRWVV 110 FS</v>
          </cell>
          <cell r="C4889">
            <v>638</v>
          </cell>
          <cell r="D4889">
            <v>1</v>
          </cell>
          <cell r="E4889" t="str">
            <v>KS</v>
          </cell>
          <cell r="F4889">
            <v>638</v>
          </cell>
        </row>
        <row r="4890">
          <cell r="A4890">
            <v>6091393</v>
          </cell>
          <cell r="B4890" t="str">
            <v>Úhlová spojka...WRWVK 110 A2</v>
          </cell>
          <cell r="C4890">
            <v>1015</v>
          </cell>
          <cell r="D4890">
            <v>1</v>
          </cell>
          <cell r="E4890" t="str">
            <v>KS</v>
          </cell>
          <cell r="F4890">
            <v>1015</v>
          </cell>
        </row>
        <row r="4891">
          <cell r="A4891">
            <v>6098111</v>
          </cell>
          <cell r="B4891" t="str">
            <v>Kabel. žlab pro velká rozpětí...WKSG 120 FS</v>
          </cell>
          <cell r="C4891">
            <v>1960</v>
          </cell>
          <cell r="D4891">
            <v>1</v>
          </cell>
          <cell r="E4891" t="str">
            <v>M</v>
          </cell>
          <cell r="F4891">
            <v>1960</v>
          </cell>
        </row>
        <row r="4892">
          <cell r="A4892">
            <v>6098115</v>
          </cell>
          <cell r="B4892" t="str">
            <v>Kabel. žlab pro velká rozpětí...WKSG 130 FS</v>
          </cell>
          <cell r="C4892">
            <v>2126</v>
          </cell>
          <cell r="D4892">
            <v>1</v>
          </cell>
          <cell r="E4892" t="str">
            <v>M</v>
          </cell>
          <cell r="F4892">
            <v>2126</v>
          </cell>
        </row>
        <row r="4893">
          <cell r="A4893">
            <v>6098119</v>
          </cell>
          <cell r="B4893" t="str">
            <v>Kabel. žlab pro velká rozpětí...WKSG 140 FS</v>
          </cell>
          <cell r="C4893">
            <v>2320</v>
          </cell>
          <cell r="D4893">
            <v>1</v>
          </cell>
          <cell r="E4893" t="str">
            <v>M</v>
          </cell>
          <cell r="F4893">
            <v>2320</v>
          </cell>
        </row>
        <row r="4894">
          <cell r="A4894">
            <v>6098123</v>
          </cell>
          <cell r="B4894" t="str">
            <v>Kabel. žlab pro velká rozpětí...WKSG 150 FS</v>
          </cell>
          <cell r="C4894">
            <v>2776</v>
          </cell>
          <cell r="D4894">
            <v>1</v>
          </cell>
          <cell r="E4894" t="str">
            <v>M</v>
          </cell>
          <cell r="F4894">
            <v>2776</v>
          </cell>
        </row>
        <row r="4895">
          <cell r="A4895">
            <v>6098127</v>
          </cell>
          <cell r="B4895" t="str">
            <v>Kabel. žlab pro velká rozpětí...WKSG 160 FS</v>
          </cell>
          <cell r="C4895">
            <v>3231</v>
          </cell>
          <cell r="D4895">
            <v>1</v>
          </cell>
          <cell r="E4895" t="str">
            <v>M</v>
          </cell>
          <cell r="F4895">
            <v>3231</v>
          </cell>
        </row>
        <row r="4896">
          <cell r="A4896">
            <v>6098141</v>
          </cell>
          <cell r="B4896" t="str">
            <v>Kabel. žlab pro velká rozpětí...WKSG 120 FT</v>
          </cell>
          <cell r="C4896">
            <v>2447</v>
          </cell>
          <cell r="D4896">
            <v>1</v>
          </cell>
          <cell r="E4896" t="str">
            <v>M</v>
          </cell>
          <cell r="F4896">
            <v>2447</v>
          </cell>
        </row>
        <row r="4897">
          <cell r="A4897">
            <v>6098145</v>
          </cell>
          <cell r="B4897" t="str">
            <v>Kabel. žlab pro velká rozpětí...WKSG 130 FT</v>
          </cell>
          <cell r="C4897">
            <v>2650</v>
          </cell>
          <cell r="D4897">
            <v>1</v>
          </cell>
          <cell r="E4897" t="str">
            <v>M</v>
          </cell>
          <cell r="F4897">
            <v>2650</v>
          </cell>
        </row>
        <row r="4898">
          <cell r="A4898">
            <v>6098149</v>
          </cell>
          <cell r="B4898" t="str">
            <v>Kabel. žlab pro velká rozpětí...WKSG 140 FT</v>
          </cell>
          <cell r="C4898">
            <v>2877</v>
          </cell>
          <cell r="D4898">
            <v>1</v>
          </cell>
          <cell r="E4898" t="str">
            <v>M</v>
          </cell>
          <cell r="F4898">
            <v>2877</v>
          </cell>
        </row>
        <row r="4899">
          <cell r="A4899">
            <v>6098153</v>
          </cell>
          <cell r="B4899" t="str">
            <v>Kabel. žlab pro velká rozpětí...WKSG 150 FT</v>
          </cell>
          <cell r="C4899">
            <v>3460</v>
          </cell>
          <cell r="D4899">
            <v>1</v>
          </cell>
          <cell r="E4899" t="str">
            <v>M</v>
          </cell>
          <cell r="F4899">
            <v>3460</v>
          </cell>
        </row>
        <row r="4900">
          <cell r="A4900">
            <v>6098157</v>
          </cell>
          <cell r="B4900" t="str">
            <v>Kabel. žlab pro velká rozpětí...WKSG 160 FT</v>
          </cell>
          <cell r="C4900">
            <v>3948</v>
          </cell>
          <cell r="D4900">
            <v>1</v>
          </cell>
          <cell r="E4900" t="str">
            <v>M</v>
          </cell>
          <cell r="F4900">
            <v>3948</v>
          </cell>
        </row>
        <row r="4901">
          <cell r="A4901">
            <v>6098161</v>
          </cell>
          <cell r="B4901" t="str">
            <v>Kabel. žlab pro velká rozpětí...WKSG 120 A2</v>
          </cell>
          <cell r="C4901">
            <v>5110</v>
          </cell>
          <cell r="D4901">
            <v>1</v>
          </cell>
          <cell r="E4901" t="str">
            <v>M</v>
          </cell>
          <cell r="F4901">
            <v>5110</v>
          </cell>
        </row>
        <row r="4902">
          <cell r="A4902">
            <v>6098165</v>
          </cell>
          <cell r="B4902" t="str">
            <v>Kabel. žlab pro velká rozpětí...WKSG 130 A2</v>
          </cell>
          <cell r="C4902">
            <v>6009</v>
          </cell>
          <cell r="D4902">
            <v>1</v>
          </cell>
          <cell r="E4902" t="str">
            <v>M</v>
          </cell>
          <cell r="F4902">
            <v>6009</v>
          </cell>
        </row>
        <row r="4903">
          <cell r="A4903">
            <v>6098169</v>
          </cell>
          <cell r="B4903" t="str">
            <v>Kabel. žlab pro velká rozpětí...WKSG 140 A2</v>
          </cell>
          <cell r="C4903">
            <v>6294</v>
          </cell>
          <cell r="D4903">
            <v>1</v>
          </cell>
          <cell r="E4903" t="str">
            <v>M</v>
          </cell>
          <cell r="F4903">
            <v>6294</v>
          </cell>
        </row>
        <row r="4904">
          <cell r="A4904">
            <v>6098173</v>
          </cell>
          <cell r="B4904" t="str">
            <v>Kabel. žlab pro velká rozpětí...WKSG 150 A2</v>
          </cell>
          <cell r="C4904">
            <v>6963</v>
          </cell>
          <cell r="D4904">
            <v>1</v>
          </cell>
          <cell r="E4904" t="str">
            <v>M</v>
          </cell>
          <cell r="F4904">
            <v>6963</v>
          </cell>
        </row>
        <row r="4905">
          <cell r="A4905">
            <v>6098304</v>
          </cell>
          <cell r="B4905" t="str">
            <v>Oblouk 90°...WRB 90 120 FS</v>
          </cell>
          <cell r="C4905">
            <v>8212</v>
          </cell>
          <cell r="D4905">
            <v>1</v>
          </cell>
          <cell r="E4905" t="str">
            <v>KS</v>
          </cell>
          <cell r="F4905">
            <v>8212</v>
          </cell>
        </row>
        <row r="4906">
          <cell r="A4906">
            <v>6098308</v>
          </cell>
          <cell r="B4906" t="str">
            <v>Oblouk 90°...WRB 90 130 FS</v>
          </cell>
          <cell r="C4906">
            <v>11322</v>
          </cell>
          <cell r="D4906">
            <v>1</v>
          </cell>
          <cell r="E4906" t="str">
            <v>KS</v>
          </cell>
          <cell r="F4906">
            <v>11322</v>
          </cell>
        </row>
        <row r="4907">
          <cell r="A4907">
            <v>6098312</v>
          </cell>
          <cell r="B4907" t="str">
            <v>Oblouk 90°...WRB 90 140 FS</v>
          </cell>
          <cell r="C4907">
            <v>12583</v>
          </cell>
          <cell r="D4907">
            <v>1</v>
          </cell>
          <cell r="E4907" t="str">
            <v>KS</v>
          </cell>
          <cell r="F4907">
            <v>12583</v>
          </cell>
        </row>
        <row r="4908">
          <cell r="A4908">
            <v>6098316</v>
          </cell>
          <cell r="B4908" t="str">
            <v>Oblouk 90°...WRB 90 150 FS</v>
          </cell>
          <cell r="C4908">
            <v>14795</v>
          </cell>
          <cell r="D4908">
            <v>1</v>
          </cell>
          <cell r="E4908" t="str">
            <v>KS</v>
          </cell>
          <cell r="F4908">
            <v>14795</v>
          </cell>
        </row>
        <row r="4909">
          <cell r="A4909">
            <v>6098320</v>
          </cell>
          <cell r="B4909" t="str">
            <v>Oblouk 90°...WRB 90 160 FS</v>
          </cell>
          <cell r="C4909">
            <v>16417</v>
          </cell>
          <cell r="D4909">
            <v>1</v>
          </cell>
          <cell r="E4909" t="str">
            <v>KS</v>
          </cell>
          <cell r="F4909">
            <v>16417</v>
          </cell>
        </row>
        <row r="4910">
          <cell r="A4910">
            <v>6098344</v>
          </cell>
          <cell r="B4910" t="str">
            <v>Oblouk 90°...WRB 90 120 FT</v>
          </cell>
          <cell r="C4910">
            <v>12989</v>
          </cell>
          <cell r="D4910">
            <v>1</v>
          </cell>
          <cell r="E4910" t="str">
            <v>KS</v>
          </cell>
          <cell r="F4910">
            <v>12989</v>
          </cell>
        </row>
        <row r="4911">
          <cell r="A4911">
            <v>6098348</v>
          </cell>
          <cell r="B4911" t="str">
            <v>Oblouk 90°...WRB 90 130 FT</v>
          </cell>
          <cell r="C4911">
            <v>16118</v>
          </cell>
          <cell r="D4911">
            <v>1</v>
          </cell>
          <cell r="E4911" t="str">
            <v>KS</v>
          </cell>
          <cell r="F4911">
            <v>16118</v>
          </cell>
        </row>
        <row r="4912">
          <cell r="A4912">
            <v>6098405</v>
          </cell>
          <cell r="B4912" t="str">
            <v>Odbočný díl...WRAA 120 FS</v>
          </cell>
          <cell r="C4912">
            <v>14004</v>
          </cell>
          <cell r="D4912">
            <v>1</v>
          </cell>
          <cell r="E4912" t="str">
            <v>KS</v>
          </cell>
          <cell r="F4912">
            <v>14004</v>
          </cell>
        </row>
        <row r="4913">
          <cell r="A4913">
            <v>6098409</v>
          </cell>
          <cell r="B4913" t="str">
            <v>Odbočný díl...WRAA 130 FS</v>
          </cell>
          <cell r="C4913">
            <v>14033</v>
          </cell>
          <cell r="D4913">
            <v>1</v>
          </cell>
          <cell r="E4913" t="str">
            <v>KS</v>
          </cell>
          <cell r="F4913">
            <v>14033</v>
          </cell>
        </row>
        <row r="4914">
          <cell r="A4914">
            <v>6098413</v>
          </cell>
          <cell r="B4914" t="str">
            <v>Odbočný díl...WRAA 140 FS</v>
          </cell>
          <cell r="C4914">
            <v>14778</v>
          </cell>
          <cell r="D4914">
            <v>1</v>
          </cell>
          <cell r="E4914" t="str">
            <v>KS</v>
          </cell>
          <cell r="F4914">
            <v>14778</v>
          </cell>
        </row>
        <row r="4915">
          <cell r="A4915">
            <v>6098417</v>
          </cell>
          <cell r="B4915" t="str">
            <v>Odbočný díl...WRAA 150 FS</v>
          </cell>
          <cell r="C4915">
            <v>14840</v>
          </cell>
          <cell r="D4915">
            <v>1</v>
          </cell>
          <cell r="E4915" t="str">
            <v>KS</v>
          </cell>
          <cell r="F4915">
            <v>14840</v>
          </cell>
        </row>
        <row r="4916">
          <cell r="A4916">
            <v>6098421</v>
          </cell>
          <cell r="B4916" t="str">
            <v>Odbočný díl...WRAA 160 FS</v>
          </cell>
          <cell r="C4916">
            <v>19121</v>
          </cell>
          <cell r="D4916">
            <v>1</v>
          </cell>
          <cell r="E4916" t="str">
            <v>KS</v>
          </cell>
          <cell r="F4916">
            <v>19121</v>
          </cell>
        </row>
        <row r="4917">
          <cell r="A4917">
            <v>6098445</v>
          </cell>
          <cell r="B4917" t="str">
            <v>Odbočný díl...WRAA 120 FT</v>
          </cell>
          <cell r="C4917">
            <v>16821</v>
          </cell>
          <cell r="D4917">
            <v>1</v>
          </cell>
          <cell r="E4917" t="str">
            <v>KS</v>
          </cell>
          <cell r="F4917">
            <v>16821</v>
          </cell>
        </row>
        <row r="4918">
          <cell r="A4918">
            <v>6098449</v>
          </cell>
          <cell r="B4918" t="str">
            <v>Odbočný díl...WRAA 130 FT</v>
          </cell>
          <cell r="C4918">
            <v>16832</v>
          </cell>
          <cell r="D4918">
            <v>1</v>
          </cell>
          <cell r="E4918" t="str">
            <v>KS</v>
          </cell>
          <cell r="F4918">
            <v>16832</v>
          </cell>
        </row>
        <row r="4919">
          <cell r="A4919">
            <v>6098453</v>
          </cell>
          <cell r="B4919" t="str">
            <v>Odbočný díl...WRAA 140 FT</v>
          </cell>
          <cell r="C4919">
            <v>18678</v>
          </cell>
          <cell r="D4919">
            <v>1</v>
          </cell>
          <cell r="E4919" t="str">
            <v>KS</v>
          </cell>
          <cell r="F4919">
            <v>18678</v>
          </cell>
        </row>
        <row r="4920">
          <cell r="A4920">
            <v>6098475</v>
          </cell>
          <cell r="B4920" t="str">
            <v>Rohový vestavný díl...WEAS 110 FS</v>
          </cell>
          <cell r="C4920">
            <v>4240</v>
          </cell>
          <cell r="D4920">
            <v>1</v>
          </cell>
          <cell r="E4920" t="str">
            <v>KS</v>
          </cell>
          <cell r="F4920">
            <v>4240</v>
          </cell>
        </row>
        <row r="4921">
          <cell r="A4921">
            <v>6098479</v>
          </cell>
          <cell r="B4921" t="str">
            <v>Rohový vestavný díl...WEAS 110 FT</v>
          </cell>
          <cell r="C4921">
            <v>6153</v>
          </cell>
          <cell r="D4921">
            <v>1</v>
          </cell>
          <cell r="E4921" t="str">
            <v>KS</v>
          </cell>
          <cell r="F4921">
            <v>6153</v>
          </cell>
        </row>
        <row r="4922">
          <cell r="A4922">
            <v>6098483</v>
          </cell>
          <cell r="B4922" t="str">
            <v>Rohový vestavný díl...WEAS 110 A2</v>
          </cell>
          <cell r="C4922">
            <v>8217</v>
          </cell>
          <cell r="D4922">
            <v>1</v>
          </cell>
          <cell r="E4922" t="str">
            <v>KS</v>
          </cell>
          <cell r="F4922">
            <v>8217</v>
          </cell>
        </row>
        <row r="4923">
          <cell r="A4923">
            <v>6098501</v>
          </cell>
          <cell r="B4923" t="str">
            <v>Kabel. žlab pro velká rozpětí...WKSG 162 FS</v>
          </cell>
          <cell r="C4923">
            <v>2446</v>
          </cell>
          <cell r="D4923">
            <v>1</v>
          </cell>
          <cell r="E4923" t="str">
            <v>M</v>
          </cell>
          <cell r="F4923">
            <v>2446</v>
          </cell>
        </row>
        <row r="4924">
          <cell r="A4924">
            <v>6098505</v>
          </cell>
          <cell r="B4924" t="str">
            <v>Kabel. žlab pro velká rozpětí...WKSG 163 FS</v>
          </cell>
          <cell r="C4924">
            <v>2562</v>
          </cell>
          <cell r="D4924">
            <v>1</v>
          </cell>
          <cell r="E4924" t="str">
            <v>M</v>
          </cell>
          <cell r="F4924">
            <v>2562</v>
          </cell>
        </row>
        <row r="4925">
          <cell r="A4925">
            <v>6098509</v>
          </cell>
          <cell r="B4925" t="str">
            <v>Kabel. žlab pro velká rozpětí...WKSG 164 FS</v>
          </cell>
          <cell r="C4925">
            <v>2839</v>
          </cell>
          <cell r="D4925">
            <v>1</v>
          </cell>
          <cell r="E4925" t="str">
            <v>M</v>
          </cell>
          <cell r="F4925">
            <v>2839</v>
          </cell>
        </row>
        <row r="4926">
          <cell r="A4926">
            <v>6098513</v>
          </cell>
          <cell r="B4926" t="str">
            <v>Kabel. žlab pro velká rozpětí...WKSG 165 FS</v>
          </cell>
          <cell r="C4926">
            <v>3033</v>
          </cell>
          <cell r="D4926">
            <v>1</v>
          </cell>
          <cell r="E4926" t="str">
            <v>M</v>
          </cell>
          <cell r="F4926">
            <v>3033</v>
          </cell>
        </row>
        <row r="4927">
          <cell r="A4927">
            <v>6098517</v>
          </cell>
          <cell r="B4927" t="str">
            <v>Kabel. žlab pro velká rozpětí...WKSG 166 FS</v>
          </cell>
          <cell r="C4927">
            <v>3407</v>
          </cell>
          <cell r="D4927">
            <v>1</v>
          </cell>
          <cell r="E4927" t="str">
            <v>M</v>
          </cell>
          <cell r="F4927">
            <v>3407</v>
          </cell>
        </row>
        <row r="4928">
          <cell r="A4928">
            <v>6098550</v>
          </cell>
          <cell r="B4928" t="str">
            <v>Kabel. žlab pro velká rozpětí...WKSG 162 FT</v>
          </cell>
          <cell r="C4928">
            <v>3239</v>
          </cell>
          <cell r="D4928">
            <v>1</v>
          </cell>
          <cell r="E4928" t="str">
            <v>M</v>
          </cell>
          <cell r="F4928">
            <v>3239</v>
          </cell>
        </row>
        <row r="4929">
          <cell r="A4929">
            <v>6098554</v>
          </cell>
          <cell r="B4929" t="str">
            <v>Kabel. žlab pro velká rozpětí...WKSG 163 FT</v>
          </cell>
          <cell r="C4929">
            <v>3466</v>
          </cell>
          <cell r="D4929">
            <v>1</v>
          </cell>
          <cell r="E4929" t="str">
            <v>M</v>
          </cell>
          <cell r="F4929">
            <v>3466</v>
          </cell>
        </row>
        <row r="4930">
          <cell r="A4930">
            <v>6098558</v>
          </cell>
          <cell r="B4930" t="str">
            <v>Kabel. žlab pro velká rozpětí...WKSG 164 FT</v>
          </cell>
          <cell r="C4930">
            <v>3704</v>
          </cell>
          <cell r="D4930">
            <v>1</v>
          </cell>
          <cell r="E4930" t="str">
            <v>M</v>
          </cell>
          <cell r="F4930">
            <v>3704</v>
          </cell>
        </row>
        <row r="4931">
          <cell r="A4931">
            <v>6098571</v>
          </cell>
          <cell r="B4931" t="str">
            <v>Kabel. žlab pro velká rozpětí...WKSG 162 A2</v>
          </cell>
          <cell r="C4931">
            <v>6561</v>
          </cell>
          <cell r="D4931">
            <v>1</v>
          </cell>
          <cell r="E4931" t="str">
            <v>M</v>
          </cell>
          <cell r="F4931">
            <v>6561</v>
          </cell>
        </row>
        <row r="4932">
          <cell r="A4932">
            <v>6098573</v>
          </cell>
          <cell r="B4932" t="str">
            <v>Kabel. žlab pro velká rozpětí...WKSG 163 A2</v>
          </cell>
          <cell r="C4932">
            <v>7158</v>
          </cell>
          <cell r="D4932">
            <v>1</v>
          </cell>
          <cell r="E4932" t="str">
            <v>M</v>
          </cell>
          <cell r="F4932">
            <v>7158</v>
          </cell>
        </row>
        <row r="4933">
          <cell r="A4933">
            <v>6098575</v>
          </cell>
          <cell r="B4933" t="str">
            <v>Kabel. žlab pro velká rozpětí...WKSG 164 A2</v>
          </cell>
          <cell r="C4933">
            <v>7807</v>
          </cell>
          <cell r="D4933">
            <v>1</v>
          </cell>
          <cell r="E4933" t="str">
            <v>M</v>
          </cell>
          <cell r="F4933">
            <v>7807</v>
          </cell>
        </row>
        <row r="4934">
          <cell r="A4934">
            <v>6098577</v>
          </cell>
          <cell r="B4934" t="str">
            <v>Kabel. žlab pro velká rozpětí...WKSG 165 A2</v>
          </cell>
          <cell r="C4934">
            <v>8741</v>
          </cell>
          <cell r="D4934">
            <v>1</v>
          </cell>
          <cell r="E4934" t="str">
            <v>M</v>
          </cell>
          <cell r="F4934">
            <v>8741</v>
          </cell>
        </row>
        <row r="4935">
          <cell r="A4935">
            <v>6098579</v>
          </cell>
          <cell r="B4935" t="str">
            <v>Kabel. žlab pro velká rozpětí...WKSG 166 A2</v>
          </cell>
          <cell r="C4935">
            <v>9012</v>
          </cell>
          <cell r="D4935">
            <v>1</v>
          </cell>
          <cell r="E4935" t="str">
            <v>M</v>
          </cell>
          <cell r="F4935">
            <v>9012</v>
          </cell>
        </row>
        <row r="4936">
          <cell r="A4936">
            <v>6098707</v>
          </cell>
          <cell r="B4936" t="str">
            <v>Oblouk 90°...WRB 90 163 FS</v>
          </cell>
          <cell r="C4936">
            <v>13514</v>
          </cell>
          <cell r="D4936">
            <v>1</v>
          </cell>
          <cell r="E4936" t="str">
            <v>KS</v>
          </cell>
          <cell r="F4936">
            <v>13514</v>
          </cell>
        </row>
        <row r="4937">
          <cell r="A4937">
            <v>6098711</v>
          </cell>
          <cell r="B4937" t="str">
            <v>Oblouk 90°...WRB 90 164 FS</v>
          </cell>
          <cell r="C4937">
            <v>15164</v>
          </cell>
          <cell r="D4937">
            <v>1</v>
          </cell>
          <cell r="E4937" t="str">
            <v>KS</v>
          </cell>
          <cell r="F4937">
            <v>15164</v>
          </cell>
        </row>
        <row r="4938">
          <cell r="A4938">
            <v>6098804</v>
          </cell>
          <cell r="B4938" t="str">
            <v>Odbočný díl...WRAA 163 FS</v>
          </cell>
          <cell r="C4938">
            <v>14351</v>
          </cell>
          <cell r="D4938">
            <v>1</v>
          </cell>
          <cell r="E4938" t="str">
            <v>KS</v>
          </cell>
          <cell r="F4938">
            <v>14351</v>
          </cell>
        </row>
        <row r="4939">
          <cell r="A4939">
            <v>6098860</v>
          </cell>
          <cell r="B4939" t="str">
            <v>Rohový vestavný díl...WEAS 160 FS</v>
          </cell>
          <cell r="C4939">
            <v>4833</v>
          </cell>
          <cell r="D4939">
            <v>1</v>
          </cell>
          <cell r="E4939" t="str">
            <v>KS</v>
          </cell>
          <cell r="F4939">
            <v>4833</v>
          </cell>
        </row>
        <row r="4940">
          <cell r="A4940">
            <v>6101200</v>
          </cell>
          <cell r="B4940" t="str">
            <v>Kabelový žebřík...LG 620 VS6 A4</v>
          </cell>
          <cell r="C4940">
            <v>3136</v>
          </cell>
          <cell r="D4940">
            <v>1</v>
          </cell>
          <cell r="E4940" t="str">
            <v>M</v>
          </cell>
          <cell r="F4940">
            <v>3136</v>
          </cell>
        </row>
        <row r="4941">
          <cell r="A4941">
            <v>6101208</v>
          </cell>
          <cell r="B4941" t="str">
            <v>Kabelový žebřík...LG 630 VS6 A4</v>
          </cell>
          <cell r="C4941">
            <v>3402</v>
          </cell>
          <cell r="D4941">
            <v>1</v>
          </cell>
          <cell r="E4941" t="str">
            <v>M</v>
          </cell>
          <cell r="F4941">
            <v>3402</v>
          </cell>
        </row>
        <row r="4942">
          <cell r="A4942">
            <v>6101216</v>
          </cell>
          <cell r="B4942" t="str">
            <v>Kabelový žebřík...LG 640 VS6 A4</v>
          </cell>
          <cell r="C4942">
            <v>3654</v>
          </cell>
          <cell r="D4942">
            <v>1</v>
          </cell>
          <cell r="E4942" t="str">
            <v>M</v>
          </cell>
          <cell r="F4942">
            <v>3654</v>
          </cell>
        </row>
        <row r="4943">
          <cell r="A4943">
            <v>6101232</v>
          </cell>
          <cell r="B4943" t="str">
            <v>Kabelový žebřík...LG 660 VS6 A4</v>
          </cell>
          <cell r="C4943">
            <v>4292</v>
          </cell>
          <cell r="D4943">
            <v>1</v>
          </cell>
          <cell r="E4943" t="str">
            <v>M</v>
          </cell>
          <cell r="F4943">
            <v>4292</v>
          </cell>
        </row>
        <row r="4944">
          <cell r="A4944">
            <v>6103235</v>
          </cell>
          <cell r="B4944" t="str">
            <v>Vkládací plech...ELB-L 20 FS</v>
          </cell>
          <cell r="C4944">
            <v>405</v>
          </cell>
          <cell r="D4944">
            <v>1</v>
          </cell>
          <cell r="E4944" t="str">
            <v>M</v>
          </cell>
          <cell r="F4944">
            <v>405</v>
          </cell>
        </row>
        <row r="4945">
          <cell r="A4945">
            <v>6103251</v>
          </cell>
          <cell r="B4945" t="str">
            <v>Vkládací plech...ELB-L 30 FS</v>
          </cell>
          <cell r="C4945">
            <v>565</v>
          </cell>
          <cell r="D4945">
            <v>1</v>
          </cell>
          <cell r="E4945" t="str">
            <v>M</v>
          </cell>
          <cell r="F4945">
            <v>565</v>
          </cell>
        </row>
        <row r="4946">
          <cell r="A4946">
            <v>6103332</v>
          </cell>
          <cell r="B4946" t="str">
            <v>Vkládací plech...ELB-L 60 FS</v>
          </cell>
          <cell r="C4946">
            <v>1042</v>
          </cell>
          <cell r="D4946">
            <v>1</v>
          </cell>
          <cell r="E4946" t="str">
            <v>M</v>
          </cell>
          <cell r="F4946">
            <v>1042</v>
          </cell>
        </row>
        <row r="4947">
          <cell r="A4947">
            <v>6103356</v>
          </cell>
          <cell r="B4947" t="str">
            <v>Vkládací plech...ELB-L 30 DD</v>
          </cell>
          <cell r="C4947">
            <v>1058</v>
          </cell>
          <cell r="D4947">
            <v>1</v>
          </cell>
          <cell r="E4947" t="str">
            <v>M</v>
          </cell>
          <cell r="F4947">
            <v>1058</v>
          </cell>
        </row>
        <row r="4948">
          <cell r="A4948">
            <v>6104610</v>
          </cell>
          <cell r="B4948" t="str">
            <v>multimediální nosič VGA...MTG-VGA S RW1</v>
          </cell>
          <cell r="C4948">
            <v>1294</v>
          </cell>
          <cell r="D4948">
            <v>1</v>
          </cell>
          <cell r="E4948" t="str">
            <v>KS</v>
          </cell>
          <cell r="F4948">
            <v>1294</v>
          </cell>
        </row>
        <row r="4949">
          <cell r="A4949">
            <v>6104646</v>
          </cell>
          <cell r="B4949" t="str">
            <v>multimediální nosič D-Sub9...MTS-DB9 S RW1</v>
          </cell>
          <cell r="C4949">
            <v>1251</v>
          </cell>
          <cell r="D4949">
            <v>1</v>
          </cell>
          <cell r="E4949" t="str">
            <v>KS</v>
          </cell>
          <cell r="F4949">
            <v>1251</v>
          </cell>
        </row>
        <row r="4950">
          <cell r="A4950">
            <v>6104658</v>
          </cell>
          <cell r="B4950" t="str">
            <v>multimediální nosič VGA...MTG-VGA F RW1</v>
          </cell>
          <cell r="C4950">
            <v>1374</v>
          </cell>
          <cell r="D4950">
            <v>1</v>
          </cell>
          <cell r="E4950" t="str">
            <v>KS</v>
          </cell>
          <cell r="F4950">
            <v>1374</v>
          </cell>
        </row>
        <row r="4951">
          <cell r="A4951">
            <v>6104670</v>
          </cell>
          <cell r="B4951" t="str">
            <v>multimediální nosič VGA...MTS-VGA F RW1</v>
          </cell>
          <cell r="C4951">
            <v>1373</v>
          </cell>
          <cell r="D4951">
            <v>1</v>
          </cell>
          <cell r="E4951" t="str">
            <v>KS</v>
          </cell>
          <cell r="F4951">
            <v>1373</v>
          </cell>
        </row>
        <row r="4952">
          <cell r="A4952">
            <v>6104682</v>
          </cell>
          <cell r="B4952" t="str">
            <v>multimediální nosič D-Sub9...MTG-DB9 F RW1</v>
          </cell>
          <cell r="C4952">
            <v>1374</v>
          </cell>
          <cell r="D4952">
            <v>1</v>
          </cell>
          <cell r="E4952" t="str">
            <v>KS</v>
          </cell>
          <cell r="F4952">
            <v>1374</v>
          </cell>
        </row>
        <row r="4953">
          <cell r="A4953">
            <v>6104706</v>
          </cell>
          <cell r="B4953" t="str">
            <v>multimediální nosič VGA/D-Sub9...MTG-DB O RW1</v>
          </cell>
          <cell r="C4953">
            <v>338</v>
          </cell>
          <cell r="D4953">
            <v>1</v>
          </cell>
          <cell r="E4953" t="str">
            <v>KS</v>
          </cell>
          <cell r="F4953">
            <v>338</v>
          </cell>
        </row>
        <row r="4954">
          <cell r="A4954">
            <v>6104754</v>
          </cell>
          <cell r="B4954" t="str">
            <v>multimediální nosič DVI...MTG-DVI F RW1</v>
          </cell>
          <cell r="C4954">
            <v>1332</v>
          </cell>
          <cell r="D4954">
            <v>1</v>
          </cell>
          <cell r="E4954" t="str">
            <v>KS</v>
          </cell>
          <cell r="F4954">
            <v>1332</v>
          </cell>
        </row>
        <row r="4955">
          <cell r="A4955">
            <v>6104802</v>
          </cell>
          <cell r="B4955" t="str">
            <v>multimediální nosič HDMI...MTG-HD S RW1</v>
          </cell>
          <cell r="C4955">
            <v>1552</v>
          </cell>
          <cell r="D4955">
            <v>1</v>
          </cell>
          <cell r="E4955" t="str">
            <v>KS</v>
          </cell>
          <cell r="F4955">
            <v>1552</v>
          </cell>
        </row>
        <row r="4956">
          <cell r="A4956">
            <v>6104814</v>
          </cell>
          <cell r="B4956" t="str">
            <v>multimediální nosič HDMI...MTS-HD S RW1</v>
          </cell>
          <cell r="C4956">
            <v>1515</v>
          </cell>
          <cell r="D4956">
            <v>1</v>
          </cell>
          <cell r="E4956" t="str">
            <v>KS</v>
          </cell>
          <cell r="F4956">
            <v>1515</v>
          </cell>
        </row>
        <row r="4957">
          <cell r="A4957">
            <v>6104826</v>
          </cell>
          <cell r="B4957" t="str">
            <v>multimediální nosič HDMI...MTG-HD F RW1</v>
          </cell>
          <cell r="C4957">
            <v>1587</v>
          </cell>
          <cell r="D4957">
            <v>1</v>
          </cell>
          <cell r="E4957" t="str">
            <v>KS</v>
          </cell>
          <cell r="F4957">
            <v>1587</v>
          </cell>
        </row>
        <row r="4958">
          <cell r="A4958">
            <v>6104829</v>
          </cell>
          <cell r="B4958" t="str">
            <v>multimediální nosič HDMI...MTG-HD F SWGR1</v>
          </cell>
          <cell r="C4958">
            <v>1587</v>
          </cell>
          <cell r="D4958">
            <v>1</v>
          </cell>
          <cell r="E4958" t="str">
            <v>KS</v>
          </cell>
          <cell r="F4958">
            <v>1587</v>
          </cell>
        </row>
        <row r="4959">
          <cell r="A4959">
            <v>6104838</v>
          </cell>
          <cell r="B4959" t="str">
            <v>multimediální nosič HDMI...MTS-HD F RW1</v>
          </cell>
          <cell r="C4959">
            <v>1583</v>
          </cell>
          <cell r="D4959">
            <v>1</v>
          </cell>
          <cell r="E4959" t="str">
            <v>KS</v>
          </cell>
          <cell r="F4959">
            <v>1583</v>
          </cell>
        </row>
        <row r="4960">
          <cell r="A4960">
            <v>6104874</v>
          </cell>
          <cell r="B4960" t="str">
            <v>multimed.nosič,USB 3.0 A...MTG-U3A S RW1</v>
          </cell>
          <cell r="C4960">
            <v>1479</v>
          </cell>
          <cell r="D4960">
            <v>1</v>
          </cell>
          <cell r="E4960" t="str">
            <v>KS</v>
          </cell>
          <cell r="F4960">
            <v>1479</v>
          </cell>
        </row>
        <row r="4961">
          <cell r="A4961">
            <v>6104922</v>
          </cell>
          <cell r="B4961" t="str">
            <v>multimed.nosič,USB 3.0 A-A...MTG-U3A F RW1</v>
          </cell>
          <cell r="C4961">
            <v>1587</v>
          </cell>
          <cell r="D4961">
            <v>1</v>
          </cell>
          <cell r="E4961" t="str">
            <v>KS</v>
          </cell>
          <cell r="F4961">
            <v>1587</v>
          </cell>
        </row>
        <row r="4962">
          <cell r="A4962">
            <v>6104925</v>
          </cell>
          <cell r="B4962" t="str">
            <v>multimed.nosič,USB 3.0 A-A...MTG-U3A F SWGR1</v>
          </cell>
          <cell r="C4962">
            <v>1587</v>
          </cell>
          <cell r="D4962">
            <v>1</v>
          </cell>
          <cell r="E4962" t="str">
            <v>KS</v>
          </cell>
          <cell r="F4962">
            <v>1587</v>
          </cell>
        </row>
        <row r="4963">
          <cell r="A4963">
            <v>6104934</v>
          </cell>
          <cell r="B4963" t="str">
            <v>multimed.nosič,USB 3.0 A-A...MTS-U3A F RW1</v>
          </cell>
          <cell r="C4963">
            <v>1587</v>
          </cell>
          <cell r="D4963">
            <v>1</v>
          </cell>
          <cell r="E4963" t="str">
            <v>KS</v>
          </cell>
          <cell r="F4963">
            <v>1587</v>
          </cell>
        </row>
        <row r="4964">
          <cell r="A4964">
            <v>6104946</v>
          </cell>
          <cell r="B4964" t="str">
            <v>multimed.nosič audio držák...MTG-MK L RW1</v>
          </cell>
          <cell r="C4964">
            <v>658</v>
          </cell>
          <cell r="D4964">
            <v>1</v>
          </cell>
          <cell r="E4964" t="str">
            <v>KS</v>
          </cell>
          <cell r="F4964">
            <v>658</v>
          </cell>
        </row>
        <row r="4965">
          <cell r="A4965">
            <v>6104958</v>
          </cell>
          <cell r="B4965" t="str">
            <v>multimed.nosič audio držák...MTS-MK L RW1</v>
          </cell>
          <cell r="C4965">
            <v>622</v>
          </cell>
          <cell r="D4965">
            <v>1</v>
          </cell>
          <cell r="E4965" t="str">
            <v>KS</v>
          </cell>
          <cell r="F4965">
            <v>622</v>
          </cell>
        </row>
        <row r="4966">
          <cell r="A4966">
            <v>6105042</v>
          </cell>
          <cell r="B4966" t="str">
            <v>multimed.nosič Audio-Cinch...MTG-2R L RW1</v>
          </cell>
          <cell r="C4966">
            <v>906</v>
          </cell>
          <cell r="D4966">
            <v>1</v>
          </cell>
          <cell r="E4966" t="str">
            <v>KS</v>
          </cell>
          <cell r="F4966">
            <v>906</v>
          </cell>
        </row>
        <row r="4967">
          <cell r="A4967">
            <v>6105054</v>
          </cell>
          <cell r="B4967" t="str">
            <v>multimed.nosič Audio-Cinch...MTS-2R L RW1</v>
          </cell>
          <cell r="C4967">
            <v>763</v>
          </cell>
          <cell r="D4967">
            <v>1</v>
          </cell>
          <cell r="E4967" t="str">
            <v>KS</v>
          </cell>
          <cell r="F4967">
            <v>763</v>
          </cell>
        </row>
        <row r="4968">
          <cell r="A4968">
            <v>6105078</v>
          </cell>
          <cell r="B4968" t="str">
            <v>multimed.nosič Audio-Cinch...MTS-2R F RW1</v>
          </cell>
          <cell r="C4968">
            <v>1321</v>
          </cell>
          <cell r="D4968">
            <v>1</v>
          </cell>
          <cell r="E4968" t="str">
            <v>KS</v>
          </cell>
          <cell r="F4968">
            <v>1321</v>
          </cell>
        </row>
        <row r="4969">
          <cell r="A4969">
            <v>6105090</v>
          </cell>
          <cell r="B4969" t="str">
            <v>multimediální nosič Audio-BNC...MTG-2BC F RW1</v>
          </cell>
          <cell r="C4969">
            <v>1746</v>
          </cell>
          <cell r="D4969">
            <v>1</v>
          </cell>
          <cell r="E4969" t="str">
            <v>KS</v>
          </cell>
          <cell r="F4969">
            <v>1746</v>
          </cell>
        </row>
        <row r="4970">
          <cell r="A4970">
            <v>6105189</v>
          </cell>
          <cell r="B4970" t="str">
            <v>multimed.nosič Audio / Video...MTG-12R F SWGR1</v>
          </cell>
          <cell r="C4970">
            <v>1554</v>
          </cell>
          <cell r="D4970">
            <v>1</v>
          </cell>
          <cell r="E4970" t="str">
            <v>KS</v>
          </cell>
          <cell r="F4970">
            <v>1554</v>
          </cell>
        </row>
        <row r="4971">
          <cell r="A4971">
            <v>6105210</v>
          </cell>
          <cell r="B4971" t="str">
            <v>multimed.nosič XLR 3-pólový...MTG-X3F L RW1</v>
          </cell>
          <cell r="C4971">
            <v>873</v>
          </cell>
          <cell r="D4971">
            <v>1</v>
          </cell>
          <cell r="E4971" t="str">
            <v>KS</v>
          </cell>
          <cell r="F4971">
            <v>873</v>
          </cell>
        </row>
        <row r="4972">
          <cell r="A4972">
            <v>6105234</v>
          </cell>
          <cell r="B4972" t="str">
            <v>multimediální nosič XLR...MTG-X O RW1</v>
          </cell>
          <cell r="C4972">
            <v>348</v>
          </cell>
          <cell r="D4972">
            <v>1</v>
          </cell>
          <cell r="E4972" t="str">
            <v>KS</v>
          </cell>
          <cell r="F4972">
            <v>348</v>
          </cell>
        </row>
        <row r="4973">
          <cell r="A4973">
            <v>6105237</v>
          </cell>
          <cell r="B4973" t="str">
            <v>multimediální nosič XLR...MTG-X O SWGR1</v>
          </cell>
          <cell r="C4973">
            <v>376</v>
          </cell>
          <cell r="D4973">
            <v>1</v>
          </cell>
          <cell r="E4973" t="str">
            <v>KS</v>
          </cell>
          <cell r="F4973">
            <v>376</v>
          </cell>
        </row>
        <row r="4974">
          <cell r="A4974">
            <v>6105250</v>
          </cell>
          <cell r="B4974" t="str">
            <v>multimediální nosič XLR...MTG-X3F S RW1</v>
          </cell>
          <cell r="C4974">
            <v>929</v>
          </cell>
          <cell r="D4974">
            <v>1</v>
          </cell>
          <cell r="E4974" t="str">
            <v>KS</v>
          </cell>
          <cell r="F4974">
            <v>929</v>
          </cell>
        </row>
        <row r="4975">
          <cell r="A4975">
            <v>6105270</v>
          </cell>
          <cell r="B4975" t="str">
            <v>multimediální nosič XLR...MTG-SON S RW1</v>
          </cell>
          <cell r="C4975">
            <v>834</v>
          </cell>
          <cell r="D4975">
            <v>1</v>
          </cell>
          <cell r="E4975" t="str">
            <v>KS</v>
          </cell>
          <cell r="F4975">
            <v>834</v>
          </cell>
        </row>
        <row r="4976">
          <cell r="A4976">
            <v>6105282</v>
          </cell>
          <cell r="B4976" t="str">
            <v>Anténní zásuvka...ANT-3SD RW1</v>
          </cell>
          <cell r="C4976">
            <v>1199</v>
          </cell>
          <cell r="D4976">
            <v>1</v>
          </cell>
          <cell r="E4976" t="str">
            <v>KS</v>
          </cell>
          <cell r="F4976">
            <v>1199</v>
          </cell>
        </row>
        <row r="4977">
          <cell r="A4977">
            <v>6105284</v>
          </cell>
          <cell r="B4977" t="str">
            <v>Anténní zásuvka...ANT-3SD SWGR1</v>
          </cell>
          <cell r="C4977">
            <v>1091</v>
          </cell>
          <cell r="D4977">
            <v>1</v>
          </cell>
          <cell r="E4977" t="str">
            <v>KS</v>
          </cell>
          <cell r="F4977">
            <v>1091</v>
          </cell>
        </row>
        <row r="4978">
          <cell r="A4978">
            <v>6105300</v>
          </cell>
          <cell r="B4978" t="str">
            <v>Nabíječka USB...MTG-2UC2.1 RW1</v>
          </cell>
          <cell r="C4978">
            <v>1926</v>
          </cell>
          <cell r="D4978">
            <v>1</v>
          </cell>
          <cell r="E4978" t="str">
            <v>KS</v>
          </cell>
          <cell r="F4978">
            <v>1926</v>
          </cell>
        </row>
        <row r="4979">
          <cell r="A4979">
            <v>6107002</v>
          </cell>
          <cell r="B4979" t="str">
            <v>Krycí rámeček...S990-AF1 RW</v>
          </cell>
          <cell r="C4979">
            <v>155</v>
          </cell>
          <cell r="D4979">
            <v>1</v>
          </cell>
          <cell r="E4979" t="str">
            <v>KS</v>
          </cell>
          <cell r="F4979">
            <v>155</v>
          </cell>
        </row>
        <row r="4980">
          <cell r="A4980">
            <v>6107202</v>
          </cell>
          <cell r="B4980" t="str">
            <v>Krycí rámeček...S990-AF3 RW</v>
          </cell>
          <cell r="C4980">
            <v>220</v>
          </cell>
          <cell r="D4980">
            <v>1</v>
          </cell>
          <cell r="E4980" t="str">
            <v>KS</v>
          </cell>
          <cell r="F4980">
            <v>220</v>
          </cell>
        </row>
        <row r="4981">
          <cell r="A4981">
            <v>6107801</v>
          </cell>
          <cell r="B4981" t="str">
            <v>Modul přepěťové ochrany...ÜSM-A-4T</v>
          </cell>
          <cell r="C4981">
            <v>1449</v>
          </cell>
          <cell r="D4981">
            <v>1</v>
          </cell>
          <cell r="E4981" t="str">
            <v>KS</v>
          </cell>
          <cell r="F4981">
            <v>1449</v>
          </cell>
        </row>
        <row r="4982">
          <cell r="A4982">
            <v>6107980</v>
          </cell>
          <cell r="B4982" t="str">
            <v>Rozvaděč...UVS-WIN F6S</v>
          </cell>
          <cell r="C4982">
            <v>2060</v>
          </cell>
          <cell r="D4982">
            <v>1</v>
          </cell>
          <cell r="E4982" t="str">
            <v>KS</v>
          </cell>
          <cell r="F4982">
            <v>2060</v>
          </cell>
        </row>
        <row r="4983">
          <cell r="A4983">
            <v>6107982</v>
          </cell>
          <cell r="B4983" t="str">
            <v>Rozvaděč...UVS-WIN F6W</v>
          </cell>
          <cell r="C4983">
            <v>2060</v>
          </cell>
          <cell r="D4983">
            <v>1</v>
          </cell>
          <cell r="E4983" t="str">
            <v>KS</v>
          </cell>
          <cell r="F4983">
            <v>2060</v>
          </cell>
        </row>
        <row r="4984">
          <cell r="A4984">
            <v>6107984</v>
          </cell>
          <cell r="B4984" t="str">
            <v>Rozvaděč...UVS-WIN F6S6W</v>
          </cell>
          <cell r="C4984">
            <v>3861</v>
          </cell>
          <cell r="D4984">
            <v>1</v>
          </cell>
          <cell r="E4984" t="str">
            <v>KS</v>
          </cell>
          <cell r="F4984">
            <v>3861</v>
          </cell>
        </row>
        <row r="4985">
          <cell r="A4985">
            <v>6107986</v>
          </cell>
          <cell r="B4985" t="str">
            <v>Rozvaděč...UVS-WIN 6S</v>
          </cell>
          <cell r="C4985">
            <v>2060</v>
          </cell>
          <cell r="D4985">
            <v>1</v>
          </cell>
          <cell r="E4985" t="str">
            <v>KS</v>
          </cell>
          <cell r="F4985">
            <v>2060</v>
          </cell>
        </row>
        <row r="4986">
          <cell r="A4986">
            <v>6107988</v>
          </cell>
          <cell r="B4986" t="str">
            <v>Rozvaděč...UVS-WIN 6W</v>
          </cell>
          <cell r="C4986">
            <v>2060</v>
          </cell>
          <cell r="D4986">
            <v>1</v>
          </cell>
          <cell r="E4986" t="str">
            <v>KS</v>
          </cell>
          <cell r="F4986">
            <v>2060</v>
          </cell>
        </row>
        <row r="4987">
          <cell r="A4987">
            <v>6107990</v>
          </cell>
          <cell r="B4987" t="str">
            <v>Rozvaděč...UVS-WIN 6S6W</v>
          </cell>
          <cell r="C4987">
            <v>3861</v>
          </cell>
          <cell r="D4987">
            <v>1</v>
          </cell>
          <cell r="E4987" t="str">
            <v>KS</v>
          </cell>
          <cell r="F4987">
            <v>3861</v>
          </cell>
        </row>
        <row r="4988">
          <cell r="A4988">
            <v>6108037</v>
          </cell>
          <cell r="B4988" t="str">
            <v>CP45/8...CP45-LG 8A</v>
          </cell>
          <cell r="C4988">
            <v>2448</v>
          </cell>
          <cell r="D4988">
            <v>1</v>
          </cell>
          <cell r="E4988" t="str">
            <v>KS</v>
          </cell>
          <cell r="F4988">
            <v>2448</v>
          </cell>
        </row>
        <row r="4989">
          <cell r="A4989">
            <v>6108039</v>
          </cell>
          <cell r="B4989" t="str">
            <v>TP/CP45/2...CP45-TP M</v>
          </cell>
          <cell r="C4989">
            <v>182</v>
          </cell>
          <cell r="D4989">
            <v>1</v>
          </cell>
          <cell r="E4989" t="str">
            <v>KS</v>
          </cell>
          <cell r="F4989">
            <v>182</v>
          </cell>
        </row>
        <row r="4990">
          <cell r="A4990">
            <v>6108051</v>
          </cell>
          <cell r="B4990" t="str">
            <v>Zástrčkový díl 3 pólový...ST-F GST18i3p W</v>
          </cell>
          <cell r="C4990">
            <v>193</v>
          </cell>
          <cell r="D4990">
            <v>1</v>
          </cell>
          <cell r="E4990" t="str">
            <v>KS</v>
          </cell>
          <cell r="F4990">
            <v>193</v>
          </cell>
        </row>
        <row r="4991">
          <cell r="A4991">
            <v>6108053</v>
          </cell>
          <cell r="B4991" t="str">
            <v>Zásuvkový díl 3 pólový...BT-F GST18i3p W</v>
          </cell>
          <cell r="C4991">
            <v>209</v>
          </cell>
          <cell r="D4991">
            <v>1</v>
          </cell>
          <cell r="E4991" t="str">
            <v>KS</v>
          </cell>
          <cell r="F4991">
            <v>209</v>
          </cell>
        </row>
        <row r="4992">
          <cell r="A4992">
            <v>6108054</v>
          </cell>
          <cell r="B4992" t="str">
            <v>Zástrčkový díl 3 pólový...ST-S GST18i3p SW</v>
          </cell>
          <cell r="C4992">
            <v>142</v>
          </cell>
          <cell r="D4992">
            <v>1</v>
          </cell>
          <cell r="E4992" t="str">
            <v>KS</v>
          </cell>
          <cell r="F4992">
            <v>142</v>
          </cell>
        </row>
        <row r="4993">
          <cell r="A4993">
            <v>6108055</v>
          </cell>
          <cell r="B4993" t="str">
            <v>Zástrčkový díl 3 pólový...ST-S GST18i3p W</v>
          </cell>
          <cell r="C4993">
            <v>130</v>
          </cell>
          <cell r="D4993">
            <v>1</v>
          </cell>
          <cell r="E4993" t="str">
            <v>KS</v>
          </cell>
          <cell r="F4993">
            <v>130</v>
          </cell>
        </row>
        <row r="4994">
          <cell r="A4994">
            <v>6108056</v>
          </cell>
          <cell r="B4994" t="str">
            <v>Zásuvkový díl 3 pólový...BT-S GST18i3p SW</v>
          </cell>
          <cell r="C4994">
            <v>146</v>
          </cell>
          <cell r="D4994">
            <v>1</v>
          </cell>
          <cell r="E4994" t="str">
            <v>KS</v>
          </cell>
          <cell r="F4994">
            <v>146</v>
          </cell>
        </row>
        <row r="4995">
          <cell r="A4995">
            <v>6108060</v>
          </cell>
          <cell r="B4995" t="str">
            <v>Zástrčkový díl 3 pólový...ST-S4 GST18i3 SW</v>
          </cell>
          <cell r="C4995">
            <v>185</v>
          </cell>
          <cell r="D4995">
            <v>1</v>
          </cell>
          <cell r="E4995" t="str">
            <v>KS</v>
          </cell>
          <cell r="F4995">
            <v>185</v>
          </cell>
        </row>
        <row r="4996">
          <cell r="A4996">
            <v>6108064</v>
          </cell>
          <cell r="B4996" t="str">
            <v>Zásuvkový díl 3 pólový...BT-S4 GST18i3 SW</v>
          </cell>
          <cell r="C4996">
            <v>196</v>
          </cell>
          <cell r="D4996">
            <v>1</v>
          </cell>
          <cell r="E4996" t="str">
            <v>KS</v>
          </cell>
          <cell r="F4996">
            <v>196</v>
          </cell>
        </row>
        <row r="4997">
          <cell r="A4997">
            <v>6108700</v>
          </cell>
          <cell r="B4997" t="str">
            <v>Spojovací kabel...VK-WIN</v>
          </cell>
          <cell r="C4997">
            <v>33</v>
          </cell>
          <cell r="D4997">
            <v>1</v>
          </cell>
          <cell r="E4997" t="str">
            <v>KS</v>
          </cell>
          <cell r="F4997">
            <v>33</v>
          </cell>
        </row>
        <row r="4998">
          <cell r="A4998">
            <v>6108710</v>
          </cell>
          <cell r="B4998" t="str">
            <v>Spojovací kabel...VL-WIN 3P2.5 1SW</v>
          </cell>
          <cell r="C4998">
            <v>407</v>
          </cell>
          <cell r="D4998">
            <v>1</v>
          </cell>
          <cell r="E4998" t="str">
            <v>KS</v>
          </cell>
          <cell r="F4998">
            <v>407</v>
          </cell>
        </row>
        <row r="4999">
          <cell r="A4999">
            <v>6108712</v>
          </cell>
          <cell r="B4999" t="str">
            <v>Spojovací kabel...VL-WIN 3P2.5 1W</v>
          </cell>
          <cell r="C4999">
            <v>407</v>
          </cell>
          <cell r="D4999">
            <v>1</v>
          </cell>
          <cell r="E4999" t="str">
            <v>KS</v>
          </cell>
          <cell r="F4999">
            <v>407</v>
          </cell>
        </row>
        <row r="5000">
          <cell r="A5000">
            <v>6108714</v>
          </cell>
          <cell r="B5000" t="str">
            <v>Spojovací kabel...VL-WIN 3P2.5 3SW</v>
          </cell>
          <cell r="C5000">
            <v>614</v>
          </cell>
          <cell r="D5000">
            <v>1</v>
          </cell>
          <cell r="E5000" t="str">
            <v>KS</v>
          </cell>
          <cell r="F5000">
            <v>614</v>
          </cell>
        </row>
        <row r="5001">
          <cell r="A5001">
            <v>6108716</v>
          </cell>
          <cell r="B5001" t="str">
            <v>Spojovací kabel...VL-WIN 3P2.5 3W</v>
          </cell>
          <cell r="C5001">
            <v>614</v>
          </cell>
          <cell r="D5001">
            <v>1</v>
          </cell>
          <cell r="E5001" t="str">
            <v>KS</v>
          </cell>
          <cell r="F5001">
            <v>614</v>
          </cell>
        </row>
        <row r="5002">
          <cell r="A5002">
            <v>6108718</v>
          </cell>
          <cell r="B5002" t="str">
            <v>Spojovací kabel...VL-WIN 3P2.5 5SW</v>
          </cell>
          <cell r="C5002">
            <v>869</v>
          </cell>
          <cell r="D5002">
            <v>1</v>
          </cell>
          <cell r="E5002" t="str">
            <v>KS</v>
          </cell>
          <cell r="F5002">
            <v>869</v>
          </cell>
        </row>
        <row r="5003">
          <cell r="A5003">
            <v>6108720</v>
          </cell>
          <cell r="B5003" t="str">
            <v>Spojovací kabel...VL-WIN 3P2.5 5W</v>
          </cell>
          <cell r="C5003">
            <v>869</v>
          </cell>
          <cell r="D5003">
            <v>1</v>
          </cell>
          <cell r="E5003" t="str">
            <v>KS</v>
          </cell>
          <cell r="F5003">
            <v>869</v>
          </cell>
        </row>
        <row r="5004">
          <cell r="A5004">
            <v>6108722</v>
          </cell>
          <cell r="B5004" t="str">
            <v>Spojovací kabel...VL-WIN 3P2.5 8SW</v>
          </cell>
          <cell r="C5004">
            <v>1258</v>
          </cell>
          <cell r="D5004">
            <v>1</v>
          </cell>
          <cell r="E5004" t="str">
            <v>KS</v>
          </cell>
          <cell r="F5004">
            <v>1258</v>
          </cell>
        </row>
        <row r="5005">
          <cell r="A5005">
            <v>6108724</v>
          </cell>
          <cell r="B5005" t="str">
            <v>Spojovací kabel...VL-WIN 3P2.5 8W</v>
          </cell>
          <cell r="C5005">
            <v>1258</v>
          </cell>
          <cell r="D5005">
            <v>1</v>
          </cell>
          <cell r="E5005" t="str">
            <v>KS</v>
          </cell>
          <cell r="F5005">
            <v>1258</v>
          </cell>
        </row>
        <row r="5006">
          <cell r="A5006">
            <v>6108730</v>
          </cell>
          <cell r="B5006" t="str">
            <v>Spojovací kabel...VL-WIN 3P2.5H1SW</v>
          </cell>
          <cell r="C5006">
            <v>542</v>
          </cell>
          <cell r="D5006">
            <v>1</v>
          </cell>
          <cell r="E5006" t="str">
            <v>KS</v>
          </cell>
          <cell r="F5006">
            <v>542</v>
          </cell>
        </row>
        <row r="5007">
          <cell r="A5007">
            <v>6108732</v>
          </cell>
          <cell r="B5007" t="str">
            <v>Spojovací kabel...VL-WIN 3P2.5H1W</v>
          </cell>
          <cell r="C5007">
            <v>542</v>
          </cell>
          <cell r="D5007">
            <v>1</v>
          </cell>
          <cell r="E5007" t="str">
            <v>KS</v>
          </cell>
          <cell r="F5007">
            <v>542</v>
          </cell>
        </row>
        <row r="5008">
          <cell r="A5008">
            <v>6108734</v>
          </cell>
          <cell r="B5008" t="str">
            <v>Spojovací kabel...VL-WIN 3P2.5H3SW</v>
          </cell>
          <cell r="C5008">
            <v>869</v>
          </cell>
          <cell r="D5008">
            <v>1</v>
          </cell>
          <cell r="E5008" t="str">
            <v>KS</v>
          </cell>
          <cell r="F5008">
            <v>869</v>
          </cell>
        </row>
        <row r="5009">
          <cell r="A5009">
            <v>6108736</v>
          </cell>
          <cell r="B5009" t="str">
            <v>Spojovací kabel...VL-WIN 3P2.5H3W</v>
          </cell>
          <cell r="C5009">
            <v>869</v>
          </cell>
          <cell r="D5009">
            <v>1</v>
          </cell>
          <cell r="E5009" t="str">
            <v>KS</v>
          </cell>
          <cell r="F5009">
            <v>869</v>
          </cell>
        </row>
        <row r="5010">
          <cell r="A5010">
            <v>6108738</v>
          </cell>
          <cell r="B5010" t="str">
            <v>Spojovací kabel...VL-WIN 3P2.5H5SW</v>
          </cell>
          <cell r="C5010">
            <v>1148</v>
          </cell>
          <cell r="D5010">
            <v>1</v>
          </cell>
          <cell r="E5010" t="str">
            <v>KS</v>
          </cell>
          <cell r="F5010">
            <v>1148</v>
          </cell>
        </row>
        <row r="5011">
          <cell r="A5011">
            <v>6108740</v>
          </cell>
          <cell r="B5011" t="str">
            <v>Spojovací kabel...VL-WIN 3P2.5H5W</v>
          </cell>
          <cell r="C5011">
            <v>1148</v>
          </cell>
          <cell r="D5011">
            <v>1</v>
          </cell>
          <cell r="E5011" t="str">
            <v>KS</v>
          </cell>
          <cell r="F5011">
            <v>1148</v>
          </cell>
        </row>
        <row r="5012">
          <cell r="A5012">
            <v>6108742</v>
          </cell>
          <cell r="B5012" t="str">
            <v>Spojovací kabel...VL-WIN 3P2.5H8SW</v>
          </cell>
          <cell r="C5012">
            <v>1636</v>
          </cell>
          <cell r="D5012">
            <v>1</v>
          </cell>
          <cell r="E5012" t="str">
            <v>KS</v>
          </cell>
          <cell r="F5012">
            <v>1636</v>
          </cell>
        </row>
        <row r="5013">
          <cell r="A5013">
            <v>6108744</v>
          </cell>
          <cell r="B5013" t="str">
            <v>Spojovací kabel...VL-WIN 3P2.5H8W</v>
          </cell>
          <cell r="C5013">
            <v>1636</v>
          </cell>
          <cell r="D5013">
            <v>1</v>
          </cell>
          <cell r="E5013" t="str">
            <v>KS</v>
          </cell>
          <cell r="F5013">
            <v>1636</v>
          </cell>
        </row>
        <row r="5014">
          <cell r="A5014">
            <v>6108954</v>
          </cell>
          <cell r="B5014" t="str">
            <v>Spojovací kabel...ST-WIN 3P SW</v>
          </cell>
          <cell r="C5014">
            <v>201</v>
          </cell>
          <cell r="D5014">
            <v>1</v>
          </cell>
          <cell r="E5014" t="str">
            <v>KS</v>
          </cell>
          <cell r="F5014">
            <v>201</v>
          </cell>
        </row>
        <row r="5015">
          <cell r="A5015">
            <v>6108956</v>
          </cell>
          <cell r="B5015" t="str">
            <v>Spojovací kabel...ST-WIN 3P W</v>
          </cell>
          <cell r="C5015">
            <v>201</v>
          </cell>
          <cell r="D5015">
            <v>1</v>
          </cell>
          <cell r="E5015" t="str">
            <v>KS</v>
          </cell>
          <cell r="F5015">
            <v>201</v>
          </cell>
        </row>
        <row r="5016">
          <cell r="A5016">
            <v>6108960</v>
          </cell>
          <cell r="B5016" t="str">
            <v>Spojovací kabel...BT-WIN 5P SW</v>
          </cell>
          <cell r="C5016">
            <v>312</v>
          </cell>
          <cell r="D5016">
            <v>1</v>
          </cell>
          <cell r="E5016" t="str">
            <v>KS</v>
          </cell>
          <cell r="F5016">
            <v>312</v>
          </cell>
        </row>
        <row r="5017">
          <cell r="A5017">
            <v>6108962</v>
          </cell>
          <cell r="B5017" t="str">
            <v>Spojovací kabel...BT-WIN 5P W</v>
          </cell>
          <cell r="C5017">
            <v>312</v>
          </cell>
          <cell r="D5017">
            <v>1</v>
          </cell>
          <cell r="E5017" t="str">
            <v>KS</v>
          </cell>
          <cell r="F5017">
            <v>312</v>
          </cell>
        </row>
        <row r="5018">
          <cell r="A5018">
            <v>6108964</v>
          </cell>
          <cell r="B5018" t="str">
            <v>Spojovací kabel...ST-WIN 5P SW</v>
          </cell>
          <cell r="C5018">
            <v>294</v>
          </cell>
          <cell r="D5018">
            <v>1</v>
          </cell>
          <cell r="E5018" t="str">
            <v>KS</v>
          </cell>
          <cell r="F5018">
            <v>294</v>
          </cell>
        </row>
        <row r="5019">
          <cell r="A5019">
            <v>6108966</v>
          </cell>
          <cell r="B5019" t="str">
            <v>Spojovací kabel...ST-WIN 5P W</v>
          </cell>
          <cell r="C5019">
            <v>294</v>
          </cell>
          <cell r="D5019">
            <v>1</v>
          </cell>
          <cell r="E5019" t="str">
            <v>KS</v>
          </cell>
          <cell r="F5019">
            <v>294</v>
          </cell>
        </row>
        <row r="5020">
          <cell r="A5020">
            <v>6108970</v>
          </cell>
          <cell r="B5020" t="str">
            <v>Spojovací kabel...VB2-WIN 3P</v>
          </cell>
          <cell r="C5020">
            <v>368</v>
          </cell>
          <cell r="D5020">
            <v>1</v>
          </cell>
          <cell r="E5020" t="str">
            <v>KS</v>
          </cell>
          <cell r="F5020">
            <v>368</v>
          </cell>
        </row>
        <row r="5021">
          <cell r="A5021">
            <v>6108972</v>
          </cell>
          <cell r="B5021" t="str">
            <v>Spojovací kabel...VB3-WIN 3P</v>
          </cell>
          <cell r="C5021">
            <v>400</v>
          </cell>
          <cell r="D5021">
            <v>1</v>
          </cell>
          <cell r="E5021" t="str">
            <v>KS</v>
          </cell>
          <cell r="F5021">
            <v>400</v>
          </cell>
        </row>
        <row r="5022">
          <cell r="A5022">
            <v>6108974</v>
          </cell>
          <cell r="B5022" t="str">
            <v>Spojovací kabel...VB5-WIN 3P</v>
          </cell>
          <cell r="C5022">
            <v>578</v>
          </cell>
          <cell r="D5022">
            <v>1</v>
          </cell>
          <cell r="E5022" t="str">
            <v>KS</v>
          </cell>
          <cell r="F5022">
            <v>578</v>
          </cell>
        </row>
        <row r="5023">
          <cell r="A5023">
            <v>6109780</v>
          </cell>
          <cell r="B5023" t="str">
            <v>Napájecí jednotka...VH-4 2SD FILS</v>
          </cell>
          <cell r="C5023">
            <v>8909</v>
          </cell>
          <cell r="D5023">
            <v>1</v>
          </cell>
          <cell r="E5023" t="str">
            <v>KS</v>
          </cell>
          <cell r="F5023">
            <v>8909</v>
          </cell>
        </row>
        <row r="5024">
          <cell r="A5024">
            <v>6109782</v>
          </cell>
          <cell r="B5024" t="str">
            <v>Napájecí jednotka...VH-4 2SF FILS</v>
          </cell>
          <cell r="C5024">
            <v>8909</v>
          </cell>
          <cell r="D5024">
            <v>1</v>
          </cell>
          <cell r="E5024" t="str">
            <v>KS</v>
          </cell>
          <cell r="F5024">
            <v>8909</v>
          </cell>
        </row>
        <row r="5025">
          <cell r="A5025">
            <v>6109788</v>
          </cell>
          <cell r="B5025" t="str">
            <v>Napájecí jednotka...VH MS FILS</v>
          </cell>
          <cell r="C5025">
            <v>1618</v>
          </cell>
          <cell r="D5025">
            <v>1</v>
          </cell>
          <cell r="E5025" t="str">
            <v>KS</v>
          </cell>
          <cell r="F5025">
            <v>1618</v>
          </cell>
        </row>
        <row r="5026">
          <cell r="A5026">
            <v>6109789</v>
          </cell>
          <cell r="B5026" t="str">
            <v>Napájecí jednotka...VH MS FILS RW</v>
          </cell>
          <cell r="C5026">
            <v>1618</v>
          </cell>
          <cell r="D5026">
            <v>1</v>
          </cell>
          <cell r="E5026" t="str">
            <v>KS</v>
          </cell>
          <cell r="F5026">
            <v>1618</v>
          </cell>
        </row>
        <row r="5027">
          <cell r="A5027">
            <v>6109800</v>
          </cell>
          <cell r="B5027" t="str">
            <v>Napájecí jednotka...VH-4 LG</v>
          </cell>
          <cell r="C5027">
            <v>2716</v>
          </cell>
          <cell r="D5027">
            <v>1</v>
          </cell>
          <cell r="E5027" t="str">
            <v>KS</v>
          </cell>
          <cell r="F5027">
            <v>2716</v>
          </cell>
        </row>
        <row r="5028">
          <cell r="A5028">
            <v>6109802</v>
          </cell>
          <cell r="B5028" t="str">
            <v>Napájecí jednotka...VH-4 4SD</v>
          </cell>
          <cell r="C5028">
            <v>4588</v>
          </cell>
          <cell r="D5028">
            <v>1</v>
          </cell>
          <cell r="E5028" t="str">
            <v>KS</v>
          </cell>
          <cell r="F5028">
            <v>4588</v>
          </cell>
        </row>
        <row r="5029">
          <cell r="A5029">
            <v>6109804</v>
          </cell>
          <cell r="B5029" t="str">
            <v>Napájecí jednotka...VH-4 3SD1C16</v>
          </cell>
          <cell r="C5029">
            <v>5688</v>
          </cell>
          <cell r="D5029">
            <v>1</v>
          </cell>
          <cell r="E5029" t="str">
            <v>KS</v>
          </cell>
          <cell r="F5029">
            <v>5688</v>
          </cell>
        </row>
        <row r="5030">
          <cell r="A5030">
            <v>6109806</v>
          </cell>
          <cell r="B5030" t="str">
            <v>Napájecí jednotka...VH-4 4SF</v>
          </cell>
          <cell r="C5030">
            <v>4590</v>
          </cell>
          <cell r="D5030">
            <v>1</v>
          </cell>
          <cell r="E5030" t="str">
            <v>KS</v>
          </cell>
          <cell r="F5030">
            <v>4590</v>
          </cell>
        </row>
        <row r="5031">
          <cell r="A5031">
            <v>6109808</v>
          </cell>
          <cell r="B5031" t="str">
            <v>Napájecí jednotka...VH-4 3SF1C16</v>
          </cell>
          <cell r="C5031">
            <v>8564</v>
          </cell>
          <cell r="D5031">
            <v>1</v>
          </cell>
          <cell r="E5031" t="str">
            <v>KS</v>
          </cell>
          <cell r="F5031">
            <v>8564</v>
          </cell>
        </row>
        <row r="5032">
          <cell r="A5032">
            <v>6109810</v>
          </cell>
          <cell r="B5032" t="str">
            <v>Napájecí jednotka...VH-4L LG</v>
          </cell>
          <cell r="C5032">
            <v>16974</v>
          </cell>
          <cell r="D5032">
            <v>1</v>
          </cell>
          <cell r="E5032" t="str">
            <v>KS</v>
          </cell>
          <cell r="F5032">
            <v>16974</v>
          </cell>
        </row>
        <row r="5033">
          <cell r="A5033">
            <v>6109816</v>
          </cell>
          <cell r="B5033" t="str">
            <v>Napájecí jednotka...VH-4L 4SF</v>
          </cell>
          <cell r="C5033">
            <v>19262</v>
          </cell>
          <cell r="D5033">
            <v>1</v>
          </cell>
          <cell r="E5033" t="str">
            <v>KS</v>
          </cell>
          <cell r="F5033">
            <v>19262</v>
          </cell>
        </row>
        <row r="5034">
          <cell r="A5034">
            <v>6109818</v>
          </cell>
          <cell r="B5034" t="str">
            <v>Napájecí jednotka...VH-4L 3SF1C16</v>
          </cell>
          <cell r="C5034">
            <v>21965</v>
          </cell>
          <cell r="D5034">
            <v>1</v>
          </cell>
          <cell r="E5034" t="str">
            <v>KS</v>
          </cell>
          <cell r="F5034">
            <v>21965</v>
          </cell>
        </row>
        <row r="5035">
          <cell r="A5035">
            <v>6109820</v>
          </cell>
          <cell r="B5035" t="str">
            <v>Napájecí jednotka...VH-8 LG8P2</v>
          </cell>
          <cell r="C5035">
            <v>8110</v>
          </cell>
          <cell r="D5035">
            <v>1</v>
          </cell>
          <cell r="E5035" t="str">
            <v>KS</v>
          </cell>
          <cell r="F5035">
            <v>8110</v>
          </cell>
        </row>
        <row r="5036">
          <cell r="A5036">
            <v>6109821</v>
          </cell>
          <cell r="B5036" t="str">
            <v>Napájecí jednotka...VH-8 LG</v>
          </cell>
          <cell r="C5036">
            <v>5738</v>
          </cell>
          <cell r="D5036">
            <v>1</v>
          </cell>
          <cell r="E5036" t="str">
            <v>KS</v>
          </cell>
          <cell r="F5036">
            <v>5738</v>
          </cell>
        </row>
        <row r="5037">
          <cell r="A5037">
            <v>6109822</v>
          </cell>
          <cell r="B5037" t="str">
            <v>Napájecí jednotka...VHF-8 LG</v>
          </cell>
          <cell r="C5037">
            <v>6169</v>
          </cell>
          <cell r="D5037">
            <v>1</v>
          </cell>
          <cell r="E5037" t="str">
            <v>KS</v>
          </cell>
          <cell r="F5037">
            <v>6169</v>
          </cell>
        </row>
        <row r="5038">
          <cell r="A5038">
            <v>6109829</v>
          </cell>
          <cell r="B5038" t="str">
            <v>Tahová pružina...VH-F100VA</v>
          </cell>
          <cell r="C5038">
            <v>429</v>
          </cell>
          <cell r="D5038">
            <v>1</v>
          </cell>
          <cell r="E5038" t="str">
            <v>KS</v>
          </cell>
          <cell r="F5038">
            <v>429</v>
          </cell>
        </row>
        <row r="5039">
          <cell r="A5039">
            <v>6109836</v>
          </cell>
          <cell r="B5039" t="str">
            <v>Krycí deska...VH-P5</v>
          </cell>
          <cell r="C5039">
            <v>83</v>
          </cell>
          <cell r="D5039">
            <v>1</v>
          </cell>
          <cell r="E5039" t="str">
            <v>KS</v>
          </cell>
          <cell r="F5039">
            <v>83</v>
          </cell>
        </row>
        <row r="5040">
          <cell r="A5040">
            <v>6109838</v>
          </cell>
          <cell r="B5040" t="str">
            <v>Krycí deska...VH-P3</v>
          </cell>
          <cell r="C5040">
            <v>131</v>
          </cell>
          <cell r="D5040">
            <v>1</v>
          </cell>
          <cell r="E5040" t="str">
            <v>KS</v>
          </cell>
          <cell r="F5040">
            <v>131</v>
          </cell>
        </row>
        <row r="5041">
          <cell r="A5041">
            <v>6109840</v>
          </cell>
          <cell r="B5041" t="str">
            <v>Krycí deska...VH-P4</v>
          </cell>
          <cell r="C5041">
            <v>84</v>
          </cell>
          <cell r="D5041">
            <v>1</v>
          </cell>
          <cell r="E5041" t="str">
            <v>KS</v>
          </cell>
          <cell r="F5041">
            <v>84</v>
          </cell>
        </row>
        <row r="5042">
          <cell r="A5042">
            <v>6109842</v>
          </cell>
          <cell r="B5042" t="str">
            <v>Krycí deska...VH-P1</v>
          </cell>
          <cell r="C5042">
            <v>81</v>
          </cell>
          <cell r="D5042">
            <v>1</v>
          </cell>
          <cell r="E5042" t="str">
            <v>KS</v>
          </cell>
          <cell r="F5042">
            <v>81</v>
          </cell>
        </row>
        <row r="5043">
          <cell r="A5043">
            <v>6109856</v>
          </cell>
          <cell r="B5043" t="str">
            <v>Krycí deska...VHF-P12</v>
          </cell>
          <cell r="C5043">
            <v>607</v>
          </cell>
          <cell r="D5043">
            <v>1</v>
          </cell>
          <cell r="E5043" t="str">
            <v>KS</v>
          </cell>
          <cell r="F5043">
            <v>607</v>
          </cell>
        </row>
        <row r="5044">
          <cell r="A5044">
            <v>6109870</v>
          </cell>
          <cell r="B5044" t="str">
            <v>Uzlový řetěz...VH-K800</v>
          </cell>
          <cell r="C5044">
            <v>363</v>
          </cell>
          <cell r="D5044">
            <v>1</v>
          </cell>
          <cell r="E5044" t="str">
            <v>M</v>
          </cell>
          <cell r="F5044">
            <v>363</v>
          </cell>
        </row>
        <row r="5045">
          <cell r="A5045">
            <v>6109873</v>
          </cell>
          <cell r="B5045" t="str">
            <v>Zásuvka...ASD-D0 SW</v>
          </cell>
          <cell r="C5045">
            <v>624</v>
          </cell>
          <cell r="D5045">
            <v>1</v>
          </cell>
          <cell r="E5045" t="str">
            <v>KS</v>
          </cell>
          <cell r="F5045">
            <v>624</v>
          </cell>
        </row>
        <row r="5046">
          <cell r="A5046">
            <v>6109874</v>
          </cell>
          <cell r="B5046" t="str">
            <v>Zástrčkové zařízení...CEE-16A</v>
          </cell>
          <cell r="C5046">
            <v>948</v>
          </cell>
          <cell r="D5046">
            <v>1</v>
          </cell>
          <cell r="E5046" t="str">
            <v>KS</v>
          </cell>
          <cell r="F5046">
            <v>948</v>
          </cell>
        </row>
        <row r="5047">
          <cell r="A5047">
            <v>6109876</v>
          </cell>
          <cell r="B5047" t="str">
            <v>Zástrčkové zařízení...CEE-32A</v>
          </cell>
          <cell r="C5047">
            <v>1590</v>
          </cell>
          <cell r="D5047">
            <v>1</v>
          </cell>
          <cell r="E5047" t="str">
            <v>KS</v>
          </cell>
          <cell r="F5047">
            <v>1590</v>
          </cell>
        </row>
        <row r="5048">
          <cell r="A5048">
            <v>6109887</v>
          </cell>
          <cell r="B5048" t="str">
            <v>Jednotka...VH-POS</v>
          </cell>
          <cell r="C5048">
            <v>11388</v>
          </cell>
          <cell r="D5048">
            <v>1</v>
          </cell>
          <cell r="E5048" t="str">
            <v>KS</v>
          </cell>
          <cell r="F5048">
            <v>11388</v>
          </cell>
        </row>
        <row r="5049">
          <cell r="A5049">
            <v>6109900</v>
          </cell>
          <cell r="B5049" t="str">
            <v>Modalnet...WG-AK RW</v>
          </cell>
          <cell r="C5049">
            <v>435</v>
          </cell>
          <cell r="D5049">
            <v>1</v>
          </cell>
          <cell r="E5049" t="str">
            <v>KS</v>
          </cell>
          <cell r="F5049">
            <v>435</v>
          </cell>
        </row>
        <row r="5050">
          <cell r="A5050">
            <v>6109905</v>
          </cell>
          <cell r="B5050" t="str">
            <v>Modalnet...WG-MK RW</v>
          </cell>
          <cell r="C5050">
            <v>132</v>
          </cell>
          <cell r="D5050">
            <v>1</v>
          </cell>
          <cell r="E5050" t="str">
            <v>KS</v>
          </cell>
          <cell r="F5050">
            <v>132</v>
          </cell>
        </row>
        <row r="5051">
          <cell r="A5051">
            <v>6109936</v>
          </cell>
          <cell r="B5051" t="str">
            <v>Zaslepovací rámeček pod omítku...WG-UBR3 RW</v>
          </cell>
          <cell r="C5051">
            <v>129</v>
          </cell>
          <cell r="D5051">
            <v>1</v>
          </cell>
          <cell r="E5051" t="str">
            <v>KS</v>
          </cell>
          <cell r="F5051">
            <v>129</v>
          </cell>
        </row>
        <row r="5052">
          <cell r="A5052">
            <v>6109952</v>
          </cell>
          <cell r="B5052" t="str">
            <v>Nosič pod omítku...WG-UK3</v>
          </cell>
          <cell r="C5052">
            <v>786</v>
          </cell>
          <cell r="D5052">
            <v>1</v>
          </cell>
          <cell r="E5052" t="str">
            <v>KS</v>
          </cell>
          <cell r="F5052">
            <v>786</v>
          </cell>
        </row>
        <row r="5053">
          <cell r="A5053">
            <v>6112400</v>
          </cell>
          <cell r="B5053" t="str">
            <v>Kanál pro vestavbu přístrojů...GA-53100RW</v>
          </cell>
          <cell r="C5053">
            <v>2162</v>
          </cell>
          <cell r="D5053">
            <v>1</v>
          </cell>
          <cell r="E5053" t="str">
            <v>M</v>
          </cell>
          <cell r="F5053">
            <v>2162</v>
          </cell>
        </row>
        <row r="5054">
          <cell r="A5054">
            <v>6112403</v>
          </cell>
          <cell r="B5054" t="str">
            <v>Kanál pro vestavbu přístrojů...GA-53100EL</v>
          </cell>
          <cell r="C5054">
            <v>2162</v>
          </cell>
          <cell r="D5054">
            <v>1</v>
          </cell>
          <cell r="E5054" t="str">
            <v>M</v>
          </cell>
          <cell r="F5054">
            <v>2162</v>
          </cell>
        </row>
        <row r="5055">
          <cell r="A5055">
            <v>6112413</v>
          </cell>
          <cell r="B5055" t="str">
            <v>víko kanálu pro vestavbu přístrojů...GA-OT45EL</v>
          </cell>
          <cell r="C5055">
            <v>717</v>
          </cell>
          <cell r="D5055">
            <v>1</v>
          </cell>
          <cell r="E5055" t="str">
            <v>M</v>
          </cell>
          <cell r="F5055">
            <v>717</v>
          </cell>
        </row>
        <row r="5056">
          <cell r="A5056">
            <v>6112420</v>
          </cell>
          <cell r="B5056" t="str">
            <v>s kartáčovou lištou...GA-AS53100RW</v>
          </cell>
          <cell r="C5056">
            <v>2430</v>
          </cell>
          <cell r="D5056">
            <v>1</v>
          </cell>
          <cell r="E5056" t="str">
            <v>KS</v>
          </cell>
          <cell r="F5056">
            <v>2430</v>
          </cell>
        </row>
        <row r="5057">
          <cell r="A5057">
            <v>6112430</v>
          </cell>
          <cell r="B5057" t="str">
            <v>s kartáčovou lištou...GA-IS53100RW</v>
          </cell>
          <cell r="C5057">
            <v>2059</v>
          </cell>
          <cell r="D5057">
            <v>1</v>
          </cell>
          <cell r="E5057" t="str">
            <v>KS</v>
          </cell>
          <cell r="F5057">
            <v>2059</v>
          </cell>
        </row>
        <row r="5058">
          <cell r="A5058">
            <v>6112433</v>
          </cell>
          <cell r="B5058" t="str">
            <v>s kartáčovou lištou...GA-IS53100EL</v>
          </cell>
          <cell r="C5058">
            <v>2059</v>
          </cell>
          <cell r="D5058">
            <v>1</v>
          </cell>
          <cell r="E5058" t="str">
            <v>KS</v>
          </cell>
          <cell r="F5058">
            <v>2059</v>
          </cell>
        </row>
        <row r="5059">
          <cell r="A5059">
            <v>6112500</v>
          </cell>
          <cell r="B5059" t="str">
            <v>Kanál pro vestavbu přístrojů...GA-53130RW</v>
          </cell>
          <cell r="C5059">
            <v>2936</v>
          </cell>
          <cell r="D5059">
            <v>1</v>
          </cell>
          <cell r="E5059" t="str">
            <v>M</v>
          </cell>
          <cell r="F5059">
            <v>2936</v>
          </cell>
        </row>
        <row r="5060">
          <cell r="A5060">
            <v>6112503</v>
          </cell>
          <cell r="B5060" t="str">
            <v>Kanál pro vestavbu přístrojů...GA-53130EL</v>
          </cell>
          <cell r="C5060">
            <v>2936</v>
          </cell>
          <cell r="D5060">
            <v>1</v>
          </cell>
          <cell r="E5060" t="str">
            <v>M</v>
          </cell>
          <cell r="F5060">
            <v>2936</v>
          </cell>
        </row>
        <row r="5061">
          <cell r="A5061">
            <v>6112510</v>
          </cell>
          <cell r="B5061" t="str">
            <v>s kartáčovou lištou...GA-AS53130RW</v>
          </cell>
          <cell r="C5061">
            <v>2570</v>
          </cell>
          <cell r="D5061">
            <v>1</v>
          </cell>
          <cell r="E5061" t="str">
            <v>KS</v>
          </cell>
          <cell r="F5061">
            <v>2570</v>
          </cell>
        </row>
        <row r="5062">
          <cell r="A5062">
            <v>6112520</v>
          </cell>
          <cell r="B5062" t="str">
            <v>s kartáčovou lištou...GA-IS53130RW</v>
          </cell>
          <cell r="C5062">
            <v>2570</v>
          </cell>
          <cell r="D5062">
            <v>1</v>
          </cell>
          <cell r="E5062" t="str">
            <v>KS</v>
          </cell>
          <cell r="F5062">
            <v>2570</v>
          </cell>
        </row>
        <row r="5063">
          <cell r="A5063">
            <v>6112603</v>
          </cell>
          <cell r="B5063" t="str">
            <v>Kanál pro vestavbu přístrojů...GA-53165EL</v>
          </cell>
          <cell r="C5063">
            <v>3510</v>
          </cell>
          <cell r="D5063">
            <v>1</v>
          </cell>
          <cell r="E5063" t="str">
            <v>M</v>
          </cell>
          <cell r="F5063">
            <v>3510</v>
          </cell>
        </row>
        <row r="5064">
          <cell r="A5064">
            <v>6112613</v>
          </cell>
          <cell r="B5064" t="str">
            <v>s kartáčovou lištou...GA-AS53165EL</v>
          </cell>
          <cell r="C5064">
            <v>3017</v>
          </cell>
          <cell r="D5064">
            <v>1</v>
          </cell>
          <cell r="E5064" t="str">
            <v>KS</v>
          </cell>
          <cell r="F5064">
            <v>3017</v>
          </cell>
        </row>
        <row r="5065">
          <cell r="A5065">
            <v>6112623</v>
          </cell>
          <cell r="B5065" t="str">
            <v>s kartáčovou lištou...GA-IS53165EL</v>
          </cell>
          <cell r="C5065">
            <v>3017</v>
          </cell>
          <cell r="D5065">
            <v>1</v>
          </cell>
          <cell r="E5065" t="str">
            <v>KS</v>
          </cell>
          <cell r="F5065">
            <v>3017</v>
          </cell>
        </row>
        <row r="5066">
          <cell r="A5066">
            <v>6112633</v>
          </cell>
          <cell r="B5066" t="str">
            <v>Plochý roh...GA-FS53165EL</v>
          </cell>
          <cell r="C5066">
            <v>3017</v>
          </cell>
          <cell r="D5066">
            <v>1</v>
          </cell>
          <cell r="E5066" t="str">
            <v>KS</v>
          </cell>
          <cell r="F5066">
            <v>3017</v>
          </cell>
        </row>
        <row r="5067">
          <cell r="A5067">
            <v>6113000</v>
          </cell>
          <cell r="B5067" t="str">
            <v>Kanál pro vestavbu přístrojů...GK-53100RW</v>
          </cell>
          <cell r="C5067">
            <v>320</v>
          </cell>
          <cell r="D5067">
            <v>1</v>
          </cell>
          <cell r="E5067" t="str">
            <v>M</v>
          </cell>
          <cell r="F5067">
            <v>320</v>
          </cell>
        </row>
        <row r="5068">
          <cell r="A5068">
            <v>6113002</v>
          </cell>
          <cell r="B5068" t="str">
            <v>Kanál pro vestavbu přístrojů...GK-53100LGR</v>
          </cell>
          <cell r="C5068">
            <v>320</v>
          </cell>
          <cell r="D5068">
            <v>1</v>
          </cell>
          <cell r="E5068" t="str">
            <v>M</v>
          </cell>
          <cell r="F5068">
            <v>320</v>
          </cell>
        </row>
        <row r="5069">
          <cell r="A5069">
            <v>6113010</v>
          </cell>
          <cell r="B5069" t="str">
            <v>Víko...GK-OT45RW</v>
          </cell>
          <cell r="C5069">
            <v>80</v>
          </cell>
          <cell r="D5069">
            <v>1</v>
          </cell>
          <cell r="E5069" t="str">
            <v>M</v>
          </cell>
          <cell r="F5069">
            <v>80</v>
          </cell>
        </row>
        <row r="5070">
          <cell r="A5070">
            <v>6113012</v>
          </cell>
          <cell r="B5070" t="str">
            <v>víko...GK-OT45LGR</v>
          </cell>
          <cell r="C5070">
            <v>85</v>
          </cell>
          <cell r="D5070">
            <v>1</v>
          </cell>
          <cell r="E5070" t="str">
            <v>M</v>
          </cell>
          <cell r="F5070">
            <v>85</v>
          </cell>
        </row>
        <row r="5071">
          <cell r="A5071">
            <v>6113020</v>
          </cell>
          <cell r="B5071" t="str">
            <v>Kryt spoje...GK-KS45-1RW</v>
          </cell>
          <cell r="C5071">
            <v>40</v>
          </cell>
          <cell r="D5071">
            <v>1</v>
          </cell>
          <cell r="E5071" t="str">
            <v>KS</v>
          </cell>
          <cell r="F5071">
            <v>40</v>
          </cell>
        </row>
        <row r="5072">
          <cell r="A5072">
            <v>6113022</v>
          </cell>
          <cell r="B5072" t="str">
            <v>spojka...GK-KS45-1LGR</v>
          </cell>
          <cell r="C5072">
            <v>35</v>
          </cell>
          <cell r="D5072">
            <v>1</v>
          </cell>
          <cell r="E5072" t="str">
            <v>KS</v>
          </cell>
          <cell r="F5072">
            <v>35</v>
          </cell>
        </row>
        <row r="5073">
          <cell r="A5073">
            <v>6113024</v>
          </cell>
          <cell r="B5073" t="str">
            <v>Spojka / kryt spoje...GK-KS45-1AL</v>
          </cell>
          <cell r="C5073">
            <v>127</v>
          </cell>
          <cell r="D5073">
            <v>1</v>
          </cell>
          <cell r="E5073" t="str">
            <v>KS</v>
          </cell>
          <cell r="F5073">
            <v>127</v>
          </cell>
        </row>
        <row r="5074">
          <cell r="A5074">
            <v>6113030</v>
          </cell>
          <cell r="B5074" t="str">
            <v>Kryt spoje víka...GK-OTSA45RW</v>
          </cell>
          <cell r="C5074">
            <v>33</v>
          </cell>
          <cell r="D5074">
            <v>1</v>
          </cell>
          <cell r="E5074" t="str">
            <v>KS</v>
          </cell>
          <cell r="F5074">
            <v>33</v>
          </cell>
        </row>
        <row r="5075">
          <cell r="A5075">
            <v>6113034</v>
          </cell>
          <cell r="B5075" t="str">
            <v>Kryt spoje...GK-OTSA45AL</v>
          </cell>
          <cell r="C5075">
            <v>104</v>
          </cell>
          <cell r="D5075">
            <v>1</v>
          </cell>
          <cell r="E5075" t="str">
            <v>KS</v>
          </cell>
          <cell r="F5075">
            <v>104</v>
          </cell>
        </row>
        <row r="5076">
          <cell r="A5076">
            <v>6113040</v>
          </cell>
          <cell r="B5076" t="str">
            <v>s kartáčovou lištou...GK-AS53100RW</v>
          </cell>
          <cell r="C5076">
            <v>741</v>
          </cell>
          <cell r="D5076">
            <v>1</v>
          </cell>
          <cell r="E5076" t="str">
            <v>KS</v>
          </cell>
          <cell r="F5076">
            <v>741</v>
          </cell>
        </row>
        <row r="5077">
          <cell r="A5077">
            <v>6113050</v>
          </cell>
          <cell r="B5077" t="str">
            <v>Vnější roh...GK-AH53100RW</v>
          </cell>
          <cell r="C5077">
            <v>156</v>
          </cell>
          <cell r="D5077">
            <v>1</v>
          </cell>
          <cell r="E5077" t="str">
            <v>KS</v>
          </cell>
          <cell r="F5077">
            <v>156</v>
          </cell>
        </row>
        <row r="5078">
          <cell r="A5078">
            <v>6113060</v>
          </cell>
          <cell r="B5078" t="str">
            <v>s kartáčovou lištou...GK-IS53100RW</v>
          </cell>
          <cell r="C5078">
            <v>734</v>
          </cell>
          <cell r="D5078">
            <v>1</v>
          </cell>
          <cell r="E5078" t="str">
            <v>KS</v>
          </cell>
          <cell r="F5078">
            <v>734</v>
          </cell>
        </row>
        <row r="5079">
          <cell r="A5079">
            <v>6113070</v>
          </cell>
          <cell r="B5079" t="str">
            <v>s kartáčovou lištou...GK-IH53100RW</v>
          </cell>
          <cell r="C5079">
            <v>191</v>
          </cell>
          <cell r="D5079">
            <v>1</v>
          </cell>
          <cell r="E5079" t="str">
            <v>KS</v>
          </cell>
          <cell r="F5079">
            <v>191</v>
          </cell>
        </row>
        <row r="5080">
          <cell r="A5080">
            <v>6113072</v>
          </cell>
          <cell r="B5080" t="str">
            <v>s kartáčovou lištou...GK-IH53100LGR</v>
          </cell>
          <cell r="C5080">
            <v>191</v>
          </cell>
          <cell r="D5080">
            <v>1</v>
          </cell>
          <cell r="E5080" t="str">
            <v>KS</v>
          </cell>
          <cell r="F5080">
            <v>191</v>
          </cell>
        </row>
        <row r="5081">
          <cell r="A5081">
            <v>6113074</v>
          </cell>
          <cell r="B5081" t="str">
            <v>s kartáčovou lištou...GK-IH53100AL</v>
          </cell>
          <cell r="C5081">
            <v>465</v>
          </cell>
          <cell r="D5081">
            <v>1</v>
          </cell>
          <cell r="E5081" t="str">
            <v>KS</v>
          </cell>
          <cell r="F5081">
            <v>465</v>
          </cell>
        </row>
        <row r="5082">
          <cell r="A5082">
            <v>6113080</v>
          </cell>
          <cell r="B5082" t="str">
            <v>Plochý roh...GK-FS53100RW</v>
          </cell>
          <cell r="C5082">
            <v>835</v>
          </cell>
          <cell r="D5082">
            <v>1</v>
          </cell>
          <cell r="E5082" t="str">
            <v>KS</v>
          </cell>
          <cell r="F5082">
            <v>835</v>
          </cell>
        </row>
        <row r="5083">
          <cell r="A5083">
            <v>6113090</v>
          </cell>
          <cell r="B5083" t="str">
            <v>Plochý roh...GK-FH53100RW</v>
          </cell>
          <cell r="C5083">
            <v>448</v>
          </cell>
          <cell r="D5083">
            <v>1</v>
          </cell>
          <cell r="E5083" t="str">
            <v>KS</v>
          </cell>
          <cell r="F5083">
            <v>448</v>
          </cell>
        </row>
        <row r="5084">
          <cell r="A5084">
            <v>6113100</v>
          </cell>
          <cell r="B5084" t="str">
            <v>T - kus...GK-TR53100RW</v>
          </cell>
          <cell r="C5084">
            <v>134</v>
          </cell>
          <cell r="D5084">
            <v>1</v>
          </cell>
          <cell r="E5084" t="str">
            <v>KS</v>
          </cell>
          <cell r="F5084">
            <v>134</v>
          </cell>
        </row>
        <row r="5085">
          <cell r="A5085">
            <v>6113110</v>
          </cell>
          <cell r="B5085" t="str">
            <v>Koncovka...GK-E53100RW</v>
          </cell>
          <cell r="C5085">
            <v>41</v>
          </cell>
          <cell r="D5085">
            <v>1</v>
          </cell>
          <cell r="E5085" t="str">
            <v>KS</v>
          </cell>
          <cell r="F5085">
            <v>41</v>
          </cell>
        </row>
        <row r="5086">
          <cell r="A5086">
            <v>6113112</v>
          </cell>
          <cell r="B5086" t="str">
            <v>Koncový díl...GK-E53100LGR</v>
          </cell>
          <cell r="C5086">
            <v>41</v>
          </cell>
          <cell r="D5086">
            <v>1</v>
          </cell>
          <cell r="E5086" t="str">
            <v>KS</v>
          </cell>
          <cell r="F5086">
            <v>41</v>
          </cell>
        </row>
        <row r="5087">
          <cell r="A5087">
            <v>6113114</v>
          </cell>
          <cell r="B5087" t="str">
            <v>Koncový díl...GK-E53100AL</v>
          </cell>
          <cell r="C5087">
            <v>173</v>
          </cell>
          <cell r="D5087">
            <v>1</v>
          </cell>
          <cell r="E5087" t="str">
            <v>KS</v>
          </cell>
          <cell r="F5087">
            <v>173</v>
          </cell>
        </row>
        <row r="5088">
          <cell r="A5088">
            <v>6113200</v>
          </cell>
          <cell r="B5088" t="str">
            <v>Kanál pro vestavbu přístrojů...GK-53130RW</v>
          </cell>
          <cell r="C5088">
            <v>455</v>
          </cell>
          <cell r="D5088">
            <v>1</v>
          </cell>
          <cell r="E5088" t="str">
            <v>M</v>
          </cell>
          <cell r="F5088">
            <v>455</v>
          </cell>
        </row>
        <row r="5089">
          <cell r="A5089">
            <v>6113202</v>
          </cell>
          <cell r="B5089" t="str">
            <v>Kanál pro vestavbu přístrojů...GK-53130LGR</v>
          </cell>
          <cell r="C5089">
            <v>455</v>
          </cell>
          <cell r="D5089">
            <v>1</v>
          </cell>
          <cell r="E5089" t="str">
            <v>M</v>
          </cell>
          <cell r="F5089">
            <v>455</v>
          </cell>
        </row>
        <row r="5090">
          <cell r="A5090">
            <v>6113210</v>
          </cell>
          <cell r="B5090" t="str">
            <v>Kryt spoje...GK-KS45-2RW</v>
          </cell>
          <cell r="C5090">
            <v>30</v>
          </cell>
          <cell r="D5090">
            <v>1</v>
          </cell>
          <cell r="E5090" t="str">
            <v>KS</v>
          </cell>
          <cell r="F5090">
            <v>30</v>
          </cell>
        </row>
        <row r="5091">
          <cell r="A5091">
            <v>6113214</v>
          </cell>
          <cell r="B5091" t="str">
            <v>Kryt spoje...GK-KS45-2AL</v>
          </cell>
          <cell r="C5091">
            <v>116</v>
          </cell>
          <cell r="D5091">
            <v>1</v>
          </cell>
          <cell r="E5091" t="str">
            <v>KS</v>
          </cell>
          <cell r="F5091">
            <v>116</v>
          </cell>
        </row>
        <row r="5092">
          <cell r="A5092">
            <v>6113220</v>
          </cell>
          <cell r="B5092" t="str">
            <v>s kartáčovou lištou...GK-AS53130RW</v>
          </cell>
          <cell r="C5092">
            <v>1048</v>
          </cell>
          <cell r="D5092">
            <v>1</v>
          </cell>
          <cell r="E5092" t="str">
            <v>KS</v>
          </cell>
          <cell r="F5092">
            <v>1048</v>
          </cell>
        </row>
        <row r="5093">
          <cell r="A5093">
            <v>6113230</v>
          </cell>
          <cell r="B5093" t="str">
            <v>Vnější roh...GK-AH53130RW</v>
          </cell>
          <cell r="C5093">
            <v>232</v>
          </cell>
          <cell r="D5093">
            <v>1</v>
          </cell>
          <cell r="E5093" t="str">
            <v>KS</v>
          </cell>
          <cell r="F5093">
            <v>232</v>
          </cell>
        </row>
        <row r="5094">
          <cell r="A5094">
            <v>6113240</v>
          </cell>
          <cell r="B5094" t="str">
            <v>s kartáčovou lištou...GK-IS53130RW</v>
          </cell>
          <cell r="C5094">
            <v>855</v>
          </cell>
          <cell r="D5094">
            <v>1</v>
          </cell>
          <cell r="E5094" t="str">
            <v>KS</v>
          </cell>
          <cell r="F5094">
            <v>855</v>
          </cell>
        </row>
        <row r="5095">
          <cell r="A5095">
            <v>6113250</v>
          </cell>
          <cell r="B5095" t="str">
            <v>s kartáčovou lištou...GK-IH53130RW</v>
          </cell>
          <cell r="C5095">
            <v>211</v>
          </cell>
          <cell r="D5095">
            <v>1</v>
          </cell>
          <cell r="E5095" t="str">
            <v>KS</v>
          </cell>
          <cell r="F5095">
            <v>211</v>
          </cell>
        </row>
        <row r="5096">
          <cell r="A5096">
            <v>6113254</v>
          </cell>
          <cell r="B5096" t="str">
            <v>s kartáčovou lištou...GK-IH53130AL</v>
          </cell>
          <cell r="C5096">
            <v>477</v>
          </cell>
          <cell r="D5096">
            <v>1</v>
          </cell>
          <cell r="E5096" t="str">
            <v>KS</v>
          </cell>
          <cell r="F5096">
            <v>477</v>
          </cell>
        </row>
        <row r="5097">
          <cell r="A5097">
            <v>6113260</v>
          </cell>
          <cell r="B5097" t="str">
            <v>Plochý roh...GK-FS53130RW</v>
          </cell>
          <cell r="C5097">
            <v>936</v>
          </cell>
          <cell r="D5097">
            <v>1</v>
          </cell>
          <cell r="E5097" t="str">
            <v>KS</v>
          </cell>
          <cell r="F5097">
            <v>936</v>
          </cell>
        </row>
        <row r="5098">
          <cell r="A5098">
            <v>6113270</v>
          </cell>
          <cell r="B5098" t="str">
            <v>Plochý roh...GK-FH53130RW</v>
          </cell>
          <cell r="C5098">
            <v>573</v>
          </cell>
          <cell r="D5098">
            <v>1</v>
          </cell>
          <cell r="E5098" t="str">
            <v>KS</v>
          </cell>
          <cell r="F5098">
            <v>573</v>
          </cell>
        </row>
        <row r="5099">
          <cell r="A5099">
            <v>6113280</v>
          </cell>
          <cell r="B5099" t="str">
            <v>Koncovka...GK-E53130RW</v>
          </cell>
          <cell r="C5099">
            <v>46</v>
          </cell>
          <cell r="D5099">
            <v>1</v>
          </cell>
          <cell r="E5099" t="str">
            <v>KS</v>
          </cell>
          <cell r="F5099">
            <v>46</v>
          </cell>
        </row>
        <row r="5100">
          <cell r="A5100">
            <v>6113284</v>
          </cell>
          <cell r="B5100" t="str">
            <v>Koncovka...GK-E53130AL</v>
          </cell>
          <cell r="C5100">
            <v>167</v>
          </cell>
          <cell r="D5100">
            <v>1</v>
          </cell>
          <cell r="E5100" t="str">
            <v>KS</v>
          </cell>
          <cell r="F5100">
            <v>167</v>
          </cell>
        </row>
        <row r="5101">
          <cell r="A5101">
            <v>6113290</v>
          </cell>
          <cell r="B5101" t="str">
            <v>Přepážka...GK-TW53</v>
          </cell>
          <cell r="C5101">
            <v>42</v>
          </cell>
          <cell r="D5101">
            <v>1</v>
          </cell>
          <cell r="E5101" t="str">
            <v>M</v>
          </cell>
          <cell r="F5101">
            <v>42</v>
          </cell>
        </row>
        <row r="5102">
          <cell r="A5102">
            <v>6113300</v>
          </cell>
          <cell r="B5102" t="str">
            <v>T - kus...GK-TR53130RW</v>
          </cell>
          <cell r="C5102">
            <v>172</v>
          </cell>
          <cell r="D5102">
            <v>1</v>
          </cell>
          <cell r="E5102" t="str">
            <v>KS</v>
          </cell>
          <cell r="F5102">
            <v>172</v>
          </cell>
        </row>
        <row r="5103">
          <cell r="A5103">
            <v>6113304</v>
          </cell>
          <cell r="B5103" t="str">
            <v>T-kus...GK-TR53130AL</v>
          </cell>
          <cell r="C5103">
            <v>407</v>
          </cell>
          <cell r="D5103">
            <v>1</v>
          </cell>
          <cell r="E5103" t="str">
            <v>KS</v>
          </cell>
          <cell r="F5103">
            <v>407</v>
          </cell>
        </row>
        <row r="5104">
          <cell r="A5104">
            <v>6113310</v>
          </cell>
          <cell r="B5104" t="str">
            <v>T - kus...GK-TA WDK 1RW</v>
          </cell>
          <cell r="C5104">
            <v>127</v>
          </cell>
          <cell r="D5104">
            <v>1</v>
          </cell>
          <cell r="E5104" t="str">
            <v>KS</v>
          </cell>
          <cell r="F5104">
            <v>127</v>
          </cell>
        </row>
        <row r="5105">
          <cell r="A5105">
            <v>6113400</v>
          </cell>
          <cell r="B5105" t="str">
            <v>Kanál pro vestavbu přístrojů...GK-53165RW</v>
          </cell>
          <cell r="C5105">
            <v>550</v>
          </cell>
          <cell r="D5105">
            <v>1</v>
          </cell>
          <cell r="E5105" t="str">
            <v>M</v>
          </cell>
          <cell r="F5105">
            <v>550</v>
          </cell>
        </row>
        <row r="5106">
          <cell r="A5106">
            <v>6113402</v>
          </cell>
          <cell r="B5106" t="str">
            <v>Kanál pro vestavbu přístrojů...GK-53165LGR</v>
          </cell>
          <cell r="C5106">
            <v>550</v>
          </cell>
          <cell r="D5106">
            <v>1</v>
          </cell>
          <cell r="E5106" t="str">
            <v>M</v>
          </cell>
          <cell r="F5106">
            <v>550</v>
          </cell>
        </row>
        <row r="5107">
          <cell r="A5107">
            <v>6113410</v>
          </cell>
          <cell r="B5107" t="str">
            <v>s kartáčovou lištou...GK-AS53165RW</v>
          </cell>
          <cell r="C5107">
            <v>853</v>
          </cell>
          <cell r="D5107">
            <v>1</v>
          </cell>
          <cell r="E5107" t="str">
            <v>KS</v>
          </cell>
          <cell r="F5107">
            <v>853</v>
          </cell>
        </row>
        <row r="5108">
          <cell r="A5108">
            <v>6113420</v>
          </cell>
          <cell r="B5108" t="str">
            <v>Vnější roh...GK-AH53165RW</v>
          </cell>
          <cell r="C5108">
            <v>195</v>
          </cell>
          <cell r="D5108">
            <v>1</v>
          </cell>
          <cell r="E5108" t="str">
            <v>KS</v>
          </cell>
          <cell r="F5108">
            <v>195</v>
          </cell>
        </row>
        <row r="5109">
          <cell r="A5109">
            <v>6113430</v>
          </cell>
          <cell r="B5109" t="str">
            <v>s kartáčovou lištou...GK-IS53165RW</v>
          </cell>
          <cell r="C5109">
            <v>881</v>
          </cell>
          <cell r="D5109">
            <v>1</v>
          </cell>
          <cell r="E5109" t="str">
            <v>KS</v>
          </cell>
          <cell r="F5109">
            <v>881</v>
          </cell>
        </row>
        <row r="5110">
          <cell r="A5110">
            <v>6113440</v>
          </cell>
          <cell r="B5110" t="str">
            <v>s kartáčovou lištou...GK-IH53165RW</v>
          </cell>
          <cell r="C5110">
            <v>225</v>
          </cell>
          <cell r="D5110">
            <v>1</v>
          </cell>
          <cell r="E5110" t="str">
            <v>KS</v>
          </cell>
          <cell r="F5110">
            <v>225</v>
          </cell>
        </row>
        <row r="5111">
          <cell r="A5111">
            <v>6113450</v>
          </cell>
          <cell r="B5111" t="str">
            <v>Plochý roh...GK-FS53165RW</v>
          </cell>
          <cell r="C5111">
            <v>955</v>
          </cell>
          <cell r="D5111">
            <v>1</v>
          </cell>
          <cell r="E5111" t="str">
            <v>KS</v>
          </cell>
          <cell r="F5111">
            <v>955</v>
          </cell>
        </row>
        <row r="5112">
          <cell r="A5112">
            <v>6113460</v>
          </cell>
          <cell r="B5112" t="str">
            <v>Plochý roh...GK-FH53165RW</v>
          </cell>
          <cell r="C5112">
            <v>648</v>
          </cell>
          <cell r="D5112">
            <v>1</v>
          </cell>
          <cell r="E5112" t="str">
            <v>KS</v>
          </cell>
          <cell r="F5112">
            <v>648</v>
          </cell>
        </row>
        <row r="5113">
          <cell r="A5113">
            <v>6113470</v>
          </cell>
          <cell r="B5113" t="str">
            <v>Koncovka...GK-E53165RW</v>
          </cell>
          <cell r="C5113">
            <v>49</v>
          </cell>
          <cell r="D5113">
            <v>1</v>
          </cell>
          <cell r="E5113" t="str">
            <v>KS</v>
          </cell>
          <cell r="F5113">
            <v>49</v>
          </cell>
        </row>
        <row r="5114">
          <cell r="A5114">
            <v>6113472</v>
          </cell>
          <cell r="B5114" t="str">
            <v>Koncovka...GK-E53165LGR</v>
          </cell>
          <cell r="C5114">
            <v>86</v>
          </cell>
          <cell r="D5114">
            <v>1</v>
          </cell>
          <cell r="E5114" t="str">
            <v>KS</v>
          </cell>
          <cell r="F5114">
            <v>86</v>
          </cell>
        </row>
        <row r="5115">
          <cell r="A5115">
            <v>6113474</v>
          </cell>
          <cell r="B5115" t="str">
            <v>Koncový díl...GK-E53165AL</v>
          </cell>
          <cell r="C5115">
            <v>205</v>
          </cell>
          <cell r="D5115">
            <v>1</v>
          </cell>
          <cell r="E5115" t="str">
            <v>KS</v>
          </cell>
          <cell r="F5115">
            <v>205</v>
          </cell>
        </row>
        <row r="5116">
          <cell r="A5116">
            <v>6113480</v>
          </cell>
          <cell r="B5116" t="str">
            <v>T - kus...GK-TR53165RW</v>
          </cell>
          <cell r="C5116">
            <v>180</v>
          </cell>
          <cell r="D5116">
            <v>1</v>
          </cell>
          <cell r="E5116" t="str">
            <v>KS</v>
          </cell>
          <cell r="F5116">
            <v>180</v>
          </cell>
        </row>
        <row r="5117">
          <cell r="A5117">
            <v>6114157</v>
          </cell>
          <cell r="B5117" t="str">
            <v>Přístrojový kanál bezhalogenový...GKH-53100RW</v>
          </cell>
          <cell r="C5117">
            <v>694</v>
          </cell>
          <cell r="D5117">
            <v>1</v>
          </cell>
          <cell r="E5117" t="str">
            <v>M</v>
          </cell>
          <cell r="F5117">
            <v>694</v>
          </cell>
        </row>
        <row r="5118">
          <cell r="A5118">
            <v>6114162</v>
          </cell>
          <cell r="B5118" t="str">
            <v>Přístrojový kanál bezhalogenový...GKH-OT45RW</v>
          </cell>
          <cell r="C5118">
            <v>127</v>
          </cell>
          <cell r="D5118">
            <v>1</v>
          </cell>
          <cell r="E5118" t="str">
            <v>M</v>
          </cell>
          <cell r="F5118">
            <v>127</v>
          </cell>
        </row>
        <row r="5119">
          <cell r="A5119">
            <v>6114166</v>
          </cell>
          <cell r="B5119" t="str">
            <v>Přístrojový kanál bezhalogenový...GKH-TW53</v>
          </cell>
          <cell r="C5119">
            <v>92</v>
          </cell>
          <cell r="D5119">
            <v>1</v>
          </cell>
          <cell r="E5119" t="str">
            <v>M</v>
          </cell>
          <cell r="F5119">
            <v>92</v>
          </cell>
        </row>
        <row r="5120">
          <cell r="A5120">
            <v>6114200</v>
          </cell>
          <cell r="B5120" t="str">
            <v>Přístrojový kanál bezhalogenový...GKH-70130RW</v>
          </cell>
          <cell r="C5120">
            <v>1002</v>
          </cell>
          <cell r="D5120">
            <v>1</v>
          </cell>
          <cell r="E5120" t="str">
            <v>M</v>
          </cell>
          <cell r="F5120">
            <v>1002</v>
          </cell>
        </row>
        <row r="5121">
          <cell r="A5121">
            <v>6114210</v>
          </cell>
          <cell r="B5121" t="str">
            <v>Víko kanálu bezhalogenové...GKH-OTGRW</v>
          </cell>
          <cell r="C5121">
            <v>275</v>
          </cell>
          <cell r="D5121">
            <v>1</v>
          </cell>
          <cell r="E5121" t="str">
            <v>M</v>
          </cell>
          <cell r="F5121">
            <v>275</v>
          </cell>
        </row>
        <row r="5122">
          <cell r="A5122">
            <v>6114220</v>
          </cell>
          <cell r="B5122" t="str">
            <v>Vnější roh - bezhalogenový...GKH-A70130RW</v>
          </cell>
          <cell r="C5122">
            <v>1347</v>
          </cell>
          <cell r="D5122">
            <v>1</v>
          </cell>
          <cell r="E5122" t="str">
            <v>KS</v>
          </cell>
          <cell r="F5122">
            <v>1347</v>
          </cell>
        </row>
        <row r="5123">
          <cell r="A5123">
            <v>6114240</v>
          </cell>
          <cell r="B5123" t="str">
            <v>Plochý roh - bezhalogenový...GKH-F70130RW</v>
          </cell>
          <cell r="C5123">
            <v>1276</v>
          </cell>
          <cell r="D5123">
            <v>1</v>
          </cell>
          <cell r="E5123" t="str">
            <v>KS</v>
          </cell>
          <cell r="F5123">
            <v>1276</v>
          </cell>
        </row>
        <row r="5124">
          <cell r="A5124">
            <v>6114260</v>
          </cell>
          <cell r="B5124" t="str">
            <v>Vnitřní roh - bezhalogenový...GKH-I70130RW</v>
          </cell>
          <cell r="C5124">
            <v>1276</v>
          </cell>
          <cell r="D5124">
            <v>1</v>
          </cell>
          <cell r="E5124" t="str">
            <v>KS</v>
          </cell>
          <cell r="F5124">
            <v>1276</v>
          </cell>
        </row>
        <row r="5125">
          <cell r="A5125">
            <v>6114280</v>
          </cell>
          <cell r="B5125" t="str">
            <v>Koncovka bezhalogenová...GKH-E70130RW</v>
          </cell>
          <cell r="C5125">
            <v>312</v>
          </cell>
          <cell r="D5125">
            <v>1</v>
          </cell>
          <cell r="E5125" t="str">
            <v>KS</v>
          </cell>
          <cell r="F5125">
            <v>312</v>
          </cell>
        </row>
        <row r="5126">
          <cell r="A5126">
            <v>6114290</v>
          </cell>
          <cell r="B5126" t="str">
            <v>Přepážka bezhalogenová...GKH-TW70</v>
          </cell>
          <cell r="C5126">
            <v>170</v>
          </cell>
          <cell r="D5126">
            <v>1</v>
          </cell>
          <cell r="E5126" t="str">
            <v>M</v>
          </cell>
          <cell r="F5126">
            <v>170</v>
          </cell>
        </row>
        <row r="5127">
          <cell r="A5127">
            <v>6114300</v>
          </cell>
          <cell r="B5127" t="str">
            <v>Podparapetní kanál...GKH-70170RW</v>
          </cell>
          <cell r="C5127">
            <v>1163</v>
          </cell>
          <cell r="D5127">
            <v>1</v>
          </cell>
          <cell r="E5127" t="str">
            <v>M</v>
          </cell>
          <cell r="F5127">
            <v>1163</v>
          </cell>
        </row>
        <row r="5128">
          <cell r="A5128">
            <v>6114370</v>
          </cell>
          <cell r="B5128" t="str">
            <v>T - kus...GKH-T70170RW</v>
          </cell>
          <cell r="C5128">
            <v>2508</v>
          </cell>
          <cell r="D5128">
            <v>1</v>
          </cell>
          <cell r="E5128" t="str">
            <v>KS</v>
          </cell>
          <cell r="F5128">
            <v>2508</v>
          </cell>
        </row>
        <row r="5129">
          <cell r="A5129">
            <v>6114380</v>
          </cell>
          <cell r="B5129" t="str">
            <v>Koncový díl...GKH-E70170RW</v>
          </cell>
          <cell r="C5129">
            <v>345</v>
          </cell>
          <cell r="D5129">
            <v>1</v>
          </cell>
          <cell r="E5129" t="str">
            <v>KS</v>
          </cell>
          <cell r="F5129">
            <v>345</v>
          </cell>
        </row>
        <row r="5130">
          <cell r="A5130">
            <v>6115775</v>
          </cell>
          <cell r="B5130" t="str">
            <v>kanál Design, vestavba přístr....GAD UEL</v>
          </cell>
          <cell r="C5130">
            <v>4866</v>
          </cell>
          <cell r="D5130">
            <v>1</v>
          </cell>
          <cell r="E5130" t="str">
            <v>M</v>
          </cell>
          <cell r="F5130">
            <v>4866</v>
          </cell>
        </row>
        <row r="5131">
          <cell r="A5131">
            <v>6115789</v>
          </cell>
          <cell r="B5131" t="str">
            <v>Vnější roh kanálu Design...GAD AEL</v>
          </cell>
          <cell r="C5131">
            <v>5259</v>
          </cell>
          <cell r="D5131">
            <v>1</v>
          </cell>
          <cell r="E5131" t="str">
            <v>KS</v>
          </cell>
          <cell r="F5131">
            <v>5259</v>
          </cell>
        </row>
        <row r="5132">
          <cell r="A5132">
            <v>6115795</v>
          </cell>
          <cell r="B5132" t="str">
            <v>vnitřní roh kanálu Design...GAD IEL</v>
          </cell>
          <cell r="C5132">
            <v>5504</v>
          </cell>
          <cell r="D5132">
            <v>1</v>
          </cell>
          <cell r="E5132" t="str">
            <v>KS</v>
          </cell>
          <cell r="F5132">
            <v>5504</v>
          </cell>
        </row>
        <row r="5133">
          <cell r="A5133">
            <v>6115825</v>
          </cell>
          <cell r="B5133" t="str">
            <v>horní díl kanálu Design...OT GAD Swing EL</v>
          </cell>
          <cell r="C5133">
            <v>1862</v>
          </cell>
          <cell r="D5133">
            <v>1</v>
          </cell>
          <cell r="E5133" t="str">
            <v>KS</v>
          </cell>
          <cell r="F5133">
            <v>1862</v>
          </cell>
        </row>
        <row r="5134">
          <cell r="A5134">
            <v>6115835</v>
          </cell>
          <cell r="B5134" t="str">
            <v>horní díl kanálu Design...OT GAD Soft EL</v>
          </cell>
          <cell r="C5134">
            <v>1882</v>
          </cell>
          <cell r="D5134">
            <v>1</v>
          </cell>
          <cell r="E5134" t="str">
            <v>KS</v>
          </cell>
          <cell r="F5134">
            <v>1882</v>
          </cell>
        </row>
        <row r="5135">
          <cell r="A5135">
            <v>6115845</v>
          </cell>
          <cell r="B5135" t="str">
            <v>horní díl kanálu Design...OT GAD Style EL</v>
          </cell>
          <cell r="C5135">
            <v>1882</v>
          </cell>
          <cell r="D5135">
            <v>1</v>
          </cell>
          <cell r="E5135" t="str">
            <v>KS</v>
          </cell>
          <cell r="F5135">
            <v>1882</v>
          </cell>
        </row>
        <row r="5136">
          <cell r="A5136">
            <v>6115851</v>
          </cell>
          <cell r="B5136" t="str">
            <v>horní díl,vněj.roh,kanálDesign...OT A Swing EL</v>
          </cell>
          <cell r="C5136">
            <v>1841</v>
          </cell>
          <cell r="D5136">
            <v>1</v>
          </cell>
          <cell r="E5136" t="str">
            <v>KS</v>
          </cell>
          <cell r="F5136">
            <v>1841</v>
          </cell>
        </row>
        <row r="5137">
          <cell r="A5137">
            <v>6115855</v>
          </cell>
          <cell r="B5137" t="str">
            <v>horní díl,vněj.roh,kanálDesign...OT A Soft EL</v>
          </cell>
          <cell r="C5137">
            <v>1841</v>
          </cell>
          <cell r="D5137">
            <v>1</v>
          </cell>
          <cell r="E5137" t="str">
            <v>KS</v>
          </cell>
          <cell r="F5137">
            <v>1841</v>
          </cell>
        </row>
        <row r="5138">
          <cell r="A5138">
            <v>6115865</v>
          </cell>
          <cell r="B5138" t="str">
            <v>horní díl,vněj.roh,kanálDesign...OT A Style EL</v>
          </cell>
          <cell r="C5138">
            <v>1841</v>
          </cell>
          <cell r="D5138">
            <v>1</v>
          </cell>
          <cell r="E5138" t="str">
            <v>KS</v>
          </cell>
          <cell r="F5138">
            <v>1841</v>
          </cell>
        </row>
        <row r="5139">
          <cell r="A5139">
            <v>6115875</v>
          </cell>
          <cell r="B5139" t="str">
            <v>horn.díl,vnitř.roh,kanálDesign...OT I Swing EL</v>
          </cell>
          <cell r="C5139">
            <v>1928</v>
          </cell>
          <cell r="D5139">
            <v>1</v>
          </cell>
          <cell r="E5139" t="str">
            <v>KS</v>
          </cell>
          <cell r="F5139">
            <v>1928</v>
          </cell>
        </row>
        <row r="5140">
          <cell r="A5140">
            <v>6115885</v>
          </cell>
          <cell r="B5140" t="str">
            <v>horn.díl,vnitř.roh,kanálDesign...OT I Soft EL</v>
          </cell>
          <cell r="C5140">
            <v>2006</v>
          </cell>
          <cell r="D5140">
            <v>1</v>
          </cell>
          <cell r="E5140" t="str">
            <v>KS</v>
          </cell>
          <cell r="F5140">
            <v>2006</v>
          </cell>
        </row>
        <row r="5141">
          <cell r="A5141">
            <v>6115895</v>
          </cell>
          <cell r="B5141" t="str">
            <v>horn.díl,vnitř.roh,kanálDesign...OT I Style EL</v>
          </cell>
          <cell r="C5141">
            <v>1841</v>
          </cell>
          <cell r="D5141">
            <v>1</v>
          </cell>
          <cell r="E5141" t="str">
            <v>KS</v>
          </cell>
          <cell r="F5141">
            <v>1841</v>
          </cell>
        </row>
        <row r="5142">
          <cell r="A5142">
            <v>6115915</v>
          </cell>
          <cell r="B5142" t="str">
            <v>koncový díl levý kanálu Design...GAD EL Swing EL</v>
          </cell>
          <cell r="C5142">
            <v>974</v>
          </cell>
          <cell r="D5142">
            <v>1</v>
          </cell>
          <cell r="E5142" t="str">
            <v>KS</v>
          </cell>
          <cell r="F5142">
            <v>974</v>
          </cell>
        </row>
        <row r="5143">
          <cell r="A5143">
            <v>6115935</v>
          </cell>
          <cell r="B5143" t="str">
            <v>koncový díl levý kanálu Design...GAD EL Soft EL</v>
          </cell>
          <cell r="C5143">
            <v>1044</v>
          </cell>
          <cell r="D5143">
            <v>1</v>
          </cell>
          <cell r="E5143" t="str">
            <v>KS</v>
          </cell>
          <cell r="F5143">
            <v>1044</v>
          </cell>
        </row>
        <row r="5144">
          <cell r="A5144">
            <v>6115945</v>
          </cell>
          <cell r="B5144" t="str">
            <v>koncový díl,pravý,kanálDesign...GAD ER Soft EL</v>
          </cell>
          <cell r="C5144">
            <v>1044</v>
          </cell>
          <cell r="D5144">
            <v>1</v>
          </cell>
          <cell r="E5144" t="str">
            <v>KS</v>
          </cell>
          <cell r="F5144">
            <v>1044</v>
          </cell>
        </row>
        <row r="5145">
          <cell r="A5145">
            <v>6115955</v>
          </cell>
          <cell r="B5145" t="str">
            <v>koncový díl levý kanálu Design...GAD EL Style EL</v>
          </cell>
          <cell r="C5145">
            <v>931</v>
          </cell>
          <cell r="D5145">
            <v>1</v>
          </cell>
          <cell r="E5145" t="str">
            <v>KS</v>
          </cell>
          <cell r="F5145">
            <v>931</v>
          </cell>
        </row>
        <row r="5146">
          <cell r="A5146">
            <v>6115965</v>
          </cell>
          <cell r="B5146" t="str">
            <v>koncový díl,pravý,kanálDesign...GAD ER Style EL</v>
          </cell>
          <cell r="C5146">
            <v>931</v>
          </cell>
          <cell r="D5146">
            <v>1</v>
          </cell>
          <cell r="E5146" t="str">
            <v>KS</v>
          </cell>
          <cell r="F5146">
            <v>931</v>
          </cell>
        </row>
        <row r="5147">
          <cell r="A5147">
            <v>6115975</v>
          </cell>
          <cell r="B5147" t="str">
            <v>horní díl adaptéru...GAD OTA</v>
          </cell>
          <cell r="C5147">
            <v>62</v>
          </cell>
          <cell r="D5147">
            <v>1</v>
          </cell>
          <cell r="E5147" t="str">
            <v>KS</v>
          </cell>
          <cell r="F5147">
            <v>62</v>
          </cell>
        </row>
        <row r="5148">
          <cell r="A5148">
            <v>6115982</v>
          </cell>
          <cell r="B5148" t="str">
            <v>Rozpěrka...GAD OTD LGR</v>
          </cell>
          <cell r="C5148">
            <v>34</v>
          </cell>
          <cell r="D5148">
            <v>1</v>
          </cell>
          <cell r="E5148" t="str">
            <v>KS</v>
          </cell>
          <cell r="F5148">
            <v>34</v>
          </cell>
        </row>
        <row r="5149">
          <cell r="A5149">
            <v>6115995</v>
          </cell>
          <cell r="B5149" t="str">
            <v>plech stabilizátoru...GAD SB</v>
          </cell>
          <cell r="C5149">
            <v>85</v>
          </cell>
          <cell r="D5149">
            <v>1</v>
          </cell>
          <cell r="E5149" t="str">
            <v>KS</v>
          </cell>
          <cell r="F5149">
            <v>85</v>
          </cell>
        </row>
        <row r="5150">
          <cell r="A5150">
            <v>6116073</v>
          </cell>
          <cell r="B5150" t="str">
            <v>Kanál pro vestavbu přístrojů...GEK-K53160-3</v>
          </cell>
          <cell r="C5150">
            <v>599</v>
          </cell>
          <cell r="D5150">
            <v>1</v>
          </cell>
          <cell r="E5150" t="str">
            <v>M</v>
          </cell>
          <cell r="F5150">
            <v>599</v>
          </cell>
        </row>
        <row r="5151">
          <cell r="A5151">
            <v>6116108</v>
          </cell>
          <cell r="B5151" t="str">
            <v>Vrchní díl...GEK-KOT45</v>
          </cell>
          <cell r="C5151">
            <v>125</v>
          </cell>
          <cell r="D5151">
            <v>1</v>
          </cell>
          <cell r="E5151" t="str">
            <v>M</v>
          </cell>
          <cell r="F5151">
            <v>125</v>
          </cell>
        </row>
        <row r="5152">
          <cell r="A5152">
            <v>6116116</v>
          </cell>
          <cell r="B5152" t="str">
            <v>Spona vrchního dílu...OK-K 45</v>
          </cell>
          <cell r="C5152">
            <v>59</v>
          </cell>
          <cell r="D5152">
            <v>1</v>
          </cell>
          <cell r="E5152" t="str">
            <v>KS</v>
          </cell>
          <cell r="F5152">
            <v>59</v>
          </cell>
        </row>
        <row r="5153">
          <cell r="A5153">
            <v>6116152</v>
          </cell>
          <cell r="B5153" t="str">
            <v>Kryt spoje víka...GEK-KSOT45</v>
          </cell>
          <cell r="C5153">
            <v>25</v>
          </cell>
          <cell r="D5153">
            <v>1</v>
          </cell>
          <cell r="E5153" t="str">
            <v>KS</v>
          </cell>
          <cell r="F5153">
            <v>25</v>
          </cell>
        </row>
        <row r="5154">
          <cell r="A5154">
            <v>6116163</v>
          </cell>
          <cell r="B5154" t="str">
            <v>Kryt spojů...GEK-KS45-3</v>
          </cell>
          <cell r="C5154">
            <v>68</v>
          </cell>
          <cell r="D5154">
            <v>1</v>
          </cell>
          <cell r="E5154" t="str">
            <v>KS</v>
          </cell>
          <cell r="F5154">
            <v>68</v>
          </cell>
        </row>
        <row r="5155">
          <cell r="A5155">
            <v>6116201</v>
          </cell>
          <cell r="B5155" t="str">
            <v>Vnitřní roh...GEK-KI53160-3</v>
          </cell>
          <cell r="C5155">
            <v>267</v>
          </cell>
          <cell r="D5155">
            <v>1</v>
          </cell>
          <cell r="E5155" t="str">
            <v>KS</v>
          </cell>
          <cell r="F5155">
            <v>267</v>
          </cell>
        </row>
        <row r="5156">
          <cell r="A5156">
            <v>6116261</v>
          </cell>
          <cell r="B5156" t="str">
            <v>Vnější roh...GEK-KA53160-3</v>
          </cell>
          <cell r="C5156">
            <v>292</v>
          </cell>
          <cell r="D5156">
            <v>1</v>
          </cell>
          <cell r="E5156" t="str">
            <v>KS</v>
          </cell>
          <cell r="F5156">
            <v>292</v>
          </cell>
        </row>
        <row r="5157">
          <cell r="A5157">
            <v>6116403</v>
          </cell>
          <cell r="B5157" t="str">
            <v>Koncový díl...GEK-KE53160-3</v>
          </cell>
          <cell r="C5157">
            <v>118</v>
          </cell>
          <cell r="D5157">
            <v>1</v>
          </cell>
          <cell r="E5157" t="str">
            <v>KS</v>
          </cell>
          <cell r="F5157">
            <v>118</v>
          </cell>
        </row>
        <row r="5158">
          <cell r="A5158">
            <v>6116536</v>
          </cell>
          <cell r="B5158" t="str">
            <v>Přístrojový kanál...GEK-A53160EL</v>
          </cell>
          <cell r="C5158">
            <v>4050</v>
          </cell>
          <cell r="D5158">
            <v>1</v>
          </cell>
          <cell r="E5158" t="str">
            <v>M</v>
          </cell>
          <cell r="F5158">
            <v>4050</v>
          </cell>
        </row>
        <row r="5159">
          <cell r="A5159">
            <v>6116752</v>
          </cell>
          <cell r="B5159" t="str">
            <v>Spojka...GEK-AKU45</v>
          </cell>
          <cell r="C5159">
            <v>13</v>
          </cell>
          <cell r="D5159">
            <v>1</v>
          </cell>
          <cell r="E5159" t="str">
            <v>KS</v>
          </cell>
          <cell r="F5159">
            <v>13</v>
          </cell>
        </row>
        <row r="5160">
          <cell r="A5160">
            <v>6116802</v>
          </cell>
          <cell r="B5160" t="str">
            <v>Stolní zásuvkový box...DBK2-D3 D2S2K</v>
          </cell>
          <cell r="C5160">
            <v>9084</v>
          </cell>
          <cell r="D5160">
            <v>1</v>
          </cell>
          <cell r="E5160" t="str">
            <v>KS</v>
          </cell>
          <cell r="F5160">
            <v>9084</v>
          </cell>
        </row>
        <row r="5161">
          <cell r="A5161">
            <v>6116806</v>
          </cell>
          <cell r="B5161" t="str">
            <v>Přístr.jednot. do desky stolu...DBK2-D4 D3S2K</v>
          </cell>
          <cell r="C5161">
            <v>10879</v>
          </cell>
          <cell r="D5161">
            <v>1</v>
          </cell>
          <cell r="E5161" t="str">
            <v>KS</v>
          </cell>
          <cell r="F5161">
            <v>10879</v>
          </cell>
        </row>
        <row r="5162">
          <cell r="A5162">
            <v>6116918</v>
          </cell>
          <cell r="B5162" t="str">
            <v>Přístr.jednot. do desky stolu...DB-0A3 D22SR2K</v>
          </cell>
          <cell r="C5162">
            <v>5028</v>
          </cell>
          <cell r="D5162">
            <v>1</v>
          </cell>
          <cell r="E5162" t="str">
            <v>KS</v>
          </cell>
          <cell r="F5162">
            <v>5028</v>
          </cell>
        </row>
        <row r="5163">
          <cell r="A5163">
            <v>6116939</v>
          </cell>
          <cell r="B5163" t="str">
            <v>Přístr.jednot. do desky stolu...DB-0B3 D3S</v>
          </cell>
          <cell r="C5163">
            <v>2552</v>
          </cell>
          <cell r="D5163">
            <v>1</v>
          </cell>
          <cell r="E5163" t="str">
            <v>KS</v>
          </cell>
          <cell r="F5163">
            <v>2552</v>
          </cell>
        </row>
        <row r="5164">
          <cell r="A5164">
            <v>6117325</v>
          </cell>
          <cell r="B5164" t="str">
            <v>Modulární zásuvka kat. 5...ASM-C5 G</v>
          </cell>
          <cell r="C5164">
            <v>421</v>
          </cell>
          <cell r="D5164">
            <v>1</v>
          </cell>
          <cell r="E5164" t="str">
            <v>KS</v>
          </cell>
          <cell r="F5164">
            <v>421</v>
          </cell>
        </row>
        <row r="5165">
          <cell r="A5165">
            <v>6117329</v>
          </cell>
          <cell r="B5165" t="str">
            <v>Modulární zásuvka kat. 6...ASM-C6 G</v>
          </cell>
          <cell r="C5165">
            <v>586</v>
          </cell>
          <cell r="D5165">
            <v>1</v>
          </cell>
          <cell r="E5165" t="str">
            <v>KS</v>
          </cell>
          <cell r="F5165">
            <v>586</v>
          </cell>
        </row>
        <row r="5166">
          <cell r="A5166">
            <v>6117337</v>
          </cell>
          <cell r="B5166" t="str">
            <v>Modulární zásuvka kat. 5...ASM-C5</v>
          </cell>
          <cell r="C5166">
            <v>385</v>
          </cell>
          <cell r="D5166">
            <v>1</v>
          </cell>
          <cell r="E5166" t="str">
            <v>KS</v>
          </cell>
          <cell r="F5166">
            <v>385</v>
          </cell>
        </row>
        <row r="5167">
          <cell r="A5167">
            <v>6117341</v>
          </cell>
          <cell r="B5167" t="str">
            <v>Modulární zásuvka kat. 6...ASM-C6</v>
          </cell>
          <cell r="C5167">
            <v>578</v>
          </cell>
          <cell r="D5167">
            <v>1</v>
          </cell>
          <cell r="E5167" t="str">
            <v>KS</v>
          </cell>
          <cell r="F5167">
            <v>578</v>
          </cell>
        </row>
        <row r="5168">
          <cell r="A5168">
            <v>6117343</v>
          </cell>
          <cell r="B5168" t="str">
            <v>Modulární zásuvka kat.  5 Snap-I...ASM-C5 GS</v>
          </cell>
          <cell r="C5168">
            <v>471</v>
          </cell>
          <cell r="D5168">
            <v>1</v>
          </cell>
          <cell r="E5168" t="str">
            <v>KS</v>
          </cell>
          <cell r="F5168">
            <v>471</v>
          </cell>
        </row>
        <row r="5169">
          <cell r="A5169">
            <v>6117345</v>
          </cell>
          <cell r="B5169" t="str">
            <v>Modulární zásuvka kat.  6 Snap-I...ASM-C6 GS</v>
          </cell>
          <cell r="C5169">
            <v>814</v>
          </cell>
          <cell r="D5169">
            <v>1</v>
          </cell>
          <cell r="E5169" t="str">
            <v>KS</v>
          </cell>
          <cell r="F5169">
            <v>814</v>
          </cell>
        </row>
        <row r="5170">
          <cell r="A5170">
            <v>6117346</v>
          </cell>
          <cell r="B5170" t="str">
            <v>Modulární zásuvka CAT 6A...ASM-C6A G</v>
          </cell>
          <cell r="C5170">
            <v>818</v>
          </cell>
          <cell r="D5170">
            <v>1</v>
          </cell>
          <cell r="E5170" t="str">
            <v>KS</v>
          </cell>
          <cell r="F5170">
            <v>818</v>
          </cell>
        </row>
        <row r="5171">
          <cell r="A5171">
            <v>6117347</v>
          </cell>
          <cell r="B5171" t="str">
            <v>Modulární zásuvka kat.  5 Snap-I...ASM-C5 S</v>
          </cell>
          <cell r="C5171">
            <v>261</v>
          </cell>
          <cell r="D5171">
            <v>1</v>
          </cell>
          <cell r="E5171" t="str">
            <v>KS</v>
          </cell>
          <cell r="F5171">
            <v>261</v>
          </cell>
        </row>
        <row r="5172">
          <cell r="A5172">
            <v>6117348</v>
          </cell>
          <cell r="B5172" t="str">
            <v>Modulární zásuvka CAT 6A...ASM-C6A</v>
          </cell>
          <cell r="C5172">
            <v>731</v>
          </cell>
          <cell r="D5172">
            <v>1</v>
          </cell>
          <cell r="E5172" t="str">
            <v>KS</v>
          </cell>
          <cell r="F5172">
            <v>731</v>
          </cell>
        </row>
        <row r="5173">
          <cell r="A5173">
            <v>6117349</v>
          </cell>
          <cell r="B5173" t="str">
            <v>Modulární zásuvka kat.  6 Snap-I...ASM-C6 S</v>
          </cell>
          <cell r="C5173">
            <v>709</v>
          </cell>
          <cell r="D5173">
            <v>1</v>
          </cell>
          <cell r="E5173" t="str">
            <v>KS</v>
          </cell>
          <cell r="F5173">
            <v>709</v>
          </cell>
        </row>
        <row r="5174">
          <cell r="A5174">
            <v>6117406</v>
          </cell>
          <cell r="B5174" t="str">
            <v>Zaslepovací kryt 1/1 modul...ADP-B RW1</v>
          </cell>
          <cell r="C5174">
            <v>112</v>
          </cell>
          <cell r="D5174">
            <v>1</v>
          </cell>
          <cell r="E5174" t="str">
            <v>KS</v>
          </cell>
          <cell r="F5174">
            <v>112</v>
          </cell>
        </row>
        <row r="5175">
          <cell r="A5175">
            <v>6117414</v>
          </cell>
          <cell r="B5175" t="str">
            <v>Zaslepovací kryt 1/2 modul...ADP-B RW0.5</v>
          </cell>
          <cell r="C5175">
            <v>104</v>
          </cell>
          <cell r="D5175">
            <v>1</v>
          </cell>
          <cell r="E5175" t="str">
            <v>KS</v>
          </cell>
          <cell r="F5175">
            <v>104</v>
          </cell>
        </row>
        <row r="5176">
          <cell r="A5176">
            <v>6117415</v>
          </cell>
          <cell r="B5176" t="str">
            <v>Zaslepovací kryt 1/2 modul...ADP-B SWGR0.5</v>
          </cell>
          <cell r="C5176">
            <v>104</v>
          </cell>
          <cell r="D5176">
            <v>1</v>
          </cell>
          <cell r="E5176" t="str">
            <v>KS</v>
          </cell>
          <cell r="F5176">
            <v>104</v>
          </cell>
        </row>
        <row r="5177">
          <cell r="A5177">
            <v>6117420</v>
          </cell>
          <cell r="B5177" t="str">
            <v>Kabelové vyůstění...KAL-K11 RW1</v>
          </cell>
          <cell r="C5177">
            <v>630</v>
          </cell>
          <cell r="D5177">
            <v>1</v>
          </cell>
          <cell r="E5177" t="str">
            <v>KS</v>
          </cell>
          <cell r="F5177">
            <v>630</v>
          </cell>
        </row>
        <row r="5178">
          <cell r="A5178">
            <v>6117465</v>
          </cell>
          <cell r="B5178" t="str">
            <v>Ochrana před přepětím Modul 45...ÜSS 45-A-RW</v>
          </cell>
          <cell r="C5178">
            <v>1619</v>
          </cell>
          <cell r="D5178">
            <v>1</v>
          </cell>
          <cell r="E5178" t="str">
            <v>KS</v>
          </cell>
          <cell r="F5178">
            <v>1619</v>
          </cell>
        </row>
        <row r="5179">
          <cell r="A5179">
            <v>6117473</v>
          </cell>
          <cell r="B5179" t="str">
            <v>Ochrana před přepětím Modul 45...ÜSS 45-O-RW</v>
          </cell>
          <cell r="C5179">
            <v>1416</v>
          </cell>
          <cell r="D5179">
            <v>1</v>
          </cell>
          <cell r="E5179" t="str">
            <v>KS</v>
          </cell>
          <cell r="F5179">
            <v>1416</v>
          </cell>
        </row>
        <row r="5180">
          <cell r="A5180">
            <v>6119202</v>
          </cell>
          <cell r="B5180" t="str">
            <v>Nosiče datové techniky...DTG-2A RW1</v>
          </cell>
          <cell r="C5180">
            <v>149</v>
          </cell>
          <cell r="D5180">
            <v>1</v>
          </cell>
          <cell r="E5180" t="str">
            <v>KS</v>
          </cell>
          <cell r="F5180">
            <v>149</v>
          </cell>
        </row>
        <row r="5181">
          <cell r="A5181">
            <v>6119204</v>
          </cell>
          <cell r="B5181" t="str">
            <v>Nosiče datové techniky...DTG-2A SWGR1</v>
          </cell>
          <cell r="C5181">
            <v>204</v>
          </cell>
          <cell r="D5181">
            <v>1</v>
          </cell>
          <cell r="E5181" t="str">
            <v>KS</v>
          </cell>
          <cell r="F5181">
            <v>204</v>
          </cell>
        </row>
        <row r="5182">
          <cell r="A5182">
            <v>6119208</v>
          </cell>
          <cell r="B5182" t="str">
            <v>Nosiče datové techniky...DTG-2B RW1</v>
          </cell>
          <cell r="C5182">
            <v>174</v>
          </cell>
          <cell r="D5182">
            <v>1</v>
          </cell>
          <cell r="E5182" t="str">
            <v>KS</v>
          </cell>
          <cell r="F5182">
            <v>174</v>
          </cell>
        </row>
        <row r="5183">
          <cell r="A5183">
            <v>6119214</v>
          </cell>
          <cell r="B5183" t="str">
            <v>Nosiče datové techniky...DTG-2C RW1</v>
          </cell>
          <cell r="C5183">
            <v>169</v>
          </cell>
          <cell r="D5183">
            <v>1</v>
          </cell>
          <cell r="E5183" t="str">
            <v>KS</v>
          </cell>
          <cell r="F5183">
            <v>169</v>
          </cell>
        </row>
        <row r="5184">
          <cell r="A5184">
            <v>6119216</v>
          </cell>
          <cell r="B5184" t="str">
            <v>Nosiče datové techniky...DTG-2C SWGR1</v>
          </cell>
          <cell r="C5184">
            <v>205</v>
          </cell>
          <cell r="D5184">
            <v>1</v>
          </cell>
          <cell r="E5184" t="str">
            <v>KS</v>
          </cell>
          <cell r="F5184">
            <v>205</v>
          </cell>
        </row>
        <row r="5185">
          <cell r="A5185">
            <v>6119218</v>
          </cell>
          <cell r="B5185" t="str">
            <v>Nosiče datové techniky...DTG-2C AL1</v>
          </cell>
          <cell r="C5185">
            <v>277</v>
          </cell>
          <cell r="D5185">
            <v>1</v>
          </cell>
          <cell r="E5185" t="str">
            <v>KS</v>
          </cell>
          <cell r="F5185">
            <v>277</v>
          </cell>
        </row>
        <row r="5186">
          <cell r="A5186">
            <v>6119226</v>
          </cell>
          <cell r="B5186" t="str">
            <v>Nosiče datové techniky...DTG-2PA RW1</v>
          </cell>
          <cell r="C5186">
            <v>173</v>
          </cell>
          <cell r="D5186">
            <v>1</v>
          </cell>
          <cell r="E5186" t="str">
            <v>KS</v>
          </cell>
          <cell r="F5186">
            <v>173</v>
          </cell>
        </row>
        <row r="5187">
          <cell r="A5187">
            <v>6119238</v>
          </cell>
          <cell r="B5187" t="str">
            <v>Nosiče datové techniky...DTS-2A RW1</v>
          </cell>
          <cell r="C5187">
            <v>169</v>
          </cell>
          <cell r="D5187">
            <v>1</v>
          </cell>
          <cell r="E5187" t="str">
            <v>KS</v>
          </cell>
          <cell r="F5187">
            <v>169</v>
          </cell>
        </row>
        <row r="5188">
          <cell r="A5188">
            <v>6119244</v>
          </cell>
          <cell r="B5188" t="str">
            <v>Nosiče datové techniky...DTS-2B RW1</v>
          </cell>
          <cell r="C5188">
            <v>176</v>
          </cell>
          <cell r="D5188">
            <v>1</v>
          </cell>
          <cell r="E5188" t="str">
            <v>KS</v>
          </cell>
          <cell r="F5188">
            <v>176</v>
          </cell>
        </row>
        <row r="5189">
          <cell r="A5189">
            <v>6119250</v>
          </cell>
          <cell r="B5189" t="str">
            <v>Nosiče datové techniky...DTS-2C RW1</v>
          </cell>
          <cell r="C5189">
            <v>169</v>
          </cell>
          <cell r="D5189">
            <v>1</v>
          </cell>
          <cell r="E5189" t="str">
            <v>KS</v>
          </cell>
          <cell r="F5189">
            <v>169</v>
          </cell>
        </row>
        <row r="5190">
          <cell r="A5190">
            <v>6119252</v>
          </cell>
          <cell r="B5190" t="str">
            <v>Nosiče datové techniky...DTS-2C SWGR1</v>
          </cell>
          <cell r="C5190">
            <v>224</v>
          </cell>
          <cell r="D5190">
            <v>1</v>
          </cell>
          <cell r="E5190" t="str">
            <v>KS</v>
          </cell>
          <cell r="F5190">
            <v>224</v>
          </cell>
        </row>
        <row r="5191">
          <cell r="A5191">
            <v>6119254</v>
          </cell>
          <cell r="B5191" t="str">
            <v>Nosiče datové techniky...DTS-2C AL1</v>
          </cell>
          <cell r="C5191">
            <v>291</v>
          </cell>
          <cell r="D5191">
            <v>1</v>
          </cell>
          <cell r="E5191" t="str">
            <v>KS</v>
          </cell>
          <cell r="F5191">
            <v>291</v>
          </cell>
        </row>
        <row r="5192">
          <cell r="A5192">
            <v>6119262</v>
          </cell>
          <cell r="B5192" t="str">
            <v>Nosiče datové techniky...DTS-2PA RW1</v>
          </cell>
          <cell r="C5192">
            <v>265</v>
          </cell>
          <cell r="D5192">
            <v>1</v>
          </cell>
          <cell r="E5192" t="str">
            <v>KS</v>
          </cell>
          <cell r="F5192">
            <v>265</v>
          </cell>
        </row>
        <row r="5193">
          <cell r="A5193">
            <v>6119282</v>
          </cell>
          <cell r="B5193" t="str">
            <v>Nosiče datové techniky...DTG-02C SWGR1</v>
          </cell>
          <cell r="C5193">
            <v>213</v>
          </cell>
          <cell r="D5193">
            <v>1</v>
          </cell>
          <cell r="E5193" t="str">
            <v>KS</v>
          </cell>
          <cell r="F5193">
            <v>213</v>
          </cell>
        </row>
        <row r="5194">
          <cell r="A5194">
            <v>6119286</v>
          </cell>
          <cell r="B5194" t="str">
            <v>Nosiče datové techniky...DTS-02C RW1</v>
          </cell>
          <cell r="C5194">
            <v>165</v>
          </cell>
          <cell r="D5194">
            <v>1</v>
          </cell>
          <cell r="E5194" t="str">
            <v>KS</v>
          </cell>
          <cell r="F5194">
            <v>165</v>
          </cell>
        </row>
        <row r="5195">
          <cell r="A5195">
            <v>6119292</v>
          </cell>
          <cell r="B5195" t="str">
            <v>Nosiče datové techniky...DTG-2RM RW1</v>
          </cell>
          <cell r="C5195">
            <v>184</v>
          </cell>
          <cell r="D5195">
            <v>1</v>
          </cell>
          <cell r="E5195" t="str">
            <v>KS</v>
          </cell>
          <cell r="F5195">
            <v>184</v>
          </cell>
        </row>
        <row r="5196">
          <cell r="A5196">
            <v>6119296</v>
          </cell>
          <cell r="B5196" t="str">
            <v>Nosiče datové techniky...DTG-2RM AL1</v>
          </cell>
          <cell r="C5196">
            <v>436</v>
          </cell>
          <cell r="D5196">
            <v>1</v>
          </cell>
          <cell r="E5196" t="str">
            <v>KS</v>
          </cell>
          <cell r="F5196">
            <v>436</v>
          </cell>
        </row>
        <row r="5197">
          <cell r="A5197">
            <v>6119298</v>
          </cell>
          <cell r="B5197" t="str">
            <v>Nosiče datové techniky...DTS-2RM RW1</v>
          </cell>
          <cell r="C5197">
            <v>165</v>
          </cell>
          <cell r="D5197">
            <v>1</v>
          </cell>
          <cell r="E5197" t="str">
            <v>KS</v>
          </cell>
          <cell r="F5197">
            <v>165</v>
          </cell>
        </row>
        <row r="5198">
          <cell r="A5198">
            <v>6119300</v>
          </cell>
          <cell r="B5198" t="str">
            <v>Nosiče datové techniky...DTS-2RM SWGR1</v>
          </cell>
          <cell r="C5198">
            <v>199</v>
          </cell>
          <cell r="D5198">
            <v>1</v>
          </cell>
          <cell r="E5198" t="str">
            <v>KS</v>
          </cell>
          <cell r="F5198">
            <v>199</v>
          </cell>
        </row>
        <row r="5199">
          <cell r="A5199">
            <v>6119302</v>
          </cell>
          <cell r="B5199" t="str">
            <v>Nosiče datové techniky...DTS-2RM AL1</v>
          </cell>
          <cell r="C5199">
            <v>258</v>
          </cell>
          <cell r="D5199">
            <v>1</v>
          </cell>
          <cell r="E5199" t="str">
            <v>KS</v>
          </cell>
          <cell r="F5199">
            <v>258</v>
          </cell>
        </row>
        <row r="5200">
          <cell r="A5200">
            <v>6119304</v>
          </cell>
          <cell r="B5200" t="str">
            <v>Nosiče datové techniky...DTG-02LE RW1</v>
          </cell>
          <cell r="C5200">
            <v>195</v>
          </cell>
          <cell r="D5200">
            <v>1</v>
          </cell>
          <cell r="E5200" t="str">
            <v>KS</v>
          </cell>
          <cell r="F5200">
            <v>195</v>
          </cell>
        </row>
        <row r="5201">
          <cell r="A5201">
            <v>6119319</v>
          </cell>
          <cell r="B5201" t="str">
            <v>Vestavná jednotka...IKR-6 RW</v>
          </cell>
          <cell r="C5201">
            <v>1229</v>
          </cell>
          <cell r="D5201">
            <v>1</v>
          </cell>
          <cell r="E5201" t="str">
            <v>KS</v>
          </cell>
          <cell r="F5201">
            <v>1229</v>
          </cell>
        </row>
        <row r="5202">
          <cell r="A5202">
            <v>6119322</v>
          </cell>
          <cell r="B5202" t="str">
            <v>Krycí rámeček...AR45-F1 RW</v>
          </cell>
          <cell r="C5202">
            <v>116</v>
          </cell>
          <cell r="D5202">
            <v>1</v>
          </cell>
          <cell r="E5202" t="str">
            <v>KS</v>
          </cell>
          <cell r="F5202">
            <v>116</v>
          </cell>
        </row>
        <row r="5203">
          <cell r="A5203">
            <v>6119324</v>
          </cell>
          <cell r="B5203" t="str">
            <v>Krycí rámeček...AR45-F1 SWGR</v>
          </cell>
          <cell r="C5203">
            <v>116</v>
          </cell>
          <cell r="D5203">
            <v>1</v>
          </cell>
          <cell r="E5203" t="str">
            <v>KS</v>
          </cell>
          <cell r="F5203">
            <v>116</v>
          </cell>
        </row>
        <row r="5204">
          <cell r="A5204">
            <v>6119326</v>
          </cell>
          <cell r="B5204" t="str">
            <v>Krycí rámeček...AR45-F1 AL</v>
          </cell>
          <cell r="C5204">
            <v>338</v>
          </cell>
          <cell r="D5204">
            <v>1</v>
          </cell>
          <cell r="E5204" t="str">
            <v>KS</v>
          </cell>
          <cell r="F5204">
            <v>338</v>
          </cell>
        </row>
        <row r="5205">
          <cell r="A5205">
            <v>6119332</v>
          </cell>
          <cell r="B5205" t="str">
            <v>Krycí rámeček...AR45-BF1 RW</v>
          </cell>
          <cell r="C5205">
            <v>140</v>
          </cell>
          <cell r="D5205">
            <v>1</v>
          </cell>
          <cell r="E5205" t="str">
            <v>KS</v>
          </cell>
          <cell r="F5205">
            <v>140</v>
          </cell>
        </row>
        <row r="5206">
          <cell r="A5206">
            <v>6119334</v>
          </cell>
          <cell r="B5206" t="str">
            <v>Krycí rámeček...AR45-BF1 SWGR</v>
          </cell>
          <cell r="C5206">
            <v>140</v>
          </cell>
          <cell r="D5206">
            <v>1</v>
          </cell>
          <cell r="E5206" t="str">
            <v>KS</v>
          </cell>
          <cell r="F5206">
            <v>140</v>
          </cell>
        </row>
        <row r="5207">
          <cell r="A5207">
            <v>6119338</v>
          </cell>
          <cell r="B5207" t="str">
            <v>Krycí rámeček...AR45-BSF1 RW</v>
          </cell>
          <cell r="C5207">
            <v>134</v>
          </cell>
          <cell r="D5207">
            <v>1</v>
          </cell>
          <cell r="E5207" t="str">
            <v>KS</v>
          </cell>
          <cell r="F5207">
            <v>134</v>
          </cell>
        </row>
        <row r="5208">
          <cell r="A5208">
            <v>6119342</v>
          </cell>
          <cell r="B5208" t="str">
            <v>Krycí rámeček...AR45-F2 RW</v>
          </cell>
          <cell r="C5208">
            <v>170</v>
          </cell>
          <cell r="D5208">
            <v>1</v>
          </cell>
          <cell r="E5208" t="str">
            <v>KS</v>
          </cell>
          <cell r="F5208">
            <v>170</v>
          </cell>
        </row>
        <row r="5209">
          <cell r="A5209">
            <v>6119344</v>
          </cell>
          <cell r="B5209" t="str">
            <v>Krycí rámeček...AR45-F2 SWGR</v>
          </cell>
          <cell r="C5209">
            <v>170</v>
          </cell>
          <cell r="D5209">
            <v>1</v>
          </cell>
          <cell r="E5209" t="str">
            <v>KS</v>
          </cell>
          <cell r="F5209">
            <v>170</v>
          </cell>
        </row>
        <row r="5210">
          <cell r="A5210">
            <v>6119346</v>
          </cell>
          <cell r="B5210" t="str">
            <v>Krycí rámeček...AR45-F2 AL</v>
          </cell>
          <cell r="C5210">
            <v>450</v>
          </cell>
          <cell r="D5210">
            <v>1</v>
          </cell>
          <cell r="E5210" t="str">
            <v>KS</v>
          </cell>
          <cell r="F5210">
            <v>450</v>
          </cell>
        </row>
        <row r="5211">
          <cell r="A5211">
            <v>6119352</v>
          </cell>
          <cell r="B5211" t="str">
            <v>Krycí rámeček...AR45-BF2 RW</v>
          </cell>
          <cell r="C5211">
            <v>190</v>
          </cell>
          <cell r="D5211">
            <v>1</v>
          </cell>
          <cell r="E5211" t="str">
            <v>KS</v>
          </cell>
          <cell r="F5211">
            <v>190</v>
          </cell>
        </row>
        <row r="5212">
          <cell r="A5212">
            <v>6119354</v>
          </cell>
          <cell r="B5212" t="str">
            <v>Krycí rámeček...AR45-BF2 SWGR</v>
          </cell>
          <cell r="C5212">
            <v>190</v>
          </cell>
          <cell r="D5212">
            <v>1</v>
          </cell>
          <cell r="E5212" t="str">
            <v>KS</v>
          </cell>
          <cell r="F5212">
            <v>190</v>
          </cell>
        </row>
        <row r="5213">
          <cell r="A5213">
            <v>6119372</v>
          </cell>
          <cell r="B5213" t="str">
            <v>Krycí rámeček...AR45-F3 RW</v>
          </cell>
          <cell r="C5213">
            <v>185</v>
          </cell>
          <cell r="D5213">
            <v>1</v>
          </cell>
          <cell r="E5213" t="str">
            <v>KS</v>
          </cell>
          <cell r="F5213">
            <v>185</v>
          </cell>
        </row>
        <row r="5214">
          <cell r="A5214">
            <v>6119374</v>
          </cell>
          <cell r="B5214" t="str">
            <v>Krycí rámeček...AR45-F3 SWGR</v>
          </cell>
          <cell r="C5214">
            <v>169</v>
          </cell>
          <cell r="D5214">
            <v>1</v>
          </cell>
          <cell r="E5214" t="str">
            <v>KS</v>
          </cell>
          <cell r="F5214">
            <v>169</v>
          </cell>
        </row>
        <row r="5215">
          <cell r="A5215">
            <v>6119376</v>
          </cell>
          <cell r="B5215" t="str">
            <v>Krycí rámeček...AR45-F3 AL</v>
          </cell>
          <cell r="C5215">
            <v>463</v>
          </cell>
          <cell r="D5215">
            <v>1</v>
          </cell>
          <cell r="E5215" t="str">
            <v>KS</v>
          </cell>
          <cell r="F5215">
            <v>463</v>
          </cell>
        </row>
        <row r="5216">
          <cell r="A5216">
            <v>6119382</v>
          </cell>
          <cell r="B5216" t="str">
            <v>Krycí rámeček...AR45-BF3 RW</v>
          </cell>
          <cell r="C5216">
            <v>205</v>
          </cell>
          <cell r="D5216">
            <v>1</v>
          </cell>
          <cell r="E5216" t="str">
            <v>KS</v>
          </cell>
          <cell r="F5216">
            <v>205</v>
          </cell>
        </row>
        <row r="5217">
          <cell r="A5217">
            <v>6119401</v>
          </cell>
          <cell r="B5217" t="str">
            <v>Zásuvková jednotka...SDE-RW D0RW1</v>
          </cell>
          <cell r="C5217">
            <v>456</v>
          </cell>
          <cell r="D5217">
            <v>1</v>
          </cell>
          <cell r="E5217" t="str">
            <v>KS</v>
          </cell>
          <cell r="F5217">
            <v>456</v>
          </cell>
        </row>
        <row r="5218">
          <cell r="A5218">
            <v>6119403</v>
          </cell>
          <cell r="B5218" t="str">
            <v>Zásuvková jednotka...SDE-RW D0RT1</v>
          </cell>
          <cell r="C5218">
            <v>408</v>
          </cell>
          <cell r="D5218">
            <v>1</v>
          </cell>
          <cell r="E5218" t="str">
            <v>KS</v>
          </cell>
          <cell r="F5218">
            <v>408</v>
          </cell>
        </row>
        <row r="5219">
          <cell r="A5219">
            <v>6119414</v>
          </cell>
          <cell r="B5219" t="str">
            <v>Zásuvková jednotka...SDE-RW D0RW3</v>
          </cell>
          <cell r="C5219">
            <v>728</v>
          </cell>
          <cell r="D5219">
            <v>1</v>
          </cell>
          <cell r="E5219" t="str">
            <v>KS</v>
          </cell>
          <cell r="F5219">
            <v>728</v>
          </cell>
        </row>
        <row r="5220">
          <cell r="A5220">
            <v>6119485</v>
          </cell>
          <cell r="B5220" t="str">
            <v>Krabice...71GDCEE32</v>
          </cell>
          <cell r="C5220">
            <v>2720</v>
          </cell>
          <cell r="D5220">
            <v>1</v>
          </cell>
          <cell r="E5220" t="str">
            <v>KS</v>
          </cell>
          <cell r="F5220">
            <v>2720</v>
          </cell>
        </row>
        <row r="5221">
          <cell r="A5221">
            <v>6119494</v>
          </cell>
          <cell r="B5221" t="str">
            <v>Krabice...DTE-RW G2A1</v>
          </cell>
          <cell r="C5221">
            <v>400</v>
          </cell>
          <cell r="D5221">
            <v>1</v>
          </cell>
          <cell r="E5221" t="str">
            <v>KS</v>
          </cell>
          <cell r="F5221">
            <v>400</v>
          </cell>
        </row>
        <row r="5222">
          <cell r="A5222">
            <v>6120003</v>
          </cell>
          <cell r="B5222" t="str">
            <v>Zásuvka pro vyrovnání potenciálu...PAD-ID6 RW1</v>
          </cell>
          <cell r="C5222">
            <v>788</v>
          </cell>
          <cell r="D5222">
            <v>1</v>
          </cell>
          <cell r="E5222" t="str">
            <v>KS</v>
          </cell>
          <cell r="F5222">
            <v>788</v>
          </cell>
        </row>
        <row r="5223">
          <cell r="A5223">
            <v>6120008</v>
          </cell>
          <cell r="B5223" t="str">
            <v>Zásuvka, přímá...STD-D0 RW1</v>
          </cell>
          <cell r="C5223">
            <v>160</v>
          </cell>
          <cell r="D5223">
            <v>1</v>
          </cell>
          <cell r="E5223" t="str">
            <v>KS</v>
          </cell>
          <cell r="F5223">
            <v>160</v>
          </cell>
        </row>
        <row r="5224">
          <cell r="A5224">
            <v>6120014</v>
          </cell>
          <cell r="B5224" t="str">
            <v>Zásuvka, přímá...STD-D0 SRO1</v>
          </cell>
          <cell r="C5224">
            <v>170</v>
          </cell>
          <cell r="D5224">
            <v>1</v>
          </cell>
          <cell r="E5224" t="str">
            <v>KS</v>
          </cell>
          <cell r="F5224">
            <v>170</v>
          </cell>
        </row>
        <row r="5225">
          <cell r="A5225">
            <v>6120022</v>
          </cell>
          <cell r="B5225" t="str">
            <v>Dvojzásuvka, přímá...STD-D0 RW2</v>
          </cell>
          <cell r="C5225">
            <v>287</v>
          </cell>
          <cell r="D5225">
            <v>1</v>
          </cell>
          <cell r="E5225" t="str">
            <v>KS</v>
          </cell>
          <cell r="F5225">
            <v>287</v>
          </cell>
        </row>
        <row r="5226">
          <cell r="A5226">
            <v>6120028</v>
          </cell>
          <cell r="B5226" t="str">
            <v>Dvojzásuvka, přímá...STD-D0 SRO2</v>
          </cell>
          <cell r="C5226">
            <v>300</v>
          </cell>
          <cell r="D5226">
            <v>1</v>
          </cell>
          <cell r="E5226" t="str">
            <v>KS</v>
          </cell>
          <cell r="F5226">
            <v>300</v>
          </cell>
        </row>
        <row r="5227">
          <cell r="A5227">
            <v>6120042</v>
          </cell>
          <cell r="B5227" t="str">
            <v>Zásuvka Schutzko...STD-D0 RW3</v>
          </cell>
          <cell r="C5227">
            <v>493</v>
          </cell>
          <cell r="D5227">
            <v>1</v>
          </cell>
          <cell r="E5227" t="str">
            <v>KS</v>
          </cell>
          <cell r="F5227">
            <v>493</v>
          </cell>
        </row>
        <row r="5228">
          <cell r="A5228">
            <v>6120072</v>
          </cell>
          <cell r="B5228" t="str">
            <v>Zásuvka...STD-D3 RW1</v>
          </cell>
          <cell r="C5228">
            <v>275</v>
          </cell>
          <cell r="D5228">
            <v>1</v>
          </cell>
          <cell r="E5228" t="str">
            <v>KS</v>
          </cell>
          <cell r="F5228">
            <v>275</v>
          </cell>
        </row>
        <row r="5229">
          <cell r="A5229">
            <v>6120078</v>
          </cell>
          <cell r="B5229" t="str">
            <v>přístrojová zásuvka 33 st....STD-D3 SRO1</v>
          </cell>
          <cell r="C5229">
            <v>180</v>
          </cell>
          <cell r="D5229">
            <v>1</v>
          </cell>
          <cell r="E5229" t="str">
            <v>KS</v>
          </cell>
          <cell r="F5229">
            <v>180</v>
          </cell>
        </row>
        <row r="5230">
          <cell r="A5230">
            <v>6120102</v>
          </cell>
          <cell r="B5230" t="str">
            <v>Dvojzásuvka 33 st....STD-D3 RW2</v>
          </cell>
          <cell r="C5230">
            <v>294</v>
          </cell>
          <cell r="D5230">
            <v>1</v>
          </cell>
          <cell r="E5230" t="str">
            <v>KS</v>
          </cell>
          <cell r="F5230">
            <v>294</v>
          </cell>
        </row>
        <row r="5231">
          <cell r="A5231">
            <v>6120104</v>
          </cell>
          <cell r="B5231" t="str">
            <v>Dvojzásuvka 33 st....STD-D3 ROR2</v>
          </cell>
          <cell r="C5231">
            <v>294</v>
          </cell>
          <cell r="D5231">
            <v>1</v>
          </cell>
          <cell r="E5231" t="str">
            <v>KS</v>
          </cell>
          <cell r="F5231">
            <v>294</v>
          </cell>
        </row>
        <row r="5232">
          <cell r="A5232">
            <v>6120108</v>
          </cell>
          <cell r="B5232" t="str">
            <v>Dvojzásuvka 33st....STD-D3 SRO2</v>
          </cell>
          <cell r="C5232">
            <v>327</v>
          </cell>
          <cell r="D5232">
            <v>1</v>
          </cell>
          <cell r="E5232" t="str">
            <v>KS</v>
          </cell>
          <cell r="F5232">
            <v>327</v>
          </cell>
        </row>
        <row r="5233">
          <cell r="A5233">
            <v>6120122</v>
          </cell>
          <cell r="B5233" t="str">
            <v>Zásuvka Schutzko...STD-D3 RW3</v>
          </cell>
          <cell r="C5233">
            <v>511</v>
          </cell>
          <cell r="D5233">
            <v>1</v>
          </cell>
          <cell r="E5233" t="str">
            <v>KS</v>
          </cell>
          <cell r="F5233">
            <v>511</v>
          </cell>
        </row>
        <row r="5234">
          <cell r="A5234">
            <v>6120152</v>
          </cell>
          <cell r="B5234" t="str">
            <v>Zásuvka 1 násobná, přímá...STD-F0 RW1</v>
          </cell>
          <cell r="C5234">
            <v>159</v>
          </cell>
          <cell r="D5234">
            <v>1</v>
          </cell>
          <cell r="E5234" t="str">
            <v>KS</v>
          </cell>
          <cell r="F5234">
            <v>159</v>
          </cell>
        </row>
        <row r="5235">
          <cell r="A5235">
            <v>6120154</v>
          </cell>
          <cell r="B5235" t="str">
            <v>Zásuvka 1 násobná, přímá...STD-F0 ROR1</v>
          </cell>
          <cell r="C5235">
            <v>166</v>
          </cell>
          <cell r="D5235">
            <v>1</v>
          </cell>
          <cell r="E5235" t="str">
            <v>KS</v>
          </cell>
          <cell r="F5235">
            <v>166</v>
          </cell>
        </row>
        <row r="5236">
          <cell r="A5236">
            <v>6120155</v>
          </cell>
          <cell r="B5236" t="str">
            <v>Zásuvka 1 násobná, přímá...STD-F0 MZGN1</v>
          </cell>
          <cell r="C5236">
            <v>166</v>
          </cell>
          <cell r="D5236">
            <v>1</v>
          </cell>
          <cell r="E5236" t="str">
            <v>KS</v>
          </cell>
          <cell r="F5236">
            <v>166</v>
          </cell>
        </row>
        <row r="5237">
          <cell r="A5237">
            <v>6120158</v>
          </cell>
          <cell r="B5237" t="str">
            <v>Zásuvka 1 násobná, přímá...STD-F0 SRO1</v>
          </cell>
          <cell r="C5237">
            <v>166</v>
          </cell>
          <cell r="D5237">
            <v>1</v>
          </cell>
          <cell r="E5237" t="str">
            <v>KS</v>
          </cell>
          <cell r="F5237">
            <v>166</v>
          </cell>
        </row>
        <row r="5238">
          <cell r="A5238">
            <v>6120160</v>
          </cell>
          <cell r="B5238" t="str">
            <v>Zásuvka 1 násobná, přímá...STD-F0 SWGR1</v>
          </cell>
          <cell r="C5238">
            <v>166</v>
          </cell>
          <cell r="D5238">
            <v>1</v>
          </cell>
          <cell r="E5238" t="str">
            <v>KS</v>
          </cell>
          <cell r="F5238">
            <v>166</v>
          </cell>
        </row>
        <row r="5239">
          <cell r="A5239">
            <v>6120162</v>
          </cell>
          <cell r="B5239" t="str">
            <v>Zásuvka 1 násobná, přímá...STD-F0 AL1</v>
          </cell>
          <cell r="C5239">
            <v>356</v>
          </cell>
          <cell r="D5239">
            <v>1</v>
          </cell>
          <cell r="E5239" t="str">
            <v>KS</v>
          </cell>
          <cell r="F5239">
            <v>356</v>
          </cell>
        </row>
        <row r="5240">
          <cell r="A5240">
            <v>6120172</v>
          </cell>
          <cell r="B5240" t="str">
            <v>Zásuvka 2 násobná, přímá...STD-F0 RW2</v>
          </cell>
          <cell r="C5240">
            <v>287</v>
          </cell>
          <cell r="D5240">
            <v>1</v>
          </cell>
          <cell r="E5240" t="str">
            <v>KS</v>
          </cell>
          <cell r="F5240">
            <v>287</v>
          </cell>
        </row>
        <row r="5241">
          <cell r="A5241">
            <v>6120174</v>
          </cell>
          <cell r="B5241" t="str">
            <v>Zásuvka 2 násobná, příma...STD-F0 ROR2</v>
          </cell>
          <cell r="C5241">
            <v>313</v>
          </cell>
          <cell r="D5241">
            <v>1</v>
          </cell>
          <cell r="E5241" t="str">
            <v>KS</v>
          </cell>
          <cell r="F5241">
            <v>313</v>
          </cell>
        </row>
        <row r="5242">
          <cell r="A5242">
            <v>6120176</v>
          </cell>
          <cell r="B5242" t="str">
            <v>Zásuvka 2 násobná, příma...STD-F0 MZGN2</v>
          </cell>
          <cell r="C5242">
            <v>313</v>
          </cell>
          <cell r="D5242">
            <v>1</v>
          </cell>
          <cell r="E5242" t="str">
            <v>KS</v>
          </cell>
          <cell r="F5242">
            <v>313</v>
          </cell>
        </row>
        <row r="5243">
          <cell r="A5243">
            <v>6120178</v>
          </cell>
          <cell r="B5243" t="str">
            <v>Zásuvka 2 násobná, přímá...STD-F0 SRO2</v>
          </cell>
          <cell r="C5243">
            <v>313</v>
          </cell>
          <cell r="D5243">
            <v>1</v>
          </cell>
          <cell r="E5243" t="str">
            <v>KS</v>
          </cell>
          <cell r="F5243">
            <v>313</v>
          </cell>
        </row>
        <row r="5244">
          <cell r="A5244">
            <v>6120180</v>
          </cell>
          <cell r="B5244" t="str">
            <v>Zásuvka 2 násobná, přímá...STD-F0 SWGR2</v>
          </cell>
          <cell r="C5244">
            <v>313</v>
          </cell>
          <cell r="D5244">
            <v>1</v>
          </cell>
          <cell r="E5244" t="str">
            <v>KS</v>
          </cell>
          <cell r="F5244">
            <v>313</v>
          </cell>
        </row>
        <row r="5245">
          <cell r="A5245">
            <v>6120182</v>
          </cell>
          <cell r="B5245" t="str">
            <v>Zásuvka 2 násobná, přímá...STD-F0 AL2</v>
          </cell>
          <cell r="C5245">
            <v>565</v>
          </cell>
          <cell r="D5245">
            <v>1</v>
          </cell>
          <cell r="E5245" t="str">
            <v>KS</v>
          </cell>
          <cell r="F5245">
            <v>565</v>
          </cell>
        </row>
        <row r="5246">
          <cell r="A5246">
            <v>6120192</v>
          </cell>
          <cell r="B5246" t="str">
            <v>Zásuvka 3 násobná, přímá...STD-F0 RW3</v>
          </cell>
          <cell r="C5246">
            <v>445</v>
          </cell>
          <cell r="D5246">
            <v>1</v>
          </cell>
          <cell r="E5246" t="str">
            <v>KS</v>
          </cell>
          <cell r="F5246">
            <v>445</v>
          </cell>
        </row>
        <row r="5247">
          <cell r="A5247">
            <v>6120198</v>
          </cell>
          <cell r="B5247" t="str">
            <v>Zásuvka 3 násobná, přímá...STD-F0 SRO3</v>
          </cell>
          <cell r="C5247">
            <v>503</v>
          </cell>
          <cell r="D5247">
            <v>1</v>
          </cell>
          <cell r="E5247" t="str">
            <v>KS</v>
          </cell>
          <cell r="F5247">
            <v>503</v>
          </cell>
        </row>
        <row r="5248">
          <cell r="A5248">
            <v>6120200</v>
          </cell>
          <cell r="B5248" t="str">
            <v>Zásuvka 3 násobná, přímá...STD-F0 SWGR3</v>
          </cell>
          <cell r="C5248">
            <v>503</v>
          </cell>
          <cell r="D5248">
            <v>1</v>
          </cell>
          <cell r="E5248" t="str">
            <v>KS</v>
          </cell>
          <cell r="F5248">
            <v>503</v>
          </cell>
        </row>
        <row r="5249">
          <cell r="A5249">
            <v>6120201</v>
          </cell>
          <cell r="B5249" t="str">
            <v>Zásuvka 3 násobná, přímá...STD-F0 AL3</v>
          </cell>
          <cell r="C5249">
            <v>982</v>
          </cell>
          <cell r="D5249">
            <v>1</v>
          </cell>
          <cell r="E5249" t="str">
            <v>KS</v>
          </cell>
          <cell r="F5249">
            <v>982</v>
          </cell>
        </row>
        <row r="5250">
          <cell r="A5250">
            <v>6120222</v>
          </cell>
          <cell r="B5250" t="str">
            <v>Zásuvka 1 násobná, šikmá...STD-F3 RW1</v>
          </cell>
          <cell r="C5250">
            <v>179</v>
          </cell>
          <cell r="D5250">
            <v>1</v>
          </cell>
          <cell r="E5250" t="str">
            <v>KS</v>
          </cell>
          <cell r="F5250">
            <v>179</v>
          </cell>
        </row>
        <row r="5251">
          <cell r="A5251">
            <v>6120224</v>
          </cell>
          <cell r="B5251" t="str">
            <v>Zásuvka 1 násobná, šikmá...STD-F3 ROR1</v>
          </cell>
          <cell r="C5251">
            <v>179</v>
          </cell>
          <cell r="D5251">
            <v>1</v>
          </cell>
          <cell r="E5251" t="str">
            <v>KS</v>
          </cell>
          <cell r="F5251">
            <v>179</v>
          </cell>
        </row>
        <row r="5252">
          <cell r="A5252">
            <v>6120226</v>
          </cell>
          <cell r="B5252" t="str">
            <v>Zásuvka 1 násobná, šikmá...STD-F3 MZGN1</v>
          </cell>
          <cell r="C5252">
            <v>179</v>
          </cell>
          <cell r="D5252">
            <v>1</v>
          </cell>
          <cell r="E5252" t="str">
            <v>KS</v>
          </cell>
          <cell r="F5252">
            <v>179</v>
          </cell>
        </row>
        <row r="5253">
          <cell r="A5253">
            <v>6120228</v>
          </cell>
          <cell r="B5253" t="str">
            <v>Zásuvka 1 násobná, šikmá...STD-F3 SRO1</v>
          </cell>
          <cell r="C5253">
            <v>179</v>
          </cell>
          <cell r="D5253">
            <v>1</v>
          </cell>
          <cell r="E5253" t="str">
            <v>KS</v>
          </cell>
          <cell r="F5253">
            <v>179</v>
          </cell>
        </row>
        <row r="5254">
          <cell r="A5254">
            <v>6120230</v>
          </cell>
          <cell r="B5254" t="str">
            <v>Zásuvka 1 násobná, šikmá...STD-F3 SWGR1</v>
          </cell>
          <cell r="C5254">
            <v>179</v>
          </cell>
          <cell r="D5254">
            <v>1</v>
          </cell>
          <cell r="E5254" t="str">
            <v>KS</v>
          </cell>
          <cell r="F5254">
            <v>179</v>
          </cell>
        </row>
        <row r="5255">
          <cell r="A5255">
            <v>6120232</v>
          </cell>
          <cell r="B5255" t="str">
            <v>Zásuvka 1 násobná, šikmá...STD-F3 AL1</v>
          </cell>
          <cell r="C5255">
            <v>363</v>
          </cell>
          <cell r="D5255">
            <v>1</v>
          </cell>
          <cell r="E5255" t="str">
            <v>KS</v>
          </cell>
          <cell r="F5255">
            <v>363</v>
          </cell>
        </row>
        <row r="5256">
          <cell r="A5256">
            <v>6120242</v>
          </cell>
          <cell r="B5256" t="str">
            <v>Zásuvka 2 násobná, šikmá...STD-F3 RW2</v>
          </cell>
          <cell r="C5256">
            <v>294</v>
          </cell>
          <cell r="D5256">
            <v>1</v>
          </cell>
          <cell r="E5256" t="str">
            <v>KS</v>
          </cell>
          <cell r="F5256">
            <v>294</v>
          </cell>
        </row>
        <row r="5257">
          <cell r="A5257">
            <v>6120244</v>
          </cell>
          <cell r="B5257" t="str">
            <v>Zásuvka 2 násobná, šikmá...STD-F3 ROR2</v>
          </cell>
          <cell r="C5257">
            <v>326</v>
          </cell>
          <cell r="D5257">
            <v>1</v>
          </cell>
          <cell r="E5257" t="str">
            <v>KS</v>
          </cell>
          <cell r="F5257">
            <v>326</v>
          </cell>
        </row>
        <row r="5258">
          <cell r="A5258">
            <v>6120248</v>
          </cell>
          <cell r="B5258" t="str">
            <v>Zásuvka 2 násobná, šikmá...STD-F3 SRO2</v>
          </cell>
          <cell r="C5258">
            <v>326</v>
          </cell>
          <cell r="D5258">
            <v>1</v>
          </cell>
          <cell r="E5258" t="str">
            <v>KS</v>
          </cell>
          <cell r="F5258">
            <v>326</v>
          </cell>
        </row>
        <row r="5259">
          <cell r="A5259">
            <v>6120250</v>
          </cell>
          <cell r="B5259" t="str">
            <v>Zásuvka 2 násobná, šikmá...STD-F3 SWGR2</v>
          </cell>
          <cell r="C5259">
            <v>326</v>
          </cell>
          <cell r="D5259">
            <v>1</v>
          </cell>
          <cell r="E5259" t="str">
            <v>KS</v>
          </cell>
          <cell r="F5259">
            <v>326</v>
          </cell>
        </row>
        <row r="5260">
          <cell r="A5260">
            <v>6120252</v>
          </cell>
          <cell r="B5260" t="str">
            <v>Zásuvka 2 násobná, šikmá...STD-F3 AL2</v>
          </cell>
          <cell r="C5260">
            <v>618</v>
          </cell>
          <cell r="D5260">
            <v>1</v>
          </cell>
          <cell r="E5260" t="str">
            <v>KS</v>
          </cell>
          <cell r="F5260">
            <v>618</v>
          </cell>
        </row>
        <row r="5261">
          <cell r="A5261">
            <v>6120262</v>
          </cell>
          <cell r="B5261" t="str">
            <v>Zásuvka 3 násobná, šikmá...STD-F3 RW3</v>
          </cell>
          <cell r="C5261">
            <v>487</v>
          </cell>
          <cell r="D5261">
            <v>1</v>
          </cell>
          <cell r="E5261" t="str">
            <v>KS</v>
          </cell>
          <cell r="F5261">
            <v>487</v>
          </cell>
        </row>
        <row r="5262">
          <cell r="A5262">
            <v>6120268</v>
          </cell>
          <cell r="B5262" t="str">
            <v>Zásuvka 3 násobná, šikmá...STD-F3 SRO3</v>
          </cell>
          <cell r="C5262">
            <v>532</v>
          </cell>
          <cell r="D5262">
            <v>1</v>
          </cell>
          <cell r="E5262" t="str">
            <v>KS</v>
          </cell>
          <cell r="F5262">
            <v>532</v>
          </cell>
        </row>
        <row r="5263">
          <cell r="A5263">
            <v>6120270</v>
          </cell>
          <cell r="B5263" t="str">
            <v>Zásuvka 3 násobná, šikmá...STD-F3 SWGR3</v>
          </cell>
          <cell r="C5263">
            <v>532</v>
          </cell>
          <cell r="D5263">
            <v>1</v>
          </cell>
          <cell r="E5263" t="str">
            <v>KS</v>
          </cell>
          <cell r="F5263">
            <v>532</v>
          </cell>
        </row>
        <row r="5264">
          <cell r="A5264">
            <v>6120272</v>
          </cell>
          <cell r="B5264" t="str">
            <v>Zásuvka 3 násobná, šikmá...STD-F3 AL3</v>
          </cell>
          <cell r="C5264">
            <v>1013</v>
          </cell>
          <cell r="D5264">
            <v>1</v>
          </cell>
          <cell r="E5264" t="str">
            <v>KS</v>
          </cell>
          <cell r="F5264">
            <v>1013</v>
          </cell>
        </row>
        <row r="5265">
          <cell r="A5265">
            <v>6120572</v>
          </cell>
          <cell r="B5265" t="str">
            <v>Zásuvka 3 násobná...STD-F0C RW3</v>
          </cell>
          <cell r="C5265">
            <v>710</v>
          </cell>
          <cell r="D5265">
            <v>1</v>
          </cell>
          <cell r="E5265" t="str">
            <v>KS</v>
          </cell>
          <cell r="F5265">
            <v>710</v>
          </cell>
        </row>
        <row r="5266">
          <cell r="A5266">
            <v>6120642</v>
          </cell>
          <cell r="B5266" t="str">
            <v>Zásuvka 3 násobná...STD-F0C8 RW3</v>
          </cell>
          <cell r="C5266">
            <v>900</v>
          </cell>
          <cell r="D5266">
            <v>1</v>
          </cell>
          <cell r="E5266" t="str">
            <v>KS</v>
          </cell>
          <cell r="F5266">
            <v>900</v>
          </cell>
        </row>
        <row r="5267">
          <cell r="A5267">
            <v>6120672</v>
          </cell>
          <cell r="B5267" t="str">
            <v>Silová dvojzásuvka...STD-F3C RW2</v>
          </cell>
          <cell r="C5267">
            <v>418</v>
          </cell>
          <cell r="D5267">
            <v>1</v>
          </cell>
          <cell r="E5267" t="str">
            <v>KS</v>
          </cell>
          <cell r="F5267">
            <v>418</v>
          </cell>
        </row>
        <row r="5268">
          <cell r="A5268">
            <v>6120678</v>
          </cell>
          <cell r="B5268" t="str">
            <v>Silová dvojzásuvka...STD-F3C SRO2</v>
          </cell>
          <cell r="C5268">
            <v>451</v>
          </cell>
          <cell r="D5268">
            <v>1</v>
          </cell>
          <cell r="E5268" t="str">
            <v>KS</v>
          </cell>
          <cell r="F5268">
            <v>451</v>
          </cell>
        </row>
        <row r="5269">
          <cell r="A5269">
            <v>6120692</v>
          </cell>
          <cell r="B5269" t="str">
            <v>Zásuvka 3-násobná...STD-F3C RW3</v>
          </cell>
          <cell r="C5269">
            <v>547</v>
          </cell>
          <cell r="D5269">
            <v>1</v>
          </cell>
          <cell r="E5269" t="str">
            <v>KS</v>
          </cell>
          <cell r="F5269">
            <v>547</v>
          </cell>
        </row>
        <row r="5270">
          <cell r="A5270">
            <v>6120920</v>
          </cell>
          <cell r="B5270" t="str">
            <v>Vypínač...WS-UB RW0.5</v>
          </cell>
          <cell r="C5270">
            <v>280</v>
          </cell>
          <cell r="D5270">
            <v>1</v>
          </cell>
          <cell r="E5270" t="str">
            <v>KS</v>
          </cell>
          <cell r="F5270">
            <v>280</v>
          </cell>
        </row>
        <row r="5271">
          <cell r="A5271">
            <v>6120932</v>
          </cell>
          <cell r="B5271" t="str">
            <v>Přepínač...WS-UB RW1</v>
          </cell>
          <cell r="C5271">
            <v>312</v>
          </cell>
          <cell r="D5271">
            <v>1</v>
          </cell>
          <cell r="E5271" t="str">
            <v>KS</v>
          </cell>
          <cell r="F5271">
            <v>312</v>
          </cell>
        </row>
        <row r="5272">
          <cell r="A5272">
            <v>6120934</v>
          </cell>
          <cell r="B5272" t="str">
            <v>Přepínač...WS-UB SWGR1</v>
          </cell>
          <cell r="C5272">
            <v>317</v>
          </cell>
          <cell r="D5272">
            <v>1</v>
          </cell>
          <cell r="E5272" t="str">
            <v>KS</v>
          </cell>
          <cell r="F5272">
            <v>317</v>
          </cell>
        </row>
        <row r="5273">
          <cell r="A5273">
            <v>6120938</v>
          </cell>
          <cell r="B5273" t="str">
            <v>Vypínač...WS-UKL RW1</v>
          </cell>
          <cell r="C5273">
            <v>365</v>
          </cell>
          <cell r="D5273">
            <v>1</v>
          </cell>
          <cell r="E5273" t="str">
            <v>KS</v>
          </cell>
          <cell r="F5273">
            <v>365</v>
          </cell>
        </row>
        <row r="5274">
          <cell r="A5274">
            <v>6120950</v>
          </cell>
          <cell r="B5274" t="str">
            <v>Roletový spínač...RS-BS RW1</v>
          </cell>
          <cell r="C5274">
            <v>543</v>
          </cell>
          <cell r="D5274">
            <v>1</v>
          </cell>
          <cell r="E5274" t="str">
            <v>KS</v>
          </cell>
          <cell r="F5274">
            <v>543</v>
          </cell>
        </row>
        <row r="5275">
          <cell r="A5275">
            <v>6120966</v>
          </cell>
          <cell r="B5275" t="str">
            <v>Tlačítko...TA-WB RW1</v>
          </cell>
          <cell r="C5275">
            <v>356</v>
          </cell>
          <cell r="D5275">
            <v>1</v>
          </cell>
          <cell r="E5275" t="str">
            <v>KS</v>
          </cell>
          <cell r="F5275">
            <v>356</v>
          </cell>
        </row>
        <row r="5276">
          <cell r="A5276">
            <v>6120968</v>
          </cell>
          <cell r="B5276" t="str">
            <v>...TA-WB SWGR1</v>
          </cell>
          <cell r="C5276">
            <v>344</v>
          </cell>
          <cell r="D5276">
            <v>1</v>
          </cell>
          <cell r="E5276" t="str">
            <v>KS</v>
          </cell>
          <cell r="F5276">
            <v>344</v>
          </cell>
        </row>
        <row r="5277">
          <cell r="A5277">
            <v>6120980</v>
          </cell>
          <cell r="B5277" t="str">
            <v>...RT-BS RW1</v>
          </cell>
          <cell r="C5277">
            <v>498</v>
          </cell>
          <cell r="D5277">
            <v>1</v>
          </cell>
          <cell r="E5277" t="str">
            <v>KS</v>
          </cell>
          <cell r="F5277">
            <v>498</v>
          </cell>
        </row>
        <row r="5278">
          <cell r="A5278">
            <v>6120982</v>
          </cell>
          <cell r="B5278" t="str">
            <v>...RT-BS SWGR1</v>
          </cell>
          <cell r="C5278">
            <v>498</v>
          </cell>
          <cell r="D5278">
            <v>1</v>
          </cell>
          <cell r="E5278" t="str">
            <v>KS</v>
          </cell>
          <cell r="F5278">
            <v>498</v>
          </cell>
        </row>
        <row r="5279">
          <cell r="A5279">
            <v>6121072</v>
          </cell>
          <cell r="B5279" t="str">
            <v>...BRK GD UAE</v>
          </cell>
          <cell r="C5279">
            <v>641</v>
          </cell>
          <cell r="D5279">
            <v>1</v>
          </cell>
          <cell r="E5279" t="str">
            <v>KS</v>
          </cell>
          <cell r="F5279">
            <v>641</v>
          </cell>
        </row>
        <row r="5280">
          <cell r="A5280">
            <v>6121075</v>
          </cell>
          <cell r="B5280" t="str">
            <v>...DB 2 rws</v>
          </cell>
          <cell r="C5280">
            <v>131</v>
          </cell>
          <cell r="D5280">
            <v>1</v>
          </cell>
          <cell r="E5280" t="str">
            <v>KS</v>
          </cell>
          <cell r="F5280">
            <v>131</v>
          </cell>
        </row>
        <row r="5281">
          <cell r="A5281">
            <v>6121252</v>
          </cell>
          <cell r="B5281" t="str">
            <v>...CU BL 1 M45 rws</v>
          </cell>
          <cell r="C5281">
            <v>62</v>
          </cell>
          <cell r="D5281">
            <v>1</v>
          </cell>
          <cell r="E5281" t="str">
            <v>KS</v>
          </cell>
          <cell r="F5281">
            <v>62</v>
          </cell>
        </row>
        <row r="5282">
          <cell r="A5282">
            <v>6121254</v>
          </cell>
          <cell r="B5282" t="str">
            <v>...CU BL 2 M45 rws</v>
          </cell>
          <cell r="C5282">
            <v>71</v>
          </cell>
          <cell r="D5282">
            <v>1</v>
          </cell>
          <cell r="E5282" t="str">
            <v>KS</v>
          </cell>
          <cell r="F5282">
            <v>71</v>
          </cell>
        </row>
        <row r="5283">
          <cell r="A5283">
            <v>6121258</v>
          </cell>
          <cell r="B5283" t="str">
            <v>...CU BL 3 M45 rws</v>
          </cell>
          <cell r="C5283">
            <v>82</v>
          </cell>
          <cell r="D5283">
            <v>1</v>
          </cell>
          <cell r="E5283" t="str">
            <v>KS</v>
          </cell>
          <cell r="F5283">
            <v>82</v>
          </cell>
        </row>
        <row r="5284">
          <cell r="A5284">
            <v>6130001</v>
          </cell>
          <cell r="B5284" t="str">
            <v>...LE 1010 rws</v>
          </cell>
          <cell r="C5284">
            <v>42</v>
          </cell>
          <cell r="D5284">
            <v>1</v>
          </cell>
          <cell r="E5284" t="str">
            <v>M</v>
          </cell>
          <cell r="F5284">
            <v>42</v>
          </cell>
        </row>
        <row r="5285">
          <cell r="A5285">
            <v>6130002</v>
          </cell>
          <cell r="B5285" t="str">
            <v>...LE 1010 KB rws</v>
          </cell>
          <cell r="C5285">
            <v>62</v>
          </cell>
          <cell r="D5285">
            <v>1</v>
          </cell>
          <cell r="E5285" t="str">
            <v>M</v>
          </cell>
          <cell r="F5285">
            <v>62</v>
          </cell>
        </row>
        <row r="5286">
          <cell r="A5286">
            <v>6130005</v>
          </cell>
          <cell r="B5286" t="str">
            <v>...LE 1515 brn</v>
          </cell>
          <cell r="C5286">
            <v>58</v>
          </cell>
          <cell r="D5286">
            <v>1</v>
          </cell>
          <cell r="E5286" t="str">
            <v>M</v>
          </cell>
          <cell r="F5286">
            <v>58</v>
          </cell>
        </row>
        <row r="5287">
          <cell r="A5287">
            <v>6130006</v>
          </cell>
          <cell r="B5287" t="str">
            <v>...LE 1515 cws</v>
          </cell>
          <cell r="C5287">
            <v>55</v>
          </cell>
          <cell r="D5287">
            <v>1</v>
          </cell>
          <cell r="E5287" t="str">
            <v>M</v>
          </cell>
          <cell r="F5287">
            <v>55</v>
          </cell>
        </row>
        <row r="5288">
          <cell r="A5288">
            <v>6130007</v>
          </cell>
          <cell r="B5288" t="str">
            <v>...LE 1515 lgr</v>
          </cell>
          <cell r="C5288">
            <v>55</v>
          </cell>
          <cell r="D5288">
            <v>1</v>
          </cell>
          <cell r="E5288" t="str">
            <v>M</v>
          </cell>
          <cell r="F5288">
            <v>55</v>
          </cell>
        </row>
        <row r="5289">
          <cell r="A5289">
            <v>6130008</v>
          </cell>
          <cell r="B5289" t="str">
            <v>...LE 1515 rws</v>
          </cell>
          <cell r="C5289">
            <v>54</v>
          </cell>
          <cell r="D5289">
            <v>1</v>
          </cell>
          <cell r="E5289" t="str">
            <v>M</v>
          </cell>
          <cell r="F5289">
            <v>54</v>
          </cell>
        </row>
        <row r="5290">
          <cell r="A5290">
            <v>6130009</v>
          </cell>
          <cell r="B5290" t="str">
            <v>...LE 1515 sgr</v>
          </cell>
          <cell r="C5290">
            <v>54</v>
          </cell>
          <cell r="D5290">
            <v>1</v>
          </cell>
          <cell r="E5290" t="str">
            <v>M</v>
          </cell>
          <cell r="F5290">
            <v>54</v>
          </cell>
        </row>
        <row r="5291">
          <cell r="A5291">
            <v>6130013</v>
          </cell>
          <cell r="B5291" t="str">
            <v>...LE 2020 brn</v>
          </cell>
          <cell r="C5291">
            <v>71</v>
          </cell>
          <cell r="D5291">
            <v>1</v>
          </cell>
          <cell r="E5291" t="str">
            <v>M</v>
          </cell>
          <cell r="F5291">
            <v>71</v>
          </cell>
        </row>
        <row r="5292">
          <cell r="A5292">
            <v>6130014</v>
          </cell>
          <cell r="B5292" t="str">
            <v>...LE 2020 cws</v>
          </cell>
          <cell r="C5292">
            <v>67</v>
          </cell>
          <cell r="D5292">
            <v>1</v>
          </cell>
          <cell r="E5292" t="str">
            <v>M</v>
          </cell>
          <cell r="F5292">
            <v>67</v>
          </cell>
        </row>
        <row r="5293">
          <cell r="A5293">
            <v>6130015</v>
          </cell>
          <cell r="B5293" t="str">
            <v>...LE 2020 lgr</v>
          </cell>
          <cell r="C5293">
            <v>65</v>
          </cell>
          <cell r="D5293">
            <v>1</v>
          </cell>
          <cell r="E5293" t="str">
            <v>M</v>
          </cell>
          <cell r="F5293">
            <v>65</v>
          </cell>
        </row>
        <row r="5294">
          <cell r="A5294">
            <v>6130016</v>
          </cell>
          <cell r="B5294" t="str">
            <v>...LE 2020 rws</v>
          </cell>
          <cell r="C5294">
            <v>64</v>
          </cell>
          <cell r="D5294">
            <v>1</v>
          </cell>
          <cell r="E5294" t="str">
            <v>M</v>
          </cell>
          <cell r="F5294">
            <v>64</v>
          </cell>
        </row>
        <row r="5295">
          <cell r="A5295">
            <v>6130017</v>
          </cell>
          <cell r="B5295" t="str">
            <v>...LE 2020 sgr</v>
          </cell>
          <cell r="C5295">
            <v>64</v>
          </cell>
          <cell r="D5295">
            <v>1</v>
          </cell>
          <cell r="E5295" t="str">
            <v>M</v>
          </cell>
          <cell r="F5295">
            <v>64</v>
          </cell>
        </row>
        <row r="5296">
          <cell r="A5296">
            <v>6130020</v>
          </cell>
          <cell r="B5296" t="str">
            <v>...LE 2035 brn</v>
          </cell>
          <cell r="C5296">
            <v>104</v>
          </cell>
          <cell r="D5296">
            <v>1</v>
          </cell>
          <cell r="E5296" t="str">
            <v>M</v>
          </cell>
          <cell r="F5296">
            <v>104</v>
          </cell>
        </row>
        <row r="5297">
          <cell r="A5297">
            <v>6130021</v>
          </cell>
          <cell r="B5297" t="str">
            <v>...LE 2035 cws</v>
          </cell>
          <cell r="C5297">
            <v>96</v>
          </cell>
          <cell r="D5297">
            <v>1</v>
          </cell>
          <cell r="E5297" t="str">
            <v>M</v>
          </cell>
          <cell r="F5297">
            <v>96</v>
          </cell>
        </row>
        <row r="5298">
          <cell r="A5298">
            <v>6130022</v>
          </cell>
          <cell r="B5298" t="str">
            <v>...LE 2035 lgr</v>
          </cell>
          <cell r="C5298">
            <v>96</v>
          </cell>
          <cell r="D5298">
            <v>1</v>
          </cell>
          <cell r="E5298" t="str">
            <v>M</v>
          </cell>
          <cell r="F5298">
            <v>96</v>
          </cell>
        </row>
        <row r="5299">
          <cell r="A5299">
            <v>6130023</v>
          </cell>
          <cell r="B5299" t="str">
            <v>...LE 2035 rws</v>
          </cell>
          <cell r="C5299">
            <v>90</v>
          </cell>
          <cell r="D5299">
            <v>1</v>
          </cell>
          <cell r="E5299" t="str">
            <v>M</v>
          </cell>
          <cell r="F5299">
            <v>90</v>
          </cell>
        </row>
        <row r="5300">
          <cell r="A5300">
            <v>6130024</v>
          </cell>
          <cell r="B5300" t="str">
            <v>...LE 2035 sgr</v>
          </cell>
          <cell r="C5300">
            <v>88</v>
          </cell>
          <cell r="D5300">
            <v>1</v>
          </cell>
          <cell r="E5300" t="str">
            <v>M</v>
          </cell>
          <cell r="F5300">
            <v>88</v>
          </cell>
        </row>
        <row r="5301">
          <cell r="A5301">
            <v>6130031</v>
          </cell>
          <cell r="B5301" t="str">
            <v>...LE 3030 cws</v>
          </cell>
          <cell r="C5301">
            <v>122</v>
          </cell>
          <cell r="D5301">
            <v>1</v>
          </cell>
          <cell r="E5301" t="str">
            <v>M</v>
          </cell>
          <cell r="F5301">
            <v>122</v>
          </cell>
        </row>
        <row r="5302">
          <cell r="A5302">
            <v>6130032</v>
          </cell>
          <cell r="B5302" t="str">
            <v>...LE 3030 lgr</v>
          </cell>
          <cell r="C5302">
            <v>116</v>
          </cell>
          <cell r="D5302">
            <v>1</v>
          </cell>
          <cell r="E5302" t="str">
            <v>M</v>
          </cell>
          <cell r="F5302">
            <v>116</v>
          </cell>
        </row>
        <row r="5303">
          <cell r="A5303">
            <v>6130033</v>
          </cell>
          <cell r="B5303" t="str">
            <v>...LE 3030 rws</v>
          </cell>
          <cell r="C5303">
            <v>117</v>
          </cell>
          <cell r="D5303">
            <v>1</v>
          </cell>
          <cell r="E5303" t="str">
            <v>M</v>
          </cell>
          <cell r="F5303">
            <v>117</v>
          </cell>
        </row>
        <row r="5304">
          <cell r="A5304">
            <v>6130034</v>
          </cell>
          <cell r="B5304" t="str">
            <v>...LE 3030 sgr</v>
          </cell>
          <cell r="C5304">
            <v>115</v>
          </cell>
          <cell r="D5304">
            <v>1</v>
          </cell>
          <cell r="E5304" t="str">
            <v>M</v>
          </cell>
          <cell r="F5304">
            <v>115</v>
          </cell>
        </row>
        <row r="5305">
          <cell r="A5305">
            <v>6130035</v>
          </cell>
          <cell r="B5305" t="str">
            <v>...LE 3060 cws</v>
          </cell>
          <cell r="C5305">
            <v>230</v>
          </cell>
          <cell r="D5305">
            <v>1</v>
          </cell>
          <cell r="E5305" t="str">
            <v>M</v>
          </cell>
          <cell r="F5305">
            <v>230</v>
          </cell>
        </row>
        <row r="5306">
          <cell r="A5306">
            <v>6130036</v>
          </cell>
          <cell r="B5306" t="str">
            <v>...LE 3060 lgr</v>
          </cell>
          <cell r="C5306">
            <v>225</v>
          </cell>
          <cell r="D5306">
            <v>1</v>
          </cell>
          <cell r="E5306" t="str">
            <v>M</v>
          </cell>
          <cell r="F5306">
            <v>225</v>
          </cell>
        </row>
        <row r="5307">
          <cell r="A5307">
            <v>6130037</v>
          </cell>
          <cell r="B5307" t="str">
            <v>...LE 3060 rws</v>
          </cell>
          <cell r="C5307">
            <v>223</v>
          </cell>
          <cell r="D5307">
            <v>1</v>
          </cell>
          <cell r="E5307" t="str">
            <v>M</v>
          </cell>
          <cell r="F5307">
            <v>223</v>
          </cell>
        </row>
        <row r="5308">
          <cell r="A5308">
            <v>6130039</v>
          </cell>
          <cell r="B5308" t="str">
            <v>...LE 3060 sgr</v>
          </cell>
          <cell r="C5308">
            <v>218</v>
          </cell>
          <cell r="D5308">
            <v>1</v>
          </cell>
          <cell r="E5308" t="str">
            <v>M</v>
          </cell>
          <cell r="F5308">
            <v>218</v>
          </cell>
        </row>
        <row r="5309">
          <cell r="A5309">
            <v>6130044</v>
          </cell>
          <cell r="B5309" t="str">
            <v>...LE 4040 cws</v>
          </cell>
          <cell r="C5309">
            <v>173</v>
          </cell>
          <cell r="D5309">
            <v>1</v>
          </cell>
          <cell r="E5309" t="str">
            <v>M</v>
          </cell>
          <cell r="F5309">
            <v>173</v>
          </cell>
        </row>
        <row r="5310">
          <cell r="A5310">
            <v>6130045</v>
          </cell>
          <cell r="B5310" t="str">
            <v>...LE 4040 lgr</v>
          </cell>
          <cell r="C5310">
            <v>166</v>
          </cell>
          <cell r="D5310">
            <v>1</v>
          </cell>
          <cell r="E5310" t="str">
            <v>M</v>
          </cell>
          <cell r="F5310">
            <v>166</v>
          </cell>
        </row>
        <row r="5311">
          <cell r="A5311">
            <v>6130046</v>
          </cell>
          <cell r="B5311" t="str">
            <v>...LE 4040 rws</v>
          </cell>
          <cell r="C5311">
            <v>164</v>
          </cell>
          <cell r="D5311">
            <v>1</v>
          </cell>
          <cell r="E5311" t="str">
            <v>M</v>
          </cell>
          <cell r="F5311">
            <v>164</v>
          </cell>
        </row>
        <row r="5312">
          <cell r="A5312">
            <v>6130047</v>
          </cell>
          <cell r="B5312" t="str">
            <v>...LE 4040 sgr</v>
          </cell>
          <cell r="C5312">
            <v>162</v>
          </cell>
          <cell r="D5312">
            <v>1</v>
          </cell>
          <cell r="E5312" t="str">
            <v>M</v>
          </cell>
          <cell r="F5312">
            <v>162</v>
          </cell>
        </row>
        <row r="5313">
          <cell r="A5313">
            <v>6130051</v>
          </cell>
          <cell r="B5313" t="str">
            <v>...LE 4060 cws</v>
          </cell>
          <cell r="C5313">
            <v>288</v>
          </cell>
          <cell r="D5313">
            <v>1</v>
          </cell>
          <cell r="E5313" t="str">
            <v>M</v>
          </cell>
          <cell r="F5313">
            <v>288</v>
          </cell>
        </row>
        <row r="5314">
          <cell r="A5314">
            <v>6130052</v>
          </cell>
          <cell r="B5314" t="str">
            <v>...LE 4060 lgr</v>
          </cell>
          <cell r="C5314">
            <v>228</v>
          </cell>
          <cell r="D5314">
            <v>1</v>
          </cell>
          <cell r="E5314" t="str">
            <v>M</v>
          </cell>
          <cell r="F5314">
            <v>228</v>
          </cell>
        </row>
        <row r="5315">
          <cell r="A5315">
            <v>6130053</v>
          </cell>
          <cell r="B5315" t="str">
            <v>...LE 4060 rws</v>
          </cell>
          <cell r="C5315">
            <v>224</v>
          </cell>
          <cell r="D5315">
            <v>1</v>
          </cell>
          <cell r="E5315" t="str">
            <v>M</v>
          </cell>
          <cell r="F5315">
            <v>224</v>
          </cell>
        </row>
        <row r="5316">
          <cell r="A5316">
            <v>6130054</v>
          </cell>
          <cell r="B5316" t="str">
            <v>...LE 4060 sgr</v>
          </cell>
          <cell r="C5316">
            <v>247</v>
          </cell>
          <cell r="D5316">
            <v>1</v>
          </cell>
          <cell r="E5316" t="str">
            <v>M</v>
          </cell>
          <cell r="F5316">
            <v>247</v>
          </cell>
        </row>
        <row r="5317">
          <cell r="A5317">
            <v>6130058</v>
          </cell>
          <cell r="B5317" t="str">
            <v>...LE 4060 TW cws</v>
          </cell>
          <cell r="C5317">
            <v>288</v>
          </cell>
          <cell r="D5317">
            <v>1</v>
          </cell>
          <cell r="E5317" t="str">
            <v>M</v>
          </cell>
          <cell r="F5317">
            <v>288</v>
          </cell>
        </row>
        <row r="5318">
          <cell r="A5318">
            <v>6130059</v>
          </cell>
          <cell r="B5318" t="str">
            <v>...LE 4060 TW lgr</v>
          </cell>
          <cell r="C5318">
            <v>252</v>
          </cell>
          <cell r="D5318">
            <v>1</v>
          </cell>
          <cell r="E5318" t="str">
            <v>M</v>
          </cell>
          <cell r="F5318">
            <v>252</v>
          </cell>
        </row>
        <row r="5319">
          <cell r="A5319">
            <v>6130060</v>
          </cell>
          <cell r="B5319" t="str">
            <v>...LE 4060 TW rws</v>
          </cell>
          <cell r="C5319">
            <v>247</v>
          </cell>
          <cell r="D5319">
            <v>1</v>
          </cell>
          <cell r="E5319" t="str">
            <v>M</v>
          </cell>
          <cell r="F5319">
            <v>247</v>
          </cell>
        </row>
        <row r="5320">
          <cell r="A5320">
            <v>6130065</v>
          </cell>
          <cell r="B5320" t="str">
            <v>...LE 4090 cws</v>
          </cell>
          <cell r="C5320">
            <v>386</v>
          </cell>
          <cell r="D5320">
            <v>1</v>
          </cell>
          <cell r="E5320" t="str">
            <v>M</v>
          </cell>
          <cell r="F5320">
            <v>386</v>
          </cell>
        </row>
        <row r="5321">
          <cell r="A5321">
            <v>6130066</v>
          </cell>
          <cell r="B5321" t="str">
            <v>...LE 4090 lgr</v>
          </cell>
          <cell r="C5321">
            <v>337</v>
          </cell>
          <cell r="D5321">
            <v>1</v>
          </cell>
          <cell r="E5321" t="str">
            <v>M</v>
          </cell>
          <cell r="F5321">
            <v>337</v>
          </cell>
        </row>
        <row r="5322">
          <cell r="A5322">
            <v>6130067</v>
          </cell>
          <cell r="B5322" t="str">
            <v>...LE 4090 rws</v>
          </cell>
          <cell r="C5322">
            <v>335</v>
          </cell>
          <cell r="D5322">
            <v>1</v>
          </cell>
          <cell r="E5322" t="str">
            <v>M</v>
          </cell>
          <cell r="F5322">
            <v>335</v>
          </cell>
        </row>
        <row r="5323">
          <cell r="A5323">
            <v>6130068</v>
          </cell>
          <cell r="B5323" t="str">
            <v>...LE 4090 sgr</v>
          </cell>
          <cell r="C5323">
            <v>328</v>
          </cell>
          <cell r="D5323">
            <v>1</v>
          </cell>
          <cell r="E5323" t="str">
            <v>M</v>
          </cell>
          <cell r="F5323">
            <v>328</v>
          </cell>
        </row>
        <row r="5324">
          <cell r="A5324">
            <v>6130070</v>
          </cell>
          <cell r="B5324" t="str">
            <v xml:space="preserve">...LE 40110 cws </v>
          </cell>
          <cell r="C5324">
            <v>454</v>
          </cell>
          <cell r="D5324">
            <v>1</v>
          </cell>
          <cell r="E5324" t="str">
            <v>M</v>
          </cell>
          <cell r="F5324">
            <v>454</v>
          </cell>
        </row>
        <row r="5325">
          <cell r="A5325">
            <v>6130071</v>
          </cell>
          <cell r="B5325" t="str">
            <v>...LE 40110 lgr</v>
          </cell>
          <cell r="C5325">
            <v>451</v>
          </cell>
          <cell r="D5325">
            <v>1</v>
          </cell>
          <cell r="E5325" t="str">
            <v>M</v>
          </cell>
          <cell r="F5325">
            <v>451</v>
          </cell>
        </row>
        <row r="5326">
          <cell r="A5326">
            <v>6130072</v>
          </cell>
          <cell r="B5326" t="str">
            <v>...LE 40110 rws</v>
          </cell>
          <cell r="C5326">
            <v>444</v>
          </cell>
          <cell r="D5326">
            <v>1</v>
          </cell>
          <cell r="E5326" t="str">
            <v>M</v>
          </cell>
          <cell r="F5326">
            <v>444</v>
          </cell>
        </row>
        <row r="5327">
          <cell r="A5327">
            <v>6130073</v>
          </cell>
          <cell r="B5327" t="str">
            <v>...LE 40110 sgr</v>
          </cell>
          <cell r="C5327">
            <v>437</v>
          </cell>
          <cell r="D5327">
            <v>1</v>
          </cell>
          <cell r="E5327" t="str">
            <v>M</v>
          </cell>
          <cell r="F5327">
            <v>437</v>
          </cell>
        </row>
        <row r="5328">
          <cell r="A5328">
            <v>6130077</v>
          </cell>
          <cell r="B5328" t="str">
            <v>...LE ES4060 cws</v>
          </cell>
          <cell r="C5328">
            <v>171</v>
          </cell>
          <cell r="D5328">
            <v>1</v>
          </cell>
          <cell r="E5328" t="str">
            <v>KS</v>
          </cell>
          <cell r="F5328">
            <v>171</v>
          </cell>
        </row>
        <row r="5329">
          <cell r="A5329">
            <v>6130078</v>
          </cell>
          <cell r="B5329" t="str">
            <v>...LE ES4060 lgr</v>
          </cell>
          <cell r="C5329">
            <v>212</v>
          </cell>
          <cell r="D5329">
            <v>1</v>
          </cell>
          <cell r="E5329" t="str">
            <v>KS</v>
          </cell>
          <cell r="F5329">
            <v>212</v>
          </cell>
        </row>
        <row r="5330">
          <cell r="A5330">
            <v>6130082</v>
          </cell>
          <cell r="B5330" t="str">
            <v>...LE 6060 cws</v>
          </cell>
          <cell r="C5330">
            <v>287</v>
          </cell>
          <cell r="D5330">
            <v>1</v>
          </cell>
          <cell r="E5330" t="str">
            <v>M</v>
          </cell>
          <cell r="F5330">
            <v>287</v>
          </cell>
        </row>
        <row r="5331">
          <cell r="A5331">
            <v>6130083</v>
          </cell>
          <cell r="B5331" t="str">
            <v>...LE 6060 lgr</v>
          </cell>
          <cell r="C5331">
            <v>267</v>
          </cell>
          <cell r="D5331">
            <v>1</v>
          </cell>
          <cell r="E5331" t="str">
            <v>M</v>
          </cell>
          <cell r="F5331">
            <v>267</v>
          </cell>
        </row>
        <row r="5332">
          <cell r="A5332">
            <v>6130084</v>
          </cell>
          <cell r="B5332" t="str">
            <v>...LE 6060 rws</v>
          </cell>
          <cell r="C5332">
            <v>265</v>
          </cell>
          <cell r="D5332">
            <v>1</v>
          </cell>
          <cell r="E5332" t="str">
            <v>M</v>
          </cell>
          <cell r="F5332">
            <v>265</v>
          </cell>
        </row>
        <row r="5333">
          <cell r="A5333">
            <v>6130085</v>
          </cell>
          <cell r="B5333" t="str">
            <v>...LE 6060 sgr</v>
          </cell>
          <cell r="C5333">
            <v>260</v>
          </cell>
          <cell r="D5333">
            <v>1</v>
          </cell>
          <cell r="E5333" t="str">
            <v>M</v>
          </cell>
          <cell r="F5333">
            <v>260</v>
          </cell>
        </row>
        <row r="5334">
          <cell r="A5334">
            <v>6130091</v>
          </cell>
          <cell r="B5334" t="str">
            <v>...LE 6090 cws</v>
          </cell>
          <cell r="C5334">
            <v>436</v>
          </cell>
          <cell r="D5334">
            <v>1</v>
          </cell>
          <cell r="E5334" t="str">
            <v>M</v>
          </cell>
          <cell r="F5334">
            <v>436</v>
          </cell>
        </row>
        <row r="5335">
          <cell r="A5335">
            <v>6130092</v>
          </cell>
          <cell r="B5335" t="str">
            <v>...LE 6090 lgr</v>
          </cell>
          <cell r="C5335">
            <v>390</v>
          </cell>
          <cell r="D5335">
            <v>1</v>
          </cell>
          <cell r="E5335" t="str">
            <v>M</v>
          </cell>
          <cell r="F5335">
            <v>390</v>
          </cell>
        </row>
        <row r="5336">
          <cell r="A5336">
            <v>6130093</v>
          </cell>
          <cell r="B5336" t="str">
            <v>...LE 6090 rws</v>
          </cell>
          <cell r="C5336">
            <v>385</v>
          </cell>
          <cell r="D5336">
            <v>1</v>
          </cell>
          <cell r="E5336" t="str">
            <v>M</v>
          </cell>
          <cell r="F5336">
            <v>385</v>
          </cell>
        </row>
        <row r="5337">
          <cell r="A5337">
            <v>6130094</v>
          </cell>
          <cell r="B5337" t="str">
            <v>...LE 6090 sgr</v>
          </cell>
          <cell r="C5337">
            <v>379</v>
          </cell>
          <cell r="D5337">
            <v>1</v>
          </cell>
          <cell r="E5337" t="str">
            <v>M</v>
          </cell>
          <cell r="F5337">
            <v>379</v>
          </cell>
        </row>
        <row r="5338">
          <cell r="A5338">
            <v>6130095</v>
          </cell>
          <cell r="B5338" t="str">
            <v>...LE 6090 TW rws</v>
          </cell>
          <cell r="C5338">
            <v>455</v>
          </cell>
          <cell r="D5338">
            <v>1</v>
          </cell>
          <cell r="E5338" t="str">
            <v>M</v>
          </cell>
          <cell r="F5338">
            <v>455</v>
          </cell>
        </row>
        <row r="5339">
          <cell r="A5339">
            <v>6130101</v>
          </cell>
          <cell r="B5339" t="str">
            <v>...LE 60110 cws</v>
          </cell>
          <cell r="C5339">
            <v>479</v>
          </cell>
          <cell r="D5339">
            <v>1</v>
          </cell>
          <cell r="E5339" t="str">
            <v>M</v>
          </cell>
          <cell r="F5339">
            <v>479</v>
          </cell>
        </row>
        <row r="5340">
          <cell r="A5340">
            <v>6130102</v>
          </cell>
          <cell r="B5340" t="str">
            <v>...LE 60110 lgr</v>
          </cell>
          <cell r="C5340">
            <v>437</v>
          </cell>
          <cell r="D5340">
            <v>1</v>
          </cell>
          <cell r="E5340" t="str">
            <v>M</v>
          </cell>
          <cell r="F5340">
            <v>437</v>
          </cell>
        </row>
        <row r="5341">
          <cell r="A5341">
            <v>6130103</v>
          </cell>
          <cell r="B5341" t="str">
            <v>...LE 60110 rws</v>
          </cell>
          <cell r="C5341">
            <v>430</v>
          </cell>
          <cell r="D5341">
            <v>1</v>
          </cell>
          <cell r="E5341" t="str">
            <v>M</v>
          </cell>
          <cell r="F5341">
            <v>430</v>
          </cell>
        </row>
        <row r="5342">
          <cell r="A5342">
            <v>6130104</v>
          </cell>
          <cell r="B5342" t="str">
            <v>...LE 60110 sgr</v>
          </cell>
          <cell r="C5342">
            <v>460</v>
          </cell>
          <cell r="D5342">
            <v>1</v>
          </cell>
          <cell r="E5342" t="str">
            <v>M</v>
          </cell>
          <cell r="F5342">
            <v>460</v>
          </cell>
        </row>
        <row r="5343">
          <cell r="A5343">
            <v>6130106</v>
          </cell>
          <cell r="B5343" t="str">
            <v>...LE 60110 TW cws</v>
          </cell>
          <cell r="C5343">
            <v>560</v>
          </cell>
          <cell r="D5343">
            <v>1</v>
          </cell>
          <cell r="E5343" t="str">
            <v>M</v>
          </cell>
          <cell r="F5343">
            <v>560</v>
          </cell>
        </row>
        <row r="5344">
          <cell r="A5344">
            <v>6130107</v>
          </cell>
          <cell r="B5344" t="str">
            <v>...LE 60110 TW lgr</v>
          </cell>
          <cell r="C5344">
            <v>547</v>
          </cell>
          <cell r="D5344">
            <v>1</v>
          </cell>
          <cell r="E5344" t="str">
            <v>M</v>
          </cell>
          <cell r="F5344">
            <v>547</v>
          </cell>
        </row>
        <row r="5345">
          <cell r="A5345">
            <v>6130108</v>
          </cell>
          <cell r="B5345" t="str">
            <v>...LE 60110 TW rws</v>
          </cell>
          <cell r="C5345">
            <v>539</v>
          </cell>
          <cell r="D5345">
            <v>1</v>
          </cell>
          <cell r="E5345" t="str">
            <v>M</v>
          </cell>
          <cell r="F5345">
            <v>539</v>
          </cell>
        </row>
        <row r="5346">
          <cell r="A5346">
            <v>6130109</v>
          </cell>
          <cell r="B5346" t="str">
            <v>...LE 60110 TW sgr</v>
          </cell>
          <cell r="C5346">
            <v>528</v>
          </cell>
          <cell r="D5346">
            <v>1</v>
          </cell>
          <cell r="E5346" t="str">
            <v>M</v>
          </cell>
          <cell r="F5346">
            <v>528</v>
          </cell>
        </row>
        <row r="5347">
          <cell r="A5347">
            <v>6130111</v>
          </cell>
          <cell r="B5347" t="str">
            <v>...LE 60150 TW cws</v>
          </cell>
          <cell r="C5347">
            <v>741</v>
          </cell>
          <cell r="D5347">
            <v>1</v>
          </cell>
          <cell r="E5347" t="str">
            <v>M</v>
          </cell>
          <cell r="F5347">
            <v>741</v>
          </cell>
        </row>
        <row r="5348">
          <cell r="A5348">
            <v>6130112</v>
          </cell>
          <cell r="B5348" t="str">
            <v>...LE 60150 TW lgr</v>
          </cell>
          <cell r="C5348">
            <v>711</v>
          </cell>
          <cell r="D5348">
            <v>1</v>
          </cell>
          <cell r="E5348" t="str">
            <v>M</v>
          </cell>
          <cell r="F5348">
            <v>711</v>
          </cell>
        </row>
        <row r="5349">
          <cell r="A5349">
            <v>6130113</v>
          </cell>
          <cell r="B5349" t="str">
            <v>...LE 60150 TW rws</v>
          </cell>
          <cell r="C5349">
            <v>699</v>
          </cell>
          <cell r="D5349">
            <v>1</v>
          </cell>
          <cell r="E5349" t="str">
            <v>M</v>
          </cell>
          <cell r="F5349">
            <v>699</v>
          </cell>
        </row>
        <row r="5350">
          <cell r="A5350">
            <v>6130114</v>
          </cell>
          <cell r="B5350" t="str">
            <v>...LE 60150 TW sgr</v>
          </cell>
          <cell r="C5350">
            <v>686</v>
          </cell>
          <cell r="D5350">
            <v>1</v>
          </cell>
          <cell r="E5350" t="str">
            <v>M</v>
          </cell>
          <cell r="F5350">
            <v>686</v>
          </cell>
        </row>
        <row r="5351">
          <cell r="A5351">
            <v>6130116</v>
          </cell>
          <cell r="B5351" t="str">
            <v>...LE 60190 TW cws</v>
          </cell>
          <cell r="C5351">
            <v>920</v>
          </cell>
          <cell r="D5351">
            <v>1</v>
          </cell>
          <cell r="E5351" t="str">
            <v>M</v>
          </cell>
          <cell r="F5351">
            <v>920</v>
          </cell>
        </row>
        <row r="5352">
          <cell r="A5352">
            <v>6130117</v>
          </cell>
          <cell r="B5352" t="str">
            <v>...LE 60190 TW lgr</v>
          </cell>
          <cell r="C5352">
            <v>877</v>
          </cell>
          <cell r="D5352">
            <v>1</v>
          </cell>
          <cell r="E5352" t="str">
            <v>M</v>
          </cell>
          <cell r="F5352">
            <v>877</v>
          </cell>
        </row>
        <row r="5353">
          <cell r="A5353">
            <v>6130118</v>
          </cell>
          <cell r="B5353" t="str">
            <v>...LE 60190 TW rws</v>
          </cell>
          <cell r="C5353">
            <v>864</v>
          </cell>
          <cell r="D5353">
            <v>1</v>
          </cell>
          <cell r="E5353" t="str">
            <v>M</v>
          </cell>
          <cell r="F5353">
            <v>864</v>
          </cell>
        </row>
        <row r="5354">
          <cell r="A5354">
            <v>6130119</v>
          </cell>
          <cell r="B5354" t="str">
            <v>...LE 60190 TW sgr</v>
          </cell>
          <cell r="C5354">
            <v>849</v>
          </cell>
          <cell r="D5354">
            <v>1</v>
          </cell>
          <cell r="E5354" t="str">
            <v>M</v>
          </cell>
          <cell r="F5354">
            <v>849</v>
          </cell>
        </row>
        <row r="5355">
          <cell r="A5355">
            <v>6130122</v>
          </cell>
          <cell r="B5355" t="str">
            <v>...LE 60230 TW cws</v>
          </cell>
          <cell r="C5355">
            <v>1081</v>
          </cell>
          <cell r="D5355">
            <v>1</v>
          </cell>
          <cell r="E5355" t="str">
            <v>M</v>
          </cell>
          <cell r="F5355">
            <v>1081</v>
          </cell>
        </row>
        <row r="5356">
          <cell r="A5356">
            <v>6130123</v>
          </cell>
          <cell r="B5356" t="str">
            <v>...LE 60230 TW lgr</v>
          </cell>
          <cell r="C5356">
            <v>1052</v>
          </cell>
          <cell r="D5356">
            <v>1</v>
          </cell>
          <cell r="E5356" t="str">
            <v>M</v>
          </cell>
          <cell r="F5356">
            <v>1052</v>
          </cell>
        </row>
        <row r="5357">
          <cell r="A5357">
            <v>6130124</v>
          </cell>
          <cell r="B5357" t="str">
            <v>...LE 60230 TW rws</v>
          </cell>
          <cell r="C5357">
            <v>1038</v>
          </cell>
          <cell r="D5357">
            <v>1</v>
          </cell>
          <cell r="E5357" t="str">
            <v>M</v>
          </cell>
          <cell r="F5357">
            <v>1038</v>
          </cell>
        </row>
        <row r="5358">
          <cell r="A5358">
            <v>6130125</v>
          </cell>
          <cell r="B5358" t="str">
            <v>...LE 60230TW sgr</v>
          </cell>
          <cell r="C5358">
            <v>1016</v>
          </cell>
          <cell r="D5358">
            <v>1</v>
          </cell>
          <cell r="E5358" t="str">
            <v>M</v>
          </cell>
          <cell r="F5358">
            <v>1016</v>
          </cell>
        </row>
        <row r="5359">
          <cell r="A5359">
            <v>6130151</v>
          </cell>
          <cell r="B5359" t="str">
            <v>...MKS 1616 rws</v>
          </cell>
          <cell r="C5359">
            <v>64</v>
          </cell>
          <cell r="D5359">
            <v>1</v>
          </cell>
          <cell r="E5359" t="str">
            <v>M</v>
          </cell>
          <cell r="F5359">
            <v>64</v>
          </cell>
        </row>
        <row r="5360">
          <cell r="A5360">
            <v>6130155</v>
          </cell>
          <cell r="B5360" t="str">
            <v>...MKS 1625 rws</v>
          </cell>
          <cell r="C5360">
            <v>78</v>
          </cell>
          <cell r="D5360">
            <v>1</v>
          </cell>
          <cell r="E5360" t="str">
            <v>M</v>
          </cell>
          <cell r="F5360">
            <v>78</v>
          </cell>
        </row>
        <row r="5361">
          <cell r="A5361">
            <v>6130158</v>
          </cell>
          <cell r="B5361" t="str">
            <v>...MKS 1638 rws</v>
          </cell>
          <cell r="C5361">
            <v>105</v>
          </cell>
          <cell r="D5361">
            <v>1</v>
          </cell>
          <cell r="E5361" t="str">
            <v>M</v>
          </cell>
          <cell r="F5361">
            <v>105</v>
          </cell>
        </row>
        <row r="5362">
          <cell r="A5362">
            <v>6130164</v>
          </cell>
          <cell r="B5362" t="str">
            <v>...MKS 2538 rws</v>
          </cell>
          <cell r="C5362">
            <v>124</v>
          </cell>
          <cell r="D5362">
            <v>1</v>
          </cell>
          <cell r="E5362" t="str">
            <v>M</v>
          </cell>
          <cell r="F5362">
            <v>124</v>
          </cell>
        </row>
        <row r="5363">
          <cell r="A5363">
            <v>6130165</v>
          </cell>
          <cell r="B5363" t="str">
            <v>...MKS 2538 TW rws</v>
          </cell>
          <cell r="C5363">
            <v>133</v>
          </cell>
          <cell r="D5363">
            <v>1</v>
          </cell>
          <cell r="E5363" t="str">
            <v>M</v>
          </cell>
          <cell r="F5363">
            <v>133</v>
          </cell>
        </row>
        <row r="5364">
          <cell r="A5364">
            <v>6130202</v>
          </cell>
          <cell r="B5364" t="str">
            <v>...LE IE3060 cws</v>
          </cell>
          <cell r="C5364">
            <v>578</v>
          </cell>
          <cell r="D5364">
            <v>1</v>
          </cell>
          <cell r="E5364" t="str">
            <v>KS</v>
          </cell>
          <cell r="F5364">
            <v>578</v>
          </cell>
        </row>
        <row r="5365">
          <cell r="A5365">
            <v>6130203</v>
          </cell>
          <cell r="B5365" t="str">
            <v>...LE IE3060 lgr</v>
          </cell>
          <cell r="C5365">
            <v>432</v>
          </cell>
          <cell r="D5365">
            <v>1</v>
          </cell>
          <cell r="E5365" t="str">
            <v>KS</v>
          </cell>
          <cell r="F5365">
            <v>432</v>
          </cell>
        </row>
        <row r="5366">
          <cell r="A5366">
            <v>6130204</v>
          </cell>
          <cell r="B5366" t="str">
            <v>...LE IE3060 rws</v>
          </cell>
          <cell r="C5366">
            <v>164</v>
          </cell>
          <cell r="D5366">
            <v>1</v>
          </cell>
          <cell r="E5366" t="str">
            <v>KS</v>
          </cell>
          <cell r="F5366">
            <v>164</v>
          </cell>
        </row>
        <row r="5367">
          <cell r="A5367">
            <v>6130205</v>
          </cell>
          <cell r="B5367" t="str">
            <v>...LE IE3060 sgr</v>
          </cell>
          <cell r="C5367">
            <v>282</v>
          </cell>
          <cell r="D5367">
            <v>1</v>
          </cell>
          <cell r="E5367" t="str">
            <v>KS</v>
          </cell>
          <cell r="F5367">
            <v>282</v>
          </cell>
        </row>
        <row r="5368">
          <cell r="A5368">
            <v>6130208</v>
          </cell>
          <cell r="B5368" t="str">
            <v>...LE IE40110v cw</v>
          </cell>
          <cell r="C5368">
            <v>344</v>
          </cell>
          <cell r="D5368">
            <v>1</v>
          </cell>
          <cell r="E5368" t="str">
            <v>KS</v>
          </cell>
          <cell r="F5368">
            <v>344</v>
          </cell>
        </row>
        <row r="5369">
          <cell r="A5369">
            <v>6130209</v>
          </cell>
          <cell r="B5369" t="str">
            <v>...LE IE40110v lgr</v>
          </cell>
          <cell r="C5369">
            <v>467</v>
          </cell>
          <cell r="D5369">
            <v>1</v>
          </cell>
          <cell r="E5369" t="str">
            <v>KS</v>
          </cell>
          <cell r="F5369">
            <v>467</v>
          </cell>
        </row>
        <row r="5370">
          <cell r="A5370">
            <v>6130210</v>
          </cell>
          <cell r="B5370" t="str">
            <v>...LE IE40110v rws</v>
          </cell>
          <cell r="C5370">
            <v>191</v>
          </cell>
          <cell r="D5370">
            <v>1</v>
          </cell>
          <cell r="E5370" t="str">
            <v>KS</v>
          </cell>
          <cell r="F5370">
            <v>191</v>
          </cell>
        </row>
        <row r="5371">
          <cell r="A5371">
            <v>6130211</v>
          </cell>
          <cell r="B5371" t="str">
            <v>...LE IE40110v sgr</v>
          </cell>
          <cell r="C5371">
            <v>344</v>
          </cell>
          <cell r="D5371">
            <v>1</v>
          </cell>
          <cell r="E5371" t="str">
            <v>KS</v>
          </cell>
          <cell r="F5371">
            <v>344</v>
          </cell>
        </row>
        <row r="5372">
          <cell r="A5372">
            <v>6130220</v>
          </cell>
          <cell r="B5372" t="str">
            <v>...LE IE4060v cw</v>
          </cell>
          <cell r="C5372">
            <v>491</v>
          </cell>
          <cell r="D5372">
            <v>1</v>
          </cell>
          <cell r="E5372" t="str">
            <v>KS</v>
          </cell>
          <cell r="F5372">
            <v>491</v>
          </cell>
        </row>
        <row r="5373">
          <cell r="A5373">
            <v>6130221</v>
          </cell>
          <cell r="B5373" t="str">
            <v>...LE IE4060v lgr</v>
          </cell>
          <cell r="C5373">
            <v>470</v>
          </cell>
          <cell r="D5373">
            <v>1</v>
          </cell>
          <cell r="E5373" t="str">
            <v>KS</v>
          </cell>
          <cell r="F5373">
            <v>470</v>
          </cell>
        </row>
        <row r="5374">
          <cell r="A5374">
            <v>6130222</v>
          </cell>
          <cell r="B5374" t="str">
            <v>...LE IE4060v rws</v>
          </cell>
          <cell r="C5374">
            <v>146</v>
          </cell>
          <cell r="D5374">
            <v>1</v>
          </cell>
          <cell r="E5374" t="str">
            <v>KS</v>
          </cell>
          <cell r="F5374">
            <v>146</v>
          </cell>
        </row>
        <row r="5375">
          <cell r="A5375">
            <v>6130223</v>
          </cell>
          <cell r="B5375" t="str">
            <v>...LE IE4060v sgr</v>
          </cell>
          <cell r="C5375">
            <v>610</v>
          </cell>
          <cell r="D5375">
            <v>1</v>
          </cell>
          <cell r="E5375" t="str">
            <v>KS</v>
          </cell>
          <cell r="F5375">
            <v>610</v>
          </cell>
        </row>
        <row r="5376">
          <cell r="A5376">
            <v>6130225</v>
          </cell>
          <cell r="B5376" t="str">
            <v>...LE IE4090v cw</v>
          </cell>
          <cell r="C5376">
            <v>311</v>
          </cell>
          <cell r="D5376">
            <v>1</v>
          </cell>
          <cell r="E5376" t="str">
            <v>KS</v>
          </cell>
          <cell r="F5376">
            <v>311</v>
          </cell>
        </row>
        <row r="5377">
          <cell r="A5377">
            <v>6130226</v>
          </cell>
          <cell r="B5377" t="str">
            <v>...LE IE4090v lgr</v>
          </cell>
          <cell r="C5377">
            <v>453</v>
          </cell>
          <cell r="D5377">
            <v>1</v>
          </cell>
          <cell r="E5377" t="str">
            <v>KS</v>
          </cell>
          <cell r="F5377">
            <v>453</v>
          </cell>
        </row>
        <row r="5378">
          <cell r="A5378">
            <v>6130227</v>
          </cell>
          <cell r="B5378" t="str">
            <v>...LE IE4090v rws</v>
          </cell>
          <cell r="C5378">
            <v>177</v>
          </cell>
          <cell r="D5378">
            <v>1</v>
          </cell>
          <cell r="E5378" t="str">
            <v>KS</v>
          </cell>
          <cell r="F5378">
            <v>177</v>
          </cell>
        </row>
        <row r="5379">
          <cell r="A5379">
            <v>6130228</v>
          </cell>
          <cell r="B5379" t="str">
            <v>...LE IE4090v sgr</v>
          </cell>
          <cell r="C5379">
            <v>311</v>
          </cell>
          <cell r="D5379">
            <v>1</v>
          </cell>
          <cell r="E5379" t="str">
            <v>KS</v>
          </cell>
          <cell r="F5379">
            <v>311</v>
          </cell>
        </row>
        <row r="5380">
          <cell r="A5380">
            <v>6130233</v>
          </cell>
          <cell r="B5380" t="str">
            <v>...LE IE6060v cw</v>
          </cell>
          <cell r="C5380">
            <v>325</v>
          </cell>
          <cell r="D5380">
            <v>1</v>
          </cell>
          <cell r="E5380" t="str">
            <v>KS</v>
          </cell>
          <cell r="F5380">
            <v>325</v>
          </cell>
        </row>
        <row r="5381">
          <cell r="A5381">
            <v>6130234</v>
          </cell>
          <cell r="B5381" t="str">
            <v>...LE IE6060v lgr</v>
          </cell>
          <cell r="C5381">
            <v>555</v>
          </cell>
          <cell r="D5381">
            <v>1</v>
          </cell>
          <cell r="E5381" t="str">
            <v>KS</v>
          </cell>
          <cell r="F5381">
            <v>555</v>
          </cell>
        </row>
        <row r="5382">
          <cell r="A5382">
            <v>6130235</v>
          </cell>
          <cell r="B5382" t="str">
            <v>...LE IE6060v rws</v>
          </cell>
          <cell r="C5382">
            <v>258</v>
          </cell>
          <cell r="D5382">
            <v>1</v>
          </cell>
          <cell r="E5382" t="str">
            <v>KS</v>
          </cell>
          <cell r="F5382">
            <v>258</v>
          </cell>
        </row>
        <row r="5383">
          <cell r="A5383">
            <v>6130236</v>
          </cell>
          <cell r="B5383" t="str">
            <v>...LE IE6060v sgr</v>
          </cell>
          <cell r="C5383">
            <v>325</v>
          </cell>
          <cell r="D5383">
            <v>1</v>
          </cell>
          <cell r="E5383" t="str">
            <v>KS</v>
          </cell>
          <cell r="F5383">
            <v>325</v>
          </cell>
        </row>
        <row r="5384">
          <cell r="A5384">
            <v>6130242</v>
          </cell>
          <cell r="B5384" t="str">
            <v>...LE IE6090v cw</v>
          </cell>
          <cell r="C5384">
            <v>363</v>
          </cell>
          <cell r="D5384">
            <v>1</v>
          </cell>
          <cell r="E5384" t="str">
            <v>KS</v>
          </cell>
          <cell r="F5384">
            <v>363</v>
          </cell>
        </row>
        <row r="5385">
          <cell r="A5385">
            <v>6130243</v>
          </cell>
          <cell r="B5385" t="str">
            <v>...LE IE6090v lgr</v>
          </cell>
          <cell r="C5385">
            <v>619</v>
          </cell>
          <cell r="D5385">
            <v>1</v>
          </cell>
          <cell r="E5385" t="str">
            <v>KS</v>
          </cell>
          <cell r="F5385">
            <v>619</v>
          </cell>
        </row>
        <row r="5386">
          <cell r="A5386">
            <v>6130244</v>
          </cell>
          <cell r="B5386" t="str">
            <v>...LE IE6090v rws</v>
          </cell>
          <cell r="C5386">
            <v>204</v>
          </cell>
          <cell r="D5386">
            <v>1</v>
          </cell>
          <cell r="E5386" t="str">
            <v>KS</v>
          </cell>
          <cell r="F5386">
            <v>204</v>
          </cell>
        </row>
        <row r="5387">
          <cell r="A5387">
            <v>6130245</v>
          </cell>
          <cell r="B5387" t="str">
            <v>...LE IE6090v sgr</v>
          </cell>
          <cell r="C5387">
            <v>363</v>
          </cell>
          <cell r="D5387">
            <v>1</v>
          </cell>
          <cell r="E5387" t="str">
            <v>KS</v>
          </cell>
          <cell r="F5387">
            <v>363</v>
          </cell>
        </row>
        <row r="5388">
          <cell r="A5388">
            <v>6130250</v>
          </cell>
          <cell r="B5388" t="str">
            <v>...LE IE60110v cw</v>
          </cell>
          <cell r="C5388">
            <v>498</v>
          </cell>
          <cell r="D5388">
            <v>1</v>
          </cell>
          <cell r="E5388" t="str">
            <v>KS</v>
          </cell>
          <cell r="F5388">
            <v>498</v>
          </cell>
        </row>
        <row r="5389">
          <cell r="A5389">
            <v>6130251</v>
          </cell>
          <cell r="B5389" t="str">
            <v>...LE IE60110v lgr</v>
          </cell>
          <cell r="C5389">
            <v>773</v>
          </cell>
          <cell r="D5389">
            <v>1</v>
          </cell>
          <cell r="E5389" t="str">
            <v>KS</v>
          </cell>
          <cell r="F5389">
            <v>773</v>
          </cell>
        </row>
        <row r="5390">
          <cell r="A5390">
            <v>6130252</v>
          </cell>
          <cell r="B5390" t="str">
            <v>...LE IE60110v rws</v>
          </cell>
          <cell r="C5390">
            <v>275</v>
          </cell>
          <cell r="D5390">
            <v>1</v>
          </cell>
          <cell r="E5390" t="str">
            <v>KS</v>
          </cell>
          <cell r="F5390">
            <v>275</v>
          </cell>
        </row>
        <row r="5391">
          <cell r="A5391">
            <v>6130253</v>
          </cell>
          <cell r="B5391" t="str">
            <v>...LE IE60110v sgr</v>
          </cell>
          <cell r="C5391">
            <v>689</v>
          </cell>
          <cell r="D5391">
            <v>1</v>
          </cell>
          <cell r="E5391" t="str">
            <v>KS</v>
          </cell>
          <cell r="F5391">
            <v>689</v>
          </cell>
        </row>
        <row r="5392">
          <cell r="A5392">
            <v>6130257</v>
          </cell>
          <cell r="B5392" t="str">
            <v>...LE IE60150 rws</v>
          </cell>
          <cell r="C5392">
            <v>282</v>
          </cell>
          <cell r="D5392">
            <v>1</v>
          </cell>
          <cell r="E5392" t="str">
            <v>KS</v>
          </cell>
          <cell r="F5392">
            <v>282</v>
          </cell>
        </row>
        <row r="5393">
          <cell r="A5393">
            <v>6130261</v>
          </cell>
          <cell r="B5393" t="str">
            <v>...LE IE60190 rws</v>
          </cell>
          <cell r="C5393">
            <v>238</v>
          </cell>
          <cell r="D5393">
            <v>1</v>
          </cell>
          <cell r="E5393" t="str">
            <v>KS</v>
          </cell>
          <cell r="F5393">
            <v>238</v>
          </cell>
        </row>
        <row r="5394">
          <cell r="A5394">
            <v>6130264</v>
          </cell>
          <cell r="B5394" t="str">
            <v>...LE IE60230 rws</v>
          </cell>
          <cell r="C5394">
            <v>239</v>
          </cell>
          <cell r="D5394">
            <v>1</v>
          </cell>
          <cell r="E5394" t="str">
            <v>KS</v>
          </cell>
          <cell r="F5394">
            <v>239</v>
          </cell>
        </row>
        <row r="5395">
          <cell r="A5395">
            <v>6130302</v>
          </cell>
          <cell r="B5395" t="str">
            <v>...LE AE3060 cws</v>
          </cell>
          <cell r="C5395">
            <v>282</v>
          </cell>
          <cell r="D5395">
            <v>1</v>
          </cell>
          <cell r="E5395" t="str">
            <v>KS</v>
          </cell>
          <cell r="F5395">
            <v>282</v>
          </cell>
        </row>
        <row r="5396">
          <cell r="A5396">
            <v>6130303</v>
          </cell>
          <cell r="B5396" t="str">
            <v>...LE AE3060 lgr</v>
          </cell>
          <cell r="C5396">
            <v>432</v>
          </cell>
          <cell r="D5396">
            <v>1</v>
          </cell>
          <cell r="E5396" t="str">
            <v>KS</v>
          </cell>
          <cell r="F5396">
            <v>432</v>
          </cell>
        </row>
        <row r="5397">
          <cell r="A5397">
            <v>6130304</v>
          </cell>
          <cell r="B5397" t="str">
            <v>...LE AE3060 rws</v>
          </cell>
          <cell r="C5397">
            <v>157</v>
          </cell>
          <cell r="D5397">
            <v>1</v>
          </cell>
          <cell r="E5397" t="str">
            <v>KS</v>
          </cell>
          <cell r="F5397">
            <v>157</v>
          </cell>
        </row>
        <row r="5398">
          <cell r="A5398">
            <v>6130305</v>
          </cell>
          <cell r="B5398" t="str">
            <v>...LE AE3060 sgr</v>
          </cell>
          <cell r="C5398">
            <v>282</v>
          </cell>
          <cell r="D5398">
            <v>1</v>
          </cell>
          <cell r="E5398" t="str">
            <v>KS</v>
          </cell>
          <cell r="F5398">
            <v>282</v>
          </cell>
        </row>
        <row r="5399">
          <cell r="A5399">
            <v>6130315</v>
          </cell>
          <cell r="B5399" t="str">
            <v>...LE AE4060v cw</v>
          </cell>
          <cell r="C5399">
            <v>491</v>
          </cell>
          <cell r="D5399">
            <v>1</v>
          </cell>
          <cell r="E5399" t="str">
            <v>KS</v>
          </cell>
          <cell r="F5399">
            <v>491</v>
          </cell>
        </row>
        <row r="5400">
          <cell r="A5400">
            <v>6130316</v>
          </cell>
          <cell r="B5400" t="str">
            <v>...LE AE4060v lgr</v>
          </cell>
          <cell r="C5400">
            <v>523</v>
          </cell>
          <cell r="D5400">
            <v>1</v>
          </cell>
          <cell r="E5400" t="str">
            <v>KS</v>
          </cell>
          <cell r="F5400">
            <v>523</v>
          </cell>
        </row>
        <row r="5401">
          <cell r="A5401">
            <v>6130317</v>
          </cell>
          <cell r="B5401" t="str">
            <v>...LE AE4060v rws</v>
          </cell>
          <cell r="C5401">
            <v>144</v>
          </cell>
          <cell r="D5401">
            <v>1</v>
          </cell>
          <cell r="E5401" t="str">
            <v>KS</v>
          </cell>
          <cell r="F5401">
            <v>144</v>
          </cell>
        </row>
        <row r="5402">
          <cell r="A5402">
            <v>6130318</v>
          </cell>
          <cell r="B5402" t="str">
            <v>...LE AE4060v sgr</v>
          </cell>
          <cell r="C5402">
            <v>775</v>
          </cell>
          <cell r="D5402">
            <v>1</v>
          </cell>
          <cell r="E5402" t="str">
            <v>KS</v>
          </cell>
          <cell r="F5402">
            <v>775</v>
          </cell>
        </row>
        <row r="5403">
          <cell r="A5403">
            <v>6130325</v>
          </cell>
          <cell r="B5403" t="str">
            <v>...LE AE4090v cw</v>
          </cell>
          <cell r="C5403">
            <v>311</v>
          </cell>
          <cell r="D5403">
            <v>1</v>
          </cell>
          <cell r="E5403" t="str">
            <v>KS</v>
          </cell>
          <cell r="F5403">
            <v>311</v>
          </cell>
        </row>
        <row r="5404">
          <cell r="A5404">
            <v>6130326</v>
          </cell>
          <cell r="B5404" t="str">
            <v>...LE AE4090v lgr</v>
          </cell>
          <cell r="C5404">
            <v>460</v>
          </cell>
          <cell r="D5404">
            <v>1</v>
          </cell>
          <cell r="E5404" t="str">
            <v>KS</v>
          </cell>
          <cell r="F5404">
            <v>460</v>
          </cell>
        </row>
        <row r="5405">
          <cell r="A5405">
            <v>6130327</v>
          </cell>
          <cell r="B5405" t="str">
            <v>...LE AE4090v rws</v>
          </cell>
          <cell r="C5405">
            <v>185</v>
          </cell>
          <cell r="D5405">
            <v>1</v>
          </cell>
          <cell r="E5405" t="str">
            <v>KS</v>
          </cell>
          <cell r="F5405">
            <v>185</v>
          </cell>
        </row>
        <row r="5406">
          <cell r="A5406">
            <v>6130328</v>
          </cell>
          <cell r="B5406" t="str">
            <v>...LE AE4090v sgr</v>
          </cell>
          <cell r="C5406">
            <v>311</v>
          </cell>
          <cell r="D5406">
            <v>1</v>
          </cell>
          <cell r="E5406" t="str">
            <v>KS</v>
          </cell>
          <cell r="F5406">
            <v>311</v>
          </cell>
        </row>
        <row r="5407">
          <cell r="A5407">
            <v>6130333</v>
          </cell>
          <cell r="B5407" t="str">
            <v>...LE AE40110v cw</v>
          </cell>
          <cell r="C5407">
            <v>344</v>
          </cell>
          <cell r="D5407">
            <v>1</v>
          </cell>
          <cell r="E5407" t="str">
            <v>KS</v>
          </cell>
          <cell r="F5407">
            <v>344</v>
          </cell>
        </row>
        <row r="5408">
          <cell r="A5408">
            <v>6130334</v>
          </cell>
          <cell r="B5408" t="str">
            <v>...LE AE40110v lg</v>
          </cell>
          <cell r="C5408">
            <v>497</v>
          </cell>
          <cell r="D5408">
            <v>1</v>
          </cell>
          <cell r="E5408" t="str">
            <v>KS</v>
          </cell>
          <cell r="F5408">
            <v>497</v>
          </cell>
        </row>
        <row r="5409">
          <cell r="A5409">
            <v>6130335</v>
          </cell>
          <cell r="B5409" t="str">
            <v>...LE AE40110v rws</v>
          </cell>
          <cell r="C5409">
            <v>217</v>
          </cell>
          <cell r="D5409">
            <v>1</v>
          </cell>
          <cell r="E5409" t="str">
            <v>KS</v>
          </cell>
          <cell r="F5409">
            <v>217</v>
          </cell>
        </row>
        <row r="5410">
          <cell r="A5410">
            <v>6130336</v>
          </cell>
          <cell r="B5410" t="str">
            <v>...LE AE40110v sgr</v>
          </cell>
          <cell r="C5410">
            <v>344</v>
          </cell>
          <cell r="D5410">
            <v>1</v>
          </cell>
          <cell r="E5410" t="str">
            <v>KS</v>
          </cell>
          <cell r="F5410">
            <v>344</v>
          </cell>
        </row>
        <row r="5411">
          <cell r="A5411">
            <v>6130345</v>
          </cell>
          <cell r="B5411" t="str">
            <v>...LE AE6060v cw</v>
          </cell>
          <cell r="C5411">
            <v>325</v>
          </cell>
          <cell r="D5411">
            <v>1</v>
          </cell>
          <cell r="E5411" t="str">
            <v>KS</v>
          </cell>
          <cell r="F5411">
            <v>325</v>
          </cell>
        </row>
        <row r="5412">
          <cell r="A5412">
            <v>6130346</v>
          </cell>
          <cell r="B5412" t="str">
            <v>...LE AE6060v lgr</v>
          </cell>
          <cell r="C5412">
            <v>567</v>
          </cell>
          <cell r="D5412">
            <v>1</v>
          </cell>
          <cell r="E5412" t="str">
            <v>KS</v>
          </cell>
          <cell r="F5412">
            <v>567</v>
          </cell>
        </row>
        <row r="5413">
          <cell r="A5413">
            <v>6130347</v>
          </cell>
          <cell r="B5413" t="str">
            <v>...LE AE6060v rws</v>
          </cell>
          <cell r="C5413">
            <v>259</v>
          </cell>
          <cell r="D5413">
            <v>1</v>
          </cell>
          <cell r="E5413" t="str">
            <v>KS</v>
          </cell>
          <cell r="F5413">
            <v>259</v>
          </cell>
        </row>
        <row r="5414">
          <cell r="A5414">
            <v>6130348</v>
          </cell>
          <cell r="B5414" t="str">
            <v>...LE AE6060v sgr</v>
          </cell>
          <cell r="C5414">
            <v>325</v>
          </cell>
          <cell r="D5414">
            <v>1</v>
          </cell>
          <cell r="E5414" t="str">
            <v>KS</v>
          </cell>
          <cell r="F5414">
            <v>325</v>
          </cell>
        </row>
        <row r="5415">
          <cell r="A5415">
            <v>6130355</v>
          </cell>
          <cell r="B5415" t="str">
            <v>...LE AE6090v cw</v>
          </cell>
          <cell r="C5415">
            <v>363</v>
          </cell>
          <cell r="D5415">
            <v>1</v>
          </cell>
          <cell r="E5415" t="str">
            <v>KS</v>
          </cell>
          <cell r="F5415">
            <v>363</v>
          </cell>
        </row>
        <row r="5416">
          <cell r="A5416">
            <v>6130356</v>
          </cell>
          <cell r="B5416" t="str">
            <v>...LE AE6090v lgr</v>
          </cell>
          <cell r="C5416">
            <v>602</v>
          </cell>
          <cell r="D5416">
            <v>1</v>
          </cell>
          <cell r="E5416" t="str">
            <v>KS</v>
          </cell>
          <cell r="F5416">
            <v>602</v>
          </cell>
        </row>
        <row r="5417">
          <cell r="A5417">
            <v>6130357</v>
          </cell>
          <cell r="B5417" t="str">
            <v>...LE AE6090v rws</v>
          </cell>
          <cell r="C5417">
            <v>315</v>
          </cell>
          <cell r="D5417">
            <v>1</v>
          </cell>
          <cell r="E5417" t="str">
            <v>KS</v>
          </cell>
          <cell r="F5417">
            <v>315</v>
          </cell>
        </row>
        <row r="5418">
          <cell r="A5418">
            <v>6130358</v>
          </cell>
          <cell r="B5418" t="str">
            <v>...LE AE6090v sgr</v>
          </cell>
          <cell r="C5418">
            <v>363</v>
          </cell>
          <cell r="D5418">
            <v>1</v>
          </cell>
          <cell r="E5418" t="str">
            <v>KS</v>
          </cell>
          <cell r="F5418">
            <v>363</v>
          </cell>
        </row>
        <row r="5419">
          <cell r="A5419">
            <v>6130364</v>
          </cell>
          <cell r="B5419" t="str">
            <v>...LE AE60110 cw</v>
          </cell>
          <cell r="C5419">
            <v>482</v>
          </cell>
          <cell r="D5419">
            <v>1</v>
          </cell>
          <cell r="E5419" t="str">
            <v>KS</v>
          </cell>
          <cell r="F5419">
            <v>482</v>
          </cell>
        </row>
        <row r="5420">
          <cell r="A5420">
            <v>6130366</v>
          </cell>
          <cell r="B5420" t="str">
            <v>...LE AE60110v lgr</v>
          </cell>
          <cell r="C5420">
            <v>664</v>
          </cell>
          <cell r="D5420">
            <v>1</v>
          </cell>
          <cell r="E5420" t="str">
            <v>KS</v>
          </cell>
          <cell r="F5420">
            <v>664</v>
          </cell>
        </row>
        <row r="5421">
          <cell r="A5421">
            <v>6130367</v>
          </cell>
          <cell r="B5421" t="str">
            <v>...LE AE60110v rws</v>
          </cell>
          <cell r="C5421">
            <v>184</v>
          </cell>
          <cell r="D5421">
            <v>1</v>
          </cell>
          <cell r="E5421" t="str">
            <v>KS</v>
          </cell>
          <cell r="F5421">
            <v>184</v>
          </cell>
        </row>
        <row r="5422">
          <cell r="A5422">
            <v>6130368</v>
          </cell>
          <cell r="B5422" t="str">
            <v>...LE AE60110v sgr</v>
          </cell>
          <cell r="C5422">
            <v>397</v>
          </cell>
          <cell r="D5422">
            <v>1</v>
          </cell>
          <cell r="E5422" t="str">
            <v>KS</v>
          </cell>
          <cell r="F5422">
            <v>397</v>
          </cell>
        </row>
        <row r="5423">
          <cell r="A5423">
            <v>6130371</v>
          </cell>
          <cell r="B5423" t="str">
            <v>...LE AE60150 rws</v>
          </cell>
          <cell r="C5423">
            <v>308</v>
          </cell>
          <cell r="D5423">
            <v>1</v>
          </cell>
          <cell r="E5423" t="str">
            <v>KS</v>
          </cell>
          <cell r="F5423">
            <v>308</v>
          </cell>
        </row>
        <row r="5424">
          <cell r="A5424">
            <v>6130372</v>
          </cell>
          <cell r="B5424" t="str">
            <v>...LE AE60150 lgr</v>
          </cell>
          <cell r="C5424">
            <v>531</v>
          </cell>
          <cell r="D5424">
            <v>1</v>
          </cell>
          <cell r="E5424" t="str">
            <v>KS</v>
          </cell>
          <cell r="F5424">
            <v>531</v>
          </cell>
        </row>
        <row r="5425">
          <cell r="A5425">
            <v>6130376</v>
          </cell>
          <cell r="B5425" t="str">
            <v>...LE AE60190 lgr</v>
          </cell>
          <cell r="C5425">
            <v>554</v>
          </cell>
          <cell r="D5425">
            <v>1</v>
          </cell>
          <cell r="E5425" t="str">
            <v>KS</v>
          </cell>
          <cell r="F5425">
            <v>554</v>
          </cell>
        </row>
        <row r="5426">
          <cell r="A5426">
            <v>6130377</v>
          </cell>
          <cell r="B5426" t="str">
            <v>...LE AE60190 rws</v>
          </cell>
          <cell r="C5426">
            <v>320</v>
          </cell>
          <cell r="D5426">
            <v>1</v>
          </cell>
          <cell r="E5426" t="str">
            <v>KS</v>
          </cell>
          <cell r="F5426">
            <v>320</v>
          </cell>
        </row>
        <row r="5427">
          <cell r="A5427">
            <v>6130380</v>
          </cell>
          <cell r="B5427" t="str">
            <v>...LE AE60230 rws</v>
          </cell>
          <cell r="C5427">
            <v>1348</v>
          </cell>
          <cell r="D5427">
            <v>1</v>
          </cell>
          <cell r="E5427" t="str">
            <v>KS</v>
          </cell>
          <cell r="F5427">
            <v>1348</v>
          </cell>
        </row>
        <row r="5428">
          <cell r="A5428">
            <v>6130502</v>
          </cell>
          <cell r="B5428" t="str">
            <v>...LE FW3060 cws</v>
          </cell>
          <cell r="C5428">
            <v>282</v>
          </cell>
          <cell r="D5428">
            <v>1</v>
          </cell>
          <cell r="E5428" t="str">
            <v>KS</v>
          </cell>
          <cell r="F5428">
            <v>282</v>
          </cell>
        </row>
        <row r="5429">
          <cell r="A5429">
            <v>6130503</v>
          </cell>
          <cell r="B5429" t="str">
            <v>...LE FW3060 lgr</v>
          </cell>
          <cell r="C5429">
            <v>540</v>
          </cell>
          <cell r="D5429">
            <v>1</v>
          </cell>
          <cell r="E5429" t="str">
            <v>KS</v>
          </cell>
          <cell r="F5429">
            <v>540</v>
          </cell>
        </row>
        <row r="5430">
          <cell r="A5430">
            <v>6130504</v>
          </cell>
          <cell r="B5430" t="str">
            <v>...LE FW3060 rws</v>
          </cell>
          <cell r="C5430">
            <v>251</v>
          </cell>
          <cell r="D5430">
            <v>1</v>
          </cell>
          <cell r="E5430" t="str">
            <v>KS</v>
          </cell>
          <cell r="F5430">
            <v>251</v>
          </cell>
        </row>
        <row r="5431">
          <cell r="A5431">
            <v>6130505</v>
          </cell>
          <cell r="B5431" t="str">
            <v>...LE FW3060 sgr</v>
          </cell>
          <cell r="C5431">
            <v>282</v>
          </cell>
          <cell r="D5431">
            <v>1</v>
          </cell>
          <cell r="E5431" t="str">
            <v>KS</v>
          </cell>
          <cell r="F5431">
            <v>282</v>
          </cell>
        </row>
        <row r="5432">
          <cell r="A5432">
            <v>6130513</v>
          </cell>
          <cell r="B5432" t="str">
            <v>...LE FW4090 cws</v>
          </cell>
          <cell r="C5432">
            <v>311</v>
          </cell>
          <cell r="D5432">
            <v>1</v>
          </cell>
          <cell r="E5432" t="str">
            <v>KS</v>
          </cell>
          <cell r="F5432">
            <v>311</v>
          </cell>
        </row>
        <row r="5433">
          <cell r="A5433">
            <v>6130514</v>
          </cell>
          <cell r="B5433" t="str">
            <v>...LE FW4090 lgr</v>
          </cell>
          <cell r="C5433">
            <v>514</v>
          </cell>
          <cell r="D5433">
            <v>1</v>
          </cell>
          <cell r="E5433" t="str">
            <v>KS</v>
          </cell>
          <cell r="F5433">
            <v>514</v>
          </cell>
        </row>
        <row r="5434">
          <cell r="A5434">
            <v>6130516</v>
          </cell>
          <cell r="B5434" t="str">
            <v>...LE FW4090 rws</v>
          </cell>
          <cell r="C5434">
            <v>279</v>
          </cell>
          <cell r="D5434">
            <v>1</v>
          </cell>
          <cell r="E5434" t="str">
            <v>KS</v>
          </cell>
          <cell r="F5434">
            <v>279</v>
          </cell>
        </row>
        <row r="5435">
          <cell r="A5435">
            <v>6130517</v>
          </cell>
          <cell r="B5435" t="str">
            <v>...LE FW4090 sgr</v>
          </cell>
          <cell r="C5435">
            <v>311</v>
          </cell>
          <cell r="D5435">
            <v>1</v>
          </cell>
          <cell r="E5435" t="str">
            <v>KS</v>
          </cell>
          <cell r="F5435">
            <v>311</v>
          </cell>
        </row>
        <row r="5436">
          <cell r="A5436">
            <v>6130520</v>
          </cell>
          <cell r="B5436" t="str">
            <v>...LE FW40110 cw</v>
          </cell>
          <cell r="C5436">
            <v>344</v>
          </cell>
          <cell r="D5436">
            <v>1</v>
          </cell>
          <cell r="E5436" t="str">
            <v>KS</v>
          </cell>
          <cell r="F5436">
            <v>344</v>
          </cell>
        </row>
        <row r="5437">
          <cell r="A5437">
            <v>6130521</v>
          </cell>
          <cell r="B5437" t="str">
            <v>...LE FW40110 lgr</v>
          </cell>
          <cell r="C5437">
            <v>588</v>
          </cell>
          <cell r="D5437">
            <v>1</v>
          </cell>
          <cell r="E5437" t="str">
            <v>KS</v>
          </cell>
          <cell r="F5437">
            <v>588</v>
          </cell>
        </row>
        <row r="5438">
          <cell r="A5438">
            <v>6130522</v>
          </cell>
          <cell r="B5438" t="str">
            <v>...LE FW40110 rws</v>
          </cell>
          <cell r="C5438">
            <v>464</v>
          </cell>
          <cell r="D5438">
            <v>1</v>
          </cell>
          <cell r="E5438" t="str">
            <v>KS</v>
          </cell>
          <cell r="F5438">
            <v>464</v>
          </cell>
        </row>
        <row r="5439">
          <cell r="A5439">
            <v>6130523</v>
          </cell>
          <cell r="B5439" t="str">
            <v>...LE FW40110 sg</v>
          </cell>
          <cell r="C5439">
            <v>344</v>
          </cell>
          <cell r="D5439">
            <v>1</v>
          </cell>
          <cell r="E5439" t="str">
            <v>KS</v>
          </cell>
          <cell r="F5439">
            <v>344</v>
          </cell>
        </row>
        <row r="5440">
          <cell r="A5440">
            <v>6130526</v>
          </cell>
          <cell r="B5440" t="str">
            <v>...LE FW6060 lgr</v>
          </cell>
          <cell r="C5440">
            <v>530</v>
          </cell>
          <cell r="D5440">
            <v>1</v>
          </cell>
          <cell r="E5440" t="str">
            <v>KS</v>
          </cell>
          <cell r="F5440">
            <v>530</v>
          </cell>
        </row>
        <row r="5441">
          <cell r="A5441">
            <v>6130528</v>
          </cell>
          <cell r="B5441" t="str">
            <v>...LE FW6060 rws</v>
          </cell>
          <cell r="C5441">
            <v>225</v>
          </cell>
          <cell r="D5441">
            <v>1</v>
          </cell>
          <cell r="E5441" t="str">
            <v>KS</v>
          </cell>
          <cell r="F5441">
            <v>225</v>
          </cell>
        </row>
        <row r="5442">
          <cell r="A5442">
            <v>6130535</v>
          </cell>
          <cell r="B5442" t="str">
            <v>...LE FW60110 rws</v>
          </cell>
          <cell r="C5442">
            <v>340</v>
          </cell>
          <cell r="D5442">
            <v>1</v>
          </cell>
          <cell r="E5442" t="str">
            <v>KS</v>
          </cell>
          <cell r="F5442">
            <v>340</v>
          </cell>
        </row>
        <row r="5443">
          <cell r="A5443">
            <v>6130544</v>
          </cell>
          <cell r="B5443" t="str">
            <v>...LE FW60150 rws</v>
          </cell>
          <cell r="C5443">
            <v>299</v>
          </cell>
          <cell r="D5443">
            <v>1</v>
          </cell>
          <cell r="E5443" t="str">
            <v>KS</v>
          </cell>
          <cell r="F5443">
            <v>299</v>
          </cell>
        </row>
        <row r="5444">
          <cell r="A5444">
            <v>6130550</v>
          </cell>
          <cell r="B5444" t="str">
            <v>...LE FW60190 rws</v>
          </cell>
          <cell r="C5444">
            <v>336</v>
          </cell>
          <cell r="D5444">
            <v>1</v>
          </cell>
          <cell r="E5444" t="str">
            <v>KS</v>
          </cell>
          <cell r="F5444">
            <v>336</v>
          </cell>
        </row>
        <row r="5445">
          <cell r="A5445">
            <v>6130555</v>
          </cell>
          <cell r="B5445" t="str">
            <v>...LE FW60230 rws</v>
          </cell>
          <cell r="C5445">
            <v>335</v>
          </cell>
          <cell r="D5445">
            <v>1</v>
          </cell>
          <cell r="E5445" t="str">
            <v>KS</v>
          </cell>
          <cell r="F5445">
            <v>335</v>
          </cell>
        </row>
        <row r="5446">
          <cell r="A5446">
            <v>6130562</v>
          </cell>
          <cell r="B5446" t="str">
            <v>...LE FW4060 rws</v>
          </cell>
          <cell r="C5446">
            <v>214</v>
          </cell>
          <cell r="D5446">
            <v>1</v>
          </cell>
          <cell r="E5446" t="str">
            <v>KS</v>
          </cell>
          <cell r="F5446">
            <v>214</v>
          </cell>
        </row>
        <row r="5447">
          <cell r="A5447">
            <v>6130565</v>
          </cell>
          <cell r="B5447" t="str">
            <v>...LE FW6090 cws</v>
          </cell>
          <cell r="C5447">
            <v>363</v>
          </cell>
          <cell r="D5447">
            <v>1</v>
          </cell>
          <cell r="E5447" t="str">
            <v>KS</v>
          </cell>
          <cell r="F5447">
            <v>363</v>
          </cell>
        </row>
        <row r="5448">
          <cell r="A5448">
            <v>6130566</v>
          </cell>
          <cell r="B5448" t="str">
            <v>...LE FW6090 rws</v>
          </cell>
          <cell r="C5448">
            <v>286</v>
          </cell>
          <cell r="D5448">
            <v>1</v>
          </cell>
          <cell r="E5448" t="str">
            <v>KS</v>
          </cell>
          <cell r="F5448">
            <v>286</v>
          </cell>
        </row>
        <row r="5449">
          <cell r="A5449">
            <v>6130567</v>
          </cell>
          <cell r="B5449" t="str">
            <v>...LE FW6090 sgr</v>
          </cell>
          <cell r="C5449">
            <v>363</v>
          </cell>
          <cell r="D5449">
            <v>1</v>
          </cell>
          <cell r="E5449" t="str">
            <v>KS</v>
          </cell>
          <cell r="F5449">
            <v>363</v>
          </cell>
        </row>
        <row r="5450">
          <cell r="A5450">
            <v>6130568</v>
          </cell>
          <cell r="B5450" t="str">
            <v>...LE FW6090 lgr</v>
          </cell>
          <cell r="C5450">
            <v>363</v>
          </cell>
          <cell r="D5450">
            <v>1</v>
          </cell>
          <cell r="E5450" t="str">
            <v>KS</v>
          </cell>
          <cell r="F5450">
            <v>363</v>
          </cell>
        </row>
        <row r="5451">
          <cell r="A5451">
            <v>6130602</v>
          </cell>
          <cell r="B5451" t="str">
            <v>...LE ES3060 cws</v>
          </cell>
          <cell r="C5451">
            <v>142</v>
          </cell>
          <cell r="D5451">
            <v>1</v>
          </cell>
          <cell r="E5451" t="str">
            <v>KS</v>
          </cell>
          <cell r="F5451">
            <v>142</v>
          </cell>
        </row>
        <row r="5452">
          <cell r="A5452">
            <v>6130604</v>
          </cell>
          <cell r="B5452" t="str">
            <v>...LE ES3060 lgr</v>
          </cell>
          <cell r="C5452">
            <v>142</v>
          </cell>
          <cell r="D5452">
            <v>1</v>
          </cell>
          <cell r="E5452" t="str">
            <v>KS</v>
          </cell>
          <cell r="F5452">
            <v>142</v>
          </cell>
        </row>
        <row r="5453">
          <cell r="A5453">
            <v>6130606</v>
          </cell>
          <cell r="B5453" t="str">
            <v>...LE ES3060 rws</v>
          </cell>
          <cell r="C5453">
            <v>62</v>
          </cell>
          <cell r="D5453">
            <v>1</v>
          </cell>
          <cell r="E5453" t="str">
            <v>KS</v>
          </cell>
          <cell r="F5453">
            <v>62</v>
          </cell>
        </row>
        <row r="5454">
          <cell r="A5454">
            <v>6130607</v>
          </cell>
          <cell r="B5454" t="str">
            <v>...LE ES3060 sgr</v>
          </cell>
          <cell r="C5454">
            <v>86</v>
          </cell>
          <cell r="D5454">
            <v>1</v>
          </cell>
          <cell r="E5454" t="str">
            <v>KS</v>
          </cell>
          <cell r="F5454">
            <v>86</v>
          </cell>
        </row>
        <row r="5455">
          <cell r="A5455">
            <v>6130613</v>
          </cell>
          <cell r="B5455" t="str">
            <v>...LE ES4060 rws</v>
          </cell>
          <cell r="C5455">
            <v>77</v>
          </cell>
          <cell r="D5455">
            <v>1</v>
          </cell>
          <cell r="E5455" t="str">
            <v>KS</v>
          </cell>
          <cell r="F5455">
            <v>77</v>
          </cell>
        </row>
        <row r="5456">
          <cell r="A5456">
            <v>6130614</v>
          </cell>
          <cell r="B5456" t="str">
            <v>...LE ES4060 sgr</v>
          </cell>
          <cell r="C5456">
            <v>158</v>
          </cell>
          <cell r="D5456">
            <v>1</v>
          </cell>
          <cell r="E5456" t="str">
            <v>KS</v>
          </cell>
          <cell r="F5456">
            <v>158</v>
          </cell>
        </row>
        <row r="5457">
          <cell r="A5457">
            <v>6130625</v>
          </cell>
          <cell r="B5457" t="str">
            <v>...LE ES4090 cws</v>
          </cell>
          <cell r="C5457">
            <v>158</v>
          </cell>
          <cell r="D5457">
            <v>1</v>
          </cell>
          <cell r="E5457" t="str">
            <v>KS</v>
          </cell>
          <cell r="F5457">
            <v>158</v>
          </cell>
        </row>
        <row r="5458">
          <cell r="A5458">
            <v>6130626</v>
          </cell>
          <cell r="B5458" t="str">
            <v>...LE ES4090 lgr</v>
          </cell>
          <cell r="C5458">
            <v>182</v>
          </cell>
          <cell r="D5458">
            <v>1</v>
          </cell>
          <cell r="E5458" t="str">
            <v>KS</v>
          </cell>
          <cell r="F5458">
            <v>182</v>
          </cell>
        </row>
        <row r="5459">
          <cell r="A5459">
            <v>6130627</v>
          </cell>
          <cell r="B5459" t="str">
            <v>...LE ES4090 rws</v>
          </cell>
          <cell r="C5459">
            <v>62</v>
          </cell>
          <cell r="D5459">
            <v>1</v>
          </cell>
          <cell r="E5459" t="str">
            <v>KS</v>
          </cell>
          <cell r="F5459">
            <v>62</v>
          </cell>
        </row>
        <row r="5460">
          <cell r="A5460">
            <v>6130628</v>
          </cell>
          <cell r="B5460" t="str">
            <v>...LE ES4090 sgr</v>
          </cell>
          <cell r="C5460">
            <v>158</v>
          </cell>
          <cell r="D5460">
            <v>1</v>
          </cell>
          <cell r="E5460" t="str">
            <v>KS</v>
          </cell>
          <cell r="F5460">
            <v>158</v>
          </cell>
        </row>
        <row r="5461">
          <cell r="A5461">
            <v>6130636</v>
          </cell>
          <cell r="B5461" t="str">
            <v>...LE ES40110 cw</v>
          </cell>
          <cell r="C5461">
            <v>105</v>
          </cell>
          <cell r="D5461">
            <v>1</v>
          </cell>
          <cell r="E5461" t="str">
            <v>KS</v>
          </cell>
          <cell r="F5461">
            <v>105</v>
          </cell>
        </row>
        <row r="5462">
          <cell r="A5462">
            <v>6130637</v>
          </cell>
          <cell r="B5462" t="str">
            <v>...LE ES40110 lgr</v>
          </cell>
          <cell r="C5462">
            <v>203</v>
          </cell>
          <cell r="D5462">
            <v>1</v>
          </cell>
          <cell r="E5462" t="str">
            <v>KS</v>
          </cell>
          <cell r="F5462">
            <v>203</v>
          </cell>
        </row>
        <row r="5463">
          <cell r="A5463">
            <v>6130638</v>
          </cell>
          <cell r="B5463" t="str">
            <v>...LE ES40110 rws</v>
          </cell>
          <cell r="C5463">
            <v>67</v>
          </cell>
          <cell r="D5463">
            <v>1</v>
          </cell>
          <cell r="E5463" t="str">
            <v>KS</v>
          </cell>
          <cell r="F5463">
            <v>67</v>
          </cell>
        </row>
        <row r="5464">
          <cell r="A5464">
            <v>6130639</v>
          </cell>
          <cell r="B5464" t="str">
            <v>...LE ES40110 sgr</v>
          </cell>
          <cell r="C5464">
            <v>173</v>
          </cell>
          <cell r="D5464">
            <v>1</v>
          </cell>
          <cell r="E5464" t="str">
            <v>KS</v>
          </cell>
          <cell r="F5464">
            <v>173</v>
          </cell>
        </row>
        <row r="5465">
          <cell r="A5465">
            <v>6130666</v>
          </cell>
          <cell r="B5465" t="str">
            <v>...LE ES6060 cws</v>
          </cell>
          <cell r="C5465">
            <v>100</v>
          </cell>
          <cell r="D5465">
            <v>1</v>
          </cell>
          <cell r="E5465" t="str">
            <v>KS</v>
          </cell>
          <cell r="F5465">
            <v>100</v>
          </cell>
        </row>
        <row r="5466">
          <cell r="A5466">
            <v>6130667</v>
          </cell>
          <cell r="B5466" t="str">
            <v>...LE ES6060 lgr</v>
          </cell>
          <cell r="C5466">
            <v>190</v>
          </cell>
          <cell r="D5466">
            <v>1</v>
          </cell>
          <cell r="E5466" t="str">
            <v>KS</v>
          </cell>
          <cell r="F5466">
            <v>190</v>
          </cell>
        </row>
        <row r="5467">
          <cell r="A5467">
            <v>6130668</v>
          </cell>
          <cell r="B5467" t="str">
            <v>...LE ES6060 rws</v>
          </cell>
          <cell r="C5467">
            <v>59</v>
          </cell>
          <cell r="D5467">
            <v>1</v>
          </cell>
          <cell r="E5467" t="str">
            <v>KS</v>
          </cell>
          <cell r="F5467">
            <v>59</v>
          </cell>
        </row>
        <row r="5468">
          <cell r="A5468">
            <v>6130669</v>
          </cell>
          <cell r="B5468" t="str">
            <v>...LE ES6060 sgr</v>
          </cell>
          <cell r="C5468">
            <v>239</v>
          </cell>
          <cell r="D5468">
            <v>1</v>
          </cell>
          <cell r="E5468" t="str">
            <v>KS</v>
          </cell>
          <cell r="F5468">
            <v>239</v>
          </cell>
        </row>
        <row r="5469">
          <cell r="A5469">
            <v>6130676</v>
          </cell>
          <cell r="B5469" t="str">
            <v>...LE ES6090 cws</v>
          </cell>
          <cell r="C5469">
            <v>111</v>
          </cell>
          <cell r="D5469">
            <v>1</v>
          </cell>
          <cell r="E5469" t="str">
            <v>KS</v>
          </cell>
          <cell r="F5469">
            <v>111</v>
          </cell>
        </row>
        <row r="5470">
          <cell r="A5470">
            <v>6130677</v>
          </cell>
          <cell r="B5470" t="str">
            <v>...LE ES6090 lgr</v>
          </cell>
          <cell r="C5470">
            <v>227</v>
          </cell>
          <cell r="D5470">
            <v>1</v>
          </cell>
          <cell r="E5470" t="str">
            <v>KS</v>
          </cell>
          <cell r="F5470">
            <v>227</v>
          </cell>
        </row>
        <row r="5471">
          <cell r="A5471">
            <v>6130678</v>
          </cell>
          <cell r="B5471" t="str">
            <v>...LE ES6090 rws</v>
          </cell>
          <cell r="C5471">
            <v>79</v>
          </cell>
          <cell r="D5471">
            <v>1</v>
          </cell>
          <cell r="E5471" t="str">
            <v>KS</v>
          </cell>
          <cell r="F5471">
            <v>79</v>
          </cell>
        </row>
        <row r="5472">
          <cell r="A5472">
            <v>6130679</v>
          </cell>
          <cell r="B5472" t="str">
            <v>...LE ES6090 sgr</v>
          </cell>
          <cell r="C5472">
            <v>172</v>
          </cell>
          <cell r="D5472">
            <v>1</v>
          </cell>
          <cell r="E5472" t="str">
            <v>KS</v>
          </cell>
          <cell r="F5472">
            <v>172</v>
          </cell>
        </row>
        <row r="5473">
          <cell r="A5473">
            <v>6130684</v>
          </cell>
          <cell r="B5473" t="str">
            <v>...LE ES60110 cws</v>
          </cell>
          <cell r="C5473">
            <v>261</v>
          </cell>
          <cell r="D5473">
            <v>1</v>
          </cell>
          <cell r="E5473" t="str">
            <v>KS</v>
          </cell>
          <cell r="F5473">
            <v>261</v>
          </cell>
        </row>
        <row r="5474">
          <cell r="A5474">
            <v>6130685</v>
          </cell>
          <cell r="B5474" t="str">
            <v>...LE ES60110 lgr</v>
          </cell>
          <cell r="C5474">
            <v>201</v>
          </cell>
          <cell r="D5474">
            <v>1</v>
          </cell>
          <cell r="E5474" t="str">
            <v>KS</v>
          </cell>
          <cell r="F5474">
            <v>201</v>
          </cell>
        </row>
        <row r="5475">
          <cell r="A5475">
            <v>6130686</v>
          </cell>
          <cell r="B5475" t="str">
            <v>...LE ES60110 rws</v>
          </cell>
          <cell r="C5475">
            <v>77</v>
          </cell>
          <cell r="D5475">
            <v>1</v>
          </cell>
          <cell r="E5475" t="str">
            <v>KS</v>
          </cell>
          <cell r="F5475">
            <v>77</v>
          </cell>
        </row>
        <row r="5476">
          <cell r="A5476">
            <v>6130687</v>
          </cell>
          <cell r="B5476" t="str">
            <v>...LE ES60110 sgr</v>
          </cell>
          <cell r="C5476">
            <v>302</v>
          </cell>
          <cell r="D5476">
            <v>1</v>
          </cell>
          <cell r="E5476" t="str">
            <v>KS</v>
          </cell>
          <cell r="F5476">
            <v>302</v>
          </cell>
        </row>
        <row r="5477">
          <cell r="A5477">
            <v>6130690</v>
          </cell>
          <cell r="B5477" t="str">
            <v>...LE ES60150 lgr</v>
          </cell>
          <cell r="C5477">
            <v>448</v>
          </cell>
          <cell r="D5477">
            <v>1</v>
          </cell>
          <cell r="E5477" t="str">
            <v>KS</v>
          </cell>
          <cell r="F5477">
            <v>448</v>
          </cell>
        </row>
        <row r="5478">
          <cell r="A5478">
            <v>6130691</v>
          </cell>
          <cell r="B5478" t="str">
            <v>...LE ES60150 rws</v>
          </cell>
          <cell r="C5478">
            <v>78</v>
          </cell>
          <cell r="D5478">
            <v>1</v>
          </cell>
          <cell r="E5478" t="str">
            <v>KS</v>
          </cell>
          <cell r="F5478">
            <v>78</v>
          </cell>
        </row>
        <row r="5479">
          <cell r="A5479">
            <v>6130694</v>
          </cell>
          <cell r="B5479" t="str">
            <v>...LE ES60190 lgr</v>
          </cell>
          <cell r="C5479">
            <v>172</v>
          </cell>
          <cell r="D5479">
            <v>1</v>
          </cell>
          <cell r="E5479" t="str">
            <v>KS</v>
          </cell>
          <cell r="F5479">
            <v>172</v>
          </cell>
        </row>
        <row r="5480">
          <cell r="A5480">
            <v>6130695</v>
          </cell>
          <cell r="B5480" t="str">
            <v>...LE ES60190 rws</v>
          </cell>
          <cell r="C5480">
            <v>77</v>
          </cell>
          <cell r="D5480">
            <v>1</v>
          </cell>
          <cell r="E5480" t="str">
            <v>KS</v>
          </cell>
          <cell r="F5480">
            <v>77</v>
          </cell>
        </row>
        <row r="5481">
          <cell r="A5481">
            <v>6130698</v>
          </cell>
          <cell r="B5481" t="str">
            <v>...LE ES60230 rws</v>
          </cell>
          <cell r="C5481">
            <v>80</v>
          </cell>
          <cell r="D5481">
            <v>1</v>
          </cell>
          <cell r="E5481" t="str">
            <v>KS</v>
          </cell>
          <cell r="F5481">
            <v>80</v>
          </cell>
        </row>
        <row r="5482">
          <cell r="A5482">
            <v>6130699</v>
          </cell>
          <cell r="B5482" t="str">
            <v>...LE ES60230 sgr</v>
          </cell>
          <cell r="C5482">
            <v>222</v>
          </cell>
          <cell r="D5482">
            <v>1</v>
          </cell>
          <cell r="E5482" t="str">
            <v>KS</v>
          </cell>
          <cell r="F5482">
            <v>222</v>
          </cell>
        </row>
        <row r="5483">
          <cell r="A5483">
            <v>6130803</v>
          </cell>
          <cell r="B5483" t="str">
            <v>...LEH 2020 rws</v>
          </cell>
          <cell r="C5483">
            <v>316</v>
          </cell>
          <cell r="D5483">
            <v>1</v>
          </cell>
          <cell r="E5483" t="str">
            <v>M</v>
          </cell>
          <cell r="F5483">
            <v>316</v>
          </cell>
        </row>
        <row r="5484">
          <cell r="A5484">
            <v>6130806</v>
          </cell>
          <cell r="B5484" t="str">
            <v>...LEH 3045 rws</v>
          </cell>
          <cell r="C5484">
            <v>610</v>
          </cell>
          <cell r="D5484">
            <v>1</v>
          </cell>
          <cell r="E5484" t="str">
            <v>M</v>
          </cell>
          <cell r="F5484">
            <v>610</v>
          </cell>
        </row>
        <row r="5485">
          <cell r="A5485">
            <v>6130811</v>
          </cell>
          <cell r="B5485" t="str">
            <v>...LEH 4060 TW rws</v>
          </cell>
          <cell r="C5485">
            <v>799</v>
          </cell>
          <cell r="D5485">
            <v>1</v>
          </cell>
          <cell r="E5485" t="str">
            <v>M</v>
          </cell>
          <cell r="F5485">
            <v>799</v>
          </cell>
        </row>
        <row r="5486">
          <cell r="A5486">
            <v>6130815</v>
          </cell>
          <cell r="B5486" t="str">
            <v>...LEH 6090 rws</v>
          </cell>
          <cell r="C5486">
            <v>1512</v>
          </cell>
          <cell r="D5486">
            <v>1</v>
          </cell>
          <cell r="E5486" t="str">
            <v>M</v>
          </cell>
          <cell r="F5486">
            <v>1512</v>
          </cell>
        </row>
        <row r="5487">
          <cell r="A5487">
            <v>6130820</v>
          </cell>
          <cell r="B5487" t="str">
            <v>...LEH 65110 rws</v>
          </cell>
          <cell r="C5487">
            <v>1561</v>
          </cell>
          <cell r="D5487">
            <v>1</v>
          </cell>
          <cell r="E5487" t="str">
            <v>M</v>
          </cell>
          <cell r="F5487">
            <v>1561</v>
          </cell>
        </row>
        <row r="5488">
          <cell r="A5488">
            <v>6130825</v>
          </cell>
          <cell r="B5488" t="str">
            <v>...LEH 65150 rws</v>
          </cell>
          <cell r="C5488">
            <v>2872</v>
          </cell>
          <cell r="D5488">
            <v>1</v>
          </cell>
          <cell r="E5488" t="str">
            <v>M</v>
          </cell>
          <cell r="F5488">
            <v>2872</v>
          </cell>
        </row>
        <row r="5489">
          <cell r="A5489">
            <v>6130838</v>
          </cell>
          <cell r="B5489" t="str">
            <v>...AXM AI11065 blc</v>
          </cell>
          <cell r="C5489">
            <v>270</v>
          </cell>
          <cell r="D5489">
            <v>1</v>
          </cell>
          <cell r="E5489" t="str">
            <v>KS</v>
          </cell>
          <cell r="F5489">
            <v>270</v>
          </cell>
        </row>
        <row r="5490">
          <cell r="A5490">
            <v>6130842</v>
          </cell>
          <cell r="B5490" t="str">
            <v>...AXM AI15065 blc</v>
          </cell>
          <cell r="C5490">
            <v>281</v>
          </cell>
          <cell r="D5490">
            <v>1</v>
          </cell>
          <cell r="E5490" t="str">
            <v>KS</v>
          </cell>
          <cell r="F5490">
            <v>281</v>
          </cell>
        </row>
        <row r="5491">
          <cell r="A5491">
            <v>6130858</v>
          </cell>
          <cell r="B5491" t="str">
            <v>...AXM AE11065 blc</v>
          </cell>
          <cell r="C5491">
            <v>460</v>
          </cell>
          <cell r="D5491">
            <v>1</v>
          </cell>
          <cell r="E5491" t="str">
            <v>KS</v>
          </cell>
          <cell r="F5491">
            <v>460</v>
          </cell>
        </row>
        <row r="5492">
          <cell r="A5492">
            <v>6130862</v>
          </cell>
          <cell r="B5492" t="str">
            <v>...AXM AE15065 blc</v>
          </cell>
          <cell r="C5492">
            <v>377</v>
          </cell>
          <cell r="D5492">
            <v>1</v>
          </cell>
          <cell r="E5492" t="str">
            <v>KS</v>
          </cell>
          <cell r="F5492">
            <v>377</v>
          </cell>
        </row>
        <row r="5493">
          <cell r="A5493">
            <v>6130872</v>
          </cell>
          <cell r="B5493" t="str">
            <v>...AXM AP11065 blc</v>
          </cell>
          <cell r="C5493">
            <v>398</v>
          </cell>
          <cell r="D5493">
            <v>1</v>
          </cell>
          <cell r="E5493" t="str">
            <v>KS</v>
          </cell>
          <cell r="F5493">
            <v>398</v>
          </cell>
        </row>
        <row r="5494">
          <cell r="A5494">
            <v>6130875</v>
          </cell>
          <cell r="B5494" t="str">
            <v>...AXM AP15065 blc</v>
          </cell>
          <cell r="C5494">
            <v>368</v>
          </cell>
          <cell r="D5494">
            <v>1</v>
          </cell>
          <cell r="E5494" t="str">
            <v>KS</v>
          </cell>
          <cell r="F5494">
            <v>368</v>
          </cell>
        </row>
        <row r="5495">
          <cell r="A5495">
            <v>6130885</v>
          </cell>
          <cell r="B5495" t="str">
            <v>...LE ES6090 rws</v>
          </cell>
          <cell r="C5495">
            <v>68</v>
          </cell>
          <cell r="D5495">
            <v>1</v>
          </cell>
          <cell r="E5495" t="str">
            <v>KS</v>
          </cell>
          <cell r="F5495">
            <v>68</v>
          </cell>
        </row>
        <row r="5496">
          <cell r="A5496">
            <v>6130888</v>
          </cell>
          <cell r="B5496" t="str">
            <v>...AXM EMB11065 blc</v>
          </cell>
          <cell r="C5496">
            <v>254</v>
          </cell>
          <cell r="D5496">
            <v>1</v>
          </cell>
          <cell r="E5496" t="str">
            <v>KS</v>
          </cell>
          <cell r="F5496">
            <v>254</v>
          </cell>
        </row>
        <row r="5497">
          <cell r="A5497">
            <v>6130892</v>
          </cell>
          <cell r="B5497" t="str">
            <v>...AXM EMB15065 blc</v>
          </cell>
          <cell r="C5497">
            <v>84</v>
          </cell>
          <cell r="D5497">
            <v>1</v>
          </cell>
          <cell r="E5497" t="str">
            <v>KS</v>
          </cell>
          <cell r="F5497">
            <v>84</v>
          </cell>
        </row>
        <row r="5498">
          <cell r="A5498">
            <v>6130899</v>
          </cell>
          <cell r="B5498" t="str">
            <v>...LEH 65TW rws</v>
          </cell>
          <cell r="C5498">
            <v>379</v>
          </cell>
          <cell r="D5498">
            <v>1</v>
          </cell>
          <cell r="E5498" t="str">
            <v>M</v>
          </cell>
          <cell r="F5498">
            <v>379</v>
          </cell>
        </row>
        <row r="5499">
          <cell r="A5499">
            <v>6130905</v>
          </cell>
          <cell r="B5499" t="str">
            <v>...MKE 67 cws</v>
          </cell>
          <cell r="C5499">
            <v>42</v>
          </cell>
          <cell r="D5499">
            <v>1</v>
          </cell>
          <cell r="E5499" t="str">
            <v>M</v>
          </cell>
          <cell r="F5499">
            <v>42</v>
          </cell>
        </row>
        <row r="5500">
          <cell r="A5500">
            <v>6130909</v>
          </cell>
          <cell r="B5500" t="str">
            <v>...MKE  810 cws</v>
          </cell>
          <cell r="C5500">
            <v>62</v>
          </cell>
          <cell r="D5500">
            <v>1</v>
          </cell>
          <cell r="E5500" t="str">
            <v>M</v>
          </cell>
          <cell r="F5500">
            <v>62</v>
          </cell>
        </row>
        <row r="5501">
          <cell r="A5501">
            <v>6130935</v>
          </cell>
          <cell r="B5501" t="str">
            <v>...ATR 2212 ADH</v>
          </cell>
          <cell r="C5501">
            <v>96</v>
          </cell>
          <cell r="D5501">
            <v>1</v>
          </cell>
          <cell r="E5501" t="str">
            <v>M</v>
          </cell>
          <cell r="F5501">
            <v>96</v>
          </cell>
        </row>
        <row r="5502">
          <cell r="A5502">
            <v>6130937</v>
          </cell>
          <cell r="B5502" t="str">
            <v>...ATR 2212 bn</v>
          </cell>
          <cell r="C5502">
            <v>112</v>
          </cell>
          <cell r="D5502">
            <v>1</v>
          </cell>
          <cell r="E5502" t="str">
            <v>M</v>
          </cell>
          <cell r="F5502">
            <v>112</v>
          </cell>
        </row>
        <row r="5503">
          <cell r="A5503">
            <v>6130941</v>
          </cell>
          <cell r="B5503" t="str">
            <v>...ATR 3212 ADH</v>
          </cell>
          <cell r="C5503">
            <v>122</v>
          </cell>
          <cell r="D5503">
            <v>1</v>
          </cell>
          <cell r="E5503" t="str">
            <v>M</v>
          </cell>
          <cell r="F5503">
            <v>122</v>
          </cell>
        </row>
        <row r="5504">
          <cell r="A5504">
            <v>6130943</v>
          </cell>
          <cell r="B5504" t="str">
            <v>...ATR 3212 bn</v>
          </cell>
          <cell r="C5504">
            <v>211</v>
          </cell>
          <cell r="D5504">
            <v>1</v>
          </cell>
          <cell r="E5504" t="str">
            <v>M</v>
          </cell>
          <cell r="F5504">
            <v>211</v>
          </cell>
        </row>
        <row r="5505">
          <cell r="A5505">
            <v>6130950</v>
          </cell>
          <cell r="B5505" t="str">
            <v>...ATR 3417 CL bn</v>
          </cell>
          <cell r="C5505">
            <v>225</v>
          </cell>
          <cell r="D5505">
            <v>1</v>
          </cell>
          <cell r="E5505" t="str">
            <v>M</v>
          </cell>
          <cell r="F5505">
            <v>225</v>
          </cell>
        </row>
        <row r="5506">
          <cell r="A5506">
            <v>6130951</v>
          </cell>
          <cell r="B5506" t="str">
            <v>...ATR 3417 ADH</v>
          </cell>
          <cell r="C5506">
            <v>117</v>
          </cell>
          <cell r="D5506">
            <v>1</v>
          </cell>
          <cell r="E5506" t="str">
            <v>M</v>
          </cell>
          <cell r="F5506">
            <v>117</v>
          </cell>
        </row>
        <row r="5507">
          <cell r="A5507">
            <v>6130958</v>
          </cell>
          <cell r="B5507" t="str">
            <v>...ATR 5422 blc</v>
          </cell>
          <cell r="C5507">
            <v>151</v>
          </cell>
          <cell r="D5507">
            <v>1</v>
          </cell>
          <cell r="E5507" t="str">
            <v>M</v>
          </cell>
          <cell r="F5507">
            <v>151</v>
          </cell>
        </row>
        <row r="5508">
          <cell r="A5508">
            <v>6130959</v>
          </cell>
          <cell r="B5508" t="str">
            <v>...ATR 5422 CL blc</v>
          </cell>
          <cell r="C5508">
            <v>180</v>
          </cell>
          <cell r="D5508">
            <v>1</v>
          </cell>
          <cell r="E5508" t="str">
            <v>M</v>
          </cell>
          <cell r="F5508">
            <v>180</v>
          </cell>
        </row>
        <row r="5509">
          <cell r="A5509">
            <v>6130965</v>
          </cell>
          <cell r="B5509" t="str">
            <v>...ATR 7422 CL blc</v>
          </cell>
          <cell r="C5509">
            <v>253</v>
          </cell>
          <cell r="D5509">
            <v>1</v>
          </cell>
          <cell r="E5509" t="str">
            <v>M</v>
          </cell>
          <cell r="F5509">
            <v>253</v>
          </cell>
        </row>
        <row r="5510">
          <cell r="A5510">
            <v>6130972</v>
          </cell>
          <cell r="B5510" t="str">
            <v>...ATR JO2212 blc</v>
          </cell>
          <cell r="C5510">
            <v>21</v>
          </cell>
          <cell r="D5510">
            <v>1</v>
          </cell>
          <cell r="E5510" t="str">
            <v>KS</v>
          </cell>
          <cell r="F5510">
            <v>21</v>
          </cell>
        </row>
        <row r="5511">
          <cell r="A5511">
            <v>6130975</v>
          </cell>
          <cell r="B5511" t="str">
            <v>...ATR JO3212 blc</v>
          </cell>
          <cell r="C5511">
            <v>21</v>
          </cell>
          <cell r="D5511">
            <v>1</v>
          </cell>
          <cell r="E5511" t="str">
            <v>KS</v>
          </cell>
          <cell r="F5511">
            <v>21</v>
          </cell>
        </row>
        <row r="5512">
          <cell r="A5512">
            <v>6130978</v>
          </cell>
          <cell r="B5512" t="str">
            <v>...ATR JO3417 blc</v>
          </cell>
          <cell r="C5512">
            <v>30</v>
          </cell>
          <cell r="D5512">
            <v>1</v>
          </cell>
          <cell r="E5512" t="str">
            <v>KS</v>
          </cell>
          <cell r="F5512">
            <v>30</v>
          </cell>
        </row>
        <row r="5513">
          <cell r="A5513">
            <v>6130982</v>
          </cell>
          <cell r="B5513" t="str">
            <v>...ATR JO5422 blc</v>
          </cell>
          <cell r="C5513">
            <v>21</v>
          </cell>
          <cell r="D5513">
            <v>1</v>
          </cell>
          <cell r="E5513" t="str">
            <v>KS</v>
          </cell>
          <cell r="F5513">
            <v>21</v>
          </cell>
        </row>
        <row r="5514">
          <cell r="A5514">
            <v>6130985</v>
          </cell>
          <cell r="B5514" t="str">
            <v>...ATR JO7422 blc</v>
          </cell>
          <cell r="C5514">
            <v>64</v>
          </cell>
          <cell r="D5514">
            <v>1</v>
          </cell>
          <cell r="E5514" t="str">
            <v>KS</v>
          </cell>
          <cell r="F5514">
            <v>64</v>
          </cell>
        </row>
        <row r="5515">
          <cell r="A5515">
            <v>6130992</v>
          </cell>
          <cell r="B5515" t="str">
            <v>...ATR AI2212</v>
          </cell>
          <cell r="C5515">
            <v>42</v>
          </cell>
          <cell r="D5515">
            <v>1</v>
          </cell>
          <cell r="E5515" t="str">
            <v>KS</v>
          </cell>
          <cell r="F5515">
            <v>42</v>
          </cell>
        </row>
        <row r="5516">
          <cell r="A5516">
            <v>6130994</v>
          </cell>
          <cell r="B5516" t="str">
            <v>...ATR AI3212 blc</v>
          </cell>
          <cell r="C5516">
            <v>42</v>
          </cell>
          <cell r="D5516">
            <v>1</v>
          </cell>
          <cell r="E5516" t="str">
            <v>KS</v>
          </cell>
          <cell r="F5516">
            <v>42</v>
          </cell>
        </row>
        <row r="5517">
          <cell r="A5517">
            <v>6130996</v>
          </cell>
          <cell r="B5517" t="str">
            <v>...ATR AI3417 blc</v>
          </cell>
          <cell r="C5517">
            <v>77</v>
          </cell>
          <cell r="D5517">
            <v>1</v>
          </cell>
          <cell r="E5517" t="str">
            <v>KS</v>
          </cell>
          <cell r="F5517">
            <v>77</v>
          </cell>
        </row>
        <row r="5518">
          <cell r="A5518">
            <v>6130998</v>
          </cell>
          <cell r="B5518" t="str">
            <v>...ATR AI5422 blc</v>
          </cell>
          <cell r="C5518">
            <v>80</v>
          </cell>
          <cell r="D5518">
            <v>1</v>
          </cell>
          <cell r="E5518" t="str">
            <v>KS</v>
          </cell>
          <cell r="F5518">
            <v>80</v>
          </cell>
        </row>
        <row r="5519">
          <cell r="A5519">
            <v>6130999</v>
          </cell>
          <cell r="B5519" t="str">
            <v>...ATR AI7422 blc</v>
          </cell>
          <cell r="C5519">
            <v>81</v>
          </cell>
          <cell r="D5519">
            <v>1</v>
          </cell>
          <cell r="E5519" t="str">
            <v>KS</v>
          </cell>
          <cell r="F5519">
            <v>81</v>
          </cell>
        </row>
        <row r="5520">
          <cell r="A5520">
            <v>6131002</v>
          </cell>
          <cell r="B5520" t="str">
            <v>...ATR AE2212 blc</v>
          </cell>
          <cell r="C5520">
            <v>42</v>
          </cell>
          <cell r="D5520">
            <v>1</v>
          </cell>
          <cell r="E5520" t="str">
            <v>KS</v>
          </cell>
          <cell r="F5520">
            <v>42</v>
          </cell>
        </row>
        <row r="5521">
          <cell r="A5521">
            <v>6131004</v>
          </cell>
          <cell r="B5521" t="str">
            <v>...ATR AE3212 blc</v>
          </cell>
          <cell r="C5521">
            <v>42</v>
          </cell>
          <cell r="D5521">
            <v>1</v>
          </cell>
          <cell r="E5521" t="str">
            <v>KS</v>
          </cell>
          <cell r="F5521">
            <v>42</v>
          </cell>
        </row>
        <row r="5522">
          <cell r="A5522">
            <v>6131006</v>
          </cell>
          <cell r="B5522" t="str">
            <v>...ATR AE3417 blc</v>
          </cell>
          <cell r="C5522">
            <v>80</v>
          </cell>
          <cell r="D5522">
            <v>1</v>
          </cell>
          <cell r="E5522" t="str">
            <v>KS</v>
          </cell>
          <cell r="F5522">
            <v>80</v>
          </cell>
        </row>
        <row r="5523">
          <cell r="A5523">
            <v>6131008</v>
          </cell>
          <cell r="B5523" t="str">
            <v>...ATR AE5422 blc</v>
          </cell>
          <cell r="C5523">
            <v>84</v>
          </cell>
          <cell r="D5523">
            <v>1</v>
          </cell>
          <cell r="E5523" t="str">
            <v>KS</v>
          </cell>
          <cell r="F5523">
            <v>84</v>
          </cell>
        </row>
        <row r="5524">
          <cell r="A5524">
            <v>6131009</v>
          </cell>
          <cell r="B5524" t="str">
            <v>...ATR AE7422 blc</v>
          </cell>
          <cell r="C5524">
            <v>92</v>
          </cell>
          <cell r="D5524">
            <v>1</v>
          </cell>
          <cell r="E5524" t="str">
            <v>KS</v>
          </cell>
          <cell r="F5524">
            <v>92</v>
          </cell>
        </row>
        <row r="5525">
          <cell r="A5525">
            <v>6131014</v>
          </cell>
          <cell r="B5525" t="str">
            <v>...ATR TE2212 blc</v>
          </cell>
          <cell r="C5525">
            <v>81</v>
          </cell>
          <cell r="D5525">
            <v>1</v>
          </cell>
          <cell r="E5525" t="str">
            <v>KS</v>
          </cell>
          <cell r="F5525">
            <v>81</v>
          </cell>
        </row>
        <row r="5526">
          <cell r="A5526">
            <v>6131020</v>
          </cell>
          <cell r="B5526" t="str">
            <v>...ATR AP2212 blc</v>
          </cell>
          <cell r="C5526">
            <v>31</v>
          </cell>
          <cell r="D5526">
            <v>1</v>
          </cell>
          <cell r="E5526" t="str">
            <v>KS</v>
          </cell>
          <cell r="F5526">
            <v>31</v>
          </cell>
        </row>
        <row r="5527">
          <cell r="A5527">
            <v>6131022</v>
          </cell>
          <cell r="B5527" t="str">
            <v>...ATR AP3212 blc</v>
          </cell>
          <cell r="C5527">
            <v>32</v>
          </cell>
          <cell r="D5527">
            <v>1</v>
          </cell>
          <cell r="E5527" t="str">
            <v>KS</v>
          </cell>
          <cell r="F5527">
            <v>32</v>
          </cell>
        </row>
        <row r="5528">
          <cell r="A5528">
            <v>6131024</v>
          </cell>
          <cell r="B5528" t="str">
            <v>...ATR AP3417 blc</v>
          </cell>
          <cell r="C5528">
            <v>58</v>
          </cell>
          <cell r="D5528">
            <v>1</v>
          </cell>
          <cell r="E5528" t="str">
            <v>KS</v>
          </cell>
          <cell r="F5528">
            <v>58</v>
          </cell>
        </row>
        <row r="5529">
          <cell r="A5529">
            <v>6131026</v>
          </cell>
          <cell r="B5529" t="str">
            <v>...ATR AP5422 blc</v>
          </cell>
          <cell r="C5529">
            <v>75</v>
          </cell>
          <cell r="D5529">
            <v>1</v>
          </cell>
          <cell r="E5529" t="str">
            <v>KS</v>
          </cell>
          <cell r="F5529">
            <v>75</v>
          </cell>
        </row>
        <row r="5530">
          <cell r="A5530">
            <v>6131028</v>
          </cell>
          <cell r="B5530" t="str">
            <v>...ATR AP7422 blc</v>
          </cell>
          <cell r="C5530">
            <v>105</v>
          </cell>
          <cell r="D5530">
            <v>1</v>
          </cell>
          <cell r="E5530" t="str">
            <v>KS</v>
          </cell>
          <cell r="F5530">
            <v>105</v>
          </cell>
        </row>
        <row r="5531">
          <cell r="A5531">
            <v>6131032</v>
          </cell>
          <cell r="B5531" t="str">
            <v>...ATR EMB2212 blc</v>
          </cell>
          <cell r="C5531">
            <v>21</v>
          </cell>
          <cell r="D5531">
            <v>1</v>
          </cell>
          <cell r="E5531" t="str">
            <v>KS</v>
          </cell>
          <cell r="F5531">
            <v>21</v>
          </cell>
        </row>
        <row r="5532">
          <cell r="A5532">
            <v>6131034</v>
          </cell>
          <cell r="B5532" t="str">
            <v>...ATR EMB3212 blc</v>
          </cell>
          <cell r="C5532">
            <v>21</v>
          </cell>
          <cell r="D5532">
            <v>1</v>
          </cell>
          <cell r="E5532" t="str">
            <v>KS</v>
          </cell>
          <cell r="F5532">
            <v>21</v>
          </cell>
        </row>
        <row r="5533">
          <cell r="A5533">
            <v>6131036</v>
          </cell>
          <cell r="B5533" t="str">
            <v>...ATR EMB3417 blc</v>
          </cell>
          <cell r="C5533">
            <v>31</v>
          </cell>
          <cell r="D5533">
            <v>1</v>
          </cell>
          <cell r="E5533" t="str">
            <v>KS</v>
          </cell>
          <cell r="F5533">
            <v>31</v>
          </cell>
        </row>
        <row r="5534">
          <cell r="A5534">
            <v>6131038</v>
          </cell>
          <cell r="B5534" t="str">
            <v>...ATR EMB5422 blc</v>
          </cell>
          <cell r="C5534">
            <v>48</v>
          </cell>
          <cell r="D5534">
            <v>1</v>
          </cell>
          <cell r="E5534" t="str">
            <v>KS</v>
          </cell>
          <cell r="F5534">
            <v>48</v>
          </cell>
        </row>
        <row r="5535">
          <cell r="A5535">
            <v>6131040</v>
          </cell>
          <cell r="B5535" t="str">
            <v>...ATR EMB7422 blc</v>
          </cell>
          <cell r="C5535">
            <v>62</v>
          </cell>
          <cell r="D5535">
            <v>1</v>
          </cell>
          <cell r="E5535" t="str">
            <v>KS</v>
          </cell>
          <cell r="F5535">
            <v>62</v>
          </cell>
        </row>
        <row r="5536">
          <cell r="A5536">
            <v>6131052</v>
          </cell>
          <cell r="B5536" t="str">
            <v>...ATR SORT LUM</v>
          </cell>
          <cell r="C5536">
            <v>81</v>
          </cell>
          <cell r="D5536">
            <v>1</v>
          </cell>
          <cell r="E5536" t="str">
            <v>KS</v>
          </cell>
          <cell r="F5536">
            <v>81</v>
          </cell>
        </row>
        <row r="5537">
          <cell r="A5537">
            <v>6131054</v>
          </cell>
          <cell r="B5537" t="str">
            <v>...ATR TE3417</v>
          </cell>
          <cell r="C5537">
            <v>113</v>
          </cell>
          <cell r="D5537">
            <v>1</v>
          </cell>
          <cell r="E5537" t="str">
            <v>KS</v>
          </cell>
          <cell r="F5537">
            <v>113</v>
          </cell>
        </row>
        <row r="5538">
          <cell r="A5538">
            <v>6131055</v>
          </cell>
          <cell r="B5538" t="str">
            <v>...ATR TE5422</v>
          </cell>
          <cell r="C5538">
            <v>133</v>
          </cell>
          <cell r="D5538">
            <v>1</v>
          </cell>
          <cell r="E5538" t="str">
            <v>KS</v>
          </cell>
          <cell r="F5538">
            <v>133</v>
          </cell>
        </row>
        <row r="5539">
          <cell r="A5539">
            <v>6131057</v>
          </cell>
          <cell r="B5539" t="str">
            <v>...ATR DERIV blc</v>
          </cell>
          <cell r="C5539">
            <v>146</v>
          </cell>
          <cell r="D5539">
            <v>1</v>
          </cell>
          <cell r="E5539" t="str">
            <v>KS</v>
          </cell>
          <cell r="F5539">
            <v>146</v>
          </cell>
        </row>
        <row r="5540">
          <cell r="A5540">
            <v>6131059</v>
          </cell>
          <cell r="B5540" t="str">
            <v>...ATR DCL blc</v>
          </cell>
          <cell r="C5540">
            <v>417</v>
          </cell>
          <cell r="D5540">
            <v>1</v>
          </cell>
          <cell r="E5540" t="str">
            <v>KS</v>
          </cell>
          <cell r="F5540">
            <v>417</v>
          </cell>
        </row>
        <row r="5541">
          <cell r="A5541">
            <v>6131062</v>
          </cell>
          <cell r="B5541" t="str">
            <v>...ATR CAP3417 LG</v>
          </cell>
          <cell r="C5541">
            <v>105</v>
          </cell>
          <cell r="D5541">
            <v>1</v>
          </cell>
          <cell r="E5541" t="str">
            <v>KS</v>
          </cell>
          <cell r="F5541">
            <v>105</v>
          </cell>
        </row>
        <row r="5542">
          <cell r="A5542">
            <v>6131063</v>
          </cell>
          <cell r="B5542" t="str">
            <v>...ATR CAP3417 2LG</v>
          </cell>
          <cell r="C5542">
            <v>165</v>
          </cell>
          <cell r="D5542">
            <v>1</v>
          </cell>
          <cell r="E5542" t="str">
            <v>KS</v>
          </cell>
          <cell r="F5542">
            <v>165</v>
          </cell>
        </row>
        <row r="5543">
          <cell r="A5543">
            <v>6131064</v>
          </cell>
          <cell r="B5543" t="str">
            <v>...ATR CAP5422 LG</v>
          </cell>
          <cell r="C5543">
            <v>110</v>
          </cell>
          <cell r="D5543">
            <v>1</v>
          </cell>
          <cell r="E5543" t="str">
            <v>KS</v>
          </cell>
          <cell r="F5543">
            <v>110</v>
          </cell>
        </row>
        <row r="5544">
          <cell r="A5544">
            <v>6131065</v>
          </cell>
          <cell r="B5544" t="str">
            <v>...ATR CAP H12 SE</v>
          </cell>
          <cell r="C5544">
            <v>106</v>
          </cell>
          <cell r="D5544">
            <v>1</v>
          </cell>
          <cell r="E5544" t="str">
            <v>KS</v>
          </cell>
          <cell r="F5544">
            <v>106</v>
          </cell>
        </row>
        <row r="5545">
          <cell r="A5545">
            <v>6131066</v>
          </cell>
          <cell r="B5545" t="str">
            <v>...ATR CAP3417 SE</v>
          </cell>
          <cell r="C5545">
            <v>106</v>
          </cell>
          <cell r="D5545">
            <v>1</v>
          </cell>
          <cell r="E5545" t="str">
            <v>KS</v>
          </cell>
          <cell r="F5545">
            <v>106</v>
          </cell>
        </row>
        <row r="5546">
          <cell r="A5546">
            <v>6131067</v>
          </cell>
          <cell r="B5546" t="str">
            <v>...ATR CAP5422 SE</v>
          </cell>
          <cell r="C5546">
            <v>108</v>
          </cell>
          <cell r="D5546">
            <v>1</v>
          </cell>
          <cell r="E5546" t="str">
            <v>KS</v>
          </cell>
          <cell r="F5546">
            <v>108</v>
          </cell>
        </row>
        <row r="5547">
          <cell r="A5547">
            <v>6131073</v>
          </cell>
          <cell r="B5547" t="str">
            <v>...AXM 11065 blc</v>
          </cell>
          <cell r="C5547">
            <v>746</v>
          </cell>
          <cell r="D5547">
            <v>1</v>
          </cell>
          <cell r="E5547" t="str">
            <v>M</v>
          </cell>
          <cell r="F5547">
            <v>746</v>
          </cell>
        </row>
        <row r="5548">
          <cell r="A5548">
            <v>6131076</v>
          </cell>
          <cell r="B5548" t="str">
            <v>...AXM 13065 blc</v>
          </cell>
          <cell r="C5548">
            <v>842</v>
          </cell>
          <cell r="D5548">
            <v>1</v>
          </cell>
          <cell r="E5548" t="str">
            <v>M</v>
          </cell>
          <cell r="F5548">
            <v>842</v>
          </cell>
        </row>
        <row r="5549">
          <cell r="A5549">
            <v>6131079</v>
          </cell>
          <cell r="B5549" t="str">
            <v>...AXM 15065 blc</v>
          </cell>
          <cell r="C5549">
            <v>790</v>
          </cell>
          <cell r="D5549">
            <v>1</v>
          </cell>
          <cell r="E5549" t="str">
            <v>M</v>
          </cell>
          <cell r="F5549">
            <v>790</v>
          </cell>
        </row>
        <row r="5550">
          <cell r="A5550">
            <v>6131082</v>
          </cell>
          <cell r="B5550" t="str">
            <v>...AXM 19065 blc</v>
          </cell>
          <cell r="C5550">
            <v>949</v>
          </cell>
          <cell r="D5550">
            <v>1</v>
          </cell>
          <cell r="E5550" t="str">
            <v>M</v>
          </cell>
          <cell r="F5550">
            <v>949</v>
          </cell>
        </row>
        <row r="5551">
          <cell r="A5551">
            <v>6131085</v>
          </cell>
          <cell r="B5551" t="str">
            <v>...AXM 20080 blc</v>
          </cell>
          <cell r="C5551">
            <v>1404</v>
          </cell>
          <cell r="D5551">
            <v>1</v>
          </cell>
          <cell r="E5551" t="str">
            <v>M</v>
          </cell>
          <cell r="F5551">
            <v>1404</v>
          </cell>
        </row>
        <row r="5552">
          <cell r="A5552">
            <v>6131089</v>
          </cell>
          <cell r="B5552" t="str">
            <v>...AX CL H60</v>
          </cell>
          <cell r="C5552">
            <v>99</v>
          </cell>
          <cell r="D5552">
            <v>1</v>
          </cell>
          <cell r="E5552" t="str">
            <v>M</v>
          </cell>
          <cell r="F5552">
            <v>99</v>
          </cell>
        </row>
        <row r="5553">
          <cell r="A5553">
            <v>6131093</v>
          </cell>
          <cell r="B5553" t="str">
            <v>...AXM AI13065 blc</v>
          </cell>
          <cell r="C5553">
            <v>259</v>
          </cell>
          <cell r="D5553">
            <v>1</v>
          </cell>
          <cell r="E5553" t="str">
            <v>KS</v>
          </cell>
          <cell r="F5553">
            <v>259</v>
          </cell>
        </row>
        <row r="5554">
          <cell r="A5554">
            <v>6131097</v>
          </cell>
          <cell r="B5554" t="str">
            <v>...AXM AI19065 blc</v>
          </cell>
          <cell r="C5554">
            <v>403</v>
          </cell>
          <cell r="D5554">
            <v>1</v>
          </cell>
          <cell r="E5554" t="str">
            <v>KS</v>
          </cell>
          <cell r="F5554">
            <v>403</v>
          </cell>
        </row>
        <row r="5555">
          <cell r="A5555">
            <v>6131104</v>
          </cell>
          <cell r="B5555" t="str">
            <v>...AXM AE13065 blc</v>
          </cell>
          <cell r="C5555">
            <v>396</v>
          </cell>
          <cell r="D5555">
            <v>1</v>
          </cell>
          <cell r="E5555" t="str">
            <v>KS</v>
          </cell>
          <cell r="F5555">
            <v>396</v>
          </cell>
        </row>
        <row r="5556">
          <cell r="A5556">
            <v>6131108</v>
          </cell>
          <cell r="B5556" t="str">
            <v>...AXM AE19065 blc</v>
          </cell>
          <cell r="C5556">
            <v>448</v>
          </cell>
          <cell r="D5556">
            <v>1</v>
          </cell>
          <cell r="E5556" t="str">
            <v>KS</v>
          </cell>
          <cell r="F5556">
            <v>448</v>
          </cell>
        </row>
        <row r="5557">
          <cell r="A5557">
            <v>6131112</v>
          </cell>
          <cell r="B5557" t="str">
            <v>...AXM AP13065 blc</v>
          </cell>
          <cell r="C5557">
            <v>323</v>
          </cell>
          <cell r="D5557">
            <v>1</v>
          </cell>
          <cell r="E5557" t="str">
            <v>KS</v>
          </cell>
          <cell r="F5557">
            <v>323</v>
          </cell>
        </row>
        <row r="5558">
          <cell r="A5558">
            <v>6131122</v>
          </cell>
          <cell r="B5558" t="str">
            <v>...AXM EMB13065 blc</v>
          </cell>
          <cell r="C5558">
            <v>77</v>
          </cell>
          <cell r="D5558">
            <v>1</v>
          </cell>
          <cell r="E5558" t="str">
            <v>KS</v>
          </cell>
          <cell r="F5558">
            <v>77</v>
          </cell>
        </row>
        <row r="5559">
          <cell r="A5559">
            <v>6131126</v>
          </cell>
          <cell r="B5559" t="str">
            <v>...AXM EMB19065 blc</v>
          </cell>
          <cell r="C5559">
            <v>182</v>
          </cell>
          <cell r="D5559">
            <v>1</v>
          </cell>
          <cell r="E5559" t="str">
            <v>KS</v>
          </cell>
          <cell r="F5559">
            <v>182</v>
          </cell>
        </row>
        <row r="5560">
          <cell r="A5560">
            <v>6131128</v>
          </cell>
          <cell r="B5560" t="str">
            <v>...AXM EMB20080 blc</v>
          </cell>
          <cell r="C5560">
            <v>150</v>
          </cell>
          <cell r="D5560">
            <v>1</v>
          </cell>
          <cell r="E5560" t="str">
            <v>KS</v>
          </cell>
          <cell r="F5560">
            <v>150</v>
          </cell>
        </row>
        <row r="5561">
          <cell r="A5561">
            <v>6131135</v>
          </cell>
          <cell r="B5561" t="str">
            <v>...AX CL H80</v>
          </cell>
          <cell r="C5561">
            <v>112</v>
          </cell>
          <cell r="D5561">
            <v>1</v>
          </cell>
          <cell r="E5561" t="str">
            <v>M</v>
          </cell>
          <cell r="F5561">
            <v>112</v>
          </cell>
        </row>
        <row r="5562">
          <cell r="A5562">
            <v>6131152</v>
          </cell>
          <cell r="B5562" t="str">
            <v>...ECK 3535 cws</v>
          </cell>
          <cell r="C5562">
            <v>184</v>
          </cell>
          <cell r="D5562">
            <v>1</v>
          </cell>
          <cell r="E5562" t="str">
            <v>M</v>
          </cell>
          <cell r="F5562">
            <v>184</v>
          </cell>
        </row>
        <row r="5563">
          <cell r="A5563">
            <v>6131153</v>
          </cell>
          <cell r="B5563" t="str">
            <v>...ECK 3535 cws</v>
          </cell>
          <cell r="C5563">
            <v>177</v>
          </cell>
          <cell r="D5563">
            <v>1</v>
          </cell>
          <cell r="E5563" t="str">
            <v>M</v>
          </cell>
          <cell r="F5563">
            <v>177</v>
          </cell>
        </row>
        <row r="5564">
          <cell r="A5564">
            <v>6131154</v>
          </cell>
          <cell r="B5564" t="str">
            <v>...ECK 3535 rws</v>
          </cell>
          <cell r="C5564">
            <v>182</v>
          </cell>
          <cell r="D5564">
            <v>1</v>
          </cell>
          <cell r="E5564" t="str">
            <v>M</v>
          </cell>
          <cell r="F5564">
            <v>182</v>
          </cell>
        </row>
        <row r="5565">
          <cell r="A5565">
            <v>6131155</v>
          </cell>
          <cell r="B5565" t="str">
            <v>...ECK 3535 rws</v>
          </cell>
          <cell r="C5565">
            <v>167</v>
          </cell>
          <cell r="D5565">
            <v>1</v>
          </cell>
          <cell r="E5565" t="str">
            <v>M</v>
          </cell>
          <cell r="F5565">
            <v>167</v>
          </cell>
        </row>
        <row r="5566">
          <cell r="A5566">
            <v>6131162</v>
          </cell>
          <cell r="B5566" t="str">
            <v>...ECK 5050 cws</v>
          </cell>
          <cell r="C5566">
            <v>299</v>
          </cell>
          <cell r="D5566">
            <v>1</v>
          </cell>
          <cell r="E5566" t="str">
            <v>M</v>
          </cell>
          <cell r="F5566">
            <v>299</v>
          </cell>
        </row>
        <row r="5567">
          <cell r="A5567">
            <v>6131163</v>
          </cell>
          <cell r="B5567" t="str">
            <v>...ECK 5050 cws</v>
          </cell>
          <cell r="C5567">
            <v>357</v>
          </cell>
          <cell r="D5567">
            <v>1</v>
          </cell>
          <cell r="E5567" t="str">
            <v>M</v>
          </cell>
          <cell r="F5567">
            <v>357</v>
          </cell>
        </row>
        <row r="5568">
          <cell r="A5568">
            <v>6131164</v>
          </cell>
          <cell r="B5568" t="str">
            <v>...ECK 5050 rws</v>
          </cell>
          <cell r="C5568">
            <v>315</v>
          </cell>
          <cell r="D5568">
            <v>1</v>
          </cell>
          <cell r="E5568" t="str">
            <v>M</v>
          </cell>
          <cell r="F5568">
            <v>315</v>
          </cell>
        </row>
        <row r="5569">
          <cell r="A5569">
            <v>6131165</v>
          </cell>
          <cell r="B5569" t="str">
            <v>...ECK 5050 rws</v>
          </cell>
          <cell r="C5569">
            <v>310</v>
          </cell>
          <cell r="D5569">
            <v>1</v>
          </cell>
          <cell r="E5569" t="str">
            <v>M</v>
          </cell>
          <cell r="F5569">
            <v>310</v>
          </cell>
        </row>
        <row r="5570">
          <cell r="A5570">
            <v>6131172</v>
          </cell>
          <cell r="B5570" t="str">
            <v>...TRI IE5050 rws</v>
          </cell>
          <cell r="C5570">
            <v>166</v>
          </cell>
          <cell r="D5570">
            <v>1</v>
          </cell>
          <cell r="E5570" t="str">
            <v>KS</v>
          </cell>
          <cell r="F5570">
            <v>166</v>
          </cell>
        </row>
        <row r="5571">
          <cell r="A5571">
            <v>6131179</v>
          </cell>
          <cell r="B5571" t="str">
            <v>...TRI ES350350 rws</v>
          </cell>
          <cell r="C5571">
            <v>25</v>
          </cell>
          <cell r="D5571">
            <v>1</v>
          </cell>
          <cell r="E5571" t="str">
            <v>KS</v>
          </cell>
          <cell r="F5571">
            <v>25</v>
          </cell>
        </row>
        <row r="5572">
          <cell r="A5572">
            <v>6131182</v>
          </cell>
          <cell r="B5572" t="str">
            <v>...TRI C 35-16 rws</v>
          </cell>
          <cell r="C5572">
            <v>159</v>
          </cell>
          <cell r="D5572">
            <v>1</v>
          </cell>
          <cell r="E5572" t="str">
            <v>KS</v>
          </cell>
          <cell r="F5572">
            <v>159</v>
          </cell>
        </row>
        <row r="5573">
          <cell r="A5573">
            <v>6131185</v>
          </cell>
          <cell r="B5573" t="str">
            <v>...TRI C 35-50 rws</v>
          </cell>
          <cell r="C5573">
            <v>58</v>
          </cell>
          <cell r="D5573">
            <v>1</v>
          </cell>
          <cell r="E5573" t="str">
            <v>KS</v>
          </cell>
          <cell r="F5573">
            <v>58</v>
          </cell>
        </row>
        <row r="5574">
          <cell r="A5574">
            <v>6131202</v>
          </cell>
          <cell r="B5574" t="str">
            <v>...AX 1515</v>
          </cell>
          <cell r="C5574">
            <v>54</v>
          </cell>
          <cell r="D5574">
            <v>1</v>
          </cell>
          <cell r="E5574" t="str">
            <v>M</v>
          </cell>
          <cell r="F5574">
            <v>54</v>
          </cell>
        </row>
        <row r="5575">
          <cell r="A5575">
            <v>6131212</v>
          </cell>
          <cell r="B5575" t="str">
            <v>...AX 3216 blc</v>
          </cell>
          <cell r="C5575">
            <v>1646</v>
          </cell>
          <cell r="D5575">
            <v>1</v>
          </cell>
          <cell r="E5575" t="str">
            <v>M</v>
          </cell>
          <cell r="F5575">
            <v>77</v>
          </cell>
        </row>
        <row r="5576">
          <cell r="A5576">
            <v>6131213</v>
          </cell>
          <cell r="B5576" t="str">
            <v>...AX 3216 CL blc</v>
          </cell>
          <cell r="C5576">
            <v>117</v>
          </cell>
          <cell r="D5576">
            <v>1</v>
          </cell>
          <cell r="E5576" t="str">
            <v>M</v>
          </cell>
          <cell r="F5576">
            <v>117</v>
          </cell>
        </row>
        <row r="5577">
          <cell r="A5577">
            <v>6131216</v>
          </cell>
          <cell r="B5577" t="str">
            <v>...AX 5016 blc</v>
          </cell>
          <cell r="C5577">
            <v>138</v>
          </cell>
          <cell r="D5577">
            <v>1</v>
          </cell>
          <cell r="E5577" t="str">
            <v>M</v>
          </cell>
          <cell r="F5577">
            <v>138</v>
          </cell>
        </row>
        <row r="5578">
          <cell r="A5578">
            <v>6131217</v>
          </cell>
          <cell r="B5578" t="str">
            <v>...AX 5016 CL blc</v>
          </cell>
          <cell r="C5578">
            <v>145</v>
          </cell>
          <cell r="D5578">
            <v>1</v>
          </cell>
          <cell r="E5578" t="str">
            <v>M</v>
          </cell>
          <cell r="F5578">
            <v>145</v>
          </cell>
        </row>
        <row r="5579">
          <cell r="A5579">
            <v>6131218</v>
          </cell>
          <cell r="B5579" t="str">
            <v>...AX 5016 CL blc</v>
          </cell>
          <cell r="C5579">
            <v>211</v>
          </cell>
          <cell r="D5579">
            <v>1</v>
          </cell>
          <cell r="E5579" t="str">
            <v>M</v>
          </cell>
          <cell r="F5579">
            <v>211</v>
          </cell>
        </row>
        <row r="5580">
          <cell r="A5580">
            <v>6131222</v>
          </cell>
          <cell r="B5580" t="str">
            <v>...AX 4025 blc</v>
          </cell>
          <cell r="C5580">
            <v>116</v>
          </cell>
          <cell r="D5580">
            <v>1</v>
          </cell>
          <cell r="E5580" t="str">
            <v>M</v>
          </cell>
          <cell r="F5580">
            <v>116</v>
          </cell>
        </row>
        <row r="5581">
          <cell r="A5581">
            <v>6131246</v>
          </cell>
          <cell r="B5581" t="str">
            <v>...AX AI3216 blc</v>
          </cell>
          <cell r="C5581">
            <v>165</v>
          </cell>
          <cell r="D5581">
            <v>1</v>
          </cell>
          <cell r="E5581" t="str">
            <v>KS</v>
          </cell>
          <cell r="F5581">
            <v>165</v>
          </cell>
        </row>
        <row r="5582">
          <cell r="A5582">
            <v>6131247</v>
          </cell>
          <cell r="B5582" t="str">
            <v>...AX AI5016 blc</v>
          </cell>
          <cell r="C5582">
            <v>189</v>
          </cell>
          <cell r="D5582">
            <v>1</v>
          </cell>
          <cell r="E5582" t="str">
            <v>KS</v>
          </cell>
          <cell r="F5582">
            <v>189</v>
          </cell>
        </row>
        <row r="5583">
          <cell r="A5583">
            <v>6131252</v>
          </cell>
          <cell r="B5583" t="str">
            <v>...AX AE3216 blc</v>
          </cell>
          <cell r="C5583">
            <v>90</v>
          </cell>
          <cell r="D5583">
            <v>1</v>
          </cell>
          <cell r="E5583" t="str">
            <v>KS</v>
          </cell>
          <cell r="F5583">
            <v>90</v>
          </cell>
        </row>
        <row r="5584">
          <cell r="A5584">
            <v>6131256</v>
          </cell>
          <cell r="B5584" t="str">
            <v>...AX AE3216 blc</v>
          </cell>
          <cell r="C5584">
            <v>105</v>
          </cell>
          <cell r="D5584">
            <v>1</v>
          </cell>
          <cell r="E5584" t="str">
            <v>KS</v>
          </cell>
          <cell r="F5584">
            <v>105</v>
          </cell>
        </row>
        <row r="5585">
          <cell r="A5585">
            <v>6131258</v>
          </cell>
          <cell r="B5585" t="str">
            <v>...AX AE5016 blc</v>
          </cell>
          <cell r="C5585">
            <v>131</v>
          </cell>
          <cell r="D5585">
            <v>1</v>
          </cell>
          <cell r="E5585" t="str">
            <v>KS</v>
          </cell>
          <cell r="F5585">
            <v>131</v>
          </cell>
        </row>
        <row r="5586">
          <cell r="A5586">
            <v>6131263</v>
          </cell>
          <cell r="B5586" t="str">
            <v>...AX TE H16 blc</v>
          </cell>
          <cell r="C5586">
            <v>204</v>
          </cell>
          <cell r="D5586">
            <v>1</v>
          </cell>
          <cell r="E5586" t="str">
            <v>KS</v>
          </cell>
          <cell r="F5586">
            <v>204</v>
          </cell>
        </row>
        <row r="5587">
          <cell r="A5587">
            <v>6131276</v>
          </cell>
          <cell r="B5587" t="str">
            <v>...AX AP3216</v>
          </cell>
          <cell r="C5587">
            <v>136</v>
          </cell>
          <cell r="D5587">
            <v>1</v>
          </cell>
          <cell r="E5587" t="str">
            <v>KS</v>
          </cell>
          <cell r="F5587">
            <v>136</v>
          </cell>
        </row>
        <row r="5588">
          <cell r="A5588">
            <v>6131278</v>
          </cell>
          <cell r="B5588" t="str">
            <v>...AX AP5016</v>
          </cell>
          <cell r="C5588">
            <v>186</v>
          </cell>
          <cell r="D5588">
            <v>1</v>
          </cell>
          <cell r="E5588" t="str">
            <v>KS</v>
          </cell>
          <cell r="F5588">
            <v>186</v>
          </cell>
        </row>
        <row r="5589">
          <cell r="A5589">
            <v>6131282</v>
          </cell>
          <cell r="B5589" t="str">
            <v>...AX EMB 3216</v>
          </cell>
          <cell r="C5589">
            <v>77</v>
          </cell>
          <cell r="D5589">
            <v>1</v>
          </cell>
          <cell r="E5589" t="str">
            <v>KS</v>
          </cell>
          <cell r="F5589">
            <v>77</v>
          </cell>
        </row>
        <row r="5590">
          <cell r="A5590">
            <v>6131288</v>
          </cell>
          <cell r="B5590" t="str">
            <v>...AX EMB5016</v>
          </cell>
          <cell r="C5590">
            <v>90</v>
          </cell>
          <cell r="D5590">
            <v>1</v>
          </cell>
          <cell r="E5590" t="str">
            <v>KS</v>
          </cell>
          <cell r="F5590">
            <v>90</v>
          </cell>
        </row>
        <row r="5591">
          <cell r="A5591">
            <v>6131293</v>
          </cell>
          <cell r="B5591" t="str">
            <v>...AX JO3216</v>
          </cell>
          <cell r="C5591">
            <v>84</v>
          </cell>
          <cell r="D5591">
            <v>1</v>
          </cell>
          <cell r="E5591" t="str">
            <v>KS</v>
          </cell>
          <cell r="F5591">
            <v>84</v>
          </cell>
        </row>
        <row r="5592">
          <cell r="A5592">
            <v>6131295</v>
          </cell>
          <cell r="B5592" t="str">
            <v>...AX JO5016</v>
          </cell>
          <cell r="C5592">
            <v>96</v>
          </cell>
          <cell r="D5592">
            <v>1</v>
          </cell>
          <cell r="E5592" t="str">
            <v>KS</v>
          </cell>
          <cell r="F5592">
            <v>96</v>
          </cell>
        </row>
        <row r="5593">
          <cell r="A5593">
            <v>6131297</v>
          </cell>
          <cell r="B5593" t="str">
            <v>...AX CAP H16 LG</v>
          </cell>
          <cell r="C5593">
            <v>93</v>
          </cell>
          <cell r="D5593">
            <v>1</v>
          </cell>
          <cell r="E5593" t="str">
            <v>KS</v>
          </cell>
          <cell r="F5593">
            <v>93</v>
          </cell>
        </row>
        <row r="5594">
          <cell r="A5594">
            <v>6131299</v>
          </cell>
          <cell r="B5594" t="str">
            <v>...AX CAP H16 LG</v>
          </cell>
          <cell r="C5594">
            <v>89</v>
          </cell>
          <cell r="D5594">
            <v>1</v>
          </cell>
          <cell r="E5594" t="str">
            <v>KS</v>
          </cell>
          <cell r="F5594">
            <v>89</v>
          </cell>
        </row>
        <row r="5595">
          <cell r="A5595">
            <v>6131302</v>
          </cell>
          <cell r="B5595" t="str">
            <v>...AX 4040 blc</v>
          </cell>
          <cell r="C5595">
            <v>148</v>
          </cell>
          <cell r="D5595">
            <v>1</v>
          </cell>
          <cell r="E5595" t="str">
            <v>M</v>
          </cell>
          <cell r="F5595">
            <v>148</v>
          </cell>
        </row>
        <row r="5596">
          <cell r="A5596">
            <v>6131304</v>
          </cell>
          <cell r="B5596" t="str">
            <v>...AX 6040 blc</v>
          </cell>
          <cell r="C5596">
            <v>273</v>
          </cell>
          <cell r="D5596">
            <v>1</v>
          </cell>
          <cell r="E5596" t="str">
            <v>M</v>
          </cell>
          <cell r="F5596">
            <v>273</v>
          </cell>
        </row>
        <row r="5597">
          <cell r="A5597">
            <v>6131306</v>
          </cell>
          <cell r="B5597" t="str">
            <v>...AX 9040 blc</v>
          </cell>
          <cell r="C5597">
            <v>436</v>
          </cell>
          <cell r="D5597">
            <v>1</v>
          </cell>
          <cell r="E5597" t="str">
            <v>M</v>
          </cell>
          <cell r="F5597">
            <v>436</v>
          </cell>
        </row>
        <row r="5598">
          <cell r="A5598">
            <v>6131308</v>
          </cell>
          <cell r="B5598" t="str">
            <v>...AX 11040 blc</v>
          </cell>
          <cell r="C5598">
            <v>527</v>
          </cell>
          <cell r="D5598">
            <v>1</v>
          </cell>
          <cell r="E5598" t="str">
            <v>M</v>
          </cell>
          <cell r="F5598">
            <v>527</v>
          </cell>
        </row>
        <row r="5599">
          <cell r="A5599">
            <v>6131309</v>
          </cell>
          <cell r="B5599" t="str">
            <v>...AX 6060 blc</v>
          </cell>
          <cell r="C5599">
            <v>397</v>
          </cell>
          <cell r="D5599">
            <v>1</v>
          </cell>
          <cell r="E5599" t="str">
            <v>M</v>
          </cell>
          <cell r="F5599">
            <v>397</v>
          </cell>
        </row>
        <row r="5600">
          <cell r="A5600">
            <v>6131310</v>
          </cell>
          <cell r="B5600" t="str">
            <v>...AX 9060 blc</v>
          </cell>
          <cell r="C5600">
            <v>499</v>
          </cell>
          <cell r="D5600">
            <v>1</v>
          </cell>
          <cell r="E5600" t="str">
            <v>M</v>
          </cell>
          <cell r="F5600">
            <v>499</v>
          </cell>
        </row>
        <row r="5601">
          <cell r="A5601">
            <v>6131312</v>
          </cell>
          <cell r="B5601" t="str">
            <v>...AX 11060 blc</v>
          </cell>
          <cell r="C5601">
            <v>616</v>
          </cell>
          <cell r="D5601">
            <v>1</v>
          </cell>
          <cell r="E5601" t="str">
            <v>M</v>
          </cell>
          <cell r="F5601">
            <v>616</v>
          </cell>
        </row>
        <row r="5602">
          <cell r="A5602">
            <v>6131315</v>
          </cell>
          <cell r="B5602" t="str">
            <v>...AX AP6040 blc</v>
          </cell>
          <cell r="C5602">
            <v>118</v>
          </cell>
          <cell r="D5602">
            <v>1</v>
          </cell>
          <cell r="E5602" t="str">
            <v>KS</v>
          </cell>
          <cell r="F5602">
            <v>118</v>
          </cell>
        </row>
        <row r="5603">
          <cell r="A5603">
            <v>6131317</v>
          </cell>
          <cell r="B5603" t="str">
            <v>...AX AP9040 blc</v>
          </cell>
          <cell r="C5603">
            <v>145</v>
          </cell>
          <cell r="D5603">
            <v>1</v>
          </cell>
          <cell r="E5603" t="str">
            <v>KS</v>
          </cell>
          <cell r="F5603">
            <v>145</v>
          </cell>
        </row>
        <row r="5604">
          <cell r="A5604">
            <v>6131319</v>
          </cell>
          <cell r="B5604" t="str">
            <v>...AX AP11040 blc</v>
          </cell>
          <cell r="C5604">
            <v>193</v>
          </cell>
          <cell r="D5604">
            <v>1</v>
          </cell>
          <cell r="E5604" t="str">
            <v>KS</v>
          </cell>
          <cell r="F5604">
            <v>193</v>
          </cell>
        </row>
        <row r="5605">
          <cell r="A5605">
            <v>6131325</v>
          </cell>
          <cell r="B5605" t="str">
            <v>...AX AP6060 blc</v>
          </cell>
          <cell r="C5605">
            <v>211</v>
          </cell>
          <cell r="D5605">
            <v>1</v>
          </cell>
          <cell r="E5605" t="str">
            <v>KS</v>
          </cell>
          <cell r="F5605">
            <v>211</v>
          </cell>
        </row>
        <row r="5606">
          <cell r="A5606">
            <v>6131327</v>
          </cell>
          <cell r="B5606" t="str">
            <v>...AX AP9060 blc</v>
          </cell>
          <cell r="C5606">
            <v>316</v>
          </cell>
          <cell r="D5606">
            <v>1</v>
          </cell>
          <cell r="E5606" t="str">
            <v>KS</v>
          </cell>
          <cell r="F5606">
            <v>316</v>
          </cell>
        </row>
        <row r="5607">
          <cell r="A5607">
            <v>6131329</v>
          </cell>
          <cell r="B5607" t="str">
            <v>...AX AP11060 blc</v>
          </cell>
          <cell r="C5607">
            <v>189</v>
          </cell>
          <cell r="D5607">
            <v>1</v>
          </cell>
          <cell r="E5607" t="str">
            <v>KS</v>
          </cell>
          <cell r="F5607">
            <v>189</v>
          </cell>
        </row>
        <row r="5608">
          <cell r="A5608">
            <v>6131332</v>
          </cell>
          <cell r="B5608" t="str">
            <v>...AX JO60 blc</v>
          </cell>
          <cell r="C5608">
            <v>88</v>
          </cell>
          <cell r="D5608">
            <v>1</v>
          </cell>
          <cell r="E5608" t="str">
            <v>KS</v>
          </cell>
          <cell r="F5608">
            <v>88</v>
          </cell>
        </row>
        <row r="5609">
          <cell r="A5609">
            <v>6131334</v>
          </cell>
          <cell r="B5609" t="str">
            <v>...AX JO90 blc</v>
          </cell>
          <cell r="C5609">
            <v>39</v>
          </cell>
          <cell r="D5609">
            <v>1</v>
          </cell>
          <cell r="E5609" t="str">
            <v>KS</v>
          </cell>
          <cell r="F5609">
            <v>39</v>
          </cell>
        </row>
        <row r="5610">
          <cell r="A5610">
            <v>6131336</v>
          </cell>
          <cell r="B5610" t="str">
            <v>...AX JO110 blc</v>
          </cell>
          <cell r="C5610">
            <v>353</v>
          </cell>
          <cell r="D5610">
            <v>1</v>
          </cell>
          <cell r="E5610" t="str">
            <v>KS</v>
          </cell>
          <cell r="F5610">
            <v>353</v>
          </cell>
        </row>
        <row r="5611">
          <cell r="A5611">
            <v>6131338</v>
          </cell>
          <cell r="B5611" t="str">
            <v>...AX Agrafe 60</v>
          </cell>
          <cell r="C5611">
            <v>55</v>
          </cell>
          <cell r="D5611">
            <v>1</v>
          </cell>
          <cell r="E5611" t="str">
            <v>KS</v>
          </cell>
          <cell r="F5611">
            <v>55</v>
          </cell>
        </row>
        <row r="5612">
          <cell r="A5612">
            <v>6131339</v>
          </cell>
          <cell r="B5612" t="str">
            <v>...AX Agrafe 90</v>
          </cell>
          <cell r="C5612">
            <v>196</v>
          </cell>
          <cell r="D5612">
            <v>1</v>
          </cell>
          <cell r="E5612" t="str">
            <v>KS</v>
          </cell>
          <cell r="F5612">
            <v>196</v>
          </cell>
        </row>
        <row r="5613">
          <cell r="A5613">
            <v>6131340</v>
          </cell>
          <cell r="B5613" t="str">
            <v>...AX Agrafe 110</v>
          </cell>
          <cell r="C5613">
            <v>145</v>
          </cell>
          <cell r="D5613">
            <v>1</v>
          </cell>
          <cell r="E5613" t="str">
            <v>KS</v>
          </cell>
          <cell r="F5613">
            <v>145</v>
          </cell>
        </row>
        <row r="5614">
          <cell r="A5614">
            <v>6131342</v>
          </cell>
          <cell r="B5614" t="str">
            <v>...AX SUP90 M45</v>
          </cell>
          <cell r="C5614">
            <v>76</v>
          </cell>
          <cell r="D5614">
            <v>1</v>
          </cell>
          <cell r="E5614" t="str">
            <v>KS</v>
          </cell>
          <cell r="F5614">
            <v>76</v>
          </cell>
        </row>
        <row r="5615">
          <cell r="A5615">
            <v>6131343</v>
          </cell>
          <cell r="B5615" t="str">
            <v>...AX SUPC90 M45</v>
          </cell>
          <cell r="C5615">
            <v>84</v>
          </cell>
          <cell r="D5615">
            <v>1</v>
          </cell>
          <cell r="E5615" t="str">
            <v>KS</v>
          </cell>
          <cell r="F5615">
            <v>84</v>
          </cell>
        </row>
        <row r="5616">
          <cell r="A5616">
            <v>6131346</v>
          </cell>
          <cell r="B5616" t="str">
            <v>...AX SUP110 M45</v>
          </cell>
          <cell r="C5616">
            <v>125</v>
          </cell>
          <cell r="D5616">
            <v>1</v>
          </cell>
          <cell r="E5616" t="str">
            <v>KS</v>
          </cell>
          <cell r="F5616">
            <v>125</v>
          </cell>
        </row>
        <row r="5617">
          <cell r="A5617">
            <v>6131347</v>
          </cell>
          <cell r="B5617" t="str">
            <v>...AX SUPC110 M45</v>
          </cell>
          <cell r="C5617">
            <v>96</v>
          </cell>
          <cell r="D5617">
            <v>1</v>
          </cell>
          <cell r="E5617" t="str">
            <v>KS</v>
          </cell>
          <cell r="F5617">
            <v>96</v>
          </cell>
        </row>
        <row r="5618">
          <cell r="A5618">
            <v>6131353</v>
          </cell>
          <cell r="B5618" t="str">
            <v>...MKS 1625 cws</v>
          </cell>
          <cell r="C5618">
            <v>84</v>
          </cell>
          <cell r="D5618">
            <v>1</v>
          </cell>
          <cell r="E5618" t="str">
            <v>M</v>
          </cell>
          <cell r="F5618">
            <v>84</v>
          </cell>
        </row>
        <row r="5619">
          <cell r="A5619">
            <v>6131366</v>
          </cell>
          <cell r="B5619" t="str">
            <v>...MKS 2538 T</v>
          </cell>
          <cell r="C5619">
            <v>182</v>
          </cell>
          <cell r="D5619">
            <v>1</v>
          </cell>
          <cell r="E5619" t="str">
            <v>M</v>
          </cell>
          <cell r="F5619">
            <v>182</v>
          </cell>
        </row>
        <row r="5620">
          <cell r="A5620">
            <v>6131372</v>
          </cell>
          <cell r="B5620" t="str">
            <v xml:space="preserve">...MKS IE1616 rws </v>
          </cell>
          <cell r="C5620">
            <v>32</v>
          </cell>
          <cell r="D5620">
            <v>1</v>
          </cell>
          <cell r="E5620" t="str">
            <v>KS</v>
          </cell>
          <cell r="F5620">
            <v>32</v>
          </cell>
        </row>
        <row r="5621">
          <cell r="A5621">
            <v>6131374</v>
          </cell>
          <cell r="B5621" t="str">
            <v>...MKS IE1625 rws</v>
          </cell>
          <cell r="C5621">
            <v>36</v>
          </cell>
          <cell r="D5621">
            <v>1</v>
          </cell>
          <cell r="E5621" t="str">
            <v>KS</v>
          </cell>
          <cell r="F5621">
            <v>36</v>
          </cell>
        </row>
        <row r="5622">
          <cell r="A5622">
            <v>6131376</v>
          </cell>
          <cell r="B5622" t="str">
            <v>...MKS IE1638 rws</v>
          </cell>
          <cell r="C5622">
            <v>38</v>
          </cell>
          <cell r="D5622">
            <v>1</v>
          </cell>
          <cell r="E5622" t="str">
            <v>KS</v>
          </cell>
          <cell r="F5622">
            <v>38</v>
          </cell>
        </row>
        <row r="5623">
          <cell r="A5623">
            <v>6131378</v>
          </cell>
          <cell r="B5623" t="str">
            <v>...MKS IE2538 rws</v>
          </cell>
          <cell r="C5623">
            <v>58</v>
          </cell>
          <cell r="D5623">
            <v>1</v>
          </cell>
          <cell r="E5623" t="str">
            <v>KS</v>
          </cell>
          <cell r="F5623">
            <v>58</v>
          </cell>
        </row>
        <row r="5624">
          <cell r="A5624">
            <v>6131382</v>
          </cell>
          <cell r="B5624" t="str">
            <v>...MKS AE1616 rws</v>
          </cell>
          <cell r="C5624">
            <v>36</v>
          </cell>
          <cell r="D5624">
            <v>1</v>
          </cell>
          <cell r="E5624" t="str">
            <v>KS</v>
          </cell>
          <cell r="F5624">
            <v>36</v>
          </cell>
        </row>
        <row r="5625">
          <cell r="A5625">
            <v>6131384</v>
          </cell>
          <cell r="B5625" t="str">
            <v>...MKS AE1625 rws</v>
          </cell>
          <cell r="C5625">
            <v>42</v>
          </cell>
          <cell r="D5625">
            <v>1</v>
          </cell>
          <cell r="E5625" t="str">
            <v>KS</v>
          </cell>
          <cell r="F5625">
            <v>42</v>
          </cell>
        </row>
        <row r="5626">
          <cell r="A5626">
            <v>6131386</v>
          </cell>
          <cell r="B5626" t="str">
            <v>...MKS AE1638 rws</v>
          </cell>
          <cell r="C5626">
            <v>42</v>
          </cell>
          <cell r="D5626">
            <v>1</v>
          </cell>
          <cell r="E5626" t="str">
            <v>KS</v>
          </cell>
          <cell r="F5626">
            <v>42</v>
          </cell>
        </row>
        <row r="5627">
          <cell r="A5627">
            <v>6131388</v>
          </cell>
          <cell r="B5627" t="str">
            <v>...MKS AE2538 rws</v>
          </cell>
          <cell r="C5627">
            <v>62</v>
          </cell>
          <cell r="D5627">
            <v>1</v>
          </cell>
          <cell r="E5627" t="str">
            <v>KS</v>
          </cell>
          <cell r="F5627">
            <v>62</v>
          </cell>
        </row>
        <row r="5628">
          <cell r="A5628">
            <v>6131392</v>
          </cell>
          <cell r="B5628" t="str">
            <v>...MKS FW1616 rws</v>
          </cell>
          <cell r="C5628">
            <v>38</v>
          </cell>
          <cell r="D5628">
            <v>1</v>
          </cell>
          <cell r="E5628" t="str">
            <v>KS</v>
          </cell>
          <cell r="F5628">
            <v>38</v>
          </cell>
        </row>
        <row r="5629">
          <cell r="A5629">
            <v>6131394</v>
          </cell>
          <cell r="B5629" t="str">
            <v>...MKS FW1625 rws</v>
          </cell>
          <cell r="C5629">
            <v>38</v>
          </cell>
          <cell r="D5629">
            <v>1</v>
          </cell>
          <cell r="E5629" t="str">
            <v>KS</v>
          </cell>
          <cell r="F5629">
            <v>38</v>
          </cell>
        </row>
        <row r="5630">
          <cell r="A5630">
            <v>6131396</v>
          </cell>
          <cell r="B5630" t="str">
            <v>...MKS FW1638 rws</v>
          </cell>
          <cell r="C5630">
            <v>45</v>
          </cell>
          <cell r="D5630">
            <v>1</v>
          </cell>
          <cell r="E5630" t="str">
            <v>KS</v>
          </cell>
          <cell r="F5630">
            <v>45</v>
          </cell>
        </row>
        <row r="5631">
          <cell r="A5631">
            <v>6131398</v>
          </cell>
          <cell r="B5631" t="str">
            <v>...MKS FW2538 rws</v>
          </cell>
          <cell r="C5631">
            <v>48</v>
          </cell>
          <cell r="D5631">
            <v>1</v>
          </cell>
          <cell r="E5631" t="str">
            <v>KS</v>
          </cell>
          <cell r="F5631">
            <v>48</v>
          </cell>
        </row>
        <row r="5632">
          <cell r="A5632">
            <v>6131402</v>
          </cell>
          <cell r="B5632" t="str">
            <v>...MKS ES1616 rws</v>
          </cell>
          <cell r="C5632">
            <v>21</v>
          </cell>
          <cell r="D5632">
            <v>1</v>
          </cell>
          <cell r="E5632" t="str">
            <v>KS</v>
          </cell>
          <cell r="F5632">
            <v>21</v>
          </cell>
        </row>
        <row r="5633">
          <cell r="A5633">
            <v>6131404</v>
          </cell>
          <cell r="B5633" t="str">
            <v>...MKS ES1625 rws</v>
          </cell>
          <cell r="C5633">
            <v>26</v>
          </cell>
          <cell r="D5633">
            <v>1</v>
          </cell>
          <cell r="E5633" t="str">
            <v>KS</v>
          </cell>
          <cell r="F5633">
            <v>26</v>
          </cell>
        </row>
        <row r="5634">
          <cell r="A5634">
            <v>6131406</v>
          </cell>
          <cell r="B5634" t="str">
            <v>...MKS ES1638 rws</v>
          </cell>
          <cell r="C5634">
            <v>23</v>
          </cell>
          <cell r="D5634">
            <v>1</v>
          </cell>
          <cell r="E5634" t="str">
            <v>KS</v>
          </cell>
          <cell r="F5634">
            <v>23</v>
          </cell>
        </row>
        <row r="5635">
          <cell r="A5635">
            <v>6131408</v>
          </cell>
          <cell r="B5635" t="str">
            <v>...MKS ES2538 rws</v>
          </cell>
          <cell r="C5635">
            <v>31</v>
          </cell>
          <cell r="D5635">
            <v>1</v>
          </cell>
          <cell r="E5635" t="str">
            <v>KS</v>
          </cell>
          <cell r="F5635">
            <v>31</v>
          </cell>
        </row>
        <row r="5636">
          <cell r="A5636">
            <v>6131595</v>
          </cell>
          <cell r="B5636" t="str">
            <v>...ATR AD 55110 rws</v>
          </cell>
          <cell r="C5636">
            <v>233</v>
          </cell>
          <cell r="D5636">
            <v>1</v>
          </cell>
          <cell r="E5636" t="str">
            <v>KS</v>
          </cell>
          <cell r="F5636">
            <v>233</v>
          </cell>
        </row>
        <row r="5637">
          <cell r="A5637">
            <v>6131603</v>
          </cell>
          <cell r="B5637" t="str">
            <v>...AX 2210 blc</v>
          </cell>
          <cell r="C5637">
            <v>55</v>
          </cell>
          <cell r="D5637">
            <v>1</v>
          </cell>
          <cell r="E5637" t="str">
            <v>M</v>
          </cell>
          <cell r="F5637">
            <v>55</v>
          </cell>
        </row>
        <row r="5638">
          <cell r="A5638">
            <v>6131606</v>
          </cell>
          <cell r="B5638" t="str">
            <v>...AX 3010 blc</v>
          </cell>
          <cell r="C5638">
            <v>76</v>
          </cell>
          <cell r="D5638">
            <v>1</v>
          </cell>
          <cell r="E5638" t="str">
            <v>M</v>
          </cell>
          <cell r="F5638">
            <v>76</v>
          </cell>
        </row>
        <row r="5639">
          <cell r="A5639">
            <v>6131612</v>
          </cell>
          <cell r="B5639" t="str">
            <v>...AX 5020 blc</v>
          </cell>
          <cell r="C5639">
            <v>147</v>
          </cell>
          <cell r="D5639">
            <v>1</v>
          </cell>
          <cell r="E5639" t="str">
            <v>M</v>
          </cell>
          <cell r="F5639">
            <v>147</v>
          </cell>
        </row>
        <row r="5640">
          <cell r="A5640">
            <v>6131614</v>
          </cell>
          <cell r="B5640" t="str">
            <v>...AX 5020 CL blc</v>
          </cell>
          <cell r="C5640">
            <v>187</v>
          </cell>
          <cell r="D5640">
            <v>1</v>
          </cell>
          <cell r="E5640" t="str">
            <v>M</v>
          </cell>
          <cell r="F5640">
            <v>187</v>
          </cell>
        </row>
        <row r="5641">
          <cell r="A5641">
            <v>6131623</v>
          </cell>
          <cell r="B5641" t="str">
            <v>...AX AI3010 blc</v>
          </cell>
          <cell r="C5641">
            <v>117</v>
          </cell>
          <cell r="D5641">
            <v>1</v>
          </cell>
          <cell r="E5641" t="str">
            <v>KS</v>
          </cell>
          <cell r="F5641">
            <v>117</v>
          </cell>
        </row>
        <row r="5642">
          <cell r="A5642">
            <v>6131627</v>
          </cell>
          <cell r="B5642" t="str">
            <v>...AX AI5020 blc</v>
          </cell>
          <cell r="C5642">
            <v>133</v>
          </cell>
          <cell r="D5642">
            <v>1</v>
          </cell>
          <cell r="E5642" t="str">
            <v>KS</v>
          </cell>
          <cell r="F5642">
            <v>133</v>
          </cell>
        </row>
        <row r="5643">
          <cell r="A5643">
            <v>6131633</v>
          </cell>
          <cell r="B5643" t="str">
            <v>...AX AE3010 blc</v>
          </cell>
          <cell r="C5643">
            <v>126</v>
          </cell>
          <cell r="D5643">
            <v>1</v>
          </cell>
          <cell r="E5643" t="str">
            <v>KS</v>
          </cell>
          <cell r="F5643">
            <v>126</v>
          </cell>
        </row>
        <row r="5644">
          <cell r="A5644">
            <v>6131637</v>
          </cell>
          <cell r="B5644" t="str">
            <v>...AX AE5020 blc</v>
          </cell>
          <cell r="C5644">
            <v>153</v>
          </cell>
          <cell r="D5644">
            <v>1</v>
          </cell>
          <cell r="E5644" t="str">
            <v>KS</v>
          </cell>
          <cell r="F5644">
            <v>153</v>
          </cell>
        </row>
        <row r="5645">
          <cell r="A5645">
            <v>6131653</v>
          </cell>
          <cell r="B5645" t="str">
            <v>...AX AP3010 blc</v>
          </cell>
          <cell r="C5645">
            <v>126</v>
          </cell>
          <cell r="D5645">
            <v>1</v>
          </cell>
          <cell r="E5645" t="str">
            <v>KS</v>
          </cell>
          <cell r="F5645">
            <v>126</v>
          </cell>
        </row>
        <row r="5646">
          <cell r="A5646">
            <v>6131657</v>
          </cell>
          <cell r="B5646" t="str">
            <v>...AX AP5020 blc</v>
          </cell>
          <cell r="C5646">
            <v>161</v>
          </cell>
          <cell r="D5646">
            <v>1</v>
          </cell>
          <cell r="E5646" t="str">
            <v>KS</v>
          </cell>
          <cell r="F5646">
            <v>161</v>
          </cell>
        </row>
        <row r="5647">
          <cell r="A5647">
            <v>6131663</v>
          </cell>
          <cell r="B5647" t="str">
            <v>...AX EMB3010 blc</v>
          </cell>
          <cell r="C5647">
            <v>147</v>
          </cell>
          <cell r="D5647">
            <v>1</v>
          </cell>
          <cell r="E5647" t="str">
            <v>KS</v>
          </cell>
          <cell r="F5647">
            <v>147</v>
          </cell>
        </row>
        <row r="5648">
          <cell r="A5648">
            <v>6131667</v>
          </cell>
          <cell r="B5648" t="str">
            <v>...AX EMB5020 blc</v>
          </cell>
          <cell r="C5648">
            <v>146</v>
          </cell>
          <cell r="D5648">
            <v>1</v>
          </cell>
          <cell r="E5648" t="str">
            <v>KS</v>
          </cell>
          <cell r="F5648">
            <v>146</v>
          </cell>
        </row>
        <row r="5649">
          <cell r="A5649">
            <v>6131683</v>
          </cell>
          <cell r="B5649" t="str">
            <v>...AX JO3010 blc</v>
          </cell>
          <cell r="C5649">
            <v>8</v>
          </cell>
          <cell r="D5649">
            <v>1</v>
          </cell>
          <cell r="E5649" t="str">
            <v>KS</v>
          </cell>
          <cell r="F5649">
            <v>8</v>
          </cell>
        </row>
        <row r="5650">
          <cell r="A5650">
            <v>6131687</v>
          </cell>
          <cell r="B5650" t="str">
            <v>...AX JO5020 blc</v>
          </cell>
          <cell r="C5650">
            <v>177</v>
          </cell>
          <cell r="D5650">
            <v>1</v>
          </cell>
          <cell r="E5650" t="str">
            <v>KS</v>
          </cell>
          <cell r="F5650">
            <v>177</v>
          </cell>
        </row>
        <row r="5651">
          <cell r="A5651">
            <v>6131942</v>
          </cell>
          <cell r="B5651" t="str">
            <v>...BES 2020 rws</v>
          </cell>
          <cell r="C5651">
            <v>400</v>
          </cell>
          <cell r="D5651">
            <v>1</v>
          </cell>
          <cell r="E5651" t="str">
            <v>M</v>
          </cell>
          <cell r="F5651">
            <v>400</v>
          </cell>
        </row>
        <row r="5652">
          <cell r="A5652">
            <v>6131946</v>
          </cell>
          <cell r="B5652" t="str">
            <v>...BES 2040 rws</v>
          </cell>
          <cell r="C5652">
            <v>470</v>
          </cell>
          <cell r="D5652">
            <v>1</v>
          </cell>
          <cell r="E5652" t="str">
            <v>M</v>
          </cell>
          <cell r="F5652">
            <v>470</v>
          </cell>
        </row>
        <row r="5653">
          <cell r="A5653">
            <v>6131950</v>
          </cell>
          <cell r="B5653" t="str">
            <v>...BES 4040 rws</v>
          </cell>
          <cell r="C5653">
            <v>553</v>
          </cell>
          <cell r="D5653">
            <v>1</v>
          </cell>
          <cell r="E5653" t="str">
            <v>M</v>
          </cell>
          <cell r="F5653">
            <v>553</v>
          </cell>
        </row>
        <row r="5654">
          <cell r="A5654">
            <v>6131954</v>
          </cell>
          <cell r="B5654" t="str">
            <v>...BES 60100 verz</v>
          </cell>
          <cell r="C5654">
            <v>1184</v>
          </cell>
          <cell r="D5654">
            <v>1</v>
          </cell>
          <cell r="E5654" t="str">
            <v>M</v>
          </cell>
          <cell r="F5654">
            <v>1184</v>
          </cell>
        </row>
        <row r="5655">
          <cell r="A5655">
            <v>6131956</v>
          </cell>
          <cell r="B5655" t="str">
            <v>...BES 60150 verz</v>
          </cell>
          <cell r="C5655">
            <v>1110</v>
          </cell>
          <cell r="D5655">
            <v>1</v>
          </cell>
          <cell r="E5655" t="str">
            <v>M</v>
          </cell>
          <cell r="F5655">
            <v>1110</v>
          </cell>
        </row>
        <row r="5656">
          <cell r="A5656">
            <v>6131960</v>
          </cell>
          <cell r="B5656" t="str">
            <v>...BES 60150 rws</v>
          </cell>
          <cell r="C5656">
            <v>1813</v>
          </cell>
          <cell r="D5656">
            <v>1</v>
          </cell>
          <cell r="E5656" t="str">
            <v>M</v>
          </cell>
          <cell r="F5656">
            <v>1813</v>
          </cell>
        </row>
        <row r="5657">
          <cell r="A5657">
            <v>6131964</v>
          </cell>
          <cell r="B5657" t="str">
            <v>...BES 60250 verz</v>
          </cell>
          <cell r="C5657">
            <v>1544</v>
          </cell>
          <cell r="D5657">
            <v>1</v>
          </cell>
          <cell r="E5657" t="str">
            <v>M</v>
          </cell>
          <cell r="F5657">
            <v>1544</v>
          </cell>
        </row>
        <row r="5658">
          <cell r="A5658">
            <v>6131968</v>
          </cell>
          <cell r="B5658" t="str">
            <v>...BES 6060 verz</v>
          </cell>
          <cell r="C5658">
            <v>742</v>
          </cell>
          <cell r="D5658">
            <v>1</v>
          </cell>
          <cell r="E5658" t="str">
            <v>M</v>
          </cell>
          <cell r="F5658">
            <v>742</v>
          </cell>
        </row>
        <row r="5659">
          <cell r="A5659">
            <v>6131970</v>
          </cell>
          <cell r="B5659" t="str">
            <v>...BES 60200 verz</v>
          </cell>
          <cell r="C5659">
            <v>1233</v>
          </cell>
          <cell r="D5659">
            <v>1</v>
          </cell>
          <cell r="E5659" t="str">
            <v>M</v>
          </cell>
          <cell r="F5659">
            <v>1233</v>
          </cell>
        </row>
        <row r="5660">
          <cell r="A5660">
            <v>6131982</v>
          </cell>
          <cell r="B5660" t="str">
            <v>...BES 4060 rws</v>
          </cell>
          <cell r="C5660">
            <v>910</v>
          </cell>
          <cell r="D5660">
            <v>1</v>
          </cell>
          <cell r="E5660" t="str">
            <v>M</v>
          </cell>
          <cell r="F5660">
            <v>910</v>
          </cell>
        </row>
        <row r="5661">
          <cell r="A5661">
            <v>6131984</v>
          </cell>
          <cell r="B5661" t="str">
            <v>...BES 4060 verz</v>
          </cell>
          <cell r="C5661">
            <v>646</v>
          </cell>
          <cell r="D5661">
            <v>1</v>
          </cell>
          <cell r="E5661" t="str">
            <v>M</v>
          </cell>
          <cell r="F5661">
            <v>646</v>
          </cell>
        </row>
        <row r="5662">
          <cell r="A5662">
            <v>6131988</v>
          </cell>
          <cell r="B5662" t="str">
            <v>...BES 60100 rws</v>
          </cell>
          <cell r="C5662">
            <v>2005</v>
          </cell>
          <cell r="D5662">
            <v>1</v>
          </cell>
          <cell r="E5662" t="str">
            <v>M</v>
          </cell>
          <cell r="F5662">
            <v>2005</v>
          </cell>
        </row>
        <row r="5663">
          <cell r="A5663">
            <v>6131992</v>
          </cell>
          <cell r="B5663" t="str">
            <v>...BES 60200 rws</v>
          </cell>
          <cell r="C5663">
            <v>2105</v>
          </cell>
          <cell r="D5663">
            <v>1</v>
          </cell>
          <cell r="E5663" t="str">
            <v>M</v>
          </cell>
          <cell r="F5663">
            <v>2105</v>
          </cell>
        </row>
        <row r="5664">
          <cell r="A5664">
            <v>6131998</v>
          </cell>
          <cell r="B5664" t="str">
            <v>...BES 6060 rws</v>
          </cell>
          <cell r="C5664">
            <v>1006</v>
          </cell>
          <cell r="D5664">
            <v>1</v>
          </cell>
          <cell r="E5664" t="str">
            <v>M</v>
          </cell>
          <cell r="F5664">
            <v>1006</v>
          </cell>
        </row>
        <row r="5665">
          <cell r="A5665">
            <v>6132003</v>
          </cell>
          <cell r="B5665" t="str">
            <v>...BES AE4060 rws</v>
          </cell>
          <cell r="C5665">
            <v>1984</v>
          </cell>
          <cell r="D5665">
            <v>1</v>
          </cell>
          <cell r="E5665" t="str">
            <v>KS</v>
          </cell>
          <cell r="F5665">
            <v>1984</v>
          </cell>
        </row>
        <row r="5666">
          <cell r="A5666">
            <v>6132005</v>
          </cell>
          <cell r="B5666" t="str">
            <v>...BES AE4060 verz</v>
          </cell>
          <cell r="C5666">
            <v>646</v>
          </cell>
          <cell r="D5666">
            <v>1</v>
          </cell>
          <cell r="E5666" t="str">
            <v>KS</v>
          </cell>
          <cell r="F5666">
            <v>646</v>
          </cell>
        </row>
        <row r="5667">
          <cell r="A5667">
            <v>6132011</v>
          </cell>
          <cell r="B5667" t="str">
            <v>...BES AE60100 rws</v>
          </cell>
          <cell r="C5667">
            <v>1176</v>
          </cell>
          <cell r="D5667">
            <v>1</v>
          </cell>
          <cell r="E5667" t="str">
            <v>KS</v>
          </cell>
          <cell r="F5667">
            <v>1176</v>
          </cell>
        </row>
        <row r="5668">
          <cell r="A5668">
            <v>6132017</v>
          </cell>
          <cell r="B5668" t="str">
            <v>...BES AE60150 rws</v>
          </cell>
          <cell r="C5668">
            <v>1055</v>
          </cell>
          <cell r="D5668">
            <v>1</v>
          </cell>
          <cell r="E5668" t="str">
            <v>KS</v>
          </cell>
          <cell r="F5668">
            <v>1055</v>
          </cell>
        </row>
        <row r="5669">
          <cell r="A5669">
            <v>6132033</v>
          </cell>
          <cell r="B5669" t="str">
            <v>...BES IE4060 rws</v>
          </cell>
          <cell r="C5669">
            <v>729</v>
          </cell>
          <cell r="D5669">
            <v>1</v>
          </cell>
          <cell r="E5669" t="str">
            <v>KS</v>
          </cell>
          <cell r="F5669">
            <v>729</v>
          </cell>
        </row>
        <row r="5670">
          <cell r="A5670">
            <v>6132035</v>
          </cell>
          <cell r="B5670" t="str">
            <v>...BES IE4060 verz</v>
          </cell>
          <cell r="C5670">
            <v>646</v>
          </cell>
          <cell r="D5670">
            <v>1</v>
          </cell>
          <cell r="E5670" t="str">
            <v>KS</v>
          </cell>
          <cell r="F5670">
            <v>646</v>
          </cell>
        </row>
        <row r="5671">
          <cell r="A5671">
            <v>6132037</v>
          </cell>
          <cell r="B5671" t="str">
            <v>...BES IE6060 rws</v>
          </cell>
          <cell r="C5671">
            <v>917</v>
          </cell>
          <cell r="D5671">
            <v>1</v>
          </cell>
          <cell r="E5671" t="str">
            <v>KS</v>
          </cell>
          <cell r="F5671">
            <v>917</v>
          </cell>
        </row>
        <row r="5672">
          <cell r="A5672">
            <v>6132043</v>
          </cell>
          <cell r="B5672" t="str">
            <v>...BES IE60100 rws</v>
          </cell>
          <cell r="C5672">
            <v>921</v>
          </cell>
          <cell r="D5672">
            <v>1</v>
          </cell>
          <cell r="E5672" t="str">
            <v>KS</v>
          </cell>
          <cell r="F5672">
            <v>921</v>
          </cell>
        </row>
        <row r="5673">
          <cell r="A5673">
            <v>6132045</v>
          </cell>
          <cell r="B5673" t="str">
            <v>...BES IE60100 verz</v>
          </cell>
          <cell r="C5673">
            <v>853</v>
          </cell>
          <cell r="D5673">
            <v>1</v>
          </cell>
          <cell r="E5673" t="str">
            <v>KS</v>
          </cell>
          <cell r="F5673">
            <v>853</v>
          </cell>
        </row>
        <row r="5674">
          <cell r="A5674">
            <v>6132056</v>
          </cell>
          <cell r="B5674" t="str">
            <v>...BES IE60250 verz</v>
          </cell>
          <cell r="C5674">
            <v>1137</v>
          </cell>
          <cell r="D5674">
            <v>1</v>
          </cell>
          <cell r="E5674" t="str">
            <v>KS</v>
          </cell>
          <cell r="F5674">
            <v>1137</v>
          </cell>
        </row>
        <row r="5675">
          <cell r="A5675">
            <v>6132062</v>
          </cell>
          <cell r="B5675" t="str">
            <v>...BES FW4060 rws</v>
          </cell>
          <cell r="C5675">
            <v>973</v>
          </cell>
          <cell r="D5675">
            <v>1</v>
          </cell>
          <cell r="E5675" t="str">
            <v>KS</v>
          </cell>
          <cell r="F5675">
            <v>973</v>
          </cell>
        </row>
        <row r="5676">
          <cell r="A5676">
            <v>6132064</v>
          </cell>
          <cell r="B5676" t="str">
            <v>...BES FW4060 verz</v>
          </cell>
          <cell r="C5676">
            <v>946</v>
          </cell>
          <cell r="D5676">
            <v>1</v>
          </cell>
          <cell r="E5676" t="str">
            <v>KS</v>
          </cell>
          <cell r="F5676">
            <v>946</v>
          </cell>
        </row>
        <row r="5677">
          <cell r="A5677">
            <v>6132068</v>
          </cell>
          <cell r="B5677" t="str">
            <v>...BES FW6060 verz</v>
          </cell>
          <cell r="C5677">
            <v>2279</v>
          </cell>
          <cell r="D5677">
            <v>1</v>
          </cell>
          <cell r="E5677" t="str">
            <v>KS</v>
          </cell>
          <cell r="F5677">
            <v>2279</v>
          </cell>
        </row>
        <row r="5678">
          <cell r="A5678">
            <v>6132072</v>
          </cell>
          <cell r="B5678" t="str">
            <v>...BES FW60100 rws</v>
          </cell>
          <cell r="C5678">
            <v>1155</v>
          </cell>
          <cell r="D5678">
            <v>1</v>
          </cell>
          <cell r="E5678" t="str">
            <v>KS</v>
          </cell>
          <cell r="F5678">
            <v>1155</v>
          </cell>
        </row>
        <row r="5679">
          <cell r="A5679">
            <v>6132074</v>
          </cell>
          <cell r="B5679" t="str">
            <v>...BES FW60100 verz</v>
          </cell>
          <cell r="C5679">
            <v>1174</v>
          </cell>
          <cell r="D5679">
            <v>1</v>
          </cell>
          <cell r="E5679" t="str">
            <v>KS</v>
          </cell>
          <cell r="F5679">
            <v>1174</v>
          </cell>
        </row>
        <row r="5680">
          <cell r="A5680">
            <v>6132076</v>
          </cell>
          <cell r="B5680" t="str">
            <v>...BES FW60150 rws</v>
          </cell>
          <cell r="C5680">
            <v>1360</v>
          </cell>
          <cell r="D5680">
            <v>1</v>
          </cell>
          <cell r="E5680" t="str">
            <v>KS</v>
          </cell>
          <cell r="F5680">
            <v>1360</v>
          </cell>
        </row>
        <row r="5681">
          <cell r="A5681">
            <v>6132082</v>
          </cell>
          <cell r="B5681" t="str">
            <v>...BES FW60250 verz</v>
          </cell>
          <cell r="C5681">
            <v>1671</v>
          </cell>
          <cell r="D5681">
            <v>1</v>
          </cell>
          <cell r="E5681" t="str">
            <v>KS</v>
          </cell>
          <cell r="F5681">
            <v>1671</v>
          </cell>
        </row>
        <row r="5682">
          <cell r="A5682">
            <v>6132085</v>
          </cell>
          <cell r="B5682" t="str">
            <v>...BES ES4060 rws</v>
          </cell>
          <cell r="C5682">
            <v>533</v>
          </cell>
          <cell r="D5682">
            <v>1</v>
          </cell>
          <cell r="E5682" t="str">
            <v>KS</v>
          </cell>
          <cell r="F5682">
            <v>533</v>
          </cell>
        </row>
        <row r="5683">
          <cell r="A5683">
            <v>6132087</v>
          </cell>
          <cell r="B5683" t="str">
            <v>...BES ES4060 verz</v>
          </cell>
          <cell r="C5683">
            <v>256</v>
          </cell>
          <cell r="D5683">
            <v>1</v>
          </cell>
          <cell r="E5683" t="str">
            <v>KS</v>
          </cell>
          <cell r="F5683">
            <v>256</v>
          </cell>
        </row>
        <row r="5684">
          <cell r="A5684">
            <v>6132090</v>
          </cell>
          <cell r="B5684" t="str">
            <v>...BES ES6060 rws</v>
          </cell>
          <cell r="C5684">
            <v>498</v>
          </cell>
          <cell r="D5684">
            <v>1</v>
          </cell>
          <cell r="E5684" t="str">
            <v>KS</v>
          </cell>
          <cell r="F5684">
            <v>498</v>
          </cell>
        </row>
        <row r="5685">
          <cell r="A5685">
            <v>6132097</v>
          </cell>
          <cell r="B5685" t="str">
            <v>...BES ES60100 rws</v>
          </cell>
          <cell r="C5685">
            <v>711</v>
          </cell>
          <cell r="D5685">
            <v>1</v>
          </cell>
          <cell r="E5685" t="str">
            <v>KS</v>
          </cell>
          <cell r="F5685">
            <v>711</v>
          </cell>
        </row>
        <row r="5686">
          <cell r="A5686">
            <v>6132099</v>
          </cell>
          <cell r="B5686" t="str">
            <v>...BES ES60100 verz</v>
          </cell>
          <cell r="C5686">
            <v>271</v>
          </cell>
          <cell r="D5686">
            <v>1</v>
          </cell>
          <cell r="E5686" t="str">
            <v>KS</v>
          </cell>
          <cell r="F5686">
            <v>271</v>
          </cell>
        </row>
        <row r="5687">
          <cell r="A5687">
            <v>6132102</v>
          </cell>
          <cell r="B5687" t="str">
            <v>...BES ES60150 rws</v>
          </cell>
          <cell r="C5687">
            <v>1339</v>
          </cell>
          <cell r="D5687">
            <v>1</v>
          </cell>
          <cell r="E5687" t="str">
            <v>KS</v>
          </cell>
          <cell r="F5687">
            <v>1339</v>
          </cell>
        </row>
        <row r="5688">
          <cell r="A5688">
            <v>6132104</v>
          </cell>
          <cell r="B5688" t="str">
            <v>...BES ES60150 verz</v>
          </cell>
          <cell r="C5688">
            <v>396</v>
          </cell>
          <cell r="D5688">
            <v>1</v>
          </cell>
          <cell r="E5688" t="str">
            <v>KS</v>
          </cell>
          <cell r="F5688">
            <v>396</v>
          </cell>
        </row>
        <row r="5689">
          <cell r="A5689">
            <v>6132108</v>
          </cell>
          <cell r="B5689" t="str">
            <v>...BES ES60250 verz</v>
          </cell>
          <cell r="C5689">
            <v>338</v>
          </cell>
          <cell r="D5689">
            <v>1</v>
          </cell>
          <cell r="E5689" t="str">
            <v>KS</v>
          </cell>
          <cell r="F5689">
            <v>338</v>
          </cell>
        </row>
        <row r="5690">
          <cell r="A5690">
            <v>6132114</v>
          </cell>
          <cell r="B5690" t="str">
            <v>...BES TW40 verz</v>
          </cell>
          <cell r="C5690">
            <v>247</v>
          </cell>
          <cell r="D5690">
            <v>1</v>
          </cell>
          <cell r="E5690" t="str">
            <v>M</v>
          </cell>
          <cell r="F5690">
            <v>247</v>
          </cell>
        </row>
        <row r="5691">
          <cell r="A5691">
            <v>6132116</v>
          </cell>
          <cell r="B5691" t="str">
            <v>...BES TW60 verz</v>
          </cell>
          <cell r="C5691">
            <v>271</v>
          </cell>
          <cell r="D5691">
            <v>1</v>
          </cell>
          <cell r="E5691" t="str">
            <v>M</v>
          </cell>
          <cell r="F5691">
            <v>271</v>
          </cell>
        </row>
        <row r="5692">
          <cell r="A5692">
            <v>6132122</v>
          </cell>
          <cell r="B5692" t="str">
            <v>...BES KHK20</v>
          </cell>
          <cell r="C5692">
            <v>102</v>
          </cell>
          <cell r="D5692">
            <v>1</v>
          </cell>
          <cell r="E5692" t="str">
            <v>KS</v>
          </cell>
          <cell r="F5692">
            <v>102</v>
          </cell>
        </row>
        <row r="5693">
          <cell r="A5693">
            <v>6132124</v>
          </cell>
          <cell r="B5693" t="str">
            <v>...BES KHK40</v>
          </cell>
          <cell r="C5693">
            <v>104</v>
          </cell>
          <cell r="D5693">
            <v>1</v>
          </cell>
          <cell r="E5693" t="str">
            <v>KS</v>
          </cell>
          <cell r="F5693">
            <v>104</v>
          </cell>
        </row>
        <row r="5694">
          <cell r="A5694">
            <v>6132128</v>
          </cell>
          <cell r="B5694" t="str">
            <v>...BES KHK60</v>
          </cell>
          <cell r="C5694">
            <v>132</v>
          </cell>
          <cell r="D5694">
            <v>1</v>
          </cell>
          <cell r="E5694" t="str">
            <v>KS</v>
          </cell>
          <cell r="F5694">
            <v>132</v>
          </cell>
        </row>
        <row r="5695">
          <cell r="A5695">
            <v>6132130</v>
          </cell>
          <cell r="B5695" t="str">
            <v>...BES KHK100</v>
          </cell>
          <cell r="C5695">
            <v>153</v>
          </cell>
          <cell r="D5695">
            <v>1</v>
          </cell>
          <cell r="E5695" t="str">
            <v>KS</v>
          </cell>
          <cell r="F5695">
            <v>153</v>
          </cell>
        </row>
        <row r="5696">
          <cell r="A5696">
            <v>6132132</v>
          </cell>
          <cell r="B5696" t="str">
            <v>...BES KHK600150</v>
          </cell>
          <cell r="C5696">
            <v>681</v>
          </cell>
          <cell r="D5696">
            <v>1</v>
          </cell>
          <cell r="E5696" t="str">
            <v>KS</v>
          </cell>
          <cell r="F5696">
            <v>681</v>
          </cell>
        </row>
        <row r="5697">
          <cell r="A5697">
            <v>6132134</v>
          </cell>
          <cell r="B5697" t="str">
            <v>...BES KHK60/200</v>
          </cell>
          <cell r="C5697">
            <v>151</v>
          </cell>
          <cell r="D5697">
            <v>1</v>
          </cell>
          <cell r="E5697" t="str">
            <v>KS</v>
          </cell>
          <cell r="F5697">
            <v>151</v>
          </cell>
        </row>
        <row r="5698">
          <cell r="A5698">
            <v>6132136</v>
          </cell>
          <cell r="B5698" t="str">
            <v>...BES KHK250</v>
          </cell>
          <cell r="C5698">
            <v>172</v>
          </cell>
          <cell r="D5698">
            <v>1</v>
          </cell>
          <cell r="E5698" t="str">
            <v>KS</v>
          </cell>
          <cell r="F5698">
            <v>172</v>
          </cell>
        </row>
        <row r="5699">
          <cell r="A5699">
            <v>6132142</v>
          </cell>
          <cell r="B5699" t="str">
            <v>...BES KHK250</v>
          </cell>
          <cell r="C5699">
            <v>352</v>
          </cell>
          <cell r="D5699">
            <v>1</v>
          </cell>
          <cell r="E5699" t="str">
            <v>KS</v>
          </cell>
          <cell r="F5699">
            <v>352</v>
          </cell>
        </row>
        <row r="5700">
          <cell r="A5700">
            <v>6132144</v>
          </cell>
          <cell r="B5700" t="str">
            <v>...BES KUP 40</v>
          </cell>
          <cell r="C5700">
            <v>160</v>
          </cell>
          <cell r="D5700">
            <v>1</v>
          </cell>
          <cell r="E5700" t="str">
            <v>KS</v>
          </cell>
          <cell r="F5700">
            <v>160</v>
          </cell>
        </row>
        <row r="5701">
          <cell r="A5701">
            <v>6132147</v>
          </cell>
          <cell r="B5701" t="str">
            <v>...BES KUP 60</v>
          </cell>
          <cell r="C5701">
            <v>182</v>
          </cell>
          <cell r="D5701">
            <v>1</v>
          </cell>
          <cell r="E5701" t="str">
            <v>KS</v>
          </cell>
          <cell r="F5701">
            <v>182</v>
          </cell>
        </row>
        <row r="5702">
          <cell r="A5702">
            <v>6132155</v>
          </cell>
          <cell r="B5702" t="str">
            <v>...BES ClipOT</v>
          </cell>
          <cell r="C5702">
            <v>7.34</v>
          </cell>
          <cell r="D5702">
            <v>100</v>
          </cell>
          <cell r="E5702" t="str">
            <v>KS</v>
          </cell>
          <cell r="F5702">
            <v>734</v>
          </cell>
        </row>
        <row r="5703">
          <cell r="A5703">
            <v>6132157</v>
          </cell>
          <cell r="B5703" t="str">
            <v>...SLL 2050 cws</v>
          </cell>
          <cell r="C5703">
            <v>115</v>
          </cell>
          <cell r="D5703">
            <v>1</v>
          </cell>
          <cell r="E5703" t="str">
            <v>M</v>
          </cell>
          <cell r="F5703">
            <v>115</v>
          </cell>
        </row>
        <row r="5704">
          <cell r="A5704">
            <v>6132158</v>
          </cell>
          <cell r="B5704" t="str">
            <v>...SLL 2050 rws</v>
          </cell>
          <cell r="C5704">
            <v>112</v>
          </cell>
          <cell r="D5704">
            <v>1</v>
          </cell>
          <cell r="E5704" t="str">
            <v>M</v>
          </cell>
          <cell r="F5704">
            <v>112</v>
          </cell>
        </row>
        <row r="5705">
          <cell r="A5705">
            <v>6132159</v>
          </cell>
          <cell r="B5705" t="str">
            <v>...SLL 2070 rws</v>
          </cell>
          <cell r="C5705">
            <v>164</v>
          </cell>
          <cell r="D5705">
            <v>1</v>
          </cell>
          <cell r="E5705" t="str">
            <v>M</v>
          </cell>
          <cell r="F5705">
            <v>164</v>
          </cell>
        </row>
        <row r="5706">
          <cell r="A5706">
            <v>6132160</v>
          </cell>
          <cell r="B5706" t="str">
            <v>...RD OT40105 rws</v>
          </cell>
          <cell r="C5706">
            <v>289</v>
          </cell>
          <cell r="D5706">
            <v>1</v>
          </cell>
          <cell r="E5706" t="str">
            <v>M</v>
          </cell>
          <cell r="F5706">
            <v>289</v>
          </cell>
        </row>
        <row r="5707">
          <cell r="A5707">
            <v>6132161</v>
          </cell>
          <cell r="B5707" t="str">
            <v>...RD OT40105 cws</v>
          </cell>
          <cell r="C5707">
            <v>309</v>
          </cell>
          <cell r="D5707">
            <v>1</v>
          </cell>
          <cell r="E5707" t="str">
            <v>M</v>
          </cell>
          <cell r="F5707">
            <v>309</v>
          </cell>
        </row>
        <row r="5708">
          <cell r="A5708">
            <v>6132162</v>
          </cell>
          <cell r="B5708" t="str">
            <v>...SL 110 ESD EH</v>
          </cell>
          <cell r="C5708">
            <v>174</v>
          </cell>
          <cell r="D5708">
            <v>1</v>
          </cell>
          <cell r="E5708" t="str">
            <v>KS</v>
          </cell>
          <cell r="F5708">
            <v>174</v>
          </cell>
        </row>
        <row r="5709">
          <cell r="A5709">
            <v>6132163</v>
          </cell>
          <cell r="B5709" t="str">
            <v>...SL 110 ESG EH</v>
          </cell>
          <cell r="C5709">
            <v>206</v>
          </cell>
          <cell r="D5709">
            <v>1</v>
          </cell>
          <cell r="E5709" t="str">
            <v>KS</v>
          </cell>
          <cell r="F5709">
            <v>206</v>
          </cell>
        </row>
        <row r="5710">
          <cell r="A5710">
            <v>6132164</v>
          </cell>
          <cell r="B5710" t="str">
            <v>...RD IE40105 cws</v>
          </cell>
          <cell r="C5710">
            <v>61</v>
          </cell>
          <cell r="D5710">
            <v>1</v>
          </cell>
          <cell r="E5710" t="str">
            <v>KS</v>
          </cell>
          <cell r="F5710">
            <v>61</v>
          </cell>
        </row>
        <row r="5711">
          <cell r="A5711">
            <v>6132165</v>
          </cell>
          <cell r="B5711" t="str">
            <v>...RD AE40105 rws</v>
          </cell>
          <cell r="C5711">
            <v>118</v>
          </cell>
          <cell r="D5711">
            <v>1</v>
          </cell>
          <cell r="E5711" t="str">
            <v>KS</v>
          </cell>
          <cell r="F5711">
            <v>118</v>
          </cell>
        </row>
        <row r="5712">
          <cell r="A5712">
            <v>6132166</v>
          </cell>
          <cell r="B5712" t="str">
            <v>...RD AE40105 cws</v>
          </cell>
          <cell r="C5712">
            <v>181</v>
          </cell>
          <cell r="D5712">
            <v>1</v>
          </cell>
          <cell r="E5712" t="str">
            <v>KS</v>
          </cell>
          <cell r="F5712">
            <v>181</v>
          </cell>
        </row>
        <row r="5713">
          <cell r="A5713">
            <v>6132167</v>
          </cell>
          <cell r="B5713" t="str">
            <v>...RD ESR40105 cws</v>
          </cell>
          <cell r="C5713">
            <v>140</v>
          </cell>
          <cell r="D5713">
            <v>1</v>
          </cell>
          <cell r="E5713" t="str">
            <v>KS</v>
          </cell>
          <cell r="F5713">
            <v>140</v>
          </cell>
        </row>
        <row r="5714">
          <cell r="A5714">
            <v>6132168</v>
          </cell>
          <cell r="B5714" t="str">
            <v>...RD ESL40105 rws</v>
          </cell>
          <cell r="C5714">
            <v>42</v>
          </cell>
          <cell r="D5714">
            <v>1</v>
          </cell>
          <cell r="E5714" t="str">
            <v>KS</v>
          </cell>
          <cell r="F5714">
            <v>42</v>
          </cell>
        </row>
        <row r="5715">
          <cell r="A5715">
            <v>6132169</v>
          </cell>
          <cell r="B5715" t="str">
            <v>...RD ESL40105 cws</v>
          </cell>
          <cell r="C5715">
            <v>156</v>
          </cell>
          <cell r="D5715">
            <v>1</v>
          </cell>
          <cell r="E5715" t="str">
            <v>KS</v>
          </cell>
          <cell r="F5715">
            <v>156</v>
          </cell>
        </row>
        <row r="5716">
          <cell r="A5716">
            <v>6132170</v>
          </cell>
          <cell r="B5716" t="str">
            <v>...RD DUO HRT 2 20</v>
          </cell>
          <cell r="C5716">
            <v>45</v>
          </cell>
          <cell r="D5716">
            <v>1</v>
          </cell>
          <cell r="E5716" t="str">
            <v>KS</v>
          </cell>
          <cell r="F5716">
            <v>45</v>
          </cell>
        </row>
        <row r="5717">
          <cell r="A5717">
            <v>6132171</v>
          </cell>
          <cell r="B5717" t="str">
            <v>...RD 2GT40105 rws</v>
          </cell>
          <cell r="C5717">
            <v>746</v>
          </cell>
          <cell r="D5717">
            <v>1</v>
          </cell>
          <cell r="E5717" t="str">
            <v>KS</v>
          </cell>
          <cell r="F5717">
            <v>746</v>
          </cell>
        </row>
        <row r="5718">
          <cell r="A5718">
            <v>6132172</v>
          </cell>
          <cell r="B5718" t="str">
            <v>...RD 2GT40105 cws</v>
          </cell>
          <cell r="C5718">
            <v>741</v>
          </cell>
          <cell r="D5718">
            <v>1</v>
          </cell>
          <cell r="E5718" t="str">
            <v>KS</v>
          </cell>
          <cell r="F5718">
            <v>741</v>
          </cell>
        </row>
        <row r="5719">
          <cell r="A5719">
            <v>6132173</v>
          </cell>
          <cell r="B5719" t="str">
            <v>...RD GT40105 rws</v>
          </cell>
          <cell r="C5719">
            <v>481</v>
          </cell>
          <cell r="D5719">
            <v>1</v>
          </cell>
          <cell r="E5719" t="str">
            <v>KS</v>
          </cell>
          <cell r="F5719">
            <v>481</v>
          </cell>
        </row>
        <row r="5720">
          <cell r="A5720">
            <v>6132174</v>
          </cell>
          <cell r="B5720" t="str">
            <v>...RD GT40105 cws</v>
          </cell>
          <cell r="C5720">
            <v>503</v>
          </cell>
          <cell r="D5720">
            <v>1</v>
          </cell>
          <cell r="E5720" t="str">
            <v>KS</v>
          </cell>
          <cell r="F5720">
            <v>503</v>
          </cell>
        </row>
        <row r="5721">
          <cell r="A5721">
            <v>6132175</v>
          </cell>
          <cell r="B5721" t="str">
            <v>...RD DUO ISO</v>
          </cell>
          <cell r="C5721">
            <v>561</v>
          </cell>
          <cell r="D5721">
            <v>1</v>
          </cell>
          <cell r="E5721" t="str">
            <v>KS</v>
          </cell>
          <cell r="F5721">
            <v>561</v>
          </cell>
        </row>
        <row r="5722">
          <cell r="A5722">
            <v>6132176</v>
          </cell>
          <cell r="B5722" t="str">
            <v>...RD KUP40105 rws</v>
          </cell>
          <cell r="C5722">
            <v>42</v>
          </cell>
          <cell r="D5722">
            <v>1</v>
          </cell>
          <cell r="E5722" t="str">
            <v>KS</v>
          </cell>
          <cell r="F5722">
            <v>42</v>
          </cell>
        </row>
        <row r="5723">
          <cell r="A5723">
            <v>6132177</v>
          </cell>
          <cell r="B5723" t="str">
            <v>...RD KUP40105 cws</v>
          </cell>
          <cell r="C5723">
            <v>40</v>
          </cell>
          <cell r="D5723">
            <v>1</v>
          </cell>
          <cell r="E5723" t="str">
            <v>KS</v>
          </cell>
          <cell r="F5723">
            <v>40</v>
          </cell>
        </row>
        <row r="5724">
          <cell r="A5724">
            <v>6132180</v>
          </cell>
          <cell r="B5724" t="str">
            <v>...KAL D5 10</v>
          </cell>
          <cell r="C5724">
            <v>773</v>
          </cell>
          <cell r="D5724">
            <v>1</v>
          </cell>
          <cell r="E5724" t="str">
            <v>M</v>
          </cell>
          <cell r="F5724">
            <v>773</v>
          </cell>
        </row>
        <row r="5725">
          <cell r="A5725">
            <v>6132182</v>
          </cell>
          <cell r="B5725" t="str">
            <v>...BK8 9000</v>
          </cell>
          <cell r="C5725">
            <v>877</v>
          </cell>
          <cell r="D5725">
            <v>1</v>
          </cell>
          <cell r="E5725" t="str">
            <v>M</v>
          </cell>
          <cell r="F5725">
            <v>877</v>
          </cell>
        </row>
        <row r="5726">
          <cell r="A5726">
            <v>6132183</v>
          </cell>
          <cell r="B5726" t="str">
            <v>...BK14 3000</v>
          </cell>
          <cell r="C5726">
            <v>1937</v>
          </cell>
          <cell r="D5726">
            <v>1</v>
          </cell>
          <cell r="E5726" t="str">
            <v>M</v>
          </cell>
          <cell r="F5726">
            <v>1937</v>
          </cell>
        </row>
        <row r="5727">
          <cell r="A5727">
            <v>6132184</v>
          </cell>
          <cell r="B5727" t="str">
            <v>...BK14 9000</v>
          </cell>
          <cell r="C5727">
            <v>1757</v>
          </cell>
          <cell r="D5727">
            <v>1</v>
          </cell>
          <cell r="E5727" t="str">
            <v>M</v>
          </cell>
          <cell r="F5727">
            <v>1757</v>
          </cell>
        </row>
        <row r="5728">
          <cell r="A5728">
            <v>6132190</v>
          </cell>
          <cell r="B5728" t="str">
            <v>...RDL OT40105 cws</v>
          </cell>
          <cell r="C5728">
            <v>283</v>
          </cell>
          <cell r="D5728">
            <v>1</v>
          </cell>
          <cell r="E5728" t="str">
            <v>M</v>
          </cell>
          <cell r="F5728">
            <v>283</v>
          </cell>
        </row>
        <row r="5729">
          <cell r="A5729">
            <v>6132191</v>
          </cell>
          <cell r="B5729" t="str">
            <v>...SL KUP110 EH</v>
          </cell>
          <cell r="C5729">
            <v>140</v>
          </cell>
          <cell r="D5729">
            <v>1</v>
          </cell>
          <cell r="E5729" t="str">
            <v>KS</v>
          </cell>
          <cell r="F5729">
            <v>140</v>
          </cell>
        </row>
        <row r="5730">
          <cell r="A5730">
            <v>6132193</v>
          </cell>
          <cell r="B5730" t="str">
            <v>...SL 2050 rws</v>
          </cell>
          <cell r="C5730">
            <v>175</v>
          </cell>
          <cell r="D5730">
            <v>1</v>
          </cell>
          <cell r="E5730" t="str">
            <v>M</v>
          </cell>
          <cell r="F5730">
            <v>175</v>
          </cell>
        </row>
        <row r="5731">
          <cell r="A5731">
            <v>6132195</v>
          </cell>
          <cell r="B5731" t="str">
            <v>...SL BL ANT cws</v>
          </cell>
          <cell r="C5731">
            <v>96</v>
          </cell>
          <cell r="D5731">
            <v>1</v>
          </cell>
          <cell r="E5731" t="str">
            <v>KS</v>
          </cell>
          <cell r="F5731">
            <v>96</v>
          </cell>
        </row>
        <row r="5732">
          <cell r="A5732">
            <v>6132197</v>
          </cell>
          <cell r="B5732" t="str">
            <v>...SL GTSA5070 cws</v>
          </cell>
          <cell r="C5732">
            <v>39</v>
          </cell>
          <cell r="D5732">
            <v>1</v>
          </cell>
          <cell r="E5732" t="str">
            <v>KS</v>
          </cell>
          <cell r="F5732">
            <v>39</v>
          </cell>
        </row>
        <row r="5733">
          <cell r="A5733">
            <v>6132199</v>
          </cell>
          <cell r="B5733" t="str">
            <v>...SL BL blind rws</v>
          </cell>
          <cell r="C5733">
            <v>200</v>
          </cell>
          <cell r="D5733">
            <v>1</v>
          </cell>
          <cell r="E5733" t="str">
            <v>KS</v>
          </cell>
          <cell r="F5733">
            <v>200</v>
          </cell>
        </row>
        <row r="5734">
          <cell r="A5734">
            <v>6132201</v>
          </cell>
          <cell r="B5734" t="str">
            <v>...SL 2050 cws</v>
          </cell>
          <cell r="C5734">
            <v>175</v>
          </cell>
          <cell r="D5734">
            <v>1</v>
          </cell>
          <cell r="E5734" t="str">
            <v>M</v>
          </cell>
          <cell r="F5734">
            <v>175</v>
          </cell>
        </row>
        <row r="5735">
          <cell r="A5735">
            <v>6132205</v>
          </cell>
          <cell r="B5735" t="str">
            <v>...RD 40105 natur</v>
          </cell>
          <cell r="C5735">
            <v>595</v>
          </cell>
          <cell r="D5735">
            <v>1</v>
          </cell>
          <cell r="E5735" t="str">
            <v>M</v>
          </cell>
          <cell r="F5735">
            <v>595</v>
          </cell>
        </row>
        <row r="5736">
          <cell r="A5736">
            <v>6132206</v>
          </cell>
          <cell r="B5736" t="str">
            <v>...SL 20110 EH</v>
          </cell>
          <cell r="C5736">
            <v>827</v>
          </cell>
          <cell r="D5736">
            <v>1</v>
          </cell>
          <cell r="E5736" t="str">
            <v>M</v>
          </cell>
          <cell r="F5736">
            <v>827</v>
          </cell>
        </row>
        <row r="5737">
          <cell r="A5737">
            <v>6132207</v>
          </cell>
          <cell r="B5737" t="str">
            <v>...SL 20110 rws</v>
          </cell>
          <cell r="C5737">
            <v>440</v>
          </cell>
          <cell r="D5737">
            <v>1</v>
          </cell>
          <cell r="E5737" t="str">
            <v>M</v>
          </cell>
          <cell r="F5737">
            <v>440</v>
          </cell>
        </row>
        <row r="5738">
          <cell r="A5738">
            <v>6132208</v>
          </cell>
          <cell r="B5738" t="str">
            <v>...SL 2070 cws</v>
          </cell>
          <cell r="C5738">
            <v>243</v>
          </cell>
          <cell r="D5738">
            <v>1</v>
          </cell>
          <cell r="E5738" t="str">
            <v>M</v>
          </cell>
          <cell r="F5738">
            <v>243</v>
          </cell>
        </row>
        <row r="5739">
          <cell r="A5739">
            <v>6132211</v>
          </cell>
          <cell r="B5739" t="str">
            <v>...SLL 2050 cws</v>
          </cell>
          <cell r="C5739">
            <v>225</v>
          </cell>
          <cell r="D5739">
            <v>1</v>
          </cell>
          <cell r="E5739" t="str">
            <v>M</v>
          </cell>
          <cell r="F5739">
            <v>225</v>
          </cell>
        </row>
        <row r="5740">
          <cell r="A5740">
            <v>6132212</v>
          </cell>
          <cell r="B5740" t="str">
            <v>...SLL 2050 rws</v>
          </cell>
          <cell r="C5740">
            <v>201</v>
          </cell>
          <cell r="D5740">
            <v>1</v>
          </cell>
          <cell r="E5740" t="str">
            <v>M</v>
          </cell>
          <cell r="F5740">
            <v>201</v>
          </cell>
        </row>
        <row r="5741">
          <cell r="A5741">
            <v>6132214</v>
          </cell>
          <cell r="B5741" t="str">
            <v>...SLL 2070 cws</v>
          </cell>
          <cell r="C5741">
            <v>328</v>
          </cell>
          <cell r="D5741">
            <v>1</v>
          </cell>
          <cell r="E5741" t="str">
            <v>M</v>
          </cell>
          <cell r="F5741">
            <v>328</v>
          </cell>
        </row>
        <row r="5742">
          <cell r="A5742">
            <v>6132215</v>
          </cell>
          <cell r="B5742" t="str">
            <v>...SLL 2070 rws</v>
          </cell>
          <cell r="C5742">
            <v>281</v>
          </cell>
          <cell r="D5742">
            <v>1</v>
          </cell>
          <cell r="E5742" t="str">
            <v>M</v>
          </cell>
          <cell r="F5742">
            <v>281</v>
          </cell>
        </row>
        <row r="5743">
          <cell r="A5743">
            <v>6132217</v>
          </cell>
          <cell r="B5743" t="str">
            <v>...SLT 2050 cws</v>
          </cell>
          <cell r="C5743">
            <v>211</v>
          </cell>
          <cell r="D5743">
            <v>1</v>
          </cell>
          <cell r="E5743" t="str">
            <v>M</v>
          </cell>
          <cell r="F5743">
            <v>211</v>
          </cell>
        </row>
        <row r="5744">
          <cell r="A5744">
            <v>6132218</v>
          </cell>
          <cell r="B5744" t="str">
            <v>...SLT 2050 rws</v>
          </cell>
          <cell r="C5744">
            <v>210</v>
          </cell>
          <cell r="D5744">
            <v>1</v>
          </cell>
          <cell r="E5744" t="str">
            <v>M</v>
          </cell>
          <cell r="F5744">
            <v>210</v>
          </cell>
        </row>
        <row r="5745">
          <cell r="A5745">
            <v>6132222</v>
          </cell>
          <cell r="B5745" t="str">
            <v>...SLT 2070 rws</v>
          </cell>
          <cell r="C5745">
            <v>411</v>
          </cell>
          <cell r="D5745">
            <v>1</v>
          </cell>
          <cell r="E5745" t="str">
            <v>M</v>
          </cell>
          <cell r="F5745">
            <v>411</v>
          </cell>
        </row>
        <row r="5746">
          <cell r="A5746">
            <v>6132223</v>
          </cell>
          <cell r="B5746" t="str">
            <v>...SL GTO 50-70 lgr</v>
          </cell>
          <cell r="C5746">
            <v>324</v>
          </cell>
          <cell r="D5746">
            <v>1</v>
          </cell>
          <cell r="E5746" t="str">
            <v>KS</v>
          </cell>
          <cell r="F5746">
            <v>324</v>
          </cell>
        </row>
        <row r="5747">
          <cell r="A5747">
            <v>6132224</v>
          </cell>
          <cell r="B5747" t="str">
            <v>...SL GTO 50-70 cws</v>
          </cell>
          <cell r="C5747">
            <v>436</v>
          </cell>
          <cell r="D5747">
            <v>1</v>
          </cell>
          <cell r="E5747" t="str">
            <v>KS</v>
          </cell>
          <cell r="F5747">
            <v>436</v>
          </cell>
        </row>
        <row r="5748">
          <cell r="A5748">
            <v>6132225</v>
          </cell>
          <cell r="B5748" t="str">
            <v>...SL KUP2050 rws</v>
          </cell>
          <cell r="C5748">
            <v>27</v>
          </cell>
          <cell r="D5748">
            <v>1</v>
          </cell>
          <cell r="E5748" t="str">
            <v>KS</v>
          </cell>
          <cell r="F5748">
            <v>27</v>
          </cell>
        </row>
        <row r="5749">
          <cell r="A5749">
            <v>6132226</v>
          </cell>
          <cell r="B5749" t="str">
            <v>...SL KUP2050 cws</v>
          </cell>
          <cell r="C5749">
            <v>27</v>
          </cell>
          <cell r="D5749">
            <v>1</v>
          </cell>
          <cell r="E5749" t="str">
            <v>KS</v>
          </cell>
          <cell r="F5749">
            <v>27</v>
          </cell>
        </row>
        <row r="5750">
          <cell r="A5750">
            <v>6132228</v>
          </cell>
          <cell r="B5750" t="str">
            <v>...SL KUP2050 bg</v>
          </cell>
          <cell r="C5750">
            <v>187</v>
          </cell>
          <cell r="D5750">
            <v>1</v>
          </cell>
          <cell r="E5750" t="str">
            <v>KS</v>
          </cell>
          <cell r="F5750">
            <v>187</v>
          </cell>
        </row>
        <row r="5751">
          <cell r="A5751">
            <v>6132229</v>
          </cell>
          <cell r="B5751" t="str">
            <v>...SL GTO 50-70 rws</v>
          </cell>
          <cell r="C5751">
            <v>328</v>
          </cell>
          <cell r="D5751">
            <v>1</v>
          </cell>
          <cell r="E5751" t="str">
            <v>KS</v>
          </cell>
          <cell r="F5751">
            <v>328</v>
          </cell>
        </row>
        <row r="5752">
          <cell r="A5752">
            <v>6132230</v>
          </cell>
          <cell r="B5752" t="str">
            <v>...SL KUP2070 rws</v>
          </cell>
          <cell r="C5752">
            <v>28</v>
          </cell>
          <cell r="D5752">
            <v>1</v>
          </cell>
          <cell r="E5752" t="str">
            <v>KS</v>
          </cell>
          <cell r="F5752">
            <v>28</v>
          </cell>
        </row>
        <row r="5753">
          <cell r="A5753">
            <v>6132231</v>
          </cell>
          <cell r="B5753" t="str">
            <v>...SL KUP2070 cws</v>
          </cell>
          <cell r="C5753">
            <v>28</v>
          </cell>
          <cell r="D5753">
            <v>1</v>
          </cell>
          <cell r="E5753" t="str">
            <v>KS</v>
          </cell>
          <cell r="F5753">
            <v>28</v>
          </cell>
        </row>
        <row r="5754">
          <cell r="A5754">
            <v>6132232</v>
          </cell>
          <cell r="B5754" t="str">
            <v>...SL KUP2070 lgr</v>
          </cell>
          <cell r="C5754">
            <v>28</v>
          </cell>
          <cell r="D5754">
            <v>1</v>
          </cell>
          <cell r="E5754" t="str">
            <v>KS</v>
          </cell>
          <cell r="F5754">
            <v>28</v>
          </cell>
        </row>
        <row r="5755">
          <cell r="A5755">
            <v>6132233</v>
          </cell>
          <cell r="B5755" t="str">
            <v>...SL KUP2070 bg</v>
          </cell>
          <cell r="C5755">
            <v>93</v>
          </cell>
          <cell r="D5755">
            <v>1</v>
          </cell>
          <cell r="E5755" t="str">
            <v>KS</v>
          </cell>
          <cell r="F5755">
            <v>93</v>
          </cell>
        </row>
        <row r="5756">
          <cell r="A5756">
            <v>6132234</v>
          </cell>
          <cell r="B5756" t="str">
            <v>...SL GTSA5070 rws</v>
          </cell>
          <cell r="C5756">
            <v>41</v>
          </cell>
          <cell r="D5756">
            <v>1</v>
          </cell>
          <cell r="E5756" t="str">
            <v>KS</v>
          </cell>
          <cell r="F5756">
            <v>41</v>
          </cell>
        </row>
        <row r="5757">
          <cell r="A5757">
            <v>6132235</v>
          </cell>
          <cell r="B5757" t="str">
            <v>...SL KUP20110 rws</v>
          </cell>
          <cell r="C5757">
            <v>47</v>
          </cell>
          <cell r="D5757">
            <v>1</v>
          </cell>
          <cell r="E5757" t="str">
            <v>KS</v>
          </cell>
          <cell r="F5757">
            <v>47</v>
          </cell>
        </row>
        <row r="5758">
          <cell r="A5758">
            <v>6132236</v>
          </cell>
          <cell r="B5758" t="str">
            <v>...SL GTler20110rws</v>
          </cell>
          <cell r="C5758">
            <v>411</v>
          </cell>
          <cell r="D5758">
            <v>1</v>
          </cell>
          <cell r="E5758" t="str">
            <v>KS</v>
          </cell>
          <cell r="F5758">
            <v>411</v>
          </cell>
        </row>
        <row r="5759">
          <cell r="A5759">
            <v>6132237</v>
          </cell>
          <cell r="B5759" t="str">
            <v>...SL ETler5070 lgr</v>
          </cell>
          <cell r="C5759">
            <v>441</v>
          </cell>
          <cell r="D5759">
            <v>1</v>
          </cell>
          <cell r="E5759" t="str">
            <v>KS</v>
          </cell>
          <cell r="F5759">
            <v>441</v>
          </cell>
        </row>
        <row r="5760">
          <cell r="A5760">
            <v>6132238</v>
          </cell>
          <cell r="B5760" t="str">
            <v>...SL ETler5070 rws</v>
          </cell>
          <cell r="C5760">
            <v>318</v>
          </cell>
          <cell r="D5760">
            <v>1</v>
          </cell>
          <cell r="E5760" t="str">
            <v>KS</v>
          </cell>
          <cell r="F5760">
            <v>318</v>
          </cell>
        </row>
        <row r="5761">
          <cell r="A5761">
            <v>6132239</v>
          </cell>
          <cell r="B5761" t="str">
            <v>...SL ETler5070 cws</v>
          </cell>
          <cell r="C5761">
            <v>317</v>
          </cell>
          <cell r="D5761">
            <v>1</v>
          </cell>
          <cell r="E5761" t="str">
            <v>KS</v>
          </cell>
          <cell r="F5761">
            <v>317</v>
          </cell>
        </row>
        <row r="5762">
          <cell r="A5762">
            <v>6132240</v>
          </cell>
          <cell r="B5762" t="str">
            <v>...SLL IE2050 rws</v>
          </cell>
          <cell r="C5762">
            <v>39</v>
          </cell>
          <cell r="D5762">
            <v>1</v>
          </cell>
          <cell r="E5762" t="str">
            <v>KS</v>
          </cell>
          <cell r="F5762">
            <v>39</v>
          </cell>
        </row>
        <row r="5763">
          <cell r="A5763">
            <v>6132241</v>
          </cell>
          <cell r="B5763" t="str">
            <v>...SLL IE2050 cws</v>
          </cell>
          <cell r="C5763">
            <v>38</v>
          </cell>
          <cell r="D5763">
            <v>1</v>
          </cell>
          <cell r="E5763" t="str">
            <v>KS</v>
          </cell>
          <cell r="F5763">
            <v>38</v>
          </cell>
        </row>
        <row r="5764">
          <cell r="A5764">
            <v>6132242</v>
          </cell>
          <cell r="B5764" t="str">
            <v>...SL ETler20110rws</v>
          </cell>
          <cell r="C5764">
            <v>449</v>
          </cell>
          <cell r="D5764">
            <v>1</v>
          </cell>
          <cell r="E5764" t="str">
            <v>KS</v>
          </cell>
          <cell r="F5764">
            <v>449</v>
          </cell>
        </row>
        <row r="5765">
          <cell r="A5765">
            <v>6132243</v>
          </cell>
          <cell r="B5765" t="str">
            <v>...SLL IE2070 rws</v>
          </cell>
          <cell r="C5765">
            <v>41</v>
          </cell>
          <cell r="D5765">
            <v>1</v>
          </cell>
          <cell r="E5765" t="str">
            <v>KS</v>
          </cell>
          <cell r="F5765">
            <v>41</v>
          </cell>
        </row>
        <row r="5766">
          <cell r="A5766">
            <v>6132244</v>
          </cell>
          <cell r="B5766" t="str">
            <v>...SLL IE2070 cws</v>
          </cell>
          <cell r="C5766">
            <v>39</v>
          </cell>
          <cell r="D5766">
            <v>1</v>
          </cell>
          <cell r="E5766" t="str">
            <v>KS</v>
          </cell>
          <cell r="F5766">
            <v>39</v>
          </cell>
        </row>
        <row r="5767">
          <cell r="A5767">
            <v>6132245</v>
          </cell>
          <cell r="B5767" t="str">
            <v>...SL2GT5070 rws</v>
          </cell>
          <cell r="C5767">
            <v>517</v>
          </cell>
          <cell r="D5767">
            <v>1</v>
          </cell>
          <cell r="E5767" t="str">
            <v>KS</v>
          </cell>
          <cell r="F5767">
            <v>517</v>
          </cell>
        </row>
        <row r="5768">
          <cell r="A5768">
            <v>6132246</v>
          </cell>
          <cell r="B5768" t="str">
            <v>...SL2GT5070 cws</v>
          </cell>
          <cell r="C5768">
            <v>510</v>
          </cell>
          <cell r="D5768">
            <v>1</v>
          </cell>
          <cell r="E5768" t="str">
            <v>KS</v>
          </cell>
          <cell r="F5768">
            <v>510</v>
          </cell>
        </row>
        <row r="5769">
          <cell r="A5769">
            <v>6132247</v>
          </cell>
          <cell r="B5769" t="str">
            <v>...SL2GT5070 lgr</v>
          </cell>
          <cell r="C5769">
            <v>532</v>
          </cell>
          <cell r="D5769">
            <v>1</v>
          </cell>
          <cell r="E5769" t="str">
            <v>KS</v>
          </cell>
          <cell r="F5769">
            <v>532</v>
          </cell>
        </row>
        <row r="5770">
          <cell r="A5770">
            <v>6132248</v>
          </cell>
          <cell r="B5770" t="str">
            <v>...SL IE2050 rws</v>
          </cell>
          <cell r="C5770">
            <v>39</v>
          </cell>
          <cell r="D5770">
            <v>1</v>
          </cell>
          <cell r="E5770" t="str">
            <v>KS</v>
          </cell>
          <cell r="F5770">
            <v>39</v>
          </cell>
        </row>
        <row r="5771">
          <cell r="A5771">
            <v>6132249</v>
          </cell>
          <cell r="B5771" t="str">
            <v>...SL IE2050 cws</v>
          </cell>
          <cell r="C5771">
            <v>50</v>
          </cell>
          <cell r="D5771">
            <v>1</v>
          </cell>
          <cell r="E5771" t="str">
            <v>KS</v>
          </cell>
          <cell r="F5771">
            <v>50</v>
          </cell>
        </row>
        <row r="5772">
          <cell r="A5772">
            <v>6132250</v>
          </cell>
          <cell r="B5772" t="str">
            <v>...SL2GT20110 rws</v>
          </cell>
          <cell r="C5772">
            <v>590</v>
          </cell>
          <cell r="D5772">
            <v>1</v>
          </cell>
          <cell r="E5772" t="str">
            <v>KS</v>
          </cell>
          <cell r="F5772">
            <v>590</v>
          </cell>
        </row>
        <row r="5773">
          <cell r="A5773">
            <v>6132251</v>
          </cell>
          <cell r="B5773" t="str">
            <v>...SL IE2050 bg</v>
          </cell>
          <cell r="C5773">
            <v>127</v>
          </cell>
          <cell r="D5773">
            <v>1</v>
          </cell>
          <cell r="E5773" t="str">
            <v>KS</v>
          </cell>
          <cell r="F5773">
            <v>127</v>
          </cell>
        </row>
        <row r="5774">
          <cell r="A5774">
            <v>6132252</v>
          </cell>
          <cell r="B5774" t="str">
            <v>...SL BL blind cws</v>
          </cell>
          <cell r="C5774">
            <v>151</v>
          </cell>
          <cell r="D5774">
            <v>1</v>
          </cell>
          <cell r="E5774" t="str">
            <v>KS</v>
          </cell>
          <cell r="F5774">
            <v>151</v>
          </cell>
        </row>
        <row r="5775">
          <cell r="A5775">
            <v>6132253</v>
          </cell>
          <cell r="B5775" t="str">
            <v>...SL IE2070 rws</v>
          </cell>
          <cell r="C5775">
            <v>38</v>
          </cell>
          <cell r="D5775">
            <v>1</v>
          </cell>
          <cell r="E5775" t="str">
            <v>KS</v>
          </cell>
          <cell r="F5775">
            <v>38</v>
          </cell>
        </row>
        <row r="5776">
          <cell r="A5776">
            <v>6132254</v>
          </cell>
          <cell r="B5776" t="str">
            <v>...SL IE2070 cws</v>
          </cell>
          <cell r="C5776">
            <v>38</v>
          </cell>
          <cell r="D5776">
            <v>1</v>
          </cell>
          <cell r="E5776" t="str">
            <v>KS</v>
          </cell>
          <cell r="F5776">
            <v>38</v>
          </cell>
        </row>
        <row r="5777">
          <cell r="A5777">
            <v>6132255</v>
          </cell>
          <cell r="B5777" t="str">
            <v>...SL IE2070 lgr</v>
          </cell>
          <cell r="C5777">
            <v>65</v>
          </cell>
          <cell r="D5777">
            <v>1</v>
          </cell>
          <cell r="E5777" t="str">
            <v>KS</v>
          </cell>
          <cell r="F5777">
            <v>65</v>
          </cell>
        </row>
        <row r="5778">
          <cell r="A5778">
            <v>6132256</v>
          </cell>
          <cell r="B5778" t="str">
            <v>...SL IE2070 bg</v>
          </cell>
          <cell r="C5778">
            <v>80</v>
          </cell>
          <cell r="D5778">
            <v>1</v>
          </cell>
          <cell r="E5778" t="str">
            <v>KS</v>
          </cell>
          <cell r="F5778">
            <v>80</v>
          </cell>
        </row>
        <row r="5779">
          <cell r="A5779">
            <v>6132258</v>
          </cell>
          <cell r="B5779" t="str">
            <v>...SL BL ANT rws</v>
          </cell>
          <cell r="C5779">
            <v>99</v>
          </cell>
          <cell r="D5779">
            <v>1</v>
          </cell>
          <cell r="E5779" t="str">
            <v>KS</v>
          </cell>
          <cell r="F5779">
            <v>99</v>
          </cell>
        </row>
        <row r="5780">
          <cell r="A5780">
            <v>6132259</v>
          </cell>
          <cell r="B5780" t="str">
            <v>...SL IE20110 rws</v>
          </cell>
          <cell r="C5780">
            <v>51</v>
          </cell>
          <cell r="D5780">
            <v>1</v>
          </cell>
          <cell r="E5780" t="str">
            <v>KS</v>
          </cell>
          <cell r="F5780">
            <v>51</v>
          </cell>
        </row>
        <row r="5781">
          <cell r="A5781">
            <v>6132260</v>
          </cell>
          <cell r="B5781" t="str">
            <v>...SLL AE2050 rws</v>
          </cell>
          <cell r="C5781">
            <v>41</v>
          </cell>
          <cell r="D5781">
            <v>1</v>
          </cell>
          <cell r="E5781" t="str">
            <v>KS</v>
          </cell>
          <cell r="F5781">
            <v>41</v>
          </cell>
        </row>
        <row r="5782">
          <cell r="A5782">
            <v>6132261</v>
          </cell>
          <cell r="B5782" t="str">
            <v>...SLL AE2050 cws</v>
          </cell>
          <cell r="C5782">
            <v>39</v>
          </cell>
          <cell r="D5782">
            <v>1</v>
          </cell>
          <cell r="E5782" t="str">
            <v>KS</v>
          </cell>
          <cell r="F5782">
            <v>39</v>
          </cell>
        </row>
        <row r="5783">
          <cell r="A5783">
            <v>6132262</v>
          </cell>
          <cell r="B5783" t="str">
            <v>...SLL AE2070 rws</v>
          </cell>
          <cell r="C5783">
            <v>42</v>
          </cell>
          <cell r="D5783">
            <v>1</v>
          </cell>
          <cell r="E5783" t="str">
            <v>KS</v>
          </cell>
          <cell r="F5783">
            <v>42</v>
          </cell>
        </row>
        <row r="5784">
          <cell r="A5784">
            <v>6132263</v>
          </cell>
          <cell r="B5784" t="str">
            <v>...SLL AE2070 cws</v>
          </cell>
          <cell r="C5784">
            <v>49</v>
          </cell>
          <cell r="D5784">
            <v>1</v>
          </cell>
          <cell r="E5784" t="str">
            <v>KS</v>
          </cell>
          <cell r="F5784">
            <v>49</v>
          </cell>
        </row>
        <row r="5785">
          <cell r="A5785">
            <v>6132264</v>
          </cell>
          <cell r="B5785" t="str">
            <v>...RDL OT40105 rws</v>
          </cell>
          <cell r="C5785">
            <v>260</v>
          </cell>
          <cell r="D5785">
            <v>1</v>
          </cell>
          <cell r="E5785" t="str">
            <v>M</v>
          </cell>
          <cell r="F5785">
            <v>260</v>
          </cell>
        </row>
        <row r="5786">
          <cell r="A5786">
            <v>6132265</v>
          </cell>
          <cell r="B5786" t="str">
            <v>...SL AE2050 rws</v>
          </cell>
          <cell r="C5786">
            <v>41</v>
          </cell>
          <cell r="D5786">
            <v>1</v>
          </cell>
          <cell r="E5786" t="str">
            <v>KS</v>
          </cell>
          <cell r="F5786">
            <v>41</v>
          </cell>
        </row>
        <row r="5787">
          <cell r="A5787">
            <v>6132266</v>
          </cell>
          <cell r="B5787" t="str">
            <v>...SL AE2050 cws</v>
          </cell>
          <cell r="C5787">
            <v>38</v>
          </cell>
          <cell r="D5787">
            <v>1</v>
          </cell>
          <cell r="E5787" t="str">
            <v>KS</v>
          </cell>
          <cell r="F5787">
            <v>38</v>
          </cell>
        </row>
        <row r="5788">
          <cell r="A5788">
            <v>6132267</v>
          </cell>
          <cell r="B5788" t="str">
            <v>...SL 2070 rws</v>
          </cell>
          <cell r="C5788">
            <v>260</v>
          </cell>
          <cell r="D5788">
            <v>1</v>
          </cell>
          <cell r="E5788" t="str">
            <v>M</v>
          </cell>
          <cell r="F5788">
            <v>260</v>
          </cell>
        </row>
        <row r="5789">
          <cell r="A5789">
            <v>6132268</v>
          </cell>
          <cell r="B5789" t="str">
            <v>...SL AE2050 bg</v>
          </cell>
          <cell r="C5789">
            <v>88</v>
          </cell>
          <cell r="D5789">
            <v>1</v>
          </cell>
          <cell r="E5789" t="str">
            <v>KS</v>
          </cell>
          <cell r="F5789">
            <v>88</v>
          </cell>
        </row>
        <row r="5790">
          <cell r="A5790">
            <v>6132269</v>
          </cell>
          <cell r="B5790" t="str">
            <v>...SL 2070 lgr</v>
          </cell>
          <cell r="C5790">
            <v>229</v>
          </cell>
          <cell r="D5790">
            <v>1</v>
          </cell>
          <cell r="E5790" t="str">
            <v>M</v>
          </cell>
          <cell r="F5790">
            <v>229</v>
          </cell>
        </row>
        <row r="5791">
          <cell r="A5791">
            <v>6132270</v>
          </cell>
          <cell r="B5791" t="str">
            <v>...SL AE2070 rws</v>
          </cell>
          <cell r="C5791">
            <v>41</v>
          </cell>
          <cell r="D5791">
            <v>1</v>
          </cell>
          <cell r="E5791" t="str">
            <v>KS</v>
          </cell>
          <cell r="F5791">
            <v>41</v>
          </cell>
        </row>
        <row r="5792">
          <cell r="A5792">
            <v>6132271</v>
          </cell>
          <cell r="B5792" t="str">
            <v>...SL AE2070 cws</v>
          </cell>
          <cell r="C5792">
            <v>39</v>
          </cell>
          <cell r="D5792">
            <v>1</v>
          </cell>
          <cell r="E5792" t="str">
            <v>KS</v>
          </cell>
          <cell r="F5792">
            <v>39</v>
          </cell>
        </row>
        <row r="5793">
          <cell r="A5793">
            <v>6132272</v>
          </cell>
          <cell r="B5793" t="str">
            <v>...SL AE2070 lgr</v>
          </cell>
          <cell r="C5793">
            <v>151</v>
          </cell>
          <cell r="D5793">
            <v>1</v>
          </cell>
          <cell r="E5793" t="str">
            <v>KS</v>
          </cell>
          <cell r="F5793">
            <v>151</v>
          </cell>
        </row>
        <row r="5794">
          <cell r="A5794">
            <v>6132274</v>
          </cell>
          <cell r="B5794" t="str">
            <v>...SL 20110 rws</v>
          </cell>
          <cell r="C5794">
            <v>373</v>
          </cell>
          <cell r="D5794">
            <v>1</v>
          </cell>
          <cell r="E5794" t="str">
            <v>M</v>
          </cell>
          <cell r="F5794">
            <v>373</v>
          </cell>
        </row>
        <row r="5795">
          <cell r="A5795">
            <v>6132275</v>
          </cell>
          <cell r="B5795" t="str">
            <v>...SL AE20110 rws</v>
          </cell>
          <cell r="C5795">
            <v>55</v>
          </cell>
          <cell r="D5795">
            <v>1</v>
          </cell>
          <cell r="E5795" t="str">
            <v>KS</v>
          </cell>
          <cell r="F5795">
            <v>55</v>
          </cell>
        </row>
        <row r="5796">
          <cell r="A5796">
            <v>6132276</v>
          </cell>
          <cell r="B5796" t="str">
            <v>...SL 110 GT1 M45bg</v>
          </cell>
          <cell r="C5796">
            <v>301</v>
          </cell>
          <cell r="D5796">
            <v>1</v>
          </cell>
          <cell r="E5796" t="str">
            <v>KS</v>
          </cell>
          <cell r="F5796">
            <v>301</v>
          </cell>
        </row>
        <row r="5797">
          <cell r="A5797">
            <v>6132277</v>
          </cell>
          <cell r="B5797" t="str">
            <v>...SL ESre2050 rws</v>
          </cell>
          <cell r="C5797">
            <v>28</v>
          </cell>
          <cell r="D5797">
            <v>1</v>
          </cell>
          <cell r="E5797" t="str">
            <v>KS</v>
          </cell>
          <cell r="F5797">
            <v>28</v>
          </cell>
        </row>
        <row r="5798">
          <cell r="A5798">
            <v>6132278</v>
          </cell>
          <cell r="B5798" t="str">
            <v>...SL ESre2050 cws</v>
          </cell>
          <cell r="C5798">
            <v>27</v>
          </cell>
          <cell r="D5798">
            <v>1</v>
          </cell>
          <cell r="E5798" t="str">
            <v>KS</v>
          </cell>
          <cell r="F5798">
            <v>27</v>
          </cell>
        </row>
        <row r="5799">
          <cell r="A5799">
            <v>6132279</v>
          </cell>
          <cell r="B5799" t="str">
            <v>...SL ESre2050 bg</v>
          </cell>
          <cell r="C5799">
            <v>27</v>
          </cell>
          <cell r="D5799">
            <v>1</v>
          </cell>
          <cell r="E5799" t="str">
            <v>KS</v>
          </cell>
          <cell r="F5799">
            <v>27</v>
          </cell>
        </row>
        <row r="5800">
          <cell r="A5800">
            <v>6132280</v>
          </cell>
          <cell r="B5800" t="str">
            <v>...RD IE40105 rws</v>
          </cell>
          <cell r="C5800">
            <v>50</v>
          </cell>
          <cell r="D5800">
            <v>1</v>
          </cell>
          <cell r="E5800" t="str">
            <v>KS</v>
          </cell>
          <cell r="F5800">
            <v>50</v>
          </cell>
        </row>
        <row r="5801">
          <cell r="A5801">
            <v>6132281</v>
          </cell>
          <cell r="B5801" t="str">
            <v>...SL ESre2070 rws</v>
          </cell>
          <cell r="C5801">
            <v>28</v>
          </cell>
          <cell r="D5801">
            <v>1</v>
          </cell>
          <cell r="E5801" t="str">
            <v>KS</v>
          </cell>
          <cell r="F5801">
            <v>28</v>
          </cell>
        </row>
        <row r="5802">
          <cell r="A5802">
            <v>6132282</v>
          </cell>
          <cell r="B5802" t="str">
            <v>...SL ESre2070 cw</v>
          </cell>
          <cell r="C5802">
            <v>28</v>
          </cell>
          <cell r="D5802">
            <v>1</v>
          </cell>
          <cell r="E5802" t="str">
            <v>KS</v>
          </cell>
          <cell r="F5802">
            <v>28</v>
          </cell>
        </row>
        <row r="5803">
          <cell r="A5803">
            <v>6132283</v>
          </cell>
          <cell r="B5803" t="str">
            <v>...SL ESre2070 lgr</v>
          </cell>
          <cell r="C5803">
            <v>128</v>
          </cell>
          <cell r="D5803">
            <v>1</v>
          </cell>
          <cell r="E5803" t="str">
            <v>KS</v>
          </cell>
          <cell r="F5803">
            <v>128</v>
          </cell>
        </row>
        <row r="5804">
          <cell r="A5804">
            <v>6132285</v>
          </cell>
          <cell r="B5804" t="str">
            <v>...RD ESR40105 rws</v>
          </cell>
          <cell r="C5804">
            <v>50</v>
          </cell>
          <cell r="D5804">
            <v>1</v>
          </cell>
          <cell r="E5804" t="str">
            <v>KS</v>
          </cell>
          <cell r="F5804">
            <v>50</v>
          </cell>
        </row>
        <row r="5805">
          <cell r="A5805">
            <v>6132286</v>
          </cell>
          <cell r="B5805" t="str">
            <v>...SL ESre20110 rws</v>
          </cell>
          <cell r="C5805">
            <v>36</v>
          </cell>
          <cell r="D5805">
            <v>1</v>
          </cell>
          <cell r="E5805" t="str">
            <v>KS</v>
          </cell>
          <cell r="F5805">
            <v>36</v>
          </cell>
        </row>
        <row r="5806">
          <cell r="A5806">
            <v>6132288</v>
          </cell>
          <cell r="B5806" t="str">
            <v>...SLT ESli2050 rws</v>
          </cell>
          <cell r="C5806">
            <v>28</v>
          </cell>
          <cell r="D5806">
            <v>1</v>
          </cell>
          <cell r="E5806" t="str">
            <v>KS</v>
          </cell>
          <cell r="F5806">
            <v>28</v>
          </cell>
        </row>
        <row r="5807">
          <cell r="A5807">
            <v>6132289</v>
          </cell>
          <cell r="B5807" t="str">
            <v>...SLT ESli2050 cws</v>
          </cell>
          <cell r="C5807">
            <v>28</v>
          </cell>
          <cell r="D5807">
            <v>1</v>
          </cell>
          <cell r="E5807" t="str">
            <v>KS</v>
          </cell>
          <cell r="F5807">
            <v>28</v>
          </cell>
        </row>
        <row r="5808">
          <cell r="A5808">
            <v>6132291</v>
          </cell>
          <cell r="B5808" t="str">
            <v>...SLT ESli2070 rws</v>
          </cell>
          <cell r="C5808">
            <v>43</v>
          </cell>
          <cell r="D5808">
            <v>1</v>
          </cell>
          <cell r="E5808" t="str">
            <v>KS</v>
          </cell>
          <cell r="F5808">
            <v>43</v>
          </cell>
        </row>
        <row r="5809">
          <cell r="A5809">
            <v>6132293</v>
          </cell>
          <cell r="B5809" t="str">
            <v>...SL ESli2050 rws</v>
          </cell>
          <cell r="C5809">
            <v>28</v>
          </cell>
          <cell r="D5809">
            <v>1</v>
          </cell>
          <cell r="E5809" t="str">
            <v>KS</v>
          </cell>
          <cell r="F5809">
            <v>28</v>
          </cell>
        </row>
        <row r="5810">
          <cell r="A5810">
            <v>6132294</v>
          </cell>
          <cell r="B5810" t="str">
            <v>...SL ESli2050 cws</v>
          </cell>
          <cell r="C5810">
            <v>27</v>
          </cell>
          <cell r="D5810">
            <v>1</v>
          </cell>
          <cell r="E5810" t="str">
            <v>KS</v>
          </cell>
          <cell r="F5810">
            <v>27</v>
          </cell>
        </row>
        <row r="5811">
          <cell r="A5811">
            <v>6132295</v>
          </cell>
          <cell r="B5811" t="str">
            <v>...SL ESli2050 bg</v>
          </cell>
          <cell r="C5811">
            <v>107</v>
          </cell>
          <cell r="D5811">
            <v>1</v>
          </cell>
          <cell r="E5811" t="str">
            <v>KS</v>
          </cell>
          <cell r="F5811">
            <v>107</v>
          </cell>
        </row>
        <row r="5812">
          <cell r="A5812">
            <v>6132296</v>
          </cell>
          <cell r="B5812" t="str">
            <v>...SL ESli2070 rws</v>
          </cell>
          <cell r="C5812">
            <v>28</v>
          </cell>
          <cell r="D5812">
            <v>1</v>
          </cell>
          <cell r="E5812" t="str">
            <v>KS</v>
          </cell>
          <cell r="F5812">
            <v>28</v>
          </cell>
        </row>
        <row r="5813">
          <cell r="A5813">
            <v>6132297</v>
          </cell>
          <cell r="B5813" t="str">
            <v>...SL ESli2070 cws</v>
          </cell>
          <cell r="C5813">
            <v>28</v>
          </cell>
          <cell r="D5813">
            <v>1</v>
          </cell>
          <cell r="E5813" t="str">
            <v>KS</v>
          </cell>
          <cell r="F5813">
            <v>28</v>
          </cell>
        </row>
        <row r="5814">
          <cell r="A5814">
            <v>6132298</v>
          </cell>
          <cell r="B5814" t="str">
            <v>...SL ESli2070 lgr</v>
          </cell>
          <cell r="C5814">
            <v>137</v>
          </cell>
          <cell r="D5814">
            <v>1</v>
          </cell>
          <cell r="E5814" t="str">
            <v>KS</v>
          </cell>
          <cell r="F5814">
            <v>137</v>
          </cell>
        </row>
        <row r="5815">
          <cell r="A5815">
            <v>6132299</v>
          </cell>
          <cell r="B5815" t="str">
            <v>...SL ESli2070 bg</v>
          </cell>
          <cell r="C5815">
            <v>37</v>
          </cell>
          <cell r="D5815">
            <v>1</v>
          </cell>
          <cell r="E5815" t="str">
            <v>KS</v>
          </cell>
          <cell r="F5815">
            <v>37</v>
          </cell>
        </row>
        <row r="5816">
          <cell r="A5816">
            <v>6132300</v>
          </cell>
          <cell r="B5816" t="str">
            <v>...SL ESli20110 rws</v>
          </cell>
          <cell r="C5816">
            <v>36</v>
          </cell>
          <cell r="D5816">
            <v>1</v>
          </cell>
          <cell r="E5816" t="str">
            <v>KS</v>
          </cell>
          <cell r="F5816">
            <v>36</v>
          </cell>
        </row>
        <row r="5817">
          <cell r="A5817">
            <v>6132302</v>
          </cell>
          <cell r="B5817" t="str">
            <v>...SLT ESre2050 rws</v>
          </cell>
          <cell r="C5817">
            <v>28</v>
          </cell>
          <cell r="D5817">
            <v>1</v>
          </cell>
          <cell r="E5817" t="str">
            <v>KS</v>
          </cell>
          <cell r="F5817">
            <v>28</v>
          </cell>
        </row>
        <row r="5818">
          <cell r="A5818">
            <v>6132303</v>
          </cell>
          <cell r="B5818" t="str">
            <v>...SLT ESre2050 cws</v>
          </cell>
          <cell r="C5818">
            <v>27</v>
          </cell>
          <cell r="D5818">
            <v>1</v>
          </cell>
          <cell r="E5818" t="str">
            <v>KS</v>
          </cell>
          <cell r="F5818">
            <v>27</v>
          </cell>
        </row>
        <row r="5819">
          <cell r="A5819">
            <v>6132305</v>
          </cell>
          <cell r="B5819" t="str">
            <v>...SLT ESre2070 rws</v>
          </cell>
          <cell r="C5819">
            <v>43</v>
          </cell>
          <cell r="D5819">
            <v>1</v>
          </cell>
          <cell r="E5819" t="str">
            <v>KS</v>
          </cell>
          <cell r="F5819">
            <v>43</v>
          </cell>
        </row>
        <row r="5820">
          <cell r="A5820">
            <v>6132306</v>
          </cell>
          <cell r="B5820" t="str">
            <v>...SLT ESre2070 cws</v>
          </cell>
          <cell r="C5820">
            <v>43</v>
          </cell>
          <cell r="D5820">
            <v>1</v>
          </cell>
          <cell r="E5820" t="str">
            <v>KS</v>
          </cell>
          <cell r="F5820">
            <v>43</v>
          </cell>
        </row>
        <row r="5821">
          <cell r="A5821">
            <v>6132316</v>
          </cell>
          <cell r="B5821" t="str">
            <v>...BK8 3000</v>
          </cell>
          <cell r="C5821">
            <v>1279</v>
          </cell>
          <cell r="D5821">
            <v>1</v>
          </cell>
          <cell r="E5821" t="str">
            <v>M</v>
          </cell>
          <cell r="F5821">
            <v>1279</v>
          </cell>
        </row>
        <row r="5822">
          <cell r="A5822">
            <v>6132317</v>
          </cell>
          <cell r="B5822" t="str">
            <v>...SL ETler5070 bg</v>
          </cell>
          <cell r="C5822">
            <v>589</v>
          </cell>
          <cell r="D5822">
            <v>1</v>
          </cell>
          <cell r="E5822" t="str">
            <v>KS</v>
          </cell>
          <cell r="F5822">
            <v>589</v>
          </cell>
        </row>
        <row r="5823">
          <cell r="A5823">
            <v>6132318</v>
          </cell>
          <cell r="B5823" t="str">
            <v>...SL 2GT2050 bg</v>
          </cell>
          <cell r="C5823">
            <v>1194</v>
          </cell>
          <cell r="D5823">
            <v>1</v>
          </cell>
          <cell r="E5823" t="str">
            <v>KS</v>
          </cell>
          <cell r="F5823">
            <v>1194</v>
          </cell>
        </row>
        <row r="5824">
          <cell r="A5824">
            <v>6132319</v>
          </cell>
          <cell r="B5824" t="str">
            <v>...SL 70 GT M45 rws</v>
          </cell>
          <cell r="C5824">
            <v>213</v>
          </cell>
          <cell r="D5824">
            <v>1</v>
          </cell>
          <cell r="E5824" t="str">
            <v>KS</v>
          </cell>
          <cell r="F5824">
            <v>213</v>
          </cell>
        </row>
        <row r="5825">
          <cell r="A5825">
            <v>6132320</v>
          </cell>
          <cell r="B5825" t="str">
            <v>...SLT ESli2070 cws</v>
          </cell>
          <cell r="C5825">
            <v>43</v>
          </cell>
          <cell r="D5825">
            <v>1</v>
          </cell>
          <cell r="E5825" t="str">
            <v>KS</v>
          </cell>
          <cell r="F5825">
            <v>43</v>
          </cell>
        </row>
        <row r="5826">
          <cell r="A5826">
            <v>6132325</v>
          </cell>
          <cell r="B5826" t="str">
            <v>...BK18 3000</v>
          </cell>
          <cell r="C5826">
            <v>2273</v>
          </cell>
          <cell r="D5826">
            <v>1</v>
          </cell>
          <cell r="E5826" t="str">
            <v>M</v>
          </cell>
          <cell r="F5826">
            <v>2273</v>
          </cell>
        </row>
        <row r="5827">
          <cell r="A5827">
            <v>6132326</v>
          </cell>
          <cell r="B5827" t="str">
            <v>...BK18 9000</v>
          </cell>
          <cell r="C5827">
            <v>1726</v>
          </cell>
          <cell r="D5827">
            <v>1</v>
          </cell>
          <cell r="E5827" t="str">
            <v>M</v>
          </cell>
          <cell r="F5827">
            <v>1726</v>
          </cell>
        </row>
        <row r="5828">
          <cell r="A5828">
            <v>6132327</v>
          </cell>
          <cell r="B5828" t="str">
            <v>...BK 7018</v>
          </cell>
          <cell r="C5828">
            <v>619</v>
          </cell>
          <cell r="D5828">
            <v>1</v>
          </cell>
          <cell r="E5828" t="str">
            <v>M</v>
          </cell>
          <cell r="F5828">
            <v>619</v>
          </cell>
        </row>
        <row r="5829">
          <cell r="A5829">
            <v>6132350</v>
          </cell>
          <cell r="B5829" t="str">
            <v>...BEDIN 2525 sgr</v>
          </cell>
          <cell r="C5829">
            <v>122</v>
          </cell>
          <cell r="D5829">
            <v>1</v>
          </cell>
          <cell r="E5829" t="str">
            <v>M</v>
          </cell>
          <cell r="F5829">
            <v>122</v>
          </cell>
        </row>
        <row r="5830">
          <cell r="A5830">
            <v>6132355</v>
          </cell>
          <cell r="B5830" t="str">
            <v>...BEDIN 3737 sgr</v>
          </cell>
          <cell r="C5830">
            <v>209</v>
          </cell>
          <cell r="D5830">
            <v>1</v>
          </cell>
          <cell r="E5830" t="str">
            <v>M</v>
          </cell>
          <cell r="F5830">
            <v>209</v>
          </cell>
        </row>
        <row r="5831">
          <cell r="A5831">
            <v>6132357</v>
          </cell>
          <cell r="B5831" t="str">
            <v>...BEDIN 3750 sgr</v>
          </cell>
          <cell r="C5831">
            <v>302</v>
          </cell>
          <cell r="D5831">
            <v>1</v>
          </cell>
          <cell r="E5831" t="str">
            <v>M</v>
          </cell>
          <cell r="F5831">
            <v>302</v>
          </cell>
        </row>
        <row r="5832">
          <cell r="A5832">
            <v>6132360</v>
          </cell>
          <cell r="B5832" t="str">
            <v>...BEDIN 5037 sgr</v>
          </cell>
          <cell r="C5832">
            <v>230</v>
          </cell>
          <cell r="D5832">
            <v>1</v>
          </cell>
          <cell r="E5832" t="str">
            <v>M</v>
          </cell>
          <cell r="F5832">
            <v>230</v>
          </cell>
        </row>
        <row r="5833">
          <cell r="A5833">
            <v>6132362</v>
          </cell>
          <cell r="B5833" t="str">
            <v>...BEDIN 5050 sgr</v>
          </cell>
          <cell r="C5833">
            <v>230</v>
          </cell>
          <cell r="D5833">
            <v>1</v>
          </cell>
          <cell r="E5833" t="str">
            <v>M</v>
          </cell>
          <cell r="F5833">
            <v>230</v>
          </cell>
        </row>
        <row r="5834">
          <cell r="A5834">
            <v>6132364</v>
          </cell>
          <cell r="B5834" t="str">
            <v>...BEDIN 5062 sgr</v>
          </cell>
          <cell r="C5834">
            <v>336</v>
          </cell>
          <cell r="D5834">
            <v>1</v>
          </cell>
          <cell r="E5834" t="str">
            <v>M</v>
          </cell>
          <cell r="F5834">
            <v>336</v>
          </cell>
        </row>
        <row r="5835">
          <cell r="A5835">
            <v>6132366</v>
          </cell>
          <cell r="B5835" t="str">
            <v>...BEDIN 5075 sgr</v>
          </cell>
          <cell r="C5835">
            <v>381</v>
          </cell>
          <cell r="D5835">
            <v>1</v>
          </cell>
          <cell r="E5835" t="str">
            <v>M</v>
          </cell>
          <cell r="F5835">
            <v>381</v>
          </cell>
        </row>
        <row r="5836">
          <cell r="A5836">
            <v>6132370</v>
          </cell>
          <cell r="B5836" t="str">
            <v>...BEDIN 6237 sgr</v>
          </cell>
          <cell r="C5836">
            <v>220</v>
          </cell>
          <cell r="D5836">
            <v>1</v>
          </cell>
          <cell r="E5836" t="str">
            <v>M</v>
          </cell>
          <cell r="F5836">
            <v>220</v>
          </cell>
        </row>
        <row r="5837">
          <cell r="A5837">
            <v>6132372</v>
          </cell>
          <cell r="B5837" t="str">
            <v>...BEDIN 6250 sgr</v>
          </cell>
          <cell r="C5837">
            <v>250</v>
          </cell>
          <cell r="D5837">
            <v>1</v>
          </cell>
          <cell r="E5837" t="str">
            <v>M</v>
          </cell>
          <cell r="F5837">
            <v>250</v>
          </cell>
        </row>
        <row r="5838">
          <cell r="A5838">
            <v>6132374</v>
          </cell>
          <cell r="B5838" t="str">
            <v>...BEDIN 6262 sgr</v>
          </cell>
          <cell r="C5838">
            <v>307</v>
          </cell>
          <cell r="D5838">
            <v>1</v>
          </cell>
          <cell r="E5838" t="str">
            <v>M</v>
          </cell>
          <cell r="F5838">
            <v>307</v>
          </cell>
        </row>
        <row r="5839">
          <cell r="A5839">
            <v>6132376</v>
          </cell>
          <cell r="B5839" t="str">
            <v>...BEDIN 6287 sgr</v>
          </cell>
          <cell r="C5839">
            <v>414</v>
          </cell>
          <cell r="D5839">
            <v>1</v>
          </cell>
          <cell r="E5839" t="str">
            <v>M</v>
          </cell>
          <cell r="F5839">
            <v>414</v>
          </cell>
        </row>
        <row r="5840">
          <cell r="A5840">
            <v>6132378</v>
          </cell>
          <cell r="B5840" t="str">
            <v>...BEDIN 62100 sgr</v>
          </cell>
          <cell r="C5840">
            <v>441</v>
          </cell>
          <cell r="D5840">
            <v>1</v>
          </cell>
          <cell r="E5840" t="str">
            <v>M</v>
          </cell>
          <cell r="F5840">
            <v>441</v>
          </cell>
        </row>
        <row r="5841">
          <cell r="A5841">
            <v>6132379</v>
          </cell>
          <cell r="B5841" t="str">
            <v>...BEDIN 62125 sgr</v>
          </cell>
          <cell r="C5841">
            <v>664</v>
          </cell>
          <cell r="D5841">
            <v>1</v>
          </cell>
          <cell r="E5841" t="str">
            <v>M</v>
          </cell>
          <cell r="F5841">
            <v>664</v>
          </cell>
        </row>
        <row r="5842">
          <cell r="A5842">
            <v>6132380</v>
          </cell>
          <cell r="B5842" t="str">
            <v>...BEDIN 7525 sgr</v>
          </cell>
          <cell r="C5842">
            <v>251</v>
          </cell>
          <cell r="D5842">
            <v>1</v>
          </cell>
          <cell r="E5842" t="str">
            <v>M</v>
          </cell>
          <cell r="F5842">
            <v>251</v>
          </cell>
        </row>
        <row r="5843">
          <cell r="A5843">
            <v>6132382</v>
          </cell>
          <cell r="B5843" t="str">
            <v>...BEDIN 7537 sgr</v>
          </cell>
          <cell r="C5843">
            <v>234</v>
          </cell>
          <cell r="D5843">
            <v>1</v>
          </cell>
          <cell r="E5843" t="str">
            <v>M</v>
          </cell>
          <cell r="F5843">
            <v>234</v>
          </cell>
        </row>
        <row r="5844">
          <cell r="A5844">
            <v>6132384</v>
          </cell>
          <cell r="B5844" t="str">
            <v>...BEDIN 7550 sgr</v>
          </cell>
          <cell r="C5844">
            <v>254</v>
          </cell>
          <cell r="D5844">
            <v>1</v>
          </cell>
          <cell r="E5844" t="str">
            <v>M</v>
          </cell>
          <cell r="F5844">
            <v>254</v>
          </cell>
        </row>
        <row r="5845">
          <cell r="A5845">
            <v>6132386</v>
          </cell>
          <cell r="B5845" t="str">
            <v>...BEDIN 7575 sgr</v>
          </cell>
          <cell r="C5845">
            <v>410</v>
          </cell>
          <cell r="D5845">
            <v>1</v>
          </cell>
          <cell r="E5845" t="str">
            <v>M</v>
          </cell>
          <cell r="F5845">
            <v>410</v>
          </cell>
        </row>
        <row r="5846">
          <cell r="A5846">
            <v>6132388</v>
          </cell>
          <cell r="B5846" t="str">
            <v>...BEDIN75100 sgr</v>
          </cell>
          <cell r="C5846">
            <v>497</v>
          </cell>
          <cell r="D5846">
            <v>1</v>
          </cell>
          <cell r="E5846" t="str">
            <v>M</v>
          </cell>
          <cell r="F5846">
            <v>497</v>
          </cell>
        </row>
        <row r="5847">
          <cell r="A5847">
            <v>6132389</v>
          </cell>
          <cell r="B5847" t="str">
            <v>...BEDIN 75125 sgr</v>
          </cell>
          <cell r="C5847">
            <v>624</v>
          </cell>
          <cell r="D5847">
            <v>1</v>
          </cell>
          <cell r="E5847" t="str">
            <v>M</v>
          </cell>
          <cell r="F5847">
            <v>624</v>
          </cell>
        </row>
        <row r="5848">
          <cell r="A5848">
            <v>6132392</v>
          </cell>
          <cell r="B5848" t="str">
            <v>...BEDIN 10025 sgr</v>
          </cell>
          <cell r="C5848">
            <v>465</v>
          </cell>
          <cell r="D5848">
            <v>1</v>
          </cell>
          <cell r="E5848" t="str">
            <v>M</v>
          </cell>
          <cell r="F5848">
            <v>465</v>
          </cell>
        </row>
        <row r="5849">
          <cell r="A5849">
            <v>6132394</v>
          </cell>
          <cell r="B5849" t="str">
            <v>...BEDIN 10062 sgr</v>
          </cell>
          <cell r="C5849">
            <v>539</v>
          </cell>
          <cell r="D5849">
            <v>1</v>
          </cell>
          <cell r="E5849" t="str">
            <v>M</v>
          </cell>
          <cell r="F5849">
            <v>539</v>
          </cell>
        </row>
        <row r="5850">
          <cell r="A5850">
            <v>6132396</v>
          </cell>
          <cell r="B5850" t="str">
            <v>...BEDIN 100100 sgr</v>
          </cell>
          <cell r="C5850">
            <v>667</v>
          </cell>
          <cell r="D5850">
            <v>1</v>
          </cell>
          <cell r="E5850" t="str">
            <v>M</v>
          </cell>
          <cell r="F5850">
            <v>667</v>
          </cell>
        </row>
        <row r="5851">
          <cell r="A5851">
            <v>6132420</v>
          </cell>
          <cell r="B5851" t="str">
            <v>...BEDIN UniKHK</v>
          </cell>
          <cell r="C5851">
            <v>16.39</v>
          </cell>
          <cell r="D5851">
            <v>100</v>
          </cell>
          <cell r="E5851" t="str">
            <v>KS</v>
          </cell>
          <cell r="F5851">
            <v>1639</v>
          </cell>
        </row>
        <row r="5852">
          <cell r="A5852">
            <v>6132430</v>
          </cell>
          <cell r="B5852" t="str">
            <v>...NUDIN 3737 sgr</v>
          </cell>
          <cell r="C5852">
            <v>263</v>
          </cell>
          <cell r="D5852">
            <v>1</v>
          </cell>
          <cell r="E5852" t="str">
            <v>M</v>
          </cell>
          <cell r="F5852">
            <v>263</v>
          </cell>
        </row>
        <row r="5853">
          <cell r="A5853">
            <v>6132432</v>
          </cell>
          <cell r="B5853" t="str">
            <v>...NUDIN 3725 sgr</v>
          </cell>
          <cell r="C5853">
            <v>224</v>
          </cell>
          <cell r="D5853">
            <v>1</v>
          </cell>
          <cell r="E5853" t="str">
            <v>M</v>
          </cell>
          <cell r="F5853">
            <v>224</v>
          </cell>
        </row>
        <row r="5854">
          <cell r="A5854">
            <v>6132434</v>
          </cell>
          <cell r="B5854" t="str">
            <v>...NUDIN 3750 sgr</v>
          </cell>
          <cell r="C5854">
            <v>359</v>
          </cell>
          <cell r="D5854">
            <v>1</v>
          </cell>
          <cell r="E5854" t="str">
            <v>M</v>
          </cell>
          <cell r="F5854">
            <v>359</v>
          </cell>
        </row>
        <row r="5855">
          <cell r="A5855">
            <v>6132436</v>
          </cell>
          <cell r="B5855" t="str">
            <v>...NUDIN 5037 sgr</v>
          </cell>
          <cell r="C5855">
            <v>292</v>
          </cell>
          <cell r="D5855">
            <v>1</v>
          </cell>
          <cell r="E5855" t="str">
            <v>M</v>
          </cell>
          <cell r="F5855">
            <v>292</v>
          </cell>
        </row>
        <row r="5856">
          <cell r="A5856">
            <v>6132438</v>
          </cell>
          <cell r="B5856" t="str">
            <v>...NUDIN 5050 sgr</v>
          </cell>
          <cell r="C5856">
            <v>310</v>
          </cell>
          <cell r="D5856">
            <v>1</v>
          </cell>
          <cell r="E5856" t="str">
            <v>M</v>
          </cell>
          <cell r="F5856">
            <v>310</v>
          </cell>
        </row>
        <row r="5857">
          <cell r="A5857">
            <v>6132439</v>
          </cell>
          <cell r="B5857" t="str">
            <v>...NUDIN 5075 sgr</v>
          </cell>
          <cell r="C5857">
            <v>449</v>
          </cell>
          <cell r="D5857">
            <v>1</v>
          </cell>
          <cell r="E5857" t="str">
            <v>M</v>
          </cell>
          <cell r="F5857">
            <v>449</v>
          </cell>
        </row>
        <row r="5858">
          <cell r="A5858">
            <v>6132440</v>
          </cell>
          <cell r="B5858" t="str">
            <v>...NUDIN 7550 sgr</v>
          </cell>
          <cell r="C5858">
            <v>378</v>
          </cell>
          <cell r="D5858">
            <v>1</v>
          </cell>
          <cell r="E5858" t="str">
            <v>M</v>
          </cell>
          <cell r="F5858">
            <v>378</v>
          </cell>
        </row>
        <row r="5859">
          <cell r="A5859">
            <v>6132442</v>
          </cell>
          <cell r="B5859" t="str">
            <v>...NUDIN 7575 sgr</v>
          </cell>
          <cell r="C5859">
            <v>454</v>
          </cell>
          <cell r="D5859">
            <v>1</v>
          </cell>
          <cell r="E5859" t="str">
            <v>M</v>
          </cell>
          <cell r="F5859">
            <v>454</v>
          </cell>
        </row>
        <row r="5860">
          <cell r="A5860">
            <v>6132444</v>
          </cell>
          <cell r="B5860" t="str">
            <v>...NUDIN 7512 sgr</v>
          </cell>
          <cell r="C5860">
            <v>779</v>
          </cell>
          <cell r="D5860">
            <v>1</v>
          </cell>
          <cell r="E5860" t="str">
            <v>M</v>
          </cell>
          <cell r="F5860">
            <v>779</v>
          </cell>
        </row>
        <row r="5861">
          <cell r="A5861">
            <v>6132446</v>
          </cell>
          <cell r="B5861" t="str">
            <v>...NUDIN 7537 sgr</v>
          </cell>
          <cell r="C5861">
            <v>373</v>
          </cell>
          <cell r="D5861">
            <v>1</v>
          </cell>
          <cell r="E5861" t="str">
            <v>M</v>
          </cell>
          <cell r="F5861">
            <v>373</v>
          </cell>
        </row>
        <row r="5862">
          <cell r="A5862">
            <v>6132448</v>
          </cell>
          <cell r="B5862" t="str">
            <v>...NUDIN75100 sgr</v>
          </cell>
          <cell r="C5862">
            <v>560</v>
          </cell>
          <cell r="D5862">
            <v>1</v>
          </cell>
          <cell r="E5862" t="str">
            <v>M</v>
          </cell>
          <cell r="F5862">
            <v>560</v>
          </cell>
        </row>
        <row r="5863">
          <cell r="A5863">
            <v>6132460</v>
          </cell>
          <cell r="B5863" t="str">
            <v>...NUDIN KHK75125</v>
          </cell>
          <cell r="C5863">
            <v>55</v>
          </cell>
          <cell r="D5863">
            <v>1</v>
          </cell>
          <cell r="E5863" t="str">
            <v>KS</v>
          </cell>
          <cell r="F5863">
            <v>55</v>
          </cell>
        </row>
        <row r="5864">
          <cell r="A5864">
            <v>6132462</v>
          </cell>
          <cell r="B5864" t="str">
            <v>...NUDIN KHK5050</v>
          </cell>
          <cell r="C5864">
            <v>39</v>
          </cell>
          <cell r="D5864">
            <v>1</v>
          </cell>
          <cell r="E5864" t="str">
            <v>KS</v>
          </cell>
          <cell r="F5864">
            <v>39</v>
          </cell>
        </row>
        <row r="5865">
          <cell r="A5865">
            <v>6132464</v>
          </cell>
          <cell r="B5865" t="str">
            <v>...NUDIN KHK5075</v>
          </cell>
          <cell r="C5865">
            <v>42</v>
          </cell>
          <cell r="D5865">
            <v>1</v>
          </cell>
          <cell r="E5865" t="str">
            <v>KS</v>
          </cell>
          <cell r="F5865">
            <v>42</v>
          </cell>
        </row>
        <row r="5866">
          <cell r="A5866">
            <v>6132466</v>
          </cell>
          <cell r="B5866" t="str">
            <v>...NUDIN KHK7550</v>
          </cell>
          <cell r="C5866">
            <v>41</v>
          </cell>
          <cell r="D5866">
            <v>1</v>
          </cell>
          <cell r="E5866" t="str">
            <v>KS</v>
          </cell>
          <cell r="F5866">
            <v>41</v>
          </cell>
        </row>
        <row r="5867">
          <cell r="A5867">
            <v>6132468</v>
          </cell>
          <cell r="B5867" t="str">
            <v>...NUDIN KHK 7575</v>
          </cell>
          <cell r="C5867">
            <v>47</v>
          </cell>
          <cell r="D5867">
            <v>1</v>
          </cell>
          <cell r="E5867" t="str">
            <v>KS</v>
          </cell>
          <cell r="F5867">
            <v>47</v>
          </cell>
        </row>
        <row r="5868">
          <cell r="A5868">
            <v>6132470</v>
          </cell>
          <cell r="B5868" t="str">
            <v>...HFVK3737 lgr</v>
          </cell>
          <cell r="C5868">
            <v>388</v>
          </cell>
          <cell r="D5868">
            <v>1</v>
          </cell>
          <cell r="E5868" t="str">
            <v>M</v>
          </cell>
          <cell r="F5868">
            <v>388</v>
          </cell>
        </row>
        <row r="5869">
          <cell r="A5869">
            <v>6132472</v>
          </cell>
          <cell r="B5869" t="str">
            <v>...HFVK 5037 lgr</v>
          </cell>
          <cell r="C5869">
            <v>460</v>
          </cell>
          <cell r="D5869">
            <v>1</v>
          </cell>
          <cell r="E5869" t="str">
            <v>M</v>
          </cell>
          <cell r="F5869">
            <v>460</v>
          </cell>
        </row>
        <row r="5870">
          <cell r="A5870">
            <v>6132474</v>
          </cell>
          <cell r="B5870" t="str">
            <v>...HFVK 5050 lgr</v>
          </cell>
          <cell r="C5870">
            <v>522</v>
          </cell>
          <cell r="D5870">
            <v>1</v>
          </cell>
          <cell r="E5870" t="str">
            <v>M</v>
          </cell>
          <cell r="F5870">
            <v>522</v>
          </cell>
        </row>
        <row r="5871">
          <cell r="A5871">
            <v>6132476</v>
          </cell>
          <cell r="B5871" t="str">
            <v>...HFVK 5075 lgr</v>
          </cell>
          <cell r="C5871">
            <v>698</v>
          </cell>
          <cell r="D5871">
            <v>1</v>
          </cell>
          <cell r="E5871" t="str">
            <v>M</v>
          </cell>
          <cell r="F5871">
            <v>698</v>
          </cell>
        </row>
        <row r="5872">
          <cell r="A5872">
            <v>6132478</v>
          </cell>
          <cell r="B5872" t="str">
            <v>...HFVK 50100 lgr</v>
          </cell>
          <cell r="C5872">
            <v>892</v>
          </cell>
          <cell r="D5872">
            <v>1</v>
          </cell>
          <cell r="E5872" t="str">
            <v>M</v>
          </cell>
          <cell r="F5872">
            <v>892</v>
          </cell>
        </row>
        <row r="5873">
          <cell r="A5873">
            <v>6132480</v>
          </cell>
          <cell r="B5873" t="str">
            <v>...HFVK 7537 lgr</v>
          </cell>
          <cell r="C5873">
            <v>662</v>
          </cell>
          <cell r="D5873">
            <v>1</v>
          </cell>
          <cell r="E5873" t="str">
            <v>M</v>
          </cell>
          <cell r="F5873">
            <v>662</v>
          </cell>
        </row>
        <row r="5874">
          <cell r="A5874">
            <v>6132482</v>
          </cell>
          <cell r="B5874" t="str">
            <v>...HFVK 7550 lgr</v>
          </cell>
          <cell r="C5874">
            <v>756</v>
          </cell>
          <cell r="D5874">
            <v>1</v>
          </cell>
          <cell r="E5874" t="str">
            <v>M</v>
          </cell>
          <cell r="F5874">
            <v>756</v>
          </cell>
        </row>
        <row r="5875">
          <cell r="A5875">
            <v>6132484</v>
          </cell>
          <cell r="B5875" t="str">
            <v>...HFVK 7575 lgr</v>
          </cell>
          <cell r="C5875">
            <v>951</v>
          </cell>
          <cell r="D5875">
            <v>1</v>
          </cell>
          <cell r="E5875" t="str">
            <v>M</v>
          </cell>
          <cell r="F5875">
            <v>951</v>
          </cell>
        </row>
        <row r="5876">
          <cell r="A5876">
            <v>6132486</v>
          </cell>
          <cell r="B5876" t="str">
            <v>...HFVK 75100 lgr</v>
          </cell>
          <cell r="C5876">
            <v>1071</v>
          </cell>
          <cell r="D5876">
            <v>1</v>
          </cell>
          <cell r="E5876" t="str">
            <v>M</v>
          </cell>
          <cell r="F5876">
            <v>1071</v>
          </cell>
        </row>
        <row r="5877">
          <cell r="A5877">
            <v>6132488</v>
          </cell>
          <cell r="B5877" t="str">
            <v>...HFVK 75125 lgr</v>
          </cell>
          <cell r="C5877">
            <v>1240</v>
          </cell>
          <cell r="D5877">
            <v>1</v>
          </cell>
          <cell r="E5877" t="str">
            <v>M</v>
          </cell>
          <cell r="F5877">
            <v>1240</v>
          </cell>
        </row>
        <row r="5878">
          <cell r="A5878">
            <v>6132490</v>
          </cell>
          <cell r="B5878" t="str">
            <v>...VDK 4025 sgr</v>
          </cell>
          <cell r="C5878">
            <v>177</v>
          </cell>
          <cell r="D5878">
            <v>1</v>
          </cell>
          <cell r="E5878" t="str">
            <v>M</v>
          </cell>
          <cell r="F5878">
            <v>177</v>
          </cell>
        </row>
        <row r="5879">
          <cell r="A5879">
            <v>6132492</v>
          </cell>
          <cell r="B5879" t="str">
            <v>...VDK 4040 sgr</v>
          </cell>
          <cell r="C5879">
            <v>191</v>
          </cell>
          <cell r="D5879">
            <v>1</v>
          </cell>
          <cell r="E5879" t="str">
            <v>M</v>
          </cell>
          <cell r="F5879">
            <v>191</v>
          </cell>
        </row>
        <row r="5880">
          <cell r="A5880">
            <v>6132494</v>
          </cell>
          <cell r="B5880" t="str">
            <v>...VDK 4060 sgr</v>
          </cell>
          <cell r="C5880">
            <v>240</v>
          </cell>
          <cell r="D5880">
            <v>1</v>
          </cell>
          <cell r="E5880" t="str">
            <v>M</v>
          </cell>
          <cell r="F5880">
            <v>240</v>
          </cell>
        </row>
        <row r="5881">
          <cell r="A5881">
            <v>6132496</v>
          </cell>
          <cell r="B5881" t="str">
            <v>...VDK 6025 sgr</v>
          </cell>
          <cell r="C5881">
            <v>193</v>
          </cell>
          <cell r="D5881">
            <v>1</v>
          </cell>
          <cell r="E5881" t="str">
            <v>M</v>
          </cell>
          <cell r="F5881">
            <v>193</v>
          </cell>
        </row>
        <row r="5882">
          <cell r="A5882">
            <v>6132498</v>
          </cell>
          <cell r="B5882" t="str">
            <v>...VDK 6030 sgr</v>
          </cell>
          <cell r="C5882">
            <v>203</v>
          </cell>
          <cell r="D5882">
            <v>1</v>
          </cell>
          <cell r="E5882" t="str">
            <v>M</v>
          </cell>
          <cell r="F5882">
            <v>203</v>
          </cell>
        </row>
        <row r="5883">
          <cell r="A5883">
            <v>6132500</v>
          </cell>
          <cell r="B5883" t="str">
            <v>...VDK 6040 sgr</v>
          </cell>
          <cell r="C5883">
            <v>228</v>
          </cell>
          <cell r="D5883">
            <v>1</v>
          </cell>
          <cell r="E5883" t="str">
            <v>M</v>
          </cell>
          <cell r="F5883">
            <v>228</v>
          </cell>
        </row>
        <row r="5884">
          <cell r="A5884">
            <v>6132502</v>
          </cell>
          <cell r="B5884" t="str">
            <v>...VDK 6060 sgr</v>
          </cell>
          <cell r="C5884">
            <v>287</v>
          </cell>
          <cell r="D5884">
            <v>1</v>
          </cell>
          <cell r="E5884" t="str">
            <v>M</v>
          </cell>
          <cell r="F5884">
            <v>287</v>
          </cell>
        </row>
        <row r="5885">
          <cell r="A5885">
            <v>6132504</v>
          </cell>
          <cell r="B5885" t="str">
            <v>...VDK 6080 sgr</v>
          </cell>
          <cell r="C5885">
            <v>196</v>
          </cell>
          <cell r="D5885">
            <v>1</v>
          </cell>
          <cell r="E5885" t="str">
            <v>M</v>
          </cell>
          <cell r="F5885">
            <v>196</v>
          </cell>
        </row>
        <row r="5886">
          <cell r="A5886">
            <v>6132506</v>
          </cell>
          <cell r="B5886" t="str">
            <v>...VDK 60100 sgr</v>
          </cell>
          <cell r="C5886">
            <v>397</v>
          </cell>
          <cell r="D5886">
            <v>1</v>
          </cell>
          <cell r="E5886" t="str">
            <v>M</v>
          </cell>
          <cell r="F5886">
            <v>397</v>
          </cell>
        </row>
        <row r="5887">
          <cell r="A5887">
            <v>6132508</v>
          </cell>
          <cell r="B5887" t="str">
            <v>...VDK 60120 sgr</v>
          </cell>
          <cell r="C5887">
            <v>491</v>
          </cell>
          <cell r="D5887">
            <v>1</v>
          </cell>
          <cell r="E5887" t="str">
            <v>M</v>
          </cell>
          <cell r="F5887">
            <v>491</v>
          </cell>
        </row>
        <row r="5888">
          <cell r="A5888">
            <v>6132510</v>
          </cell>
          <cell r="B5888" t="str">
            <v>...VDK 8025 sgr</v>
          </cell>
          <cell r="C5888">
            <v>287</v>
          </cell>
          <cell r="D5888">
            <v>1</v>
          </cell>
          <cell r="E5888" t="str">
            <v>M</v>
          </cell>
          <cell r="F5888">
            <v>287</v>
          </cell>
        </row>
        <row r="5889">
          <cell r="A5889">
            <v>6132512</v>
          </cell>
          <cell r="B5889" t="str">
            <v>...VDK 8040 sgr</v>
          </cell>
          <cell r="C5889">
            <v>283</v>
          </cell>
          <cell r="D5889">
            <v>1</v>
          </cell>
          <cell r="E5889" t="str">
            <v>M</v>
          </cell>
          <cell r="F5889">
            <v>283</v>
          </cell>
        </row>
        <row r="5890">
          <cell r="A5890">
            <v>6132514</v>
          </cell>
          <cell r="B5890" t="str">
            <v>...VDK 8060 sgr</v>
          </cell>
          <cell r="C5890">
            <v>301</v>
          </cell>
          <cell r="D5890">
            <v>1</v>
          </cell>
          <cell r="E5890" t="str">
            <v>M</v>
          </cell>
          <cell r="F5890">
            <v>301</v>
          </cell>
        </row>
        <row r="5891">
          <cell r="A5891">
            <v>6132516</v>
          </cell>
          <cell r="B5891" t="str">
            <v>...VDK 8080 sgr</v>
          </cell>
          <cell r="C5891">
            <v>405</v>
          </cell>
          <cell r="D5891">
            <v>1</v>
          </cell>
          <cell r="E5891" t="str">
            <v>M</v>
          </cell>
          <cell r="F5891">
            <v>405</v>
          </cell>
        </row>
        <row r="5892">
          <cell r="A5892">
            <v>6132518</v>
          </cell>
          <cell r="B5892" t="str">
            <v>...VDK 80100 sgr</v>
          </cell>
          <cell r="C5892">
            <v>465</v>
          </cell>
          <cell r="D5892">
            <v>1</v>
          </cell>
          <cell r="E5892" t="str">
            <v>M</v>
          </cell>
          <cell r="F5892">
            <v>465</v>
          </cell>
        </row>
        <row r="5893">
          <cell r="A5893">
            <v>6132520</v>
          </cell>
          <cell r="B5893" t="str">
            <v>...VDK 80120 sgr</v>
          </cell>
          <cell r="C5893">
            <v>554</v>
          </cell>
          <cell r="D5893">
            <v>1</v>
          </cell>
          <cell r="E5893" t="str">
            <v>M</v>
          </cell>
          <cell r="F5893">
            <v>554</v>
          </cell>
        </row>
        <row r="5894">
          <cell r="A5894">
            <v>6132522</v>
          </cell>
          <cell r="B5894" t="str">
            <v>...VDK OT25 sgr</v>
          </cell>
          <cell r="C5894">
            <v>51</v>
          </cell>
          <cell r="D5894">
            <v>1</v>
          </cell>
          <cell r="E5894" t="str">
            <v>M</v>
          </cell>
          <cell r="F5894">
            <v>51</v>
          </cell>
        </row>
        <row r="5895">
          <cell r="A5895">
            <v>6132524</v>
          </cell>
          <cell r="B5895" t="str">
            <v>...VDK OT40 sgr</v>
          </cell>
          <cell r="C5895">
            <v>58</v>
          </cell>
          <cell r="D5895">
            <v>1</v>
          </cell>
          <cell r="E5895" t="str">
            <v>M</v>
          </cell>
          <cell r="F5895">
            <v>58</v>
          </cell>
        </row>
        <row r="5896">
          <cell r="A5896">
            <v>6132526</v>
          </cell>
          <cell r="B5896" t="str">
            <v>...VDK  OT60 sgr</v>
          </cell>
          <cell r="C5896">
            <v>128</v>
          </cell>
          <cell r="D5896">
            <v>1</v>
          </cell>
          <cell r="E5896" t="str">
            <v>M</v>
          </cell>
          <cell r="F5896">
            <v>128</v>
          </cell>
        </row>
        <row r="5897">
          <cell r="A5897">
            <v>6132528</v>
          </cell>
          <cell r="B5897" t="str">
            <v>...VDK OT80 sgr</v>
          </cell>
          <cell r="C5897">
            <v>198</v>
          </cell>
          <cell r="D5897">
            <v>1</v>
          </cell>
          <cell r="E5897" t="str">
            <v>M</v>
          </cell>
          <cell r="F5897">
            <v>198</v>
          </cell>
        </row>
        <row r="5898">
          <cell r="A5898">
            <v>6132530</v>
          </cell>
          <cell r="B5898" t="str">
            <v>...VDK OT100 sgr</v>
          </cell>
          <cell r="C5898">
            <v>137</v>
          </cell>
          <cell r="D5898">
            <v>1</v>
          </cell>
          <cell r="E5898" t="str">
            <v>M</v>
          </cell>
          <cell r="F5898">
            <v>137</v>
          </cell>
        </row>
        <row r="5899">
          <cell r="A5899">
            <v>6132540</v>
          </cell>
          <cell r="B5899" t="str">
            <v>...HFVDK3030</v>
          </cell>
          <cell r="C5899">
            <v>327</v>
          </cell>
          <cell r="D5899">
            <v>1</v>
          </cell>
          <cell r="E5899" t="str">
            <v>M</v>
          </cell>
          <cell r="F5899">
            <v>327</v>
          </cell>
        </row>
        <row r="5900">
          <cell r="A5900">
            <v>6132544</v>
          </cell>
          <cell r="B5900" t="str">
            <v>...HFVDK 4025 lgr</v>
          </cell>
          <cell r="C5900">
            <v>372</v>
          </cell>
          <cell r="D5900">
            <v>1</v>
          </cell>
          <cell r="E5900" t="str">
            <v>M</v>
          </cell>
          <cell r="F5900">
            <v>372</v>
          </cell>
        </row>
        <row r="5901">
          <cell r="A5901">
            <v>6132546</v>
          </cell>
          <cell r="B5901" t="str">
            <v>...HFVDK 4040 lgr</v>
          </cell>
          <cell r="C5901">
            <v>426</v>
          </cell>
          <cell r="D5901">
            <v>1</v>
          </cell>
          <cell r="E5901" t="str">
            <v>M</v>
          </cell>
          <cell r="F5901">
            <v>426</v>
          </cell>
        </row>
        <row r="5902">
          <cell r="A5902">
            <v>6132548</v>
          </cell>
          <cell r="B5902" t="str">
            <v>...HFVDK 4060 lgr</v>
          </cell>
          <cell r="C5902">
            <v>493</v>
          </cell>
          <cell r="D5902">
            <v>1</v>
          </cell>
          <cell r="E5902" t="str">
            <v>M</v>
          </cell>
          <cell r="F5902">
            <v>493</v>
          </cell>
        </row>
        <row r="5903">
          <cell r="A5903">
            <v>6132550</v>
          </cell>
          <cell r="B5903" t="str">
            <v>...HFVDK 6025 lgr</v>
          </cell>
          <cell r="C5903">
            <v>427</v>
          </cell>
          <cell r="D5903">
            <v>1</v>
          </cell>
          <cell r="E5903" t="str">
            <v>M</v>
          </cell>
          <cell r="F5903">
            <v>427</v>
          </cell>
        </row>
        <row r="5904">
          <cell r="A5904">
            <v>6132552</v>
          </cell>
          <cell r="B5904" t="str">
            <v>...HFVDK 6040 lgr</v>
          </cell>
          <cell r="C5904">
            <v>530</v>
          </cell>
          <cell r="D5904">
            <v>1</v>
          </cell>
          <cell r="E5904" t="str">
            <v>M</v>
          </cell>
          <cell r="F5904">
            <v>530</v>
          </cell>
        </row>
        <row r="5905">
          <cell r="A5905">
            <v>6132554</v>
          </cell>
          <cell r="B5905" t="str">
            <v>...HFVDK 6060 lgr</v>
          </cell>
          <cell r="C5905">
            <v>586</v>
          </cell>
          <cell r="D5905">
            <v>1</v>
          </cell>
          <cell r="E5905" t="str">
            <v>M</v>
          </cell>
          <cell r="F5905">
            <v>586</v>
          </cell>
        </row>
        <row r="5906">
          <cell r="A5906">
            <v>6132556</v>
          </cell>
          <cell r="B5906" t="str">
            <v>...HFVDK 6080 lgr</v>
          </cell>
          <cell r="C5906">
            <v>846</v>
          </cell>
          <cell r="D5906">
            <v>1</v>
          </cell>
          <cell r="E5906" t="str">
            <v>M</v>
          </cell>
          <cell r="F5906">
            <v>846</v>
          </cell>
        </row>
        <row r="5907">
          <cell r="A5907">
            <v>6132560</v>
          </cell>
          <cell r="B5907" t="str">
            <v>...HFVDK 8025 lgr</v>
          </cell>
          <cell r="C5907">
            <v>616</v>
          </cell>
          <cell r="D5907">
            <v>1</v>
          </cell>
          <cell r="E5907" t="str">
            <v>M</v>
          </cell>
          <cell r="F5907">
            <v>616</v>
          </cell>
        </row>
        <row r="5908">
          <cell r="A5908">
            <v>6132562</v>
          </cell>
          <cell r="B5908" t="str">
            <v>...HFVDK 8040 lgr</v>
          </cell>
          <cell r="C5908">
            <v>632</v>
          </cell>
          <cell r="D5908">
            <v>1</v>
          </cell>
          <cell r="E5908" t="str">
            <v>M</v>
          </cell>
          <cell r="F5908">
            <v>632</v>
          </cell>
        </row>
        <row r="5909">
          <cell r="A5909">
            <v>6132564</v>
          </cell>
          <cell r="B5909" t="str">
            <v>...HFVDK 8060 lgr</v>
          </cell>
          <cell r="C5909">
            <v>708</v>
          </cell>
          <cell r="D5909">
            <v>1</v>
          </cell>
          <cell r="E5909" t="str">
            <v>M</v>
          </cell>
          <cell r="F5909">
            <v>708</v>
          </cell>
        </row>
        <row r="5910">
          <cell r="A5910">
            <v>6132566</v>
          </cell>
          <cell r="B5910" t="str">
            <v>...HFVDK 8080 lgr</v>
          </cell>
          <cell r="C5910">
            <v>850</v>
          </cell>
          <cell r="D5910">
            <v>1</v>
          </cell>
          <cell r="E5910" t="str">
            <v>M</v>
          </cell>
          <cell r="F5910">
            <v>850</v>
          </cell>
        </row>
        <row r="5911">
          <cell r="A5911">
            <v>6132568</v>
          </cell>
          <cell r="B5911" t="str">
            <v>...HFVDK 80100 lgr</v>
          </cell>
          <cell r="C5911">
            <v>945</v>
          </cell>
          <cell r="D5911">
            <v>1</v>
          </cell>
          <cell r="E5911" t="str">
            <v>M</v>
          </cell>
          <cell r="F5911">
            <v>945</v>
          </cell>
        </row>
        <row r="5912">
          <cell r="A5912">
            <v>6132570</v>
          </cell>
          <cell r="B5912" t="str">
            <v>...HFVDK 10040 lgr</v>
          </cell>
          <cell r="C5912">
            <v>998</v>
          </cell>
          <cell r="D5912">
            <v>1</v>
          </cell>
          <cell r="E5912" t="str">
            <v>M</v>
          </cell>
          <cell r="F5912">
            <v>998</v>
          </cell>
        </row>
        <row r="5913">
          <cell r="A5913">
            <v>6132572</v>
          </cell>
          <cell r="B5913" t="str">
            <v>...HFVDK 10060 lgr</v>
          </cell>
          <cell r="C5913">
            <v>994</v>
          </cell>
          <cell r="D5913">
            <v>1</v>
          </cell>
          <cell r="E5913" t="str">
            <v>M</v>
          </cell>
          <cell r="F5913">
            <v>994</v>
          </cell>
        </row>
        <row r="5914">
          <cell r="A5914">
            <v>6132574</v>
          </cell>
          <cell r="B5914" t="str">
            <v>...HFVDK 10080 lgr</v>
          </cell>
          <cell r="C5914">
            <v>1107</v>
          </cell>
          <cell r="D5914">
            <v>1</v>
          </cell>
          <cell r="E5914" t="str">
            <v>M</v>
          </cell>
          <cell r="F5914">
            <v>1107</v>
          </cell>
        </row>
        <row r="5915">
          <cell r="A5915">
            <v>6132576</v>
          </cell>
          <cell r="B5915" t="str">
            <v>...HFVDK 100100 lgr</v>
          </cell>
          <cell r="C5915">
            <v>1273</v>
          </cell>
          <cell r="D5915">
            <v>1</v>
          </cell>
          <cell r="E5915" t="str">
            <v>M</v>
          </cell>
          <cell r="F5915">
            <v>1273</v>
          </cell>
        </row>
        <row r="5916">
          <cell r="A5916">
            <v>6132580</v>
          </cell>
          <cell r="B5916" t="str">
            <v>...HFVDK OT25 lgr</v>
          </cell>
          <cell r="C5916">
            <v>96</v>
          </cell>
          <cell r="D5916">
            <v>1</v>
          </cell>
          <cell r="E5916" t="str">
            <v>M</v>
          </cell>
          <cell r="F5916">
            <v>96</v>
          </cell>
        </row>
        <row r="5917">
          <cell r="A5917">
            <v>6132581</v>
          </cell>
          <cell r="B5917" t="str">
            <v>...HFVDK OT30 lgr</v>
          </cell>
          <cell r="C5917">
            <v>102</v>
          </cell>
          <cell r="D5917">
            <v>1</v>
          </cell>
          <cell r="E5917" t="str">
            <v>M</v>
          </cell>
          <cell r="F5917">
            <v>102</v>
          </cell>
        </row>
        <row r="5918">
          <cell r="A5918">
            <v>6132582</v>
          </cell>
          <cell r="B5918" t="str">
            <v>...HFVDK OT60 lgr</v>
          </cell>
          <cell r="C5918">
            <v>181</v>
          </cell>
          <cell r="D5918">
            <v>1</v>
          </cell>
          <cell r="E5918" t="str">
            <v>M</v>
          </cell>
          <cell r="F5918">
            <v>181</v>
          </cell>
        </row>
        <row r="5919">
          <cell r="A5919">
            <v>6132584</v>
          </cell>
          <cell r="B5919" t="str">
            <v>...HFVDK OT80 lgr</v>
          </cell>
          <cell r="C5919">
            <v>239</v>
          </cell>
          <cell r="D5919">
            <v>1</v>
          </cell>
          <cell r="E5919" t="str">
            <v>M</v>
          </cell>
          <cell r="F5919">
            <v>239</v>
          </cell>
        </row>
        <row r="5920">
          <cell r="A5920">
            <v>6132586</v>
          </cell>
          <cell r="B5920" t="str">
            <v>...HFVDK OT100 lgr</v>
          </cell>
          <cell r="C5920">
            <v>398</v>
          </cell>
          <cell r="D5920">
            <v>1</v>
          </cell>
          <cell r="E5920" t="str">
            <v>M</v>
          </cell>
          <cell r="F5920">
            <v>398</v>
          </cell>
        </row>
        <row r="5921">
          <cell r="A5921">
            <v>6132593</v>
          </cell>
          <cell r="B5921" t="str">
            <v>...VDK HF KHKUni</v>
          </cell>
          <cell r="C5921">
            <v>11.34</v>
          </cell>
          <cell r="D5921">
            <v>100</v>
          </cell>
          <cell r="E5921" t="str">
            <v>KS</v>
          </cell>
          <cell r="F5921">
            <v>1134</v>
          </cell>
        </row>
        <row r="5922">
          <cell r="A5922">
            <v>6132600</v>
          </cell>
          <cell r="B5922" t="str">
            <v>...VF 10 rws</v>
          </cell>
          <cell r="C5922">
            <v>100</v>
          </cell>
          <cell r="D5922">
            <v>1</v>
          </cell>
          <cell r="E5922" t="str">
            <v>KS</v>
          </cell>
          <cell r="F5922">
            <v>100</v>
          </cell>
        </row>
        <row r="5923">
          <cell r="A5923">
            <v>6132601</v>
          </cell>
          <cell r="B5923" t="str">
            <v>...VF 10KB rws</v>
          </cell>
          <cell r="C5923">
            <v>102</v>
          </cell>
          <cell r="D5923">
            <v>1</v>
          </cell>
          <cell r="E5923" t="str">
            <v>KS</v>
          </cell>
          <cell r="F5923">
            <v>102</v>
          </cell>
        </row>
        <row r="5924">
          <cell r="A5924">
            <v>6132603</v>
          </cell>
          <cell r="B5924" t="str">
            <v>...VF 20 rws</v>
          </cell>
          <cell r="C5924">
            <v>112</v>
          </cell>
          <cell r="D5924">
            <v>1</v>
          </cell>
          <cell r="E5924" t="str">
            <v>KS</v>
          </cell>
          <cell r="F5924">
            <v>112</v>
          </cell>
        </row>
        <row r="5925">
          <cell r="A5925">
            <v>6132604</v>
          </cell>
          <cell r="B5925" t="str">
            <v>...VF 20KB rws</v>
          </cell>
          <cell r="C5925">
            <v>138</v>
          </cell>
          <cell r="D5925">
            <v>1</v>
          </cell>
          <cell r="E5925" t="str">
            <v>KS</v>
          </cell>
          <cell r="F5925">
            <v>138</v>
          </cell>
        </row>
        <row r="5926">
          <cell r="A5926">
            <v>6132606</v>
          </cell>
          <cell r="B5926" t="str">
            <v>...VF 30 rws</v>
          </cell>
          <cell r="C5926">
            <v>119</v>
          </cell>
          <cell r="D5926">
            <v>1</v>
          </cell>
          <cell r="E5926" t="str">
            <v>KS</v>
          </cell>
          <cell r="F5926">
            <v>119</v>
          </cell>
        </row>
        <row r="5927">
          <cell r="A5927">
            <v>6132607</v>
          </cell>
          <cell r="B5927" t="str">
            <v>...VF 30KB rws</v>
          </cell>
          <cell r="C5927">
            <v>122</v>
          </cell>
          <cell r="D5927">
            <v>1</v>
          </cell>
          <cell r="E5927" t="str">
            <v>KS</v>
          </cell>
          <cell r="F5927">
            <v>122</v>
          </cell>
        </row>
        <row r="5928">
          <cell r="A5928">
            <v>6132609</v>
          </cell>
          <cell r="B5928" t="str">
            <v>...VF 40 rws</v>
          </cell>
          <cell r="C5928">
            <v>138</v>
          </cell>
          <cell r="D5928">
            <v>1</v>
          </cell>
          <cell r="E5928" t="str">
            <v>KS</v>
          </cell>
          <cell r="F5928">
            <v>138</v>
          </cell>
        </row>
        <row r="5929">
          <cell r="A5929">
            <v>6132610</v>
          </cell>
          <cell r="B5929" t="str">
            <v>...VF 40KB rws</v>
          </cell>
          <cell r="C5929">
            <v>140</v>
          </cell>
          <cell r="D5929">
            <v>1</v>
          </cell>
          <cell r="E5929" t="str">
            <v>KS</v>
          </cell>
          <cell r="F5929">
            <v>140</v>
          </cell>
        </row>
        <row r="5930">
          <cell r="A5930">
            <v>6132620</v>
          </cell>
          <cell r="B5930" t="str">
            <v>...CABLIX 3030 S</v>
          </cell>
          <cell r="C5930">
            <v>198</v>
          </cell>
          <cell r="D5930">
            <v>1</v>
          </cell>
          <cell r="E5930" t="str">
            <v>M</v>
          </cell>
          <cell r="F5930">
            <v>198</v>
          </cell>
        </row>
        <row r="5931">
          <cell r="A5931">
            <v>6132622</v>
          </cell>
          <cell r="B5931" t="str">
            <v>...CABLIX 4030 S</v>
          </cell>
          <cell r="C5931">
            <v>211</v>
          </cell>
          <cell r="D5931">
            <v>1</v>
          </cell>
          <cell r="E5931" t="str">
            <v>M</v>
          </cell>
          <cell r="F5931">
            <v>211</v>
          </cell>
        </row>
        <row r="5932">
          <cell r="A5932">
            <v>6132624</v>
          </cell>
          <cell r="B5932" t="str">
            <v>...CABLIX 4040 S</v>
          </cell>
          <cell r="C5932">
            <v>224</v>
          </cell>
          <cell r="D5932">
            <v>1</v>
          </cell>
          <cell r="E5932" t="str">
            <v>M</v>
          </cell>
          <cell r="F5932">
            <v>224</v>
          </cell>
        </row>
        <row r="5933">
          <cell r="A5933">
            <v>6132626</v>
          </cell>
          <cell r="B5933" t="str">
            <v>...CABLIX 4060 S</v>
          </cell>
          <cell r="C5933">
            <v>273</v>
          </cell>
          <cell r="D5933">
            <v>1</v>
          </cell>
          <cell r="E5933" t="str">
            <v>M</v>
          </cell>
          <cell r="F5933">
            <v>273</v>
          </cell>
        </row>
        <row r="5934">
          <cell r="A5934">
            <v>6132628</v>
          </cell>
          <cell r="B5934" t="str">
            <v>...CABLIX 6030 S</v>
          </cell>
          <cell r="C5934">
            <v>225</v>
          </cell>
          <cell r="D5934">
            <v>1</v>
          </cell>
          <cell r="E5934" t="str">
            <v>M</v>
          </cell>
          <cell r="F5934">
            <v>225</v>
          </cell>
        </row>
        <row r="5935">
          <cell r="A5935">
            <v>6132630</v>
          </cell>
          <cell r="B5935" t="str">
            <v>...CABLIX 6040 S</v>
          </cell>
          <cell r="C5935">
            <v>253</v>
          </cell>
          <cell r="D5935">
            <v>1</v>
          </cell>
          <cell r="E5935" t="str">
            <v>M</v>
          </cell>
          <cell r="F5935">
            <v>253</v>
          </cell>
        </row>
        <row r="5936">
          <cell r="A5936">
            <v>6132632</v>
          </cell>
          <cell r="B5936" t="str">
            <v>...CABLIX 6060 S</v>
          </cell>
          <cell r="C5936">
            <v>323</v>
          </cell>
          <cell r="D5936">
            <v>1</v>
          </cell>
          <cell r="E5936" t="str">
            <v>M</v>
          </cell>
          <cell r="F5936">
            <v>323</v>
          </cell>
        </row>
        <row r="5937">
          <cell r="A5937">
            <v>6132634</v>
          </cell>
          <cell r="B5937" t="str">
            <v>...CABLIX 6080 S</v>
          </cell>
          <cell r="C5937">
            <v>430</v>
          </cell>
          <cell r="D5937">
            <v>1</v>
          </cell>
          <cell r="E5937" t="str">
            <v>M</v>
          </cell>
          <cell r="F5937">
            <v>430</v>
          </cell>
        </row>
        <row r="5938">
          <cell r="A5938">
            <v>6132636</v>
          </cell>
          <cell r="B5938" t="str">
            <v>...CABLIX 8030 S</v>
          </cell>
          <cell r="C5938">
            <v>344</v>
          </cell>
          <cell r="D5938">
            <v>1</v>
          </cell>
          <cell r="E5938" t="str">
            <v>M</v>
          </cell>
          <cell r="F5938">
            <v>344</v>
          </cell>
        </row>
        <row r="5939">
          <cell r="A5939">
            <v>6132638</v>
          </cell>
          <cell r="B5939" t="str">
            <v>...CABLIX 8040 S</v>
          </cell>
          <cell r="C5939">
            <v>349</v>
          </cell>
          <cell r="D5939">
            <v>1</v>
          </cell>
          <cell r="E5939" t="str">
            <v>M</v>
          </cell>
          <cell r="F5939">
            <v>349</v>
          </cell>
        </row>
        <row r="5940">
          <cell r="A5940">
            <v>6132640</v>
          </cell>
          <cell r="B5940" t="str">
            <v>...CABLIX 8060 S</v>
          </cell>
          <cell r="C5940">
            <v>359</v>
          </cell>
          <cell r="D5940">
            <v>1</v>
          </cell>
          <cell r="E5940" t="str">
            <v>M</v>
          </cell>
          <cell r="F5940">
            <v>359</v>
          </cell>
        </row>
        <row r="5941">
          <cell r="A5941">
            <v>6132642</v>
          </cell>
          <cell r="B5941" t="str">
            <v>...CABLIX 8080 S</v>
          </cell>
          <cell r="C5941">
            <v>479</v>
          </cell>
          <cell r="D5941">
            <v>1</v>
          </cell>
          <cell r="E5941" t="str">
            <v>M</v>
          </cell>
          <cell r="F5941">
            <v>479</v>
          </cell>
        </row>
        <row r="5942">
          <cell r="A5942">
            <v>6132644</v>
          </cell>
          <cell r="B5942" t="str">
            <v>...CABLIX 80100 S</v>
          </cell>
          <cell r="C5942">
            <v>545</v>
          </cell>
          <cell r="D5942">
            <v>1</v>
          </cell>
          <cell r="E5942" t="str">
            <v>M</v>
          </cell>
          <cell r="F5942">
            <v>545</v>
          </cell>
        </row>
        <row r="5943">
          <cell r="A5943">
            <v>6132645</v>
          </cell>
          <cell r="B5943" t="str">
            <v>...CABLIX 10080 S</v>
          </cell>
          <cell r="C5943">
            <v>702</v>
          </cell>
          <cell r="D5943">
            <v>1</v>
          </cell>
          <cell r="E5943" t="str">
            <v>M</v>
          </cell>
          <cell r="F5943">
            <v>702</v>
          </cell>
        </row>
        <row r="5944">
          <cell r="A5944">
            <v>6132646</v>
          </cell>
          <cell r="B5944" t="str">
            <v>...CABLIX 80120 S</v>
          </cell>
          <cell r="C5944">
            <v>600</v>
          </cell>
          <cell r="D5944">
            <v>1</v>
          </cell>
          <cell r="E5944" t="str">
            <v>M</v>
          </cell>
          <cell r="F5944">
            <v>600</v>
          </cell>
        </row>
        <row r="5945">
          <cell r="A5945">
            <v>6132650</v>
          </cell>
          <cell r="B5945" t="str">
            <v>...VDK KP 48</v>
          </cell>
          <cell r="C5945">
            <v>4.72</v>
          </cell>
          <cell r="D5945">
            <v>100</v>
          </cell>
          <cell r="E5945" t="str">
            <v>KS</v>
          </cell>
          <cell r="F5945">
            <v>472</v>
          </cell>
        </row>
        <row r="5946">
          <cell r="A5946">
            <v>6132654</v>
          </cell>
          <cell r="B5946" t="str">
            <v>...VDK SP 48</v>
          </cell>
          <cell r="C5946">
            <v>1.58</v>
          </cell>
          <cell r="D5946">
            <v>100</v>
          </cell>
          <cell r="E5946" t="str">
            <v>KS</v>
          </cell>
          <cell r="F5946">
            <v>158</v>
          </cell>
        </row>
        <row r="5947">
          <cell r="A5947">
            <v>6132656</v>
          </cell>
          <cell r="B5947" t="str">
            <v>...VDK SPN4</v>
          </cell>
          <cell r="C5947">
            <v>3.16</v>
          </cell>
          <cell r="D5947">
            <v>100</v>
          </cell>
          <cell r="E5947" t="str">
            <v>KS</v>
          </cell>
          <cell r="F5947">
            <v>316</v>
          </cell>
        </row>
        <row r="5948">
          <cell r="A5948">
            <v>6132658</v>
          </cell>
          <cell r="B5948" t="str">
            <v>...VDK SPN6</v>
          </cell>
          <cell r="C5948">
            <v>3.16</v>
          </cell>
          <cell r="D5948">
            <v>100</v>
          </cell>
          <cell r="E5948" t="str">
            <v>KS</v>
          </cell>
          <cell r="F5948">
            <v>316</v>
          </cell>
        </row>
        <row r="5949">
          <cell r="A5949">
            <v>6132660</v>
          </cell>
          <cell r="B5949" t="str">
            <v>...VDK AH12</v>
          </cell>
          <cell r="C5949">
            <v>7</v>
          </cell>
          <cell r="D5949">
            <v>1</v>
          </cell>
          <cell r="E5949" t="str">
            <v>KS</v>
          </cell>
          <cell r="F5949">
            <v>7</v>
          </cell>
        </row>
        <row r="5950">
          <cell r="A5950">
            <v>6132662</v>
          </cell>
          <cell r="B5950" t="str">
            <v>...VDK AH20</v>
          </cell>
          <cell r="C5950">
            <v>10</v>
          </cell>
          <cell r="D5950">
            <v>1</v>
          </cell>
          <cell r="E5950" t="str">
            <v>KS</v>
          </cell>
          <cell r="F5950">
            <v>10</v>
          </cell>
        </row>
        <row r="5951">
          <cell r="A5951">
            <v>6132664</v>
          </cell>
          <cell r="B5951" t="str">
            <v>...VDK KS</v>
          </cell>
          <cell r="C5951">
            <v>3.16</v>
          </cell>
          <cell r="D5951">
            <v>100</v>
          </cell>
          <cell r="E5951" t="str">
            <v>KS</v>
          </cell>
          <cell r="F5951">
            <v>316</v>
          </cell>
        </row>
        <row r="5952">
          <cell r="A5952">
            <v>6132703</v>
          </cell>
          <cell r="B5952" t="str">
            <v>...BK 70110 rws</v>
          </cell>
          <cell r="C5952">
            <v>599</v>
          </cell>
          <cell r="D5952">
            <v>1</v>
          </cell>
          <cell r="E5952" t="str">
            <v>M</v>
          </cell>
          <cell r="F5952">
            <v>599</v>
          </cell>
        </row>
        <row r="5953">
          <cell r="A5953">
            <v>6132708</v>
          </cell>
          <cell r="B5953" t="str">
            <v>...BK 70130 rws</v>
          </cell>
          <cell r="C5953">
            <v>751</v>
          </cell>
          <cell r="D5953">
            <v>1</v>
          </cell>
          <cell r="E5953" t="str">
            <v>M</v>
          </cell>
          <cell r="F5953">
            <v>751</v>
          </cell>
        </row>
        <row r="5954">
          <cell r="A5954">
            <v>6132713</v>
          </cell>
          <cell r="B5954" t="str">
            <v>...BK 70170 rws</v>
          </cell>
          <cell r="C5954">
            <v>1887</v>
          </cell>
          <cell r="D5954">
            <v>1</v>
          </cell>
          <cell r="E5954" t="str">
            <v>M</v>
          </cell>
          <cell r="F5954">
            <v>1887</v>
          </cell>
        </row>
        <row r="5955">
          <cell r="A5955">
            <v>6132721</v>
          </cell>
          <cell r="B5955" t="str">
            <v>...BRK 70110 cws</v>
          </cell>
          <cell r="C5955">
            <v>657</v>
          </cell>
          <cell r="D5955">
            <v>1</v>
          </cell>
          <cell r="E5955" t="str">
            <v>M</v>
          </cell>
          <cell r="F5955">
            <v>657</v>
          </cell>
        </row>
        <row r="5956">
          <cell r="A5956">
            <v>6132722</v>
          </cell>
          <cell r="B5956" t="str">
            <v>...BRK 70110 rws</v>
          </cell>
          <cell r="C5956">
            <v>658</v>
          </cell>
          <cell r="D5956">
            <v>1</v>
          </cell>
          <cell r="E5956" t="str">
            <v>M</v>
          </cell>
          <cell r="F5956">
            <v>658</v>
          </cell>
        </row>
        <row r="5957">
          <cell r="A5957">
            <v>6132725</v>
          </cell>
          <cell r="B5957" t="str">
            <v>...BRK 70130 cws</v>
          </cell>
          <cell r="C5957">
            <v>693</v>
          </cell>
          <cell r="D5957">
            <v>1</v>
          </cell>
          <cell r="E5957" t="str">
            <v>M</v>
          </cell>
          <cell r="F5957">
            <v>693</v>
          </cell>
        </row>
        <row r="5958">
          <cell r="A5958">
            <v>6132726</v>
          </cell>
          <cell r="B5958" t="str">
            <v>...BRK 70130 rws</v>
          </cell>
          <cell r="C5958">
            <v>693</v>
          </cell>
          <cell r="D5958">
            <v>1</v>
          </cell>
          <cell r="E5958" t="str">
            <v>M</v>
          </cell>
          <cell r="F5958">
            <v>693</v>
          </cell>
        </row>
        <row r="5959">
          <cell r="A5959">
            <v>6132727</v>
          </cell>
          <cell r="B5959" t="str">
            <v>...BRK 70130 lgr</v>
          </cell>
          <cell r="C5959">
            <v>673</v>
          </cell>
          <cell r="D5959">
            <v>1</v>
          </cell>
          <cell r="E5959" t="str">
            <v>M</v>
          </cell>
          <cell r="F5959">
            <v>673</v>
          </cell>
        </row>
        <row r="5960">
          <cell r="A5960">
            <v>6132730</v>
          </cell>
          <cell r="B5960" t="str">
            <v>...BRK 70170 cws</v>
          </cell>
          <cell r="C5960">
            <v>872</v>
          </cell>
          <cell r="D5960">
            <v>1</v>
          </cell>
          <cell r="E5960" t="str">
            <v>M</v>
          </cell>
          <cell r="F5960">
            <v>872</v>
          </cell>
        </row>
        <row r="5961">
          <cell r="A5961">
            <v>6132731</v>
          </cell>
          <cell r="B5961" t="str">
            <v>...BRK 70170 rws</v>
          </cell>
          <cell r="C5961">
            <v>872</v>
          </cell>
          <cell r="D5961">
            <v>1</v>
          </cell>
          <cell r="E5961" t="str">
            <v>M</v>
          </cell>
          <cell r="F5961">
            <v>872</v>
          </cell>
        </row>
        <row r="5962">
          <cell r="A5962">
            <v>6132732</v>
          </cell>
          <cell r="B5962" t="str">
            <v>...BRK 70170 lgr</v>
          </cell>
          <cell r="C5962">
            <v>850</v>
          </cell>
          <cell r="D5962">
            <v>1</v>
          </cell>
          <cell r="E5962" t="str">
            <v>M</v>
          </cell>
          <cell r="F5962">
            <v>850</v>
          </cell>
        </row>
        <row r="5963">
          <cell r="A5963">
            <v>6132735</v>
          </cell>
          <cell r="B5963" t="str">
            <v>...BRK 700802 cws</v>
          </cell>
          <cell r="C5963">
            <v>135</v>
          </cell>
          <cell r="D5963">
            <v>1</v>
          </cell>
          <cell r="E5963" t="str">
            <v>M</v>
          </cell>
          <cell r="F5963">
            <v>135</v>
          </cell>
        </row>
        <row r="5964">
          <cell r="A5964">
            <v>6132736</v>
          </cell>
          <cell r="B5964" t="str">
            <v>...BRK 700802 rws</v>
          </cell>
          <cell r="C5964">
            <v>140</v>
          </cell>
          <cell r="D5964">
            <v>1</v>
          </cell>
          <cell r="E5964" t="str">
            <v>M</v>
          </cell>
          <cell r="F5964">
            <v>140</v>
          </cell>
        </row>
        <row r="5965">
          <cell r="A5965">
            <v>6132737</v>
          </cell>
          <cell r="B5965" t="str">
            <v>...BRK 700802 lgr</v>
          </cell>
          <cell r="C5965">
            <v>135</v>
          </cell>
          <cell r="D5965">
            <v>1</v>
          </cell>
          <cell r="E5965" t="str">
            <v>M</v>
          </cell>
          <cell r="F5965">
            <v>135</v>
          </cell>
        </row>
        <row r="5966">
          <cell r="A5966">
            <v>6132740</v>
          </cell>
          <cell r="B5966" t="str">
            <v>...BRK AE70110 cws</v>
          </cell>
          <cell r="C5966">
            <v>575</v>
          </cell>
          <cell r="D5966">
            <v>1</v>
          </cell>
          <cell r="E5966" t="str">
            <v>KS</v>
          </cell>
          <cell r="F5966">
            <v>575</v>
          </cell>
        </row>
        <row r="5967">
          <cell r="A5967">
            <v>6132741</v>
          </cell>
          <cell r="B5967" t="str">
            <v>...BRK AE70110 rws</v>
          </cell>
          <cell r="C5967">
            <v>612</v>
          </cell>
          <cell r="D5967">
            <v>1</v>
          </cell>
          <cell r="E5967" t="str">
            <v>KS</v>
          </cell>
          <cell r="F5967">
            <v>612</v>
          </cell>
        </row>
        <row r="5968">
          <cell r="A5968">
            <v>6132743</v>
          </cell>
          <cell r="B5968" t="str">
            <v>...BRK AE70130 cws</v>
          </cell>
          <cell r="C5968">
            <v>449</v>
          </cell>
          <cell r="D5968">
            <v>1</v>
          </cell>
          <cell r="E5968" t="str">
            <v>KS</v>
          </cell>
          <cell r="F5968">
            <v>449</v>
          </cell>
        </row>
        <row r="5969">
          <cell r="A5969">
            <v>6132744</v>
          </cell>
          <cell r="B5969" t="str">
            <v>...BRK AE70130 rws</v>
          </cell>
          <cell r="C5969">
            <v>503</v>
          </cell>
          <cell r="D5969">
            <v>1</v>
          </cell>
          <cell r="E5969" t="str">
            <v>KS</v>
          </cell>
          <cell r="F5969">
            <v>503</v>
          </cell>
        </row>
        <row r="5970">
          <cell r="A5970">
            <v>6132745</v>
          </cell>
          <cell r="B5970" t="str">
            <v>...BRK AE70130 lgr</v>
          </cell>
          <cell r="C5970">
            <v>824</v>
          </cell>
          <cell r="D5970">
            <v>1</v>
          </cell>
          <cell r="E5970" t="str">
            <v>KS</v>
          </cell>
          <cell r="F5970">
            <v>824</v>
          </cell>
        </row>
        <row r="5971">
          <cell r="A5971">
            <v>6132747</v>
          </cell>
          <cell r="B5971" t="str">
            <v>...BRK AE70170 cws</v>
          </cell>
          <cell r="C5971">
            <v>623</v>
          </cell>
          <cell r="D5971">
            <v>1</v>
          </cell>
          <cell r="E5971" t="str">
            <v>KS</v>
          </cell>
          <cell r="F5971">
            <v>623</v>
          </cell>
        </row>
        <row r="5972">
          <cell r="A5972">
            <v>6132748</v>
          </cell>
          <cell r="B5972" t="str">
            <v>...BRK AE70170 rws</v>
          </cell>
          <cell r="C5972">
            <v>635</v>
          </cell>
          <cell r="D5972">
            <v>1</v>
          </cell>
          <cell r="E5972" t="str">
            <v>KS</v>
          </cell>
          <cell r="F5972">
            <v>635</v>
          </cell>
        </row>
        <row r="5973">
          <cell r="A5973">
            <v>6132749</v>
          </cell>
          <cell r="B5973" t="str">
            <v>...BRK AE70170 lgr</v>
          </cell>
          <cell r="C5973">
            <v>864</v>
          </cell>
          <cell r="D5973">
            <v>1</v>
          </cell>
          <cell r="E5973" t="str">
            <v>KS</v>
          </cell>
          <cell r="F5973">
            <v>864</v>
          </cell>
        </row>
        <row r="5974">
          <cell r="A5974">
            <v>6132750</v>
          </cell>
          <cell r="B5974" t="str">
            <v>...BRK IE70110 cws</v>
          </cell>
          <cell r="C5974">
            <v>392</v>
          </cell>
          <cell r="D5974">
            <v>1</v>
          </cell>
          <cell r="E5974" t="str">
            <v>KS</v>
          </cell>
          <cell r="F5974">
            <v>392</v>
          </cell>
        </row>
        <row r="5975">
          <cell r="A5975">
            <v>6132751</v>
          </cell>
          <cell r="B5975" t="str">
            <v>...BRK IE70110 rws</v>
          </cell>
          <cell r="C5975">
            <v>417</v>
          </cell>
          <cell r="D5975">
            <v>1</v>
          </cell>
          <cell r="E5975" t="str">
            <v>KS</v>
          </cell>
          <cell r="F5975">
            <v>417</v>
          </cell>
        </row>
        <row r="5976">
          <cell r="A5976">
            <v>6132752</v>
          </cell>
          <cell r="B5976" t="str">
            <v>...BRK IE70130 cws</v>
          </cell>
          <cell r="C5976">
            <v>334</v>
          </cell>
          <cell r="D5976">
            <v>1</v>
          </cell>
          <cell r="E5976" t="str">
            <v>KS</v>
          </cell>
          <cell r="F5976">
            <v>334</v>
          </cell>
        </row>
        <row r="5977">
          <cell r="A5977">
            <v>6132753</v>
          </cell>
          <cell r="B5977" t="str">
            <v>...BRK IE70130 rws</v>
          </cell>
          <cell r="C5977">
            <v>348</v>
          </cell>
          <cell r="D5977">
            <v>1</v>
          </cell>
          <cell r="E5977" t="str">
            <v>KS</v>
          </cell>
          <cell r="F5977">
            <v>348</v>
          </cell>
        </row>
        <row r="5978">
          <cell r="A5978">
            <v>6132754</v>
          </cell>
          <cell r="B5978" t="str">
            <v>...BRK IE70130 lgr</v>
          </cell>
          <cell r="C5978">
            <v>661</v>
          </cell>
          <cell r="D5978">
            <v>1</v>
          </cell>
          <cell r="E5978" t="str">
            <v>KS</v>
          </cell>
          <cell r="F5978">
            <v>661</v>
          </cell>
        </row>
        <row r="5979">
          <cell r="A5979">
            <v>6132755</v>
          </cell>
          <cell r="B5979" t="str">
            <v>...BRK IE70170 cws</v>
          </cell>
          <cell r="C5979">
            <v>365</v>
          </cell>
          <cell r="D5979">
            <v>1</v>
          </cell>
          <cell r="E5979" t="str">
            <v>KS</v>
          </cell>
          <cell r="F5979">
            <v>365</v>
          </cell>
        </row>
        <row r="5980">
          <cell r="A5980">
            <v>6132756</v>
          </cell>
          <cell r="B5980" t="str">
            <v>...BRK IE70170 rws</v>
          </cell>
          <cell r="C5980">
            <v>392</v>
          </cell>
          <cell r="D5980">
            <v>1</v>
          </cell>
          <cell r="E5980" t="str">
            <v>KS</v>
          </cell>
          <cell r="F5980">
            <v>392</v>
          </cell>
        </row>
        <row r="5981">
          <cell r="A5981">
            <v>6132757</v>
          </cell>
          <cell r="B5981" t="str">
            <v>...BRK IE70170 lgr</v>
          </cell>
          <cell r="C5981">
            <v>641</v>
          </cell>
          <cell r="D5981">
            <v>1</v>
          </cell>
          <cell r="E5981" t="str">
            <v>KS</v>
          </cell>
          <cell r="F5981">
            <v>641</v>
          </cell>
        </row>
        <row r="5982">
          <cell r="A5982">
            <v>6132762</v>
          </cell>
          <cell r="B5982" t="str">
            <v>...BRK FW70110 cws</v>
          </cell>
          <cell r="C5982">
            <v>444</v>
          </cell>
          <cell r="D5982">
            <v>1</v>
          </cell>
          <cell r="E5982" t="str">
            <v>KS</v>
          </cell>
          <cell r="F5982">
            <v>444</v>
          </cell>
        </row>
        <row r="5983">
          <cell r="A5983">
            <v>6132763</v>
          </cell>
          <cell r="B5983" t="str">
            <v>...BRK FW70110 rws</v>
          </cell>
          <cell r="C5983">
            <v>481</v>
          </cell>
          <cell r="D5983">
            <v>1</v>
          </cell>
          <cell r="E5983" t="str">
            <v>KS</v>
          </cell>
          <cell r="F5983">
            <v>481</v>
          </cell>
        </row>
        <row r="5984">
          <cell r="A5984">
            <v>6132765</v>
          </cell>
          <cell r="B5984" t="str">
            <v>...BRK FW70130 cws</v>
          </cell>
          <cell r="C5984">
            <v>368</v>
          </cell>
          <cell r="D5984">
            <v>1</v>
          </cell>
          <cell r="E5984" t="str">
            <v>KS</v>
          </cell>
          <cell r="F5984">
            <v>368</v>
          </cell>
        </row>
        <row r="5985">
          <cell r="A5985">
            <v>6132766</v>
          </cell>
          <cell r="B5985" t="str">
            <v>...BRK FW70130 rws</v>
          </cell>
          <cell r="C5985">
            <v>391</v>
          </cell>
          <cell r="D5985">
            <v>1</v>
          </cell>
          <cell r="E5985" t="str">
            <v>KS</v>
          </cell>
          <cell r="F5985">
            <v>391</v>
          </cell>
        </row>
        <row r="5986">
          <cell r="A5986">
            <v>6132767</v>
          </cell>
          <cell r="B5986" t="str">
            <v>...BRK FW70130 lgr</v>
          </cell>
          <cell r="C5986">
            <v>905</v>
          </cell>
          <cell r="D5986">
            <v>1</v>
          </cell>
          <cell r="E5986" t="str">
            <v>KS</v>
          </cell>
          <cell r="F5986">
            <v>905</v>
          </cell>
        </row>
        <row r="5987">
          <cell r="A5987">
            <v>6132769</v>
          </cell>
          <cell r="B5987" t="str">
            <v>...BRK FW70170 cws</v>
          </cell>
          <cell r="C5987">
            <v>537</v>
          </cell>
          <cell r="D5987">
            <v>1</v>
          </cell>
          <cell r="E5987" t="str">
            <v>KS</v>
          </cell>
          <cell r="F5987">
            <v>537</v>
          </cell>
        </row>
        <row r="5988">
          <cell r="A5988">
            <v>6132770</v>
          </cell>
          <cell r="B5988" t="str">
            <v>...BRK FW70170 rws</v>
          </cell>
          <cell r="C5988">
            <v>554</v>
          </cell>
          <cell r="D5988">
            <v>1</v>
          </cell>
          <cell r="E5988" t="str">
            <v>KS</v>
          </cell>
          <cell r="F5988">
            <v>554</v>
          </cell>
        </row>
        <row r="5989">
          <cell r="A5989">
            <v>6132771</v>
          </cell>
          <cell r="B5989" t="str">
            <v>...BRK FW70170 lgr</v>
          </cell>
          <cell r="C5989">
            <v>972</v>
          </cell>
          <cell r="D5989">
            <v>1</v>
          </cell>
          <cell r="E5989" t="str">
            <v>KS</v>
          </cell>
          <cell r="F5989">
            <v>972</v>
          </cell>
        </row>
        <row r="5990">
          <cell r="A5990">
            <v>6132775</v>
          </cell>
          <cell r="B5990" t="str">
            <v>...BRK ES70110 cws</v>
          </cell>
          <cell r="C5990">
            <v>133</v>
          </cell>
          <cell r="D5990">
            <v>1</v>
          </cell>
          <cell r="E5990" t="str">
            <v>KS</v>
          </cell>
          <cell r="F5990">
            <v>133</v>
          </cell>
        </row>
        <row r="5991">
          <cell r="A5991">
            <v>6132776</v>
          </cell>
          <cell r="B5991" t="str">
            <v>...BRK ES70110 rws</v>
          </cell>
          <cell r="C5991">
            <v>140</v>
          </cell>
          <cell r="D5991">
            <v>1</v>
          </cell>
          <cell r="E5991" t="str">
            <v>KS</v>
          </cell>
          <cell r="F5991">
            <v>140</v>
          </cell>
        </row>
        <row r="5992">
          <cell r="A5992">
            <v>6132777</v>
          </cell>
          <cell r="B5992" t="str">
            <v>...BRK ES70130 cws</v>
          </cell>
          <cell r="C5992">
            <v>133</v>
          </cell>
          <cell r="D5992">
            <v>1</v>
          </cell>
          <cell r="E5992" t="str">
            <v>KS</v>
          </cell>
          <cell r="F5992">
            <v>133</v>
          </cell>
        </row>
        <row r="5993">
          <cell r="A5993">
            <v>6132778</v>
          </cell>
          <cell r="B5993" t="str">
            <v>...BRK ES70130 rws</v>
          </cell>
          <cell r="C5993">
            <v>146</v>
          </cell>
          <cell r="D5993">
            <v>1</v>
          </cell>
          <cell r="E5993" t="str">
            <v>KS</v>
          </cell>
          <cell r="F5993">
            <v>146</v>
          </cell>
        </row>
        <row r="5994">
          <cell r="A5994">
            <v>6132779</v>
          </cell>
          <cell r="B5994" t="str">
            <v>...BRK ES70130 lgr</v>
          </cell>
          <cell r="C5994">
            <v>260</v>
          </cell>
          <cell r="D5994">
            <v>1</v>
          </cell>
          <cell r="E5994" t="str">
            <v>KS</v>
          </cell>
          <cell r="F5994">
            <v>260</v>
          </cell>
        </row>
        <row r="5995">
          <cell r="A5995">
            <v>6132780</v>
          </cell>
          <cell r="B5995" t="str">
            <v>...BRK ES70170 cws</v>
          </cell>
          <cell r="C5995">
            <v>158</v>
          </cell>
          <cell r="D5995">
            <v>1</v>
          </cell>
          <cell r="E5995" t="str">
            <v>KS</v>
          </cell>
          <cell r="F5995">
            <v>158</v>
          </cell>
        </row>
        <row r="5996">
          <cell r="A5996">
            <v>6132781</v>
          </cell>
          <cell r="B5996" t="str">
            <v>...BRK ES70170 rws</v>
          </cell>
          <cell r="C5996">
            <v>171</v>
          </cell>
          <cell r="D5996">
            <v>1</v>
          </cell>
          <cell r="E5996" t="str">
            <v>KS</v>
          </cell>
          <cell r="F5996">
            <v>171</v>
          </cell>
        </row>
        <row r="5997">
          <cell r="A5997">
            <v>6132782</v>
          </cell>
          <cell r="B5997" t="str">
            <v>...BRK ES70170 lgr</v>
          </cell>
          <cell r="C5997">
            <v>279</v>
          </cell>
          <cell r="D5997">
            <v>1</v>
          </cell>
          <cell r="E5997" t="str">
            <v>KS</v>
          </cell>
          <cell r="F5997">
            <v>279</v>
          </cell>
        </row>
        <row r="5998">
          <cell r="A5998">
            <v>6132787</v>
          </cell>
          <cell r="B5998" t="str">
            <v>...BRK SSA70110 cws</v>
          </cell>
          <cell r="C5998">
            <v>350</v>
          </cell>
          <cell r="D5998">
            <v>1</v>
          </cell>
          <cell r="E5998" t="str">
            <v>KS</v>
          </cell>
          <cell r="F5998">
            <v>350</v>
          </cell>
        </row>
        <row r="5999">
          <cell r="A5999">
            <v>6132788</v>
          </cell>
          <cell r="B5999" t="str">
            <v>...BRK SSA70110 rws</v>
          </cell>
          <cell r="C5999">
            <v>357</v>
          </cell>
          <cell r="D5999">
            <v>1</v>
          </cell>
          <cell r="E5999" t="str">
            <v>KS</v>
          </cell>
          <cell r="F5999">
            <v>357</v>
          </cell>
        </row>
        <row r="6000">
          <cell r="A6000">
            <v>6132790</v>
          </cell>
          <cell r="B6000" t="str">
            <v>...BRK SSA70130 cws</v>
          </cell>
          <cell r="C6000">
            <v>252</v>
          </cell>
          <cell r="D6000">
            <v>1</v>
          </cell>
          <cell r="E6000" t="str">
            <v>KS</v>
          </cell>
          <cell r="F6000">
            <v>252</v>
          </cell>
        </row>
        <row r="6001">
          <cell r="A6001">
            <v>6132791</v>
          </cell>
          <cell r="B6001" t="str">
            <v>...BRK SSA70130 rws</v>
          </cell>
          <cell r="C6001">
            <v>258</v>
          </cell>
          <cell r="D6001">
            <v>1</v>
          </cell>
          <cell r="E6001" t="str">
            <v>KS</v>
          </cell>
          <cell r="F6001">
            <v>258</v>
          </cell>
        </row>
        <row r="6002">
          <cell r="A6002">
            <v>6132792</v>
          </cell>
          <cell r="B6002" t="str">
            <v>...BRK SSA70130 lgr</v>
          </cell>
          <cell r="C6002">
            <v>493</v>
          </cell>
          <cell r="D6002">
            <v>1</v>
          </cell>
          <cell r="E6002" t="str">
            <v>KS</v>
          </cell>
          <cell r="F6002">
            <v>493</v>
          </cell>
        </row>
        <row r="6003">
          <cell r="A6003">
            <v>6132794</v>
          </cell>
          <cell r="B6003" t="str">
            <v>...BRK SSA70170 cws</v>
          </cell>
          <cell r="C6003">
            <v>281</v>
          </cell>
          <cell r="D6003">
            <v>1</v>
          </cell>
          <cell r="E6003" t="str">
            <v>KS</v>
          </cell>
          <cell r="F6003">
            <v>281</v>
          </cell>
        </row>
        <row r="6004">
          <cell r="A6004">
            <v>6132795</v>
          </cell>
          <cell r="B6004" t="str">
            <v>...BRK SSA70170 rws</v>
          </cell>
          <cell r="C6004">
            <v>288</v>
          </cell>
          <cell r="D6004">
            <v>1</v>
          </cell>
          <cell r="E6004" t="str">
            <v>KS</v>
          </cell>
          <cell r="F6004">
            <v>288</v>
          </cell>
        </row>
        <row r="6005">
          <cell r="A6005">
            <v>6132796</v>
          </cell>
          <cell r="B6005" t="str">
            <v>...BRK SSA70170 lgr</v>
          </cell>
          <cell r="C6005">
            <v>566</v>
          </cell>
          <cell r="D6005">
            <v>1</v>
          </cell>
          <cell r="E6005" t="str">
            <v>KS</v>
          </cell>
          <cell r="F6005">
            <v>566</v>
          </cell>
        </row>
        <row r="6006">
          <cell r="A6006">
            <v>6132798</v>
          </cell>
          <cell r="B6006" t="str">
            <v>...BRK KUP gr</v>
          </cell>
          <cell r="C6006">
            <v>19</v>
          </cell>
          <cell r="D6006">
            <v>1</v>
          </cell>
          <cell r="E6006" t="str">
            <v>KS</v>
          </cell>
          <cell r="F6006">
            <v>19</v>
          </cell>
        </row>
        <row r="6007">
          <cell r="A6007">
            <v>6132799</v>
          </cell>
          <cell r="B6007" t="str">
            <v>...SB HK</v>
          </cell>
          <cell r="C6007">
            <v>32</v>
          </cell>
          <cell r="D6007">
            <v>1</v>
          </cell>
          <cell r="E6007" t="str">
            <v>KS</v>
          </cell>
          <cell r="F6007">
            <v>32</v>
          </cell>
        </row>
        <row r="6008">
          <cell r="A6008">
            <v>6132801</v>
          </cell>
          <cell r="B6008" t="str">
            <v>...BRK WA70130 rws</v>
          </cell>
          <cell r="C6008">
            <v>344</v>
          </cell>
          <cell r="D6008">
            <v>1</v>
          </cell>
          <cell r="E6008" t="str">
            <v>KS</v>
          </cell>
          <cell r="F6008">
            <v>344</v>
          </cell>
        </row>
        <row r="6009">
          <cell r="A6009">
            <v>6132802</v>
          </cell>
          <cell r="B6009" t="str">
            <v>...BRK WA70170 rws</v>
          </cell>
          <cell r="C6009">
            <v>348</v>
          </cell>
          <cell r="D6009">
            <v>1</v>
          </cell>
          <cell r="E6009" t="str">
            <v>KS</v>
          </cell>
          <cell r="F6009">
            <v>348</v>
          </cell>
        </row>
        <row r="6010">
          <cell r="A6010">
            <v>6132812</v>
          </cell>
          <cell r="B6010" t="str">
            <v>...BK 90170 rws</v>
          </cell>
          <cell r="C6010">
            <v>1133</v>
          </cell>
          <cell r="D6010">
            <v>1</v>
          </cell>
          <cell r="E6010" t="str">
            <v>M</v>
          </cell>
          <cell r="F6010">
            <v>1133</v>
          </cell>
        </row>
        <row r="6011">
          <cell r="A6011">
            <v>6132814</v>
          </cell>
          <cell r="B6011" t="str">
            <v>...BK 700802 rws</v>
          </cell>
          <cell r="C6011">
            <v>129</v>
          </cell>
          <cell r="D6011">
            <v>1</v>
          </cell>
          <cell r="E6011" t="str">
            <v>M</v>
          </cell>
          <cell r="F6011">
            <v>129</v>
          </cell>
        </row>
        <row r="6012">
          <cell r="A6012">
            <v>6132816</v>
          </cell>
          <cell r="B6012" t="str">
            <v>...BK 70220 rws</v>
          </cell>
          <cell r="C6012">
            <v>1154</v>
          </cell>
          <cell r="D6012">
            <v>1</v>
          </cell>
          <cell r="E6012" t="str">
            <v>M</v>
          </cell>
          <cell r="F6012">
            <v>1154</v>
          </cell>
        </row>
        <row r="6013">
          <cell r="A6013">
            <v>6132820</v>
          </cell>
          <cell r="B6013" t="str">
            <v>...BK AE90130 rws</v>
          </cell>
          <cell r="C6013">
            <v>3186</v>
          </cell>
          <cell r="D6013">
            <v>1</v>
          </cell>
          <cell r="E6013" t="str">
            <v>KS</v>
          </cell>
          <cell r="F6013">
            <v>3186</v>
          </cell>
        </row>
        <row r="6014">
          <cell r="A6014">
            <v>6132821</v>
          </cell>
          <cell r="B6014" t="str">
            <v>...BK AE90170 rws</v>
          </cell>
          <cell r="C6014">
            <v>3442</v>
          </cell>
          <cell r="D6014">
            <v>1</v>
          </cell>
          <cell r="E6014" t="str">
            <v>KS</v>
          </cell>
          <cell r="F6014">
            <v>3442</v>
          </cell>
        </row>
        <row r="6015">
          <cell r="A6015">
            <v>6132823</v>
          </cell>
          <cell r="B6015" t="str">
            <v>...BK AE70220 rws</v>
          </cell>
          <cell r="C6015">
            <v>3998</v>
          </cell>
          <cell r="D6015">
            <v>1</v>
          </cell>
          <cell r="E6015" t="str">
            <v>KS</v>
          </cell>
          <cell r="F6015">
            <v>3998</v>
          </cell>
        </row>
        <row r="6016">
          <cell r="A6016">
            <v>6132824</v>
          </cell>
          <cell r="B6016" t="str">
            <v>...BK AE70110 rws</v>
          </cell>
          <cell r="C6016">
            <v>423</v>
          </cell>
          <cell r="D6016">
            <v>1</v>
          </cell>
          <cell r="E6016" t="str">
            <v>KS</v>
          </cell>
          <cell r="F6016">
            <v>423</v>
          </cell>
        </row>
        <row r="6017">
          <cell r="A6017">
            <v>6132825</v>
          </cell>
          <cell r="B6017" t="str">
            <v>...BK AE70130 rws</v>
          </cell>
          <cell r="C6017">
            <v>934</v>
          </cell>
          <cell r="D6017">
            <v>1</v>
          </cell>
          <cell r="E6017" t="str">
            <v>KS</v>
          </cell>
          <cell r="F6017">
            <v>934</v>
          </cell>
        </row>
        <row r="6018">
          <cell r="A6018">
            <v>6132826</v>
          </cell>
          <cell r="B6018" t="str">
            <v>...BK AE70170 rws</v>
          </cell>
          <cell r="C6018">
            <v>835</v>
          </cell>
          <cell r="D6018">
            <v>1</v>
          </cell>
          <cell r="E6018" t="str">
            <v>KS</v>
          </cell>
          <cell r="F6018">
            <v>835</v>
          </cell>
        </row>
        <row r="6019">
          <cell r="A6019">
            <v>6132832</v>
          </cell>
          <cell r="B6019" t="str">
            <v>...BK IE90130 rws</v>
          </cell>
          <cell r="C6019">
            <v>3186</v>
          </cell>
          <cell r="D6019">
            <v>1</v>
          </cell>
          <cell r="E6019" t="str">
            <v>KS</v>
          </cell>
          <cell r="F6019">
            <v>3186</v>
          </cell>
        </row>
        <row r="6020">
          <cell r="A6020">
            <v>6132834</v>
          </cell>
          <cell r="B6020" t="str">
            <v>...BK IE90170 rws</v>
          </cell>
          <cell r="C6020">
            <v>3631</v>
          </cell>
          <cell r="D6020">
            <v>1</v>
          </cell>
          <cell r="E6020" t="str">
            <v>KS</v>
          </cell>
          <cell r="F6020">
            <v>3631</v>
          </cell>
        </row>
        <row r="6021">
          <cell r="A6021">
            <v>6132838</v>
          </cell>
          <cell r="B6021" t="str">
            <v>...BK IE70110 rws</v>
          </cell>
          <cell r="C6021">
            <v>369</v>
          </cell>
          <cell r="D6021">
            <v>1</v>
          </cell>
          <cell r="E6021" t="str">
            <v>KS</v>
          </cell>
          <cell r="F6021">
            <v>369</v>
          </cell>
        </row>
        <row r="6022">
          <cell r="A6022">
            <v>6132840</v>
          </cell>
          <cell r="B6022" t="str">
            <v>...BK IE70170 rws</v>
          </cell>
          <cell r="C6022">
            <v>419</v>
          </cell>
          <cell r="D6022">
            <v>1</v>
          </cell>
          <cell r="E6022" t="str">
            <v>KS</v>
          </cell>
          <cell r="F6022">
            <v>419</v>
          </cell>
        </row>
        <row r="6023">
          <cell r="A6023">
            <v>6132842</v>
          </cell>
          <cell r="B6023" t="str">
            <v>...BK IE70130 rws</v>
          </cell>
          <cell r="C6023">
            <v>3609</v>
          </cell>
          <cell r="D6023">
            <v>1</v>
          </cell>
          <cell r="E6023" t="str">
            <v>KS</v>
          </cell>
          <cell r="F6023">
            <v>3609</v>
          </cell>
        </row>
        <row r="6024">
          <cell r="A6024">
            <v>6132847</v>
          </cell>
          <cell r="B6024" t="str">
            <v>...BK FW70130 rws</v>
          </cell>
          <cell r="C6024">
            <v>507</v>
          </cell>
          <cell r="D6024">
            <v>1</v>
          </cell>
          <cell r="E6024" t="str">
            <v>KS</v>
          </cell>
          <cell r="F6024">
            <v>507</v>
          </cell>
        </row>
        <row r="6025">
          <cell r="A6025">
            <v>6132848</v>
          </cell>
          <cell r="B6025" t="str">
            <v>...BK FW70170 rws</v>
          </cell>
          <cell r="C6025">
            <v>762</v>
          </cell>
          <cell r="D6025">
            <v>1</v>
          </cell>
          <cell r="E6025" t="str">
            <v>KS</v>
          </cell>
          <cell r="F6025">
            <v>762</v>
          </cell>
        </row>
        <row r="6026">
          <cell r="A6026">
            <v>6132856</v>
          </cell>
          <cell r="B6026" t="str">
            <v>...BK TST70130 rws</v>
          </cell>
          <cell r="C6026">
            <v>3261</v>
          </cell>
          <cell r="D6026">
            <v>1</v>
          </cell>
          <cell r="E6026" t="str">
            <v>KS</v>
          </cell>
          <cell r="F6026">
            <v>3261</v>
          </cell>
        </row>
        <row r="6027">
          <cell r="A6027">
            <v>6132861</v>
          </cell>
          <cell r="B6027" t="str">
            <v>...BK TST70170 rws</v>
          </cell>
          <cell r="C6027">
            <v>2905</v>
          </cell>
          <cell r="D6027">
            <v>1</v>
          </cell>
          <cell r="E6027" t="str">
            <v>KS</v>
          </cell>
          <cell r="F6027">
            <v>2905</v>
          </cell>
        </row>
        <row r="6028">
          <cell r="A6028">
            <v>6132863</v>
          </cell>
          <cell r="B6028" t="str">
            <v>...CL AI16560 blc</v>
          </cell>
          <cell r="C6028">
            <v>360</v>
          </cell>
          <cell r="D6028">
            <v>1</v>
          </cell>
          <cell r="E6028" t="str">
            <v>KS</v>
          </cell>
          <cell r="F6028">
            <v>360</v>
          </cell>
        </row>
        <row r="6029">
          <cell r="A6029">
            <v>6132865</v>
          </cell>
          <cell r="B6029" t="str">
            <v>...BK ES70110 rws</v>
          </cell>
          <cell r="C6029">
            <v>98</v>
          </cell>
          <cell r="D6029">
            <v>1</v>
          </cell>
          <cell r="E6029" t="str">
            <v>KS</v>
          </cell>
          <cell r="F6029">
            <v>98</v>
          </cell>
        </row>
        <row r="6030">
          <cell r="A6030">
            <v>6132866</v>
          </cell>
          <cell r="B6030" t="str">
            <v>...CL TE13055 blc</v>
          </cell>
          <cell r="C6030">
            <v>147</v>
          </cell>
          <cell r="D6030">
            <v>1</v>
          </cell>
          <cell r="E6030" t="str">
            <v>KS</v>
          </cell>
          <cell r="F6030">
            <v>147</v>
          </cell>
        </row>
        <row r="6031">
          <cell r="A6031">
            <v>6132867</v>
          </cell>
          <cell r="B6031" t="str">
            <v>...BK ES70130 rws</v>
          </cell>
          <cell r="C6031">
            <v>97</v>
          </cell>
          <cell r="D6031">
            <v>1</v>
          </cell>
          <cell r="E6031" t="str">
            <v>KS</v>
          </cell>
          <cell r="F6031">
            <v>97</v>
          </cell>
        </row>
        <row r="6032">
          <cell r="A6032">
            <v>6132868</v>
          </cell>
          <cell r="B6032" t="str">
            <v>...BK ES70170 rws</v>
          </cell>
          <cell r="C6032">
            <v>146</v>
          </cell>
          <cell r="D6032">
            <v>1</v>
          </cell>
          <cell r="E6032" t="str">
            <v>KS</v>
          </cell>
          <cell r="F6032">
            <v>146</v>
          </cell>
        </row>
        <row r="6033">
          <cell r="A6033">
            <v>6132869</v>
          </cell>
          <cell r="B6033" t="str">
            <v>...BK ES70220 rws</v>
          </cell>
          <cell r="C6033">
            <v>143</v>
          </cell>
          <cell r="D6033">
            <v>1</v>
          </cell>
          <cell r="E6033" t="str">
            <v>KS</v>
          </cell>
          <cell r="F6033">
            <v>143</v>
          </cell>
        </row>
        <row r="6034">
          <cell r="A6034">
            <v>6132870</v>
          </cell>
          <cell r="B6034" t="str">
            <v>...CL AP9055 blc</v>
          </cell>
          <cell r="C6034">
            <v>215</v>
          </cell>
          <cell r="D6034">
            <v>1</v>
          </cell>
          <cell r="E6034" t="str">
            <v>KS</v>
          </cell>
          <cell r="F6034">
            <v>215</v>
          </cell>
        </row>
        <row r="6035">
          <cell r="A6035">
            <v>6132871</v>
          </cell>
          <cell r="B6035" t="str">
            <v>...BK ES90130 rws</v>
          </cell>
          <cell r="C6035">
            <v>344</v>
          </cell>
          <cell r="D6035">
            <v>1</v>
          </cell>
          <cell r="E6035" t="str">
            <v>KS</v>
          </cell>
          <cell r="F6035">
            <v>344</v>
          </cell>
        </row>
        <row r="6036">
          <cell r="A6036">
            <v>6132873</v>
          </cell>
          <cell r="B6036" t="str">
            <v>...BK ES90170 rws</v>
          </cell>
          <cell r="C6036">
            <v>320</v>
          </cell>
          <cell r="D6036">
            <v>1</v>
          </cell>
          <cell r="E6036" t="str">
            <v>KS</v>
          </cell>
          <cell r="F6036">
            <v>320</v>
          </cell>
        </row>
        <row r="6037">
          <cell r="A6037">
            <v>6132876</v>
          </cell>
          <cell r="B6037" t="str">
            <v>...CL AP13055 blc</v>
          </cell>
          <cell r="C6037">
            <v>233</v>
          </cell>
          <cell r="D6037">
            <v>1</v>
          </cell>
          <cell r="E6037" t="str">
            <v>KS</v>
          </cell>
          <cell r="F6037">
            <v>233</v>
          </cell>
        </row>
        <row r="6038">
          <cell r="A6038">
            <v>6132878</v>
          </cell>
          <cell r="B6038" t="str">
            <v>...CL AP13055 Alu</v>
          </cell>
          <cell r="C6038">
            <v>812</v>
          </cell>
          <cell r="D6038">
            <v>1</v>
          </cell>
          <cell r="E6038" t="str">
            <v>KS</v>
          </cell>
          <cell r="F6038">
            <v>812</v>
          </cell>
        </row>
        <row r="6039">
          <cell r="A6039">
            <v>6132879</v>
          </cell>
          <cell r="B6039" t="str">
            <v>...CL AP16560 blc</v>
          </cell>
          <cell r="C6039">
            <v>472</v>
          </cell>
          <cell r="D6039">
            <v>1</v>
          </cell>
          <cell r="E6039" t="str">
            <v>KS</v>
          </cell>
          <cell r="F6039">
            <v>472</v>
          </cell>
        </row>
        <row r="6040">
          <cell r="A6040">
            <v>6132880</v>
          </cell>
          <cell r="B6040" t="str">
            <v>...BK SSA70110 rws</v>
          </cell>
          <cell r="C6040">
            <v>157</v>
          </cell>
          <cell r="D6040">
            <v>1</v>
          </cell>
          <cell r="E6040" t="str">
            <v>KS</v>
          </cell>
          <cell r="F6040">
            <v>157</v>
          </cell>
        </row>
        <row r="6041">
          <cell r="A6041">
            <v>6132882</v>
          </cell>
          <cell r="B6041" t="str">
            <v>...CL AP17055 blc</v>
          </cell>
          <cell r="C6041">
            <v>309</v>
          </cell>
          <cell r="D6041">
            <v>1</v>
          </cell>
          <cell r="E6041" t="str">
            <v>KS</v>
          </cell>
          <cell r="F6041">
            <v>309</v>
          </cell>
        </row>
        <row r="6042">
          <cell r="A6042">
            <v>6132886</v>
          </cell>
          <cell r="B6042" t="str">
            <v>...BK SSA70130 rws</v>
          </cell>
          <cell r="C6042">
            <v>281</v>
          </cell>
          <cell r="D6042">
            <v>1</v>
          </cell>
          <cell r="E6042" t="str">
            <v>KS</v>
          </cell>
          <cell r="F6042">
            <v>281</v>
          </cell>
        </row>
        <row r="6043">
          <cell r="A6043">
            <v>6132889</v>
          </cell>
          <cell r="B6043" t="str">
            <v>...CL EMB9055 blc</v>
          </cell>
          <cell r="C6043">
            <v>70</v>
          </cell>
          <cell r="D6043">
            <v>1</v>
          </cell>
          <cell r="E6043" t="str">
            <v>KS</v>
          </cell>
          <cell r="F6043">
            <v>70</v>
          </cell>
        </row>
        <row r="6044">
          <cell r="A6044">
            <v>6132894</v>
          </cell>
          <cell r="B6044" t="str">
            <v>...CL EMB13055 blc</v>
          </cell>
          <cell r="C6044">
            <v>80</v>
          </cell>
          <cell r="D6044">
            <v>1</v>
          </cell>
          <cell r="E6044" t="str">
            <v>KS</v>
          </cell>
          <cell r="F6044">
            <v>80</v>
          </cell>
        </row>
        <row r="6045">
          <cell r="A6045">
            <v>6132895</v>
          </cell>
          <cell r="B6045" t="str">
            <v>...BK SSA70220 rws</v>
          </cell>
          <cell r="C6045">
            <v>488</v>
          </cell>
          <cell r="D6045">
            <v>1</v>
          </cell>
          <cell r="E6045" t="str">
            <v>KS</v>
          </cell>
          <cell r="F6045">
            <v>488</v>
          </cell>
        </row>
        <row r="6046">
          <cell r="A6046">
            <v>6132897</v>
          </cell>
          <cell r="B6046" t="str">
            <v>...CL EMB13055 Alu</v>
          </cell>
          <cell r="C6046">
            <v>522</v>
          </cell>
          <cell r="D6046">
            <v>1</v>
          </cell>
          <cell r="E6046" t="str">
            <v>KS</v>
          </cell>
          <cell r="F6046">
            <v>522</v>
          </cell>
        </row>
        <row r="6047">
          <cell r="A6047">
            <v>6132900</v>
          </cell>
          <cell r="B6047" t="str">
            <v>...BK SK 70</v>
          </cell>
          <cell r="C6047">
            <v>21</v>
          </cell>
          <cell r="D6047">
            <v>1</v>
          </cell>
          <cell r="E6047" t="str">
            <v>KS</v>
          </cell>
          <cell r="F6047">
            <v>21</v>
          </cell>
        </row>
        <row r="6048">
          <cell r="A6048">
            <v>6132901</v>
          </cell>
          <cell r="B6048" t="str">
            <v>...CL EMB17055 blc</v>
          </cell>
          <cell r="C6048">
            <v>127</v>
          </cell>
          <cell r="D6048">
            <v>1</v>
          </cell>
          <cell r="E6048" t="str">
            <v>KS</v>
          </cell>
          <cell r="F6048">
            <v>127</v>
          </cell>
        </row>
        <row r="6049">
          <cell r="A6049">
            <v>6132902</v>
          </cell>
          <cell r="B6049" t="str">
            <v>...BK KUP rws</v>
          </cell>
          <cell r="C6049">
            <v>62</v>
          </cell>
          <cell r="D6049">
            <v>1</v>
          </cell>
          <cell r="E6049" t="str">
            <v>KS</v>
          </cell>
          <cell r="F6049">
            <v>62</v>
          </cell>
        </row>
        <row r="6050">
          <cell r="A6050">
            <v>6132903</v>
          </cell>
          <cell r="B6050" t="str">
            <v>...CL EMBD16560 blc</v>
          </cell>
          <cell r="C6050">
            <v>204</v>
          </cell>
          <cell r="D6050">
            <v>1</v>
          </cell>
          <cell r="E6050" t="str">
            <v>KS</v>
          </cell>
          <cell r="F6050">
            <v>204</v>
          </cell>
        </row>
        <row r="6051">
          <cell r="A6051">
            <v>6132905</v>
          </cell>
          <cell r="B6051" t="str">
            <v>...CL EMBG16560 blc</v>
          </cell>
          <cell r="C6051">
            <v>204</v>
          </cell>
          <cell r="D6051">
            <v>1</v>
          </cell>
          <cell r="E6051" t="str">
            <v>KS</v>
          </cell>
          <cell r="F6051">
            <v>204</v>
          </cell>
        </row>
        <row r="6052">
          <cell r="A6052">
            <v>6132906</v>
          </cell>
          <cell r="B6052" t="str">
            <v>...BK KHK</v>
          </cell>
          <cell r="C6052">
            <v>49</v>
          </cell>
          <cell r="D6052">
            <v>1</v>
          </cell>
          <cell r="E6052" t="str">
            <v>KS</v>
          </cell>
          <cell r="F6052">
            <v>49</v>
          </cell>
        </row>
        <row r="6053">
          <cell r="A6053">
            <v>6132911</v>
          </cell>
          <cell r="B6053" t="str">
            <v>...CL 9055 blc</v>
          </cell>
          <cell r="C6053">
            <v>390</v>
          </cell>
          <cell r="D6053">
            <v>1</v>
          </cell>
          <cell r="E6053" t="str">
            <v>M</v>
          </cell>
          <cell r="F6053">
            <v>390</v>
          </cell>
        </row>
        <row r="6054">
          <cell r="A6054">
            <v>6132912</v>
          </cell>
          <cell r="B6054" t="str">
            <v>...CL JO9055 blc</v>
          </cell>
          <cell r="C6054">
            <v>133</v>
          </cell>
          <cell r="D6054">
            <v>1</v>
          </cell>
          <cell r="E6054" t="str">
            <v>KS</v>
          </cell>
          <cell r="F6054">
            <v>133</v>
          </cell>
        </row>
        <row r="6055">
          <cell r="A6055">
            <v>6132914</v>
          </cell>
          <cell r="B6055" t="str">
            <v>...CL JO13055 blc</v>
          </cell>
          <cell r="C6055">
            <v>133</v>
          </cell>
          <cell r="D6055">
            <v>1</v>
          </cell>
          <cell r="E6055" t="str">
            <v>KS</v>
          </cell>
          <cell r="F6055">
            <v>133</v>
          </cell>
        </row>
        <row r="6056">
          <cell r="A6056">
            <v>6132916</v>
          </cell>
          <cell r="B6056" t="str">
            <v>...CL 13055 blc</v>
          </cell>
          <cell r="C6056">
            <v>577</v>
          </cell>
          <cell r="D6056">
            <v>1</v>
          </cell>
          <cell r="E6056" t="str">
            <v>M</v>
          </cell>
          <cell r="F6056">
            <v>577</v>
          </cell>
        </row>
        <row r="6057">
          <cell r="A6057">
            <v>6132917</v>
          </cell>
          <cell r="B6057" t="str">
            <v>...CL JO17055 blc</v>
          </cell>
          <cell r="C6057">
            <v>133</v>
          </cell>
          <cell r="D6057">
            <v>1</v>
          </cell>
          <cell r="E6057" t="str">
            <v>KS</v>
          </cell>
          <cell r="F6057">
            <v>133</v>
          </cell>
        </row>
        <row r="6058">
          <cell r="A6058">
            <v>6132918</v>
          </cell>
          <cell r="B6058" t="str">
            <v>...CL 13055 elox</v>
          </cell>
          <cell r="C6058">
            <v>2681</v>
          </cell>
          <cell r="D6058">
            <v>1</v>
          </cell>
          <cell r="E6058" t="str">
            <v>M</v>
          </cell>
          <cell r="F6058">
            <v>2681</v>
          </cell>
        </row>
        <row r="6059">
          <cell r="A6059">
            <v>6132920</v>
          </cell>
          <cell r="B6059" t="str">
            <v>...CL JO13055 alu</v>
          </cell>
          <cell r="C6059">
            <v>100</v>
          </cell>
          <cell r="D6059">
            <v>1</v>
          </cell>
          <cell r="E6059" t="str">
            <v>KS</v>
          </cell>
          <cell r="F6059">
            <v>100</v>
          </cell>
        </row>
        <row r="6060">
          <cell r="A6060">
            <v>6132921</v>
          </cell>
          <cell r="B6060" t="str">
            <v>...CL 16560 blc</v>
          </cell>
          <cell r="C6060">
            <v>834</v>
          </cell>
          <cell r="D6060">
            <v>1</v>
          </cell>
          <cell r="E6060" t="str">
            <v>M</v>
          </cell>
          <cell r="F6060">
            <v>834</v>
          </cell>
        </row>
        <row r="6061">
          <cell r="A6061">
            <v>6132922</v>
          </cell>
          <cell r="B6061" t="str">
            <v>...CL JONCT blc</v>
          </cell>
          <cell r="C6061">
            <v>22</v>
          </cell>
          <cell r="D6061">
            <v>1</v>
          </cell>
          <cell r="E6061" t="str">
            <v>KS</v>
          </cell>
          <cell r="F6061">
            <v>22</v>
          </cell>
        </row>
        <row r="6062">
          <cell r="A6062">
            <v>6132924</v>
          </cell>
          <cell r="B6062" t="str">
            <v>...CL CLOISON</v>
          </cell>
          <cell r="C6062">
            <v>108</v>
          </cell>
          <cell r="D6062">
            <v>1</v>
          </cell>
          <cell r="E6062" t="str">
            <v>M</v>
          </cell>
          <cell r="F6062">
            <v>108</v>
          </cell>
        </row>
        <row r="6063">
          <cell r="A6063">
            <v>6132927</v>
          </cell>
          <cell r="B6063" t="str">
            <v>...CL 17055 blc</v>
          </cell>
          <cell r="C6063">
            <v>989</v>
          </cell>
          <cell r="D6063">
            <v>1</v>
          </cell>
          <cell r="E6063" t="str">
            <v>M</v>
          </cell>
          <cell r="F6063">
            <v>989</v>
          </cell>
        </row>
        <row r="6064">
          <cell r="A6064">
            <v>6132930</v>
          </cell>
          <cell r="B6064" t="str">
            <v>...PRO 10055 blc</v>
          </cell>
          <cell r="C6064">
            <v>489</v>
          </cell>
          <cell r="D6064">
            <v>1</v>
          </cell>
          <cell r="E6064" t="str">
            <v>M</v>
          </cell>
          <cell r="F6064">
            <v>489</v>
          </cell>
        </row>
        <row r="6065">
          <cell r="A6065">
            <v>6132932</v>
          </cell>
          <cell r="B6065" t="str">
            <v>...CL AE9055 blc</v>
          </cell>
          <cell r="C6065">
            <v>183</v>
          </cell>
          <cell r="D6065">
            <v>1</v>
          </cell>
          <cell r="E6065" t="str">
            <v>KS</v>
          </cell>
          <cell r="F6065">
            <v>183</v>
          </cell>
        </row>
        <row r="6066">
          <cell r="A6066">
            <v>6132933</v>
          </cell>
          <cell r="B6066" t="str">
            <v>...PRO 17055 blc</v>
          </cell>
          <cell r="C6066">
            <v>808</v>
          </cell>
          <cell r="D6066">
            <v>1</v>
          </cell>
          <cell r="E6066" t="str">
            <v>M</v>
          </cell>
          <cell r="F6066">
            <v>808</v>
          </cell>
        </row>
        <row r="6067">
          <cell r="A6067">
            <v>6132935</v>
          </cell>
          <cell r="B6067" t="str">
            <v>...CL AE13055 blc</v>
          </cell>
          <cell r="C6067">
            <v>204</v>
          </cell>
          <cell r="D6067">
            <v>1</v>
          </cell>
          <cell r="E6067" t="str">
            <v>KS</v>
          </cell>
          <cell r="F6067">
            <v>204</v>
          </cell>
        </row>
        <row r="6068">
          <cell r="A6068">
            <v>6132937</v>
          </cell>
          <cell r="B6068" t="str">
            <v>...PRO AE10055 blc</v>
          </cell>
          <cell r="C6068">
            <v>372</v>
          </cell>
          <cell r="D6068">
            <v>1</v>
          </cell>
          <cell r="E6068" t="str">
            <v>KS</v>
          </cell>
          <cell r="F6068">
            <v>372</v>
          </cell>
        </row>
        <row r="6069">
          <cell r="A6069">
            <v>6132938</v>
          </cell>
          <cell r="B6069" t="str">
            <v>...CL AE17055</v>
          </cell>
          <cell r="C6069">
            <v>244</v>
          </cell>
          <cell r="D6069">
            <v>1</v>
          </cell>
          <cell r="E6069" t="str">
            <v>KS</v>
          </cell>
          <cell r="F6069">
            <v>244</v>
          </cell>
        </row>
        <row r="6070">
          <cell r="A6070">
            <v>6132939</v>
          </cell>
          <cell r="B6070" t="str">
            <v>...PRO AI10055 blc</v>
          </cell>
          <cell r="C6070">
            <v>329</v>
          </cell>
          <cell r="D6070">
            <v>1</v>
          </cell>
          <cell r="E6070" t="str">
            <v>KS</v>
          </cell>
          <cell r="F6070">
            <v>329</v>
          </cell>
        </row>
        <row r="6071">
          <cell r="A6071">
            <v>6132940</v>
          </cell>
          <cell r="B6071" t="str">
            <v>...PRO TE10055 blc</v>
          </cell>
          <cell r="C6071">
            <v>458</v>
          </cell>
          <cell r="D6071">
            <v>1</v>
          </cell>
          <cell r="E6071" t="str">
            <v>KS</v>
          </cell>
          <cell r="F6071">
            <v>458</v>
          </cell>
        </row>
        <row r="6072">
          <cell r="A6072">
            <v>6132941</v>
          </cell>
          <cell r="B6072" t="str">
            <v>...CL AE16560 blc</v>
          </cell>
          <cell r="C6072">
            <v>221</v>
          </cell>
          <cell r="D6072">
            <v>1</v>
          </cell>
          <cell r="E6072" t="str">
            <v>KS</v>
          </cell>
          <cell r="F6072">
            <v>221</v>
          </cell>
        </row>
        <row r="6073">
          <cell r="A6073">
            <v>6132942</v>
          </cell>
          <cell r="B6073" t="str">
            <v>...PRO AP10055 blc</v>
          </cell>
          <cell r="C6073">
            <v>357</v>
          </cell>
          <cell r="D6073">
            <v>1</v>
          </cell>
          <cell r="E6073" t="str">
            <v>KS</v>
          </cell>
          <cell r="F6073">
            <v>357</v>
          </cell>
        </row>
        <row r="6074">
          <cell r="A6074">
            <v>6132944</v>
          </cell>
          <cell r="B6074" t="str">
            <v>...PRO EMB10055 blc</v>
          </cell>
          <cell r="C6074">
            <v>70</v>
          </cell>
          <cell r="D6074">
            <v>1</v>
          </cell>
          <cell r="E6074" t="str">
            <v>KS</v>
          </cell>
          <cell r="F6074">
            <v>70</v>
          </cell>
        </row>
        <row r="6075">
          <cell r="A6075">
            <v>6132947</v>
          </cell>
          <cell r="B6075" t="str">
            <v>...PRO FIX H50</v>
          </cell>
          <cell r="C6075">
            <v>32</v>
          </cell>
          <cell r="D6075">
            <v>1</v>
          </cell>
          <cell r="E6075" t="str">
            <v>KS</v>
          </cell>
          <cell r="F6075">
            <v>32</v>
          </cell>
        </row>
        <row r="6076">
          <cell r="A6076">
            <v>6132949</v>
          </cell>
          <cell r="B6076" t="str">
            <v>...PRO JO17055</v>
          </cell>
          <cell r="C6076">
            <v>150</v>
          </cell>
          <cell r="D6076">
            <v>1</v>
          </cell>
          <cell r="E6076" t="str">
            <v>KS</v>
          </cell>
          <cell r="F6076">
            <v>150</v>
          </cell>
        </row>
        <row r="6077">
          <cell r="A6077">
            <v>6132951</v>
          </cell>
          <cell r="B6077" t="str">
            <v>...AX CLOISON H40</v>
          </cell>
          <cell r="C6077">
            <v>94</v>
          </cell>
          <cell r="D6077">
            <v>1</v>
          </cell>
          <cell r="E6077" t="str">
            <v>M</v>
          </cell>
          <cell r="F6077">
            <v>94</v>
          </cell>
        </row>
        <row r="6078">
          <cell r="A6078">
            <v>6132952</v>
          </cell>
          <cell r="B6078" t="str">
            <v>...AX CLOISON H40</v>
          </cell>
          <cell r="C6078">
            <v>102</v>
          </cell>
          <cell r="D6078">
            <v>1</v>
          </cell>
          <cell r="E6078" t="str">
            <v>M</v>
          </cell>
          <cell r="F6078">
            <v>102</v>
          </cell>
        </row>
        <row r="6079">
          <cell r="A6079">
            <v>6132953</v>
          </cell>
          <cell r="B6079" t="str">
            <v>...CL AI9055 blc</v>
          </cell>
          <cell r="C6079">
            <v>174</v>
          </cell>
          <cell r="D6079">
            <v>1</v>
          </cell>
          <cell r="E6079" t="str">
            <v>KS</v>
          </cell>
          <cell r="F6079">
            <v>174</v>
          </cell>
        </row>
        <row r="6080">
          <cell r="A6080">
            <v>6132955</v>
          </cell>
          <cell r="B6080" t="str">
            <v>...CL AI13055 blc</v>
          </cell>
          <cell r="C6080">
            <v>182</v>
          </cell>
          <cell r="D6080">
            <v>1</v>
          </cell>
          <cell r="E6080" t="str">
            <v>KS</v>
          </cell>
          <cell r="F6080">
            <v>182</v>
          </cell>
        </row>
        <row r="6081">
          <cell r="A6081">
            <v>6132957</v>
          </cell>
          <cell r="B6081" t="str">
            <v>...PRO SUP 2M45</v>
          </cell>
          <cell r="C6081">
            <v>150</v>
          </cell>
          <cell r="D6081">
            <v>1</v>
          </cell>
          <cell r="E6081" t="str">
            <v>KS</v>
          </cell>
          <cell r="F6081">
            <v>150</v>
          </cell>
        </row>
        <row r="6082">
          <cell r="A6082">
            <v>6132958</v>
          </cell>
          <cell r="B6082" t="str">
            <v>...CL AI17055 blc</v>
          </cell>
          <cell r="C6082">
            <v>208</v>
          </cell>
          <cell r="D6082">
            <v>1</v>
          </cell>
          <cell r="E6082" t="str">
            <v>KS</v>
          </cell>
          <cell r="F6082">
            <v>208</v>
          </cell>
        </row>
        <row r="6083">
          <cell r="A6083">
            <v>6132960</v>
          </cell>
          <cell r="B6083" t="str">
            <v>...PRO SUP 1M45</v>
          </cell>
          <cell r="C6083">
            <v>96</v>
          </cell>
          <cell r="D6083">
            <v>1</v>
          </cell>
          <cell r="E6083" t="str">
            <v>KS</v>
          </cell>
          <cell r="F6083">
            <v>96</v>
          </cell>
        </row>
        <row r="6084">
          <cell r="A6084">
            <v>6132961</v>
          </cell>
          <cell r="B6084" t="str">
            <v>...PRO SUP 3M45</v>
          </cell>
          <cell r="C6084">
            <v>89</v>
          </cell>
          <cell r="D6084">
            <v>1</v>
          </cell>
          <cell r="E6084" t="str">
            <v>KS</v>
          </cell>
          <cell r="F6084">
            <v>89</v>
          </cell>
        </row>
        <row r="6085">
          <cell r="A6085">
            <v>6133178</v>
          </cell>
          <cell r="B6085" t="str">
            <v>...BRA TW Stahl</v>
          </cell>
          <cell r="C6085">
            <v>491</v>
          </cell>
          <cell r="D6085">
            <v>1</v>
          </cell>
          <cell r="E6085" t="str">
            <v>M</v>
          </cell>
          <cell r="F6085">
            <v>491</v>
          </cell>
        </row>
        <row r="6086">
          <cell r="A6086">
            <v>6133180</v>
          </cell>
          <cell r="B6086" t="str">
            <v>...BKS 70130 verz</v>
          </cell>
          <cell r="C6086">
            <v>1921</v>
          </cell>
          <cell r="D6086">
            <v>1</v>
          </cell>
          <cell r="E6086" t="str">
            <v>M</v>
          </cell>
          <cell r="F6086">
            <v>1921</v>
          </cell>
        </row>
        <row r="6087">
          <cell r="A6087">
            <v>6133181</v>
          </cell>
          <cell r="B6087" t="str">
            <v>...BKS 70130 rws</v>
          </cell>
          <cell r="C6087">
            <v>2293</v>
          </cell>
          <cell r="D6087">
            <v>1</v>
          </cell>
          <cell r="E6087" t="str">
            <v>M</v>
          </cell>
          <cell r="F6087">
            <v>2293</v>
          </cell>
        </row>
        <row r="6088">
          <cell r="A6088">
            <v>6133184</v>
          </cell>
          <cell r="B6088" t="str">
            <v>...BKS 70170 verz</v>
          </cell>
          <cell r="C6088">
            <v>2281</v>
          </cell>
          <cell r="D6088">
            <v>1</v>
          </cell>
          <cell r="E6088" t="str">
            <v>M</v>
          </cell>
          <cell r="F6088">
            <v>2281</v>
          </cell>
        </row>
        <row r="6089">
          <cell r="A6089">
            <v>6133185</v>
          </cell>
          <cell r="B6089" t="str">
            <v>...BKS 70170 rws</v>
          </cell>
          <cell r="C6089">
            <v>2661</v>
          </cell>
          <cell r="D6089">
            <v>1</v>
          </cell>
          <cell r="E6089" t="str">
            <v>M</v>
          </cell>
          <cell r="F6089">
            <v>2661</v>
          </cell>
        </row>
        <row r="6090">
          <cell r="A6090">
            <v>6133190</v>
          </cell>
          <cell r="B6090" t="str">
            <v>...BKS 80OT verz</v>
          </cell>
          <cell r="C6090">
            <v>328</v>
          </cell>
          <cell r="D6090">
            <v>1</v>
          </cell>
          <cell r="E6090" t="str">
            <v>M</v>
          </cell>
          <cell r="F6090">
            <v>328</v>
          </cell>
        </row>
        <row r="6091">
          <cell r="A6091">
            <v>6133191</v>
          </cell>
          <cell r="B6091" t="str">
            <v>...BKS 80OT rws</v>
          </cell>
          <cell r="C6091">
            <v>512</v>
          </cell>
          <cell r="D6091">
            <v>1</v>
          </cell>
          <cell r="E6091" t="str">
            <v>M</v>
          </cell>
          <cell r="F6091">
            <v>512</v>
          </cell>
        </row>
        <row r="6092">
          <cell r="A6092">
            <v>6133194</v>
          </cell>
          <cell r="B6092" t="str">
            <v>...BKS AE70130 verz</v>
          </cell>
          <cell r="C6092">
            <v>2466</v>
          </cell>
          <cell r="D6092">
            <v>1</v>
          </cell>
          <cell r="E6092" t="str">
            <v>KS</v>
          </cell>
          <cell r="F6092">
            <v>2466</v>
          </cell>
        </row>
        <row r="6093">
          <cell r="A6093">
            <v>6133195</v>
          </cell>
          <cell r="B6093" t="str">
            <v>...BKS AE70130 rws</v>
          </cell>
          <cell r="C6093">
            <v>2896</v>
          </cell>
          <cell r="D6093">
            <v>1</v>
          </cell>
          <cell r="E6093" t="str">
            <v>KS</v>
          </cell>
          <cell r="F6093">
            <v>2896</v>
          </cell>
        </row>
        <row r="6094">
          <cell r="A6094">
            <v>6133198</v>
          </cell>
          <cell r="B6094" t="str">
            <v>...BKS AE70170 verz</v>
          </cell>
          <cell r="C6094">
            <v>2786</v>
          </cell>
          <cell r="D6094">
            <v>1</v>
          </cell>
          <cell r="E6094" t="str">
            <v>KS</v>
          </cell>
          <cell r="F6094">
            <v>2786</v>
          </cell>
        </row>
        <row r="6095">
          <cell r="A6095">
            <v>6133199</v>
          </cell>
          <cell r="B6095" t="str">
            <v>...BKS AE70170 rws</v>
          </cell>
          <cell r="C6095">
            <v>3066</v>
          </cell>
          <cell r="D6095">
            <v>1</v>
          </cell>
          <cell r="E6095" t="str">
            <v>KS</v>
          </cell>
          <cell r="F6095">
            <v>3066</v>
          </cell>
        </row>
        <row r="6096">
          <cell r="A6096">
            <v>6133205</v>
          </cell>
          <cell r="B6096" t="str">
            <v>...BKS OTAE verz</v>
          </cell>
          <cell r="C6096">
            <v>1694</v>
          </cell>
          <cell r="D6096">
            <v>1</v>
          </cell>
          <cell r="E6096" t="str">
            <v>KS</v>
          </cell>
          <cell r="F6096">
            <v>1694</v>
          </cell>
        </row>
        <row r="6097">
          <cell r="A6097">
            <v>6133206</v>
          </cell>
          <cell r="B6097" t="str">
            <v>...BKS OTAE rws</v>
          </cell>
          <cell r="C6097">
            <v>1944</v>
          </cell>
          <cell r="D6097">
            <v>1</v>
          </cell>
          <cell r="E6097" t="str">
            <v>KS</v>
          </cell>
          <cell r="F6097">
            <v>1944</v>
          </cell>
        </row>
        <row r="6098">
          <cell r="A6098">
            <v>6133210</v>
          </cell>
          <cell r="B6098" t="str">
            <v>...BKS IE70130 verz</v>
          </cell>
          <cell r="C6098">
            <v>3979</v>
          </cell>
          <cell r="D6098">
            <v>1</v>
          </cell>
          <cell r="E6098" t="str">
            <v>KS</v>
          </cell>
          <cell r="F6098">
            <v>3979</v>
          </cell>
        </row>
        <row r="6099">
          <cell r="A6099">
            <v>6133211</v>
          </cell>
          <cell r="B6099" t="str">
            <v>...BKS IE70130 rws</v>
          </cell>
          <cell r="C6099">
            <v>4337</v>
          </cell>
          <cell r="D6099">
            <v>1</v>
          </cell>
          <cell r="E6099" t="str">
            <v>KS</v>
          </cell>
          <cell r="F6099">
            <v>4337</v>
          </cell>
        </row>
        <row r="6100">
          <cell r="A6100">
            <v>6133214</v>
          </cell>
          <cell r="B6100" t="str">
            <v>...BKS IE70170 verz</v>
          </cell>
          <cell r="C6100">
            <v>2706</v>
          </cell>
          <cell r="D6100">
            <v>1</v>
          </cell>
          <cell r="E6100" t="str">
            <v>KS</v>
          </cell>
          <cell r="F6100">
            <v>2706</v>
          </cell>
        </row>
        <row r="6101">
          <cell r="A6101">
            <v>6133215</v>
          </cell>
          <cell r="B6101" t="str">
            <v>...BKS IE70170 rws</v>
          </cell>
          <cell r="C6101">
            <v>3168</v>
          </cell>
          <cell r="D6101">
            <v>1</v>
          </cell>
          <cell r="E6101" t="str">
            <v>KS</v>
          </cell>
          <cell r="F6101">
            <v>3168</v>
          </cell>
        </row>
        <row r="6102">
          <cell r="A6102">
            <v>6133218</v>
          </cell>
          <cell r="B6102" t="str">
            <v>...BKS FW70130 verz</v>
          </cell>
          <cell r="C6102">
            <v>3314</v>
          </cell>
          <cell r="D6102">
            <v>1</v>
          </cell>
          <cell r="E6102" t="str">
            <v>KS</v>
          </cell>
          <cell r="F6102">
            <v>3314</v>
          </cell>
        </row>
        <row r="6103">
          <cell r="A6103">
            <v>6133219</v>
          </cell>
          <cell r="B6103" t="str">
            <v>...BKS FW70130 rws</v>
          </cell>
          <cell r="C6103">
            <v>3668</v>
          </cell>
          <cell r="D6103">
            <v>1</v>
          </cell>
          <cell r="E6103" t="str">
            <v>KS</v>
          </cell>
          <cell r="F6103">
            <v>3668</v>
          </cell>
        </row>
        <row r="6104">
          <cell r="A6104">
            <v>6133222</v>
          </cell>
          <cell r="B6104" t="str">
            <v>...BKS FW70170 verz</v>
          </cell>
          <cell r="C6104">
            <v>3730</v>
          </cell>
          <cell r="D6104">
            <v>1</v>
          </cell>
          <cell r="E6104" t="str">
            <v>KS</v>
          </cell>
          <cell r="F6104">
            <v>3730</v>
          </cell>
        </row>
        <row r="6105">
          <cell r="A6105">
            <v>6133225</v>
          </cell>
          <cell r="B6105" t="str">
            <v>...BKS OTFW250 verz</v>
          </cell>
          <cell r="C6105">
            <v>857</v>
          </cell>
          <cell r="D6105">
            <v>1</v>
          </cell>
          <cell r="E6105" t="str">
            <v>KS</v>
          </cell>
          <cell r="F6105">
            <v>857</v>
          </cell>
        </row>
        <row r="6106">
          <cell r="A6106">
            <v>6133226</v>
          </cell>
          <cell r="B6106" t="str">
            <v>...BKS OTFW250 rws</v>
          </cell>
          <cell r="C6106">
            <v>1129</v>
          </cell>
          <cell r="D6106">
            <v>1</v>
          </cell>
          <cell r="E6106" t="str">
            <v>KS</v>
          </cell>
          <cell r="F6106">
            <v>1129</v>
          </cell>
        </row>
        <row r="6107">
          <cell r="A6107">
            <v>6133228</v>
          </cell>
          <cell r="B6107" t="str">
            <v>...BKS TS70130 ver</v>
          </cell>
          <cell r="C6107">
            <v>907</v>
          </cell>
          <cell r="D6107">
            <v>1</v>
          </cell>
          <cell r="E6107" t="str">
            <v>KS</v>
          </cell>
          <cell r="F6107">
            <v>907</v>
          </cell>
        </row>
        <row r="6108">
          <cell r="A6108">
            <v>6133229</v>
          </cell>
          <cell r="B6108" t="str">
            <v>...BKS TS70130 rws</v>
          </cell>
          <cell r="C6108">
            <v>1280</v>
          </cell>
          <cell r="D6108">
            <v>1</v>
          </cell>
          <cell r="E6108" t="str">
            <v>KS</v>
          </cell>
          <cell r="F6108">
            <v>1280</v>
          </cell>
        </row>
        <row r="6109">
          <cell r="A6109">
            <v>6133231</v>
          </cell>
          <cell r="B6109" t="str">
            <v>...BKS TS70170 verz</v>
          </cell>
          <cell r="C6109">
            <v>2056</v>
          </cell>
          <cell r="D6109">
            <v>1</v>
          </cell>
          <cell r="E6109" t="str">
            <v>KS</v>
          </cell>
          <cell r="F6109">
            <v>2056</v>
          </cell>
        </row>
        <row r="6110">
          <cell r="A6110">
            <v>6133232</v>
          </cell>
          <cell r="B6110" t="str">
            <v>...BKS TS70170 rws</v>
          </cell>
          <cell r="C6110">
            <v>1280</v>
          </cell>
          <cell r="D6110">
            <v>1</v>
          </cell>
          <cell r="E6110" t="str">
            <v>KS</v>
          </cell>
          <cell r="F6110">
            <v>1280</v>
          </cell>
        </row>
        <row r="6111">
          <cell r="A6111">
            <v>6133235</v>
          </cell>
          <cell r="B6111" t="str">
            <v>...BKS ES70130 verz</v>
          </cell>
          <cell r="C6111">
            <v>690</v>
          </cell>
          <cell r="D6111">
            <v>1</v>
          </cell>
          <cell r="E6111" t="str">
            <v>KS</v>
          </cell>
          <cell r="F6111">
            <v>690</v>
          </cell>
        </row>
        <row r="6112">
          <cell r="A6112">
            <v>6133236</v>
          </cell>
          <cell r="B6112" t="str">
            <v>...BKS ES70130 rws</v>
          </cell>
          <cell r="C6112">
            <v>775</v>
          </cell>
          <cell r="D6112">
            <v>1</v>
          </cell>
          <cell r="E6112" t="str">
            <v>KS</v>
          </cell>
          <cell r="F6112">
            <v>775</v>
          </cell>
        </row>
        <row r="6113">
          <cell r="A6113">
            <v>6133238</v>
          </cell>
          <cell r="B6113" t="str">
            <v>...BKS ES70170 verz</v>
          </cell>
          <cell r="C6113">
            <v>427</v>
          </cell>
          <cell r="D6113">
            <v>1</v>
          </cell>
          <cell r="E6113" t="str">
            <v>KS</v>
          </cell>
          <cell r="F6113">
            <v>427</v>
          </cell>
        </row>
        <row r="6114">
          <cell r="A6114">
            <v>6133241</v>
          </cell>
          <cell r="B6114" t="str">
            <v>...BKS ERD KL</v>
          </cell>
          <cell r="C6114">
            <v>135</v>
          </cell>
          <cell r="D6114">
            <v>1</v>
          </cell>
          <cell r="E6114" t="str">
            <v>KS</v>
          </cell>
          <cell r="F6114">
            <v>135</v>
          </cell>
        </row>
        <row r="6115">
          <cell r="A6115">
            <v>6133244</v>
          </cell>
          <cell r="B6115" t="str">
            <v>...BKS EVK 70</v>
          </cell>
          <cell r="C6115">
            <v>183</v>
          </cell>
          <cell r="D6115">
            <v>1</v>
          </cell>
          <cell r="E6115" t="str">
            <v>KS</v>
          </cell>
          <cell r="F6115">
            <v>183</v>
          </cell>
        </row>
        <row r="6116">
          <cell r="A6116">
            <v>6133260</v>
          </cell>
          <cell r="B6116" t="str">
            <v>...BRA 70110 EL</v>
          </cell>
          <cell r="C6116">
            <v>1925</v>
          </cell>
          <cell r="D6116">
            <v>1</v>
          </cell>
          <cell r="E6116" t="str">
            <v>M</v>
          </cell>
          <cell r="F6116">
            <v>1925</v>
          </cell>
        </row>
        <row r="6117">
          <cell r="A6117">
            <v>6133261</v>
          </cell>
          <cell r="B6117" t="str">
            <v>...BRA 70130 EL</v>
          </cell>
          <cell r="C6117">
            <v>1674</v>
          </cell>
          <cell r="D6117">
            <v>1</v>
          </cell>
          <cell r="E6117" t="str">
            <v>M</v>
          </cell>
          <cell r="F6117">
            <v>1674</v>
          </cell>
        </row>
        <row r="6118">
          <cell r="A6118">
            <v>6133262</v>
          </cell>
          <cell r="B6118" t="str">
            <v>...BRA 70170 EL</v>
          </cell>
          <cell r="C6118">
            <v>2729</v>
          </cell>
          <cell r="D6118">
            <v>1</v>
          </cell>
          <cell r="E6118" t="str">
            <v>M</v>
          </cell>
          <cell r="F6118">
            <v>2729</v>
          </cell>
        </row>
        <row r="6119">
          <cell r="A6119">
            <v>6133266</v>
          </cell>
          <cell r="B6119" t="str">
            <v>...BRA OT 80 AE EL</v>
          </cell>
          <cell r="C6119">
            <v>555</v>
          </cell>
          <cell r="D6119">
            <v>1</v>
          </cell>
          <cell r="E6119" t="str">
            <v>KS</v>
          </cell>
          <cell r="F6119">
            <v>555</v>
          </cell>
        </row>
        <row r="6120">
          <cell r="A6120">
            <v>6133267</v>
          </cell>
          <cell r="B6120" t="str">
            <v>...BRA OT 80 EL</v>
          </cell>
          <cell r="C6120">
            <v>377</v>
          </cell>
          <cell r="D6120">
            <v>1</v>
          </cell>
          <cell r="E6120" t="str">
            <v>M</v>
          </cell>
          <cell r="F6120">
            <v>377</v>
          </cell>
        </row>
        <row r="6121">
          <cell r="A6121">
            <v>6133268</v>
          </cell>
          <cell r="B6121" t="str">
            <v>...BRA OT 80 FW EL</v>
          </cell>
          <cell r="C6121">
            <v>692</v>
          </cell>
          <cell r="D6121">
            <v>1</v>
          </cell>
          <cell r="E6121" t="str">
            <v>KS</v>
          </cell>
          <cell r="F6121">
            <v>692</v>
          </cell>
        </row>
        <row r="6122">
          <cell r="A6122">
            <v>6133271</v>
          </cell>
          <cell r="B6122" t="str">
            <v>...BRA AE70110 EL</v>
          </cell>
          <cell r="C6122">
            <v>2951</v>
          </cell>
          <cell r="D6122">
            <v>1</v>
          </cell>
          <cell r="E6122" t="str">
            <v>KS</v>
          </cell>
          <cell r="F6122">
            <v>2951</v>
          </cell>
        </row>
        <row r="6123">
          <cell r="A6123">
            <v>6133272</v>
          </cell>
          <cell r="B6123" t="str">
            <v>...BRA AE70130 EL</v>
          </cell>
          <cell r="C6123">
            <v>2803</v>
          </cell>
          <cell r="D6123">
            <v>1</v>
          </cell>
          <cell r="E6123" t="str">
            <v>KS</v>
          </cell>
          <cell r="F6123">
            <v>2803</v>
          </cell>
        </row>
        <row r="6124">
          <cell r="A6124">
            <v>6133273</v>
          </cell>
          <cell r="B6124" t="str">
            <v>...BRA AE70170 EL</v>
          </cell>
          <cell r="C6124">
            <v>3195</v>
          </cell>
          <cell r="D6124">
            <v>1</v>
          </cell>
          <cell r="E6124" t="str">
            <v>KS</v>
          </cell>
          <cell r="F6124">
            <v>3195</v>
          </cell>
        </row>
        <row r="6125">
          <cell r="A6125">
            <v>6133276</v>
          </cell>
          <cell r="B6125" t="str">
            <v>...BRA IE70110 EL</v>
          </cell>
          <cell r="C6125">
            <v>3094</v>
          </cell>
          <cell r="D6125">
            <v>1</v>
          </cell>
          <cell r="E6125" t="str">
            <v>KS</v>
          </cell>
          <cell r="F6125">
            <v>3094</v>
          </cell>
        </row>
        <row r="6126">
          <cell r="A6126">
            <v>6133277</v>
          </cell>
          <cell r="B6126" t="str">
            <v>...BRA IE70130 EL</v>
          </cell>
          <cell r="C6126">
            <v>2583</v>
          </cell>
          <cell r="D6126">
            <v>1</v>
          </cell>
          <cell r="E6126" t="str">
            <v>KS</v>
          </cell>
          <cell r="F6126">
            <v>2583</v>
          </cell>
        </row>
        <row r="6127">
          <cell r="A6127">
            <v>6133278</v>
          </cell>
          <cell r="B6127" t="str">
            <v>...BRA IE70170 EL</v>
          </cell>
          <cell r="C6127">
            <v>3419</v>
          </cell>
          <cell r="D6127">
            <v>1</v>
          </cell>
          <cell r="E6127" t="str">
            <v>KS</v>
          </cell>
          <cell r="F6127">
            <v>3419</v>
          </cell>
        </row>
        <row r="6128">
          <cell r="A6128">
            <v>6133281</v>
          </cell>
          <cell r="B6128" t="str">
            <v>...BRA FWS70110 EL</v>
          </cell>
          <cell r="C6128">
            <v>4250</v>
          </cell>
          <cell r="D6128">
            <v>1</v>
          </cell>
          <cell r="E6128" t="str">
            <v>KS</v>
          </cell>
          <cell r="F6128">
            <v>4250</v>
          </cell>
        </row>
        <row r="6129">
          <cell r="A6129">
            <v>6133282</v>
          </cell>
          <cell r="B6129" t="str">
            <v>...BRA FWS70130 EL</v>
          </cell>
          <cell r="C6129">
            <v>4379</v>
          </cell>
          <cell r="D6129">
            <v>1</v>
          </cell>
          <cell r="E6129" t="str">
            <v>KS</v>
          </cell>
          <cell r="F6129">
            <v>4379</v>
          </cell>
        </row>
        <row r="6130">
          <cell r="A6130">
            <v>6133283</v>
          </cell>
          <cell r="B6130" t="str">
            <v>...BRA FWS70170 EL</v>
          </cell>
          <cell r="C6130">
            <v>4694</v>
          </cell>
          <cell r="D6130">
            <v>1</v>
          </cell>
          <cell r="E6130" t="str">
            <v>KS</v>
          </cell>
          <cell r="F6130">
            <v>4694</v>
          </cell>
        </row>
        <row r="6131">
          <cell r="A6131">
            <v>6133286</v>
          </cell>
          <cell r="B6131" t="str">
            <v>...BRA FWF70110 EL</v>
          </cell>
          <cell r="C6131">
            <v>4067</v>
          </cell>
          <cell r="D6131">
            <v>1</v>
          </cell>
          <cell r="E6131" t="str">
            <v>KS</v>
          </cell>
          <cell r="F6131">
            <v>4067</v>
          </cell>
        </row>
        <row r="6132">
          <cell r="A6132">
            <v>6133287</v>
          </cell>
          <cell r="B6132" t="str">
            <v>...BRA FWF70130 EL</v>
          </cell>
          <cell r="C6132">
            <v>3991</v>
          </cell>
          <cell r="D6132">
            <v>1</v>
          </cell>
          <cell r="E6132" t="str">
            <v>KS</v>
          </cell>
          <cell r="F6132">
            <v>3991</v>
          </cell>
        </row>
        <row r="6133">
          <cell r="A6133">
            <v>6133288</v>
          </cell>
          <cell r="B6133" t="str">
            <v>...BRA FWF70170 EL</v>
          </cell>
          <cell r="C6133">
            <v>4629</v>
          </cell>
          <cell r="D6133">
            <v>1</v>
          </cell>
          <cell r="E6133" t="str">
            <v>KS</v>
          </cell>
          <cell r="F6133">
            <v>4629</v>
          </cell>
        </row>
        <row r="6134">
          <cell r="A6134">
            <v>6133291</v>
          </cell>
          <cell r="B6134" t="str">
            <v>...BRA ES70110 EL</v>
          </cell>
          <cell r="C6134">
            <v>1448</v>
          </cell>
          <cell r="D6134">
            <v>1</v>
          </cell>
          <cell r="E6134" t="str">
            <v>KS</v>
          </cell>
          <cell r="F6134">
            <v>1448</v>
          </cell>
        </row>
        <row r="6135">
          <cell r="A6135">
            <v>6133292</v>
          </cell>
          <cell r="B6135" t="str">
            <v>...BRA ES70130 EL</v>
          </cell>
          <cell r="C6135">
            <v>1429</v>
          </cell>
          <cell r="D6135">
            <v>1</v>
          </cell>
          <cell r="E6135" t="str">
            <v>KS</v>
          </cell>
          <cell r="F6135">
            <v>1429</v>
          </cell>
        </row>
        <row r="6136">
          <cell r="A6136">
            <v>6133293</v>
          </cell>
          <cell r="B6136" t="str">
            <v>...BRA ES70170 EL</v>
          </cell>
          <cell r="C6136">
            <v>1498</v>
          </cell>
          <cell r="D6136">
            <v>1</v>
          </cell>
          <cell r="E6136" t="str">
            <v>KS</v>
          </cell>
          <cell r="F6136">
            <v>1498</v>
          </cell>
        </row>
        <row r="6137">
          <cell r="A6137">
            <v>6133307</v>
          </cell>
          <cell r="B6137" t="str">
            <v>...BA 90170 elox</v>
          </cell>
          <cell r="C6137">
            <v>3413</v>
          </cell>
          <cell r="D6137">
            <v>1</v>
          </cell>
          <cell r="E6137" t="str">
            <v>M</v>
          </cell>
          <cell r="F6137">
            <v>3413</v>
          </cell>
        </row>
        <row r="6138">
          <cell r="A6138">
            <v>6133325</v>
          </cell>
          <cell r="B6138" t="str">
            <v>...BA 70220 elox</v>
          </cell>
          <cell r="C6138">
            <v>3941</v>
          </cell>
          <cell r="D6138">
            <v>1</v>
          </cell>
          <cell r="E6138" t="str">
            <v>M</v>
          </cell>
          <cell r="F6138">
            <v>3941</v>
          </cell>
        </row>
        <row r="6139">
          <cell r="A6139">
            <v>6133327</v>
          </cell>
          <cell r="B6139" t="str">
            <v>...BA 90220 elox</v>
          </cell>
          <cell r="C6139">
            <v>5007</v>
          </cell>
          <cell r="D6139">
            <v>1</v>
          </cell>
          <cell r="E6139" t="str">
            <v>M</v>
          </cell>
          <cell r="F6139">
            <v>5007</v>
          </cell>
        </row>
        <row r="6140">
          <cell r="A6140">
            <v>6133329</v>
          </cell>
          <cell r="B6140" t="str">
            <v>...BA 700802 elox</v>
          </cell>
          <cell r="C6140">
            <v>574</v>
          </cell>
          <cell r="D6140">
            <v>1</v>
          </cell>
          <cell r="E6140" t="str">
            <v>M</v>
          </cell>
          <cell r="F6140">
            <v>574</v>
          </cell>
        </row>
        <row r="6141">
          <cell r="A6141">
            <v>6133334</v>
          </cell>
          <cell r="B6141" t="str">
            <v>...BA AE90220 elox</v>
          </cell>
          <cell r="C6141">
            <v>5008</v>
          </cell>
          <cell r="D6141">
            <v>1</v>
          </cell>
          <cell r="E6141" t="str">
            <v>KS</v>
          </cell>
          <cell r="F6141">
            <v>5008</v>
          </cell>
        </row>
        <row r="6142">
          <cell r="A6142">
            <v>6133338</v>
          </cell>
          <cell r="B6142" t="str">
            <v>...BA AE90170 elox</v>
          </cell>
          <cell r="C6142">
            <v>4569</v>
          </cell>
          <cell r="D6142">
            <v>1</v>
          </cell>
          <cell r="E6142" t="str">
            <v>KS</v>
          </cell>
          <cell r="F6142">
            <v>4569</v>
          </cell>
        </row>
        <row r="6143">
          <cell r="A6143">
            <v>6133376</v>
          </cell>
          <cell r="B6143" t="str">
            <v>...BA FW70220 elox</v>
          </cell>
          <cell r="C6143">
            <v>5386</v>
          </cell>
          <cell r="D6143">
            <v>1</v>
          </cell>
          <cell r="E6143" t="str">
            <v>KS</v>
          </cell>
          <cell r="F6143">
            <v>5386</v>
          </cell>
        </row>
        <row r="6144">
          <cell r="A6144">
            <v>6133396</v>
          </cell>
          <cell r="B6144" t="str">
            <v>...BA ES70220 elox</v>
          </cell>
          <cell r="C6144">
            <v>771</v>
          </cell>
          <cell r="D6144">
            <v>1</v>
          </cell>
          <cell r="E6144" t="str">
            <v>KS</v>
          </cell>
          <cell r="F6144">
            <v>771</v>
          </cell>
        </row>
        <row r="6145">
          <cell r="A6145">
            <v>6133398</v>
          </cell>
          <cell r="B6145" t="str">
            <v>...BA ES90170 elox</v>
          </cell>
          <cell r="C6145">
            <v>857</v>
          </cell>
          <cell r="D6145">
            <v>1</v>
          </cell>
          <cell r="E6145" t="str">
            <v>KS</v>
          </cell>
          <cell r="F6145">
            <v>857</v>
          </cell>
        </row>
        <row r="6146">
          <cell r="A6146">
            <v>6133399</v>
          </cell>
          <cell r="B6146" t="str">
            <v>...BA ES90220 elox</v>
          </cell>
          <cell r="C6146">
            <v>899</v>
          </cell>
          <cell r="D6146">
            <v>1</v>
          </cell>
          <cell r="E6146" t="str">
            <v>KS</v>
          </cell>
          <cell r="F6146">
            <v>899</v>
          </cell>
        </row>
        <row r="6147">
          <cell r="A6147">
            <v>6133406</v>
          </cell>
          <cell r="B6147" t="str">
            <v>...BA ERD KL</v>
          </cell>
          <cell r="C6147">
            <v>66</v>
          </cell>
          <cell r="D6147">
            <v>1</v>
          </cell>
          <cell r="E6147" t="str">
            <v>KS</v>
          </cell>
          <cell r="F6147">
            <v>66</v>
          </cell>
        </row>
        <row r="6148">
          <cell r="A6148">
            <v>6133407</v>
          </cell>
          <cell r="B6148" t="str">
            <v>...BRA ERD KL</v>
          </cell>
          <cell r="C6148">
            <v>92</v>
          </cell>
          <cell r="D6148">
            <v>1</v>
          </cell>
          <cell r="E6148" t="str">
            <v>KS</v>
          </cell>
          <cell r="F6148">
            <v>92</v>
          </cell>
        </row>
        <row r="6149">
          <cell r="A6149">
            <v>6133408</v>
          </cell>
          <cell r="B6149" t="str">
            <v>...BRA ERD KUP</v>
          </cell>
          <cell r="C6149">
            <v>111</v>
          </cell>
          <cell r="D6149">
            <v>1</v>
          </cell>
          <cell r="E6149" t="str">
            <v>KS</v>
          </cell>
          <cell r="F6149">
            <v>111</v>
          </cell>
        </row>
        <row r="6150">
          <cell r="A6150">
            <v>6133450</v>
          </cell>
          <cell r="B6150" t="str">
            <v>...COF SET 13M 2500</v>
          </cell>
          <cell r="C6150">
            <v>3802</v>
          </cell>
          <cell r="D6150">
            <v>1</v>
          </cell>
          <cell r="E6150" t="str">
            <v>KS</v>
          </cell>
          <cell r="F6150">
            <v>3802</v>
          </cell>
        </row>
        <row r="6151">
          <cell r="A6151">
            <v>6133451</v>
          </cell>
          <cell r="B6151" t="str">
            <v>...COF 13M 2500 SET</v>
          </cell>
          <cell r="C6151">
            <v>3884</v>
          </cell>
          <cell r="D6151">
            <v>1</v>
          </cell>
          <cell r="E6151" t="str">
            <v>KS</v>
          </cell>
          <cell r="F6151">
            <v>3884</v>
          </cell>
        </row>
        <row r="6152">
          <cell r="A6152">
            <v>6133452</v>
          </cell>
          <cell r="B6152" t="str">
            <v>...COF 13M 1300 SET</v>
          </cell>
          <cell r="C6152">
            <v>4121</v>
          </cell>
          <cell r="D6152">
            <v>1</v>
          </cell>
          <cell r="E6152" t="str">
            <v>KS</v>
          </cell>
          <cell r="F6152">
            <v>4121</v>
          </cell>
        </row>
        <row r="6153">
          <cell r="A6153">
            <v>6133453</v>
          </cell>
          <cell r="B6153" t="str">
            <v>...COF SO13M 2500</v>
          </cell>
          <cell r="C6153">
            <v>2204</v>
          </cell>
          <cell r="D6153">
            <v>1</v>
          </cell>
          <cell r="E6153" t="str">
            <v>KS</v>
          </cell>
          <cell r="F6153">
            <v>2204</v>
          </cell>
        </row>
        <row r="6154">
          <cell r="A6154">
            <v>6133454</v>
          </cell>
          <cell r="B6154" t="str">
            <v xml:space="preserve">...COF COU13M </v>
          </cell>
          <cell r="C6154">
            <v>939</v>
          </cell>
          <cell r="D6154">
            <v>1</v>
          </cell>
          <cell r="E6154" t="str">
            <v>KS</v>
          </cell>
          <cell r="F6154">
            <v>939</v>
          </cell>
        </row>
        <row r="6155">
          <cell r="A6155">
            <v>6133455</v>
          </cell>
          <cell r="B6155" t="str">
            <v xml:space="preserve">...COF SETCOU13M </v>
          </cell>
          <cell r="C6155">
            <v>1428</v>
          </cell>
          <cell r="D6155">
            <v>1</v>
          </cell>
          <cell r="E6155" t="str">
            <v>KS</v>
          </cell>
          <cell r="F6155">
            <v>1428</v>
          </cell>
        </row>
        <row r="6156">
          <cell r="A6156">
            <v>6133457</v>
          </cell>
          <cell r="B6156" t="str">
            <v>...COF SET 13M 2600</v>
          </cell>
          <cell r="C6156">
            <v>3868</v>
          </cell>
          <cell r="D6156">
            <v>1</v>
          </cell>
          <cell r="E6156" t="str">
            <v>KS</v>
          </cell>
          <cell r="F6156">
            <v>3868</v>
          </cell>
        </row>
        <row r="6157">
          <cell r="A6157">
            <v>6133461</v>
          </cell>
          <cell r="B6157" t="str">
            <v>...COF JOP13M</v>
          </cell>
          <cell r="C6157">
            <v>345</v>
          </cell>
          <cell r="D6157">
            <v>1</v>
          </cell>
          <cell r="E6157" t="str">
            <v>KS</v>
          </cell>
          <cell r="F6157">
            <v>345</v>
          </cell>
        </row>
        <row r="6158">
          <cell r="A6158">
            <v>6133463</v>
          </cell>
          <cell r="B6158" t="str">
            <v>...COF JOS13M</v>
          </cell>
          <cell r="C6158">
            <v>186</v>
          </cell>
          <cell r="D6158">
            <v>1</v>
          </cell>
          <cell r="E6158" t="str">
            <v>KS</v>
          </cell>
          <cell r="F6158">
            <v>186</v>
          </cell>
        </row>
        <row r="6159">
          <cell r="A6159">
            <v>6133465</v>
          </cell>
          <cell r="B6159" t="str">
            <v>...COF JO13M</v>
          </cell>
          <cell r="C6159">
            <v>50</v>
          </cell>
          <cell r="D6159">
            <v>1</v>
          </cell>
          <cell r="E6159" t="str">
            <v>KS</v>
          </cell>
          <cell r="F6159">
            <v>50</v>
          </cell>
        </row>
        <row r="6160">
          <cell r="A6160">
            <v>6133467</v>
          </cell>
          <cell r="B6160" t="str">
            <v>...COF JOC13M</v>
          </cell>
          <cell r="C6160">
            <v>237</v>
          </cell>
          <cell r="D6160">
            <v>1</v>
          </cell>
          <cell r="E6160" t="str">
            <v>KS</v>
          </cell>
          <cell r="F6160">
            <v>237</v>
          </cell>
        </row>
        <row r="6161">
          <cell r="A6161">
            <v>6133469</v>
          </cell>
          <cell r="B6161" t="str">
            <v>...COF EMB13M</v>
          </cell>
          <cell r="C6161">
            <v>84</v>
          </cell>
          <cell r="D6161">
            <v>1</v>
          </cell>
          <cell r="E6161" t="str">
            <v>KS</v>
          </cell>
          <cell r="F6161">
            <v>84</v>
          </cell>
        </row>
        <row r="6162">
          <cell r="A6162">
            <v>6133471</v>
          </cell>
          <cell r="B6162" t="str">
            <v>...COF FIX13M</v>
          </cell>
          <cell r="C6162">
            <v>78</v>
          </cell>
          <cell r="D6162">
            <v>1</v>
          </cell>
          <cell r="E6162" t="str">
            <v>KS</v>
          </cell>
          <cell r="F6162">
            <v>78</v>
          </cell>
        </row>
        <row r="6163">
          <cell r="A6163">
            <v>6133473</v>
          </cell>
          <cell r="B6163" t="str">
            <v>...COF JOP18M</v>
          </cell>
          <cell r="C6163">
            <v>531</v>
          </cell>
          <cell r="D6163">
            <v>1</v>
          </cell>
          <cell r="E6163" t="str">
            <v>KS</v>
          </cell>
          <cell r="F6163">
            <v>531</v>
          </cell>
        </row>
        <row r="6164">
          <cell r="A6164">
            <v>6133479</v>
          </cell>
          <cell r="B6164" t="str">
            <v>...COF FIX18M</v>
          </cell>
          <cell r="C6164">
            <v>68</v>
          </cell>
          <cell r="D6164">
            <v>1</v>
          </cell>
          <cell r="E6164" t="str">
            <v>KS</v>
          </cell>
          <cell r="F6164">
            <v>68</v>
          </cell>
        </row>
        <row r="6165">
          <cell r="A6165">
            <v>6133480</v>
          </cell>
          <cell r="B6165" t="str">
            <v>...COF 18M 2500 SET</v>
          </cell>
          <cell r="C6165">
            <v>5934</v>
          </cell>
          <cell r="D6165">
            <v>1</v>
          </cell>
          <cell r="E6165" t="str">
            <v>KS</v>
          </cell>
          <cell r="F6165">
            <v>5934</v>
          </cell>
        </row>
        <row r="6166">
          <cell r="A6166">
            <v>6133502</v>
          </cell>
          <cell r="B6166" t="str">
            <v>...VERT 8080 S 500</v>
          </cell>
          <cell r="C6166">
            <v>3653</v>
          </cell>
          <cell r="D6166">
            <v>1</v>
          </cell>
          <cell r="E6166" t="str">
            <v>KS</v>
          </cell>
          <cell r="F6166">
            <v>3653</v>
          </cell>
        </row>
        <row r="6167">
          <cell r="A6167">
            <v>6133504</v>
          </cell>
          <cell r="B6167" t="str">
            <v>...VERT 8080 S 700</v>
          </cell>
          <cell r="C6167">
            <v>4829</v>
          </cell>
          <cell r="D6167">
            <v>1</v>
          </cell>
          <cell r="E6167" t="str">
            <v>KS</v>
          </cell>
          <cell r="F6167">
            <v>4829</v>
          </cell>
        </row>
        <row r="6168">
          <cell r="A6168">
            <v>6133506</v>
          </cell>
          <cell r="B6168" t="str">
            <v>...VERT 80115 D2700</v>
          </cell>
          <cell r="C6168">
            <v>12680</v>
          </cell>
          <cell r="D6168">
            <v>1</v>
          </cell>
          <cell r="E6168" t="str">
            <v>KS</v>
          </cell>
          <cell r="F6168">
            <v>12680</v>
          </cell>
        </row>
        <row r="6169">
          <cell r="A6169">
            <v>6133507</v>
          </cell>
          <cell r="B6169" t="str">
            <v>...VERT 8080 S 2700</v>
          </cell>
          <cell r="C6169">
            <v>9280</v>
          </cell>
          <cell r="D6169">
            <v>1</v>
          </cell>
          <cell r="E6169" t="str">
            <v>KS</v>
          </cell>
          <cell r="F6169">
            <v>9280</v>
          </cell>
        </row>
        <row r="6170">
          <cell r="A6170">
            <v>6133511</v>
          </cell>
          <cell r="B6170" t="str">
            <v>...VERT 8080 S 3000</v>
          </cell>
          <cell r="C6170">
            <v>11413</v>
          </cell>
          <cell r="D6170">
            <v>1</v>
          </cell>
          <cell r="E6170" t="str">
            <v>KS</v>
          </cell>
          <cell r="F6170">
            <v>11413</v>
          </cell>
        </row>
        <row r="6171">
          <cell r="A6171">
            <v>6133525</v>
          </cell>
          <cell r="B6171" t="str">
            <v>...VERT 80115 D 500</v>
          </cell>
          <cell r="C6171">
            <v>5219</v>
          </cell>
          <cell r="D6171">
            <v>1</v>
          </cell>
          <cell r="E6171" t="str">
            <v>KS</v>
          </cell>
          <cell r="F6171">
            <v>5219</v>
          </cell>
        </row>
        <row r="6172">
          <cell r="A6172">
            <v>6133527</v>
          </cell>
          <cell r="B6172" t="str">
            <v>...VERT 80115 D 700</v>
          </cell>
          <cell r="C6172">
            <v>6308</v>
          </cell>
          <cell r="D6172">
            <v>1</v>
          </cell>
          <cell r="E6172" t="str">
            <v>KS</v>
          </cell>
          <cell r="F6172">
            <v>6308</v>
          </cell>
        </row>
        <row r="6173">
          <cell r="A6173">
            <v>6133532</v>
          </cell>
          <cell r="B6173" t="str">
            <v>...VERT 80115 D3000</v>
          </cell>
          <cell r="C6173">
            <v>14952</v>
          </cell>
          <cell r="D6173">
            <v>1</v>
          </cell>
          <cell r="E6173" t="str">
            <v>KS</v>
          </cell>
          <cell r="F6173">
            <v>14952</v>
          </cell>
        </row>
        <row r="6174">
          <cell r="A6174">
            <v>6133555</v>
          </cell>
          <cell r="B6174" t="str">
            <v>...VERT DB 1</v>
          </cell>
          <cell r="C6174">
            <v>754</v>
          </cell>
          <cell r="D6174">
            <v>1</v>
          </cell>
          <cell r="E6174" t="str">
            <v>KS</v>
          </cell>
          <cell r="F6174">
            <v>754</v>
          </cell>
        </row>
        <row r="6175">
          <cell r="A6175">
            <v>6133562</v>
          </cell>
          <cell r="B6175" t="str">
            <v>...BRA ERD VB TW</v>
          </cell>
          <cell r="C6175">
            <v>10.57</v>
          </cell>
          <cell r="D6175">
            <v>100</v>
          </cell>
          <cell r="E6175" t="str">
            <v>KS</v>
          </cell>
          <cell r="F6175">
            <v>1057</v>
          </cell>
        </row>
        <row r="6176">
          <cell r="A6176">
            <v>6133564</v>
          </cell>
          <cell r="B6176" t="str">
            <v>...BRA ERDL FL</v>
          </cell>
          <cell r="C6176">
            <v>57</v>
          </cell>
          <cell r="D6176">
            <v>1</v>
          </cell>
          <cell r="E6176" t="str">
            <v>KS</v>
          </cell>
          <cell r="F6176">
            <v>57</v>
          </cell>
        </row>
        <row r="6177">
          <cell r="A6177">
            <v>6133569</v>
          </cell>
          <cell r="B6177" t="str">
            <v>...BK BL CEE rws</v>
          </cell>
          <cell r="C6177">
            <v>117</v>
          </cell>
          <cell r="D6177">
            <v>1</v>
          </cell>
          <cell r="E6177" t="str">
            <v>KS</v>
          </cell>
          <cell r="F6177">
            <v>117</v>
          </cell>
        </row>
        <row r="6178">
          <cell r="A6178">
            <v>6133571</v>
          </cell>
          <cell r="B6178" t="str">
            <v>...BK TW lgr</v>
          </cell>
          <cell r="C6178">
            <v>210</v>
          </cell>
          <cell r="D6178">
            <v>1</v>
          </cell>
          <cell r="E6178" t="str">
            <v>M</v>
          </cell>
          <cell r="F6178">
            <v>210</v>
          </cell>
        </row>
        <row r="6179">
          <cell r="A6179">
            <v>6133572</v>
          </cell>
          <cell r="B6179" t="str">
            <v>...BK CEE Fl70 rws</v>
          </cell>
          <cell r="C6179">
            <v>232</v>
          </cell>
          <cell r="D6179">
            <v>1</v>
          </cell>
          <cell r="E6179" t="str">
            <v>KS</v>
          </cell>
          <cell r="F6179">
            <v>232</v>
          </cell>
        </row>
        <row r="6180">
          <cell r="A6180">
            <v>6133577</v>
          </cell>
          <cell r="B6180" t="str">
            <v>...BRK GD gr</v>
          </cell>
          <cell r="C6180">
            <v>99</v>
          </cell>
          <cell r="D6180">
            <v>1</v>
          </cell>
          <cell r="E6180" t="str">
            <v>KS</v>
          </cell>
          <cell r="F6180">
            <v>99</v>
          </cell>
        </row>
        <row r="6181">
          <cell r="A6181">
            <v>6133579</v>
          </cell>
          <cell r="B6181" t="str">
            <v>...BRK GD 2CEE gr</v>
          </cell>
          <cell r="C6181">
            <v>300</v>
          </cell>
          <cell r="D6181">
            <v>1</v>
          </cell>
          <cell r="E6181" t="str">
            <v>KS</v>
          </cell>
          <cell r="F6181">
            <v>300</v>
          </cell>
        </row>
        <row r="6182">
          <cell r="A6182">
            <v>6133581</v>
          </cell>
          <cell r="B6182" t="str">
            <v>...BK GD SW</v>
          </cell>
          <cell r="C6182">
            <v>134</v>
          </cell>
          <cell r="D6182">
            <v>1</v>
          </cell>
          <cell r="E6182" t="str">
            <v>KS</v>
          </cell>
          <cell r="F6182">
            <v>134</v>
          </cell>
        </row>
        <row r="6183">
          <cell r="A6183">
            <v>6133583</v>
          </cell>
          <cell r="B6183" t="str">
            <v>...BK GD</v>
          </cell>
          <cell r="C6183">
            <v>83</v>
          </cell>
          <cell r="D6183">
            <v>1</v>
          </cell>
          <cell r="E6183" t="str">
            <v>KS</v>
          </cell>
          <cell r="F6183">
            <v>83</v>
          </cell>
        </row>
        <row r="6184">
          <cell r="A6184">
            <v>6133585</v>
          </cell>
          <cell r="B6184" t="str">
            <v>...BRK GD2</v>
          </cell>
          <cell r="C6184">
            <v>161</v>
          </cell>
          <cell r="D6184">
            <v>1</v>
          </cell>
          <cell r="E6184" t="str">
            <v>KS</v>
          </cell>
          <cell r="F6184">
            <v>161</v>
          </cell>
        </row>
        <row r="6185">
          <cell r="A6185">
            <v>6133587</v>
          </cell>
          <cell r="B6185" t="str">
            <v>...BK CEE 1GD</v>
          </cell>
          <cell r="C6185">
            <v>302</v>
          </cell>
          <cell r="D6185">
            <v>1</v>
          </cell>
          <cell r="E6185" t="str">
            <v>KS</v>
          </cell>
          <cell r="F6185">
            <v>302</v>
          </cell>
        </row>
        <row r="6186">
          <cell r="A6186">
            <v>6133589</v>
          </cell>
          <cell r="B6186" t="str">
            <v>...BRK BL CEE cws</v>
          </cell>
          <cell r="C6186">
            <v>87</v>
          </cell>
          <cell r="D6186">
            <v>1</v>
          </cell>
          <cell r="E6186" t="str">
            <v>KS</v>
          </cell>
          <cell r="F6186">
            <v>87</v>
          </cell>
        </row>
        <row r="6187">
          <cell r="A6187">
            <v>6133591</v>
          </cell>
          <cell r="B6187" t="str">
            <v>...BRK BL CEE rws</v>
          </cell>
          <cell r="C6187">
            <v>223</v>
          </cell>
          <cell r="D6187">
            <v>1</v>
          </cell>
          <cell r="E6187" t="str">
            <v>KS</v>
          </cell>
          <cell r="F6187">
            <v>223</v>
          </cell>
        </row>
        <row r="6188">
          <cell r="A6188">
            <v>6133593</v>
          </cell>
          <cell r="B6188" t="str">
            <v>...BK DD swz</v>
          </cell>
          <cell r="C6188">
            <v>67</v>
          </cell>
          <cell r="D6188">
            <v>1</v>
          </cell>
          <cell r="E6188" t="str">
            <v>KS</v>
          </cell>
          <cell r="F6188">
            <v>67</v>
          </cell>
        </row>
        <row r="6189">
          <cell r="A6189">
            <v>6133597</v>
          </cell>
          <cell r="B6189" t="str">
            <v>...BK D AEE rws</v>
          </cell>
          <cell r="C6189">
            <v>1973</v>
          </cell>
          <cell r="D6189">
            <v>1</v>
          </cell>
          <cell r="E6189" t="str">
            <v>KS</v>
          </cell>
          <cell r="F6189">
            <v>1973</v>
          </cell>
        </row>
        <row r="6190">
          <cell r="A6190">
            <v>6133602</v>
          </cell>
          <cell r="B6190" t="str">
            <v>...BRK AEE3-1</v>
          </cell>
          <cell r="C6190">
            <v>3110</v>
          </cell>
          <cell r="D6190">
            <v>1</v>
          </cell>
          <cell r="E6190" t="str">
            <v>KS</v>
          </cell>
          <cell r="F6190">
            <v>3110</v>
          </cell>
        </row>
        <row r="6191">
          <cell r="A6191">
            <v>6133604</v>
          </cell>
          <cell r="B6191" t="str">
            <v>...ZL SIGNO</v>
          </cell>
          <cell r="C6191">
            <v>67</v>
          </cell>
          <cell r="D6191">
            <v>1</v>
          </cell>
          <cell r="E6191" t="str">
            <v>KS</v>
          </cell>
          <cell r="F6191">
            <v>67</v>
          </cell>
        </row>
        <row r="6192">
          <cell r="A6192">
            <v>6133605</v>
          </cell>
          <cell r="B6192" t="str">
            <v>...BK M45 1 lgr</v>
          </cell>
          <cell r="C6192">
            <v>382</v>
          </cell>
          <cell r="D6192">
            <v>1</v>
          </cell>
          <cell r="E6192" t="str">
            <v>KS</v>
          </cell>
          <cell r="F6192">
            <v>382</v>
          </cell>
        </row>
        <row r="6193">
          <cell r="A6193">
            <v>6133610</v>
          </cell>
          <cell r="B6193" t="str">
            <v>...BRK TW</v>
          </cell>
          <cell r="C6193">
            <v>114</v>
          </cell>
          <cell r="D6193">
            <v>1</v>
          </cell>
          <cell r="E6193" t="str">
            <v>M</v>
          </cell>
          <cell r="F6193">
            <v>114</v>
          </cell>
        </row>
        <row r="6194">
          <cell r="A6194">
            <v>6133615</v>
          </cell>
          <cell r="B6194" t="str">
            <v>...BRA ERD KL TW</v>
          </cell>
          <cell r="C6194">
            <v>41</v>
          </cell>
          <cell r="D6194">
            <v>1</v>
          </cell>
          <cell r="E6194" t="str">
            <v>KS</v>
          </cell>
          <cell r="F6194">
            <v>41</v>
          </cell>
        </row>
        <row r="6195">
          <cell r="A6195">
            <v>6133616</v>
          </cell>
          <cell r="B6195" t="str">
            <v>...BRA EB</v>
          </cell>
          <cell r="C6195">
            <v>118</v>
          </cell>
          <cell r="D6195">
            <v>1</v>
          </cell>
          <cell r="E6195" t="str">
            <v>KS</v>
          </cell>
          <cell r="F6195">
            <v>118</v>
          </cell>
        </row>
        <row r="6196">
          <cell r="A6196">
            <v>6133618</v>
          </cell>
          <cell r="B6196" t="str">
            <v>...BA LP EL</v>
          </cell>
          <cell r="C6196">
            <v>316</v>
          </cell>
          <cell r="D6196">
            <v>1</v>
          </cell>
          <cell r="E6196" t="str">
            <v>M</v>
          </cell>
          <cell r="F6196">
            <v>316</v>
          </cell>
        </row>
        <row r="6197">
          <cell r="A6197">
            <v>6133619</v>
          </cell>
          <cell r="B6197" t="str">
            <v>...BA LP rws</v>
          </cell>
          <cell r="C6197">
            <v>347</v>
          </cell>
          <cell r="D6197">
            <v>1</v>
          </cell>
          <cell r="E6197" t="str">
            <v>M</v>
          </cell>
          <cell r="F6197">
            <v>347</v>
          </cell>
        </row>
        <row r="6198">
          <cell r="A6198">
            <v>6133621</v>
          </cell>
          <cell r="B6198" t="str">
            <v>...BRA KS</v>
          </cell>
          <cell r="C6198">
            <v>7.03</v>
          </cell>
          <cell r="D6198">
            <v>100</v>
          </cell>
          <cell r="E6198" t="str">
            <v>KS</v>
          </cell>
          <cell r="F6198">
            <v>703</v>
          </cell>
        </row>
        <row r="6199">
          <cell r="A6199">
            <v>6133623</v>
          </cell>
          <cell r="B6199" t="str">
            <v>...TR 300</v>
          </cell>
          <cell r="C6199">
            <v>53</v>
          </cell>
          <cell r="D6199">
            <v>1</v>
          </cell>
          <cell r="E6199" t="str">
            <v>KS</v>
          </cell>
          <cell r="F6199">
            <v>53</v>
          </cell>
        </row>
        <row r="6200">
          <cell r="A6200">
            <v>6133625</v>
          </cell>
          <cell r="B6200" t="str">
            <v>...BKClip</v>
          </cell>
          <cell r="C6200">
            <v>6</v>
          </cell>
          <cell r="D6200">
            <v>1</v>
          </cell>
          <cell r="E6200" t="str">
            <v>KS</v>
          </cell>
          <cell r="F6200">
            <v>6</v>
          </cell>
        </row>
        <row r="6201">
          <cell r="A6201">
            <v>6133627</v>
          </cell>
          <cell r="B6201" t="str">
            <v>...FED H40</v>
          </cell>
          <cell r="C6201">
            <v>20</v>
          </cell>
          <cell r="D6201">
            <v>1</v>
          </cell>
          <cell r="E6201" t="str">
            <v>KS</v>
          </cell>
          <cell r="F6201">
            <v>20</v>
          </cell>
        </row>
        <row r="6202">
          <cell r="A6202">
            <v>6133641</v>
          </cell>
          <cell r="B6202" t="str">
            <v>...BRK WA70110 rws</v>
          </cell>
          <cell r="C6202">
            <v>338</v>
          </cell>
          <cell r="D6202">
            <v>1</v>
          </cell>
          <cell r="E6202" t="str">
            <v>KS</v>
          </cell>
          <cell r="F6202">
            <v>338</v>
          </cell>
        </row>
        <row r="6203">
          <cell r="A6203">
            <v>6133645</v>
          </cell>
          <cell r="B6203" t="str">
            <v>...BK 3WA70220D rws</v>
          </cell>
          <cell r="C6203">
            <v>904</v>
          </cell>
          <cell r="D6203">
            <v>1</v>
          </cell>
          <cell r="E6203" t="str">
            <v>KS</v>
          </cell>
          <cell r="F6203">
            <v>904</v>
          </cell>
        </row>
        <row r="6204">
          <cell r="A6204">
            <v>6133648</v>
          </cell>
          <cell r="B6204" t="str">
            <v>...BK 3WA90220D rws</v>
          </cell>
          <cell r="C6204">
            <v>872</v>
          </cell>
          <cell r="D6204">
            <v>1</v>
          </cell>
          <cell r="E6204" t="str">
            <v>KS</v>
          </cell>
          <cell r="F6204">
            <v>872</v>
          </cell>
        </row>
        <row r="6205">
          <cell r="A6205">
            <v>6133653</v>
          </cell>
          <cell r="B6205" t="str">
            <v>...KS 40-55</v>
          </cell>
          <cell r="C6205">
            <v>472</v>
          </cell>
          <cell r="D6205">
            <v>1</v>
          </cell>
          <cell r="E6205" t="str">
            <v>KS</v>
          </cell>
          <cell r="F6205">
            <v>472</v>
          </cell>
        </row>
        <row r="6206">
          <cell r="A6206">
            <v>6133655</v>
          </cell>
          <cell r="B6206" t="str">
            <v>...KS 55-80</v>
          </cell>
          <cell r="C6206">
            <v>550</v>
          </cell>
          <cell r="D6206">
            <v>1</v>
          </cell>
          <cell r="E6206" t="str">
            <v>KS</v>
          </cell>
          <cell r="F6206">
            <v>550</v>
          </cell>
        </row>
        <row r="6207">
          <cell r="A6207">
            <v>6133658</v>
          </cell>
          <cell r="B6207" t="str">
            <v>...KS 75-100</v>
          </cell>
          <cell r="C6207">
            <v>635</v>
          </cell>
          <cell r="D6207">
            <v>1</v>
          </cell>
          <cell r="E6207" t="str">
            <v>KS</v>
          </cell>
          <cell r="F6207">
            <v>635</v>
          </cell>
        </row>
        <row r="6208">
          <cell r="A6208">
            <v>6133660</v>
          </cell>
          <cell r="B6208" t="str">
            <v>...KS 100-150</v>
          </cell>
          <cell r="C6208">
            <v>696</v>
          </cell>
          <cell r="D6208">
            <v>1</v>
          </cell>
          <cell r="E6208" t="str">
            <v>KS</v>
          </cell>
          <cell r="F6208">
            <v>696</v>
          </cell>
        </row>
        <row r="6209">
          <cell r="A6209">
            <v>6133662</v>
          </cell>
          <cell r="B6209" t="str">
            <v>...KS 145-220</v>
          </cell>
          <cell r="C6209">
            <v>886</v>
          </cell>
          <cell r="D6209">
            <v>1</v>
          </cell>
          <cell r="E6209" t="str">
            <v>KS</v>
          </cell>
          <cell r="F6209">
            <v>886</v>
          </cell>
        </row>
        <row r="6210">
          <cell r="A6210">
            <v>6133664</v>
          </cell>
          <cell r="B6210" t="str">
            <v>...KS 180-275</v>
          </cell>
          <cell r="C6210">
            <v>972</v>
          </cell>
          <cell r="D6210">
            <v>1</v>
          </cell>
          <cell r="E6210" t="str">
            <v>KS</v>
          </cell>
          <cell r="F6210">
            <v>972</v>
          </cell>
        </row>
        <row r="6211">
          <cell r="A6211">
            <v>6133666</v>
          </cell>
          <cell r="B6211" t="str">
            <v>...KS 240-360</v>
          </cell>
          <cell r="C6211">
            <v>1113</v>
          </cell>
          <cell r="D6211">
            <v>1</v>
          </cell>
          <cell r="E6211" t="str">
            <v>KS</v>
          </cell>
          <cell r="F6211">
            <v>1113</v>
          </cell>
        </row>
        <row r="6212">
          <cell r="A6212">
            <v>6133683</v>
          </cell>
          <cell r="B6212" t="str">
            <v>...BK BF D</v>
          </cell>
          <cell r="C6212">
            <v>32</v>
          </cell>
          <cell r="D6212">
            <v>1</v>
          </cell>
          <cell r="E6212" t="str">
            <v>KS</v>
          </cell>
          <cell r="F6212">
            <v>32</v>
          </cell>
        </row>
        <row r="6213">
          <cell r="A6213">
            <v>6133903</v>
          </cell>
          <cell r="B6213" t="str">
            <v>...ATR CAP H12 2LG</v>
          </cell>
          <cell r="C6213">
            <v>164</v>
          </cell>
          <cell r="D6213">
            <v>1</v>
          </cell>
          <cell r="E6213" t="str">
            <v>KS</v>
          </cell>
          <cell r="F6213">
            <v>164</v>
          </cell>
        </row>
        <row r="6214">
          <cell r="A6214">
            <v>6133904</v>
          </cell>
          <cell r="B6214" t="str">
            <v>...ATR CAP H12 LG</v>
          </cell>
          <cell r="C6214">
            <v>88</v>
          </cell>
          <cell r="D6214">
            <v>1</v>
          </cell>
          <cell r="E6214" t="str">
            <v>KS</v>
          </cell>
          <cell r="F6214">
            <v>88</v>
          </cell>
        </row>
        <row r="6215">
          <cell r="A6215">
            <v>6133907</v>
          </cell>
          <cell r="B6215" t="str">
            <v>...SL AE20110 bg</v>
          </cell>
          <cell r="C6215">
            <v>189</v>
          </cell>
          <cell r="D6215">
            <v>1</v>
          </cell>
          <cell r="E6215" t="str">
            <v>KS</v>
          </cell>
          <cell r="F6215">
            <v>189</v>
          </cell>
        </row>
        <row r="6216">
          <cell r="A6216">
            <v>6133908</v>
          </cell>
          <cell r="B6216" t="str">
            <v>...SL IE20110 bg</v>
          </cell>
          <cell r="C6216">
            <v>215</v>
          </cell>
          <cell r="D6216">
            <v>1</v>
          </cell>
          <cell r="E6216" t="str">
            <v>KS</v>
          </cell>
          <cell r="F6216">
            <v>215</v>
          </cell>
        </row>
        <row r="6217">
          <cell r="A6217">
            <v>6133918</v>
          </cell>
          <cell r="B6217" t="str">
            <v>...SL 110 M45 1 rws</v>
          </cell>
          <cell r="C6217">
            <v>153</v>
          </cell>
          <cell r="D6217">
            <v>1</v>
          </cell>
          <cell r="E6217" t="str">
            <v>KS</v>
          </cell>
          <cell r="F6217">
            <v>153</v>
          </cell>
        </row>
        <row r="6218">
          <cell r="A6218">
            <v>6133979</v>
          </cell>
          <cell r="B6218" t="str">
            <v>...AX CAP 5020 LG</v>
          </cell>
          <cell r="C6218">
            <v>106</v>
          </cell>
          <cell r="D6218">
            <v>1</v>
          </cell>
          <cell r="E6218" t="str">
            <v>KS</v>
          </cell>
          <cell r="F6218">
            <v>106</v>
          </cell>
        </row>
        <row r="6219">
          <cell r="A6219">
            <v>6133980</v>
          </cell>
          <cell r="B6219" t="str">
            <v>...AX CAP H10 LG</v>
          </cell>
          <cell r="C6219">
            <v>92</v>
          </cell>
          <cell r="D6219">
            <v>1</v>
          </cell>
          <cell r="E6219" t="str">
            <v>KS</v>
          </cell>
          <cell r="F6219">
            <v>92</v>
          </cell>
        </row>
        <row r="6220">
          <cell r="A6220">
            <v>6133981</v>
          </cell>
          <cell r="B6220" t="str">
            <v>...AX DERIV blc</v>
          </cell>
          <cell r="C6220">
            <v>156</v>
          </cell>
          <cell r="D6220">
            <v>1</v>
          </cell>
          <cell r="E6220" t="str">
            <v>KS</v>
          </cell>
          <cell r="F6220">
            <v>156</v>
          </cell>
        </row>
        <row r="6221">
          <cell r="A6221">
            <v>6133982</v>
          </cell>
          <cell r="B6221" t="str">
            <v>...AX TE H10 blc</v>
          </cell>
          <cell r="C6221">
            <v>103</v>
          </cell>
          <cell r="D6221">
            <v>1</v>
          </cell>
          <cell r="E6221" t="str">
            <v>KS</v>
          </cell>
          <cell r="F6221">
            <v>103</v>
          </cell>
        </row>
        <row r="6222">
          <cell r="A6222">
            <v>6133983</v>
          </cell>
          <cell r="B6222" t="str">
            <v>...AX AP2210 blc</v>
          </cell>
          <cell r="C6222">
            <v>64</v>
          </cell>
          <cell r="D6222">
            <v>1</v>
          </cell>
          <cell r="E6222" t="str">
            <v>KS</v>
          </cell>
          <cell r="F6222">
            <v>64</v>
          </cell>
        </row>
        <row r="6223">
          <cell r="A6223">
            <v>6133984</v>
          </cell>
          <cell r="B6223" t="str">
            <v>...AX AE2210 blc</v>
          </cell>
          <cell r="C6223">
            <v>79</v>
          </cell>
          <cell r="D6223">
            <v>1</v>
          </cell>
          <cell r="E6223" t="str">
            <v>KS</v>
          </cell>
          <cell r="F6223">
            <v>79</v>
          </cell>
        </row>
        <row r="6224">
          <cell r="A6224">
            <v>6133985</v>
          </cell>
          <cell r="B6224" t="str">
            <v>...AX AI2210 blc</v>
          </cell>
          <cell r="C6224">
            <v>66</v>
          </cell>
          <cell r="D6224">
            <v>1</v>
          </cell>
          <cell r="E6224" t="str">
            <v>KS</v>
          </cell>
          <cell r="F6224">
            <v>66</v>
          </cell>
        </row>
        <row r="6225">
          <cell r="A6225">
            <v>6133986</v>
          </cell>
          <cell r="B6225" t="str">
            <v>...AX JO2210 blc</v>
          </cell>
          <cell r="C6225">
            <v>105</v>
          </cell>
          <cell r="D6225">
            <v>1</v>
          </cell>
          <cell r="E6225" t="str">
            <v>KS</v>
          </cell>
          <cell r="F6225">
            <v>105</v>
          </cell>
        </row>
        <row r="6226">
          <cell r="A6226">
            <v>6133987</v>
          </cell>
          <cell r="B6226" t="str">
            <v>...AX EMB2210 blc</v>
          </cell>
          <cell r="C6226">
            <v>66</v>
          </cell>
          <cell r="D6226">
            <v>1</v>
          </cell>
          <cell r="E6226" t="str">
            <v>KS</v>
          </cell>
          <cell r="F6226">
            <v>66</v>
          </cell>
        </row>
        <row r="6227">
          <cell r="A6227">
            <v>6150152</v>
          </cell>
          <cell r="B6227" t="str">
            <v>Minikanál s lepicí fólií...WDKMD4CW</v>
          </cell>
          <cell r="C6227">
            <v>32</v>
          </cell>
          <cell r="D6227">
            <v>1</v>
          </cell>
          <cell r="E6227" t="str">
            <v>M</v>
          </cell>
          <cell r="F6227">
            <v>32</v>
          </cell>
        </row>
        <row r="6228">
          <cell r="A6228">
            <v>6150179</v>
          </cell>
          <cell r="B6228" t="str">
            <v>Minikanál s lepicí fólií...WDKMD12CW</v>
          </cell>
          <cell r="C6228">
            <v>37</v>
          </cell>
          <cell r="D6228">
            <v>1</v>
          </cell>
          <cell r="E6228" t="str">
            <v>M</v>
          </cell>
          <cell r="F6228">
            <v>37</v>
          </cell>
        </row>
        <row r="6229">
          <cell r="A6229">
            <v>6150268</v>
          </cell>
          <cell r="B6229" t="str">
            <v>Minikanál s lepicí fólií...WDKMD4RW</v>
          </cell>
          <cell r="C6229">
            <v>32</v>
          </cell>
          <cell r="D6229">
            <v>1</v>
          </cell>
          <cell r="E6229" t="str">
            <v>M</v>
          </cell>
          <cell r="F6229">
            <v>32</v>
          </cell>
        </row>
        <row r="6230">
          <cell r="A6230">
            <v>6150276</v>
          </cell>
          <cell r="B6230" t="str">
            <v>Minikanál s lepicí fólií...WDKMD7RW</v>
          </cell>
          <cell r="C6230">
            <v>33</v>
          </cell>
          <cell r="D6230">
            <v>1</v>
          </cell>
          <cell r="E6230" t="str">
            <v>M</v>
          </cell>
          <cell r="F6230">
            <v>33</v>
          </cell>
        </row>
        <row r="6231">
          <cell r="A6231">
            <v>6150292</v>
          </cell>
          <cell r="B6231" t="str">
            <v>Minikanál s lepicí fólií...WDKMD17RW</v>
          </cell>
          <cell r="C6231">
            <v>60</v>
          </cell>
          <cell r="D6231">
            <v>1</v>
          </cell>
          <cell r="E6231" t="str">
            <v>M</v>
          </cell>
          <cell r="F6231">
            <v>60</v>
          </cell>
        </row>
        <row r="6232">
          <cell r="A6232">
            <v>6150764</v>
          </cell>
          <cell r="B6232" t="str">
            <v>Nástěnný a stropní kanál...WDK10020RW</v>
          </cell>
          <cell r="C6232">
            <v>32</v>
          </cell>
          <cell r="D6232">
            <v>1</v>
          </cell>
          <cell r="E6232" t="str">
            <v>M</v>
          </cell>
          <cell r="F6232">
            <v>32</v>
          </cell>
        </row>
        <row r="6233">
          <cell r="A6233">
            <v>6150780</v>
          </cell>
          <cell r="B6233" t="str">
            <v>Nástěnný a stropní kanál...WDK10030RW</v>
          </cell>
          <cell r="C6233">
            <v>48</v>
          </cell>
          <cell r="D6233">
            <v>1</v>
          </cell>
          <cell r="E6233" t="str">
            <v>M</v>
          </cell>
          <cell r="F6233">
            <v>48</v>
          </cell>
        </row>
        <row r="6234">
          <cell r="A6234">
            <v>6154212</v>
          </cell>
          <cell r="B6234" t="str">
            <v>Kryt plochého rohu...WDK HF10020RW</v>
          </cell>
          <cell r="C6234">
            <v>17</v>
          </cell>
          <cell r="D6234">
            <v>1</v>
          </cell>
          <cell r="E6234" t="str">
            <v>KS</v>
          </cell>
          <cell r="F6234">
            <v>17</v>
          </cell>
        </row>
        <row r="6235">
          <cell r="A6235">
            <v>6154220</v>
          </cell>
          <cell r="B6235" t="str">
            <v>Kryt plochého rohu...WDK HF10030RW</v>
          </cell>
          <cell r="C6235">
            <v>17</v>
          </cell>
          <cell r="D6235">
            <v>1</v>
          </cell>
          <cell r="E6235" t="str">
            <v>KS</v>
          </cell>
          <cell r="F6235">
            <v>17</v>
          </cell>
        </row>
        <row r="6236">
          <cell r="A6236">
            <v>6154922</v>
          </cell>
          <cell r="B6236" t="str">
            <v>Ohebný kanál...FLK-2K LGR</v>
          </cell>
          <cell r="C6236">
            <v>1240</v>
          </cell>
          <cell r="D6236">
            <v>1</v>
          </cell>
          <cell r="E6236" t="str">
            <v>M</v>
          </cell>
          <cell r="F6236">
            <v>1240</v>
          </cell>
        </row>
        <row r="6237">
          <cell r="A6237">
            <v>6154930</v>
          </cell>
          <cell r="B6237" t="str">
            <v>Ohebný kanál...FLK-2K SWGR</v>
          </cell>
          <cell r="C6237">
            <v>1065</v>
          </cell>
          <cell r="D6237">
            <v>1</v>
          </cell>
          <cell r="E6237" t="str">
            <v>M</v>
          </cell>
          <cell r="F6237">
            <v>1065</v>
          </cell>
        </row>
        <row r="6238">
          <cell r="A6238">
            <v>6154961</v>
          </cell>
          <cell r="B6238" t="str">
            <v>Držák ohebného kanál...FLK-HL ZL</v>
          </cell>
          <cell r="C6238">
            <v>351</v>
          </cell>
          <cell r="D6238">
            <v>1</v>
          </cell>
          <cell r="E6238" t="str">
            <v>KS</v>
          </cell>
          <cell r="F6238">
            <v>351</v>
          </cell>
        </row>
        <row r="6239">
          <cell r="A6239">
            <v>6154968</v>
          </cell>
          <cell r="B6239" t="str">
            <v>Upevnění ohebného kanálu...FLK-BEF</v>
          </cell>
          <cell r="C6239">
            <v>207</v>
          </cell>
          <cell r="D6239">
            <v>1</v>
          </cell>
          <cell r="E6239" t="str">
            <v>KS</v>
          </cell>
          <cell r="F6239">
            <v>207</v>
          </cell>
        </row>
        <row r="6240">
          <cell r="A6240">
            <v>6158226</v>
          </cell>
          <cell r="B6240" t="str">
            <v>Kryt vnitřního rohu...WDK HI20020GR</v>
          </cell>
          <cell r="C6240">
            <v>20</v>
          </cell>
          <cell r="D6240">
            <v>1</v>
          </cell>
          <cell r="E6240" t="str">
            <v>KS</v>
          </cell>
          <cell r="F6240">
            <v>20</v>
          </cell>
        </row>
        <row r="6241">
          <cell r="A6241">
            <v>6158234</v>
          </cell>
          <cell r="B6241" t="str">
            <v>Kryt vnitřního rohu...WDK HI15030GR</v>
          </cell>
          <cell r="C6241">
            <v>17</v>
          </cell>
          <cell r="D6241">
            <v>1</v>
          </cell>
          <cell r="E6241" t="str">
            <v>KS</v>
          </cell>
          <cell r="F6241">
            <v>17</v>
          </cell>
        </row>
        <row r="6242">
          <cell r="A6242">
            <v>6158250</v>
          </cell>
          <cell r="B6242" t="str">
            <v>Kryt vnitřního rohu...WDK HI25025GR</v>
          </cell>
          <cell r="C6242">
            <v>25</v>
          </cell>
          <cell r="D6242">
            <v>1</v>
          </cell>
          <cell r="E6242" t="str">
            <v>KS</v>
          </cell>
          <cell r="F6242">
            <v>25</v>
          </cell>
        </row>
        <row r="6243">
          <cell r="A6243">
            <v>6158269</v>
          </cell>
          <cell r="B6243" t="str">
            <v>Kryt vnitřního rohu...WDK HI25040GR</v>
          </cell>
          <cell r="C6243">
            <v>27</v>
          </cell>
          <cell r="D6243">
            <v>1</v>
          </cell>
          <cell r="E6243" t="str">
            <v>KS</v>
          </cell>
          <cell r="F6243">
            <v>27</v>
          </cell>
        </row>
        <row r="6244">
          <cell r="A6244">
            <v>6158293</v>
          </cell>
          <cell r="B6244" t="str">
            <v>Kryt vnitřního rohu...WDK HI40040GR</v>
          </cell>
          <cell r="C6244">
            <v>33</v>
          </cell>
          <cell r="D6244">
            <v>1</v>
          </cell>
          <cell r="E6244" t="str">
            <v>KS</v>
          </cell>
          <cell r="F6244">
            <v>33</v>
          </cell>
        </row>
        <row r="6245">
          <cell r="A6245">
            <v>6158382</v>
          </cell>
          <cell r="B6245" t="str">
            <v>Kryt vnějšího rohu...WDK HA25040GR</v>
          </cell>
          <cell r="C6245">
            <v>28</v>
          </cell>
          <cell r="D6245">
            <v>1</v>
          </cell>
          <cell r="E6245" t="str">
            <v>KS</v>
          </cell>
          <cell r="F6245">
            <v>28</v>
          </cell>
        </row>
        <row r="6246">
          <cell r="A6246">
            <v>6158412</v>
          </cell>
          <cell r="B6246" t="str">
            <v>Kryt vnějšího rohu...WDK HA40040GR</v>
          </cell>
          <cell r="C6246">
            <v>33</v>
          </cell>
          <cell r="D6246">
            <v>1</v>
          </cell>
          <cell r="E6246" t="str">
            <v>KS</v>
          </cell>
          <cell r="F6246">
            <v>33</v>
          </cell>
        </row>
        <row r="6247">
          <cell r="A6247">
            <v>6158501</v>
          </cell>
          <cell r="B6247" t="str">
            <v>Kryt dílu T...WDK HT25040GR</v>
          </cell>
          <cell r="C6247">
            <v>35</v>
          </cell>
          <cell r="D6247">
            <v>1</v>
          </cell>
          <cell r="E6247" t="str">
            <v>KS</v>
          </cell>
          <cell r="F6247">
            <v>35</v>
          </cell>
        </row>
        <row r="6248">
          <cell r="A6248">
            <v>6158544</v>
          </cell>
          <cell r="B6248" t="str">
            <v>Víko dílu T a křížení...WDK HT40040GR</v>
          </cell>
          <cell r="C6248">
            <v>36</v>
          </cell>
          <cell r="D6248">
            <v>1</v>
          </cell>
          <cell r="E6248" t="str">
            <v>KS</v>
          </cell>
          <cell r="F6248">
            <v>36</v>
          </cell>
        </row>
        <row r="6249">
          <cell r="A6249">
            <v>6158617</v>
          </cell>
          <cell r="B6249" t="str">
            <v>Kryt plochého rohu...WDK HF25025GR</v>
          </cell>
          <cell r="C6249">
            <v>25</v>
          </cell>
          <cell r="D6249">
            <v>1</v>
          </cell>
          <cell r="E6249" t="str">
            <v>KS</v>
          </cell>
          <cell r="F6249">
            <v>25</v>
          </cell>
        </row>
        <row r="6250">
          <cell r="A6250">
            <v>6158625</v>
          </cell>
          <cell r="B6250" t="str">
            <v>Kryt plochého rohu...WDK HF25040GR</v>
          </cell>
          <cell r="C6250">
            <v>28</v>
          </cell>
          <cell r="D6250">
            <v>1</v>
          </cell>
          <cell r="E6250" t="str">
            <v>KS</v>
          </cell>
          <cell r="F6250">
            <v>28</v>
          </cell>
        </row>
        <row r="6251">
          <cell r="A6251">
            <v>6158641</v>
          </cell>
          <cell r="B6251" t="str">
            <v>Kryt plochého rohu...WDK HF30030GR</v>
          </cell>
          <cell r="C6251">
            <v>28</v>
          </cell>
          <cell r="D6251">
            <v>1</v>
          </cell>
          <cell r="E6251" t="str">
            <v>KS</v>
          </cell>
          <cell r="F6251">
            <v>28</v>
          </cell>
        </row>
        <row r="6252">
          <cell r="A6252">
            <v>6158668</v>
          </cell>
          <cell r="B6252" t="str">
            <v>Kryt plochého rohu...WDK HF40040GR</v>
          </cell>
          <cell r="C6252">
            <v>44</v>
          </cell>
          <cell r="D6252">
            <v>1</v>
          </cell>
          <cell r="E6252" t="str">
            <v>KS</v>
          </cell>
          <cell r="F6252">
            <v>44</v>
          </cell>
        </row>
        <row r="6253">
          <cell r="A6253">
            <v>6158706</v>
          </cell>
          <cell r="B6253" t="str">
            <v>Koncový díl...WDK HE20020GR</v>
          </cell>
          <cell r="C6253">
            <v>13</v>
          </cell>
          <cell r="D6253">
            <v>1</v>
          </cell>
          <cell r="E6253" t="str">
            <v>KS</v>
          </cell>
          <cell r="F6253">
            <v>13</v>
          </cell>
        </row>
        <row r="6254">
          <cell r="A6254">
            <v>6158714</v>
          </cell>
          <cell r="B6254" t="str">
            <v>Koncový díl...WDK HE15030GR</v>
          </cell>
          <cell r="C6254">
            <v>13</v>
          </cell>
          <cell r="D6254">
            <v>1</v>
          </cell>
          <cell r="E6254" t="str">
            <v>KS</v>
          </cell>
          <cell r="F6254">
            <v>13</v>
          </cell>
        </row>
        <row r="6255">
          <cell r="A6255">
            <v>6158749</v>
          </cell>
          <cell r="B6255" t="str">
            <v>Koncový díl...WDK HE25040GR</v>
          </cell>
          <cell r="C6255">
            <v>16</v>
          </cell>
          <cell r="D6255">
            <v>1</v>
          </cell>
          <cell r="E6255" t="str">
            <v>KS</v>
          </cell>
          <cell r="F6255">
            <v>16</v>
          </cell>
        </row>
        <row r="6256">
          <cell r="A6256">
            <v>6158765</v>
          </cell>
          <cell r="B6256" t="str">
            <v>Koncový díl...WDK HE30030GR</v>
          </cell>
          <cell r="C6256">
            <v>15</v>
          </cell>
          <cell r="D6256">
            <v>1</v>
          </cell>
          <cell r="E6256" t="str">
            <v>KS</v>
          </cell>
          <cell r="F6256">
            <v>15</v>
          </cell>
        </row>
        <row r="6257">
          <cell r="A6257">
            <v>6158773</v>
          </cell>
          <cell r="B6257" t="str">
            <v>Koncový díl...WDK HE40040GR</v>
          </cell>
          <cell r="C6257">
            <v>16</v>
          </cell>
          <cell r="D6257">
            <v>1</v>
          </cell>
          <cell r="E6257" t="str">
            <v>KS</v>
          </cell>
          <cell r="F6257">
            <v>16</v>
          </cell>
        </row>
        <row r="6258">
          <cell r="A6258">
            <v>6158838</v>
          </cell>
          <cell r="B6258" t="str">
            <v>Kryt spoje...WDK HS15030GR</v>
          </cell>
          <cell r="C6258">
            <v>12</v>
          </cell>
          <cell r="D6258">
            <v>1</v>
          </cell>
          <cell r="E6258" t="str">
            <v>KS</v>
          </cell>
          <cell r="F6258">
            <v>12</v>
          </cell>
        </row>
        <row r="6259">
          <cell r="A6259">
            <v>6159370</v>
          </cell>
          <cell r="B6259" t="str">
            <v>Vrchní díl...D2-2 110GR</v>
          </cell>
          <cell r="C6259">
            <v>86</v>
          </cell>
          <cell r="D6259">
            <v>1</v>
          </cell>
          <cell r="E6259" t="str">
            <v>KS</v>
          </cell>
          <cell r="F6259">
            <v>86</v>
          </cell>
        </row>
        <row r="6260">
          <cell r="A6260">
            <v>6160093</v>
          </cell>
          <cell r="B6260" t="str">
            <v>Kryt vnitřního rohu...WDK HI40040CW</v>
          </cell>
          <cell r="C6260">
            <v>33</v>
          </cell>
          <cell r="D6260">
            <v>1</v>
          </cell>
          <cell r="E6260" t="str">
            <v>KS</v>
          </cell>
          <cell r="F6260">
            <v>33</v>
          </cell>
        </row>
        <row r="6261">
          <cell r="A6261">
            <v>6160301</v>
          </cell>
          <cell r="B6261" t="str">
            <v>Kryt vnitřního rohu...WDK HI60060CW</v>
          </cell>
          <cell r="C6261">
            <v>141</v>
          </cell>
          <cell r="D6261">
            <v>1</v>
          </cell>
          <cell r="E6261" t="str">
            <v>KS</v>
          </cell>
          <cell r="F6261">
            <v>141</v>
          </cell>
        </row>
        <row r="6262">
          <cell r="A6262">
            <v>6160328</v>
          </cell>
          <cell r="B6262" t="str">
            <v>Kryt vnitřního rohu...WDK HI60090CW</v>
          </cell>
          <cell r="C6262">
            <v>143</v>
          </cell>
          <cell r="D6262">
            <v>1</v>
          </cell>
          <cell r="E6262" t="str">
            <v>KS</v>
          </cell>
          <cell r="F6262">
            <v>143</v>
          </cell>
        </row>
        <row r="6263">
          <cell r="A6263">
            <v>6160336</v>
          </cell>
          <cell r="B6263" t="str">
            <v>Kryt vnitřního rohu...WDK HI60110CW</v>
          </cell>
          <cell r="C6263">
            <v>217</v>
          </cell>
          <cell r="D6263">
            <v>1</v>
          </cell>
          <cell r="E6263" t="str">
            <v>KS</v>
          </cell>
          <cell r="F6263">
            <v>217</v>
          </cell>
        </row>
        <row r="6264">
          <cell r="A6264">
            <v>6160344</v>
          </cell>
          <cell r="B6264" t="str">
            <v>Kryt vnitřního rohu...WDK HI60130CW</v>
          </cell>
          <cell r="C6264">
            <v>252</v>
          </cell>
          <cell r="D6264">
            <v>1</v>
          </cell>
          <cell r="E6264" t="str">
            <v>KS</v>
          </cell>
          <cell r="F6264">
            <v>252</v>
          </cell>
        </row>
        <row r="6265">
          <cell r="A6265">
            <v>6160352</v>
          </cell>
          <cell r="B6265" t="str">
            <v>Kryt vnitřního rohu...WDK HI60170CW</v>
          </cell>
          <cell r="C6265">
            <v>267</v>
          </cell>
          <cell r="D6265">
            <v>1</v>
          </cell>
          <cell r="E6265" t="str">
            <v>KS</v>
          </cell>
          <cell r="F6265">
            <v>267</v>
          </cell>
        </row>
        <row r="6266">
          <cell r="A6266">
            <v>6160379</v>
          </cell>
          <cell r="B6266" t="str">
            <v>Kryt vnitřního rohu...WDK HI60150CW</v>
          </cell>
          <cell r="C6266">
            <v>223</v>
          </cell>
          <cell r="D6266">
            <v>1</v>
          </cell>
          <cell r="E6266" t="str">
            <v>KS</v>
          </cell>
          <cell r="F6266">
            <v>223</v>
          </cell>
        </row>
        <row r="6267">
          <cell r="A6267">
            <v>6160485</v>
          </cell>
          <cell r="B6267" t="str">
            <v>Vnější roh...WDK A80170LGR</v>
          </cell>
          <cell r="C6267">
            <v>1072</v>
          </cell>
          <cell r="D6267">
            <v>1</v>
          </cell>
          <cell r="E6267" t="str">
            <v>KS</v>
          </cell>
          <cell r="F6267">
            <v>1072</v>
          </cell>
        </row>
        <row r="6268">
          <cell r="A6268">
            <v>6160493</v>
          </cell>
          <cell r="B6268" t="str">
            <v>Vnější roh...WDK A80170RW</v>
          </cell>
          <cell r="C6268">
            <v>1072</v>
          </cell>
          <cell r="D6268">
            <v>1</v>
          </cell>
          <cell r="E6268" t="str">
            <v>KS</v>
          </cell>
          <cell r="F6268">
            <v>1072</v>
          </cell>
        </row>
        <row r="6269">
          <cell r="A6269">
            <v>6160523</v>
          </cell>
          <cell r="B6269" t="str">
            <v>Vnější roh...WDK A80170VW</v>
          </cell>
          <cell r="C6269">
            <v>1072</v>
          </cell>
          <cell r="D6269">
            <v>1</v>
          </cell>
          <cell r="E6269" t="str">
            <v>KS</v>
          </cell>
          <cell r="F6269">
            <v>1072</v>
          </cell>
        </row>
        <row r="6270">
          <cell r="A6270">
            <v>6160550</v>
          </cell>
          <cell r="B6270" t="str">
            <v>Vnější roh...WDK A80210CW</v>
          </cell>
          <cell r="C6270">
            <v>1122</v>
          </cell>
          <cell r="D6270">
            <v>1</v>
          </cell>
          <cell r="E6270" t="str">
            <v>KS</v>
          </cell>
          <cell r="F6270">
            <v>1122</v>
          </cell>
        </row>
        <row r="6271">
          <cell r="A6271">
            <v>6160697</v>
          </cell>
          <cell r="B6271" t="str">
            <v>Kryt vnějšího rohu...WDK HA40040CW</v>
          </cell>
          <cell r="C6271">
            <v>33</v>
          </cell>
          <cell r="D6271">
            <v>1</v>
          </cell>
          <cell r="E6271" t="str">
            <v>KS</v>
          </cell>
          <cell r="F6271">
            <v>33</v>
          </cell>
        </row>
        <row r="6272">
          <cell r="A6272">
            <v>6160905</v>
          </cell>
          <cell r="B6272" t="str">
            <v>Kryt vnějšího rohu...WDK HA60060CW</v>
          </cell>
          <cell r="C6272">
            <v>110</v>
          </cell>
          <cell r="D6272">
            <v>1</v>
          </cell>
          <cell r="E6272" t="str">
            <v>KS</v>
          </cell>
          <cell r="F6272">
            <v>110</v>
          </cell>
        </row>
        <row r="6273">
          <cell r="A6273">
            <v>6160913</v>
          </cell>
          <cell r="B6273" t="str">
            <v>Kryt vnějšího rohu...WDK HA60090CW</v>
          </cell>
          <cell r="C6273">
            <v>122</v>
          </cell>
          <cell r="D6273">
            <v>1</v>
          </cell>
          <cell r="E6273" t="str">
            <v>KS</v>
          </cell>
          <cell r="F6273">
            <v>122</v>
          </cell>
        </row>
        <row r="6274">
          <cell r="A6274">
            <v>6160921</v>
          </cell>
          <cell r="B6274" t="str">
            <v>Kryt vnějšího rohu...WDK HA60110CW</v>
          </cell>
          <cell r="C6274">
            <v>224</v>
          </cell>
          <cell r="D6274">
            <v>1</v>
          </cell>
          <cell r="E6274" t="str">
            <v>KS</v>
          </cell>
          <cell r="F6274">
            <v>224</v>
          </cell>
        </row>
        <row r="6275">
          <cell r="A6275">
            <v>6160948</v>
          </cell>
          <cell r="B6275" t="str">
            <v>Kryt vnějšího rohu...WDK HA60130CW</v>
          </cell>
          <cell r="C6275">
            <v>250</v>
          </cell>
          <cell r="D6275">
            <v>1</v>
          </cell>
          <cell r="E6275" t="str">
            <v>KS</v>
          </cell>
          <cell r="F6275">
            <v>250</v>
          </cell>
        </row>
        <row r="6276">
          <cell r="A6276">
            <v>6160956</v>
          </cell>
          <cell r="B6276" t="str">
            <v>Kryt vnějšího rohu...WDK HA60170CW</v>
          </cell>
          <cell r="C6276">
            <v>272</v>
          </cell>
          <cell r="D6276">
            <v>1</v>
          </cell>
          <cell r="E6276" t="str">
            <v>KS</v>
          </cell>
          <cell r="F6276">
            <v>272</v>
          </cell>
        </row>
        <row r="6277">
          <cell r="A6277">
            <v>6161104</v>
          </cell>
          <cell r="B6277" t="str">
            <v>Vnější roh...WDK A80210GR</v>
          </cell>
          <cell r="C6277">
            <v>1122</v>
          </cell>
          <cell r="D6277">
            <v>1</v>
          </cell>
          <cell r="E6277" t="str">
            <v>KS</v>
          </cell>
          <cell r="F6277">
            <v>1122</v>
          </cell>
        </row>
        <row r="6278">
          <cell r="A6278">
            <v>6161112</v>
          </cell>
          <cell r="B6278" t="str">
            <v>Vnější roh...WDK A80210LGR</v>
          </cell>
          <cell r="C6278">
            <v>1122</v>
          </cell>
          <cell r="D6278">
            <v>1</v>
          </cell>
          <cell r="E6278" t="str">
            <v>KS</v>
          </cell>
          <cell r="F6278">
            <v>1122</v>
          </cell>
        </row>
        <row r="6279">
          <cell r="A6279">
            <v>6161155</v>
          </cell>
          <cell r="B6279" t="str">
            <v>Vnější roh...WDK A80210RW</v>
          </cell>
          <cell r="C6279">
            <v>1122</v>
          </cell>
          <cell r="D6279">
            <v>1</v>
          </cell>
          <cell r="E6279" t="str">
            <v>KS</v>
          </cell>
          <cell r="F6279">
            <v>1122</v>
          </cell>
        </row>
        <row r="6280">
          <cell r="A6280">
            <v>6161171</v>
          </cell>
          <cell r="B6280" t="str">
            <v>Vnější roh...WDK A80210VW</v>
          </cell>
          <cell r="C6280">
            <v>1122</v>
          </cell>
          <cell r="D6280">
            <v>1</v>
          </cell>
          <cell r="E6280" t="str">
            <v>KS</v>
          </cell>
          <cell r="F6280">
            <v>1122</v>
          </cell>
        </row>
        <row r="6281">
          <cell r="A6281">
            <v>6161502</v>
          </cell>
          <cell r="B6281" t="str">
            <v>Kryt plochého rohu...WDK HF60060CW</v>
          </cell>
          <cell r="C6281">
            <v>164</v>
          </cell>
          <cell r="D6281">
            <v>1</v>
          </cell>
          <cell r="E6281" t="str">
            <v>KS</v>
          </cell>
          <cell r="F6281">
            <v>164</v>
          </cell>
        </row>
        <row r="6282">
          <cell r="A6282">
            <v>6161510</v>
          </cell>
          <cell r="B6282" t="str">
            <v>Kryt plochého rohu...WDK HF60090CW</v>
          </cell>
          <cell r="C6282">
            <v>167</v>
          </cell>
          <cell r="D6282">
            <v>1</v>
          </cell>
          <cell r="E6282" t="str">
            <v>KS</v>
          </cell>
          <cell r="F6282">
            <v>167</v>
          </cell>
        </row>
        <row r="6283">
          <cell r="A6283">
            <v>6161529</v>
          </cell>
          <cell r="B6283" t="str">
            <v>Kryt plochého rohu...WDK HF60110CW</v>
          </cell>
          <cell r="C6283">
            <v>269</v>
          </cell>
          <cell r="D6283">
            <v>1</v>
          </cell>
          <cell r="E6283" t="str">
            <v>KS</v>
          </cell>
          <cell r="F6283">
            <v>269</v>
          </cell>
        </row>
        <row r="6284">
          <cell r="A6284">
            <v>6161537</v>
          </cell>
          <cell r="B6284" t="str">
            <v>Kryt plochého rohu...WDK HF60130CW</v>
          </cell>
          <cell r="C6284">
            <v>311</v>
          </cell>
          <cell r="D6284">
            <v>1</v>
          </cell>
          <cell r="E6284" t="str">
            <v>KS</v>
          </cell>
          <cell r="F6284">
            <v>311</v>
          </cell>
        </row>
        <row r="6285">
          <cell r="A6285">
            <v>6161545</v>
          </cell>
          <cell r="B6285" t="str">
            <v>Kryt plochého rohu...WDK HF60170CW</v>
          </cell>
          <cell r="C6285">
            <v>340</v>
          </cell>
          <cell r="D6285">
            <v>1</v>
          </cell>
          <cell r="E6285" t="str">
            <v>KS</v>
          </cell>
          <cell r="F6285">
            <v>340</v>
          </cell>
        </row>
        <row r="6286">
          <cell r="A6286">
            <v>6161708</v>
          </cell>
          <cell r="B6286" t="str">
            <v>Plochý roh...WDK F100130CW</v>
          </cell>
          <cell r="C6286">
            <v>1057</v>
          </cell>
          <cell r="D6286">
            <v>1</v>
          </cell>
          <cell r="E6286" t="str">
            <v>KS</v>
          </cell>
          <cell r="F6286">
            <v>1057</v>
          </cell>
        </row>
        <row r="6287">
          <cell r="A6287">
            <v>6161716</v>
          </cell>
          <cell r="B6287" t="str">
            <v>Plochý roh...WDK F100130GR</v>
          </cell>
          <cell r="C6287">
            <v>1057</v>
          </cell>
          <cell r="D6287">
            <v>1</v>
          </cell>
          <cell r="E6287" t="str">
            <v>KS</v>
          </cell>
          <cell r="F6287">
            <v>1057</v>
          </cell>
        </row>
        <row r="6288">
          <cell r="A6288">
            <v>6161759</v>
          </cell>
          <cell r="B6288" t="str">
            <v>Plochý roh...WDK F100130LGR</v>
          </cell>
          <cell r="C6288">
            <v>1057</v>
          </cell>
          <cell r="D6288">
            <v>1</v>
          </cell>
          <cell r="E6288" t="str">
            <v>KS</v>
          </cell>
          <cell r="F6288">
            <v>1057</v>
          </cell>
        </row>
        <row r="6289">
          <cell r="A6289">
            <v>6161775</v>
          </cell>
          <cell r="B6289" t="str">
            <v>Plochý roh...WDK F100130RW</v>
          </cell>
          <cell r="C6289">
            <v>1057</v>
          </cell>
          <cell r="D6289">
            <v>1</v>
          </cell>
          <cell r="E6289" t="str">
            <v>KS</v>
          </cell>
          <cell r="F6289">
            <v>1057</v>
          </cell>
        </row>
        <row r="6290">
          <cell r="A6290">
            <v>6162215</v>
          </cell>
          <cell r="B6290" t="str">
            <v>Víko dílu T a křížení...WDK HK60090CW</v>
          </cell>
          <cell r="C6290">
            <v>190</v>
          </cell>
          <cell r="D6290">
            <v>1</v>
          </cell>
          <cell r="E6290" t="str">
            <v>KS</v>
          </cell>
          <cell r="F6290">
            <v>190</v>
          </cell>
        </row>
        <row r="6291">
          <cell r="A6291">
            <v>6162231</v>
          </cell>
          <cell r="B6291" t="str">
            <v>Víko dílu T a křížení...WDK HK60130CW</v>
          </cell>
          <cell r="C6291">
            <v>225</v>
          </cell>
          <cell r="D6291">
            <v>1</v>
          </cell>
          <cell r="E6291" t="str">
            <v>KS</v>
          </cell>
          <cell r="F6291">
            <v>225</v>
          </cell>
        </row>
        <row r="6292">
          <cell r="A6292">
            <v>6162592</v>
          </cell>
          <cell r="B6292" t="str">
            <v>Koncový díl...WDK HE40040CW</v>
          </cell>
          <cell r="C6292">
            <v>16</v>
          </cell>
          <cell r="D6292">
            <v>1</v>
          </cell>
          <cell r="E6292" t="str">
            <v>KS</v>
          </cell>
          <cell r="F6292">
            <v>16</v>
          </cell>
        </row>
        <row r="6293">
          <cell r="A6293">
            <v>6162606</v>
          </cell>
          <cell r="B6293" t="str">
            <v>Koncový díl...WDK HE40060CW</v>
          </cell>
          <cell r="C6293">
            <v>23</v>
          </cell>
          <cell r="D6293">
            <v>1</v>
          </cell>
          <cell r="E6293" t="str">
            <v>KS</v>
          </cell>
          <cell r="F6293">
            <v>23</v>
          </cell>
        </row>
        <row r="6294">
          <cell r="A6294">
            <v>6162622</v>
          </cell>
          <cell r="B6294" t="str">
            <v>Koncový díl...WDK HE40110CW</v>
          </cell>
          <cell r="C6294">
            <v>26</v>
          </cell>
          <cell r="D6294">
            <v>1</v>
          </cell>
          <cell r="E6294" t="str">
            <v>KS</v>
          </cell>
          <cell r="F6294">
            <v>26</v>
          </cell>
        </row>
        <row r="6295">
          <cell r="A6295">
            <v>6162800</v>
          </cell>
          <cell r="B6295" t="str">
            <v>Koncový díl...WDK HE60060CW</v>
          </cell>
          <cell r="C6295">
            <v>22</v>
          </cell>
          <cell r="D6295">
            <v>1</v>
          </cell>
          <cell r="E6295" t="str">
            <v>KS</v>
          </cell>
          <cell r="F6295">
            <v>22</v>
          </cell>
        </row>
        <row r="6296">
          <cell r="A6296">
            <v>6162819</v>
          </cell>
          <cell r="B6296" t="str">
            <v>Koncový díl...WDK HE60090CW</v>
          </cell>
          <cell r="C6296">
            <v>26</v>
          </cell>
          <cell r="D6296">
            <v>1</v>
          </cell>
          <cell r="E6296" t="str">
            <v>KS</v>
          </cell>
          <cell r="F6296">
            <v>26</v>
          </cell>
        </row>
        <row r="6297">
          <cell r="A6297">
            <v>6162827</v>
          </cell>
          <cell r="B6297" t="str">
            <v>Koncový díl...WDK HE60110CW</v>
          </cell>
          <cell r="C6297">
            <v>35</v>
          </cell>
          <cell r="D6297">
            <v>1</v>
          </cell>
          <cell r="E6297" t="str">
            <v>KS</v>
          </cell>
          <cell r="F6297">
            <v>35</v>
          </cell>
        </row>
        <row r="6298">
          <cell r="A6298">
            <v>6162835</v>
          </cell>
          <cell r="B6298" t="str">
            <v>Koncový díl...WDK HE60130CW</v>
          </cell>
          <cell r="C6298">
            <v>35</v>
          </cell>
          <cell r="D6298">
            <v>1</v>
          </cell>
          <cell r="E6298" t="str">
            <v>KS</v>
          </cell>
          <cell r="F6298">
            <v>35</v>
          </cell>
        </row>
        <row r="6299">
          <cell r="A6299">
            <v>6162843</v>
          </cell>
          <cell r="B6299" t="str">
            <v>Koncový díl...WDK HE60170CW</v>
          </cell>
          <cell r="C6299">
            <v>40</v>
          </cell>
          <cell r="D6299">
            <v>1</v>
          </cell>
          <cell r="E6299" t="str">
            <v>KS</v>
          </cell>
          <cell r="F6299">
            <v>40</v>
          </cell>
        </row>
        <row r="6300">
          <cell r="A6300">
            <v>6162851</v>
          </cell>
          <cell r="B6300" t="str">
            <v>Koncový díl...WDK HE60210CW</v>
          </cell>
          <cell r="C6300">
            <v>51</v>
          </cell>
          <cell r="D6300">
            <v>1</v>
          </cell>
          <cell r="E6300" t="str">
            <v>KS</v>
          </cell>
          <cell r="F6300">
            <v>51</v>
          </cell>
        </row>
        <row r="6301">
          <cell r="A6301">
            <v>6163009</v>
          </cell>
          <cell r="B6301" t="str">
            <v>Koncový díl...WDK HE80170CW</v>
          </cell>
          <cell r="C6301">
            <v>152</v>
          </cell>
          <cell r="D6301">
            <v>1</v>
          </cell>
          <cell r="E6301" t="str">
            <v>KS</v>
          </cell>
          <cell r="F6301">
            <v>152</v>
          </cell>
        </row>
        <row r="6302">
          <cell r="A6302">
            <v>6163017</v>
          </cell>
          <cell r="B6302" t="str">
            <v>Koncový díl...WDK HE80210CW</v>
          </cell>
          <cell r="C6302">
            <v>162</v>
          </cell>
          <cell r="D6302">
            <v>1</v>
          </cell>
          <cell r="E6302" t="str">
            <v>KS</v>
          </cell>
          <cell r="F6302">
            <v>162</v>
          </cell>
        </row>
        <row r="6303">
          <cell r="A6303">
            <v>6163076</v>
          </cell>
          <cell r="B6303" t="str">
            <v>Koncový díl...WDK HE100230CW</v>
          </cell>
          <cell r="C6303">
            <v>189</v>
          </cell>
          <cell r="D6303">
            <v>1</v>
          </cell>
          <cell r="E6303" t="str">
            <v>KS</v>
          </cell>
          <cell r="F6303">
            <v>189</v>
          </cell>
        </row>
        <row r="6304">
          <cell r="A6304">
            <v>6163090</v>
          </cell>
          <cell r="B6304" t="str">
            <v>Díl T...WDK T100130LGR</v>
          </cell>
          <cell r="C6304">
            <v>1057</v>
          </cell>
          <cell r="D6304">
            <v>1</v>
          </cell>
          <cell r="E6304" t="str">
            <v>KS</v>
          </cell>
          <cell r="F6304">
            <v>1057</v>
          </cell>
        </row>
        <row r="6305">
          <cell r="A6305">
            <v>6163092</v>
          </cell>
          <cell r="B6305" t="str">
            <v>Díl T...WDK T100230LGR</v>
          </cell>
          <cell r="C6305">
            <v>1247</v>
          </cell>
          <cell r="D6305">
            <v>1</v>
          </cell>
          <cell r="E6305" t="str">
            <v>KS</v>
          </cell>
          <cell r="F6305">
            <v>1247</v>
          </cell>
        </row>
        <row r="6306">
          <cell r="A6306">
            <v>6163094</v>
          </cell>
          <cell r="B6306" t="str">
            <v>Díl T...WDK T80170LGR</v>
          </cell>
          <cell r="C6306">
            <v>1072</v>
          </cell>
          <cell r="D6306">
            <v>1</v>
          </cell>
          <cell r="E6306" t="str">
            <v>KS</v>
          </cell>
          <cell r="F6306">
            <v>1072</v>
          </cell>
        </row>
        <row r="6307">
          <cell r="A6307">
            <v>6163096</v>
          </cell>
          <cell r="B6307" t="str">
            <v>Díl T...WDK T80210LGR</v>
          </cell>
          <cell r="C6307">
            <v>1122</v>
          </cell>
          <cell r="D6307">
            <v>1</v>
          </cell>
          <cell r="E6307" t="str">
            <v>KS</v>
          </cell>
          <cell r="F6307">
            <v>1122</v>
          </cell>
        </row>
        <row r="6308">
          <cell r="A6308">
            <v>6168736</v>
          </cell>
          <cell r="B6308" t="str">
            <v>Nástěnný a stropní kanál...WDK20050RW</v>
          </cell>
          <cell r="C6308">
            <v>88</v>
          </cell>
          <cell r="D6308">
            <v>1</v>
          </cell>
          <cell r="E6308" t="str">
            <v>M</v>
          </cell>
          <cell r="F6308">
            <v>88</v>
          </cell>
        </row>
        <row r="6309">
          <cell r="A6309">
            <v>6168744</v>
          </cell>
          <cell r="B6309" t="str">
            <v>Nástěnný a stropní kanál...WDK-N20050RW</v>
          </cell>
          <cell r="C6309">
            <v>95</v>
          </cell>
          <cell r="D6309">
            <v>1</v>
          </cell>
          <cell r="E6309" t="str">
            <v>M</v>
          </cell>
          <cell r="F6309">
            <v>95</v>
          </cell>
        </row>
        <row r="6310">
          <cell r="A6310">
            <v>6169309</v>
          </cell>
          <cell r="B6310" t="str">
            <v>Vrchní díl...D2-1 110CW</v>
          </cell>
          <cell r="C6310">
            <v>75</v>
          </cell>
          <cell r="D6310">
            <v>1</v>
          </cell>
          <cell r="E6310" t="str">
            <v>KS</v>
          </cell>
          <cell r="F6310">
            <v>75</v>
          </cell>
        </row>
        <row r="6311">
          <cell r="A6311">
            <v>6175390</v>
          </cell>
          <cell r="B6311" t="str">
            <v>Nástěnný a stropní kanál...WDKH-15030RW</v>
          </cell>
          <cell r="C6311">
            <v>135</v>
          </cell>
          <cell r="D6311">
            <v>1</v>
          </cell>
          <cell r="E6311" t="str">
            <v>M</v>
          </cell>
          <cell r="F6311">
            <v>135</v>
          </cell>
        </row>
        <row r="6312">
          <cell r="A6312">
            <v>6175400</v>
          </cell>
          <cell r="B6312" t="str">
            <v>Nástěnný a stropní kanál...WDKH-20020RW</v>
          </cell>
          <cell r="C6312">
            <v>87</v>
          </cell>
          <cell r="D6312">
            <v>1</v>
          </cell>
          <cell r="E6312" t="str">
            <v>M</v>
          </cell>
          <cell r="F6312">
            <v>87</v>
          </cell>
        </row>
        <row r="6313">
          <cell r="A6313">
            <v>6175405</v>
          </cell>
          <cell r="B6313" t="str">
            <v>Nástěnný a stropní kanál...WDKH-30045RW</v>
          </cell>
          <cell r="C6313">
            <v>208</v>
          </cell>
          <cell r="D6313">
            <v>1</v>
          </cell>
          <cell r="E6313" t="str">
            <v>M</v>
          </cell>
          <cell r="F6313">
            <v>208</v>
          </cell>
        </row>
        <row r="6314">
          <cell r="A6314">
            <v>6175410</v>
          </cell>
          <cell r="B6314" t="str">
            <v>Nástěnný a stropní kanál...WDKH-40060RW</v>
          </cell>
          <cell r="C6314">
            <v>402</v>
          </cell>
          <cell r="D6314">
            <v>1</v>
          </cell>
          <cell r="E6314" t="str">
            <v>M</v>
          </cell>
          <cell r="F6314">
            <v>402</v>
          </cell>
        </row>
        <row r="6315">
          <cell r="A6315">
            <v>6175415</v>
          </cell>
          <cell r="B6315" t="str">
            <v>Nástěnný a stropní kanál...WDKH-60090RW</v>
          </cell>
          <cell r="C6315">
            <v>713</v>
          </cell>
          <cell r="D6315">
            <v>1</v>
          </cell>
          <cell r="E6315" t="str">
            <v>M</v>
          </cell>
          <cell r="F6315">
            <v>713</v>
          </cell>
        </row>
        <row r="6316">
          <cell r="A6316">
            <v>6175420</v>
          </cell>
          <cell r="B6316" t="str">
            <v>Nástěnný a stropní kanál...WDKH-60110RW</v>
          </cell>
          <cell r="C6316">
            <v>808</v>
          </cell>
          <cell r="D6316">
            <v>1</v>
          </cell>
          <cell r="E6316" t="str">
            <v>M</v>
          </cell>
          <cell r="F6316">
            <v>808</v>
          </cell>
        </row>
        <row r="6317">
          <cell r="A6317">
            <v>6175425</v>
          </cell>
          <cell r="B6317" t="str">
            <v>Nástěnný a stropní kanál...WDKH-60150RW</v>
          </cell>
          <cell r="C6317">
            <v>1388</v>
          </cell>
          <cell r="D6317">
            <v>1</v>
          </cell>
          <cell r="E6317" t="str">
            <v>M</v>
          </cell>
          <cell r="F6317">
            <v>1388</v>
          </cell>
        </row>
        <row r="6318">
          <cell r="A6318">
            <v>6175463</v>
          </cell>
          <cell r="B6318" t="str">
            <v>...WDKH-30045LGR</v>
          </cell>
          <cell r="C6318">
            <v>314</v>
          </cell>
          <cell r="D6318">
            <v>1</v>
          </cell>
          <cell r="E6318" t="str">
            <v>M</v>
          </cell>
          <cell r="F6318">
            <v>314</v>
          </cell>
        </row>
        <row r="6319">
          <cell r="A6319">
            <v>6175466</v>
          </cell>
          <cell r="B6319" t="str">
            <v>Nástěnný a stropní kanál...WDKH-40060LGR</v>
          </cell>
          <cell r="C6319">
            <v>552</v>
          </cell>
          <cell r="D6319">
            <v>1</v>
          </cell>
          <cell r="E6319" t="str">
            <v>M</v>
          </cell>
          <cell r="F6319">
            <v>552</v>
          </cell>
        </row>
        <row r="6320">
          <cell r="A6320">
            <v>6175469</v>
          </cell>
          <cell r="B6320" t="str">
            <v>Nástěnný a stropní kanál...WDKH-60090LGR</v>
          </cell>
          <cell r="C6320">
            <v>991</v>
          </cell>
          <cell r="D6320">
            <v>1</v>
          </cell>
          <cell r="E6320" t="str">
            <v>M</v>
          </cell>
          <cell r="F6320">
            <v>991</v>
          </cell>
        </row>
        <row r="6321">
          <cell r="A6321">
            <v>6175475</v>
          </cell>
          <cell r="B6321" t="str">
            <v>Nástěnný a stropní kanál...WDKH-60150LGR</v>
          </cell>
          <cell r="C6321">
            <v>1388</v>
          </cell>
          <cell r="D6321">
            <v>1</v>
          </cell>
          <cell r="E6321" t="str">
            <v>M</v>
          </cell>
          <cell r="F6321">
            <v>1388</v>
          </cell>
        </row>
        <row r="6322">
          <cell r="A6322">
            <v>6175504</v>
          </cell>
          <cell r="B6322" t="str">
            <v>Přepážka...WDKH-TW60LGR</v>
          </cell>
          <cell r="C6322">
            <v>206</v>
          </cell>
          <cell r="D6322">
            <v>1</v>
          </cell>
          <cell r="E6322" t="str">
            <v>M</v>
          </cell>
          <cell r="F6322">
            <v>206</v>
          </cell>
        </row>
        <row r="6323">
          <cell r="A6323">
            <v>6175550</v>
          </cell>
          <cell r="B6323" t="str">
            <v>Koncový díl...WDKH-E20020RW</v>
          </cell>
          <cell r="C6323">
            <v>35</v>
          </cell>
          <cell r="D6323">
            <v>1</v>
          </cell>
          <cell r="E6323" t="str">
            <v>KS</v>
          </cell>
          <cell r="F6323">
            <v>35</v>
          </cell>
        </row>
        <row r="6324">
          <cell r="A6324">
            <v>6175554</v>
          </cell>
          <cell r="B6324" t="str">
            <v>Koncový díl...WDKH-E30045RW</v>
          </cell>
          <cell r="C6324">
            <v>56</v>
          </cell>
          <cell r="D6324">
            <v>1</v>
          </cell>
          <cell r="E6324" t="str">
            <v>KS</v>
          </cell>
          <cell r="F6324">
            <v>56</v>
          </cell>
        </row>
        <row r="6325">
          <cell r="A6325">
            <v>6175558</v>
          </cell>
          <cell r="B6325" t="str">
            <v>Koncový díl...WDKH-E40060RW</v>
          </cell>
          <cell r="C6325">
            <v>99</v>
          </cell>
          <cell r="D6325">
            <v>1</v>
          </cell>
          <cell r="E6325" t="str">
            <v>KS</v>
          </cell>
          <cell r="F6325">
            <v>99</v>
          </cell>
        </row>
        <row r="6326">
          <cell r="A6326">
            <v>6175566</v>
          </cell>
          <cell r="B6326" t="str">
            <v>Koncový díl...WDKH-E60110RW</v>
          </cell>
          <cell r="C6326">
            <v>146</v>
          </cell>
          <cell r="D6326">
            <v>1</v>
          </cell>
          <cell r="E6326" t="str">
            <v>KS</v>
          </cell>
          <cell r="F6326">
            <v>146</v>
          </cell>
        </row>
        <row r="6327">
          <cell r="A6327">
            <v>6175570</v>
          </cell>
          <cell r="B6327" t="str">
            <v>Koncový díl...WDKH-E60150RW</v>
          </cell>
          <cell r="C6327">
            <v>192</v>
          </cell>
          <cell r="D6327">
            <v>1</v>
          </cell>
          <cell r="E6327" t="str">
            <v>KS</v>
          </cell>
          <cell r="F6327">
            <v>192</v>
          </cell>
        </row>
        <row r="6328">
          <cell r="A6328">
            <v>6175581</v>
          </cell>
          <cell r="B6328" t="str">
            <v>Kryt vnitřního rohu...WDKH-I20020RW</v>
          </cell>
          <cell r="C6328">
            <v>95</v>
          </cell>
          <cell r="D6328">
            <v>1</v>
          </cell>
          <cell r="E6328" t="str">
            <v>KS</v>
          </cell>
          <cell r="F6328">
            <v>95</v>
          </cell>
        </row>
        <row r="6329">
          <cell r="A6329">
            <v>6175590</v>
          </cell>
          <cell r="B6329" t="str">
            <v>Kryt vnitřního rohu...WDKH-I30045RW</v>
          </cell>
          <cell r="C6329">
            <v>96</v>
          </cell>
          <cell r="D6329">
            <v>1</v>
          </cell>
          <cell r="E6329" t="str">
            <v>KS</v>
          </cell>
          <cell r="F6329">
            <v>96</v>
          </cell>
        </row>
        <row r="6330">
          <cell r="A6330">
            <v>6175594</v>
          </cell>
          <cell r="B6330" t="str">
            <v>Kryt vnitřního rohu...WDKH-I40060RW</v>
          </cell>
          <cell r="C6330">
            <v>342</v>
          </cell>
          <cell r="D6330">
            <v>1</v>
          </cell>
          <cell r="E6330" t="str">
            <v>KS</v>
          </cell>
          <cell r="F6330">
            <v>342</v>
          </cell>
        </row>
        <row r="6331">
          <cell r="A6331">
            <v>6175606</v>
          </cell>
          <cell r="B6331" t="str">
            <v>Kryt vnitřního rohu...WDKH-I60150RW</v>
          </cell>
          <cell r="C6331">
            <v>540</v>
          </cell>
          <cell r="D6331">
            <v>1</v>
          </cell>
          <cell r="E6331" t="str">
            <v>KS</v>
          </cell>
          <cell r="F6331">
            <v>540</v>
          </cell>
        </row>
        <row r="6332">
          <cell r="A6332">
            <v>6175624</v>
          </cell>
          <cell r="B6332" t="str">
            <v>Kryt vnějšího rohu...WDKH-A20020RW</v>
          </cell>
          <cell r="C6332">
            <v>95</v>
          </cell>
          <cell r="D6332">
            <v>1</v>
          </cell>
          <cell r="E6332" t="str">
            <v>KS</v>
          </cell>
          <cell r="F6332">
            <v>95</v>
          </cell>
        </row>
        <row r="6333">
          <cell r="A6333">
            <v>6175626</v>
          </cell>
          <cell r="B6333" t="str">
            <v>Kryt vnějšího rohu...WDKH-A30045RW</v>
          </cell>
          <cell r="C6333">
            <v>96</v>
          </cell>
          <cell r="D6333">
            <v>1</v>
          </cell>
          <cell r="E6333" t="str">
            <v>KS</v>
          </cell>
          <cell r="F6333">
            <v>96</v>
          </cell>
        </row>
        <row r="6334">
          <cell r="A6334">
            <v>6175630</v>
          </cell>
          <cell r="B6334" t="str">
            <v>Kryt vnějšího rohu...WDKH-A40060RW</v>
          </cell>
          <cell r="C6334">
            <v>342</v>
          </cell>
          <cell r="D6334">
            <v>1</v>
          </cell>
          <cell r="E6334" t="str">
            <v>KS</v>
          </cell>
          <cell r="F6334">
            <v>342</v>
          </cell>
        </row>
        <row r="6335">
          <cell r="A6335">
            <v>6175658</v>
          </cell>
          <cell r="B6335" t="str">
            <v>Kryt plochého rohu...WDKH-F20020RW</v>
          </cell>
          <cell r="C6335">
            <v>95</v>
          </cell>
          <cell r="D6335">
            <v>1</v>
          </cell>
          <cell r="E6335" t="str">
            <v>KS</v>
          </cell>
          <cell r="F6335">
            <v>95</v>
          </cell>
        </row>
        <row r="6336">
          <cell r="A6336">
            <v>6175662</v>
          </cell>
          <cell r="B6336" t="str">
            <v>Tvarovka plochého rohu...WDKH-F30045RW</v>
          </cell>
          <cell r="C6336">
            <v>96</v>
          </cell>
          <cell r="D6336">
            <v>1</v>
          </cell>
          <cell r="E6336" t="str">
            <v>KS</v>
          </cell>
          <cell r="F6336">
            <v>96</v>
          </cell>
        </row>
        <row r="6337">
          <cell r="A6337">
            <v>6175694</v>
          </cell>
          <cell r="B6337" t="str">
            <v>T kus...WDKH-T20020RW</v>
          </cell>
          <cell r="C6337">
            <v>95</v>
          </cell>
          <cell r="D6337">
            <v>1</v>
          </cell>
          <cell r="E6337" t="str">
            <v>KS</v>
          </cell>
          <cell r="F6337">
            <v>95</v>
          </cell>
        </row>
        <row r="6338">
          <cell r="A6338">
            <v>6175932</v>
          </cell>
          <cell r="B6338" t="str">
            <v>Koncový díl...WDKH-E30045LGR</v>
          </cell>
          <cell r="C6338">
            <v>78</v>
          </cell>
          <cell r="D6338">
            <v>1</v>
          </cell>
          <cell r="E6338" t="str">
            <v>KS</v>
          </cell>
          <cell r="F6338">
            <v>78</v>
          </cell>
        </row>
        <row r="6339">
          <cell r="A6339">
            <v>6175936</v>
          </cell>
          <cell r="B6339" t="str">
            <v>Koncový díl...WDKH-E40060LGR</v>
          </cell>
          <cell r="C6339">
            <v>140</v>
          </cell>
          <cell r="D6339">
            <v>1</v>
          </cell>
          <cell r="E6339" t="str">
            <v>KS</v>
          </cell>
          <cell r="F6339">
            <v>140</v>
          </cell>
        </row>
        <row r="6340">
          <cell r="A6340">
            <v>6175940</v>
          </cell>
          <cell r="B6340" t="str">
            <v>Koncový díl...WDKH-E60090LGR</v>
          </cell>
          <cell r="C6340">
            <v>155</v>
          </cell>
          <cell r="D6340">
            <v>1</v>
          </cell>
          <cell r="E6340" t="str">
            <v>KS</v>
          </cell>
          <cell r="F6340">
            <v>155</v>
          </cell>
        </row>
        <row r="6341">
          <cell r="A6341">
            <v>6175972</v>
          </cell>
          <cell r="B6341" t="str">
            <v>Kryt vnitřního rohu...WDKH-I40060LGR</v>
          </cell>
          <cell r="C6341">
            <v>463</v>
          </cell>
          <cell r="D6341">
            <v>1</v>
          </cell>
          <cell r="E6341" t="str">
            <v>KS</v>
          </cell>
          <cell r="F6341">
            <v>463</v>
          </cell>
        </row>
        <row r="6342">
          <cell r="A6342">
            <v>6176044</v>
          </cell>
          <cell r="B6342" t="str">
            <v>Tvarovka plochého rohu...WDKH-F40060LGR</v>
          </cell>
          <cell r="C6342">
            <v>227</v>
          </cell>
          <cell r="D6342">
            <v>1</v>
          </cell>
          <cell r="E6342" t="str">
            <v>KS</v>
          </cell>
          <cell r="F6342">
            <v>227</v>
          </cell>
        </row>
        <row r="6343">
          <cell r="A6343">
            <v>6178001</v>
          </cell>
          <cell r="B6343" t="str">
            <v>Propojovací kanál...LK4 15015</v>
          </cell>
          <cell r="C6343">
            <v>67</v>
          </cell>
          <cell r="D6343">
            <v>1</v>
          </cell>
          <cell r="E6343" t="str">
            <v>M</v>
          </cell>
          <cell r="F6343">
            <v>67</v>
          </cell>
        </row>
        <row r="6344">
          <cell r="A6344">
            <v>6178003</v>
          </cell>
          <cell r="B6344" t="str">
            <v>Propojovací kanál...LK4 30015</v>
          </cell>
          <cell r="C6344">
            <v>78</v>
          </cell>
          <cell r="D6344">
            <v>1</v>
          </cell>
          <cell r="E6344" t="str">
            <v>M</v>
          </cell>
          <cell r="F6344">
            <v>78</v>
          </cell>
        </row>
        <row r="6345">
          <cell r="A6345">
            <v>6178005</v>
          </cell>
          <cell r="B6345" t="str">
            <v>Propojovací kanál...LK4 30025</v>
          </cell>
          <cell r="C6345">
            <v>104</v>
          </cell>
          <cell r="D6345">
            <v>1</v>
          </cell>
          <cell r="E6345" t="str">
            <v>M</v>
          </cell>
          <cell r="F6345">
            <v>104</v>
          </cell>
        </row>
        <row r="6346">
          <cell r="A6346">
            <v>6178010</v>
          </cell>
          <cell r="B6346" t="str">
            <v>Propojovací kanál...LK4 40025</v>
          </cell>
          <cell r="C6346">
            <v>115</v>
          </cell>
          <cell r="D6346">
            <v>1</v>
          </cell>
          <cell r="E6346" t="str">
            <v>M</v>
          </cell>
          <cell r="F6346">
            <v>115</v>
          </cell>
        </row>
        <row r="6347">
          <cell r="A6347">
            <v>6178012</v>
          </cell>
          <cell r="B6347" t="str">
            <v>Propojovací kanál...LK4 40040</v>
          </cell>
          <cell r="C6347">
            <v>131</v>
          </cell>
          <cell r="D6347">
            <v>1</v>
          </cell>
          <cell r="E6347" t="str">
            <v>M</v>
          </cell>
          <cell r="F6347">
            <v>131</v>
          </cell>
        </row>
        <row r="6348">
          <cell r="A6348">
            <v>6178014</v>
          </cell>
          <cell r="B6348" t="str">
            <v>Propojovací kanál...LK4 40060</v>
          </cell>
          <cell r="C6348">
            <v>161</v>
          </cell>
          <cell r="D6348">
            <v>1</v>
          </cell>
          <cell r="E6348" t="str">
            <v>M</v>
          </cell>
          <cell r="F6348">
            <v>161</v>
          </cell>
        </row>
        <row r="6349">
          <cell r="A6349">
            <v>6178016</v>
          </cell>
          <cell r="B6349" t="str">
            <v>Propojovací kanál...LK4 40080</v>
          </cell>
          <cell r="C6349">
            <v>223</v>
          </cell>
          <cell r="D6349">
            <v>1</v>
          </cell>
          <cell r="E6349" t="str">
            <v>M</v>
          </cell>
          <cell r="F6349">
            <v>223</v>
          </cell>
        </row>
        <row r="6350">
          <cell r="A6350">
            <v>6178018</v>
          </cell>
          <cell r="B6350" t="str">
            <v>Propojovací kanál...LK4 40100</v>
          </cell>
          <cell r="C6350">
            <v>279</v>
          </cell>
          <cell r="D6350">
            <v>1</v>
          </cell>
          <cell r="E6350" t="str">
            <v>M</v>
          </cell>
          <cell r="F6350">
            <v>279</v>
          </cell>
        </row>
        <row r="6351">
          <cell r="A6351">
            <v>6178026</v>
          </cell>
          <cell r="B6351" t="str">
            <v>Propojovací kanál...LK4 60015</v>
          </cell>
          <cell r="C6351">
            <v>127</v>
          </cell>
          <cell r="D6351">
            <v>1</v>
          </cell>
          <cell r="E6351" t="str">
            <v>M</v>
          </cell>
          <cell r="F6351">
            <v>127</v>
          </cell>
        </row>
        <row r="6352">
          <cell r="A6352">
            <v>6178028</v>
          </cell>
          <cell r="B6352" t="str">
            <v>Propojovací kanál...LK4 60025</v>
          </cell>
          <cell r="C6352">
            <v>138</v>
          </cell>
          <cell r="D6352">
            <v>1</v>
          </cell>
          <cell r="E6352" t="str">
            <v>M</v>
          </cell>
          <cell r="F6352">
            <v>138</v>
          </cell>
        </row>
        <row r="6353">
          <cell r="A6353">
            <v>6178031</v>
          </cell>
          <cell r="B6353" t="str">
            <v>Propojovací kanál...LK4 60040</v>
          </cell>
          <cell r="C6353">
            <v>156</v>
          </cell>
          <cell r="D6353">
            <v>1</v>
          </cell>
          <cell r="E6353" t="str">
            <v>M</v>
          </cell>
          <cell r="F6353">
            <v>156</v>
          </cell>
        </row>
        <row r="6354">
          <cell r="A6354">
            <v>6178033</v>
          </cell>
          <cell r="B6354" t="str">
            <v>Propojovací kanál...LK4 60060</v>
          </cell>
          <cell r="C6354">
            <v>191</v>
          </cell>
          <cell r="D6354">
            <v>1</v>
          </cell>
          <cell r="E6354" t="str">
            <v>M</v>
          </cell>
          <cell r="F6354">
            <v>191</v>
          </cell>
        </row>
        <row r="6355">
          <cell r="A6355">
            <v>6178035</v>
          </cell>
          <cell r="B6355" t="str">
            <v>Propojovací kanál...LK4 60080</v>
          </cell>
          <cell r="C6355">
            <v>247</v>
          </cell>
          <cell r="D6355">
            <v>1</v>
          </cell>
          <cell r="E6355" t="str">
            <v>M</v>
          </cell>
          <cell r="F6355">
            <v>247</v>
          </cell>
        </row>
        <row r="6356">
          <cell r="A6356">
            <v>6178037</v>
          </cell>
          <cell r="B6356" t="str">
            <v>Propojovací kanál...LK4 60100</v>
          </cell>
          <cell r="C6356">
            <v>276</v>
          </cell>
          <cell r="D6356">
            <v>1</v>
          </cell>
          <cell r="E6356" t="str">
            <v>M</v>
          </cell>
          <cell r="F6356">
            <v>276</v>
          </cell>
        </row>
        <row r="6357">
          <cell r="A6357">
            <v>6178039</v>
          </cell>
          <cell r="B6357" t="str">
            <v>Propojovací kanál...LK4 60120</v>
          </cell>
          <cell r="C6357">
            <v>321</v>
          </cell>
          <cell r="D6357">
            <v>1</v>
          </cell>
          <cell r="E6357" t="str">
            <v>M</v>
          </cell>
          <cell r="F6357">
            <v>321</v>
          </cell>
        </row>
        <row r="6358">
          <cell r="A6358">
            <v>6178050</v>
          </cell>
          <cell r="B6358" t="str">
            <v>Propojovací kanál...LK4 80025</v>
          </cell>
          <cell r="C6358">
            <v>185</v>
          </cell>
          <cell r="D6358">
            <v>1</v>
          </cell>
          <cell r="E6358" t="str">
            <v>M</v>
          </cell>
          <cell r="F6358">
            <v>185</v>
          </cell>
        </row>
        <row r="6359">
          <cell r="A6359">
            <v>6178052</v>
          </cell>
          <cell r="B6359" t="str">
            <v>Propojovací kanál...LK4 80040</v>
          </cell>
          <cell r="C6359">
            <v>191</v>
          </cell>
          <cell r="D6359">
            <v>1</v>
          </cell>
          <cell r="E6359" t="str">
            <v>M</v>
          </cell>
          <cell r="F6359">
            <v>191</v>
          </cell>
        </row>
        <row r="6360">
          <cell r="A6360">
            <v>6178054</v>
          </cell>
          <cell r="B6360" t="str">
            <v>Propojovací kanál...LK4 80060</v>
          </cell>
          <cell r="C6360">
            <v>218</v>
          </cell>
          <cell r="D6360">
            <v>1</v>
          </cell>
          <cell r="E6360" t="str">
            <v>M</v>
          </cell>
          <cell r="F6360">
            <v>218</v>
          </cell>
        </row>
        <row r="6361">
          <cell r="A6361">
            <v>6178056</v>
          </cell>
          <cell r="B6361" t="str">
            <v>Propojovací kanál...LK4 80080</v>
          </cell>
          <cell r="C6361">
            <v>279</v>
          </cell>
          <cell r="D6361">
            <v>1</v>
          </cell>
          <cell r="E6361" t="str">
            <v>M</v>
          </cell>
          <cell r="F6361">
            <v>279</v>
          </cell>
        </row>
        <row r="6362">
          <cell r="A6362">
            <v>6178059</v>
          </cell>
          <cell r="B6362" t="str">
            <v>Propojovací kanál...LK4 80100</v>
          </cell>
          <cell r="C6362">
            <v>302</v>
          </cell>
          <cell r="D6362">
            <v>1</v>
          </cell>
          <cell r="E6362" t="str">
            <v>M</v>
          </cell>
          <cell r="F6362">
            <v>302</v>
          </cell>
        </row>
        <row r="6363">
          <cell r="A6363">
            <v>6178061</v>
          </cell>
          <cell r="B6363" t="str">
            <v>Propojovací kanál...LK4 80120</v>
          </cell>
          <cell r="C6363">
            <v>340</v>
          </cell>
          <cell r="D6363">
            <v>1</v>
          </cell>
          <cell r="E6363" t="str">
            <v>M</v>
          </cell>
          <cell r="F6363">
            <v>340</v>
          </cell>
        </row>
        <row r="6364">
          <cell r="A6364">
            <v>6178092</v>
          </cell>
          <cell r="B6364" t="str">
            <v>Přidržný můstek vodičů...LK4 H</v>
          </cell>
          <cell r="C6364">
            <v>4.24</v>
          </cell>
          <cell r="D6364">
            <v>100</v>
          </cell>
          <cell r="E6364" t="str">
            <v>KS</v>
          </cell>
          <cell r="F6364">
            <v>424</v>
          </cell>
        </row>
        <row r="6365">
          <cell r="A6365">
            <v>6178203</v>
          </cell>
          <cell r="B6365" t="str">
            <v>Propojovací kanál...LK4 N 60025</v>
          </cell>
          <cell r="C6365">
            <v>138</v>
          </cell>
          <cell r="D6365">
            <v>1</v>
          </cell>
          <cell r="E6365" t="str">
            <v>M</v>
          </cell>
          <cell r="F6365">
            <v>138</v>
          </cell>
        </row>
        <row r="6366">
          <cell r="A6366">
            <v>6178205</v>
          </cell>
          <cell r="B6366" t="str">
            <v>Propojovací kanál...LK4 N 60040</v>
          </cell>
          <cell r="C6366">
            <v>156</v>
          </cell>
          <cell r="D6366">
            <v>1</v>
          </cell>
          <cell r="E6366" t="str">
            <v>M</v>
          </cell>
          <cell r="F6366">
            <v>156</v>
          </cell>
        </row>
        <row r="6367">
          <cell r="A6367">
            <v>6178207</v>
          </cell>
          <cell r="B6367" t="str">
            <v>Propojovací kanál...LK4 N 60060</v>
          </cell>
          <cell r="C6367">
            <v>191</v>
          </cell>
          <cell r="D6367">
            <v>1</v>
          </cell>
          <cell r="E6367" t="str">
            <v>M</v>
          </cell>
          <cell r="F6367">
            <v>191</v>
          </cell>
        </row>
        <row r="6368">
          <cell r="A6368">
            <v>6178209</v>
          </cell>
          <cell r="B6368" t="str">
            <v>Propojovací kanál...LK4 N 60080</v>
          </cell>
          <cell r="C6368">
            <v>247</v>
          </cell>
          <cell r="D6368">
            <v>1</v>
          </cell>
          <cell r="E6368" t="str">
            <v>M</v>
          </cell>
          <cell r="F6368">
            <v>247</v>
          </cell>
        </row>
        <row r="6369">
          <cell r="A6369">
            <v>6178211</v>
          </cell>
          <cell r="B6369" t="str">
            <v>Propojovací kanál...LK4 N 60100</v>
          </cell>
          <cell r="C6369">
            <v>272</v>
          </cell>
          <cell r="D6369">
            <v>1</v>
          </cell>
          <cell r="E6369" t="str">
            <v>M</v>
          </cell>
          <cell r="F6369">
            <v>272</v>
          </cell>
        </row>
        <row r="6370">
          <cell r="A6370">
            <v>6178225</v>
          </cell>
          <cell r="B6370" t="str">
            <v>Propojovací kanál...LK4 N 80025</v>
          </cell>
          <cell r="C6370">
            <v>185</v>
          </cell>
          <cell r="D6370">
            <v>1</v>
          </cell>
          <cell r="E6370" t="str">
            <v>M</v>
          </cell>
          <cell r="F6370">
            <v>185</v>
          </cell>
        </row>
        <row r="6371">
          <cell r="A6371">
            <v>6178227</v>
          </cell>
          <cell r="B6371" t="str">
            <v>Propojovací kanál...LK4 N 80040</v>
          </cell>
          <cell r="C6371">
            <v>191</v>
          </cell>
          <cell r="D6371">
            <v>1</v>
          </cell>
          <cell r="E6371" t="str">
            <v>M</v>
          </cell>
          <cell r="F6371">
            <v>191</v>
          </cell>
        </row>
        <row r="6372">
          <cell r="A6372">
            <v>6178229</v>
          </cell>
          <cell r="B6372" t="str">
            <v>Propojovací kanál...LK4 N 80060</v>
          </cell>
          <cell r="C6372">
            <v>218</v>
          </cell>
          <cell r="D6372">
            <v>1</v>
          </cell>
          <cell r="E6372" t="str">
            <v>M</v>
          </cell>
          <cell r="F6372">
            <v>218</v>
          </cell>
        </row>
        <row r="6373">
          <cell r="A6373">
            <v>6178231</v>
          </cell>
          <cell r="B6373" t="str">
            <v>Propojovací kanál...LK4 N 80080</v>
          </cell>
          <cell r="C6373">
            <v>272</v>
          </cell>
          <cell r="D6373">
            <v>1</v>
          </cell>
          <cell r="E6373" t="str">
            <v>M</v>
          </cell>
          <cell r="F6373">
            <v>272</v>
          </cell>
        </row>
        <row r="6374">
          <cell r="A6374">
            <v>6178233</v>
          </cell>
          <cell r="B6374" t="str">
            <v>Propojovací kanál...LK4 N 80100</v>
          </cell>
          <cell r="C6374">
            <v>302</v>
          </cell>
          <cell r="D6374">
            <v>1</v>
          </cell>
          <cell r="E6374" t="str">
            <v>M</v>
          </cell>
          <cell r="F6374">
            <v>302</v>
          </cell>
        </row>
        <row r="6375">
          <cell r="A6375">
            <v>6178302</v>
          </cell>
          <cell r="B6375" t="str">
            <v>Propojovací kanál...LKV 25025</v>
          </cell>
          <cell r="C6375">
            <v>97</v>
          </cell>
          <cell r="D6375">
            <v>1</v>
          </cell>
          <cell r="E6375" t="str">
            <v>M</v>
          </cell>
          <cell r="F6375">
            <v>97</v>
          </cell>
        </row>
        <row r="6376">
          <cell r="A6376">
            <v>6178305</v>
          </cell>
          <cell r="B6376" t="str">
            <v>Propojovací kanál...LKV 37025</v>
          </cell>
          <cell r="C6376">
            <v>104</v>
          </cell>
          <cell r="D6376">
            <v>1</v>
          </cell>
          <cell r="E6376" t="str">
            <v>M</v>
          </cell>
          <cell r="F6376">
            <v>104</v>
          </cell>
        </row>
        <row r="6377">
          <cell r="A6377">
            <v>6178307</v>
          </cell>
          <cell r="B6377" t="str">
            <v>Propojovací kanál...LKV 37037</v>
          </cell>
          <cell r="C6377">
            <v>135</v>
          </cell>
          <cell r="D6377">
            <v>1</v>
          </cell>
          <cell r="E6377" t="str">
            <v>M</v>
          </cell>
          <cell r="F6377">
            <v>135</v>
          </cell>
        </row>
        <row r="6378">
          <cell r="A6378">
            <v>6178310</v>
          </cell>
          <cell r="B6378" t="str">
            <v>Propojovací kanál...LKV 50025</v>
          </cell>
          <cell r="C6378">
            <v>113</v>
          </cell>
          <cell r="D6378">
            <v>1</v>
          </cell>
          <cell r="E6378" t="str">
            <v>M</v>
          </cell>
          <cell r="F6378">
            <v>113</v>
          </cell>
        </row>
        <row r="6379">
          <cell r="A6379">
            <v>6178312</v>
          </cell>
          <cell r="B6379" t="str">
            <v>Propojovací kanál...LKV 50037</v>
          </cell>
          <cell r="C6379">
            <v>136</v>
          </cell>
          <cell r="D6379">
            <v>1</v>
          </cell>
          <cell r="E6379" t="str">
            <v>M</v>
          </cell>
          <cell r="F6379">
            <v>136</v>
          </cell>
        </row>
        <row r="6380">
          <cell r="A6380">
            <v>6178314</v>
          </cell>
          <cell r="B6380" t="str">
            <v>Propojovací kanál...LKV 50050</v>
          </cell>
          <cell r="C6380">
            <v>165</v>
          </cell>
          <cell r="D6380">
            <v>1</v>
          </cell>
          <cell r="E6380" t="str">
            <v>M</v>
          </cell>
          <cell r="F6380">
            <v>165</v>
          </cell>
        </row>
        <row r="6381">
          <cell r="A6381">
            <v>6178316</v>
          </cell>
          <cell r="B6381" t="str">
            <v>Propojovací kanál...LKV 50075</v>
          </cell>
          <cell r="C6381">
            <v>209</v>
          </cell>
          <cell r="D6381">
            <v>1</v>
          </cell>
          <cell r="E6381" t="str">
            <v>M</v>
          </cell>
          <cell r="F6381">
            <v>209</v>
          </cell>
        </row>
        <row r="6382">
          <cell r="A6382">
            <v>6178320</v>
          </cell>
          <cell r="B6382" t="str">
            <v>Propojovací kanál...LKV 75025</v>
          </cell>
          <cell r="C6382">
            <v>155</v>
          </cell>
          <cell r="D6382">
            <v>1</v>
          </cell>
          <cell r="E6382" t="str">
            <v>M</v>
          </cell>
          <cell r="F6382">
            <v>155</v>
          </cell>
        </row>
        <row r="6383">
          <cell r="A6383">
            <v>6178322</v>
          </cell>
          <cell r="B6383" t="str">
            <v>Propojovací kanál...LKV 75037</v>
          </cell>
          <cell r="C6383">
            <v>167</v>
          </cell>
          <cell r="D6383">
            <v>1</v>
          </cell>
          <cell r="E6383" t="str">
            <v>M</v>
          </cell>
          <cell r="F6383">
            <v>167</v>
          </cell>
        </row>
        <row r="6384">
          <cell r="A6384">
            <v>6178324</v>
          </cell>
          <cell r="B6384" t="str">
            <v>Propojovací kanál...LKV 75050</v>
          </cell>
          <cell r="C6384">
            <v>198</v>
          </cell>
          <cell r="D6384">
            <v>1</v>
          </cell>
          <cell r="E6384" t="str">
            <v>M</v>
          </cell>
          <cell r="F6384">
            <v>198</v>
          </cell>
        </row>
        <row r="6385">
          <cell r="A6385">
            <v>6178326</v>
          </cell>
          <cell r="B6385" t="str">
            <v>Propojovací kanál...LKV 75075</v>
          </cell>
          <cell r="C6385">
            <v>234</v>
          </cell>
          <cell r="D6385">
            <v>1</v>
          </cell>
          <cell r="E6385" t="str">
            <v>M</v>
          </cell>
          <cell r="F6385">
            <v>234</v>
          </cell>
        </row>
        <row r="6386">
          <cell r="A6386">
            <v>6178328</v>
          </cell>
          <cell r="B6386" t="str">
            <v>Propojovací kanál...LKV 75100</v>
          </cell>
          <cell r="C6386">
            <v>289</v>
          </cell>
          <cell r="D6386">
            <v>1</v>
          </cell>
          <cell r="E6386" t="str">
            <v>M</v>
          </cell>
          <cell r="F6386">
            <v>289</v>
          </cell>
        </row>
        <row r="6387">
          <cell r="A6387">
            <v>6178334</v>
          </cell>
          <cell r="B6387" t="str">
            <v>Propojovací kanál...LKV 10037</v>
          </cell>
          <cell r="C6387">
            <v>223</v>
          </cell>
          <cell r="D6387">
            <v>1</v>
          </cell>
          <cell r="E6387" t="str">
            <v>M</v>
          </cell>
          <cell r="F6387">
            <v>223</v>
          </cell>
        </row>
        <row r="6388">
          <cell r="A6388">
            <v>6178336</v>
          </cell>
          <cell r="B6388" t="str">
            <v>Propojovací kanál...LKV 10050</v>
          </cell>
          <cell r="C6388">
            <v>239</v>
          </cell>
          <cell r="D6388">
            <v>1</v>
          </cell>
          <cell r="E6388" t="str">
            <v>M</v>
          </cell>
          <cell r="F6388">
            <v>239</v>
          </cell>
        </row>
        <row r="6389">
          <cell r="A6389">
            <v>6178338</v>
          </cell>
          <cell r="B6389" t="str">
            <v>Propojovací kanál...LKV 10075</v>
          </cell>
          <cell r="C6389">
            <v>328</v>
          </cell>
          <cell r="D6389">
            <v>1</v>
          </cell>
          <cell r="E6389" t="str">
            <v>M</v>
          </cell>
          <cell r="F6389">
            <v>328</v>
          </cell>
        </row>
        <row r="6390">
          <cell r="A6390">
            <v>6178341</v>
          </cell>
          <cell r="B6390" t="str">
            <v>Propojovací kanál...LKV 100100</v>
          </cell>
          <cell r="C6390">
            <v>378</v>
          </cell>
          <cell r="D6390">
            <v>1</v>
          </cell>
          <cell r="E6390" t="str">
            <v>M</v>
          </cell>
          <cell r="F6390">
            <v>378</v>
          </cell>
        </row>
        <row r="6391">
          <cell r="A6391">
            <v>6178349</v>
          </cell>
          <cell r="B6391" t="str">
            <v>Přidržný můstek vodičů...LKV H</v>
          </cell>
          <cell r="C6391">
            <v>6.38</v>
          </cell>
          <cell r="D6391">
            <v>100</v>
          </cell>
          <cell r="E6391" t="str">
            <v>KS</v>
          </cell>
          <cell r="F6391">
            <v>638</v>
          </cell>
        </row>
        <row r="6392">
          <cell r="A6392">
            <v>6178420</v>
          </cell>
          <cell r="B6392" t="str">
            <v>Propojovací kanál...LKV N 75025</v>
          </cell>
          <cell r="C6392">
            <v>234</v>
          </cell>
          <cell r="D6392">
            <v>1</v>
          </cell>
          <cell r="E6392" t="str">
            <v>M</v>
          </cell>
          <cell r="F6392">
            <v>234</v>
          </cell>
        </row>
        <row r="6393">
          <cell r="A6393">
            <v>6178422</v>
          </cell>
          <cell r="B6393" t="str">
            <v>Propojovací kanál...LKV N 75037</v>
          </cell>
          <cell r="C6393">
            <v>258</v>
          </cell>
          <cell r="D6393">
            <v>1</v>
          </cell>
          <cell r="E6393" t="str">
            <v>M</v>
          </cell>
          <cell r="F6393">
            <v>258</v>
          </cell>
        </row>
        <row r="6394">
          <cell r="A6394">
            <v>6178424</v>
          </cell>
          <cell r="B6394" t="str">
            <v>Propojovací kanál...LKV N 75050</v>
          </cell>
          <cell r="C6394">
            <v>302</v>
          </cell>
          <cell r="D6394">
            <v>1</v>
          </cell>
          <cell r="E6394" t="str">
            <v>M</v>
          </cell>
          <cell r="F6394">
            <v>302</v>
          </cell>
        </row>
        <row r="6395">
          <cell r="A6395">
            <v>6178426</v>
          </cell>
          <cell r="B6395" t="str">
            <v>Propojovací kanál...LKV N 75075</v>
          </cell>
          <cell r="C6395">
            <v>367</v>
          </cell>
          <cell r="D6395">
            <v>1</v>
          </cell>
          <cell r="E6395" t="str">
            <v>M</v>
          </cell>
          <cell r="F6395">
            <v>367</v>
          </cell>
        </row>
        <row r="6396">
          <cell r="A6396">
            <v>6178428</v>
          </cell>
          <cell r="B6396" t="str">
            <v>Propojovací kanál...LKV N 75100</v>
          </cell>
          <cell r="C6396">
            <v>439</v>
          </cell>
          <cell r="D6396">
            <v>1</v>
          </cell>
          <cell r="E6396" t="str">
            <v>M</v>
          </cell>
          <cell r="F6396">
            <v>439</v>
          </cell>
        </row>
        <row r="6397">
          <cell r="A6397">
            <v>6178435</v>
          </cell>
          <cell r="B6397" t="str">
            <v>Propojovací kanál...LKV N 10037</v>
          </cell>
          <cell r="C6397">
            <v>214</v>
          </cell>
          <cell r="D6397">
            <v>1</v>
          </cell>
          <cell r="E6397" t="str">
            <v>M</v>
          </cell>
          <cell r="F6397">
            <v>214</v>
          </cell>
        </row>
        <row r="6398">
          <cell r="A6398">
            <v>6178437</v>
          </cell>
          <cell r="B6398" t="str">
            <v>Propojovací kanál...LKV N 10050</v>
          </cell>
          <cell r="C6398">
            <v>231</v>
          </cell>
          <cell r="D6398">
            <v>1</v>
          </cell>
          <cell r="E6398" t="str">
            <v>M</v>
          </cell>
          <cell r="F6398">
            <v>231</v>
          </cell>
        </row>
        <row r="6399">
          <cell r="A6399">
            <v>6178439</v>
          </cell>
          <cell r="B6399" t="str">
            <v>Propojovací kanál...LKV N 10075</v>
          </cell>
          <cell r="C6399">
            <v>315</v>
          </cell>
          <cell r="D6399">
            <v>1</v>
          </cell>
          <cell r="E6399" t="str">
            <v>M</v>
          </cell>
          <cell r="F6399">
            <v>315</v>
          </cell>
        </row>
        <row r="6400">
          <cell r="A6400">
            <v>6178441</v>
          </cell>
          <cell r="B6400" t="str">
            <v>Propojovací kanál...LKV N 100100</v>
          </cell>
          <cell r="C6400">
            <v>559</v>
          </cell>
          <cell r="D6400">
            <v>1</v>
          </cell>
          <cell r="E6400" t="str">
            <v>M</v>
          </cell>
          <cell r="F6400">
            <v>559</v>
          </cell>
        </row>
        <row r="6401">
          <cell r="A6401">
            <v>6178482</v>
          </cell>
          <cell r="B6401" t="str">
            <v>Vrchní díl...LK4 D 25</v>
          </cell>
          <cell r="C6401">
            <v>61</v>
          </cell>
          <cell r="D6401">
            <v>1</v>
          </cell>
          <cell r="E6401" t="str">
            <v>M</v>
          </cell>
          <cell r="F6401">
            <v>61</v>
          </cell>
        </row>
        <row r="6402">
          <cell r="A6402">
            <v>6178484</v>
          </cell>
          <cell r="B6402" t="str">
            <v>Vrchní díl...LK4 D 40</v>
          </cell>
          <cell r="C6402">
            <v>71</v>
          </cell>
          <cell r="D6402">
            <v>1</v>
          </cell>
          <cell r="E6402" t="str">
            <v>M</v>
          </cell>
          <cell r="F6402">
            <v>71</v>
          </cell>
        </row>
        <row r="6403">
          <cell r="A6403">
            <v>6178486</v>
          </cell>
          <cell r="B6403" t="str">
            <v>Vrchní díl...LK4 D 60</v>
          </cell>
          <cell r="C6403">
            <v>73</v>
          </cell>
          <cell r="D6403">
            <v>1</v>
          </cell>
          <cell r="E6403" t="str">
            <v>M</v>
          </cell>
          <cell r="F6403">
            <v>73</v>
          </cell>
        </row>
        <row r="6404">
          <cell r="A6404">
            <v>6178488</v>
          </cell>
          <cell r="B6404" t="str">
            <v>Vrchní díl...LK4 D 80</v>
          </cell>
          <cell r="C6404">
            <v>95</v>
          </cell>
          <cell r="D6404">
            <v>1</v>
          </cell>
          <cell r="E6404" t="str">
            <v>M</v>
          </cell>
          <cell r="F6404">
            <v>95</v>
          </cell>
        </row>
        <row r="6405">
          <cell r="A6405">
            <v>6178490</v>
          </cell>
          <cell r="B6405" t="str">
            <v>Vrchní díl...LK4 D 100</v>
          </cell>
          <cell r="C6405">
            <v>125</v>
          </cell>
          <cell r="D6405">
            <v>1</v>
          </cell>
          <cell r="E6405" t="str">
            <v>M</v>
          </cell>
          <cell r="F6405">
            <v>125</v>
          </cell>
        </row>
        <row r="6406">
          <cell r="A6406">
            <v>6178504</v>
          </cell>
          <cell r="B6406" t="str">
            <v>Vrchní díl...LKV D 25</v>
          </cell>
          <cell r="C6406">
            <v>66</v>
          </cell>
          <cell r="D6406">
            <v>1</v>
          </cell>
          <cell r="E6406" t="str">
            <v>M</v>
          </cell>
          <cell r="F6406">
            <v>66</v>
          </cell>
        </row>
        <row r="6407">
          <cell r="A6407">
            <v>6178508</v>
          </cell>
          <cell r="B6407" t="str">
            <v>Vrchní díl...LKV D 50</v>
          </cell>
          <cell r="C6407">
            <v>88</v>
          </cell>
          <cell r="D6407">
            <v>1</v>
          </cell>
          <cell r="E6407" t="str">
            <v>M</v>
          </cell>
          <cell r="F6407">
            <v>88</v>
          </cell>
        </row>
        <row r="6408">
          <cell r="A6408">
            <v>6178510</v>
          </cell>
          <cell r="B6408" t="str">
            <v>Vrchní díl...LKV D 75</v>
          </cell>
          <cell r="C6408">
            <v>133</v>
          </cell>
          <cell r="D6408">
            <v>1</v>
          </cell>
          <cell r="E6408" t="str">
            <v>M</v>
          </cell>
          <cell r="F6408">
            <v>133</v>
          </cell>
        </row>
        <row r="6409">
          <cell r="A6409">
            <v>6178512</v>
          </cell>
          <cell r="B6409" t="str">
            <v>Vrchní díl...LKV D 100</v>
          </cell>
          <cell r="C6409">
            <v>209</v>
          </cell>
          <cell r="D6409">
            <v>1</v>
          </cell>
          <cell r="E6409" t="str">
            <v>M</v>
          </cell>
          <cell r="F6409">
            <v>209</v>
          </cell>
        </row>
        <row r="6410">
          <cell r="A6410">
            <v>6178520</v>
          </cell>
          <cell r="B6410" t="str">
            <v>Nýt rozpěrný...KSN1</v>
          </cell>
          <cell r="C6410">
            <v>1.7</v>
          </cell>
          <cell r="D6410">
            <v>100</v>
          </cell>
          <cell r="E6410" t="str">
            <v>KS</v>
          </cell>
          <cell r="F6410">
            <v>170</v>
          </cell>
        </row>
        <row r="6411">
          <cell r="A6411">
            <v>6178525</v>
          </cell>
          <cell r="B6411" t="str">
            <v>Nýt rozpěrný...KSN22</v>
          </cell>
          <cell r="C6411">
            <v>2.2400000000000002</v>
          </cell>
          <cell r="D6411">
            <v>100</v>
          </cell>
          <cell r="E6411" t="str">
            <v>KS</v>
          </cell>
          <cell r="F6411">
            <v>224</v>
          </cell>
        </row>
        <row r="6412">
          <cell r="A6412">
            <v>6178529</v>
          </cell>
          <cell r="B6412" t="str">
            <v>Nýtovací nástroj...KNW2</v>
          </cell>
          <cell r="C6412">
            <v>5763</v>
          </cell>
          <cell r="D6412">
            <v>1</v>
          </cell>
          <cell r="E6412" t="str">
            <v>KS</v>
          </cell>
          <cell r="F6412">
            <v>5763</v>
          </cell>
        </row>
        <row r="6413">
          <cell r="A6413">
            <v>6178533</v>
          </cell>
          <cell r="B6413" t="str">
            <v>Vylamovací kleště...AKZ2</v>
          </cell>
          <cell r="C6413">
            <v>8353</v>
          </cell>
          <cell r="D6413">
            <v>1</v>
          </cell>
          <cell r="E6413" t="str">
            <v>KS</v>
          </cell>
          <cell r="F6413">
            <v>8353</v>
          </cell>
        </row>
        <row r="6414">
          <cell r="A6414">
            <v>6178552</v>
          </cell>
          <cell r="B6414" t="str">
            <v>Propojovací kanál...LKVH N 75037</v>
          </cell>
          <cell r="C6414">
            <v>567</v>
          </cell>
          <cell r="D6414">
            <v>1</v>
          </cell>
          <cell r="E6414" t="str">
            <v>M</v>
          </cell>
          <cell r="F6414">
            <v>567</v>
          </cell>
        </row>
        <row r="6415">
          <cell r="A6415">
            <v>6178556</v>
          </cell>
          <cell r="B6415" t="str">
            <v>Propojovací kanál...LKVH N 75050</v>
          </cell>
          <cell r="C6415">
            <v>594</v>
          </cell>
          <cell r="D6415">
            <v>1</v>
          </cell>
          <cell r="E6415" t="str">
            <v>M</v>
          </cell>
          <cell r="F6415">
            <v>594</v>
          </cell>
        </row>
        <row r="6416">
          <cell r="A6416">
            <v>6178559</v>
          </cell>
          <cell r="B6416" t="str">
            <v>Propojovací kanál...LKVH N 75075</v>
          </cell>
          <cell r="C6416">
            <v>683</v>
          </cell>
          <cell r="D6416">
            <v>1</v>
          </cell>
          <cell r="E6416" t="str">
            <v>M</v>
          </cell>
          <cell r="F6416">
            <v>683</v>
          </cell>
        </row>
        <row r="6417">
          <cell r="A6417">
            <v>6178563</v>
          </cell>
          <cell r="B6417" t="str">
            <v>Propojovací kanál...LKVH N 75100</v>
          </cell>
          <cell r="C6417">
            <v>846</v>
          </cell>
          <cell r="D6417">
            <v>1</v>
          </cell>
          <cell r="E6417" t="str">
            <v>M</v>
          </cell>
          <cell r="F6417">
            <v>846</v>
          </cell>
        </row>
        <row r="6418">
          <cell r="A6418">
            <v>6178566</v>
          </cell>
          <cell r="B6418" t="str">
            <v>Propojovací kanál...LKVH N 75125</v>
          </cell>
          <cell r="C6418">
            <v>999</v>
          </cell>
          <cell r="D6418">
            <v>1</v>
          </cell>
          <cell r="E6418" t="str">
            <v>M</v>
          </cell>
          <cell r="F6418">
            <v>999</v>
          </cell>
        </row>
        <row r="6419">
          <cell r="A6419">
            <v>6178582</v>
          </cell>
          <cell r="B6419" t="str">
            <v>Propojovací kanál...LKVH 50037</v>
          </cell>
          <cell r="C6419">
            <v>386</v>
          </cell>
          <cell r="D6419">
            <v>1</v>
          </cell>
          <cell r="E6419" t="str">
            <v>M</v>
          </cell>
          <cell r="F6419">
            <v>386</v>
          </cell>
        </row>
        <row r="6420">
          <cell r="A6420">
            <v>6178585</v>
          </cell>
          <cell r="B6420" t="str">
            <v>Propojovací kanál...LKVH 50050</v>
          </cell>
          <cell r="C6420">
            <v>430</v>
          </cell>
          <cell r="D6420">
            <v>1</v>
          </cell>
          <cell r="E6420" t="str">
            <v>M</v>
          </cell>
          <cell r="F6420">
            <v>430</v>
          </cell>
        </row>
        <row r="6421">
          <cell r="A6421">
            <v>6178588</v>
          </cell>
          <cell r="B6421" t="str">
            <v>Propojovací kanál...LKVH 50075</v>
          </cell>
          <cell r="C6421">
            <v>533</v>
          </cell>
          <cell r="D6421">
            <v>1</v>
          </cell>
          <cell r="E6421" t="str">
            <v>M</v>
          </cell>
          <cell r="F6421">
            <v>533</v>
          </cell>
        </row>
        <row r="6422">
          <cell r="A6422">
            <v>6182011</v>
          </cell>
          <cell r="B6422" t="str">
            <v>Kryt vnitřního rohu...WDK HI20020LGR</v>
          </cell>
          <cell r="C6422">
            <v>21</v>
          </cell>
          <cell r="D6422">
            <v>1</v>
          </cell>
          <cell r="E6422" t="str">
            <v>KS</v>
          </cell>
          <cell r="F6422">
            <v>21</v>
          </cell>
        </row>
        <row r="6423">
          <cell r="A6423">
            <v>6182127</v>
          </cell>
          <cell r="B6423" t="str">
            <v>Kryt vnitřního rohu...WDK HI40060LGR</v>
          </cell>
          <cell r="C6423">
            <v>156</v>
          </cell>
          <cell r="D6423">
            <v>1</v>
          </cell>
          <cell r="E6423" t="str">
            <v>KS</v>
          </cell>
          <cell r="F6423">
            <v>156</v>
          </cell>
        </row>
        <row r="6424">
          <cell r="A6424">
            <v>6182306</v>
          </cell>
          <cell r="B6424" t="str">
            <v>Plochý roh...WDK F100130VW</v>
          </cell>
          <cell r="C6424">
            <v>1057</v>
          </cell>
          <cell r="D6424">
            <v>1</v>
          </cell>
          <cell r="E6424" t="str">
            <v>KS</v>
          </cell>
          <cell r="F6424">
            <v>1057</v>
          </cell>
        </row>
        <row r="6425">
          <cell r="A6425">
            <v>6182314</v>
          </cell>
          <cell r="B6425" t="str">
            <v>Plochý roh...WDK F100230CW</v>
          </cell>
          <cell r="C6425">
            <v>1247</v>
          </cell>
          <cell r="D6425">
            <v>1</v>
          </cell>
          <cell r="E6425" t="str">
            <v>KS</v>
          </cell>
          <cell r="F6425">
            <v>1247</v>
          </cell>
        </row>
        <row r="6426">
          <cell r="A6426">
            <v>6182349</v>
          </cell>
          <cell r="B6426" t="str">
            <v>Plochý roh...WDK F100230GR</v>
          </cell>
          <cell r="C6426">
            <v>1247</v>
          </cell>
          <cell r="D6426">
            <v>1</v>
          </cell>
          <cell r="E6426" t="str">
            <v>KS</v>
          </cell>
          <cell r="F6426">
            <v>1247</v>
          </cell>
        </row>
        <row r="6427">
          <cell r="A6427">
            <v>6182365</v>
          </cell>
          <cell r="B6427" t="str">
            <v>Plochý roh...WDK F100230LGR</v>
          </cell>
          <cell r="C6427">
            <v>1247</v>
          </cell>
          <cell r="D6427">
            <v>1</v>
          </cell>
          <cell r="E6427" t="str">
            <v>KS</v>
          </cell>
          <cell r="F6427">
            <v>1247</v>
          </cell>
        </row>
        <row r="6428">
          <cell r="A6428">
            <v>6182534</v>
          </cell>
          <cell r="B6428" t="str">
            <v>Kryt vnějšího rohu...WDK HA40060LGR</v>
          </cell>
          <cell r="C6428">
            <v>129</v>
          </cell>
          <cell r="D6428">
            <v>1</v>
          </cell>
          <cell r="E6428" t="str">
            <v>KS</v>
          </cell>
          <cell r="F6428">
            <v>129</v>
          </cell>
        </row>
        <row r="6429">
          <cell r="A6429">
            <v>6182713</v>
          </cell>
          <cell r="B6429" t="str">
            <v>Plochý roh...WDK F100230RW</v>
          </cell>
          <cell r="C6429">
            <v>1247</v>
          </cell>
          <cell r="D6429">
            <v>1</v>
          </cell>
          <cell r="E6429" t="str">
            <v>KS</v>
          </cell>
          <cell r="F6429">
            <v>1247</v>
          </cell>
        </row>
        <row r="6430">
          <cell r="A6430">
            <v>6182721</v>
          </cell>
          <cell r="B6430" t="str">
            <v>Plochý roh...WDK F100230VW</v>
          </cell>
          <cell r="C6430">
            <v>1247</v>
          </cell>
          <cell r="D6430">
            <v>1</v>
          </cell>
          <cell r="E6430" t="str">
            <v>KS</v>
          </cell>
          <cell r="F6430">
            <v>1247</v>
          </cell>
        </row>
        <row r="6431">
          <cell r="A6431">
            <v>6182748</v>
          </cell>
          <cell r="B6431" t="str">
            <v>Plochý roh...WDK F80170CW</v>
          </cell>
          <cell r="C6431">
            <v>1072</v>
          </cell>
          <cell r="D6431">
            <v>1</v>
          </cell>
          <cell r="E6431" t="str">
            <v>KS</v>
          </cell>
          <cell r="F6431">
            <v>1072</v>
          </cell>
        </row>
        <row r="6432">
          <cell r="A6432">
            <v>6182764</v>
          </cell>
          <cell r="B6432" t="str">
            <v>Plochý roh...WDK F80170GR</v>
          </cell>
          <cell r="C6432">
            <v>1072</v>
          </cell>
          <cell r="D6432">
            <v>1</v>
          </cell>
          <cell r="E6432" t="str">
            <v>KS</v>
          </cell>
          <cell r="F6432">
            <v>1072</v>
          </cell>
        </row>
        <row r="6433">
          <cell r="A6433">
            <v>6182925</v>
          </cell>
          <cell r="B6433" t="str">
            <v>Víko dílu T a křížení...WDK HK40060LGR</v>
          </cell>
          <cell r="C6433">
            <v>200</v>
          </cell>
          <cell r="D6433">
            <v>1</v>
          </cell>
          <cell r="E6433" t="str">
            <v>KS</v>
          </cell>
          <cell r="F6433">
            <v>200</v>
          </cell>
        </row>
        <row r="6434">
          <cell r="A6434">
            <v>6182933</v>
          </cell>
          <cell r="B6434" t="str">
            <v>Víko dílu T a křížení...WDK HK40090LGR</v>
          </cell>
          <cell r="C6434">
            <v>204</v>
          </cell>
          <cell r="D6434">
            <v>1</v>
          </cell>
          <cell r="E6434" t="str">
            <v>KS</v>
          </cell>
          <cell r="F6434">
            <v>204</v>
          </cell>
        </row>
        <row r="6435">
          <cell r="A6435">
            <v>6182941</v>
          </cell>
          <cell r="B6435" t="str">
            <v>Víko dílu T a křížení...WDK HK40110LGR</v>
          </cell>
          <cell r="C6435">
            <v>227</v>
          </cell>
          <cell r="D6435">
            <v>1</v>
          </cell>
          <cell r="E6435" t="str">
            <v>KS</v>
          </cell>
          <cell r="F6435">
            <v>227</v>
          </cell>
        </row>
        <row r="6436">
          <cell r="A6436">
            <v>6183344</v>
          </cell>
          <cell r="B6436" t="str">
            <v>Kryt plochého rohu...WDK HF40060LGR</v>
          </cell>
          <cell r="C6436">
            <v>176</v>
          </cell>
          <cell r="D6436">
            <v>1</v>
          </cell>
          <cell r="E6436" t="str">
            <v>KS</v>
          </cell>
          <cell r="F6436">
            <v>176</v>
          </cell>
        </row>
        <row r="6437">
          <cell r="A6437">
            <v>6183352</v>
          </cell>
          <cell r="B6437" t="str">
            <v>Kryt plochého rohu...WDK HF40090LGR</v>
          </cell>
          <cell r="C6437">
            <v>183</v>
          </cell>
          <cell r="D6437">
            <v>1</v>
          </cell>
          <cell r="E6437" t="str">
            <v>KS</v>
          </cell>
          <cell r="F6437">
            <v>183</v>
          </cell>
        </row>
        <row r="6438">
          <cell r="A6438">
            <v>6183360</v>
          </cell>
          <cell r="B6438" t="str">
            <v>Kryt plochého rohu...WDK HF40110LGR</v>
          </cell>
          <cell r="C6438">
            <v>298</v>
          </cell>
          <cell r="D6438">
            <v>1</v>
          </cell>
          <cell r="E6438" t="str">
            <v>KS</v>
          </cell>
          <cell r="F6438">
            <v>298</v>
          </cell>
        </row>
        <row r="6439">
          <cell r="A6439">
            <v>6183523</v>
          </cell>
          <cell r="B6439" t="str">
            <v>Plochý roh...WDK F80170LGR</v>
          </cell>
          <cell r="C6439">
            <v>1072</v>
          </cell>
          <cell r="D6439">
            <v>1</v>
          </cell>
          <cell r="E6439" t="str">
            <v>KS</v>
          </cell>
          <cell r="F6439">
            <v>1072</v>
          </cell>
        </row>
        <row r="6440">
          <cell r="A6440">
            <v>6183531</v>
          </cell>
          <cell r="B6440" t="str">
            <v>Plochý roh...WDK F80170RW</v>
          </cell>
          <cell r="C6440">
            <v>1072</v>
          </cell>
          <cell r="D6440">
            <v>1</v>
          </cell>
          <cell r="E6440" t="str">
            <v>KS</v>
          </cell>
          <cell r="F6440">
            <v>1072</v>
          </cell>
        </row>
        <row r="6441">
          <cell r="A6441">
            <v>6183558</v>
          </cell>
          <cell r="B6441" t="str">
            <v>Plochý roh...WDK F80170VW</v>
          </cell>
          <cell r="C6441">
            <v>1072</v>
          </cell>
          <cell r="D6441">
            <v>1</v>
          </cell>
          <cell r="E6441" t="str">
            <v>KS</v>
          </cell>
          <cell r="F6441">
            <v>1072</v>
          </cell>
        </row>
        <row r="6442">
          <cell r="A6442">
            <v>6183574</v>
          </cell>
          <cell r="B6442" t="str">
            <v>Plochý roh...WDK F80210CW</v>
          </cell>
          <cell r="C6442">
            <v>1122</v>
          </cell>
          <cell r="D6442">
            <v>1</v>
          </cell>
          <cell r="E6442" t="str">
            <v>KS</v>
          </cell>
          <cell r="F6442">
            <v>1122</v>
          </cell>
        </row>
        <row r="6443">
          <cell r="A6443">
            <v>6183611</v>
          </cell>
          <cell r="B6443" t="str">
            <v>Koncový díl...WDK HE20020LGR</v>
          </cell>
          <cell r="C6443">
            <v>12</v>
          </cell>
          <cell r="D6443">
            <v>1</v>
          </cell>
          <cell r="E6443" t="str">
            <v>KS</v>
          </cell>
          <cell r="F6443">
            <v>12</v>
          </cell>
        </row>
        <row r="6444">
          <cell r="A6444">
            <v>6183654</v>
          </cell>
          <cell r="B6444" t="str">
            <v>Koncový díl...WDK HE20035LGR</v>
          </cell>
          <cell r="C6444">
            <v>12</v>
          </cell>
          <cell r="D6444">
            <v>1</v>
          </cell>
          <cell r="E6444" t="str">
            <v>KS</v>
          </cell>
          <cell r="F6444">
            <v>12</v>
          </cell>
        </row>
        <row r="6445">
          <cell r="A6445">
            <v>6183662</v>
          </cell>
          <cell r="B6445" t="str">
            <v>Koncový díl...WDK HE25025LGR</v>
          </cell>
          <cell r="C6445">
            <v>15</v>
          </cell>
          <cell r="D6445">
            <v>1</v>
          </cell>
          <cell r="E6445" t="str">
            <v>KS</v>
          </cell>
          <cell r="F6445">
            <v>15</v>
          </cell>
        </row>
        <row r="6446">
          <cell r="A6446">
            <v>6183735</v>
          </cell>
          <cell r="B6446" t="str">
            <v>Koncový díl...WDK HE40060LGR</v>
          </cell>
          <cell r="C6446">
            <v>23</v>
          </cell>
          <cell r="D6446">
            <v>1</v>
          </cell>
          <cell r="E6446" t="str">
            <v>KS</v>
          </cell>
          <cell r="F6446">
            <v>23</v>
          </cell>
        </row>
        <row r="6447">
          <cell r="A6447">
            <v>6183743</v>
          </cell>
          <cell r="B6447" t="str">
            <v>Koncový díl...WDK HE40090LGR</v>
          </cell>
          <cell r="C6447">
            <v>22</v>
          </cell>
          <cell r="D6447">
            <v>1</v>
          </cell>
          <cell r="E6447" t="str">
            <v>KS</v>
          </cell>
          <cell r="F6447">
            <v>22</v>
          </cell>
        </row>
        <row r="6448">
          <cell r="A6448">
            <v>6183824</v>
          </cell>
          <cell r="B6448" t="str">
            <v>Koncový díl...WDK HE60110LGR</v>
          </cell>
          <cell r="C6448">
            <v>35</v>
          </cell>
          <cell r="D6448">
            <v>1</v>
          </cell>
          <cell r="E6448" t="str">
            <v>KS</v>
          </cell>
          <cell r="F6448">
            <v>35</v>
          </cell>
        </row>
        <row r="6449">
          <cell r="A6449">
            <v>6183956</v>
          </cell>
          <cell r="B6449" t="str">
            <v>Koncový díl...WDK HE100130LGR</v>
          </cell>
          <cell r="C6449">
            <v>158</v>
          </cell>
          <cell r="D6449">
            <v>1</v>
          </cell>
          <cell r="E6449" t="str">
            <v>KS</v>
          </cell>
          <cell r="F6449">
            <v>158</v>
          </cell>
        </row>
        <row r="6450">
          <cell r="A6450">
            <v>6183980</v>
          </cell>
          <cell r="B6450" t="str">
            <v>Koncový díl...WDK HE100230LGR</v>
          </cell>
          <cell r="C6450">
            <v>137</v>
          </cell>
          <cell r="D6450">
            <v>1</v>
          </cell>
          <cell r="E6450" t="str">
            <v>KS</v>
          </cell>
          <cell r="F6450">
            <v>137</v>
          </cell>
        </row>
        <row r="6451">
          <cell r="A6451">
            <v>6183990</v>
          </cell>
          <cell r="B6451" t="str">
            <v>Díl T...WDK T100130RW</v>
          </cell>
          <cell r="C6451">
            <v>1057</v>
          </cell>
          <cell r="D6451">
            <v>1</v>
          </cell>
          <cell r="E6451" t="str">
            <v>KS</v>
          </cell>
          <cell r="F6451">
            <v>1057</v>
          </cell>
        </row>
        <row r="6452">
          <cell r="A6452">
            <v>6183992</v>
          </cell>
          <cell r="B6452" t="str">
            <v>Díl T...WDK T100230RW</v>
          </cell>
          <cell r="C6452">
            <v>1247</v>
          </cell>
          <cell r="D6452">
            <v>1</v>
          </cell>
          <cell r="E6452" t="str">
            <v>KS</v>
          </cell>
          <cell r="F6452">
            <v>1247</v>
          </cell>
        </row>
        <row r="6453">
          <cell r="A6453">
            <v>6183994</v>
          </cell>
          <cell r="B6453" t="str">
            <v>Díl T...WDK T80170RW</v>
          </cell>
          <cell r="C6453">
            <v>1072</v>
          </cell>
          <cell r="D6453">
            <v>1</v>
          </cell>
          <cell r="E6453" t="str">
            <v>KS</v>
          </cell>
          <cell r="F6453">
            <v>1072</v>
          </cell>
        </row>
        <row r="6454">
          <cell r="A6454">
            <v>6183996</v>
          </cell>
          <cell r="B6454" t="str">
            <v>Díl T...WDK T80210RW</v>
          </cell>
          <cell r="C6454">
            <v>1122</v>
          </cell>
          <cell r="D6454">
            <v>1</v>
          </cell>
          <cell r="E6454" t="str">
            <v>KS</v>
          </cell>
          <cell r="F6454">
            <v>1122</v>
          </cell>
        </row>
        <row r="6455">
          <cell r="A6455">
            <v>6191002</v>
          </cell>
          <cell r="B6455" t="str">
            <v>Nástěnný a stropní kanál...WDK15015RW</v>
          </cell>
          <cell r="C6455">
            <v>39</v>
          </cell>
          <cell r="D6455">
            <v>1</v>
          </cell>
          <cell r="E6455" t="str">
            <v>M</v>
          </cell>
          <cell r="F6455">
            <v>39</v>
          </cell>
        </row>
        <row r="6456">
          <cell r="A6456">
            <v>6191010</v>
          </cell>
          <cell r="B6456" t="str">
            <v>Nástěnný a stropní kanál...WDK15030RW</v>
          </cell>
          <cell r="C6456">
            <v>49</v>
          </cell>
          <cell r="D6456">
            <v>1</v>
          </cell>
          <cell r="E6456" t="str">
            <v>M</v>
          </cell>
          <cell r="F6456">
            <v>49</v>
          </cell>
        </row>
        <row r="6457">
          <cell r="A6457">
            <v>6191029</v>
          </cell>
          <cell r="B6457" t="str">
            <v>Nástěnný a stropní kanál...WDK15040RW</v>
          </cell>
          <cell r="C6457">
            <v>76</v>
          </cell>
          <cell r="D6457">
            <v>1</v>
          </cell>
          <cell r="E6457" t="str">
            <v>M</v>
          </cell>
          <cell r="F6457">
            <v>76</v>
          </cell>
        </row>
        <row r="6458">
          <cell r="A6458">
            <v>6191037</v>
          </cell>
          <cell r="B6458" t="str">
            <v>Nástěnný a stropní kanál...WDK20020RW</v>
          </cell>
          <cell r="C6458">
            <v>39</v>
          </cell>
          <cell r="D6458">
            <v>1</v>
          </cell>
          <cell r="E6458" t="str">
            <v>M</v>
          </cell>
          <cell r="F6458">
            <v>39</v>
          </cell>
        </row>
        <row r="6459">
          <cell r="A6459">
            <v>6191045</v>
          </cell>
          <cell r="B6459" t="str">
            <v>Nástěnný a stropní kanál...WDK20035RW</v>
          </cell>
          <cell r="C6459">
            <v>62</v>
          </cell>
          <cell r="D6459">
            <v>1</v>
          </cell>
          <cell r="E6459" t="str">
            <v>M</v>
          </cell>
          <cell r="F6459">
            <v>62</v>
          </cell>
        </row>
        <row r="6460">
          <cell r="A6460">
            <v>6191053</v>
          </cell>
          <cell r="B6460" t="str">
            <v>Nástěnný a stropní kanál...WDK25025RW</v>
          </cell>
          <cell r="C6460">
            <v>66</v>
          </cell>
          <cell r="D6460">
            <v>1</v>
          </cell>
          <cell r="E6460" t="str">
            <v>M</v>
          </cell>
          <cell r="F6460">
            <v>66</v>
          </cell>
        </row>
        <row r="6461">
          <cell r="A6461">
            <v>6191061</v>
          </cell>
          <cell r="B6461" t="str">
            <v>Nástěnný a stropní kanál...WDK25040RW</v>
          </cell>
          <cell r="C6461">
            <v>99</v>
          </cell>
          <cell r="D6461">
            <v>1</v>
          </cell>
          <cell r="E6461" t="str">
            <v>M</v>
          </cell>
          <cell r="F6461">
            <v>99</v>
          </cell>
        </row>
        <row r="6462">
          <cell r="A6462">
            <v>6191096</v>
          </cell>
          <cell r="B6462" t="str">
            <v>Nástěnný a stropní kanál...WDK30030RW</v>
          </cell>
          <cell r="C6462">
            <v>64</v>
          </cell>
          <cell r="D6462">
            <v>1</v>
          </cell>
          <cell r="E6462" t="str">
            <v>M</v>
          </cell>
          <cell r="F6462">
            <v>64</v>
          </cell>
        </row>
        <row r="6463">
          <cell r="A6463">
            <v>6191118</v>
          </cell>
          <cell r="B6463" t="str">
            <v>Nástěnný a stropní kanál...WDK30045RW</v>
          </cell>
          <cell r="C6463">
            <v>78</v>
          </cell>
          <cell r="D6463">
            <v>1</v>
          </cell>
          <cell r="E6463" t="str">
            <v>M</v>
          </cell>
          <cell r="F6463">
            <v>78</v>
          </cell>
        </row>
        <row r="6464">
          <cell r="A6464">
            <v>6191126</v>
          </cell>
          <cell r="B6464" t="str">
            <v>Nástěnný a stropní kanál...WDK40040RW</v>
          </cell>
          <cell r="C6464">
            <v>103</v>
          </cell>
          <cell r="D6464">
            <v>1</v>
          </cell>
          <cell r="E6464" t="str">
            <v>M</v>
          </cell>
          <cell r="F6464">
            <v>103</v>
          </cell>
        </row>
        <row r="6465">
          <cell r="A6465">
            <v>6191134</v>
          </cell>
          <cell r="B6465" t="str">
            <v>Nástěnný a stropní kanál...WDK40060RW</v>
          </cell>
          <cell r="C6465">
            <v>158</v>
          </cell>
          <cell r="D6465">
            <v>1</v>
          </cell>
          <cell r="E6465" t="str">
            <v>M</v>
          </cell>
          <cell r="F6465">
            <v>158</v>
          </cell>
        </row>
        <row r="6466">
          <cell r="A6466">
            <v>6191142</v>
          </cell>
          <cell r="B6466" t="str">
            <v>Nástěnný a stropní kanál...WDK40090RW</v>
          </cell>
          <cell r="C6466">
            <v>237</v>
          </cell>
          <cell r="D6466">
            <v>1</v>
          </cell>
          <cell r="E6466" t="str">
            <v>M</v>
          </cell>
          <cell r="F6466">
            <v>237</v>
          </cell>
        </row>
        <row r="6467">
          <cell r="A6467">
            <v>6191150</v>
          </cell>
          <cell r="B6467" t="str">
            <v>Nástěnný a stropní kanál...WDK40110RW</v>
          </cell>
          <cell r="C6467">
            <v>249</v>
          </cell>
          <cell r="D6467">
            <v>1</v>
          </cell>
          <cell r="E6467" t="str">
            <v>M</v>
          </cell>
          <cell r="F6467">
            <v>249</v>
          </cell>
        </row>
        <row r="6468">
          <cell r="A6468">
            <v>6191193</v>
          </cell>
          <cell r="B6468" t="str">
            <v>Nástěnný a stropní kanál...WDK60060RW</v>
          </cell>
          <cell r="C6468">
            <v>192</v>
          </cell>
          <cell r="D6468">
            <v>1</v>
          </cell>
          <cell r="E6468" t="str">
            <v>M</v>
          </cell>
          <cell r="F6468">
            <v>192</v>
          </cell>
        </row>
        <row r="6469">
          <cell r="A6469">
            <v>6191207</v>
          </cell>
          <cell r="B6469" t="str">
            <v>Nástěnný a stropní kanál...WDK60090RW</v>
          </cell>
          <cell r="C6469">
            <v>273</v>
          </cell>
          <cell r="D6469">
            <v>1</v>
          </cell>
          <cell r="E6469" t="str">
            <v>M</v>
          </cell>
          <cell r="F6469">
            <v>273</v>
          </cell>
        </row>
        <row r="6470">
          <cell r="A6470">
            <v>6191215</v>
          </cell>
          <cell r="B6470" t="str">
            <v>Nástěnný a stropní kanál...WDK60110RW</v>
          </cell>
          <cell r="C6470">
            <v>296</v>
          </cell>
          <cell r="D6470">
            <v>1</v>
          </cell>
          <cell r="E6470" t="str">
            <v>M</v>
          </cell>
          <cell r="F6470">
            <v>296</v>
          </cell>
        </row>
        <row r="6471">
          <cell r="A6471">
            <v>6191223</v>
          </cell>
          <cell r="B6471" t="str">
            <v>Nástěnný a stropní kanál...WDK60130RW</v>
          </cell>
          <cell r="C6471">
            <v>427</v>
          </cell>
          <cell r="D6471">
            <v>1</v>
          </cell>
          <cell r="E6471" t="str">
            <v>M</v>
          </cell>
          <cell r="F6471">
            <v>427</v>
          </cell>
        </row>
        <row r="6472">
          <cell r="A6472">
            <v>6191231</v>
          </cell>
          <cell r="B6472" t="str">
            <v>Nástěnný a stropní kanál...WDK60150RW</v>
          </cell>
          <cell r="C6472">
            <v>450</v>
          </cell>
          <cell r="D6472">
            <v>1</v>
          </cell>
          <cell r="E6472" t="str">
            <v>M</v>
          </cell>
          <cell r="F6472">
            <v>450</v>
          </cell>
        </row>
        <row r="6473">
          <cell r="A6473">
            <v>6191258</v>
          </cell>
          <cell r="B6473" t="str">
            <v>Nástěnný a stropní kanál...WDK60170RW</v>
          </cell>
          <cell r="C6473">
            <v>514</v>
          </cell>
          <cell r="D6473">
            <v>1</v>
          </cell>
          <cell r="E6473" t="str">
            <v>M</v>
          </cell>
          <cell r="F6473">
            <v>514</v>
          </cell>
        </row>
        <row r="6474">
          <cell r="A6474">
            <v>6191266</v>
          </cell>
          <cell r="B6474" t="str">
            <v>Nástěnný a stropní kanál...WDK60210RW</v>
          </cell>
          <cell r="C6474">
            <v>593</v>
          </cell>
          <cell r="D6474">
            <v>1</v>
          </cell>
          <cell r="E6474" t="str">
            <v>M</v>
          </cell>
          <cell r="F6474">
            <v>593</v>
          </cell>
        </row>
        <row r="6475">
          <cell r="A6475">
            <v>6191274</v>
          </cell>
          <cell r="B6475" t="str">
            <v>Nástěnný a stropní kanál...WDK60230RW</v>
          </cell>
          <cell r="C6475">
            <v>592</v>
          </cell>
          <cell r="D6475">
            <v>1</v>
          </cell>
          <cell r="E6475" t="str">
            <v>M</v>
          </cell>
          <cell r="F6475">
            <v>592</v>
          </cell>
        </row>
        <row r="6476">
          <cell r="A6476">
            <v>6191304</v>
          </cell>
          <cell r="B6476" t="str">
            <v>Nástěnný a stropní kanál...WDK80170RW</v>
          </cell>
          <cell r="C6476">
            <v>687</v>
          </cell>
          <cell r="D6476">
            <v>1</v>
          </cell>
          <cell r="E6476" t="str">
            <v>M</v>
          </cell>
          <cell r="F6476">
            <v>687</v>
          </cell>
        </row>
        <row r="6477">
          <cell r="A6477">
            <v>6191312</v>
          </cell>
          <cell r="B6477" t="str">
            <v>Nástěnný a stropní kanál...WDK80210RW</v>
          </cell>
          <cell r="C6477">
            <v>968</v>
          </cell>
          <cell r="D6477">
            <v>1</v>
          </cell>
          <cell r="E6477" t="str">
            <v>M</v>
          </cell>
          <cell r="F6477">
            <v>968</v>
          </cell>
        </row>
        <row r="6478">
          <cell r="A6478">
            <v>6191347</v>
          </cell>
          <cell r="B6478" t="str">
            <v>Nástěnný a stropní kanál...WDK100130RW</v>
          </cell>
          <cell r="C6478">
            <v>824</v>
          </cell>
          <cell r="D6478">
            <v>1</v>
          </cell>
          <cell r="E6478" t="str">
            <v>M</v>
          </cell>
          <cell r="F6478">
            <v>824</v>
          </cell>
        </row>
        <row r="6479">
          <cell r="A6479">
            <v>6191355</v>
          </cell>
          <cell r="B6479" t="str">
            <v>Nástěnný a stropní kanál...WDK100230RW</v>
          </cell>
          <cell r="C6479">
            <v>1113</v>
          </cell>
          <cell r="D6479">
            <v>1</v>
          </cell>
          <cell r="E6479" t="str">
            <v>M</v>
          </cell>
          <cell r="F6479">
            <v>1113</v>
          </cell>
        </row>
        <row r="6480">
          <cell r="A6480">
            <v>6191878</v>
          </cell>
          <cell r="B6480" t="str">
            <v>Kryt vnitřního rohu...WDK HI20020RW</v>
          </cell>
          <cell r="C6480">
            <v>20</v>
          </cell>
          <cell r="D6480">
            <v>1</v>
          </cell>
          <cell r="E6480" t="str">
            <v>KS</v>
          </cell>
          <cell r="F6480">
            <v>20</v>
          </cell>
        </row>
        <row r="6481">
          <cell r="A6481">
            <v>6191886</v>
          </cell>
          <cell r="B6481" t="str">
            <v>Kryt vnitřního rohu...WDK HI25025RW</v>
          </cell>
          <cell r="C6481">
            <v>25</v>
          </cell>
          <cell r="D6481">
            <v>1</v>
          </cell>
          <cell r="E6481" t="str">
            <v>KS</v>
          </cell>
          <cell r="F6481">
            <v>25</v>
          </cell>
        </row>
        <row r="6482">
          <cell r="A6482">
            <v>6191894</v>
          </cell>
          <cell r="B6482" t="str">
            <v>Kryt vnitřního rohu...WDK HI25040RW</v>
          </cell>
          <cell r="C6482">
            <v>37</v>
          </cell>
          <cell r="D6482">
            <v>1</v>
          </cell>
          <cell r="E6482" t="str">
            <v>KS</v>
          </cell>
          <cell r="F6482">
            <v>37</v>
          </cell>
        </row>
        <row r="6483">
          <cell r="A6483">
            <v>6191940</v>
          </cell>
          <cell r="B6483" t="str">
            <v>Kryt vnitřního rohu...WDK HI40040RW</v>
          </cell>
          <cell r="C6483">
            <v>33</v>
          </cell>
          <cell r="D6483">
            <v>1</v>
          </cell>
          <cell r="E6483" t="str">
            <v>KS</v>
          </cell>
          <cell r="F6483">
            <v>33</v>
          </cell>
        </row>
        <row r="6484">
          <cell r="A6484">
            <v>6191959</v>
          </cell>
          <cell r="B6484" t="str">
            <v>Kryt vnitřního rohu...WDK HI40060RW</v>
          </cell>
          <cell r="C6484">
            <v>166</v>
          </cell>
          <cell r="D6484">
            <v>1</v>
          </cell>
          <cell r="E6484" t="str">
            <v>KS</v>
          </cell>
          <cell r="F6484">
            <v>166</v>
          </cell>
        </row>
        <row r="6485">
          <cell r="A6485">
            <v>6191967</v>
          </cell>
          <cell r="B6485" t="str">
            <v>Kryt vnitřního rohu...WDK HI40090RW</v>
          </cell>
          <cell r="C6485">
            <v>137</v>
          </cell>
          <cell r="D6485">
            <v>1</v>
          </cell>
          <cell r="E6485" t="str">
            <v>KS</v>
          </cell>
          <cell r="F6485">
            <v>137</v>
          </cell>
        </row>
        <row r="6486">
          <cell r="A6486">
            <v>6191975</v>
          </cell>
          <cell r="B6486" t="str">
            <v>Kryt vnitřního rohu...WDK HI40110RW</v>
          </cell>
          <cell r="C6486">
            <v>179</v>
          </cell>
          <cell r="D6486">
            <v>1</v>
          </cell>
          <cell r="E6486" t="str">
            <v>KS</v>
          </cell>
          <cell r="F6486">
            <v>179</v>
          </cell>
        </row>
        <row r="6487">
          <cell r="A6487">
            <v>6192017</v>
          </cell>
          <cell r="B6487" t="str">
            <v>Kryt vnitřního rohu...WDK HI60060RW</v>
          </cell>
          <cell r="C6487">
            <v>152</v>
          </cell>
          <cell r="D6487">
            <v>1</v>
          </cell>
          <cell r="E6487" t="str">
            <v>KS</v>
          </cell>
          <cell r="F6487">
            <v>152</v>
          </cell>
        </row>
        <row r="6488">
          <cell r="A6488">
            <v>6192025</v>
          </cell>
          <cell r="B6488" t="str">
            <v>Kryt vnitřního rohu...WDK HI60090RW</v>
          </cell>
          <cell r="C6488">
            <v>161</v>
          </cell>
          <cell r="D6488">
            <v>1</v>
          </cell>
          <cell r="E6488" t="str">
            <v>KS</v>
          </cell>
          <cell r="F6488">
            <v>161</v>
          </cell>
        </row>
        <row r="6489">
          <cell r="A6489">
            <v>6192033</v>
          </cell>
          <cell r="B6489" t="str">
            <v>Kryt vnitřního rohu...WDK HI60110RW</v>
          </cell>
          <cell r="C6489">
            <v>184</v>
          </cell>
          <cell r="D6489">
            <v>1</v>
          </cell>
          <cell r="E6489" t="str">
            <v>KS</v>
          </cell>
          <cell r="F6489">
            <v>184</v>
          </cell>
        </row>
        <row r="6490">
          <cell r="A6490">
            <v>6192041</v>
          </cell>
          <cell r="B6490" t="str">
            <v>Kryt vnitřního rohu...WDK HI60130RW</v>
          </cell>
          <cell r="C6490">
            <v>204</v>
          </cell>
          <cell r="D6490">
            <v>1</v>
          </cell>
          <cell r="E6490" t="str">
            <v>KS</v>
          </cell>
          <cell r="F6490">
            <v>204</v>
          </cell>
        </row>
        <row r="6491">
          <cell r="A6491">
            <v>6192068</v>
          </cell>
          <cell r="B6491" t="str">
            <v>Kryt vnitřního rohu...WDK HI60150RW</v>
          </cell>
          <cell r="C6491">
            <v>193</v>
          </cell>
          <cell r="D6491">
            <v>1</v>
          </cell>
          <cell r="E6491" t="str">
            <v>KS</v>
          </cell>
          <cell r="F6491">
            <v>193</v>
          </cell>
        </row>
        <row r="6492">
          <cell r="A6492">
            <v>6192076</v>
          </cell>
          <cell r="B6492" t="str">
            <v>Kryt vnitřního rohu...WDK HI60170RW</v>
          </cell>
          <cell r="C6492">
            <v>208</v>
          </cell>
          <cell r="D6492">
            <v>1</v>
          </cell>
          <cell r="E6492" t="str">
            <v>KS</v>
          </cell>
          <cell r="F6492">
            <v>208</v>
          </cell>
        </row>
        <row r="6493">
          <cell r="A6493">
            <v>6192084</v>
          </cell>
          <cell r="B6493" t="str">
            <v>Kryt vnitřního rohu...WDK HI60210RW</v>
          </cell>
          <cell r="C6493">
            <v>258</v>
          </cell>
          <cell r="D6493">
            <v>1</v>
          </cell>
          <cell r="E6493" t="str">
            <v>KS</v>
          </cell>
          <cell r="F6493">
            <v>258</v>
          </cell>
        </row>
        <row r="6494">
          <cell r="A6494">
            <v>6192106</v>
          </cell>
          <cell r="B6494" t="str">
            <v>Kryt vnitřního rohu...WDK HI80170RW</v>
          </cell>
          <cell r="C6494">
            <v>818</v>
          </cell>
          <cell r="D6494">
            <v>1</v>
          </cell>
          <cell r="E6494" t="str">
            <v>KS</v>
          </cell>
          <cell r="F6494">
            <v>818</v>
          </cell>
        </row>
        <row r="6495">
          <cell r="A6495">
            <v>6192107</v>
          </cell>
          <cell r="B6495" t="str">
            <v>Plochý roh...WDK F80210GR</v>
          </cell>
          <cell r="C6495">
            <v>1122</v>
          </cell>
          <cell r="D6495">
            <v>1</v>
          </cell>
          <cell r="E6495" t="str">
            <v>KS</v>
          </cell>
          <cell r="F6495">
            <v>1122</v>
          </cell>
        </row>
        <row r="6496">
          <cell r="A6496">
            <v>6192110</v>
          </cell>
          <cell r="B6496" t="str">
            <v>Kryt vnitřního rohu...WDK HI80210RW</v>
          </cell>
          <cell r="C6496">
            <v>862</v>
          </cell>
          <cell r="D6496">
            <v>1</v>
          </cell>
          <cell r="E6496" t="str">
            <v>KS</v>
          </cell>
          <cell r="F6496">
            <v>862</v>
          </cell>
        </row>
        <row r="6497">
          <cell r="A6497">
            <v>6192111</v>
          </cell>
          <cell r="B6497" t="str">
            <v>Plochý roh...WDK F80210LGR</v>
          </cell>
          <cell r="C6497">
            <v>1122</v>
          </cell>
          <cell r="D6497">
            <v>1</v>
          </cell>
          <cell r="E6497" t="str">
            <v>KS</v>
          </cell>
          <cell r="F6497">
            <v>1122</v>
          </cell>
        </row>
        <row r="6498">
          <cell r="A6498">
            <v>6192114</v>
          </cell>
          <cell r="B6498" t="str">
            <v>Kryt vnitřního rohu...WDK HI100130RW</v>
          </cell>
          <cell r="C6498">
            <v>807</v>
          </cell>
          <cell r="D6498">
            <v>1</v>
          </cell>
          <cell r="E6498" t="str">
            <v>KS</v>
          </cell>
          <cell r="F6498">
            <v>807</v>
          </cell>
        </row>
        <row r="6499">
          <cell r="A6499">
            <v>6192115</v>
          </cell>
          <cell r="B6499" t="str">
            <v>Plochý roh...WDK F80210RW</v>
          </cell>
          <cell r="C6499">
            <v>1122</v>
          </cell>
          <cell r="D6499">
            <v>1</v>
          </cell>
          <cell r="E6499" t="str">
            <v>KS</v>
          </cell>
          <cell r="F6499">
            <v>1122</v>
          </cell>
        </row>
        <row r="6500">
          <cell r="A6500">
            <v>6192118</v>
          </cell>
          <cell r="B6500" t="str">
            <v>Kryt vnitřního rohu...WDK HI100230RW</v>
          </cell>
          <cell r="C6500">
            <v>929</v>
          </cell>
          <cell r="D6500">
            <v>1</v>
          </cell>
          <cell r="E6500" t="str">
            <v>KS</v>
          </cell>
          <cell r="F6500">
            <v>929</v>
          </cell>
        </row>
        <row r="6501">
          <cell r="A6501">
            <v>6192119</v>
          </cell>
          <cell r="B6501" t="str">
            <v>Plochý roh...WDK F80210VW</v>
          </cell>
          <cell r="C6501">
            <v>1122</v>
          </cell>
          <cell r="D6501">
            <v>1</v>
          </cell>
          <cell r="E6501" t="str">
            <v>KS</v>
          </cell>
          <cell r="F6501">
            <v>1122</v>
          </cell>
        </row>
        <row r="6502">
          <cell r="A6502">
            <v>6192165</v>
          </cell>
          <cell r="B6502" t="str">
            <v>Kryt vnějšího rohu...WDK HA20020RW</v>
          </cell>
          <cell r="C6502">
            <v>20</v>
          </cell>
          <cell r="D6502">
            <v>1</v>
          </cell>
          <cell r="E6502" t="str">
            <v>KS</v>
          </cell>
          <cell r="F6502">
            <v>20</v>
          </cell>
        </row>
        <row r="6503">
          <cell r="A6503">
            <v>6192181</v>
          </cell>
          <cell r="B6503" t="str">
            <v>Kryt vnějšího rohu...WDK HA25040RW</v>
          </cell>
          <cell r="C6503">
            <v>32</v>
          </cell>
          <cell r="D6503">
            <v>1</v>
          </cell>
          <cell r="E6503" t="str">
            <v>KS</v>
          </cell>
          <cell r="F6503">
            <v>32</v>
          </cell>
        </row>
        <row r="6504">
          <cell r="A6504">
            <v>6192246</v>
          </cell>
          <cell r="B6504" t="str">
            <v>Kryt vnějšího rohu...WDK HA40040RW</v>
          </cell>
          <cell r="C6504">
            <v>33</v>
          </cell>
          <cell r="D6504">
            <v>1</v>
          </cell>
          <cell r="E6504" t="str">
            <v>KS</v>
          </cell>
          <cell r="F6504">
            <v>33</v>
          </cell>
        </row>
        <row r="6505">
          <cell r="A6505">
            <v>6192254</v>
          </cell>
          <cell r="B6505" t="str">
            <v>Kryt vnějšího rohu...WDK HA40060RW</v>
          </cell>
          <cell r="C6505">
            <v>164</v>
          </cell>
          <cell r="D6505">
            <v>1</v>
          </cell>
          <cell r="E6505" t="str">
            <v>KS</v>
          </cell>
          <cell r="F6505">
            <v>164</v>
          </cell>
        </row>
        <row r="6506">
          <cell r="A6506">
            <v>6192262</v>
          </cell>
          <cell r="B6506" t="str">
            <v>Kryt vnějšího rohu...WDK HA40090RW</v>
          </cell>
          <cell r="C6506">
            <v>165</v>
          </cell>
          <cell r="D6506">
            <v>1</v>
          </cell>
          <cell r="E6506" t="str">
            <v>KS</v>
          </cell>
          <cell r="F6506">
            <v>165</v>
          </cell>
        </row>
        <row r="6507">
          <cell r="A6507">
            <v>6192319</v>
          </cell>
          <cell r="B6507" t="str">
            <v>Kryt vnějšího rohu...WDK HA60060RW</v>
          </cell>
          <cell r="C6507">
            <v>151</v>
          </cell>
          <cell r="D6507">
            <v>1</v>
          </cell>
          <cell r="E6507" t="str">
            <v>KS</v>
          </cell>
          <cell r="F6507">
            <v>151</v>
          </cell>
        </row>
        <row r="6508">
          <cell r="A6508">
            <v>6192327</v>
          </cell>
          <cell r="B6508" t="str">
            <v>Kryt vnějšího rohu...WDK HA60090RW</v>
          </cell>
          <cell r="C6508">
            <v>152</v>
          </cell>
          <cell r="D6508">
            <v>1</v>
          </cell>
          <cell r="E6508" t="str">
            <v>KS</v>
          </cell>
          <cell r="F6508">
            <v>152</v>
          </cell>
        </row>
        <row r="6509">
          <cell r="A6509">
            <v>6192335</v>
          </cell>
          <cell r="B6509" t="str">
            <v>Kryt vnějšího rohu...WDK HA60110RW</v>
          </cell>
          <cell r="C6509">
            <v>214</v>
          </cell>
          <cell r="D6509">
            <v>1</v>
          </cell>
          <cell r="E6509" t="str">
            <v>KS</v>
          </cell>
          <cell r="F6509">
            <v>214</v>
          </cell>
        </row>
        <row r="6510">
          <cell r="A6510">
            <v>6192343</v>
          </cell>
          <cell r="B6510" t="str">
            <v>Kryt vnějšího rohu...WDK HA60130RW</v>
          </cell>
          <cell r="C6510">
            <v>208</v>
          </cell>
          <cell r="D6510">
            <v>1</v>
          </cell>
          <cell r="E6510" t="str">
            <v>KS</v>
          </cell>
          <cell r="F6510">
            <v>208</v>
          </cell>
        </row>
        <row r="6511">
          <cell r="A6511">
            <v>6192351</v>
          </cell>
          <cell r="B6511" t="str">
            <v>Kryt vnějšího rohu...WDK HA60150RW</v>
          </cell>
          <cell r="C6511">
            <v>204</v>
          </cell>
          <cell r="D6511">
            <v>1</v>
          </cell>
          <cell r="E6511" t="str">
            <v>KS</v>
          </cell>
          <cell r="F6511">
            <v>204</v>
          </cell>
        </row>
        <row r="6512">
          <cell r="A6512">
            <v>6192378</v>
          </cell>
          <cell r="B6512" t="str">
            <v>Kryt vnějšího rohu...WDK HA60170RW</v>
          </cell>
          <cell r="C6512">
            <v>213</v>
          </cell>
          <cell r="D6512">
            <v>1</v>
          </cell>
          <cell r="E6512" t="str">
            <v>KS</v>
          </cell>
          <cell r="F6512">
            <v>213</v>
          </cell>
        </row>
        <row r="6513">
          <cell r="A6513">
            <v>6192417</v>
          </cell>
          <cell r="B6513" t="str">
            <v>s kartáčovou lištou...WDK I100130CW</v>
          </cell>
          <cell r="C6513">
            <v>1057</v>
          </cell>
          <cell r="D6513">
            <v>1</v>
          </cell>
          <cell r="E6513" t="str">
            <v>KS</v>
          </cell>
          <cell r="F6513">
            <v>1057</v>
          </cell>
        </row>
        <row r="6514">
          <cell r="A6514">
            <v>6192421</v>
          </cell>
          <cell r="B6514" t="str">
            <v>s kartáčovou lištou...WDK I100130GR</v>
          </cell>
          <cell r="C6514">
            <v>1057</v>
          </cell>
          <cell r="D6514">
            <v>1</v>
          </cell>
          <cell r="E6514" t="str">
            <v>KS</v>
          </cell>
          <cell r="F6514">
            <v>1057</v>
          </cell>
        </row>
        <row r="6515">
          <cell r="A6515">
            <v>6192424</v>
          </cell>
          <cell r="B6515" t="str">
            <v>Kryt vnějšího rohu...WDK HA100130RW</v>
          </cell>
          <cell r="C6515">
            <v>887</v>
          </cell>
          <cell r="D6515">
            <v>1</v>
          </cell>
          <cell r="E6515" t="str">
            <v>KS</v>
          </cell>
          <cell r="F6515">
            <v>887</v>
          </cell>
        </row>
        <row r="6516">
          <cell r="A6516">
            <v>6192425</v>
          </cell>
          <cell r="B6516" t="str">
            <v>s kartáčovou lištou...WDK I100130LGR</v>
          </cell>
          <cell r="C6516">
            <v>1057</v>
          </cell>
          <cell r="D6516">
            <v>1</v>
          </cell>
          <cell r="E6516" t="str">
            <v>KS</v>
          </cell>
          <cell r="F6516">
            <v>1057</v>
          </cell>
        </row>
        <row r="6517">
          <cell r="A6517">
            <v>6192429</v>
          </cell>
          <cell r="B6517" t="str">
            <v>s kartáčovou lištou...WDK I100130RW</v>
          </cell>
          <cell r="C6517">
            <v>1057</v>
          </cell>
          <cell r="D6517">
            <v>1</v>
          </cell>
          <cell r="E6517" t="str">
            <v>KS</v>
          </cell>
          <cell r="F6517">
            <v>1057</v>
          </cell>
        </row>
        <row r="6518">
          <cell r="A6518">
            <v>6192475</v>
          </cell>
          <cell r="B6518" t="str">
            <v>Kryt dílu T...WDK HT20020RW</v>
          </cell>
          <cell r="C6518">
            <v>26</v>
          </cell>
          <cell r="D6518">
            <v>1</v>
          </cell>
          <cell r="E6518" t="str">
            <v>KS</v>
          </cell>
          <cell r="F6518">
            <v>26</v>
          </cell>
        </row>
        <row r="6519">
          <cell r="A6519">
            <v>6192483</v>
          </cell>
          <cell r="B6519" t="str">
            <v>Kryt dílu T...WDK HT25025RW</v>
          </cell>
          <cell r="C6519">
            <v>26</v>
          </cell>
          <cell r="D6519">
            <v>1</v>
          </cell>
          <cell r="E6519" t="str">
            <v>KS</v>
          </cell>
          <cell r="F6519">
            <v>26</v>
          </cell>
        </row>
        <row r="6520">
          <cell r="A6520">
            <v>6192548</v>
          </cell>
          <cell r="B6520" t="str">
            <v>Víko dílu T a křížení...WDK HT40040RW</v>
          </cell>
          <cell r="C6520">
            <v>33</v>
          </cell>
          <cell r="D6520">
            <v>1</v>
          </cell>
          <cell r="E6520" t="str">
            <v>KS</v>
          </cell>
          <cell r="F6520">
            <v>33</v>
          </cell>
        </row>
        <row r="6521">
          <cell r="A6521">
            <v>6192556</v>
          </cell>
          <cell r="B6521" t="str">
            <v>Víko dílu T a křížení...WDK HK40060RW</v>
          </cell>
          <cell r="C6521">
            <v>131</v>
          </cell>
          <cell r="D6521">
            <v>1</v>
          </cell>
          <cell r="E6521" t="str">
            <v>KS</v>
          </cell>
          <cell r="F6521">
            <v>131</v>
          </cell>
        </row>
        <row r="6522">
          <cell r="A6522">
            <v>6192564</v>
          </cell>
          <cell r="B6522" t="str">
            <v>Víko dílu T a křížení...WDK HK40090RW</v>
          </cell>
          <cell r="C6522">
            <v>203</v>
          </cell>
          <cell r="D6522">
            <v>1</v>
          </cell>
          <cell r="E6522" t="str">
            <v>KS</v>
          </cell>
          <cell r="F6522">
            <v>203</v>
          </cell>
        </row>
        <row r="6523">
          <cell r="A6523">
            <v>6192610</v>
          </cell>
          <cell r="B6523" t="str">
            <v>Víko dílu T a křížení...WDK HK60060RW</v>
          </cell>
          <cell r="C6523">
            <v>166</v>
          </cell>
          <cell r="D6523">
            <v>1</v>
          </cell>
          <cell r="E6523" t="str">
            <v>KS</v>
          </cell>
          <cell r="F6523">
            <v>166</v>
          </cell>
        </row>
        <row r="6524">
          <cell r="A6524">
            <v>6192637</v>
          </cell>
          <cell r="B6524" t="str">
            <v>Víko dílu T a křížení...WDK HK60110RW</v>
          </cell>
          <cell r="C6524">
            <v>185</v>
          </cell>
          <cell r="D6524">
            <v>1</v>
          </cell>
          <cell r="E6524" t="str">
            <v>KS</v>
          </cell>
          <cell r="F6524">
            <v>185</v>
          </cell>
        </row>
        <row r="6525">
          <cell r="A6525">
            <v>6192653</v>
          </cell>
          <cell r="B6525" t="str">
            <v>Víko dílu T a křížení...WDK HK60150RW</v>
          </cell>
          <cell r="C6525">
            <v>276</v>
          </cell>
          <cell r="D6525">
            <v>1</v>
          </cell>
          <cell r="E6525" t="str">
            <v>KS</v>
          </cell>
          <cell r="F6525">
            <v>276</v>
          </cell>
        </row>
        <row r="6526">
          <cell r="A6526">
            <v>6192722</v>
          </cell>
          <cell r="B6526" t="str">
            <v>Víko dílu T a křížení...WDK HK80210RW</v>
          </cell>
          <cell r="C6526">
            <v>1382</v>
          </cell>
          <cell r="D6526">
            <v>1</v>
          </cell>
          <cell r="E6526" t="str">
            <v>KS</v>
          </cell>
          <cell r="F6526">
            <v>1382</v>
          </cell>
        </row>
        <row r="6527">
          <cell r="A6527">
            <v>6192726</v>
          </cell>
          <cell r="B6527" t="str">
            <v>Víko dílu T a křížení...WDK HK100130RW</v>
          </cell>
          <cell r="C6527">
            <v>1296</v>
          </cell>
          <cell r="D6527">
            <v>1</v>
          </cell>
          <cell r="E6527" t="str">
            <v>KS</v>
          </cell>
          <cell r="F6527">
            <v>1296</v>
          </cell>
        </row>
        <row r="6528">
          <cell r="A6528">
            <v>6192750</v>
          </cell>
          <cell r="B6528" t="str">
            <v>Kryt plochého rohu...WDK HF15030RW</v>
          </cell>
          <cell r="C6528">
            <v>20</v>
          </cell>
          <cell r="D6528">
            <v>1</v>
          </cell>
          <cell r="E6528" t="str">
            <v>KS</v>
          </cell>
          <cell r="F6528">
            <v>20</v>
          </cell>
        </row>
        <row r="6529">
          <cell r="A6529">
            <v>6192785</v>
          </cell>
          <cell r="B6529" t="str">
            <v>Kryt plochého rohu...WDK HF25025RW</v>
          </cell>
          <cell r="C6529">
            <v>26</v>
          </cell>
          <cell r="D6529">
            <v>1</v>
          </cell>
          <cell r="E6529" t="str">
            <v>KS</v>
          </cell>
          <cell r="F6529">
            <v>26</v>
          </cell>
        </row>
        <row r="6530">
          <cell r="A6530">
            <v>6192793</v>
          </cell>
          <cell r="B6530" t="str">
            <v>Kryt plochého rohu...WDK HF25040RW</v>
          </cell>
          <cell r="C6530">
            <v>28</v>
          </cell>
          <cell r="D6530">
            <v>1</v>
          </cell>
          <cell r="E6530" t="str">
            <v>KS</v>
          </cell>
          <cell r="F6530">
            <v>28</v>
          </cell>
        </row>
        <row r="6531">
          <cell r="A6531">
            <v>6192831</v>
          </cell>
          <cell r="B6531" t="str">
            <v>Kryt plochého rohu...WDK HF40040RW</v>
          </cell>
          <cell r="C6531">
            <v>40</v>
          </cell>
          <cell r="D6531">
            <v>1</v>
          </cell>
          <cell r="E6531" t="str">
            <v>KS</v>
          </cell>
          <cell r="F6531">
            <v>40</v>
          </cell>
        </row>
        <row r="6532">
          <cell r="A6532">
            <v>6192858</v>
          </cell>
          <cell r="B6532" t="str">
            <v>Kryt plochého rohu...WDK HF40060RW</v>
          </cell>
          <cell r="C6532">
            <v>171</v>
          </cell>
          <cell r="D6532">
            <v>1</v>
          </cell>
          <cell r="E6532" t="str">
            <v>KS</v>
          </cell>
          <cell r="F6532">
            <v>171</v>
          </cell>
        </row>
        <row r="6533">
          <cell r="A6533">
            <v>6192866</v>
          </cell>
          <cell r="B6533" t="str">
            <v>Kryt plochého rohu...WDK HF40090RW</v>
          </cell>
          <cell r="C6533">
            <v>116</v>
          </cell>
          <cell r="D6533">
            <v>1</v>
          </cell>
          <cell r="E6533" t="str">
            <v>KS</v>
          </cell>
          <cell r="F6533">
            <v>116</v>
          </cell>
        </row>
        <row r="6534">
          <cell r="A6534">
            <v>6192912</v>
          </cell>
          <cell r="B6534" t="str">
            <v>Kryt plochého rohu...WDK HF60060RW</v>
          </cell>
          <cell r="C6534">
            <v>110</v>
          </cell>
          <cell r="D6534">
            <v>1</v>
          </cell>
          <cell r="E6534" t="str">
            <v>KS</v>
          </cell>
          <cell r="F6534">
            <v>110</v>
          </cell>
        </row>
        <row r="6535">
          <cell r="A6535">
            <v>6192920</v>
          </cell>
          <cell r="B6535" t="str">
            <v>Kryt plochého rohu...WDK HF60090RW</v>
          </cell>
          <cell r="C6535">
            <v>177</v>
          </cell>
          <cell r="D6535">
            <v>1</v>
          </cell>
          <cell r="E6535" t="str">
            <v>KS</v>
          </cell>
          <cell r="F6535">
            <v>177</v>
          </cell>
        </row>
        <row r="6536">
          <cell r="A6536">
            <v>6192939</v>
          </cell>
          <cell r="B6536" t="str">
            <v>Kryt plochého rohu...WDK HF60110RW</v>
          </cell>
          <cell r="C6536">
            <v>224</v>
          </cell>
          <cell r="D6536">
            <v>1</v>
          </cell>
          <cell r="E6536" t="str">
            <v>KS</v>
          </cell>
          <cell r="F6536">
            <v>224</v>
          </cell>
        </row>
        <row r="6537">
          <cell r="A6537">
            <v>6192947</v>
          </cell>
          <cell r="B6537" t="str">
            <v>Kryt plochého rohu...WDK HF60130RW</v>
          </cell>
          <cell r="C6537">
            <v>190</v>
          </cell>
          <cell r="D6537">
            <v>1</v>
          </cell>
          <cell r="E6537" t="str">
            <v>KS</v>
          </cell>
          <cell r="F6537">
            <v>190</v>
          </cell>
        </row>
        <row r="6538">
          <cell r="A6538">
            <v>6192955</v>
          </cell>
          <cell r="B6538" t="str">
            <v>Kryt plochého rohu...WDK HF60150RW</v>
          </cell>
          <cell r="C6538">
            <v>242</v>
          </cell>
          <cell r="D6538">
            <v>1</v>
          </cell>
          <cell r="E6538" t="str">
            <v>KS</v>
          </cell>
          <cell r="F6538">
            <v>242</v>
          </cell>
        </row>
        <row r="6539">
          <cell r="A6539">
            <v>6193021</v>
          </cell>
          <cell r="B6539" t="str">
            <v>Kryt plochého rohu...WDK HF80170RW</v>
          </cell>
          <cell r="C6539">
            <v>891</v>
          </cell>
          <cell r="D6539">
            <v>1</v>
          </cell>
          <cell r="E6539" t="str">
            <v>KS</v>
          </cell>
          <cell r="F6539">
            <v>891</v>
          </cell>
        </row>
        <row r="6540">
          <cell r="A6540">
            <v>6193022</v>
          </cell>
          <cell r="B6540" t="str">
            <v>s kartáčovou lištou...WDK I100130VW</v>
          </cell>
          <cell r="C6540">
            <v>1057</v>
          </cell>
          <cell r="D6540">
            <v>1</v>
          </cell>
          <cell r="E6540" t="str">
            <v>KS</v>
          </cell>
          <cell r="F6540">
            <v>1057</v>
          </cell>
        </row>
        <row r="6541">
          <cell r="A6541">
            <v>6193026</v>
          </cell>
          <cell r="B6541" t="str">
            <v>s kartáčovou lištou...WDK I100230CW</v>
          </cell>
          <cell r="C6541">
            <v>1247</v>
          </cell>
          <cell r="D6541">
            <v>1</v>
          </cell>
          <cell r="E6541" t="str">
            <v>KS</v>
          </cell>
          <cell r="F6541">
            <v>1247</v>
          </cell>
        </row>
        <row r="6542">
          <cell r="A6542">
            <v>6193029</v>
          </cell>
          <cell r="B6542" t="str">
            <v>Kryt plochého rohu...WDK HF100130RW</v>
          </cell>
          <cell r="C6542">
            <v>845</v>
          </cell>
          <cell r="D6542">
            <v>1</v>
          </cell>
          <cell r="E6542" t="str">
            <v>KS</v>
          </cell>
          <cell r="F6542">
            <v>845</v>
          </cell>
        </row>
        <row r="6543">
          <cell r="A6543">
            <v>6193030</v>
          </cell>
          <cell r="B6543" t="str">
            <v>s kartáčovou lištou...WDK I100230GR</v>
          </cell>
          <cell r="C6543">
            <v>1247</v>
          </cell>
          <cell r="D6543">
            <v>1</v>
          </cell>
          <cell r="E6543" t="str">
            <v>KS</v>
          </cell>
          <cell r="F6543">
            <v>1247</v>
          </cell>
        </row>
        <row r="6544">
          <cell r="A6544">
            <v>6193033</v>
          </cell>
          <cell r="B6544" t="str">
            <v>Kryt plochého rohu...WDK HF100230RW</v>
          </cell>
          <cell r="C6544">
            <v>1106</v>
          </cell>
          <cell r="D6544">
            <v>1</v>
          </cell>
          <cell r="E6544" t="str">
            <v>KS</v>
          </cell>
          <cell r="F6544">
            <v>1106</v>
          </cell>
        </row>
        <row r="6545">
          <cell r="A6545">
            <v>6193034</v>
          </cell>
          <cell r="B6545" t="str">
            <v>s kartáčovou lištou...WDK I100230LGR</v>
          </cell>
          <cell r="C6545">
            <v>1247</v>
          </cell>
          <cell r="D6545">
            <v>1</v>
          </cell>
          <cell r="E6545" t="str">
            <v>KS</v>
          </cell>
          <cell r="F6545">
            <v>1247</v>
          </cell>
        </row>
        <row r="6546">
          <cell r="A6546">
            <v>6193076</v>
          </cell>
          <cell r="B6546" t="str">
            <v>s kartáčovou lištou...WDK I100230VW</v>
          </cell>
          <cell r="C6546">
            <v>1247</v>
          </cell>
          <cell r="D6546">
            <v>1</v>
          </cell>
          <cell r="E6546" t="str">
            <v>KS</v>
          </cell>
          <cell r="F6546">
            <v>1247</v>
          </cell>
        </row>
        <row r="6547">
          <cell r="A6547">
            <v>6193078</v>
          </cell>
          <cell r="B6547" t="str">
            <v>s kartáčovou lištou...WDK I80170CW</v>
          </cell>
          <cell r="C6547">
            <v>1072</v>
          </cell>
          <cell r="D6547">
            <v>1</v>
          </cell>
          <cell r="E6547" t="str">
            <v>KS</v>
          </cell>
          <cell r="F6547">
            <v>1072</v>
          </cell>
        </row>
        <row r="6548">
          <cell r="A6548">
            <v>6193080</v>
          </cell>
          <cell r="B6548" t="str">
            <v>s kartáčovou lištou...WDK I80170GR</v>
          </cell>
          <cell r="C6548">
            <v>1072</v>
          </cell>
          <cell r="D6548">
            <v>1</v>
          </cell>
          <cell r="E6548" t="str">
            <v>KS</v>
          </cell>
          <cell r="F6548">
            <v>1072</v>
          </cell>
        </row>
        <row r="6549">
          <cell r="A6549">
            <v>6193081</v>
          </cell>
          <cell r="B6549" t="str">
            <v>s kartáčovou lištou...WDK I100230RW</v>
          </cell>
          <cell r="C6549">
            <v>1247</v>
          </cell>
          <cell r="D6549">
            <v>1</v>
          </cell>
          <cell r="E6549" t="str">
            <v>KS</v>
          </cell>
          <cell r="F6549">
            <v>1247</v>
          </cell>
        </row>
        <row r="6550">
          <cell r="A6550">
            <v>6193099</v>
          </cell>
          <cell r="B6550" t="str">
            <v>Koncový díl...WDK HE15015RW</v>
          </cell>
          <cell r="C6550">
            <v>12</v>
          </cell>
          <cell r="D6550">
            <v>1</v>
          </cell>
          <cell r="E6550" t="str">
            <v>KS</v>
          </cell>
          <cell r="F6550">
            <v>12</v>
          </cell>
        </row>
        <row r="6551">
          <cell r="A6551">
            <v>6193102</v>
          </cell>
          <cell r="B6551" t="str">
            <v>Koncový díl...WDK HE15030RW</v>
          </cell>
          <cell r="C6551">
            <v>15</v>
          </cell>
          <cell r="D6551">
            <v>1</v>
          </cell>
          <cell r="E6551" t="str">
            <v>KS</v>
          </cell>
          <cell r="F6551">
            <v>15</v>
          </cell>
        </row>
        <row r="6552">
          <cell r="A6552">
            <v>6193137</v>
          </cell>
          <cell r="B6552" t="str">
            <v>Koncový díl...WDK HE20035RW</v>
          </cell>
          <cell r="C6552">
            <v>15</v>
          </cell>
          <cell r="D6552">
            <v>1</v>
          </cell>
          <cell r="E6552" t="str">
            <v>KS</v>
          </cell>
          <cell r="F6552">
            <v>15</v>
          </cell>
        </row>
        <row r="6553">
          <cell r="A6553">
            <v>6193145</v>
          </cell>
          <cell r="B6553" t="str">
            <v>Koncový díl...WDK HE25025RW</v>
          </cell>
          <cell r="C6553">
            <v>15</v>
          </cell>
          <cell r="D6553">
            <v>1</v>
          </cell>
          <cell r="E6553" t="str">
            <v>KS</v>
          </cell>
          <cell r="F6553">
            <v>15</v>
          </cell>
        </row>
        <row r="6554">
          <cell r="A6554">
            <v>6193153</v>
          </cell>
          <cell r="B6554" t="str">
            <v>Koncový díl...WDK HE25040RW</v>
          </cell>
          <cell r="C6554">
            <v>13</v>
          </cell>
          <cell r="D6554">
            <v>1</v>
          </cell>
          <cell r="E6554" t="str">
            <v>KS</v>
          </cell>
          <cell r="F6554">
            <v>13</v>
          </cell>
        </row>
        <row r="6555">
          <cell r="A6555">
            <v>6193188</v>
          </cell>
          <cell r="B6555" t="str">
            <v>Koncový díl...WDK HE30030RW</v>
          </cell>
          <cell r="C6555">
            <v>20</v>
          </cell>
          <cell r="D6555">
            <v>1</v>
          </cell>
          <cell r="E6555" t="str">
            <v>KS</v>
          </cell>
          <cell r="F6555">
            <v>20</v>
          </cell>
        </row>
        <row r="6556">
          <cell r="A6556">
            <v>6193218</v>
          </cell>
          <cell r="B6556" t="str">
            <v>Koncový díl...WDK HE40040RW</v>
          </cell>
          <cell r="C6556">
            <v>16</v>
          </cell>
          <cell r="D6556">
            <v>1</v>
          </cell>
          <cell r="E6556" t="str">
            <v>KS</v>
          </cell>
          <cell r="F6556">
            <v>16</v>
          </cell>
        </row>
        <row r="6557">
          <cell r="A6557">
            <v>6193226</v>
          </cell>
          <cell r="B6557" t="str">
            <v>Koncový díl...WDK HE40060RW</v>
          </cell>
          <cell r="C6557">
            <v>23</v>
          </cell>
          <cell r="D6557">
            <v>1</v>
          </cell>
          <cell r="E6557" t="str">
            <v>KS</v>
          </cell>
          <cell r="F6557">
            <v>23</v>
          </cell>
        </row>
        <row r="6558">
          <cell r="A6558">
            <v>6193234</v>
          </cell>
          <cell r="B6558" t="str">
            <v>Koncový díl...WDK HE40090RW</v>
          </cell>
          <cell r="C6558">
            <v>22</v>
          </cell>
          <cell r="D6558">
            <v>1</v>
          </cell>
          <cell r="E6558" t="str">
            <v>KS</v>
          </cell>
          <cell r="F6558">
            <v>22</v>
          </cell>
        </row>
        <row r="6559">
          <cell r="A6559">
            <v>6193242</v>
          </cell>
          <cell r="B6559" t="str">
            <v>Koncový díl...WDK HE40110RW</v>
          </cell>
          <cell r="C6559">
            <v>26</v>
          </cell>
          <cell r="D6559">
            <v>1</v>
          </cell>
          <cell r="E6559" t="str">
            <v>KS</v>
          </cell>
          <cell r="F6559">
            <v>26</v>
          </cell>
        </row>
        <row r="6560">
          <cell r="A6560">
            <v>6193285</v>
          </cell>
          <cell r="B6560" t="str">
            <v>Koncový díl...WDK HE60060RW</v>
          </cell>
          <cell r="C6560">
            <v>22</v>
          </cell>
          <cell r="D6560">
            <v>1</v>
          </cell>
          <cell r="E6560" t="str">
            <v>KS</v>
          </cell>
          <cell r="F6560">
            <v>22</v>
          </cell>
        </row>
        <row r="6561">
          <cell r="A6561">
            <v>6193293</v>
          </cell>
          <cell r="B6561" t="str">
            <v>Koncový díl...WDK HE60090RW</v>
          </cell>
          <cell r="C6561">
            <v>26</v>
          </cell>
          <cell r="D6561">
            <v>1</v>
          </cell>
          <cell r="E6561" t="str">
            <v>KS</v>
          </cell>
          <cell r="F6561">
            <v>26</v>
          </cell>
        </row>
        <row r="6562">
          <cell r="A6562">
            <v>6193307</v>
          </cell>
          <cell r="B6562" t="str">
            <v>Koncový díl...WDK HE60110RW</v>
          </cell>
          <cell r="C6562">
            <v>35</v>
          </cell>
          <cell r="D6562">
            <v>1</v>
          </cell>
          <cell r="E6562" t="str">
            <v>KS</v>
          </cell>
          <cell r="F6562">
            <v>35</v>
          </cell>
        </row>
        <row r="6563">
          <cell r="A6563">
            <v>6193315</v>
          </cell>
          <cell r="B6563" t="str">
            <v>Koncový díl...WDK HE60130RW</v>
          </cell>
          <cell r="C6563">
            <v>38</v>
          </cell>
          <cell r="D6563">
            <v>1</v>
          </cell>
          <cell r="E6563" t="str">
            <v>KS</v>
          </cell>
          <cell r="F6563">
            <v>38</v>
          </cell>
        </row>
        <row r="6564">
          <cell r="A6564">
            <v>6193323</v>
          </cell>
          <cell r="B6564" t="str">
            <v>Koncový díl...WDK HE60150RW</v>
          </cell>
          <cell r="C6564">
            <v>40</v>
          </cell>
          <cell r="D6564">
            <v>1</v>
          </cell>
          <cell r="E6564" t="str">
            <v>KS</v>
          </cell>
          <cell r="F6564">
            <v>40</v>
          </cell>
        </row>
        <row r="6565">
          <cell r="A6565">
            <v>6193331</v>
          </cell>
          <cell r="B6565" t="str">
            <v>Koncový díl...WDK HE60170RW</v>
          </cell>
          <cell r="C6565">
            <v>40</v>
          </cell>
          <cell r="D6565">
            <v>1</v>
          </cell>
          <cell r="E6565" t="str">
            <v>KS</v>
          </cell>
          <cell r="F6565">
            <v>40</v>
          </cell>
        </row>
        <row r="6566">
          <cell r="A6566">
            <v>6193358</v>
          </cell>
          <cell r="B6566" t="str">
            <v>Koncový díl...WDK HE60210RW</v>
          </cell>
          <cell r="C6566">
            <v>51</v>
          </cell>
          <cell r="D6566">
            <v>1</v>
          </cell>
          <cell r="E6566" t="str">
            <v>KS</v>
          </cell>
          <cell r="F6566">
            <v>51</v>
          </cell>
        </row>
        <row r="6567">
          <cell r="A6567">
            <v>6193366</v>
          </cell>
          <cell r="B6567" t="str">
            <v>Koncový díl...WDK HE60230RW</v>
          </cell>
          <cell r="C6567">
            <v>51</v>
          </cell>
          <cell r="D6567">
            <v>1</v>
          </cell>
          <cell r="E6567" t="str">
            <v>KS</v>
          </cell>
          <cell r="F6567">
            <v>51</v>
          </cell>
        </row>
        <row r="6568">
          <cell r="A6568">
            <v>6193387</v>
          </cell>
          <cell r="B6568" t="str">
            <v>Koncový díl...WDK HE80170RW</v>
          </cell>
          <cell r="C6568">
            <v>164</v>
          </cell>
          <cell r="D6568">
            <v>1</v>
          </cell>
          <cell r="E6568" t="str">
            <v>KS</v>
          </cell>
          <cell r="F6568">
            <v>164</v>
          </cell>
        </row>
        <row r="6569">
          <cell r="A6569">
            <v>6193391</v>
          </cell>
          <cell r="B6569" t="str">
            <v>Koncový díl...WDK HE80210RW</v>
          </cell>
          <cell r="C6569">
            <v>135</v>
          </cell>
          <cell r="D6569">
            <v>1</v>
          </cell>
          <cell r="E6569" t="str">
            <v>KS</v>
          </cell>
          <cell r="F6569">
            <v>135</v>
          </cell>
        </row>
        <row r="6570">
          <cell r="A6570">
            <v>6193395</v>
          </cell>
          <cell r="B6570" t="str">
            <v>Koncový díl...WDK HE100130RW</v>
          </cell>
          <cell r="C6570">
            <v>155</v>
          </cell>
          <cell r="D6570">
            <v>1</v>
          </cell>
          <cell r="E6570" t="str">
            <v>KS</v>
          </cell>
          <cell r="F6570">
            <v>155</v>
          </cell>
        </row>
        <row r="6571">
          <cell r="A6571">
            <v>6193399</v>
          </cell>
          <cell r="B6571" t="str">
            <v>Koncový díl...WDK HE100230RW</v>
          </cell>
          <cell r="C6571">
            <v>189</v>
          </cell>
          <cell r="D6571">
            <v>1</v>
          </cell>
          <cell r="E6571" t="str">
            <v>KS</v>
          </cell>
          <cell r="F6571">
            <v>189</v>
          </cell>
        </row>
        <row r="6572">
          <cell r="A6572">
            <v>6193400</v>
          </cell>
          <cell r="B6572" t="str">
            <v>Díl T...WDK T100130CW</v>
          </cell>
          <cell r="C6572">
            <v>1057</v>
          </cell>
          <cell r="D6572">
            <v>1</v>
          </cell>
          <cell r="E6572" t="str">
            <v>KS</v>
          </cell>
          <cell r="F6572">
            <v>1057</v>
          </cell>
        </row>
        <row r="6573">
          <cell r="A6573">
            <v>6193402</v>
          </cell>
          <cell r="B6573" t="str">
            <v>Díl T...WDK T100230CW</v>
          </cell>
          <cell r="C6573">
            <v>1247</v>
          </cell>
          <cell r="D6573">
            <v>1</v>
          </cell>
          <cell r="E6573" t="str">
            <v>KS</v>
          </cell>
          <cell r="F6573">
            <v>1247</v>
          </cell>
        </row>
        <row r="6574">
          <cell r="A6574">
            <v>6193404</v>
          </cell>
          <cell r="B6574" t="str">
            <v>Díl T...WDK T80170CW</v>
          </cell>
          <cell r="C6574">
            <v>1072</v>
          </cell>
          <cell r="D6574">
            <v>1</v>
          </cell>
          <cell r="E6574" t="str">
            <v>KS</v>
          </cell>
          <cell r="F6574">
            <v>1072</v>
          </cell>
        </row>
        <row r="6575">
          <cell r="A6575">
            <v>6193406</v>
          </cell>
          <cell r="B6575" t="str">
            <v>Díl T...WDK T80210CW</v>
          </cell>
          <cell r="C6575">
            <v>1122</v>
          </cell>
          <cell r="D6575">
            <v>1</v>
          </cell>
          <cell r="E6575" t="str">
            <v>KS</v>
          </cell>
          <cell r="F6575">
            <v>1122</v>
          </cell>
        </row>
        <row r="6576">
          <cell r="A6576">
            <v>6193410</v>
          </cell>
          <cell r="B6576" t="str">
            <v>Díl T...WDK T100130GR</v>
          </cell>
          <cell r="C6576">
            <v>1057</v>
          </cell>
          <cell r="D6576">
            <v>1</v>
          </cell>
          <cell r="E6576" t="str">
            <v>KS</v>
          </cell>
          <cell r="F6576">
            <v>1057</v>
          </cell>
        </row>
        <row r="6577">
          <cell r="A6577">
            <v>6193412</v>
          </cell>
          <cell r="B6577" t="str">
            <v>Díl T...WDK T100230GR</v>
          </cell>
          <cell r="C6577">
            <v>1247</v>
          </cell>
          <cell r="D6577">
            <v>1</v>
          </cell>
          <cell r="E6577" t="str">
            <v>KS</v>
          </cell>
          <cell r="F6577">
            <v>1247</v>
          </cell>
        </row>
        <row r="6578">
          <cell r="A6578">
            <v>6193414</v>
          </cell>
          <cell r="B6578" t="str">
            <v>Díl T...WDK T80170GR</v>
          </cell>
          <cell r="C6578">
            <v>1072</v>
          </cell>
          <cell r="D6578">
            <v>1</v>
          </cell>
          <cell r="E6578" t="str">
            <v>KS</v>
          </cell>
          <cell r="F6578">
            <v>1072</v>
          </cell>
        </row>
        <row r="6579">
          <cell r="A6579">
            <v>6193415</v>
          </cell>
          <cell r="B6579" t="str">
            <v>Díl T...WDK T80210GR</v>
          </cell>
          <cell r="C6579">
            <v>1122</v>
          </cell>
          <cell r="D6579">
            <v>1</v>
          </cell>
          <cell r="E6579" t="str">
            <v>KS</v>
          </cell>
          <cell r="F6579">
            <v>1122</v>
          </cell>
        </row>
        <row r="6580">
          <cell r="A6580">
            <v>6193560</v>
          </cell>
          <cell r="B6580" t="str">
            <v>Kryt spoje...WDK HS25040RW</v>
          </cell>
          <cell r="C6580">
            <v>12</v>
          </cell>
          <cell r="D6580">
            <v>1</v>
          </cell>
          <cell r="E6580" t="str">
            <v>KS</v>
          </cell>
          <cell r="F6580">
            <v>12</v>
          </cell>
        </row>
        <row r="6581">
          <cell r="A6581">
            <v>6193580</v>
          </cell>
          <cell r="B6581" t="str">
            <v>Kryt spojů...WDK HS40090RW</v>
          </cell>
          <cell r="C6581">
            <v>20</v>
          </cell>
          <cell r="D6581">
            <v>1</v>
          </cell>
          <cell r="E6581" t="str">
            <v>KS</v>
          </cell>
          <cell r="F6581">
            <v>20</v>
          </cell>
        </row>
        <row r="6582">
          <cell r="A6582">
            <v>6193586</v>
          </cell>
          <cell r="B6582" t="str">
            <v>...WDK HS40110RW</v>
          </cell>
          <cell r="C6582">
            <v>27</v>
          </cell>
          <cell r="D6582">
            <v>1</v>
          </cell>
          <cell r="E6582" t="str">
            <v>KS</v>
          </cell>
          <cell r="F6582">
            <v>27</v>
          </cell>
        </row>
        <row r="6583">
          <cell r="A6583">
            <v>6193590</v>
          </cell>
          <cell r="B6583" t="str">
            <v>Kryt spoje...WDK HS60090RW</v>
          </cell>
          <cell r="C6583">
            <v>32</v>
          </cell>
          <cell r="D6583">
            <v>1</v>
          </cell>
          <cell r="E6583" t="str">
            <v>KS</v>
          </cell>
          <cell r="F6583">
            <v>32</v>
          </cell>
        </row>
        <row r="6584">
          <cell r="A6584">
            <v>6193592</v>
          </cell>
          <cell r="B6584" t="str">
            <v>Kryt spojů...WDK HS60090CW</v>
          </cell>
          <cell r="C6584">
            <v>27</v>
          </cell>
          <cell r="D6584">
            <v>1</v>
          </cell>
          <cell r="E6584" t="str">
            <v>KS</v>
          </cell>
          <cell r="F6584">
            <v>27</v>
          </cell>
        </row>
        <row r="6585">
          <cell r="A6585">
            <v>6193596</v>
          </cell>
          <cell r="B6585" t="str">
            <v>Kryt spoje...WDK HS60110RW</v>
          </cell>
          <cell r="C6585">
            <v>32</v>
          </cell>
          <cell r="D6585">
            <v>1</v>
          </cell>
          <cell r="E6585" t="str">
            <v>KS</v>
          </cell>
          <cell r="F6585">
            <v>32</v>
          </cell>
        </row>
        <row r="6586">
          <cell r="A6586">
            <v>6193825</v>
          </cell>
          <cell r="B6586" t="str">
            <v>s kartáčovou lištou...WDK I80170LGR</v>
          </cell>
          <cell r="C6586">
            <v>1072</v>
          </cell>
          <cell r="D6586">
            <v>1</v>
          </cell>
          <cell r="E6586" t="str">
            <v>KS</v>
          </cell>
          <cell r="F6586">
            <v>1072</v>
          </cell>
        </row>
        <row r="6587">
          <cell r="A6587">
            <v>6193827</v>
          </cell>
          <cell r="B6587" t="str">
            <v>s kartáčovou lištou...WDK I80170RW</v>
          </cell>
          <cell r="C6587">
            <v>1072</v>
          </cell>
          <cell r="D6587">
            <v>1</v>
          </cell>
          <cell r="E6587" t="str">
            <v>KS</v>
          </cell>
          <cell r="F6587">
            <v>1072</v>
          </cell>
        </row>
        <row r="6588">
          <cell r="A6588">
            <v>6193829</v>
          </cell>
          <cell r="B6588" t="str">
            <v>s kartáčovou lištou...WDK I80170VW</v>
          </cell>
          <cell r="C6588">
            <v>1072</v>
          </cell>
          <cell r="D6588">
            <v>1</v>
          </cell>
          <cell r="E6588" t="str">
            <v>KS</v>
          </cell>
          <cell r="F6588">
            <v>1072</v>
          </cell>
        </row>
        <row r="6589">
          <cell r="A6589">
            <v>6193831</v>
          </cell>
          <cell r="B6589" t="str">
            <v>s kartáčovou lištou...WDK I80210CW</v>
          </cell>
          <cell r="C6589">
            <v>1122</v>
          </cell>
          <cell r="D6589">
            <v>1</v>
          </cell>
          <cell r="E6589" t="str">
            <v>KS</v>
          </cell>
          <cell r="F6589">
            <v>1122</v>
          </cell>
        </row>
        <row r="6590">
          <cell r="A6590">
            <v>6193860</v>
          </cell>
          <cell r="B6590" t="str">
            <v>s kartáčovou lištou...WDK I80210GR</v>
          </cell>
          <cell r="C6590">
            <v>1122</v>
          </cell>
          <cell r="D6590">
            <v>1</v>
          </cell>
          <cell r="E6590" t="str">
            <v>KS</v>
          </cell>
          <cell r="F6590">
            <v>1122</v>
          </cell>
        </row>
        <row r="6591">
          <cell r="A6591">
            <v>6193864</v>
          </cell>
          <cell r="B6591" t="str">
            <v>s kartáčovou lištou...WDK I80210LGR</v>
          </cell>
          <cell r="C6591">
            <v>1122</v>
          </cell>
          <cell r="D6591">
            <v>1</v>
          </cell>
          <cell r="E6591" t="str">
            <v>KS</v>
          </cell>
          <cell r="F6591">
            <v>1122</v>
          </cell>
        </row>
        <row r="6592">
          <cell r="A6592">
            <v>6193866</v>
          </cell>
          <cell r="B6592" t="str">
            <v>s kartáčovou lištou...WDK I80210RW</v>
          </cell>
          <cell r="C6592">
            <v>1122</v>
          </cell>
          <cell r="D6592">
            <v>1</v>
          </cell>
          <cell r="E6592" t="str">
            <v>KS</v>
          </cell>
          <cell r="F6592">
            <v>1122</v>
          </cell>
        </row>
        <row r="6593">
          <cell r="A6593">
            <v>6193868</v>
          </cell>
          <cell r="B6593" t="str">
            <v>s kartáčovou lištou...WDK I80210VW</v>
          </cell>
          <cell r="C6593">
            <v>1122</v>
          </cell>
          <cell r="D6593">
            <v>1</v>
          </cell>
          <cell r="E6593" t="str">
            <v>KS</v>
          </cell>
          <cell r="F6593">
            <v>1122</v>
          </cell>
        </row>
        <row r="6594">
          <cell r="A6594">
            <v>6194036</v>
          </cell>
          <cell r="B6594" t="str">
            <v>Vrchní díl...D2-1 110RW</v>
          </cell>
          <cell r="C6594">
            <v>75</v>
          </cell>
          <cell r="D6594">
            <v>1</v>
          </cell>
          <cell r="E6594" t="str">
            <v>KS</v>
          </cell>
          <cell r="F6594">
            <v>75</v>
          </cell>
        </row>
        <row r="6595">
          <cell r="A6595">
            <v>6194044</v>
          </cell>
          <cell r="B6595" t="str">
            <v>Vrchní díl...D2-1 130RW</v>
          </cell>
          <cell r="C6595">
            <v>84</v>
          </cell>
          <cell r="D6595">
            <v>1</v>
          </cell>
          <cell r="E6595" t="str">
            <v>KS</v>
          </cell>
          <cell r="F6595">
            <v>84</v>
          </cell>
        </row>
        <row r="6596">
          <cell r="A6596">
            <v>6194060</v>
          </cell>
          <cell r="B6596" t="str">
            <v>Vrchní díl...D2-1 170RW</v>
          </cell>
          <cell r="C6596">
            <v>90</v>
          </cell>
          <cell r="D6596">
            <v>1</v>
          </cell>
          <cell r="E6596" t="str">
            <v>KS</v>
          </cell>
          <cell r="F6596">
            <v>90</v>
          </cell>
        </row>
        <row r="6597">
          <cell r="A6597">
            <v>6194109</v>
          </cell>
          <cell r="B6597" t="str">
            <v>Vrchní díl...D2-2 110RW</v>
          </cell>
          <cell r="C6597">
            <v>84</v>
          </cell>
          <cell r="D6597">
            <v>1</v>
          </cell>
          <cell r="E6597" t="str">
            <v>KS</v>
          </cell>
          <cell r="F6597">
            <v>84</v>
          </cell>
        </row>
        <row r="6598">
          <cell r="A6598">
            <v>6194206</v>
          </cell>
          <cell r="B6598" t="str">
            <v>Vrchní díl...D2-3 150RW</v>
          </cell>
          <cell r="C6598">
            <v>98</v>
          </cell>
          <cell r="D6598">
            <v>1</v>
          </cell>
          <cell r="E6598" t="str">
            <v>KS</v>
          </cell>
          <cell r="F6598">
            <v>98</v>
          </cell>
        </row>
        <row r="6599">
          <cell r="A6599">
            <v>6199128</v>
          </cell>
          <cell r="B6599" t="str">
            <v>Vnitřní roh...SKL-I50DBU</v>
          </cell>
          <cell r="C6599">
            <v>300</v>
          </cell>
          <cell r="D6599">
            <v>1</v>
          </cell>
          <cell r="E6599" t="str">
            <v>KS</v>
          </cell>
          <cell r="F6599">
            <v>300</v>
          </cell>
        </row>
        <row r="6600">
          <cell r="A6600">
            <v>6199133</v>
          </cell>
          <cell r="B6600" t="str">
            <v>s kartáčovou lištou...SKL-A50DRW</v>
          </cell>
          <cell r="C6600">
            <v>79</v>
          </cell>
          <cell r="D6600">
            <v>1</v>
          </cell>
          <cell r="E6600" t="str">
            <v>KS</v>
          </cell>
          <cell r="F6600">
            <v>79</v>
          </cell>
        </row>
        <row r="6601">
          <cell r="A6601">
            <v>6199139</v>
          </cell>
          <cell r="B6601" t="str">
            <v>s kartáčovou lištou...SKL-A50DBU</v>
          </cell>
          <cell r="C6601">
            <v>300</v>
          </cell>
          <cell r="D6601">
            <v>1</v>
          </cell>
          <cell r="E6601" t="str">
            <v>KS</v>
          </cell>
          <cell r="F6601">
            <v>300</v>
          </cell>
        </row>
        <row r="6602">
          <cell r="A6602">
            <v>6199150</v>
          </cell>
          <cell r="B6602" t="str">
            <v>Koncový díl...SKL-EL50DRW</v>
          </cell>
          <cell r="C6602">
            <v>69</v>
          </cell>
          <cell r="D6602">
            <v>1</v>
          </cell>
          <cell r="E6602" t="str">
            <v>KS</v>
          </cell>
          <cell r="F6602">
            <v>69</v>
          </cell>
        </row>
        <row r="6603">
          <cell r="A6603">
            <v>6199163</v>
          </cell>
          <cell r="B6603" t="str">
            <v>Koncový díl...SKL-ER50DRW</v>
          </cell>
          <cell r="C6603">
            <v>80</v>
          </cell>
          <cell r="D6603">
            <v>1</v>
          </cell>
          <cell r="E6603" t="str">
            <v>KS</v>
          </cell>
          <cell r="F6603">
            <v>80</v>
          </cell>
        </row>
        <row r="6604">
          <cell r="A6604">
            <v>6199180</v>
          </cell>
          <cell r="B6604" t="str">
            <v>Kryt spoje...SKL-SA50DRW</v>
          </cell>
          <cell r="C6604">
            <v>80</v>
          </cell>
          <cell r="D6604">
            <v>1</v>
          </cell>
          <cell r="E6604" t="str">
            <v>KS</v>
          </cell>
          <cell r="F6604">
            <v>80</v>
          </cell>
        </row>
        <row r="6605">
          <cell r="A6605">
            <v>6199186</v>
          </cell>
          <cell r="B6605" t="str">
            <v>Kryt spoje...SKL-SA50DBU</v>
          </cell>
          <cell r="C6605">
            <v>285</v>
          </cell>
          <cell r="D6605">
            <v>1</v>
          </cell>
          <cell r="E6605" t="str">
            <v>KS</v>
          </cell>
          <cell r="F6605">
            <v>285</v>
          </cell>
        </row>
        <row r="6606">
          <cell r="A6606">
            <v>6199208</v>
          </cell>
          <cell r="B6606" t="str">
            <v>Kanál s patkovou lištou...SKL-70DBU</v>
          </cell>
          <cell r="C6606">
            <v>437</v>
          </cell>
          <cell r="D6606">
            <v>1</v>
          </cell>
          <cell r="E6606" t="str">
            <v>M</v>
          </cell>
          <cell r="F6606">
            <v>437</v>
          </cell>
        </row>
        <row r="6607">
          <cell r="A6607">
            <v>6199229</v>
          </cell>
          <cell r="B6607" t="str">
            <v>Vnitřní roh...SKL-I70DBU</v>
          </cell>
          <cell r="C6607">
            <v>230</v>
          </cell>
          <cell r="D6607">
            <v>1</v>
          </cell>
          <cell r="E6607" t="str">
            <v>KS</v>
          </cell>
          <cell r="F6607">
            <v>230</v>
          </cell>
        </row>
        <row r="6608">
          <cell r="A6608">
            <v>6199238</v>
          </cell>
          <cell r="B6608" t="str">
            <v>s kartáčovou lištou...SKL-A70DBU</v>
          </cell>
          <cell r="C6608">
            <v>391</v>
          </cell>
          <cell r="D6608">
            <v>1</v>
          </cell>
          <cell r="E6608" t="str">
            <v>KS</v>
          </cell>
          <cell r="F6608">
            <v>391</v>
          </cell>
        </row>
        <row r="6609">
          <cell r="A6609">
            <v>6199257</v>
          </cell>
          <cell r="B6609" t="str">
            <v>Koncový díl...SKL-EL70DBU</v>
          </cell>
          <cell r="C6609">
            <v>223</v>
          </cell>
          <cell r="D6609">
            <v>1</v>
          </cell>
          <cell r="E6609" t="str">
            <v>KS</v>
          </cell>
          <cell r="F6609">
            <v>223</v>
          </cell>
        </row>
        <row r="6610">
          <cell r="A6610">
            <v>6199268</v>
          </cell>
          <cell r="B6610" t="str">
            <v>Koncový díl...SKL-ER70DBU</v>
          </cell>
          <cell r="C6610">
            <v>223</v>
          </cell>
          <cell r="D6610">
            <v>1</v>
          </cell>
          <cell r="E6610" t="str">
            <v>KS</v>
          </cell>
          <cell r="F6610">
            <v>223</v>
          </cell>
        </row>
        <row r="6611">
          <cell r="A6611">
            <v>6199281</v>
          </cell>
          <cell r="B6611" t="str">
            <v>Kryt spoje...SKL-SA70DRW</v>
          </cell>
          <cell r="C6611">
            <v>97</v>
          </cell>
          <cell r="D6611">
            <v>1</v>
          </cell>
          <cell r="E6611" t="str">
            <v>KS</v>
          </cell>
          <cell r="F6611">
            <v>97</v>
          </cell>
        </row>
        <row r="6612">
          <cell r="A6612">
            <v>6199287</v>
          </cell>
          <cell r="B6612" t="str">
            <v>Kryt spoje...SKL-SA70DBU</v>
          </cell>
          <cell r="C6612">
            <v>227</v>
          </cell>
          <cell r="D6612">
            <v>1</v>
          </cell>
          <cell r="E6612" t="str">
            <v>KS</v>
          </cell>
          <cell r="F6612">
            <v>227</v>
          </cell>
        </row>
        <row r="6613">
          <cell r="A6613">
            <v>6199421</v>
          </cell>
          <cell r="B6613" t="str">
            <v>Přístrojová vložka...SKL-DS DRW</v>
          </cell>
          <cell r="C6613">
            <v>1315</v>
          </cell>
          <cell r="D6613">
            <v>1</v>
          </cell>
          <cell r="E6613" t="str">
            <v>KS</v>
          </cell>
          <cell r="F6613">
            <v>1315</v>
          </cell>
        </row>
        <row r="6614">
          <cell r="A6614">
            <v>6199442</v>
          </cell>
          <cell r="B6614" t="str">
            <v>Přístrojová vložka...SKL-Z DRW</v>
          </cell>
          <cell r="C6614">
            <v>842</v>
          </cell>
          <cell r="D6614">
            <v>1</v>
          </cell>
          <cell r="E6614" t="str">
            <v>KS</v>
          </cell>
          <cell r="F6614">
            <v>842</v>
          </cell>
        </row>
        <row r="6615">
          <cell r="A6615">
            <v>6199448</v>
          </cell>
          <cell r="B6615" t="str">
            <v>Přístrojová vložka...SKL-Z DBU</v>
          </cell>
          <cell r="C6615">
            <v>2125</v>
          </cell>
          <cell r="D6615">
            <v>1</v>
          </cell>
          <cell r="E6615" t="str">
            <v>KS</v>
          </cell>
          <cell r="F6615">
            <v>2125</v>
          </cell>
        </row>
        <row r="6616">
          <cell r="A6616">
            <v>6199461</v>
          </cell>
          <cell r="B6616" t="str">
            <v>Přístrojová vložka...SKL-45 DRW</v>
          </cell>
          <cell r="C6616">
            <v>685</v>
          </cell>
          <cell r="D6616">
            <v>1</v>
          </cell>
          <cell r="E6616" t="str">
            <v>KS</v>
          </cell>
          <cell r="F6616">
            <v>685</v>
          </cell>
        </row>
        <row r="6617">
          <cell r="A6617">
            <v>6199467</v>
          </cell>
          <cell r="B6617" t="str">
            <v>Přístrojová vložka...SKL-45 DBU</v>
          </cell>
          <cell r="C6617">
            <v>1420</v>
          </cell>
          <cell r="D6617">
            <v>1</v>
          </cell>
          <cell r="E6617" t="str">
            <v>KS</v>
          </cell>
          <cell r="F6617">
            <v>1420</v>
          </cell>
        </row>
        <row r="6618">
          <cell r="A6618">
            <v>6200508</v>
          </cell>
          <cell r="B6618" t="str">
            <v>Kabelový žebřík...LG 420 NS 3 FS</v>
          </cell>
          <cell r="C6618">
            <v>672</v>
          </cell>
          <cell r="D6618">
            <v>1</v>
          </cell>
          <cell r="E6618" t="str">
            <v>M</v>
          </cell>
          <cell r="F6618">
            <v>672</v>
          </cell>
        </row>
        <row r="6619">
          <cell r="A6619">
            <v>6200511</v>
          </cell>
          <cell r="B6619" t="str">
            <v>Kabelový žebřík...LG 430 NS 3 FS</v>
          </cell>
          <cell r="C6619">
            <v>673</v>
          </cell>
          <cell r="D6619">
            <v>1</v>
          </cell>
          <cell r="E6619" t="str">
            <v>M</v>
          </cell>
          <cell r="F6619">
            <v>673</v>
          </cell>
        </row>
        <row r="6620">
          <cell r="A6620">
            <v>6200514</v>
          </cell>
          <cell r="B6620" t="str">
            <v>Kabelový žebřík...LG 440 NS 3 FS</v>
          </cell>
          <cell r="C6620">
            <v>721</v>
          </cell>
          <cell r="D6620">
            <v>1</v>
          </cell>
          <cell r="E6620" t="str">
            <v>M</v>
          </cell>
          <cell r="F6620">
            <v>721</v>
          </cell>
        </row>
        <row r="6621">
          <cell r="A6621">
            <v>6200520</v>
          </cell>
          <cell r="B6621" t="str">
            <v>Kabelový žebřík...LG 460 NS 3 FS</v>
          </cell>
          <cell r="C6621">
            <v>828</v>
          </cell>
          <cell r="D6621">
            <v>1</v>
          </cell>
          <cell r="E6621" t="str">
            <v>M</v>
          </cell>
          <cell r="F6621">
            <v>828</v>
          </cell>
        </row>
        <row r="6622">
          <cell r="A6622">
            <v>6200540</v>
          </cell>
          <cell r="B6622" t="str">
            <v>Kabelový žebřík...SLG 420 NS 3 FS</v>
          </cell>
          <cell r="C6622">
            <v>895</v>
          </cell>
          <cell r="D6622">
            <v>1</v>
          </cell>
          <cell r="E6622" t="str">
            <v>M</v>
          </cell>
          <cell r="F6622">
            <v>895</v>
          </cell>
        </row>
        <row r="6623">
          <cell r="A6623">
            <v>6200543</v>
          </cell>
          <cell r="B6623" t="str">
            <v>Kabelový žebřík...SLG 430 NS 3 FS</v>
          </cell>
          <cell r="C6623">
            <v>898</v>
          </cell>
          <cell r="D6623">
            <v>1</v>
          </cell>
          <cell r="E6623" t="str">
            <v>M</v>
          </cell>
          <cell r="F6623">
            <v>898</v>
          </cell>
        </row>
        <row r="6624">
          <cell r="A6624">
            <v>6200546</v>
          </cell>
          <cell r="B6624" t="str">
            <v>Kabelový žebřík...SLG 440 NS 3 FS</v>
          </cell>
          <cell r="C6624">
            <v>945</v>
          </cell>
          <cell r="D6624">
            <v>1</v>
          </cell>
          <cell r="E6624" t="str">
            <v>M</v>
          </cell>
          <cell r="F6624">
            <v>945</v>
          </cell>
        </row>
        <row r="6625">
          <cell r="A6625">
            <v>6200549</v>
          </cell>
          <cell r="B6625" t="str">
            <v>Kabelový žebřík...SLG 450 NS 3 FS</v>
          </cell>
          <cell r="C6625">
            <v>965</v>
          </cell>
          <cell r="D6625">
            <v>1</v>
          </cell>
          <cell r="E6625" t="str">
            <v>M</v>
          </cell>
          <cell r="F6625">
            <v>965</v>
          </cell>
        </row>
        <row r="6626">
          <cell r="A6626">
            <v>6200552</v>
          </cell>
          <cell r="B6626" t="str">
            <v>Kabelový žebřík...SLG 460 NS 3 FS</v>
          </cell>
          <cell r="C6626">
            <v>1026</v>
          </cell>
          <cell r="D6626">
            <v>1</v>
          </cell>
          <cell r="E6626" t="str">
            <v>M</v>
          </cell>
          <cell r="F6626">
            <v>1026</v>
          </cell>
        </row>
        <row r="6627">
          <cell r="A6627">
            <v>6200583</v>
          </cell>
          <cell r="B6627" t="str">
            <v>Kabelový žebřík...LG 420 NS 6 FS</v>
          </cell>
          <cell r="C6627">
            <v>672</v>
          </cell>
          <cell r="D6627">
            <v>1</v>
          </cell>
          <cell r="E6627" t="str">
            <v>M</v>
          </cell>
          <cell r="F6627">
            <v>672</v>
          </cell>
        </row>
        <row r="6628">
          <cell r="A6628">
            <v>6200586</v>
          </cell>
          <cell r="B6628" t="str">
            <v>Kabelový žebřík...LG 430 NS 6 FS</v>
          </cell>
          <cell r="C6628">
            <v>687</v>
          </cell>
          <cell r="D6628">
            <v>1</v>
          </cell>
          <cell r="E6628" t="str">
            <v>M</v>
          </cell>
          <cell r="F6628">
            <v>687</v>
          </cell>
        </row>
        <row r="6629">
          <cell r="A6629">
            <v>6200589</v>
          </cell>
          <cell r="B6629" t="str">
            <v>Kabelový žebřík...LG 440 NS 6 FS</v>
          </cell>
          <cell r="C6629">
            <v>721</v>
          </cell>
          <cell r="D6629">
            <v>1</v>
          </cell>
          <cell r="E6629" t="str">
            <v>M</v>
          </cell>
          <cell r="F6629">
            <v>721</v>
          </cell>
        </row>
        <row r="6630">
          <cell r="A6630">
            <v>6200592</v>
          </cell>
          <cell r="B6630" t="str">
            <v>Kabelový žebřík...LG 450 NS 6 FS</v>
          </cell>
          <cell r="C6630">
            <v>804</v>
          </cell>
          <cell r="D6630">
            <v>1</v>
          </cell>
          <cell r="E6630" t="str">
            <v>M</v>
          </cell>
          <cell r="F6630">
            <v>804</v>
          </cell>
        </row>
        <row r="6631">
          <cell r="A6631">
            <v>6200595</v>
          </cell>
          <cell r="B6631" t="str">
            <v>Kabelový žebřík...LG 460 NS 6 FS</v>
          </cell>
          <cell r="C6631">
            <v>828</v>
          </cell>
          <cell r="D6631">
            <v>1</v>
          </cell>
          <cell r="E6631" t="str">
            <v>M</v>
          </cell>
          <cell r="F6631">
            <v>828</v>
          </cell>
        </row>
        <row r="6632">
          <cell r="A6632">
            <v>6200605</v>
          </cell>
          <cell r="B6632" t="str">
            <v>Kabelový žebřík...LG 420 NS 6 FT</v>
          </cell>
          <cell r="C6632">
            <v>1086</v>
          </cell>
          <cell r="D6632">
            <v>1</v>
          </cell>
          <cell r="E6632" t="str">
            <v>M</v>
          </cell>
          <cell r="F6632">
            <v>1086</v>
          </cell>
        </row>
        <row r="6633">
          <cell r="A6633">
            <v>6200608</v>
          </cell>
          <cell r="B6633" t="str">
            <v>Kabelový žebřík...LG 430 NS 6 FT</v>
          </cell>
          <cell r="C6633">
            <v>1157</v>
          </cell>
          <cell r="D6633">
            <v>1</v>
          </cell>
          <cell r="E6633" t="str">
            <v>M</v>
          </cell>
          <cell r="F6633">
            <v>1157</v>
          </cell>
        </row>
        <row r="6634">
          <cell r="A6634">
            <v>6200611</v>
          </cell>
          <cell r="B6634" t="str">
            <v>Kabelový žebřík...LG 440 NS 6 FT</v>
          </cell>
          <cell r="C6634">
            <v>1237</v>
          </cell>
          <cell r="D6634">
            <v>1</v>
          </cell>
          <cell r="E6634" t="str">
            <v>M</v>
          </cell>
          <cell r="F6634">
            <v>1237</v>
          </cell>
        </row>
        <row r="6635">
          <cell r="A6635">
            <v>6200623</v>
          </cell>
          <cell r="B6635" t="str">
            <v>Kabelový žebřík...SLG 420 NS 6 FS</v>
          </cell>
          <cell r="C6635">
            <v>924</v>
          </cell>
          <cell r="D6635">
            <v>1</v>
          </cell>
          <cell r="E6635" t="str">
            <v>M</v>
          </cell>
          <cell r="F6635">
            <v>924</v>
          </cell>
        </row>
        <row r="6636">
          <cell r="A6636">
            <v>6200629</v>
          </cell>
          <cell r="B6636" t="str">
            <v>Kabelový žebřík...SLG 440 NS 6 FS</v>
          </cell>
          <cell r="C6636">
            <v>945</v>
          </cell>
          <cell r="D6636">
            <v>1</v>
          </cell>
          <cell r="E6636" t="str">
            <v>M</v>
          </cell>
          <cell r="F6636">
            <v>945</v>
          </cell>
        </row>
        <row r="6637">
          <cell r="A6637">
            <v>6200632</v>
          </cell>
          <cell r="B6637" t="str">
            <v>Kabelový žebřík...SLG 450 NS 6 FS</v>
          </cell>
          <cell r="C6637">
            <v>965</v>
          </cell>
          <cell r="D6637">
            <v>1</v>
          </cell>
          <cell r="E6637" t="str">
            <v>M</v>
          </cell>
          <cell r="F6637">
            <v>965</v>
          </cell>
        </row>
        <row r="6638">
          <cell r="A6638">
            <v>6200635</v>
          </cell>
          <cell r="B6638" t="str">
            <v>Kabelový žebřík...SLG 460 NS 6 FS</v>
          </cell>
          <cell r="C6638">
            <v>1059</v>
          </cell>
          <cell r="D6638">
            <v>1</v>
          </cell>
          <cell r="E6638" t="str">
            <v>M</v>
          </cell>
          <cell r="F6638">
            <v>1059</v>
          </cell>
        </row>
        <row r="6639">
          <cell r="A6639">
            <v>6200646</v>
          </cell>
          <cell r="B6639" t="str">
            <v>Kabelový žebřík...SLG 420 NS 6 FT</v>
          </cell>
          <cell r="C6639">
            <v>1347</v>
          </cell>
          <cell r="D6639">
            <v>1</v>
          </cell>
          <cell r="E6639" t="str">
            <v>M</v>
          </cell>
          <cell r="F6639">
            <v>1347</v>
          </cell>
        </row>
        <row r="6640">
          <cell r="A6640">
            <v>6200649</v>
          </cell>
          <cell r="B6640" t="str">
            <v>Kabelový žebřík...SLG 430 NS 6 FT</v>
          </cell>
          <cell r="C6640">
            <v>1363</v>
          </cell>
          <cell r="D6640">
            <v>1</v>
          </cell>
          <cell r="E6640" t="str">
            <v>M</v>
          </cell>
          <cell r="F6640">
            <v>1363</v>
          </cell>
        </row>
        <row r="6641">
          <cell r="A6641">
            <v>6200652</v>
          </cell>
          <cell r="B6641" t="str">
            <v>Kabelový žebřík...SLG 440 NS 6 FT</v>
          </cell>
          <cell r="C6641">
            <v>1465</v>
          </cell>
          <cell r="D6641">
            <v>1</v>
          </cell>
          <cell r="E6641" t="str">
            <v>M</v>
          </cell>
          <cell r="F6641">
            <v>1465</v>
          </cell>
        </row>
        <row r="6642">
          <cell r="A6642">
            <v>6200655</v>
          </cell>
          <cell r="B6642" t="str">
            <v>Kabelový žebřík...SLG 450 NS 6 FT</v>
          </cell>
          <cell r="C6642">
            <v>1537</v>
          </cell>
          <cell r="D6642">
            <v>1</v>
          </cell>
          <cell r="E6642" t="str">
            <v>M</v>
          </cell>
          <cell r="F6642">
            <v>1537</v>
          </cell>
        </row>
        <row r="6643">
          <cell r="A6643">
            <v>6200832</v>
          </cell>
          <cell r="B6643" t="str">
            <v>Podélná spojka...LVG 45 FS</v>
          </cell>
          <cell r="C6643">
            <v>102</v>
          </cell>
          <cell r="D6643">
            <v>1</v>
          </cell>
          <cell r="E6643" t="str">
            <v>KS</v>
          </cell>
          <cell r="F6643">
            <v>102</v>
          </cell>
        </row>
        <row r="6644">
          <cell r="A6644">
            <v>6200835</v>
          </cell>
          <cell r="B6644" t="str">
            <v>Podélná spojka...LVG 45 FT</v>
          </cell>
          <cell r="C6644">
            <v>115</v>
          </cell>
          <cell r="D6644">
            <v>1</v>
          </cell>
          <cell r="E6644" t="str">
            <v>KS</v>
          </cell>
          <cell r="F6644">
            <v>115</v>
          </cell>
        </row>
        <row r="6645">
          <cell r="A6645">
            <v>6200882</v>
          </cell>
          <cell r="B6645" t="str">
            <v>Úhlová spojka...LWVG 45 FS</v>
          </cell>
          <cell r="C6645">
            <v>121</v>
          </cell>
          <cell r="D6645">
            <v>1</v>
          </cell>
          <cell r="E6645" t="str">
            <v>KS</v>
          </cell>
          <cell r="F6645">
            <v>121</v>
          </cell>
        </row>
        <row r="6646">
          <cell r="A6646">
            <v>6200885</v>
          </cell>
          <cell r="B6646" t="str">
            <v>Úhlová spojka...LWVG 45 A2</v>
          </cell>
          <cell r="C6646">
            <v>229</v>
          </cell>
          <cell r="D6646">
            <v>1</v>
          </cell>
          <cell r="E6646" t="str">
            <v>KS</v>
          </cell>
          <cell r="F6646">
            <v>229</v>
          </cell>
        </row>
        <row r="6647">
          <cell r="A6647">
            <v>6200926</v>
          </cell>
          <cell r="B6647" t="str">
            <v>Kloubová spojka...LGVG 45 FS</v>
          </cell>
          <cell r="C6647">
            <v>310</v>
          </cell>
          <cell r="D6647">
            <v>1</v>
          </cell>
          <cell r="E6647" t="str">
            <v>KS</v>
          </cell>
          <cell r="F6647">
            <v>310</v>
          </cell>
        </row>
        <row r="6648">
          <cell r="A6648">
            <v>6200929</v>
          </cell>
          <cell r="B6648" t="str">
            <v>Kloubová spojka...LGVG 45 FT</v>
          </cell>
          <cell r="C6648">
            <v>420</v>
          </cell>
          <cell r="D6648">
            <v>1</v>
          </cell>
          <cell r="E6648" t="str">
            <v>KS</v>
          </cell>
          <cell r="F6648">
            <v>420</v>
          </cell>
        </row>
        <row r="6649">
          <cell r="A6649">
            <v>6203035</v>
          </cell>
          <cell r="B6649" t="str">
            <v>Oblouk 90°...LBI 90 430 NS FS</v>
          </cell>
          <cell r="C6649">
            <v>2859</v>
          </cell>
          <cell r="D6649">
            <v>1</v>
          </cell>
          <cell r="E6649" t="str">
            <v>KS</v>
          </cell>
          <cell r="F6649">
            <v>2859</v>
          </cell>
        </row>
        <row r="6650">
          <cell r="A6650">
            <v>6203078</v>
          </cell>
          <cell r="B6650" t="str">
            <v>Oblouk 90°...LBI 90 460 NS FS</v>
          </cell>
          <cell r="C6650">
            <v>3681</v>
          </cell>
          <cell r="D6650">
            <v>1</v>
          </cell>
          <cell r="E6650" t="str">
            <v>KS</v>
          </cell>
          <cell r="F6650">
            <v>3681</v>
          </cell>
        </row>
        <row r="6651">
          <cell r="A6651">
            <v>6203132</v>
          </cell>
          <cell r="B6651" t="str">
            <v>Oblouk 90°...LBI 90 430 NS FT</v>
          </cell>
          <cell r="C6651">
            <v>4640</v>
          </cell>
          <cell r="D6651">
            <v>1</v>
          </cell>
          <cell r="E6651" t="str">
            <v>KS</v>
          </cell>
          <cell r="F6651">
            <v>4640</v>
          </cell>
        </row>
        <row r="6652">
          <cell r="A6652">
            <v>6205038</v>
          </cell>
          <cell r="B6652" t="str">
            <v>Kloubový oblouk...LGBV 420 NS FS</v>
          </cell>
          <cell r="C6652">
            <v>4043</v>
          </cell>
          <cell r="D6652">
            <v>1</v>
          </cell>
          <cell r="E6652" t="str">
            <v>KS</v>
          </cell>
          <cell r="F6652">
            <v>4043</v>
          </cell>
        </row>
        <row r="6653">
          <cell r="A6653">
            <v>6205054</v>
          </cell>
          <cell r="B6653" t="str">
            <v>Kloubový oblouk...LGBV 440 NS FS</v>
          </cell>
          <cell r="C6653">
            <v>4490</v>
          </cell>
          <cell r="D6653">
            <v>1</v>
          </cell>
          <cell r="E6653" t="str">
            <v>KS</v>
          </cell>
          <cell r="F6653">
            <v>4490</v>
          </cell>
        </row>
        <row r="6654">
          <cell r="A6654">
            <v>6205143</v>
          </cell>
          <cell r="B6654" t="str">
            <v>Kloubový oblouk...LGBV 440 NS FT</v>
          </cell>
          <cell r="C6654">
            <v>6376</v>
          </cell>
          <cell r="D6654">
            <v>1</v>
          </cell>
          <cell r="E6654" t="str">
            <v>KS</v>
          </cell>
          <cell r="F6654">
            <v>6376</v>
          </cell>
        </row>
        <row r="6655">
          <cell r="A6655">
            <v>6205542</v>
          </cell>
          <cell r="B6655" t="str">
            <v>Díl T...LT 430 NS FS</v>
          </cell>
          <cell r="C6655">
            <v>7327</v>
          </cell>
          <cell r="D6655">
            <v>1</v>
          </cell>
          <cell r="E6655" t="str">
            <v>KS</v>
          </cell>
          <cell r="F6655">
            <v>7327</v>
          </cell>
        </row>
        <row r="6656">
          <cell r="A6656">
            <v>6205674</v>
          </cell>
          <cell r="B6656" t="str">
            <v>Díl T...LT 460 NS FT</v>
          </cell>
          <cell r="C6656">
            <v>11364</v>
          </cell>
          <cell r="D6656">
            <v>1</v>
          </cell>
          <cell r="E6656" t="str">
            <v>KS</v>
          </cell>
          <cell r="F6656">
            <v>11364</v>
          </cell>
        </row>
        <row r="6657">
          <cell r="A6657">
            <v>6207202</v>
          </cell>
          <cell r="B6657" t="str">
            <v>Kabelový žebřík...LCIS 620 6 A4</v>
          </cell>
          <cell r="C6657">
            <v>2923</v>
          </cell>
          <cell r="D6657">
            <v>1</v>
          </cell>
          <cell r="E6657" t="str">
            <v>M</v>
          </cell>
          <cell r="F6657">
            <v>2923</v>
          </cell>
        </row>
        <row r="6658">
          <cell r="A6658">
            <v>6207204</v>
          </cell>
          <cell r="B6658" t="str">
            <v>Kabelový žebřík...LCIS 630 6 A4</v>
          </cell>
          <cell r="C6658">
            <v>3173</v>
          </cell>
          <cell r="D6658">
            <v>1</v>
          </cell>
          <cell r="E6658" t="str">
            <v>M</v>
          </cell>
          <cell r="F6658">
            <v>3173</v>
          </cell>
        </row>
        <row r="6659">
          <cell r="A6659">
            <v>6207206</v>
          </cell>
          <cell r="B6659" t="str">
            <v>Kabelový žebřík...LCIS 640 6 A4</v>
          </cell>
          <cell r="C6659">
            <v>3411</v>
          </cell>
          <cell r="D6659">
            <v>1</v>
          </cell>
          <cell r="E6659" t="str">
            <v>M</v>
          </cell>
          <cell r="F6659">
            <v>3411</v>
          </cell>
        </row>
        <row r="6660">
          <cell r="A6660">
            <v>6207208</v>
          </cell>
          <cell r="B6660" t="str">
            <v>Kabelový žebřík...LCIS 650 6 A4</v>
          </cell>
          <cell r="C6660">
            <v>3918</v>
          </cell>
          <cell r="D6660">
            <v>1</v>
          </cell>
          <cell r="E6660" t="str">
            <v>M</v>
          </cell>
          <cell r="F6660">
            <v>3918</v>
          </cell>
        </row>
        <row r="6661">
          <cell r="A6661">
            <v>6207210</v>
          </cell>
          <cell r="B6661" t="str">
            <v>Kabelový žebřík...LCIS 660 6 A4</v>
          </cell>
          <cell r="C6661">
            <v>4004</v>
          </cell>
          <cell r="D6661">
            <v>1</v>
          </cell>
          <cell r="E6661" t="str">
            <v>M</v>
          </cell>
          <cell r="F6661">
            <v>4004</v>
          </cell>
        </row>
        <row r="6662">
          <cell r="A6662">
            <v>6207252</v>
          </cell>
          <cell r="B6662" t="str">
            <v>Kabelový žebřík...LCIS 620 6 A2</v>
          </cell>
          <cell r="C6662">
            <v>2210</v>
          </cell>
          <cell r="D6662">
            <v>1</v>
          </cell>
          <cell r="E6662" t="str">
            <v>M</v>
          </cell>
          <cell r="F6662">
            <v>2210</v>
          </cell>
        </row>
        <row r="6663">
          <cell r="A6663">
            <v>6207254</v>
          </cell>
          <cell r="B6663" t="str">
            <v>kabelový žebřík...LCIS 630 6 A2</v>
          </cell>
          <cell r="C6663">
            <v>2334</v>
          </cell>
          <cell r="D6663">
            <v>1</v>
          </cell>
          <cell r="E6663" t="str">
            <v>M</v>
          </cell>
          <cell r="F6663">
            <v>2334</v>
          </cell>
        </row>
        <row r="6664">
          <cell r="A6664">
            <v>6207256</v>
          </cell>
          <cell r="B6664" t="str">
            <v>Kabelový žebřík...LCIS 640 6 A2</v>
          </cell>
          <cell r="C6664">
            <v>2555</v>
          </cell>
          <cell r="D6664">
            <v>1</v>
          </cell>
          <cell r="E6664" t="str">
            <v>M</v>
          </cell>
          <cell r="F6664">
            <v>2555</v>
          </cell>
        </row>
        <row r="6665">
          <cell r="A6665">
            <v>6207258</v>
          </cell>
          <cell r="B6665" t="str">
            <v>Kabelový žebřík...LCIS 650 6 A2</v>
          </cell>
          <cell r="C6665">
            <v>2812</v>
          </cell>
          <cell r="D6665">
            <v>1</v>
          </cell>
          <cell r="E6665" t="str">
            <v>M</v>
          </cell>
          <cell r="F6665">
            <v>2812</v>
          </cell>
        </row>
        <row r="6666">
          <cell r="A6666">
            <v>6207260</v>
          </cell>
          <cell r="B6666" t="str">
            <v>Kabelový žebřík...LCIS 660 6 A2</v>
          </cell>
          <cell r="C6666">
            <v>2940</v>
          </cell>
          <cell r="D6666">
            <v>1</v>
          </cell>
          <cell r="E6666" t="str">
            <v>M</v>
          </cell>
          <cell r="F6666">
            <v>2940</v>
          </cell>
        </row>
        <row r="6667">
          <cell r="A6667">
            <v>6207304</v>
          </cell>
          <cell r="B6667" t="str">
            <v>Kabelový žebřík tl.2mm...SLCS 1130 3 FT</v>
          </cell>
          <cell r="C6667">
            <v>1948</v>
          </cell>
          <cell r="D6667">
            <v>1</v>
          </cell>
          <cell r="E6667" t="str">
            <v>M</v>
          </cell>
          <cell r="F6667">
            <v>1948</v>
          </cell>
        </row>
        <row r="6668">
          <cell r="A6668">
            <v>6207501</v>
          </cell>
          <cell r="B6668" t="str">
            <v>Kabelový žebřík pro systém se za...LG 620 VSF6000FS</v>
          </cell>
          <cell r="C6668">
            <v>1596</v>
          </cell>
          <cell r="D6668">
            <v>1</v>
          </cell>
          <cell r="E6668" t="str">
            <v>M</v>
          </cell>
          <cell r="F6668">
            <v>1596</v>
          </cell>
        </row>
        <row r="6669">
          <cell r="A6669">
            <v>6207505</v>
          </cell>
          <cell r="B6669" t="str">
            <v>Kabelový žebřík pro systém se za...LG 630 VSF6000FS</v>
          </cell>
          <cell r="C6669">
            <v>1703</v>
          </cell>
          <cell r="D6669">
            <v>1</v>
          </cell>
          <cell r="E6669" t="str">
            <v>M</v>
          </cell>
          <cell r="F6669">
            <v>1703</v>
          </cell>
        </row>
        <row r="6670">
          <cell r="A6670">
            <v>6207509</v>
          </cell>
          <cell r="B6670" t="str">
            <v>Kabelový žebřík pro systém se za...LG 640 VSF6000FS</v>
          </cell>
          <cell r="C6670">
            <v>1779</v>
          </cell>
          <cell r="D6670">
            <v>1</v>
          </cell>
          <cell r="E6670" t="str">
            <v>M</v>
          </cell>
          <cell r="F6670">
            <v>1779</v>
          </cell>
        </row>
        <row r="6671">
          <cell r="A6671">
            <v>6207523</v>
          </cell>
          <cell r="B6671" t="str">
            <v>Kabelový žebřík pro systém se za...LG 620 VSF FT</v>
          </cell>
          <cell r="C6671">
            <v>1617</v>
          </cell>
          <cell r="D6671">
            <v>1</v>
          </cell>
          <cell r="E6671" t="str">
            <v>M</v>
          </cell>
          <cell r="F6671">
            <v>1617</v>
          </cell>
        </row>
        <row r="6672">
          <cell r="A6672">
            <v>6207527</v>
          </cell>
          <cell r="B6672" t="str">
            <v>Kabelový žebřík pro systém se za...LG 630 VSF FT</v>
          </cell>
          <cell r="C6672">
            <v>2099</v>
          </cell>
          <cell r="D6672">
            <v>1</v>
          </cell>
          <cell r="E6672" t="str">
            <v>M</v>
          </cell>
          <cell r="F6672">
            <v>2099</v>
          </cell>
        </row>
        <row r="6673">
          <cell r="A6673">
            <v>6207531</v>
          </cell>
          <cell r="B6673" t="str">
            <v>Kabelový žebřík pro systém se za...LG 640 VSF FT</v>
          </cell>
          <cell r="C6673">
            <v>2227</v>
          </cell>
          <cell r="D6673">
            <v>1</v>
          </cell>
          <cell r="E6673" t="str">
            <v>M</v>
          </cell>
          <cell r="F6673">
            <v>2227</v>
          </cell>
        </row>
        <row r="6674">
          <cell r="A6674">
            <v>6207993</v>
          </cell>
          <cell r="B6674" t="str">
            <v>Kabelový žebřík...SLG 630 NS 6 FT</v>
          </cell>
          <cell r="C6674">
            <v>1913</v>
          </cell>
          <cell r="D6674">
            <v>1</v>
          </cell>
          <cell r="E6674" t="str">
            <v>M</v>
          </cell>
          <cell r="F6674">
            <v>1913</v>
          </cell>
        </row>
        <row r="6675">
          <cell r="A6675">
            <v>6207997</v>
          </cell>
          <cell r="B6675" t="str">
            <v>Kabelový rošt...SLG 650 NS 6 FT</v>
          </cell>
          <cell r="C6675">
            <v>2092</v>
          </cell>
          <cell r="D6675">
            <v>1</v>
          </cell>
          <cell r="E6675" t="str">
            <v>M</v>
          </cell>
          <cell r="F6675">
            <v>2092</v>
          </cell>
        </row>
        <row r="6676">
          <cell r="A6676">
            <v>6208506</v>
          </cell>
          <cell r="B6676" t="str">
            <v>Kabelový žebřík...LG 620 NS 3 FS</v>
          </cell>
          <cell r="C6676">
            <v>777</v>
          </cell>
          <cell r="D6676">
            <v>1</v>
          </cell>
          <cell r="E6676" t="str">
            <v>M</v>
          </cell>
          <cell r="F6676">
            <v>777</v>
          </cell>
        </row>
        <row r="6677">
          <cell r="A6677">
            <v>6208509</v>
          </cell>
          <cell r="B6677" t="str">
            <v>Kabelový žebřík...LG 630 NS 3 FS</v>
          </cell>
          <cell r="C6677">
            <v>821</v>
          </cell>
          <cell r="D6677">
            <v>1</v>
          </cell>
          <cell r="E6677" t="str">
            <v>M</v>
          </cell>
          <cell r="F6677">
            <v>821</v>
          </cell>
        </row>
        <row r="6678">
          <cell r="A6678">
            <v>6208512</v>
          </cell>
          <cell r="B6678" t="str">
            <v>Kabelový žebřík...LG 640 NS 3 FS</v>
          </cell>
          <cell r="C6678">
            <v>857</v>
          </cell>
          <cell r="D6678">
            <v>1</v>
          </cell>
          <cell r="E6678" t="str">
            <v>M</v>
          </cell>
          <cell r="F6678">
            <v>857</v>
          </cell>
        </row>
        <row r="6679">
          <cell r="A6679">
            <v>6208515</v>
          </cell>
          <cell r="B6679" t="str">
            <v>Kabelový žebřík...LG 650 NS 3 FS</v>
          </cell>
          <cell r="C6679">
            <v>890</v>
          </cell>
          <cell r="D6679">
            <v>1</v>
          </cell>
          <cell r="E6679" t="str">
            <v>M</v>
          </cell>
          <cell r="F6679">
            <v>890</v>
          </cell>
        </row>
        <row r="6680">
          <cell r="A6680">
            <v>6208518</v>
          </cell>
          <cell r="B6680" t="str">
            <v>Kabelový žebřík...LG 660 NS 3 FS</v>
          </cell>
          <cell r="C6680">
            <v>959</v>
          </cell>
          <cell r="D6680">
            <v>1</v>
          </cell>
          <cell r="E6680" t="str">
            <v>M</v>
          </cell>
          <cell r="F6680">
            <v>959</v>
          </cell>
        </row>
        <row r="6681">
          <cell r="A6681">
            <v>6208538</v>
          </cell>
          <cell r="B6681" t="str">
            <v>Kabelový žebřík...LG 620 VS 3 FS</v>
          </cell>
          <cell r="C6681">
            <v>803</v>
          </cell>
          <cell r="D6681">
            <v>1</v>
          </cell>
          <cell r="E6681" t="str">
            <v>M</v>
          </cell>
          <cell r="F6681">
            <v>803</v>
          </cell>
        </row>
        <row r="6682">
          <cell r="A6682">
            <v>6208541</v>
          </cell>
          <cell r="B6682" t="str">
            <v>Kabelový žebřík...LG 630 VS 3 FS</v>
          </cell>
          <cell r="C6682">
            <v>845</v>
          </cell>
          <cell r="D6682">
            <v>1</v>
          </cell>
          <cell r="E6682" t="str">
            <v>M</v>
          </cell>
          <cell r="F6682">
            <v>845</v>
          </cell>
        </row>
        <row r="6683">
          <cell r="A6683">
            <v>6208544</v>
          </cell>
          <cell r="B6683" t="str">
            <v>Kabelový žebřík...LG 640 VS 3 FS</v>
          </cell>
          <cell r="C6683">
            <v>917</v>
          </cell>
          <cell r="D6683">
            <v>1</v>
          </cell>
          <cell r="E6683" t="str">
            <v>M</v>
          </cell>
          <cell r="F6683">
            <v>917</v>
          </cell>
        </row>
        <row r="6684">
          <cell r="A6684">
            <v>6208547</v>
          </cell>
          <cell r="B6684" t="str">
            <v>Kabelový žebřík...LG 650 VS 3 FS</v>
          </cell>
          <cell r="C6684">
            <v>997</v>
          </cell>
          <cell r="D6684">
            <v>1</v>
          </cell>
          <cell r="E6684" t="str">
            <v>M</v>
          </cell>
          <cell r="F6684">
            <v>997</v>
          </cell>
        </row>
        <row r="6685">
          <cell r="A6685">
            <v>6208550</v>
          </cell>
          <cell r="B6685" t="str">
            <v>Kabelový žebřík...LG 660 VS 3 FS</v>
          </cell>
          <cell r="C6685">
            <v>1013</v>
          </cell>
          <cell r="D6685">
            <v>1</v>
          </cell>
          <cell r="E6685" t="str">
            <v>M</v>
          </cell>
          <cell r="F6685">
            <v>1013</v>
          </cell>
        </row>
        <row r="6686">
          <cell r="A6686">
            <v>6208562</v>
          </cell>
          <cell r="B6686" t="str">
            <v>Kabelový žebřík...LG 620 VS 3 FT</v>
          </cell>
          <cell r="C6686">
            <v>1164</v>
          </cell>
          <cell r="D6686">
            <v>1</v>
          </cell>
          <cell r="E6686" t="str">
            <v>M</v>
          </cell>
          <cell r="F6686">
            <v>1164</v>
          </cell>
        </row>
        <row r="6687">
          <cell r="A6687">
            <v>6208566</v>
          </cell>
          <cell r="B6687" t="str">
            <v>Kabelový žebřík...LG 630 VS 3 FT</v>
          </cell>
          <cell r="C6687">
            <v>1457</v>
          </cell>
          <cell r="D6687">
            <v>1</v>
          </cell>
          <cell r="E6687" t="str">
            <v>M</v>
          </cell>
          <cell r="F6687">
            <v>1457</v>
          </cell>
        </row>
        <row r="6688">
          <cell r="A6688">
            <v>6208570</v>
          </cell>
          <cell r="B6688" t="str">
            <v>Kabelový žebřík...LG 640 VS 3 FT</v>
          </cell>
          <cell r="C6688">
            <v>1504</v>
          </cell>
          <cell r="D6688">
            <v>1</v>
          </cell>
          <cell r="E6688" t="str">
            <v>M</v>
          </cell>
          <cell r="F6688">
            <v>1504</v>
          </cell>
        </row>
        <row r="6689">
          <cell r="A6689">
            <v>6208574</v>
          </cell>
          <cell r="B6689" t="str">
            <v>Kabelový žebřík...LG 650 VS 3 FT</v>
          </cell>
          <cell r="C6689">
            <v>1563</v>
          </cell>
          <cell r="D6689">
            <v>1</v>
          </cell>
          <cell r="E6689" t="str">
            <v>M</v>
          </cell>
          <cell r="F6689">
            <v>1563</v>
          </cell>
        </row>
        <row r="6690">
          <cell r="A6690">
            <v>6208578</v>
          </cell>
          <cell r="B6690" t="str">
            <v>Kabelový žebřík...LG 660 VS 3 FT</v>
          </cell>
          <cell r="C6690">
            <v>1679</v>
          </cell>
          <cell r="D6690">
            <v>1</v>
          </cell>
          <cell r="E6690" t="str">
            <v>M</v>
          </cell>
          <cell r="F6690">
            <v>1679</v>
          </cell>
        </row>
        <row r="6691">
          <cell r="A6691">
            <v>6208581</v>
          </cell>
          <cell r="B6691" t="str">
            <v>Kabelový žebřík...LG 620 NS 6 FS</v>
          </cell>
          <cell r="C6691">
            <v>777</v>
          </cell>
          <cell r="D6691">
            <v>1</v>
          </cell>
          <cell r="E6691" t="str">
            <v>M</v>
          </cell>
          <cell r="F6691">
            <v>777</v>
          </cell>
        </row>
        <row r="6692">
          <cell r="A6692">
            <v>6208584</v>
          </cell>
          <cell r="B6692" t="str">
            <v>Kabelový žebřík...LG 630 NS 6 FS</v>
          </cell>
          <cell r="C6692">
            <v>821</v>
          </cell>
          <cell r="D6692">
            <v>1</v>
          </cell>
          <cell r="E6692" t="str">
            <v>M</v>
          </cell>
          <cell r="F6692">
            <v>821</v>
          </cell>
        </row>
        <row r="6693">
          <cell r="A6693">
            <v>6208587</v>
          </cell>
          <cell r="B6693" t="str">
            <v>Kabelový žebřík...LG 640 NS 6 FS</v>
          </cell>
          <cell r="C6693">
            <v>847</v>
          </cell>
          <cell r="D6693">
            <v>1</v>
          </cell>
          <cell r="E6693" t="str">
            <v>M</v>
          </cell>
          <cell r="F6693">
            <v>847</v>
          </cell>
        </row>
        <row r="6694">
          <cell r="A6694">
            <v>6208590</v>
          </cell>
          <cell r="B6694" t="str">
            <v>Kabelový žebřík...LG 650 NS 6 FS</v>
          </cell>
          <cell r="C6694">
            <v>942</v>
          </cell>
          <cell r="D6694">
            <v>1</v>
          </cell>
          <cell r="E6694" t="str">
            <v>M</v>
          </cell>
          <cell r="F6694">
            <v>942</v>
          </cell>
        </row>
        <row r="6695">
          <cell r="A6695">
            <v>6208593</v>
          </cell>
          <cell r="B6695" t="str">
            <v>Kabelový žebřík...LG 660 NS 6 FS</v>
          </cell>
          <cell r="C6695">
            <v>946</v>
          </cell>
          <cell r="D6695">
            <v>1</v>
          </cell>
          <cell r="E6695" t="str">
            <v>M</v>
          </cell>
          <cell r="F6695">
            <v>946</v>
          </cell>
        </row>
        <row r="6696">
          <cell r="A6696">
            <v>6208603</v>
          </cell>
          <cell r="B6696" t="str">
            <v>Kabelový žebřík...LG 620 NS 6 FT</v>
          </cell>
          <cell r="C6696">
            <v>1289</v>
          </cell>
          <cell r="D6696">
            <v>1</v>
          </cell>
          <cell r="E6696" t="str">
            <v>M</v>
          </cell>
          <cell r="F6696">
            <v>1289</v>
          </cell>
        </row>
        <row r="6697">
          <cell r="A6697">
            <v>6208606</v>
          </cell>
          <cell r="B6697" t="str">
            <v>Kabelový žebřík...LG 630 NS 6 FT</v>
          </cell>
          <cell r="C6697">
            <v>1294</v>
          </cell>
          <cell r="D6697">
            <v>1</v>
          </cell>
          <cell r="E6697" t="str">
            <v>M</v>
          </cell>
          <cell r="F6697">
            <v>1294</v>
          </cell>
        </row>
        <row r="6698">
          <cell r="A6698">
            <v>6208609</v>
          </cell>
          <cell r="B6698" t="str">
            <v>Kabelový žebřík...LG 640 NS 6 FT</v>
          </cell>
          <cell r="C6698">
            <v>1296</v>
          </cell>
          <cell r="D6698">
            <v>1</v>
          </cell>
          <cell r="E6698" t="str">
            <v>M</v>
          </cell>
          <cell r="F6698">
            <v>1296</v>
          </cell>
        </row>
        <row r="6699">
          <cell r="A6699">
            <v>6208612</v>
          </cell>
          <cell r="B6699" t="str">
            <v>Kabelový žebřík...LG 650 NS 6 FT</v>
          </cell>
          <cell r="C6699">
            <v>1361</v>
          </cell>
          <cell r="D6699">
            <v>1</v>
          </cell>
          <cell r="E6699" t="str">
            <v>M</v>
          </cell>
          <cell r="F6699">
            <v>1361</v>
          </cell>
        </row>
        <row r="6700">
          <cell r="A6700">
            <v>6208615</v>
          </cell>
          <cell r="B6700" t="str">
            <v>Kabelový žebřík...LG 660 NS 6 FT</v>
          </cell>
          <cell r="C6700">
            <v>1454</v>
          </cell>
          <cell r="D6700">
            <v>1</v>
          </cell>
          <cell r="E6700" t="str">
            <v>M</v>
          </cell>
          <cell r="F6700">
            <v>1454</v>
          </cell>
        </row>
        <row r="6701">
          <cell r="A6701">
            <v>6208627</v>
          </cell>
          <cell r="B6701" t="str">
            <v>Kabelový žebřík...LG 620 VS 6 FS</v>
          </cell>
          <cell r="C6701">
            <v>877</v>
          </cell>
          <cell r="D6701">
            <v>1</v>
          </cell>
          <cell r="E6701" t="str">
            <v>M</v>
          </cell>
          <cell r="F6701">
            <v>877</v>
          </cell>
        </row>
        <row r="6702">
          <cell r="A6702">
            <v>6208630</v>
          </cell>
          <cell r="B6702" t="str">
            <v>Kabelový žebřík...LG 630 VS 6 FS</v>
          </cell>
          <cell r="C6702">
            <v>925</v>
          </cell>
          <cell r="D6702">
            <v>1</v>
          </cell>
          <cell r="E6702" t="str">
            <v>M</v>
          </cell>
          <cell r="F6702">
            <v>925</v>
          </cell>
        </row>
        <row r="6703">
          <cell r="A6703">
            <v>6208633</v>
          </cell>
          <cell r="B6703" t="str">
            <v>Kabelový žebřík...LG 640 VS 6 FS</v>
          </cell>
          <cell r="C6703">
            <v>931</v>
          </cell>
          <cell r="D6703">
            <v>1</v>
          </cell>
          <cell r="E6703" t="str">
            <v>M</v>
          </cell>
          <cell r="F6703">
            <v>931</v>
          </cell>
        </row>
        <row r="6704">
          <cell r="A6704">
            <v>6208636</v>
          </cell>
          <cell r="B6704" t="str">
            <v>Kabelový žebřík...LG 650 VS 6 FS</v>
          </cell>
          <cell r="C6704">
            <v>1017</v>
          </cell>
          <cell r="D6704">
            <v>1</v>
          </cell>
          <cell r="E6704" t="str">
            <v>M</v>
          </cell>
          <cell r="F6704">
            <v>1017</v>
          </cell>
        </row>
        <row r="6705">
          <cell r="A6705">
            <v>6208639</v>
          </cell>
          <cell r="B6705" t="str">
            <v>Kabelový žebřík...LG 660 VS 6 FS</v>
          </cell>
          <cell r="C6705">
            <v>1021</v>
          </cell>
          <cell r="D6705">
            <v>1</v>
          </cell>
          <cell r="E6705" t="str">
            <v>M</v>
          </cell>
          <cell r="F6705">
            <v>1021</v>
          </cell>
        </row>
        <row r="6706">
          <cell r="A6706">
            <v>6208650</v>
          </cell>
          <cell r="B6706" t="str">
            <v>Kabelový žebřík...LG 620 VS 6 FT</v>
          </cell>
          <cell r="C6706">
            <v>1164</v>
          </cell>
          <cell r="D6706">
            <v>1</v>
          </cell>
          <cell r="E6706" t="str">
            <v>M</v>
          </cell>
          <cell r="F6706">
            <v>1164</v>
          </cell>
        </row>
        <row r="6707">
          <cell r="A6707">
            <v>6208653</v>
          </cell>
          <cell r="B6707" t="str">
            <v>Kabelový žebřík...LG 630 VS 6 FT</v>
          </cell>
          <cell r="C6707">
            <v>1457</v>
          </cell>
          <cell r="D6707">
            <v>1</v>
          </cell>
          <cell r="E6707" t="str">
            <v>M</v>
          </cell>
          <cell r="F6707">
            <v>1457</v>
          </cell>
        </row>
        <row r="6708">
          <cell r="A6708">
            <v>6208656</v>
          </cell>
          <cell r="B6708" t="str">
            <v>Kabelový žebřík...LG 640 VS 6 FT</v>
          </cell>
          <cell r="C6708">
            <v>1504</v>
          </cell>
          <cell r="D6708">
            <v>1</v>
          </cell>
          <cell r="E6708" t="str">
            <v>M</v>
          </cell>
          <cell r="F6708">
            <v>1504</v>
          </cell>
        </row>
        <row r="6709">
          <cell r="A6709">
            <v>6208659</v>
          </cell>
          <cell r="B6709" t="str">
            <v>Kabelový žebřík...LG 650 VS 6 FT</v>
          </cell>
          <cell r="C6709">
            <v>1563</v>
          </cell>
          <cell r="D6709">
            <v>1</v>
          </cell>
          <cell r="E6709" t="str">
            <v>M</v>
          </cell>
          <cell r="F6709">
            <v>1563</v>
          </cell>
        </row>
        <row r="6710">
          <cell r="A6710">
            <v>6208661</v>
          </cell>
          <cell r="B6710" t="str">
            <v>Kabelový žebřík...LG 660 VS 6 FT</v>
          </cell>
          <cell r="C6710">
            <v>1679</v>
          </cell>
          <cell r="D6710">
            <v>1</v>
          </cell>
          <cell r="E6710" t="str">
            <v>M</v>
          </cell>
          <cell r="F6710">
            <v>1679</v>
          </cell>
        </row>
        <row r="6711">
          <cell r="A6711">
            <v>6208700</v>
          </cell>
          <cell r="B6711" t="str">
            <v>Kabelový žebřík...LG 620 VS6 A2</v>
          </cell>
          <cell r="C6711">
            <v>2402</v>
          </cell>
          <cell r="D6711">
            <v>1</v>
          </cell>
          <cell r="E6711" t="str">
            <v>M</v>
          </cell>
          <cell r="F6711">
            <v>2402</v>
          </cell>
        </row>
        <row r="6712">
          <cell r="A6712">
            <v>6208703</v>
          </cell>
          <cell r="B6712" t="str">
            <v>Kabelový žebřík...LG 630 VS6 A2</v>
          </cell>
          <cell r="C6712">
            <v>2704</v>
          </cell>
          <cell r="D6712">
            <v>1</v>
          </cell>
          <cell r="E6712" t="str">
            <v>M</v>
          </cell>
          <cell r="F6712">
            <v>2704</v>
          </cell>
        </row>
        <row r="6713">
          <cell r="A6713">
            <v>6208706</v>
          </cell>
          <cell r="B6713" t="str">
            <v>Kabelový žebřík...LG 640 VS6 A2</v>
          </cell>
          <cell r="C6713">
            <v>2964</v>
          </cell>
          <cell r="D6713">
            <v>1</v>
          </cell>
          <cell r="E6713" t="str">
            <v>M</v>
          </cell>
          <cell r="F6713">
            <v>2964</v>
          </cell>
        </row>
        <row r="6714">
          <cell r="A6714">
            <v>6208709</v>
          </cell>
          <cell r="B6714" t="str">
            <v>Kabelový žebřík...LG 650 VS6 A2</v>
          </cell>
          <cell r="C6714">
            <v>3246</v>
          </cell>
          <cell r="D6714">
            <v>1</v>
          </cell>
          <cell r="E6714" t="str">
            <v>M</v>
          </cell>
          <cell r="F6714">
            <v>3246</v>
          </cell>
        </row>
        <row r="6715">
          <cell r="A6715">
            <v>6208712</v>
          </cell>
          <cell r="B6715" t="str">
            <v>Kabelový žebřík...LG 660 VS6 A2</v>
          </cell>
          <cell r="C6715">
            <v>3116</v>
          </cell>
          <cell r="D6715">
            <v>1</v>
          </cell>
          <cell r="E6715" t="str">
            <v>M</v>
          </cell>
          <cell r="F6715">
            <v>3116</v>
          </cell>
        </row>
        <row r="6716">
          <cell r="A6716">
            <v>6208770</v>
          </cell>
          <cell r="B6716" t="str">
            <v>Vnější spojka kabel. žebříku...AVL 60 FS</v>
          </cell>
          <cell r="C6716">
            <v>376</v>
          </cell>
          <cell r="D6716">
            <v>1</v>
          </cell>
          <cell r="E6716" t="str">
            <v>KS</v>
          </cell>
          <cell r="F6716">
            <v>376</v>
          </cell>
        </row>
        <row r="6717">
          <cell r="A6717">
            <v>6208778</v>
          </cell>
          <cell r="B6717" t="str">
            <v>Vnější spojka kabel. žebříku...AVL 60 FT</v>
          </cell>
          <cell r="C6717">
            <v>396</v>
          </cell>
          <cell r="D6717">
            <v>1</v>
          </cell>
          <cell r="E6717" t="str">
            <v>KS</v>
          </cell>
          <cell r="F6717">
            <v>396</v>
          </cell>
        </row>
        <row r="6718">
          <cell r="A6718">
            <v>6208835</v>
          </cell>
          <cell r="B6718" t="str">
            <v>Podélná spojka...LVG 60 A4</v>
          </cell>
          <cell r="C6718">
            <v>370</v>
          </cell>
          <cell r="D6718">
            <v>1</v>
          </cell>
          <cell r="E6718" t="str">
            <v>KS</v>
          </cell>
          <cell r="F6718">
            <v>370</v>
          </cell>
        </row>
        <row r="6719">
          <cell r="A6719">
            <v>6208840</v>
          </cell>
          <cell r="B6719" t="str">
            <v>Podélná spojka...LVG 60 FS</v>
          </cell>
          <cell r="C6719">
            <v>102</v>
          </cell>
          <cell r="D6719">
            <v>1</v>
          </cell>
          <cell r="E6719" t="str">
            <v>KS</v>
          </cell>
          <cell r="F6719">
            <v>102</v>
          </cell>
        </row>
        <row r="6720">
          <cell r="A6720">
            <v>6208843</v>
          </cell>
          <cell r="B6720" t="str">
            <v>Podélná spojka...LVG 60 FT</v>
          </cell>
          <cell r="C6720">
            <v>139</v>
          </cell>
          <cell r="D6720">
            <v>1</v>
          </cell>
          <cell r="E6720" t="str">
            <v>KS</v>
          </cell>
          <cell r="F6720">
            <v>139</v>
          </cell>
        </row>
        <row r="6721">
          <cell r="A6721">
            <v>6208846</v>
          </cell>
          <cell r="B6721" t="str">
            <v>Podélná spojka...LVG 60 A2</v>
          </cell>
          <cell r="C6721">
            <v>215</v>
          </cell>
          <cell r="D6721">
            <v>1</v>
          </cell>
          <cell r="E6721" t="str">
            <v>KS</v>
          </cell>
          <cell r="F6721">
            <v>215</v>
          </cell>
        </row>
        <row r="6722">
          <cell r="A6722">
            <v>6208891</v>
          </cell>
          <cell r="B6722" t="str">
            <v>Úhlová spojka...LWVG 60 A4</v>
          </cell>
          <cell r="C6722">
            <v>384</v>
          </cell>
          <cell r="D6722">
            <v>1</v>
          </cell>
          <cell r="E6722" t="str">
            <v>KS</v>
          </cell>
          <cell r="F6722">
            <v>384</v>
          </cell>
        </row>
        <row r="6723">
          <cell r="A6723">
            <v>6208895</v>
          </cell>
          <cell r="B6723" t="str">
            <v>Úhlová spojka...LWVG 60 FS</v>
          </cell>
          <cell r="C6723">
            <v>117</v>
          </cell>
          <cell r="D6723">
            <v>1</v>
          </cell>
          <cell r="E6723" t="str">
            <v>KS</v>
          </cell>
          <cell r="F6723">
            <v>117</v>
          </cell>
        </row>
        <row r="6724">
          <cell r="A6724">
            <v>6208898</v>
          </cell>
          <cell r="B6724" t="str">
            <v>Úhlová spojka...LWVG 60 A2</v>
          </cell>
          <cell r="C6724">
            <v>250</v>
          </cell>
          <cell r="D6724">
            <v>1</v>
          </cell>
          <cell r="E6724" t="str">
            <v>KS</v>
          </cell>
          <cell r="F6724">
            <v>250</v>
          </cell>
        </row>
        <row r="6725">
          <cell r="A6725">
            <v>6208932</v>
          </cell>
          <cell r="B6725" t="str">
            <v>Kloubová spojka...LGVG 60 A4</v>
          </cell>
          <cell r="C6725">
            <v>847</v>
          </cell>
          <cell r="D6725">
            <v>1</v>
          </cell>
          <cell r="E6725" t="str">
            <v>KS</v>
          </cell>
          <cell r="F6725">
            <v>847</v>
          </cell>
        </row>
        <row r="6726">
          <cell r="A6726">
            <v>6208941</v>
          </cell>
          <cell r="B6726" t="str">
            <v>Kloubová spojka...LGVG 60 FS</v>
          </cell>
          <cell r="C6726">
            <v>304</v>
          </cell>
          <cell r="D6726">
            <v>1</v>
          </cell>
          <cell r="E6726" t="str">
            <v>KS</v>
          </cell>
          <cell r="F6726">
            <v>304</v>
          </cell>
        </row>
        <row r="6727">
          <cell r="A6727">
            <v>6208944</v>
          </cell>
          <cell r="B6727" t="str">
            <v>Kloubová spojka...LGVG 60 FT</v>
          </cell>
          <cell r="C6727">
            <v>431</v>
          </cell>
          <cell r="D6727">
            <v>1</v>
          </cell>
          <cell r="E6727" t="str">
            <v>KS</v>
          </cell>
          <cell r="F6727">
            <v>431</v>
          </cell>
        </row>
        <row r="6728">
          <cell r="A6728">
            <v>6208947</v>
          </cell>
          <cell r="B6728" t="str">
            <v>Kloubová spojka...LGVG 60 A2</v>
          </cell>
          <cell r="C6728">
            <v>496</v>
          </cell>
          <cell r="D6728">
            <v>1</v>
          </cell>
          <cell r="E6728" t="str">
            <v>KS</v>
          </cell>
          <cell r="F6728">
            <v>496</v>
          </cell>
        </row>
        <row r="6729">
          <cell r="A6729">
            <v>6208970</v>
          </cell>
          <cell r="B6729" t="str">
            <v>Podélná prodloužená spojka...LDVG 60 FT</v>
          </cell>
          <cell r="C6729">
            <v>434</v>
          </cell>
          <cell r="D6729">
            <v>1</v>
          </cell>
          <cell r="E6729" t="str">
            <v>KS</v>
          </cell>
          <cell r="F6729">
            <v>434</v>
          </cell>
        </row>
        <row r="6730">
          <cell r="A6730">
            <v>6209638</v>
          </cell>
          <cell r="B6730" t="str">
            <v>Kabelový rošt...LCIS 660 6 FS</v>
          </cell>
          <cell r="C6730">
            <v>1076</v>
          </cell>
          <cell r="D6730">
            <v>1</v>
          </cell>
          <cell r="E6730" t="str">
            <v>M</v>
          </cell>
          <cell r="F6730">
            <v>1076</v>
          </cell>
        </row>
        <row r="6731">
          <cell r="A6731">
            <v>6209643</v>
          </cell>
          <cell r="B6731" t="str">
            <v>Kabelový rošt...LCIS 620 6 FT</v>
          </cell>
          <cell r="C6731">
            <v>1165</v>
          </cell>
          <cell r="D6731">
            <v>1</v>
          </cell>
          <cell r="E6731" t="str">
            <v>M</v>
          </cell>
          <cell r="F6731">
            <v>1165</v>
          </cell>
        </row>
        <row r="6732">
          <cell r="A6732">
            <v>6209645</v>
          </cell>
          <cell r="B6732" t="str">
            <v>Kabelový rošt...LCIS 630 6 FT</v>
          </cell>
          <cell r="C6732">
            <v>1459</v>
          </cell>
          <cell r="D6732">
            <v>1</v>
          </cell>
          <cell r="E6732" t="str">
            <v>M</v>
          </cell>
          <cell r="F6732">
            <v>1459</v>
          </cell>
        </row>
        <row r="6733">
          <cell r="A6733">
            <v>6209647</v>
          </cell>
          <cell r="B6733" t="str">
            <v>Kabelový rošt...LCIS 640 6 FT</v>
          </cell>
          <cell r="C6733">
            <v>1504</v>
          </cell>
          <cell r="D6733">
            <v>1</v>
          </cell>
          <cell r="E6733" t="str">
            <v>M</v>
          </cell>
          <cell r="F6733">
            <v>1504</v>
          </cell>
        </row>
        <row r="6734">
          <cell r="A6734">
            <v>6209649</v>
          </cell>
          <cell r="B6734" t="str">
            <v>Kabelový rošt...LCIS 650 6 FT</v>
          </cell>
          <cell r="C6734">
            <v>1564</v>
          </cell>
          <cell r="D6734">
            <v>1</v>
          </cell>
          <cell r="E6734" t="str">
            <v>M</v>
          </cell>
          <cell r="F6734">
            <v>1564</v>
          </cell>
        </row>
        <row r="6735">
          <cell r="A6735">
            <v>6209651</v>
          </cell>
          <cell r="B6735" t="str">
            <v>Kabelový rošt...LCIS 660 6 FT</v>
          </cell>
          <cell r="C6735">
            <v>1679</v>
          </cell>
          <cell r="D6735">
            <v>1</v>
          </cell>
          <cell r="E6735" t="str">
            <v>M</v>
          </cell>
          <cell r="F6735">
            <v>1679</v>
          </cell>
        </row>
        <row r="6736">
          <cell r="A6736">
            <v>6209721</v>
          </cell>
          <cell r="B6736" t="str">
            <v>Kabelový rošt...LCIS 620 3 FT</v>
          </cell>
          <cell r="C6736">
            <v>1133</v>
          </cell>
          <cell r="D6736">
            <v>1</v>
          </cell>
          <cell r="E6736" t="str">
            <v>M</v>
          </cell>
          <cell r="F6736">
            <v>1133</v>
          </cell>
        </row>
        <row r="6737">
          <cell r="A6737">
            <v>6209727</v>
          </cell>
          <cell r="B6737" t="str">
            <v>Kabelový rošt...LCIS 650 3 FT</v>
          </cell>
          <cell r="C6737">
            <v>1395</v>
          </cell>
          <cell r="D6737">
            <v>1</v>
          </cell>
          <cell r="E6737" t="str">
            <v>M</v>
          </cell>
          <cell r="F6737">
            <v>1395</v>
          </cell>
        </row>
        <row r="6738">
          <cell r="A6738">
            <v>6211046</v>
          </cell>
          <cell r="B6738" t="str">
            <v>Oblouk 90°...LBI 90 630 NS FS</v>
          </cell>
          <cell r="C6738">
            <v>2422</v>
          </cell>
          <cell r="D6738">
            <v>1</v>
          </cell>
          <cell r="E6738" t="str">
            <v>KS</v>
          </cell>
          <cell r="F6738">
            <v>2422</v>
          </cell>
        </row>
        <row r="6739">
          <cell r="A6739">
            <v>6211178</v>
          </cell>
          <cell r="B6739" t="str">
            <v>Oblouk 90°...LBI 90 660 NS FT</v>
          </cell>
          <cell r="C6739">
            <v>6170</v>
          </cell>
          <cell r="D6739">
            <v>1</v>
          </cell>
          <cell r="E6739" t="str">
            <v>KS</v>
          </cell>
          <cell r="F6739">
            <v>6170</v>
          </cell>
        </row>
        <row r="6740">
          <cell r="A6740">
            <v>6211356</v>
          </cell>
          <cell r="B6740" t="str">
            <v>Oblouk 90°...LBI 90 640 VS FT</v>
          </cell>
          <cell r="C6740">
            <v>6406</v>
          </cell>
          <cell r="D6740">
            <v>1</v>
          </cell>
          <cell r="E6740" t="str">
            <v>KS</v>
          </cell>
          <cell r="F6740">
            <v>6406</v>
          </cell>
        </row>
        <row r="6741">
          <cell r="A6741">
            <v>6211364</v>
          </cell>
          <cell r="B6741" t="str">
            <v>Oblouk 90°...LBI 90 650 VS FT</v>
          </cell>
          <cell r="C6741">
            <v>7008</v>
          </cell>
          <cell r="D6741">
            <v>1</v>
          </cell>
          <cell r="E6741" t="str">
            <v>KS</v>
          </cell>
          <cell r="F6741">
            <v>7008</v>
          </cell>
        </row>
        <row r="6742">
          <cell r="A6742">
            <v>6211372</v>
          </cell>
          <cell r="B6742" t="str">
            <v>Oblouk 90°...LBI 90 660 VS FT</v>
          </cell>
          <cell r="C6742">
            <v>7578</v>
          </cell>
          <cell r="D6742">
            <v>1</v>
          </cell>
          <cell r="E6742" t="str">
            <v>KS</v>
          </cell>
          <cell r="F6742">
            <v>7578</v>
          </cell>
        </row>
        <row r="6743">
          <cell r="A6743">
            <v>6213049</v>
          </cell>
          <cell r="B6743" t="str">
            <v>Kloubový oblouk...LGBV 640 NS FS</v>
          </cell>
          <cell r="C6743">
            <v>5707</v>
          </cell>
          <cell r="D6743">
            <v>1</v>
          </cell>
          <cell r="E6743" t="str">
            <v>KS</v>
          </cell>
          <cell r="F6743">
            <v>5707</v>
          </cell>
        </row>
        <row r="6744">
          <cell r="A6744">
            <v>6213057</v>
          </cell>
          <cell r="B6744" t="str">
            <v>Kloubový oblouk...LGBV 650 NS FS</v>
          </cell>
          <cell r="C6744">
            <v>5771</v>
          </cell>
          <cell r="D6744">
            <v>1</v>
          </cell>
          <cell r="E6744" t="str">
            <v>KS</v>
          </cell>
          <cell r="F6744">
            <v>5771</v>
          </cell>
        </row>
        <row r="6745">
          <cell r="A6745">
            <v>6213154</v>
          </cell>
          <cell r="B6745" t="str">
            <v>Kloubový oblouk...LGBV 640 NS FT</v>
          </cell>
          <cell r="C6745">
            <v>7903</v>
          </cell>
          <cell r="D6745">
            <v>1</v>
          </cell>
          <cell r="E6745" t="str">
            <v>KS</v>
          </cell>
          <cell r="F6745">
            <v>7903</v>
          </cell>
        </row>
        <row r="6746">
          <cell r="A6746">
            <v>6213170</v>
          </cell>
          <cell r="B6746" t="str">
            <v>Kloubový oblouk...LGBV 660 NS FT</v>
          </cell>
          <cell r="C6746">
            <v>8980</v>
          </cell>
          <cell r="D6746">
            <v>1</v>
          </cell>
          <cell r="E6746" t="str">
            <v>KS</v>
          </cell>
          <cell r="F6746">
            <v>8980</v>
          </cell>
        </row>
        <row r="6747">
          <cell r="A6747">
            <v>6213227</v>
          </cell>
          <cell r="B6747" t="str">
            <v>Kloubový oblouk...LGBV 620 VS FS</v>
          </cell>
          <cell r="C6747">
            <v>4851</v>
          </cell>
          <cell r="D6747">
            <v>1</v>
          </cell>
          <cell r="E6747" t="str">
            <v>KS</v>
          </cell>
          <cell r="F6747">
            <v>4851</v>
          </cell>
        </row>
        <row r="6748">
          <cell r="A6748">
            <v>6213235</v>
          </cell>
          <cell r="B6748" t="str">
            <v>Kloubový oblouk...LGBV 630 VS FS</v>
          </cell>
          <cell r="C6748">
            <v>4936</v>
          </cell>
          <cell r="D6748">
            <v>1</v>
          </cell>
          <cell r="E6748" t="str">
            <v>KS</v>
          </cell>
          <cell r="F6748">
            <v>4936</v>
          </cell>
        </row>
        <row r="6749">
          <cell r="A6749">
            <v>6213243</v>
          </cell>
          <cell r="B6749" t="str">
            <v>Kloubový oblouk...LGBV 640 VS FS</v>
          </cell>
          <cell r="C6749">
            <v>5304</v>
          </cell>
          <cell r="D6749">
            <v>1</v>
          </cell>
          <cell r="E6749" t="str">
            <v>KS</v>
          </cell>
          <cell r="F6749">
            <v>5304</v>
          </cell>
        </row>
        <row r="6750">
          <cell r="A6750">
            <v>6213251</v>
          </cell>
          <cell r="B6750" t="str">
            <v>Kloubový oblouk...LGBV 650 VS FS</v>
          </cell>
          <cell r="C6750">
            <v>5404</v>
          </cell>
          <cell r="D6750">
            <v>1</v>
          </cell>
          <cell r="E6750" t="str">
            <v>KS</v>
          </cell>
          <cell r="F6750">
            <v>5404</v>
          </cell>
        </row>
        <row r="6751">
          <cell r="A6751">
            <v>6213278</v>
          </cell>
          <cell r="B6751" t="str">
            <v>Kloubový oblouk...LGBV 660 VS FS</v>
          </cell>
          <cell r="C6751">
            <v>5499</v>
          </cell>
          <cell r="D6751">
            <v>1</v>
          </cell>
          <cell r="E6751" t="str">
            <v>KS</v>
          </cell>
          <cell r="F6751">
            <v>5499</v>
          </cell>
        </row>
        <row r="6752">
          <cell r="A6752">
            <v>6213324</v>
          </cell>
          <cell r="B6752" t="str">
            <v>Kloubový oblouk...LGBV 620 VS FT</v>
          </cell>
          <cell r="C6752">
            <v>7129</v>
          </cell>
          <cell r="D6752">
            <v>1</v>
          </cell>
          <cell r="E6752" t="str">
            <v>KS</v>
          </cell>
          <cell r="F6752">
            <v>7129</v>
          </cell>
        </row>
        <row r="6753">
          <cell r="A6753">
            <v>6213332</v>
          </cell>
          <cell r="B6753" t="str">
            <v>Kloubový oblouk...LGBV 630 VS FT</v>
          </cell>
          <cell r="C6753">
            <v>7390</v>
          </cell>
          <cell r="D6753">
            <v>1</v>
          </cell>
          <cell r="E6753" t="str">
            <v>KS</v>
          </cell>
          <cell r="F6753">
            <v>7390</v>
          </cell>
        </row>
        <row r="6754">
          <cell r="A6754">
            <v>6213340</v>
          </cell>
          <cell r="B6754" t="str">
            <v>Kloubový oblouk...LGBV 640 VS FT</v>
          </cell>
          <cell r="C6754">
            <v>7429</v>
          </cell>
          <cell r="D6754">
            <v>1</v>
          </cell>
          <cell r="E6754" t="str">
            <v>KS</v>
          </cell>
          <cell r="F6754">
            <v>7429</v>
          </cell>
        </row>
        <row r="6755">
          <cell r="A6755">
            <v>6213367</v>
          </cell>
          <cell r="B6755" t="str">
            <v>Kloubový oblouk...LGBV 660 VS FT</v>
          </cell>
          <cell r="C6755">
            <v>8172</v>
          </cell>
          <cell r="D6755">
            <v>1</v>
          </cell>
          <cell r="E6755" t="str">
            <v>KS</v>
          </cell>
          <cell r="F6755">
            <v>8172</v>
          </cell>
        </row>
        <row r="6756">
          <cell r="A6756">
            <v>6213553</v>
          </cell>
          <cell r="B6756" t="str">
            <v>Díl T...LT 650 NS FS</v>
          </cell>
          <cell r="C6756">
            <v>6906</v>
          </cell>
          <cell r="D6756">
            <v>1</v>
          </cell>
          <cell r="E6756" t="str">
            <v>KS</v>
          </cell>
          <cell r="F6756">
            <v>6906</v>
          </cell>
        </row>
        <row r="6757">
          <cell r="A6757">
            <v>6213669</v>
          </cell>
          <cell r="B6757" t="str">
            <v>Díl T...LT 650 NS FT</v>
          </cell>
          <cell r="C6757">
            <v>11276</v>
          </cell>
          <cell r="D6757">
            <v>1</v>
          </cell>
          <cell r="E6757" t="str">
            <v>KS</v>
          </cell>
          <cell r="F6757">
            <v>11276</v>
          </cell>
        </row>
        <row r="6758">
          <cell r="A6758">
            <v>6213758</v>
          </cell>
          <cell r="B6758" t="str">
            <v>Díl T...LT 640 VS FS</v>
          </cell>
          <cell r="C6758">
            <v>9215</v>
          </cell>
          <cell r="D6758">
            <v>1</v>
          </cell>
          <cell r="E6758" t="str">
            <v>KS</v>
          </cell>
          <cell r="F6758">
            <v>9215</v>
          </cell>
        </row>
        <row r="6759">
          <cell r="A6759">
            <v>6213820</v>
          </cell>
          <cell r="B6759" t="str">
            <v>Díl T...LT 620 VS FT</v>
          </cell>
          <cell r="C6759">
            <v>12869</v>
          </cell>
          <cell r="D6759">
            <v>1</v>
          </cell>
          <cell r="E6759" t="str">
            <v>KS</v>
          </cell>
          <cell r="F6759">
            <v>12869</v>
          </cell>
        </row>
        <row r="6760">
          <cell r="A6760">
            <v>6213839</v>
          </cell>
          <cell r="B6760" t="str">
            <v>Díl T...LT 630 VS FT</v>
          </cell>
          <cell r="C6760">
            <v>13380</v>
          </cell>
          <cell r="D6760">
            <v>1</v>
          </cell>
          <cell r="E6760" t="str">
            <v>KS</v>
          </cell>
          <cell r="F6760">
            <v>13380</v>
          </cell>
        </row>
        <row r="6761">
          <cell r="A6761">
            <v>6213855</v>
          </cell>
          <cell r="B6761" t="str">
            <v>Díl T...LT 650 VS FT</v>
          </cell>
          <cell r="C6761">
            <v>14009</v>
          </cell>
          <cell r="D6761">
            <v>1</v>
          </cell>
          <cell r="E6761" t="str">
            <v>KS</v>
          </cell>
          <cell r="F6761">
            <v>14009</v>
          </cell>
        </row>
        <row r="6762">
          <cell r="A6762">
            <v>6213863</v>
          </cell>
          <cell r="B6762" t="str">
            <v>Díl T...LT 660 VS FT</v>
          </cell>
          <cell r="C6762">
            <v>14288</v>
          </cell>
          <cell r="D6762">
            <v>1</v>
          </cell>
          <cell r="E6762" t="str">
            <v>KS</v>
          </cell>
          <cell r="F6762">
            <v>14288</v>
          </cell>
        </row>
        <row r="6763">
          <cell r="A6763">
            <v>6214045</v>
          </cell>
          <cell r="B6763" t="str">
            <v>Křížení...LK 640 NS FS</v>
          </cell>
          <cell r="C6763">
            <v>11459</v>
          </cell>
          <cell r="D6763">
            <v>1</v>
          </cell>
          <cell r="E6763" t="str">
            <v>KS</v>
          </cell>
          <cell r="F6763">
            <v>11459</v>
          </cell>
        </row>
        <row r="6764">
          <cell r="A6764">
            <v>6214134</v>
          </cell>
          <cell r="B6764" t="str">
            <v>Křížení...LK 620 NS FT</v>
          </cell>
          <cell r="C6764">
            <v>15058</v>
          </cell>
          <cell r="D6764">
            <v>1</v>
          </cell>
          <cell r="E6764" t="str">
            <v>KS</v>
          </cell>
          <cell r="F6764">
            <v>15058</v>
          </cell>
        </row>
        <row r="6765">
          <cell r="A6765">
            <v>6214169</v>
          </cell>
          <cell r="B6765" t="str">
            <v>Křížení...LK 650 NS FT</v>
          </cell>
          <cell r="C6765">
            <v>17450</v>
          </cell>
          <cell r="D6765">
            <v>1</v>
          </cell>
          <cell r="E6765" t="str">
            <v>KS</v>
          </cell>
          <cell r="F6765">
            <v>17450</v>
          </cell>
        </row>
        <row r="6766">
          <cell r="A6766">
            <v>6214266</v>
          </cell>
          <cell r="B6766" t="str">
            <v>Křížení...LK 650 VS FS</v>
          </cell>
          <cell r="C6766">
            <v>13717</v>
          </cell>
          <cell r="D6766">
            <v>1</v>
          </cell>
          <cell r="E6766" t="str">
            <v>KS</v>
          </cell>
          <cell r="F6766">
            <v>13717</v>
          </cell>
        </row>
        <row r="6767">
          <cell r="A6767">
            <v>6216404</v>
          </cell>
          <cell r="B6767" t="str">
            <v>Kabelový žebřík...LG 112 VS 3 FS</v>
          </cell>
          <cell r="C6767">
            <v>1142</v>
          </cell>
          <cell r="D6767">
            <v>1</v>
          </cell>
          <cell r="E6767" t="str">
            <v>M</v>
          </cell>
          <cell r="F6767">
            <v>1142</v>
          </cell>
        </row>
        <row r="6768">
          <cell r="A6768">
            <v>6216407</v>
          </cell>
          <cell r="B6768" t="str">
            <v>Kabelový žebřík...LG 113 VS 3 FS</v>
          </cell>
          <cell r="C6768">
            <v>1155</v>
          </cell>
          <cell r="D6768">
            <v>1</v>
          </cell>
          <cell r="E6768" t="str">
            <v>M</v>
          </cell>
          <cell r="F6768">
            <v>1155</v>
          </cell>
        </row>
        <row r="6769">
          <cell r="A6769">
            <v>6216410</v>
          </cell>
          <cell r="B6769" t="str">
            <v>Kabelový žebřík...LG 114 VS 3 FS</v>
          </cell>
          <cell r="C6769">
            <v>1228</v>
          </cell>
          <cell r="D6769">
            <v>1</v>
          </cell>
          <cell r="E6769" t="str">
            <v>M</v>
          </cell>
          <cell r="F6769">
            <v>1228</v>
          </cell>
        </row>
        <row r="6770">
          <cell r="A6770">
            <v>6216413</v>
          </cell>
          <cell r="B6770" t="str">
            <v>Kabelový žebřík...LG 115 VS 3 FS</v>
          </cell>
          <cell r="C6770">
            <v>1280</v>
          </cell>
          <cell r="D6770">
            <v>1</v>
          </cell>
          <cell r="E6770" t="str">
            <v>M</v>
          </cell>
          <cell r="F6770">
            <v>1280</v>
          </cell>
        </row>
        <row r="6771">
          <cell r="A6771">
            <v>6216416</v>
          </cell>
          <cell r="B6771" t="str">
            <v>Kabelový žebřík...LG 116 VS 3 FS</v>
          </cell>
          <cell r="C6771">
            <v>1330</v>
          </cell>
          <cell r="D6771">
            <v>1</v>
          </cell>
          <cell r="E6771" t="str">
            <v>M</v>
          </cell>
          <cell r="F6771">
            <v>1330</v>
          </cell>
        </row>
        <row r="6772">
          <cell r="A6772">
            <v>6216423</v>
          </cell>
          <cell r="B6772" t="str">
            <v>Kabelový žebřík...LG 112 VS 3 FT</v>
          </cell>
          <cell r="C6772">
            <v>1598</v>
          </cell>
          <cell r="D6772">
            <v>1</v>
          </cell>
          <cell r="E6772" t="str">
            <v>M</v>
          </cell>
          <cell r="F6772">
            <v>1598</v>
          </cell>
        </row>
        <row r="6773">
          <cell r="A6773">
            <v>6216426</v>
          </cell>
          <cell r="B6773" t="str">
            <v>Kabelový žebřík...LG 113 VS 3 FT</v>
          </cell>
          <cell r="C6773">
            <v>1608</v>
          </cell>
          <cell r="D6773">
            <v>1</v>
          </cell>
          <cell r="E6773" t="str">
            <v>M</v>
          </cell>
          <cell r="F6773">
            <v>1608</v>
          </cell>
        </row>
        <row r="6774">
          <cell r="A6774">
            <v>6216429</v>
          </cell>
          <cell r="B6774" t="str">
            <v>Kabelový žebřík...LG 114 VS 3 FT</v>
          </cell>
          <cell r="C6774">
            <v>1692</v>
          </cell>
          <cell r="D6774">
            <v>1</v>
          </cell>
          <cell r="E6774" t="str">
            <v>M</v>
          </cell>
          <cell r="F6774">
            <v>1692</v>
          </cell>
        </row>
        <row r="6775">
          <cell r="A6775">
            <v>6216432</v>
          </cell>
          <cell r="B6775" t="str">
            <v>Kabelový žebřík...LG 115 VS 3 FT</v>
          </cell>
          <cell r="C6775">
            <v>1707</v>
          </cell>
          <cell r="D6775">
            <v>1</v>
          </cell>
          <cell r="E6775" t="str">
            <v>M</v>
          </cell>
          <cell r="F6775">
            <v>1707</v>
          </cell>
        </row>
        <row r="6776">
          <cell r="A6776">
            <v>6216435</v>
          </cell>
          <cell r="B6776" t="str">
            <v>Kabelový žebřík...LG 116 VS 3 FT</v>
          </cell>
          <cell r="C6776">
            <v>1770</v>
          </cell>
          <cell r="D6776">
            <v>1</v>
          </cell>
          <cell r="E6776" t="str">
            <v>M</v>
          </cell>
          <cell r="F6776">
            <v>1770</v>
          </cell>
        </row>
        <row r="6777">
          <cell r="A6777">
            <v>6216442</v>
          </cell>
          <cell r="B6777" t="str">
            <v>Kabelový žebřík...LG 112 VS 6 FS</v>
          </cell>
          <cell r="C6777">
            <v>1142</v>
          </cell>
          <cell r="D6777">
            <v>1</v>
          </cell>
          <cell r="E6777" t="str">
            <v>M</v>
          </cell>
          <cell r="F6777">
            <v>1142</v>
          </cell>
        </row>
        <row r="6778">
          <cell r="A6778">
            <v>6216445</v>
          </cell>
          <cell r="B6778" t="str">
            <v>Kabelový žebřík...LG 113 VS 6 FS</v>
          </cell>
          <cell r="C6778">
            <v>1155</v>
          </cell>
          <cell r="D6778">
            <v>1</v>
          </cell>
          <cell r="E6778" t="str">
            <v>M</v>
          </cell>
          <cell r="F6778">
            <v>1155</v>
          </cell>
        </row>
        <row r="6779">
          <cell r="A6779">
            <v>6216448</v>
          </cell>
          <cell r="B6779" t="str">
            <v>Kabelový žebřík...LG 114 VS 6 FS</v>
          </cell>
          <cell r="C6779">
            <v>1228</v>
          </cell>
          <cell r="D6779">
            <v>1</v>
          </cell>
          <cell r="E6779" t="str">
            <v>M</v>
          </cell>
          <cell r="F6779">
            <v>1228</v>
          </cell>
        </row>
        <row r="6780">
          <cell r="A6780">
            <v>6216451</v>
          </cell>
          <cell r="B6780" t="str">
            <v>Kabelový žebřík...LG 115 VS 6 FS</v>
          </cell>
          <cell r="C6780">
            <v>1280</v>
          </cell>
          <cell r="D6780">
            <v>1</v>
          </cell>
          <cell r="E6780" t="str">
            <v>M</v>
          </cell>
          <cell r="F6780">
            <v>1280</v>
          </cell>
        </row>
        <row r="6781">
          <cell r="A6781">
            <v>6216454</v>
          </cell>
          <cell r="B6781" t="str">
            <v>Kabelový žebřík...LG 116 VS 6 FS</v>
          </cell>
          <cell r="C6781">
            <v>1330</v>
          </cell>
          <cell r="D6781">
            <v>1</v>
          </cell>
          <cell r="E6781" t="str">
            <v>M</v>
          </cell>
          <cell r="F6781">
            <v>1330</v>
          </cell>
        </row>
        <row r="6782">
          <cell r="A6782">
            <v>6216465</v>
          </cell>
          <cell r="B6782" t="str">
            <v>Kabelový žebřík...LG 112 VS 6 FT</v>
          </cell>
          <cell r="C6782">
            <v>1598</v>
          </cell>
          <cell r="D6782">
            <v>1</v>
          </cell>
          <cell r="E6782" t="str">
            <v>M</v>
          </cell>
          <cell r="F6782">
            <v>1598</v>
          </cell>
        </row>
        <row r="6783">
          <cell r="A6783">
            <v>6216468</v>
          </cell>
          <cell r="B6783" t="str">
            <v>Kabelový žebřík...LG 113 VS 6 FT</v>
          </cell>
          <cell r="C6783">
            <v>1608</v>
          </cell>
          <cell r="D6783">
            <v>1</v>
          </cell>
          <cell r="E6783" t="str">
            <v>M</v>
          </cell>
          <cell r="F6783">
            <v>1608</v>
          </cell>
        </row>
        <row r="6784">
          <cell r="A6784">
            <v>6216471</v>
          </cell>
          <cell r="B6784" t="str">
            <v>Kabelový žebřík...LG 114 VS 6 FT</v>
          </cell>
          <cell r="C6784">
            <v>1692</v>
          </cell>
          <cell r="D6784">
            <v>1</v>
          </cell>
          <cell r="E6784" t="str">
            <v>M</v>
          </cell>
          <cell r="F6784">
            <v>1692</v>
          </cell>
        </row>
        <row r="6785">
          <cell r="A6785">
            <v>6216474</v>
          </cell>
          <cell r="B6785" t="str">
            <v>Kabelový žebřík...LG 115 VS 6 FT</v>
          </cell>
          <cell r="C6785">
            <v>1707</v>
          </cell>
          <cell r="D6785">
            <v>1</v>
          </cell>
          <cell r="E6785" t="str">
            <v>M</v>
          </cell>
          <cell r="F6785">
            <v>1707</v>
          </cell>
        </row>
        <row r="6786">
          <cell r="A6786">
            <v>6216477</v>
          </cell>
          <cell r="B6786" t="str">
            <v>Kabelový žebřík...LG 116 VS 6 FT</v>
          </cell>
          <cell r="C6786">
            <v>1770</v>
          </cell>
          <cell r="D6786">
            <v>1</v>
          </cell>
          <cell r="E6786" t="str">
            <v>M</v>
          </cell>
          <cell r="F6786">
            <v>1770</v>
          </cell>
        </row>
        <row r="6787">
          <cell r="A6787">
            <v>6216492</v>
          </cell>
          <cell r="B6787" t="str">
            <v>Kabelový rošt...LG 112 VS6 A2</v>
          </cell>
          <cell r="C6787">
            <v>3672</v>
          </cell>
          <cell r="D6787">
            <v>1</v>
          </cell>
          <cell r="E6787" t="str">
            <v>M</v>
          </cell>
          <cell r="F6787">
            <v>3672</v>
          </cell>
        </row>
        <row r="6788">
          <cell r="A6788">
            <v>6216493</v>
          </cell>
          <cell r="B6788" t="str">
            <v>Kabelový žebřík...LG 113 VS6 A2</v>
          </cell>
          <cell r="C6788">
            <v>3877</v>
          </cell>
          <cell r="D6788">
            <v>1</v>
          </cell>
          <cell r="E6788" t="str">
            <v>M</v>
          </cell>
          <cell r="F6788">
            <v>3877</v>
          </cell>
        </row>
        <row r="6789">
          <cell r="A6789">
            <v>6216495</v>
          </cell>
          <cell r="B6789" t="str">
            <v>Kabelový žebřík...LG 114 VS6 A2</v>
          </cell>
          <cell r="C6789">
            <v>4677</v>
          </cell>
          <cell r="D6789">
            <v>1</v>
          </cell>
          <cell r="E6789" t="str">
            <v>M</v>
          </cell>
          <cell r="F6789">
            <v>4677</v>
          </cell>
        </row>
        <row r="6790">
          <cell r="A6790">
            <v>6216499</v>
          </cell>
          <cell r="B6790" t="str">
            <v>Kabelový žebřík...LG 116 VS6 A2</v>
          </cell>
          <cell r="C6790">
            <v>5411</v>
          </cell>
          <cell r="D6790">
            <v>1</v>
          </cell>
          <cell r="E6790" t="str">
            <v>M</v>
          </cell>
          <cell r="F6790">
            <v>5411</v>
          </cell>
        </row>
        <row r="6791">
          <cell r="A6791">
            <v>6216545</v>
          </cell>
          <cell r="B6791" t="str">
            <v>Podélná spojka...LVG 110 FS</v>
          </cell>
          <cell r="C6791">
            <v>171</v>
          </cell>
          <cell r="D6791">
            <v>1</v>
          </cell>
          <cell r="E6791" t="str">
            <v>KS</v>
          </cell>
          <cell r="F6791">
            <v>171</v>
          </cell>
        </row>
        <row r="6792">
          <cell r="A6792">
            <v>6216548</v>
          </cell>
          <cell r="B6792" t="str">
            <v>Podélná spojka...LVG 110 FT</v>
          </cell>
          <cell r="C6792">
            <v>235</v>
          </cell>
          <cell r="D6792">
            <v>1</v>
          </cell>
          <cell r="E6792" t="str">
            <v>KS</v>
          </cell>
          <cell r="F6792">
            <v>235</v>
          </cell>
        </row>
        <row r="6793">
          <cell r="A6793">
            <v>6216550</v>
          </cell>
          <cell r="B6793" t="str">
            <v>Podélná spojka...LVG 110 A2</v>
          </cell>
          <cell r="C6793">
            <v>438</v>
          </cell>
          <cell r="D6793">
            <v>1</v>
          </cell>
          <cell r="E6793" t="str">
            <v>KS</v>
          </cell>
          <cell r="F6793">
            <v>438</v>
          </cell>
        </row>
        <row r="6794">
          <cell r="A6794">
            <v>6216587</v>
          </cell>
          <cell r="B6794" t="str">
            <v>Úhlová spojka...LWVG 110 FS</v>
          </cell>
          <cell r="C6794">
            <v>197</v>
          </cell>
          <cell r="D6794">
            <v>1</v>
          </cell>
          <cell r="E6794" t="str">
            <v>KS</v>
          </cell>
          <cell r="F6794">
            <v>197</v>
          </cell>
        </row>
        <row r="6795">
          <cell r="A6795">
            <v>6216590</v>
          </cell>
          <cell r="B6795" t="str">
            <v>Úhlová spojka...LWVG 110 A2</v>
          </cell>
          <cell r="C6795">
            <v>453</v>
          </cell>
          <cell r="D6795">
            <v>1</v>
          </cell>
          <cell r="E6795" t="str">
            <v>KS</v>
          </cell>
          <cell r="F6795">
            <v>453</v>
          </cell>
        </row>
        <row r="6796">
          <cell r="A6796">
            <v>6216648</v>
          </cell>
          <cell r="B6796" t="str">
            <v>Kloubová spojka...LGVG 110 A2</v>
          </cell>
          <cell r="C6796">
            <v>1495</v>
          </cell>
          <cell r="D6796">
            <v>1</v>
          </cell>
          <cell r="E6796" t="str">
            <v>KS</v>
          </cell>
          <cell r="F6796">
            <v>1495</v>
          </cell>
        </row>
        <row r="6797">
          <cell r="A6797">
            <v>6216650</v>
          </cell>
          <cell r="B6797" t="str">
            <v>Kloubová spojka...LGVG 110 FS</v>
          </cell>
          <cell r="C6797">
            <v>458</v>
          </cell>
          <cell r="D6797">
            <v>1</v>
          </cell>
          <cell r="E6797" t="str">
            <v>KS</v>
          </cell>
          <cell r="F6797">
            <v>458</v>
          </cell>
        </row>
        <row r="6798">
          <cell r="A6798">
            <v>6216653</v>
          </cell>
          <cell r="B6798" t="str">
            <v>Kloubová spojka...LGVG 110 FT</v>
          </cell>
          <cell r="C6798">
            <v>622</v>
          </cell>
          <cell r="D6798">
            <v>1</v>
          </cell>
          <cell r="E6798" t="str">
            <v>KS</v>
          </cell>
          <cell r="F6798">
            <v>622</v>
          </cell>
        </row>
        <row r="6799">
          <cell r="A6799">
            <v>6217664</v>
          </cell>
          <cell r="B6799" t="str">
            <v>Oblouk 90°...LBI 90 115 VS FS</v>
          </cell>
          <cell r="C6799">
            <v>4989</v>
          </cell>
          <cell r="D6799">
            <v>1</v>
          </cell>
          <cell r="E6799" t="str">
            <v>KS</v>
          </cell>
          <cell r="F6799">
            <v>4989</v>
          </cell>
        </row>
        <row r="6800">
          <cell r="A6800">
            <v>6217672</v>
          </cell>
          <cell r="B6800" t="str">
            <v>Oblouk 90°...LBI 90 116 VS FS</v>
          </cell>
          <cell r="C6800">
            <v>5535</v>
          </cell>
          <cell r="D6800">
            <v>1</v>
          </cell>
          <cell r="E6800" t="str">
            <v>KS</v>
          </cell>
          <cell r="F6800">
            <v>5535</v>
          </cell>
        </row>
        <row r="6801">
          <cell r="A6801">
            <v>6218857</v>
          </cell>
          <cell r="B6801" t="str">
            <v>Kloubový oblouk...LGBV 115 VS FS</v>
          </cell>
          <cell r="C6801">
            <v>6615</v>
          </cell>
          <cell r="D6801">
            <v>1</v>
          </cell>
          <cell r="E6801" t="str">
            <v>KS</v>
          </cell>
          <cell r="F6801">
            <v>6615</v>
          </cell>
        </row>
        <row r="6802">
          <cell r="A6802">
            <v>6218938</v>
          </cell>
          <cell r="B6802" t="str">
            <v>Kloubový oblouk...LGBV 112 VS FT</v>
          </cell>
          <cell r="C6802">
            <v>7947</v>
          </cell>
          <cell r="D6802">
            <v>1</v>
          </cell>
          <cell r="E6802" t="str">
            <v>KS</v>
          </cell>
          <cell r="F6802">
            <v>7947</v>
          </cell>
        </row>
        <row r="6803">
          <cell r="A6803">
            <v>6218946</v>
          </cell>
          <cell r="B6803" t="str">
            <v>Kloubový oblouk...LGBV 113 VS FT</v>
          </cell>
          <cell r="C6803">
            <v>8010</v>
          </cell>
          <cell r="D6803">
            <v>1</v>
          </cell>
          <cell r="E6803" t="str">
            <v>KS</v>
          </cell>
          <cell r="F6803">
            <v>8010</v>
          </cell>
        </row>
        <row r="6804">
          <cell r="A6804">
            <v>6218954</v>
          </cell>
          <cell r="B6804" t="str">
            <v>Kloubový oblouk...LGBV 114 VS FT</v>
          </cell>
          <cell r="C6804">
            <v>8124</v>
          </cell>
          <cell r="D6804">
            <v>1</v>
          </cell>
          <cell r="E6804" t="str">
            <v>KS</v>
          </cell>
          <cell r="F6804">
            <v>8124</v>
          </cell>
        </row>
        <row r="6805">
          <cell r="A6805">
            <v>6218962</v>
          </cell>
          <cell r="B6805" t="str">
            <v>Kloubový oblouk...LGBV 115 VS FT</v>
          </cell>
          <cell r="C6805">
            <v>8131</v>
          </cell>
          <cell r="D6805">
            <v>1</v>
          </cell>
          <cell r="E6805" t="str">
            <v>KS</v>
          </cell>
          <cell r="F6805">
            <v>8131</v>
          </cell>
        </row>
        <row r="6806">
          <cell r="A6806">
            <v>6218970</v>
          </cell>
          <cell r="B6806" t="str">
            <v>Kloubový oblouk...LGBV 116 VS FT</v>
          </cell>
          <cell r="C6806">
            <v>8341</v>
          </cell>
          <cell r="D6806">
            <v>1</v>
          </cell>
          <cell r="E6806" t="str">
            <v>KS</v>
          </cell>
          <cell r="F6806">
            <v>8341</v>
          </cell>
        </row>
        <row r="6807">
          <cell r="A6807">
            <v>6219233</v>
          </cell>
          <cell r="B6807" t="str">
            <v>Díl T...LT 113 VS FS</v>
          </cell>
          <cell r="C6807">
            <v>10380</v>
          </cell>
          <cell r="D6807">
            <v>1</v>
          </cell>
          <cell r="E6807" t="str">
            <v>KS</v>
          </cell>
          <cell r="F6807">
            <v>10380</v>
          </cell>
        </row>
        <row r="6808">
          <cell r="A6808">
            <v>6219667</v>
          </cell>
          <cell r="B6808" t="str">
            <v>Křížení...LK 116 VS FT</v>
          </cell>
          <cell r="C6808">
            <v>29096</v>
          </cell>
          <cell r="D6808">
            <v>1</v>
          </cell>
          <cell r="E6808" t="str">
            <v>KS</v>
          </cell>
          <cell r="F6808">
            <v>29096</v>
          </cell>
        </row>
        <row r="6809">
          <cell r="A6809">
            <v>6220139</v>
          </cell>
          <cell r="B6809" t="str">
            <v>Odbočný klesající díl...KAB GR FS</v>
          </cell>
          <cell r="C6809">
            <v>167</v>
          </cell>
          <cell r="D6809">
            <v>1</v>
          </cell>
          <cell r="E6809" t="str">
            <v>KS</v>
          </cell>
          <cell r="F6809">
            <v>167</v>
          </cell>
        </row>
        <row r="6810">
          <cell r="A6810">
            <v>6220142</v>
          </cell>
          <cell r="B6810" t="str">
            <v>Odbočný plech...KAB GR FT</v>
          </cell>
          <cell r="C6810">
            <v>239</v>
          </cell>
          <cell r="D6810">
            <v>1</v>
          </cell>
          <cell r="E6810" t="str">
            <v>KS</v>
          </cell>
          <cell r="F6810">
            <v>239</v>
          </cell>
        </row>
        <row r="6811">
          <cell r="A6811">
            <v>6220436</v>
          </cell>
          <cell r="B6811" t="str">
            <v>Odbočný plech...LAB 20 FT</v>
          </cell>
          <cell r="C6811">
            <v>1347</v>
          </cell>
          <cell r="D6811">
            <v>1</v>
          </cell>
          <cell r="E6811" t="str">
            <v>KS</v>
          </cell>
          <cell r="F6811">
            <v>1347</v>
          </cell>
        </row>
        <row r="6812">
          <cell r="A6812">
            <v>6220444</v>
          </cell>
          <cell r="B6812" t="str">
            <v>Odbočný plech...LAB 30 FT</v>
          </cell>
          <cell r="C6812">
            <v>1433</v>
          </cell>
          <cell r="D6812">
            <v>1</v>
          </cell>
          <cell r="E6812" t="str">
            <v>KS</v>
          </cell>
          <cell r="F6812">
            <v>1433</v>
          </cell>
        </row>
        <row r="6813">
          <cell r="A6813">
            <v>6220452</v>
          </cell>
          <cell r="B6813" t="str">
            <v>Odbočný plech...LAB 40 FT</v>
          </cell>
          <cell r="C6813">
            <v>1656</v>
          </cell>
          <cell r="D6813">
            <v>1</v>
          </cell>
          <cell r="E6813" t="str">
            <v>KS</v>
          </cell>
          <cell r="F6813">
            <v>1656</v>
          </cell>
        </row>
        <row r="6814">
          <cell r="A6814">
            <v>6220460</v>
          </cell>
          <cell r="B6814" t="str">
            <v>Odbočný plech...LAB 50 FT</v>
          </cell>
          <cell r="C6814">
            <v>1642</v>
          </cell>
          <cell r="D6814">
            <v>1</v>
          </cell>
          <cell r="E6814" t="str">
            <v>KS</v>
          </cell>
          <cell r="F6814">
            <v>1642</v>
          </cell>
        </row>
        <row r="6815">
          <cell r="A6815">
            <v>6220479</v>
          </cell>
          <cell r="B6815" t="str">
            <v>Odbočný plech...LAB 60 FT</v>
          </cell>
          <cell r="C6815">
            <v>1843</v>
          </cell>
          <cell r="D6815">
            <v>1</v>
          </cell>
          <cell r="E6815" t="str">
            <v>KS</v>
          </cell>
          <cell r="F6815">
            <v>1843</v>
          </cell>
        </row>
        <row r="6816">
          <cell r="A6816">
            <v>6221017</v>
          </cell>
          <cell r="B6816" t="str">
            <v>Úchyt...LAL 70 A2</v>
          </cell>
          <cell r="C6816">
            <v>147</v>
          </cell>
          <cell r="D6816">
            <v>1</v>
          </cell>
          <cell r="E6816" t="str">
            <v>KS</v>
          </cell>
          <cell r="F6816">
            <v>147</v>
          </cell>
        </row>
        <row r="6817">
          <cell r="A6817">
            <v>6221076</v>
          </cell>
          <cell r="B6817" t="str">
            <v>Svorka...LKS 40 FS</v>
          </cell>
          <cell r="C6817">
            <v>32</v>
          </cell>
          <cell r="D6817">
            <v>1</v>
          </cell>
          <cell r="E6817" t="str">
            <v>KS</v>
          </cell>
          <cell r="F6817">
            <v>32</v>
          </cell>
        </row>
        <row r="6818">
          <cell r="A6818">
            <v>6221084</v>
          </cell>
          <cell r="B6818" t="str">
            <v>Svorka...LKS 40 FT</v>
          </cell>
          <cell r="C6818">
            <v>32</v>
          </cell>
          <cell r="D6818">
            <v>1</v>
          </cell>
          <cell r="E6818" t="str">
            <v>KS</v>
          </cell>
          <cell r="F6818">
            <v>32</v>
          </cell>
        </row>
        <row r="6819">
          <cell r="A6819">
            <v>6221122</v>
          </cell>
          <cell r="B6819" t="str">
            <v>Svorka...LKS 60 4 FT</v>
          </cell>
          <cell r="C6819">
            <v>62</v>
          </cell>
          <cell r="D6819">
            <v>1</v>
          </cell>
          <cell r="E6819" t="str">
            <v>KS</v>
          </cell>
          <cell r="F6819">
            <v>62</v>
          </cell>
        </row>
        <row r="6820">
          <cell r="A6820">
            <v>6221130</v>
          </cell>
          <cell r="B6820" t="str">
            <v>Svorka...LKS 60 4 A2</v>
          </cell>
          <cell r="C6820">
            <v>88</v>
          </cell>
          <cell r="D6820">
            <v>1</v>
          </cell>
          <cell r="E6820" t="str">
            <v>KS</v>
          </cell>
          <cell r="F6820">
            <v>88</v>
          </cell>
        </row>
        <row r="6821">
          <cell r="A6821">
            <v>6221157</v>
          </cell>
          <cell r="B6821" t="str">
            <v>Svorka...LKS 60 4 A4</v>
          </cell>
          <cell r="C6821">
            <v>170</v>
          </cell>
          <cell r="D6821">
            <v>1</v>
          </cell>
          <cell r="E6821" t="str">
            <v>KS</v>
          </cell>
          <cell r="F6821">
            <v>170</v>
          </cell>
        </row>
        <row r="6822">
          <cell r="A6822">
            <v>6221203</v>
          </cell>
          <cell r="B6822" t="str">
            <v>Rohový plech...LEB 25 FS</v>
          </cell>
          <cell r="C6822">
            <v>655</v>
          </cell>
          <cell r="D6822">
            <v>1</v>
          </cell>
          <cell r="E6822" t="str">
            <v>KS</v>
          </cell>
          <cell r="F6822">
            <v>655</v>
          </cell>
        </row>
        <row r="6823">
          <cell r="A6823">
            <v>6221216</v>
          </cell>
          <cell r="B6823" t="str">
            <v>Rohový plech...LEB 25 DD</v>
          </cell>
          <cell r="C6823">
            <v>1305</v>
          </cell>
          <cell r="D6823">
            <v>1</v>
          </cell>
          <cell r="E6823" t="str">
            <v>KS</v>
          </cell>
          <cell r="F6823">
            <v>1305</v>
          </cell>
        </row>
        <row r="6824">
          <cell r="A6824">
            <v>6221246</v>
          </cell>
          <cell r="B6824" t="str">
            <v>Rohový plech...LEB 50 FS</v>
          </cell>
          <cell r="C6824">
            <v>1165</v>
          </cell>
          <cell r="D6824">
            <v>1</v>
          </cell>
          <cell r="E6824" t="str">
            <v>KS</v>
          </cell>
          <cell r="F6824">
            <v>1165</v>
          </cell>
        </row>
        <row r="6825">
          <cell r="A6825">
            <v>6221259</v>
          </cell>
          <cell r="B6825" t="str">
            <v>Rohový plech...LEB 50 DD</v>
          </cell>
          <cell r="C6825">
            <v>1635</v>
          </cell>
          <cell r="D6825">
            <v>1</v>
          </cell>
          <cell r="E6825" t="str">
            <v>KS</v>
          </cell>
          <cell r="F6825">
            <v>1635</v>
          </cell>
        </row>
        <row r="6826">
          <cell r="A6826">
            <v>6221319</v>
          </cell>
          <cell r="B6826" t="str">
            <v>Vestavný díl...LAS 45 FT</v>
          </cell>
          <cell r="C6826">
            <v>226</v>
          </cell>
          <cell r="D6826">
            <v>1</v>
          </cell>
          <cell r="E6826" t="str">
            <v>KS</v>
          </cell>
          <cell r="F6826">
            <v>226</v>
          </cell>
        </row>
        <row r="6827">
          <cell r="A6827">
            <v>6221351</v>
          </cell>
          <cell r="B6827" t="str">
            <v>Vestavný díl...LAS 60 FS</v>
          </cell>
          <cell r="C6827">
            <v>219</v>
          </cell>
          <cell r="D6827">
            <v>1</v>
          </cell>
          <cell r="E6827" t="str">
            <v>KS</v>
          </cell>
          <cell r="F6827">
            <v>219</v>
          </cell>
        </row>
        <row r="6828">
          <cell r="A6828">
            <v>6221378</v>
          </cell>
          <cell r="B6828" t="str">
            <v>Vestavný díl...LAS 60 FT</v>
          </cell>
          <cell r="C6828">
            <v>222</v>
          </cell>
          <cell r="D6828">
            <v>1</v>
          </cell>
          <cell r="E6828" t="str">
            <v>KS</v>
          </cell>
          <cell r="F6828">
            <v>222</v>
          </cell>
        </row>
        <row r="6829">
          <cell r="A6829">
            <v>6221386</v>
          </cell>
          <cell r="B6829" t="str">
            <v>Vestavný díl...LAS 60 A2</v>
          </cell>
          <cell r="C6829">
            <v>245</v>
          </cell>
          <cell r="D6829">
            <v>1</v>
          </cell>
          <cell r="E6829" t="str">
            <v>KS</v>
          </cell>
          <cell r="F6829">
            <v>245</v>
          </cell>
        </row>
        <row r="6830">
          <cell r="A6830">
            <v>6221416</v>
          </cell>
          <cell r="B6830" t="str">
            <v>Vestavný díl...LAS 110 FS</v>
          </cell>
          <cell r="C6830">
            <v>215</v>
          </cell>
          <cell r="D6830">
            <v>1</v>
          </cell>
          <cell r="E6830" t="str">
            <v>KS</v>
          </cell>
          <cell r="F6830">
            <v>215</v>
          </cell>
        </row>
        <row r="6831">
          <cell r="A6831">
            <v>6221424</v>
          </cell>
          <cell r="B6831" t="str">
            <v>Vestavný díl...LAS 110 FT</v>
          </cell>
          <cell r="C6831">
            <v>241</v>
          </cell>
          <cell r="D6831">
            <v>1</v>
          </cell>
          <cell r="E6831" t="str">
            <v>KS</v>
          </cell>
          <cell r="F6831">
            <v>241</v>
          </cell>
        </row>
        <row r="6832">
          <cell r="A6832">
            <v>6221467</v>
          </cell>
          <cell r="B6832" t="str">
            <v>Úchyt, kabelové žebříky...ABL FT</v>
          </cell>
          <cell r="C6832">
            <v>164</v>
          </cell>
          <cell r="D6832">
            <v>1</v>
          </cell>
          <cell r="E6832" t="str">
            <v>KS</v>
          </cell>
          <cell r="F6832">
            <v>164</v>
          </cell>
        </row>
        <row r="6833">
          <cell r="A6833">
            <v>6221513</v>
          </cell>
          <cell r="B6833" t="str">
            <v>Úhelníkový úchyt...LAW FT</v>
          </cell>
          <cell r="C6833">
            <v>230</v>
          </cell>
          <cell r="D6833">
            <v>1</v>
          </cell>
          <cell r="E6833" t="str">
            <v>KS</v>
          </cell>
          <cell r="F6833">
            <v>230</v>
          </cell>
        </row>
        <row r="6834">
          <cell r="A6834">
            <v>6221874</v>
          </cell>
          <cell r="B6834" t="str">
            <v>Opěrka...LALB 40 FT</v>
          </cell>
          <cell r="C6834">
            <v>1679</v>
          </cell>
          <cell r="D6834">
            <v>1</v>
          </cell>
          <cell r="E6834" t="str">
            <v>KS</v>
          </cell>
          <cell r="F6834">
            <v>1679</v>
          </cell>
        </row>
        <row r="6835">
          <cell r="A6835">
            <v>6222502</v>
          </cell>
          <cell r="B6835" t="str">
            <v>Ochranný kryt...SKH 45 OR</v>
          </cell>
          <cell r="C6835">
            <v>48</v>
          </cell>
          <cell r="D6835">
            <v>1</v>
          </cell>
          <cell r="E6835" t="str">
            <v>PAR</v>
          </cell>
          <cell r="F6835">
            <v>48</v>
          </cell>
        </row>
        <row r="6836">
          <cell r="A6836">
            <v>6222537</v>
          </cell>
          <cell r="B6836" t="str">
            <v>Ochranný kryt...SKH 60 OR</v>
          </cell>
          <cell r="C6836">
            <v>50</v>
          </cell>
          <cell r="D6836">
            <v>1</v>
          </cell>
          <cell r="E6836" t="str">
            <v>PAR</v>
          </cell>
          <cell r="F6836">
            <v>50</v>
          </cell>
        </row>
        <row r="6837">
          <cell r="A6837">
            <v>6222553</v>
          </cell>
          <cell r="B6837" t="str">
            <v>Ochranný kryt...SKH 110 OR</v>
          </cell>
          <cell r="C6837">
            <v>56</v>
          </cell>
          <cell r="D6837">
            <v>1</v>
          </cell>
          <cell r="E6837" t="str">
            <v>PAR</v>
          </cell>
          <cell r="F6837">
            <v>56</v>
          </cell>
        </row>
        <row r="6838">
          <cell r="A6838">
            <v>6225002</v>
          </cell>
          <cell r="B6838" t="str">
            <v>Oblouk 90°...LB 90 420 R3 FS</v>
          </cell>
          <cell r="C6838">
            <v>2665</v>
          </cell>
          <cell r="D6838">
            <v>1</v>
          </cell>
          <cell r="E6838" t="str">
            <v>KS</v>
          </cell>
          <cell r="F6838">
            <v>2665</v>
          </cell>
        </row>
        <row r="6839">
          <cell r="A6839">
            <v>6225026</v>
          </cell>
          <cell r="B6839" t="str">
            <v>Oblouk 90°...LB 90 440 R3 FT</v>
          </cell>
          <cell r="C6839">
            <v>4937</v>
          </cell>
          <cell r="D6839">
            <v>1</v>
          </cell>
          <cell r="E6839" t="str">
            <v>KS</v>
          </cell>
          <cell r="F6839">
            <v>4937</v>
          </cell>
        </row>
        <row r="6840">
          <cell r="A6840">
            <v>6225042</v>
          </cell>
          <cell r="B6840" t="str">
            <v>Oblouk 90°...LB 90 620 R3 FS</v>
          </cell>
          <cell r="C6840">
            <v>2673</v>
          </cell>
          <cell r="D6840">
            <v>1</v>
          </cell>
          <cell r="E6840" t="str">
            <v>KS</v>
          </cell>
          <cell r="F6840">
            <v>2673</v>
          </cell>
        </row>
        <row r="6841">
          <cell r="A6841">
            <v>6225044</v>
          </cell>
          <cell r="B6841" t="str">
            <v>Oblouk 90°...LB 90 630 R3 FS</v>
          </cell>
          <cell r="C6841">
            <v>2845</v>
          </cell>
          <cell r="D6841">
            <v>1</v>
          </cell>
          <cell r="E6841" t="str">
            <v>KS</v>
          </cell>
          <cell r="F6841">
            <v>2845</v>
          </cell>
        </row>
        <row r="6842">
          <cell r="A6842">
            <v>6225046</v>
          </cell>
          <cell r="B6842" t="str">
            <v>Oblouk 90°...LB 90 640 R3 FS</v>
          </cell>
          <cell r="C6842">
            <v>2961</v>
          </cell>
          <cell r="D6842">
            <v>1</v>
          </cell>
          <cell r="E6842" t="str">
            <v>KS</v>
          </cell>
          <cell r="F6842">
            <v>2961</v>
          </cell>
        </row>
        <row r="6843">
          <cell r="A6843">
            <v>6225048</v>
          </cell>
          <cell r="B6843" t="str">
            <v>Oblouk 90°...LB 90 650 R3 FS</v>
          </cell>
          <cell r="C6843">
            <v>3336</v>
          </cell>
          <cell r="D6843">
            <v>1</v>
          </cell>
          <cell r="E6843" t="str">
            <v>KS</v>
          </cell>
          <cell r="F6843">
            <v>3336</v>
          </cell>
        </row>
        <row r="6844">
          <cell r="A6844">
            <v>6225050</v>
          </cell>
          <cell r="B6844" t="str">
            <v>Oblouk 90°...LB 90 660 R3 FS</v>
          </cell>
          <cell r="C6844">
            <v>3547</v>
          </cell>
          <cell r="D6844">
            <v>1</v>
          </cell>
          <cell r="E6844" t="str">
            <v>KS</v>
          </cell>
          <cell r="F6844">
            <v>3547</v>
          </cell>
        </row>
        <row r="6845">
          <cell r="A6845">
            <v>6225062</v>
          </cell>
          <cell r="B6845" t="str">
            <v>Oblouk 90°...LB 90 620 R3 FT</v>
          </cell>
          <cell r="C6845">
            <v>3977</v>
          </cell>
          <cell r="D6845">
            <v>1</v>
          </cell>
          <cell r="E6845" t="str">
            <v>KS</v>
          </cell>
          <cell r="F6845">
            <v>3977</v>
          </cell>
        </row>
        <row r="6846">
          <cell r="A6846">
            <v>6225064</v>
          </cell>
          <cell r="B6846" t="str">
            <v>Oblouk 90°...LB 90 630 R3 FT</v>
          </cell>
          <cell r="C6846">
            <v>4521</v>
          </cell>
          <cell r="D6846">
            <v>1</v>
          </cell>
          <cell r="E6846" t="str">
            <v>KS</v>
          </cell>
          <cell r="F6846">
            <v>4521</v>
          </cell>
        </row>
        <row r="6847">
          <cell r="A6847">
            <v>6225066</v>
          </cell>
          <cell r="B6847" t="str">
            <v>Oblouk 90°...LB 90 640 R3 FT</v>
          </cell>
          <cell r="C6847">
            <v>4792</v>
          </cell>
          <cell r="D6847">
            <v>1</v>
          </cell>
          <cell r="E6847" t="str">
            <v>KS</v>
          </cell>
          <cell r="F6847">
            <v>4792</v>
          </cell>
        </row>
        <row r="6848">
          <cell r="A6848">
            <v>6225068</v>
          </cell>
          <cell r="B6848" t="str">
            <v>Oblouk 90°...LB 90 650 R3 FT</v>
          </cell>
          <cell r="C6848">
            <v>5317</v>
          </cell>
          <cell r="D6848">
            <v>1</v>
          </cell>
          <cell r="E6848" t="str">
            <v>KS</v>
          </cell>
          <cell r="F6848">
            <v>5317</v>
          </cell>
        </row>
        <row r="6849">
          <cell r="A6849">
            <v>6225070</v>
          </cell>
          <cell r="B6849" t="str">
            <v>Oblouk 90°...LB 90 660 R3 FT</v>
          </cell>
          <cell r="C6849">
            <v>5780</v>
          </cell>
          <cell r="D6849">
            <v>1</v>
          </cell>
          <cell r="E6849" t="str">
            <v>KS</v>
          </cell>
          <cell r="F6849">
            <v>5780</v>
          </cell>
        </row>
        <row r="6850">
          <cell r="A6850">
            <v>6225084</v>
          </cell>
          <cell r="B6850" t="str">
            <v>Oblouk 90°...LB 90 630 R3 A2</v>
          </cell>
          <cell r="C6850">
            <v>5591</v>
          </cell>
          <cell r="D6850">
            <v>1</v>
          </cell>
          <cell r="E6850" t="str">
            <v>KS</v>
          </cell>
          <cell r="F6850">
            <v>5591</v>
          </cell>
        </row>
        <row r="6851">
          <cell r="A6851">
            <v>6225090</v>
          </cell>
          <cell r="B6851" t="str">
            <v>Oblouk 90°...LB 90 660 R3 A2</v>
          </cell>
          <cell r="C6851">
            <v>7959</v>
          </cell>
          <cell r="D6851">
            <v>1</v>
          </cell>
          <cell r="E6851" t="str">
            <v>KS</v>
          </cell>
          <cell r="F6851">
            <v>7959</v>
          </cell>
        </row>
        <row r="6852">
          <cell r="A6852">
            <v>6225104</v>
          </cell>
          <cell r="B6852" t="str">
            <v>Oblouk 90°...LB 90 630 R3 A4</v>
          </cell>
          <cell r="C6852">
            <v>8827</v>
          </cell>
          <cell r="D6852">
            <v>1</v>
          </cell>
          <cell r="E6852" t="str">
            <v>KS</v>
          </cell>
          <cell r="F6852">
            <v>8827</v>
          </cell>
        </row>
        <row r="6853">
          <cell r="A6853">
            <v>6225106</v>
          </cell>
          <cell r="B6853" t="str">
            <v>Oblouk 90°...LB 90 640 R3 A4</v>
          </cell>
          <cell r="C6853">
            <v>9430</v>
          </cell>
          <cell r="D6853">
            <v>1</v>
          </cell>
          <cell r="E6853" t="str">
            <v>KS</v>
          </cell>
          <cell r="F6853">
            <v>9430</v>
          </cell>
        </row>
        <row r="6854">
          <cell r="A6854">
            <v>6225108</v>
          </cell>
          <cell r="B6854" t="str">
            <v>Oblouk 90°...LB 90 650 R3 A4</v>
          </cell>
          <cell r="C6854">
            <v>10151</v>
          </cell>
          <cell r="D6854">
            <v>1</v>
          </cell>
          <cell r="E6854" t="str">
            <v>KS</v>
          </cell>
          <cell r="F6854">
            <v>10151</v>
          </cell>
        </row>
        <row r="6855">
          <cell r="A6855">
            <v>6225126</v>
          </cell>
          <cell r="B6855" t="str">
            <v>Oblouk 90°...LB 90 1140 R3 FS</v>
          </cell>
          <cell r="C6855">
            <v>3896</v>
          </cell>
          <cell r="D6855">
            <v>1</v>
          </cell>
          <cell r="E6855" t="str">
            <v>KS</v>
          </cell>
          <cell r="F6855">
            <v>3896</v>
          </cell>
        </row>
        <row r="6856">
          <cell r="A6856">
            <v>6225128</v>
          </cell>
          <cell r="B6856" t="str">
            <v>Oblouk 90°...LB 90 1150 R3 FS</v>
          </cell>
          <cell r="C6856">
            <v>4191</v>
          </cell>
          <cell r="D6856">
            <v>1</v>
          </cell>
          <cell r="E6856" t="str">
            <v>KS</v>
          </cell>
          <cell r="F6856">
            <v>4191</v>
          </cell>
        </row>
        <row r="6857">
          <cell r="A6857">
            <v>6225142</v>
          </cell>
          <cell r="B6857" t="str">
            <v>Oblouk 90°...LB 90 1120 R3 FT</v>
          </cell>
          <cell r="C6857">
            <v>6311</v>
          </cell>
          <cell r="D6857">
            <v>1</v>
          </cell>
          <cell r="E6857" t="str">
            <v>KS</v>
          </cell>
          <cell r="F6857">
            <v>6311</v>
          </cell>
        </row>
        <row r="6858">
          <cell r="A6858">
            <v>6225144</v>
          </cell>
          <cell r="B6858" t="str">
            <v>Oblouk 90°...LB 90 1130 R3 FT</v>
          </cell>
          <cell r="C6858">
            <v>7148</v>
          </cell>
          <cell r="D6858">
            <v>1</v>
          </cell>
          <cell r="E6858" t="str">
            <v>KS</v>
          </cell>
          <cell r="F6858">
            <v>7148</v>
          </cell>
        </row>
        <row r="6859">
          <cell r="A6859">
            <v>6225146</v>
          </cell>
          <cell r="B6859" t="str">
            <v>Oblouk 90°...LB 90 1140 R3 FT</v>
          </cell>
          <cell r="C6859">
            <v>7129</v>
          </cell>
          <cell r="D6859">
            <v>1</v>
          </cell>
          <cell r="E6859" t="str">
            <v>KS</v>
          </cell>
          <cell r="F6859">
            <v>7129</v>
          </cell>
        </row>
        <row r="6860">
          <cell r="A6860">
            <v>6225150</v>
          </cell>
          <cell r="B6860" t="str">
            <v>Oblouk 90°...LB 90 1150 R3 FT</v>
          </cell>
          <cell r="C6860">
            <v>8019</v>
          </cell>
          <cell r="D6860">
            <v>1</v>
          </cell>
          <cell r="E6860" t="str">
            <v>KS</v>
          </cell>
          <cell r="F6860">
            <v>8019</v>
          </cell>
        </row>
        <row r="6861">
          <cell r="A6861">
            <v>6225152</v>
          </cell>
          <cell r="B6861" t="str">
            <v>Oblouk 90°...LB 90 1160 R3 FT</v>
          </cell>
          <cell r="C6861">
            <v>7491</v>
          </cell>
          <cell r="D6861">
            <v>1</v>
          </cell>
          <cell r="E6861" t="str">
            <v>KS</v>
          </cell>
          <cell r="F6861">
            <v>7491</v>
          </cell>
        </row>
        <row r="6862">
          <cell r="A6862">
            <v>6225174</v>
          </cell>
          <cell r="B6862" t="str">
            <v>Oblouk 90°...SLB 90 1130R3 FT</v>
          </cell>
          <cell r="C6862">
            <v>6889</v>
          </cell>
          <cell r="D6862">
            <v>1</v>
          </cell>
          <cell r="E6862" t="str">
            <v>KS</v>
          </cell>
          <cell r="F6862">
            <v>6889</v>
          </cell>
        </row>
        <row r="6863">
          <cell r="A6863">
            <v>6225238</v>
          </cell>
          <cell r="B6863" t="str">
            <v>Díl T...LT 660 R3 FT</v>
          </cell>
          <cell r="C6863">
            <v>13140</v>
          </cell>
          <cell r="D6863">
            <v>1</v>
          </cell>
          <cell r="E6863" t="str">
            <v>KS</v>
          </cell>
          <cell r="F6863">
            <v>13140</v>
          </cell>
        </row>
        <row r="6864">
          <cell r="A6864">
            <v>6225270</v>
          </cell>
          <cell r="B6864" t="str">
            <v>Díl T...LT 620 R3 A4</v>
          </cell>
          <cell r="C6864">
            <v>15759</v>
          </cell>
          <cell r="D6864">
            <v>1</v>
          </cell>
          <cell r="E6864" t="str">
            <v>KS</v>
          </cell>
          <cell r="F6864">
            <v>15759</v>
          </cell>
        </row>
        <row r="6865">
          <cell r="A6865">
            <v>6225272</v>
          </cell>
          <cell r="B6865" t="str">
            <v>Díl T...LT 630 R3 A4</v>
          </cell>
          <cell r="C6865">
            <v>17509</v>
          </cell>
          <cell r="D6865">
            <v>1</v>
          </cell>
          <cell r="E6865" t="str">
            <v>KS</v>
          </cell>
          <cell r="F6865">
            <v>17509</v>
          </cell>
        </row>
        <row r="6866">
          <cell r="A6866">
            <v>6225274</v>
          </cell>
          <cell r="B6866" t="str">
            <v>Díl T...LT 640 R3 A4</v>
          </cell>
          <cell r="C6866">
            <v>18557</v>
          </cell>
          <cell r="D6866">
            <v>1</v>
          </cell>
          <cell r="E6866" t="str">
            <v>KS</v>
          </cell>
          <cell r="F6866">
            <v>18557</v>
          </cell>
        </row>
        <row r="6867">
          <cell r="A6867">
            <v>6225276</v>
          </cell>
          <cell r="B6867" t="str">
            <v>Díl T...LT 650 R3 A4</v>
          </cell>
          <cell r="C6867">
            <v>20165</v>
          </cell>
          <cell r="D6867">
            <v>1</v>
          </cell>
          <cell r="E6867" t="str">
            <v>KS</v>
          </cell>
          <cell r="F6867">
            <v>20165</v>
          </cell>
        </row>
        <row r="6868">
          <cell r="A6868">
            <v>6225278</v>
          </cell>
          <cell r="B6868" t="str">
            <v>Díl T...LT 660 R3 A4</v>
          </cell>
          <cell r="C6868">
            <v>21498</v>
          </cell>
          <cell r="D6868">
            <v>1</v>
          </cell>
          <cell r="E6868" t="str">
            <v>KS</v>
          </cell>
          <cell r="F6868">
            <v>21498</v>
          </cell>
        </row>
        <row r="6869">
          <cell r="A6869">
            <v>6225310</v>
          </cell>
          <cell r="B6869" t="str">
            <v>Díl T...LT 1120 R3 FT</v>
          </cell>
          <cell r="C6869">
            <v>13367</v>
          </cell>
          <cell r="D6869">
            <v>1</v>
          </cell>
          <cell r="E6869" t="str">
            <v>KS</v>
          </cell>
          <cell r="F6869">
            <v>13367</v>
          </cell>
        </row>
        <row r="6870">
          <cell r="A6870">
            <v>6225312</v>
          </cell>
          <cell r="B6870" t="str">
            <v>Díl T...LT 1130 R3 FT</v>
          </cell>
          <cell r="C6870">
            <v>14256</v>
          </cell>
          <cell r="D6870">
            <v>1</v>
          </cell>
          <cell r="E6870" t="str">
            <v>KS</v>
          </cell>
          <cell r="F6870">
            <v>14256</v>
          </cell>
        </row>
        <row r="6871">
          <cell r="A6871">
            <v>6225314</v>
          </cell>
          <cell r="B6871" t="str">
            <v>Díl T...LT 1140 R3 FT</v>
          </cell>
          <cell r="C6871">
            <v>14380</v>
          </cell>
          <cell r="D6871">
            <v>1</v>
          </cell>
          <cell r="E6871" t="str">
            <v>KS</v>
          </cell>
          <cell r="F6871">
            <v>14380</v>
          </cell>
        </row>
        <row r="6872">
          <cell r="A6872">
            <v>6225318</v>
          </cell>
          <cell r="B6872" t="str">
            <v>Díl T...LT 1150 R3 FT</v>
          </cell>
          <cell r="C6872">
            <v>15392</v>
          </cell>
          <cell r="D6872">
            <v>1</v>
          </cell>
          <cell r="E6872" t="str">
            <v>KS</v>
          </cell>
          <cell r="F6872">
            <v>15392</v>
          </cell>
        </row>
        <row r="6873">
          <cell r="A6873">
            <v>6225320</v>
          </cell>
          <cell r="B6873" t="str">
            <v>Díl T...LT 1160 R3 FT</v>
          </cell>
          <cell r="C6873">
            <v>15843</v>
          </cell>
          <cell r="D6873">
            <v>1</v>
          </cell>
          <cell r="E6873" t="str">
            <v>KS</v>
          </cell>
          <cell r="F6873">
            <v>15843</v>
          </cell>
        </row>
        <row r="6874">
          <cell r="A6874">
            <v>6225716</v>
          </cell>
          <cell r="B6874" t="str">
            <v>Multifunkční spojka...LMFV 650 FS</v>
          </cell>
          <cell r="C6874">
            <v>1494</v>
          </cell>
          <cell r="D6874">
            <v>1</v>
          </cell>
          <cell r="E6874" t="str">
            <v>KS</v>
          </cell>
          <cell r="F6874">
            <v>1494</v>
          </cell>
        </row>
        <row r="6875">
          <cell r="A6875">
            <v>6225730</v>
          </cell>
          <cell r="B6875" t="str">
            <v>Multifunkční spojka...LMFV 620 FT</v>
          </cell>
          <cell r="C6875">
            <v>2042</v>
          </cell>
          <cell r="D6875">
            <v>1</v>
          </cell>
          <cell r="E6875" t="str">
            <v>KS</v>
          </cell>
          <cell r="F6875">
            <v>2042</v>
          </cell>
        </row>
        <row r="6876">
          <cell r="A6876">
            <v>6225732</v>
          </cell>
          <cell r="B6876" t="str">
            <v>Multifunkční spojka...LMFV 630 FT</v>
          </cell>
          <cell r="C6876">
            <v>2106</v>
          </cell>
          <cell r="D6876">
            <v>1</v>
          </cell>
          <cell r="E6876" t="str">
            <v>KS</v>
          </cell>
          <cell r="F6876">
            <v>2106</v>
          </cell>
        </row>
        <row r="6877">
          <cell r="A6877">
            <v>6225734</v>
          </cell>
          <cell r="B6877" t="str">
            <v>Multifunkční spojka...LMFV 640 FT</v>
          </cell>
          <cell r="C6877">
            <v>2223</v>
          </cell>
          <cell r="D6877">
            <v>1</v>
          </cell>
          <cell r="E6877" t="str">
            <v>KS</v>
          </cell>
          <cell r="F6877">
            <v>2223</v>
          </cell>
        </row>
        <row r="6878">
          <cell r="A6878">
            <v>6225738</v>
          </cell>
          <cell r="B6878" t="str">
            <v>Multifunkční spojka...LMFV 660 FT</v>
          </cell>
          <cell r="C6878">
            <v>2249</v>
          </cell>
          <cell r="D6878">
            <v>1</v>
          </cell>
          <cell r="E6878" t="str">
            <v>KS</v>
          </cell>
          <cell r="F6878">
            <v>2249</v>
          </cell>
        </row>
        <row r="6879">
          <cell r="A6879">
            <v>6225752</v>
          </cell>
          <cell r="B6879" t="str">
            <v>Multifunkční spojka...LMFV 1130 FS</v>
          </cell>
          <cell r="C6879">
            <v>2032</v>
          </cell>
          <cell r="D6879">
            <v>1</v>
          </cell>
          <cell r="E6879" t="str">
            <v>KS</v>
          </cell>
          <cell r="F6879">
            <v>2032</v>
          </cell>
        </row>
        <row r="6880">
          <cell r="A6880">
            <v>6225754</v>
          </cell>
          <cell r="B6880" t="str">
            <v>Multifunkční spojka...LMFV 1140 FS</v>
          </cell>
          <cell r="C6880">
            <v>2124</v>
          </cell>
          <cell r="D6880">
            <v>1</v>
          </cell>
          <cell r="E6880" t="str">
            <v>KS</v>
          </cell>
          <cell r="F6880">
            <v>2124</v>
          </cell>
        </row>
        <row r="6881">
          <cell r="A6881">
            <v>6225770</v>
          </cell>
          <cell r="B6881" t="str">
            <v>Multifunkční spojka...LMFV 1120 FT</v>
          </cell>
          <cell r="C6881">
            <v>2872</v>
          </cell>
          <cell r="D6881">
            <v>1</v>
          </cell>
          <cell r="E6881" t="str">
            <v>KS</v>
          </cell>
          <cell r="F6881">
            <v>2872</v>
          </cell>
        </row>
        <row r="6882">
          <cell r="A6882">
            <v>6225772</v>
          </cell>
          <cell r="B6882" t="str">
            <v>Multifunkční spojka...LMFV 1130 FT</v>
          </cell>
          <cell r="C6882">
            <v>2923</v>
          </cell>
          <cell r="D6882">
            <v>1</v>
          </cell>
          <cell r="E6882" t="str">
            <v>KS</v>
          </cell>
          <cell r="F6882">
            <v>2923</v>
          </cell>
        </row>
        <row r="6883">
          <cell r="A6883">
            <v>6225774</v>
          </cell>
          <cell r="B6883" t="str">
            <v>Multifunkční spojka...LMFV 1140 FT</v>
          </cell>
          <cell r="C6883">
            <v>3027</v>
          </cell>
          <cell r="D6883">
            <v>1</v>
          </cell>
          <cell r="E6883" t="str">
            <v>KS</v>
          </cell>
          <cell r="F6883">
            <v>3027</v>
          </cell>
        </row>
        <row r="6884">
          <cell r="A6884">
            <v>6225778</v>
          </cell>
          <cell r="B6884" t="str">
            <v>Multifunkční spojka...LMFV 1150 FT</v>
          </cell>
          <cell r="C6884">
            <v>3120</v>
          </cell>
          <cell r="D6884">
            <v>1</v>
          </cell>
          <cell r="E6884" t="str">
            <v>KS</v>
          </cell>
          <cell r="F6884">
            <v>3120</v>
          </cell>
        </row>
        <row r="6885">
          <cell r="A6885">
            <v>6225814</v>
          </cell>
          <cell r="B6885" t="str">
            <v>Odbočný díl...LAA 440 R3 FS</v>
          </cell>
          <cell r="C6885">
            <v>5667</v>
          </cell>
          <cell r="D6885">
            <v>1</v>
          </cell>
          <cell r="E6885" t="str">
            <v>KS</v>
          </cell>
          <cell r="F6885">
            <v>5667</v>
          </cell>
        </row>
        <row r="6886">
          <cell r="A6886">
            <v>6225834</v>
          </cell>
          <cell r="B6886" t="str">
            <v>Odbočný díl...LAA 440 R3 FT</v>
          </cell>
          <cell r="C6886">
            <v>8457</v>
          </cell>
          <cell r="D6886">
            <v>1</v>
          </cell>
          <cell r="E6886" t="str">
            <v>KS</v>
          </cell>
          <cell r="F6886">
            <v>8457</v>
          </cell>
        </row>
        <row r="6887">
          <cell r="A6887">
            <v>6225870</v>
          </cell>
          <cell r="B6887" t="str">
            <v>Odbočný díl...LAA 620 R3 FT</v>
          </cell>
          <cell r="C6887">
            <v>8022</v>
          </cell>
          <cell r="D6887">
            <v>1</v>
          </cell>
          <cell r="E6887" t="str">
            <v>KS</v>
          </cell>
          <cell r="F6887">
            <v>8022</v>
          </cell>
        </row>
        <row r="6888">
          <cell r="A6888">
            <v>6225874</v>
          </cell>
          <cell r="B6888" t="str">
            <v>Odbočný díl...LAA 640 R3 FT</v>
          </cell>
          <cell r="C6888">
            <v>7741</v>
          </cell>
          <cell r="D6888">
            <v>1</v>
          </cell>
          <cell r="E6888" t="str">
            <v>KS</v>
          </cell>
          <cell r="F6888">
            <v>7741</v>
          </cell>
        </row>
        <row r="6889">
          <cell r="A6889">
            <v>6225882</v>
          </cell>
          <cell r="B6889" t="str">
            <v>Odbočný díl...LAA 620 R3 A2</v>
          </cell>
          <cell r="C6889">
            <v>7733</v>
          </cell>
          <cell r="D6889">
            <v>1</v>
          </cell>
          <cell r="E6889" t="str">
            <v>KS</v>
          </cell>
          <cell r="F6889">
            <v>7733</v>
          </cell>
        </row>
        <row r="6890">
          <cell r="A6890">
            <v>6225884</v>
          </cell>
          <cell r="B6890" t="str">
            <v>Odbočný díl...LAA 630 R3 A2</v>
          </cell>
          <cell r="C6890">
            <v>8027</v>
          </cell>
          <cell r="D6890">
            <v>1</v>
          </cell>
          <cell r="E6890" t="str">
            <v>KS</v>
          </cell>
          <cell r="F6890">
            <v>8027</v>
          </cell>
        </row>
        <row r="6891">
          <cell r="A6891">
            <v>6225886</v>
          </cell>
          <cell r="B6891" t="str">
            <v>Odbočný díl...LAA 640 R3 A2</v>
          </cell>
          <cell r="C6891">
            <v>8496</v>
          </cell>
          <cell r="D6891">
            <v>1</v>
          </cell>
          <cell r="E6891" t="str">
            <v>KS</v>
          </cell>
          <cell r="F6891">
            <v>8496</v>
          </cell>
        </row>
        <row r="6892">
          <cell r="A6892">
            <v>6225888</v>
          </cell>
          <cell r="B6892" t="str">
            <v>Odbočný díl...LAA 650 R3 A2</v>
          </cell>
          <cell r="C6892">
            <v>8960</v>
          </cell>
          <cell r="D6892">
            <v>1</v>
          </cell>
          <cell r="E6892" t="str">
            <v>KS</v>
          </cell>
          <cell r="F6892">
            <v>8960</v>
          </cell>
        </row>
        <row r="6893">
          <cell r="A6893">
            <v>6225890</v>
          </cell>
          <cell r="B6893" t="str">
            <v>Odbočný díl...LAA 660 R3 A2</v>
          </cell>
          <cell r="C6893">
            <v>9775</v>
          </cell>
          <cell r="D6893">
            <v>1</v>
          </cell>
          <cell r="E6893" t="str">
            <v>KS</v>
          </cell>
          <cell r="F6893">
            <v>9775</v>
          </cell>
        </row>
        <row r="6894">
          <cell r="A6894">
            <v>6225930</v>
          </cell>
          <cell r="B6894" t="str">
            <v>Odbočný díl...LAA 1120 R3 FT</v>
          </cell>
          <cell r="C6894">
            <v>11985</v>
          </cell>
          <cell r="D6894">
            <v>1</v>
          </cell>
          <cell r="E6894" t="str">
            <v>KS</v>
          </cell>
          <cell r="F6894">
            <v>11985</v>
          </cell>
        </row>
        <row r="6895">
          <cell r="A6895">
            <v>6225940</v>
          </cell>
          <cell r="B6895" t="str">
            <v>Odbočný díl...LAA 1160 R3 FT</v>
          </cell>
          <cell r="C6895">
            <v>13686</v>
          </cell>
          <cell r="D6895">
            <v>1</v>
          </cell>
          <cell r="E6895" t="str">
            <v>KS</v>
          </cell>
          <cell r="F6895">
            <v>13686</v>
          </cell>
        </row>
        <row r="6896">
          <cell r="A6896">
            <v>6226010</v>
          </cell>
          <cell r="B6896" t="str">
            <v>Víko pro 90° oblouk...LBD 90 200 R3 FT</v>
          </cell>
          <cell r="C6896">
            <v>4198</v>
          </cell>
          <cell r="D6896">
            <v>1</v>
          </cell>
          <cell r="E6896" t="str">
            <v>KS</v>
          </cell>
          <cell r="F6896">
            <v>4198</v>
          </cell>
        </row>
        <row r="6897">
          <cell r="A6897">
            <v>6226012</v>
          </cell>
          <cell r="B6897" t="str">
            <v>Víko pro 90° oblouk...LBD 90 300 R3 FT</v>
          </cell>
          <cell r="C6897">
            <v>4987</v>
          </cell>
          <cell r="D6897">
            <v>1</v>
          </cell>
          <cell r="E6897" t="str">
            <v>KS</v>
          </cell>
          <cell r="F6897">
            <v>4987</v>
          </cell>
        </row>
        <row r="6898">
          <cell r="A6898">
            <v>6226014</v>
          </cell>
          <cell r="B6898" t="str">
            <v>Víko pro 90° oblouk...LBD 90 400 R3 FT</v>
          </cell>
          <cell r="C6898">
            <v>6350</v>
          </cell>
          <cell r="D6898">
            <v>1</v>
          </cell>
          <cell r="E6898" t="str">
            <v>KS</v>
          </cell>
          <cell r="F6898">
            <v>6350</v>
          </cell>
        </row>
        <row r="6899">
          <cell r="A6899">
            <v>6226016</v>
          </cell>
          <cell r="B6899" t="str">
            <v>Víko pro 90° oblouk...LBD 90 450 R3 FT</v>
          </cell>
          <cell r="C6899">
            <v>6439</v>
          </cell>
          <cell r="D6899">
            <v>1</v>
          </cell>
          <cell r="E6899" t="str">
            <v>KS</v>
          </cell>
          <cell r="F6899">
            <v>6439</v>
          </cell>
        </row>
        <row r="6900">
          <cell r="A6900">
            <v>6226020</v>
          </cell>
          <cell r="B6900" t="str">
            <v>Víko pro 90° oblouk...LBD 90 600 R3 FT</v>
          </cell>
          <cell r="C6900">
            <v>7316</v>
          </cell>
          <cell r="D6900">
            <v>1</v>
          </cell>
          <cell r="E6900" t="str">
            <v>KS</v>
          </cell>
          <cell r="F6900">
            <v>7316</v>
          </cell>
        </row>
        <row r="6901">
          <cell r="A6901">
            <v>6226052</v>
          </cell>
          <cell r="B6901" t="str">
            <v>Víko pro 90° oblouk...LBD 90 300 R3 A2</v>
          </cell>
          <cell r="C6901">
            <v>6013</v>
          </cell>
          <cell r="D6901">
            <v>1</v>
          </cell>
          <cell r="E6901" t="str">
            <v>KS</v>
          </cell>
          <cell r="F6901">
            <v>6013</v>
          </cell>
        </row>
        <row r="6902">
          <cell r="A6902">
            <v>6226058</v>
          </cell>
          <cell r="B6902" t="str">
            <v>Víko pro 90° oblouk...LBD 90 600 R3 A2</v>
          </cell>
          <cell r="C6902">
            <v>10176</v>
          </cell>
          <cell r="D6902">
            <v>1</v>
          </cell>
          <cell r="E6902" t="str">
            <v>KS</v>
          </cell>
          <cell r="F6902">
            <v>10176</v>
          </cell>
        </row>
        <row r="6903">
          <cell r="A6903">
            <v>6226072</v>
          </cell>
          <cell r="B6903" t="str">
            <v>Víko pro 90° oblouk...LBD 90 300 R3 A4</v>
          </cell>
          <cell r="C6903">
            <v>6814</v>
          </cell>
          <cell r="D6903">
            <v>1</v>
          </cell>
          <cell r="E6903" t="str">
            <v>KS</v>
          </cell>
          <cell r="F6903">
            <v>6814</v>
          </cell>
        </row>
        <row r="6904">
          <cell r="A6904">
            <v>6226074</v>
          </cell>
          <cell r="B6904" t="str">
            <v>Víko pro 90° oblouk...LBD 90 400 R3 A4</v>
          </cell>
          <cell r="C6904">
            <v>8456</v>
          </cell>
          <cell r="D6904">
            <v>1</v>
          </cell>
          <cell r="E6904" t="str">
            <v>KS</v>
          </cell>
          <cell r="F6904">
            <v>8456</v>
          </cell>
        </row>
        <row r="6905">
          <cell r="A6905">
            <v>6226100</v>
          </cell>
          <cell r="B6905" t="str">
            <v>Víko...LTD 200 R3 FS</v>
          </cell>
          <cell r="C6905">
            <v>6156</v>
          </cell>
          <cell r="D6905">
            <v>1</v>
          </cell>
          <cell r="E6905" t="str">
            <v>KS</v>
          </cell>
          <cell r="F6905">
            <v>6156</v>
          </cell>
        </row>
        <row r="6906">
          <cell r="A6906">
            <v>6226122</v>
          </cell>
          <cell r="B6906" t="str">
            <v>Víko...LTD 300 R3 FT</v>
          </cell>
          <cell r="C6906">
            <v>8772</v>
          </cell>
          <cell r="D6906">
            <v>1</v>
          </cell>
          <cell r="E6906" t="str">
            <v>KS</v>
          </cell>
          <cell r="F6906">
            <v>8772</v>
          </cell>
        </row>
        <row r="6907">
          <cell r="A6907">
            <v>6226124</v>
          </cell>
          <cell r="B6907" t="str">
            <v>Víko...LTD 400 R3 FT</v>
          </cell>
          <cell r="C6907">
            <v>9934</v>
          </cell>
          <cell r="D6907">
            <v>1</v>
          </cell>
          <cell r="E6907" t="str">
            <v>KS</v>
          </cell>
          <cell r="F6907">
            <v>9934</v>
          </cell>
        </row>
        <row r="6908">
          <cell r="A6908">
            <v>6226130</v>
          </cell>
          <cell r="B6908" t="str">
            <v>Víko...LTD 600 R3 FT</v>
          </cell>
          <cell r="C6908">
            <v>12085</v>
          </cell>
          <cell r="D6908">
            <v>1</v>
          </cell>
          <cell r="E6908" t="str">
            <v>KS</v>
          </cell>
          <cell r="F6908">
            <v>12085</v>
          </cell>
        </row>
        <row r="6909">
          <cell r="A6909">
            <v>6226180</v>
          </cell>
          <cell r="B6909" t="str">
            <v>Víko...LTD 200 R3 A4</v>
          </cell>
          <cell r="C6909">
            <v>12179</v>
          </cell>
          <cell r="D6909">
            <v>1</v>
          </cell>
          <cell r="E6909" t="str">
            <v>KS</v>
          </cell>
          <cell r="F6909">
            <v>12179</v>
          </cell>
        </row>
        <row r="6910">
          <cell r="A6910">
            <v>6226182</v>
          </cell>
          <cell r="B6910" t="str">
            <v>Víko...LTD 300 R3 A4</v>
          </cell>
          <cell r="C6910">
            <v>13892</v>
          </cell>
          <cell r="D6910">
            <v>1</v>
          </cell>
          <cell r="E6910" t="str">
            <v>KS</v>
          </cell>
          <cell r="F6910">
            <v>13892</v>
          </cell>
        </row>
        <row r="6911">
          <cell r="A6911">
            <v>6226184</v>
          </cell>
          <cell r="B6911" t="str">
            <v>Víko...LTD 400 R3 A4</v>
          </cell>
          <cell r="C6911">
            <v>15716</v>
          </cell>
          <cell r="D6911">
            <v>1</v>
          </cell>
          <cell r="E6911" t="str">
            <v>KS</v>
          </cell>
          <cell r="F6911">
            <v>15716</v>
          </cell>
        </row>
        <row r="6912">
          <cell r="A6912">
            <v>6226186</v>
          </cell>
          <cell r="B6912" t="str">
            <v>Víko...LTD 500 R3 A4</v>
          </cell>
          <cell r="C6912">
            <v>17383</v>
          </cell>
          <cell r="D6912">
            <v>1</v>
          </cell>
          <cell r="E6912" t="str">
            <v>KS</v>
          </cell>
          <cell r="F6912">
            <v>17383</v>
          </cell>
        </row>
        <row r="6913">
          <cell r="A6913">
            <v>6226188</v>
          </cell>
          <cell r="B6913" t="str">
            <v>Víko...LTD 600 R3 A4</v>
          </cell>
          <cell r="C6913">
            <v>19129</v>
          </cell>
          <cell r="D6913">
            <v>1</v>
          </cell>
          <cell r="E6913" t="str">
            <v>KS</v>
          </cell>
          <cell r="F6913">
            <v>19129</v>
          </cell>
        </row>
        <row r="6914">
          <cell r="A6914">
            <v>6226361</v>
          </cell>
          <cell r="B6914" t="str">
            <v>Víko...LAAD 200 R3 A2</v>
          </cell>
          <cell r="C6914">
            <v>8632</v>
          </cell>
          <cell r="D6914">
            <v>1</v>
          </cell>
          <cell r="E6914" t="str">
            <v>KS</v>
          </cell>
          <cell r="F6914">
            <v>8632</v>
          </cell>
        </row>
        <row r="6915">
          <cell r="A6915">
            <v>6226363</v>
          </cell>
          <cell r="B6915" t="str">
            <v>Víko...LAAD 300 R3 A2</v>
          </cell>
          <cell r="C6915">
            <v>9838</v>
          </cell>
          <cell r="D6915">
            <v>1</v>
          </cell>
          <cell r="E6915" t="str">
            <v>KS</v>
          </cell>
          <cell r="F6915">
            <v>9838</v>
          </cell>
        </row>
        <row r="6916">
          <cell r="A6916">
            <v>6226365</v>
          </cell>
          <cell r="B6916" t="str">
            <v>Víko...LAAD 400 R3 A2</v>
          </cell>
          <cell r="C6916">
            <v>11788</v>
          </cell>
          <cell r="D6916">
            <v>1</v>
          </cell>
          <cell r="E6916" t="str">
            <v>KS</v>
          </cell>
          <cell r="F6916">
            <v>11788</v>
          </cell>
        </row>
        <row r="6917">
          <cell r="A6917">
            <v>6226367</v>
          </cell>
          <cell r="B6917" t="str">
            <v>Víko...LAAD 500 R3 A2</v>
          </cell>
          <cell r="C6917">
            <v>12319</v>
          </cell>
          <cell r="D6917">
            <v>1</v>
          </cell>
          <cell r="E6917" t="str">
            <v>KS</v>
          </cell>
          <cell r="F6917">
            <v>12319</v>
          </cell>
        </row>
        <row r="6918">
          <cell r="A6918">
            <v>6226369</v>
          </cell>
          <cell r="B6918" t="str">
            <v>Víko...LAAD 600 R3 A2</v>
          </cell>
          <cell r="C6918">
            <v>15124</v>
          </cell>
          <cell r="D6918">
            <v>1</v>
          </cell>
          <cell r="E6918" t="str">
            <v>KS</v>
          </cell>
          <cell r="F6918">
            <v>15124</v>
          </cell>
        </row>
        <row r="6919">
          <cell r="A6919">
            <v>6226381</v>
          </cell>
          <cell r="B6919" t="str">
            <v>Víko...LAAD 200 R3 A4</v>
          </cell>
          <cell r="C6919">
            <v>10356</v>
          </cell>
          <cell r="D6919">
            <v>1</v>
          </cell>
          <cell r="E6919" t="str">
            <v>KS</v>
          </cell>
          <cell r="F6919">
            <v>10356</v>
          </cell>
        </row>
        <row r="6920">
          <cell r="A6920">
            <v>6226383</v>
          </cell>
          <cell r="B6920" t="str">
            <v>Víko...LAAD 300 R3 A4</v>
          </cell>
          <cell r="C6920">
            <v>11808</v>
          </cell>
          <cell r="D6920">
            <v>1</v>
          </cell>
          <cell r="E6920" t="str">
            <v>KS</v>
          </cell>
          <cell r="F6920">
            <v>11808</v>
          </cell>
        </row>
        <row r="6921">
          <cell r="A6921">
            <v>6226385</v>
          </cell>
          <cell r="B6921" t="str">
            <v>Víko...LAAD 400 R3 A4</v>
          </cell>
          <cell r="C6921">
            <v>13367</v>
          </cell>
          <cell r="D6921">
            <v>1</v>
          </cell>
          <cell r="E6921" t="str">
            <v>KS</v>
          </cell>
          <cell r="F6921">
            <v>13367</v>
          </cell>
        </row>
        <row r="6922">
          <cell r="A6922">
            <v>6226387</v>
          </cell>
          <cell r="B6922" t="str">
            <v>Víko...LAAD 500 R3 A4</v>
          </cell>
          <cell r="C6922">
            <v>14782</v>
          </cell>
          <cell r="D6922">
            <v>1</v>
          </cell>
          <cell r="E6922" t="str">
            <v>KS</v>
          </cell>
          <cell r="F6922">
            <v>14782</v>
          </cell>
        </row>
        <row r="6923">
          <cell r="A6923">
            <v>6226389</v>
          </cell>
          <cell r="B6923" t="str">
            <v>Víko...LAAD 600 R3 A4</v>
          </cell>
          <cell r="C6923">
            <v>16262</v>
          </cell>
          <cell r="D6923">
            <v>1</v>
          </cell>
          <cell r="E6923" t="str">
            <v>KS</v>
          </cell>
          <cell r="F6923">
            <v>16262</v>
          </cell>
        </row>
        <row r="6924">
          <cell r="A6924">
            <v>6227023</v>
          </cell>
          <cell r="B6924" t="str">
            <v>Kabel. žebř. pro velká rozpětí...WKLG 1620 FS</v>
          </cell>
          <cell r="C6924">
            <v>2232</v>
          </cell>
          <cell r="D6924">
            <v>1</v>
          </cell>
          <cell r="E6924" t="str">
            <v>M</v>
          </cell>
          <cell r="F6924">
            <v>2232</v>
          </cell>
        </row>
        <row r="6925">
          <cell r="A6925">
            <v>6227031</v>
          </cell>
          <cell r="B6925" t="str">
            <v>Kabel. žebř. pro velká rozpětí...WKLG 1630 FS</v>
          </cell>
          <cell r="C6925">
            <v>2308</v>
          </cell>
          <cell r="D6925">
            <v>1</v>
          </cell>
          <cell r="E6925" t="str">
            <v>M</v>
          </cell>
          <cell r="F6925">
            <v>2308</v>
          </cell>
        </row>
        <row r="6926">
          <cell r="A6926">
            <v>6227058</v>
          </cell>
          <cell r="B6926" t="str">
            <v>Kabel. žebř. pro velká rozpětí...WKLG 1640 FS</v>
          </cell>
          <cell r="C6926">
            <v>2320</v>
          </cell>
          <cell r="D6926">
            <v>1</v>
          </cell>
          <cell r="E6926" t="str">
            <v>M</v>
          </cell>
          <cell r="F6926">
            <v>2320</v>
          </cell>
        </row>
        <row r="6927">
          <cell r="A6927">
            <v>6227066</v>
          </cell>
          <cell r="B6927" t="str">
            <v>Kabel. žebř. pro velká rozpětí...WKLG 1650 FS</v>
          </cell>
          <cell r="C6927">
            <v>2551</v>
          </cell>
          <cell r="D6927">
            <v>1</v>
          </cell>
          <cell r="E6927" t="str">
            <v>M</v>
          </cell>
          <cell r="F6927">
            <v>2551</v>
          </cell>
        </row>
        <row r="6928">
          <cell r="A6928">
            <v>6227074</v>
          </cell>
          <cell r="B6928" t="str">
            <v>Kabel. žebř. pro velká rozpětí...WKLG 1660 FS</v>
          </cell>
          <cell r="C6928">
            <v>2669</v>
          </cell>
          <cell r="D6928">
            <v>1</v>
          </cell>
          <cell r="E6928" t="str">
            <v>M</v>
          </cell>
          <cell r="F6928">
            <v>2669</v>
          </cell>
        </row>
        <row r="6929">
          <cell r="A6929">
            <v>6227120</v>
          </cell>
          <cell r="B6929" t="str">
            <v>Kabel. žebř. pro velká rozpětí...WKLG 1620 FT</v>
          </cell>
          <cell r="C6929">
            <v>3018</v>
          </cell>
          <cell r="D6929">
            <v>1</v>
          </cell>
          <cell r="E6929" t="str">
            <v>M</v>
          </cell>
          <cell r="F6929">
            <v>3018</v>
          </cell>
        </row>
        <row r="6930">
          <cell r="A6930">
            <v>6227139</v>
          </cell>
          <cell r="B6930" t="str">
            <v>Kabel. žebř. pro velká rozpětí...WKLG 1630 FT</v>
          </cell>
          <cell r="C6930">
            <v>3210</v>
          </cell>
          <cell r="D6930">
            <v>1</v>
          </cell>
          <cell r="E6930" t="str">
            <v>M</v>
          </cell>
          <cell r="F6930">
            <v>3210</v>
          </cell>
        </row>
        <row r="6931">
          <cell r="A6931">
            <v>6227147</v>
          </cell>
          <cell r="B6931" t="str">
            <v>Kabel. žebř. pro velká rozpětí...WKLG 1640 FT</v>
          </cell>
          <cell r="C6931">
            <v>3214</v>
          </cell>
          <cell r="D6931">
            <v>1</v>
          </cell>
          <cell r="E6931" t="str">
            <v>M</v>
          </cell>
          <cell r="F6931">
            <v>3214</v>
          </cell>
        </row>
        <row r="6932">
          <cell r="A6932">
            <v>6227155</v>
          </cell>
          <cell r="B6932" t="str">
            <v>Kabel. žebř. pro velká rozpětí...WKLG 1650 FT</v>
          </cell>
          <cell r="C6932">
            <v>3658</v>
          </cell>
          <cell r="D6932">
            <v>1</v>
          </cell>
          <cell r="E6932" t="str">
            <v>M</v>
          </cell>
          <cell r="F6932">
            <v>3658</v>
          </cell>
        </row>
        <row r="6933">
          <cell r="A6933">
            <v>6227163</v>
          </cell>
          <cell r="B6933" t="str">
            <v>Kabel. žebř. pro velká rozpětí...WKLG 1660 FT</v>
          </cell>
          <cell r="C6933">
            <v>4018</v>
          </cell>
          <cell r="D6933">
            <v>1</v>
          </cell>
          <cell r="E6933" t="str">
            <v>M</v>
          </cell>
          <cell r="F6933">
            <v>4018</v>
          </cell>
        </row>
        <row r="6934">
          <cell r="A6934">
            <v>6227265</v>
          </cell>
          <cell r="B6934" t="str">
            <v>Střechovité víko...WDRLU DF1116 4FT</v>
          </cell>
          <cell r="C6934">
            <v>2826</v>
          </cell>
          <cell r="D6934">
            <v>1</v>
          </cell>
          <cell r="E6934" t="str">
            <v>M</v>
          </cell>
          <cell r="F6934">
            <v>2826</v>
          </cell>
        </row>
        <row r="6935">
          <cell r="A6935">
            <v>6227267</v>
          </cell>
          <cell r="B6935" t="str">
            <v>Střechovité víko...WDRLU DF1116 5FT</v>
          </cell>
          <cell r="C6935">
            <v>3651</v>
          </cell>
          <cell r="D6935">
            <v>1</v>
          </cell>
          <cell r="E6935" t="str">
            <v>M</v>
          </cell>
          <cell r="F6935">
            <v>3651</v>
          </cell>
        </row>
        <row r="6936">
          <cell r="A6936">
            <v>6227269</v>
          </cell>
          <cell r="B6936" t="str">
            <v>Střechovité víko...WDRLU DF1116 6FT</v>
          </cell>
          <cell r="C6936">
            <v>3812</v>
          </cell>
          <cell r="D6936">
            <v>1</v>
          </cell>
          <cell r="E6936" t="str">
            <v>M</v>
          </cell>
          <cell r="F6936">
            <v>3812</v>
          </cell>
        </row>
        <row r="6937">
          <cell r="A6937">
            <v>6227360</v>
          </cell>
          <cell r="B6937" t="str">
            <v>Víko s otočnou západkou...WDRL 1116 20 A2</v>
          </cell>
          <cell r="C6937">
            <v>2011</v>
          </cell>
          <cell r="D6937">
            <v>1</v>
          </cell>
          <cell r="E6937" t="str">
            <v>M</v>
          </cell>
          <cell r="F6937">
            <v>2011</v>
          </cell>
        </row>
        <row r="6938">
          <cell r="A6938">
            <v>6227362</v>
          </cell>
          <cell r="B6938" t="str">
            <v>Víko s otočnou západkou...WDRL 1116 30 A2</v>
          </cell>
          <cell r="C6938">
            <v>2326</v>
          </cell>
          <cell r="D6938">
            <v>1</v>
          </cell>
          <cell r="E6938" t="str">
            <v>M</v>
          </cell>
          <cell r="F6938">
            <v>2326</v>
          </cell>
        </row>
        <row r="6939">
          <cell r="A6939">
            <v>6227364</v>
          </cell>
          <cell r="B6939" t="str">
            <v>Víko s otočnou západkou...WDRL 1116 40 A2</v>
          </cell>
          <cell r="C6939">
            <v>3375</v>
          </cell>
          <cell r="D6939">
            <v>1</v>
          </cell>
          <cell r="E6939" t="str">
            <v>M</v>
          </cell>
          <cell r="F6939">
            <v>3375</v>
          </cell>
        </row>
        <row r="6940">
          <cell r="A6940">
            <v>6227366</v>
          </cell>
          <cell r="B6940" t="str">
            <v>Víko s otočnou západkou...WDRL 1116 50 A2</v>
          </cell>
          <cell r="C6940">
            <v>5205</v>
          </cell>
          <cell r="D6940">
            <v>1</v>
          </cell>
          <cell r="E6940" t="str">
            <v>M</v>
          </cell>
          <cell r="F6940">
            <v>5205</v>
          </cell>
        </row>
        <row r="6941">
          <cell r="A6941">
            <v>6227368</v>
          </cell>
          <cell r="B6941" t="str">
            <v>Víko s otočnou západkou...WDRL 1116 60 A2</v>
          </cell>
          <cell r="C6941">
            <v>5454</v>
          </cell>
          <cell r="D6941">
            <v>1</v>
          </cell>
          <cell r="E6941" t="str">
            <v>M</v>
          </cell>
          <cell r="F6941">
            <v>5454</v>
          </cell>
        </row>
        <row r="6942">
          <cell r="A6942">
            <v>6227422</v>
          </cell>
          <cell r="B6942" t="str">
            <v>Víko s otočnými západkami...WDRL 1116 20 FS</v>
          </cell>
          <cell r="C6942">
            <v>1072</v>
          </cell>
          <cell r="D6942">
            <v>1</v>
          </cell>
          <cell r="E6942" t="str">
            <v>M</v>
          </cell>
          <cell r="F6942">
            <v>1072</v>
          </cell>
        </row>
        <row r="6943">
          <cell r="A6943">
            <v>6227430</v>
          </cell>
          <cell r="B6943" t="str">
            <v>Víko s otočnými západkami...WDRL 1116 30 FS</v>
          </cell>
          <cell r="C6943">
            <v>1248</v>
          </cell>
          <cell r="D6943">
            <v>1</v>
          </cell>
          <cell r="E6943" t="str">
            <v>M</v>
          </cell>
          <cell r="F6943">
            <v>1248</v>
          </cell>
        </row>
        <row r="6944">
          <cell r="A6944">
            <v>6227449</v>
          </cell>
          <cell r="B6944" t="str">
            <v>Víko s otočnými západkami...WDRL 1116 40 FS</v>
          </cell>
          <cell r="C6944">
            <v>1590</v>
          </cell>
          <cell r="D6944">
            <v>1</v>
          </cell>
          <cell r="E6944" t="str">
            <v>M</v>
          </cell>
          <cell r="F6944">
            <v>1590</v>
          </cell>
        </row>
        <row r="6945">
          <cell r="A6945">
            <v>6227457</v>
          </cell>
          <cell r="B6945" t="str">
            <v>Víko s otočnými západkami...WDRL 1116 50 FS</v>
          </cell>
          <cell r="C6945">
            <v>2104</v>
          </cell>
          <cell r="D6945">
            <v>1</v>
          </cell>
          <cell r="E6945" t="str">
            <v>M</v>
          </cell>
          <cell r="F6945">
            <v>2104</v>
          </cell>
        </row>
        <row r="6946">
          <cell r="A6946">
            <v>6227600</v>
          </cell>
          <cell r="B6946" t="str">
            <v>Víko s otočnými západkami...WDRL 1116 20 DD</v>
          </cell>
          <cell r="C6946">
            <v>1333</v>
          </cell>
          <cell r="D6946">
            <v>1</v>
          </cell>
          <cell r="E6946" t="str">
            <v>M</v>
          </cell>
          <cell r="F6946">
            <v>1333</v>
          </cell>
        </row>
        <row r="6947">
          <cell r="A6947">
            <v>6227604</v>
          </cell>
          <cell r="B6947" t="str">
            <v>Víko s otočnými západkami...WDRL 1116 30 DD</v>
          </cell>
          <cell r="C6947">
            <v>1500</v>
          </cell>
          <cell r="D6947">
            <v>1</v>
          </cell>
          <cell r="E6947" t="str">
            <v>M</v>
          </cell>
          <cell r="F6947">
            <v>1500</v>
          </cell>
        </row>
        <row r="6948">
          <cell r="A6948">
            <v>6227608</v>
          </cell>
          <cell r="B6948" t="str">
            <v>Víko s otočnými západkami...WDRL 1116 40 DD</v>
          </cell>
          <cell r="C6948">
            <v>1823</v>
          </cell>
          <cell r="D6948">
            <v>1</v>
          </cell>
          <cell r="E6948" t="str">
            <v>M</v>
          </cell>
          <cell r="F6948">
            <v>1823</v>
          </cell>
        </row>
        <row r="6949">
          <cell r="A6949">
            <v>6227612</v>
          </cell>
          <cell r="B6949" t="str">
            <v>Víko s otočnými západkami...WDRL 1116 50 DD</v>
          </cell>
          <cell r="C6949">
            <v>2399</v>
          </cell>
          <cell r="D6949">
            <v>1</v>
          </cell>
          <cell r="E6949" t="str">
            <v>M</v>
          </cell>
          <cell r="F6949">
            <v>2399</v>
          </cell>
        </row>
        <row r="6950">
          <cell r="A6950">
            <v>6227616</v>
          </cell>
          <cell r="B6950" t="str">
            <v>Víko s otočnými západkami...WDRL 1116 60 DD</v>
          </cell>
          <cell r="C6950">
            <v>3048</v>
          </cell>
          <cell r="D6950">
            <v>1</v>
          </cell>
          <cell r="E6950" t="str">
            <v>M</v>
          </cell>
          <cell r="F6950">
            <v>3048</v>
          </cell>
        </row>
        <row r="6951">
          <cell r="A6951">
            <v>6227708</v>
          </cell>
          <cell r="B6951" t="str">
            <v>Podélná spojka...WRVL 160 FS</v>
          </cell>
          <cell r="C6951">
            <v>933</v>
          </cell>
          <cell r="D6951">
            <v>1</v>
          </cell>
          <cell r="E6951" t="str">
            <v>KS</v>
          </cell>
          <cell r="F6951">
            <v>933</v>
          </cell>
        </row>
        <row r="6952">
          <cell r="A6952">
            <v>6227716</v>
          </cell>
          <cell r="B6952" t="str">
            <v>Podélná spojka...WRVL 160 FT</v>
          </cell>
          <cell r="C6952">
            <v>1368</v>
          </cell>
          <cell r="D6952">
            <v>1</v>
          </cell>
          <cell r="E6952" t="str">
            <v>KS</v>
          </cell>
          <cell r="F6952">
            <v>1368</v>
          </cell>
        </row>
        <row r="6953">
          <cell r="A6953">
            <v>6227724</v>
          </cell>
          <cell r="B6953" t="str">
            <v>podélná spojka...WRVL 160 A2</v>
          </cell>
          <cell r="C6953">
            <v>2249</v>
          </cell>
          <cell r="D6953">
            <v>1</v>
          </cell>
          <cell r="E6953" t="str">
            <v>KS</v>
          </cell>
          <cell r="F6953">
            <v>2249</v>
          </cell>
        </row>
        <row r="6954">
          <cell r="A6954">
            <v>6227832</v>
          </cell>
          <cell r="B6954" t="str">
            <v>Úhlové spojky...WRWVK 160 FS</v>
          </cell>
          <cell r="C6954">
            <v>1541</v>
          </cell>
          <cell r="D6954">
            <v>1</v>
          </cell>
          <cell r="E6954" t="str">
            <v>KS</v>
          </cell>
          <cell r="F6954">
            <v>1541</v>
          </cell>
        </row>
        <row r="6955">
          <cell r="A6955">
            <v>6227836</v>
          </cell>
          <cell r="B6955" t="str">
            <v>Úhlové spojky...WRWVK 160 A2</v>
          </cell>
          <cell r="C6955">
            <v>2987</v>
          </cell>
          <cell r="D6955">
            <v>1</v>
          </cell>
          <cell r="E6955" t="str">
            <v>KS</v>
          </cell>
          <cell r="F6955">
            <v>2987</v>
          </cell>
        </row>
        <row r="6956">
          <cell r="A6956">
            <v>6227856</v>
          </cell>
          <cell r="B6956" t="str">
            <v>Úhlové spojky 45° vnější...WRWV 160 A FS</v>
          </cell>
          <cell r="C6956">
            <v>2094</v>
          </cell>
          <cell r="D6956">
            <v>1</v>
          </cell>
          <cell r="E6956" t="str">
            <v>KS</v>
          </cell>
          <cell r="F6956">
            <v>2094</v>
          </cell>
        </row>
        <row r="6957">
          <cell r="A6957">
            <v>6227864</v>
          </cell>
          <cell r="B6957" t="str">
            <v>Úhlové spojky 45° vnější...WRWV 160 A FT</v>
          </cell>
          <cell r="C6957">
            <v>2172</v>
          </cell>
          <cell r="D6957">
            <v>1</v>
          </cell>
          <cell r="E6957" t="str">
            <v>KS</v>
          </cell>
          <cell r="F6957">
            <v>2172</v>
          </cell>
        </row>
        <row r="6958">
          <cell r="A6958">
            <v>6227868</v>
          </cell>
          <cell r="B6958" t="str">
            <v>Úhlová spojka...WRWV 160 A A2</v>
          </cell>
          <cell r="C6958">
            <v>3406</v>
          </cell>
          <cell r="D6958">
            <v>1</v>
          </cell>
          <cell r="E6958" t="str">
            <v>KS</v>
          </cell>
          <cell r="F6958">
            <v>3406</v>
          </cell>
        </row>
        <row r="6959">
          <cell r="A6959">
            <v>6227902</v>
          </cell>
          <cell r="B6959" t="str">
            <v>Úhlová spojka 45° vnitřní...WRWV 160 I FS</v>
          </cell>
          <cell r="C6959">
            <v>2632</v>
          </cell>
          <cell r="D6959">
            <v>1</v>
          </cell>
          <cell r="E6959" t="str">
            <v>KS</v>
          </cell>
          <cell r="F6959">
            <v>2632</v>
          </cell>
        </row>
        <row r="6960">
          <cell r="A6960">
            <v>6227910</v>
          </cell>
          <cell r="B6960" t="str">
            <v>Úhlová spojka 45° vnitřní...WRWV 160 I FT</v>
          </cell>
          <cell r="C6960">
            <v>2563</v>
          </cell>
          <cell r="D6960">
            <v>1</v>
          </cell>
          <cell r="E6960" t="str">
            <v>KS</v>
          </cell>
          <cell r="F6960">
            <v>2563</v>
          </cell>
        </row>
        <row r="6961">
          <cell r="A6961">
            <v>6227914</v>
          </cell>
          <cell r="B6961" t="str">
            <v>Úhlová spojka...WRWV 160 I A2</v>
          </cell>
          <cell r="C6961">
            <v>3540</v>
          </cell>
          <cell r="D6961">
            <v>1</v>
          </cell>
          <cell r="E6961" t="str">
            <v>KS</v>
          </cell>
          <cell r="F6961">
            <v>3540</v>
          </cell>
        </row>
        <row r="6962">
          <cell r="A6962">
            <v>6227953</v>
          </cell>
          <cell r="B6962" t="str">
            <v>Kloubová spojka...WRGV 160 FS</v>
          </cell>
          <cell r="C6962">
            <v>2267</v>
          </cell>
          <cell r="D6962">
            <v>1</v>
          </cell>
          <cell r="E6962" t="str">
            <v>KS</v>
          </cell>
          <cell r="F6962">
            <v>2267</v>
          </cell>
        </row>
        <row r="6963">
          <cell r="A6963">
            <v>6227961</v>
          </cell>
          <cell r="B6963" t="str">
            <v>Kloubová spojka...WRGV 160 FT</v>
          </cell>
          <cell r="C6963">
            <v>2767</v>
          </cell>
          <cell r="D6963">
            <v>1</v>
          </cell>
          <cell r="E6963" t="str">
            <v>KS</v>
          </cell>
          <cell r="F6963">
            <v>2767</v>
          </cell>
        </row>
        <row r="6964">
          <cell r="A6964">
            <v>6227965</v>
          </cell>
          <cell r="B6964" t="str">
            <v>Kloubová spojka...WRGV 160 A2</v>
          </cell>
          <cell r="C6964">
            <v>3810</v>
          </cell>
          <cell r="D6964">
            <v>1</v>
          </cell>
          <cell r="E6964" t="str">
            <v>KS</v>
          </cell>
          <cell r="F6964">
            <v>3810</v>
          </cell>
        </row>
        <row r="6965">
          <cell r="A6965">
            <v>6229360</v>
          </cell>
          <cell r="B6965" t="str">
            <v>Oblouk 90°...WLB 90 165 FS</v>
          </cell>
          <cell r="C6965">
            <v>9222</v>
          </cell>
          <cell r="D6965">
            <v>1</v>
          </cell>
          <cell r="E6965" t="str">
            <v>KS</v>
          </cell>
          <cell r="F6965">
            <v>9222</v>
          </cell>
        </row>
        <row r="6966">
          <cell r="A6966">
            <v>6229441</v>
          </cell>
          <cell r="B6966" t="str">
            <v>Oblouk 90°...WLB 90 164 FT</v>
          </cell>
          <cell r="C6966">
            <v>13053</v>
          </cell>
          <cell r="D6966">
            <v>1</v>
          </cell>
          <cell r="E6966" t="str">
            <v>KS</v>
          </cell>
          <cell r="F6966">
            <v>13053</v>
          </cell>
        </row>
        <row r="6967">
          <cell r="A6967">
            <v>6229468</v>
          </cell>
          <cell r="B6967" t="str">
            <v>Oblouk 90°...WLB 90 165 FT</v>
          </cell>
          <cell r="C6967">
            <v>14761</v>
          </cell>
          <cell r="D6967">
            <v>1</v>
          </cell>
          <cell r="E6967" t="str">
            <v>KS</v>
          </cell>
          <cell r="F6967">
            <v>14761</v>
          </cell>
        </row>
        <row r="6968">
          <cell r="A6968">
            <v>6229476</v>
          </cell>
          <cell r="B6968" t="str">
            <v>Oblouk 90°...WLB 90 166 FT</v>
          </cell>
          <cell r="C6968">
            <v>15841</v>
          </cell>
          <cell r="D6968">
            <v>1</v>
          </cell>
          <cell r="E6968" t="str">
            <v>KS</v>
          </cell>
          <cell r="F6968">
            <v>15841</v>
          </cell>
        </row>
        <row r="6969">
          <cell r="A6969">
            <v>6229743</v>
          </cell>
          <cell r="B6969" t="str">
            <v>Odbočný díl T...WLT 1640 FT</v>
          </cell>
          <cell r="C6969">
            <v>24606</v>
          </cell>
          <cell r="D6969">
            <v>1</v>
          </cell>
          <cell r="E6969" t="str">
            <v>KS</v>
          </cell>
          <cell r="F6969">
            <v>24606</v>
          </cell>
        </row>
        <row r="6970">
          <cell r="A6970">
            <v>6229751</v>
          </cell>
          <cell r="B6970" t="str">
            <v>Odbočný díl T...WLT 1650 FT</v>
          </cell>
          <cell r="C6970">
            <v>24776</v>
          </cell>
          <cell r="D6970">
            <v>1</v>
          </cell>
          <cell r="E6970" t="str">
            <v>KS</v>
          </cell>
          <cell r="F6970">
            <v>24776</v>
          </cell>
        </row>
        <row r="6971">
          <cell r="A6971">
            <v>6229778</v>
          </cell>
          <cell r="B6971" t="str">
            <v>Odbočný díl T...WLT 1660 FT</v>
          </cell>
          <cell r="C6971">
            <v>29645</v>
          </cell>
          <cell r="D6971">
            <v>1</v>
          </cell>
          <cell r="E6971" t="str">
            <v>KS</v>
          </cell>
          <cell r="F6971">
            <v>29645</v>
          </cell>
        </row>
        <row r="6972">
          <cell r="A6972">
            <v>6230458</v>
          </cell>
          <cell r="B6972" t="str">
            <v>Oblouk 90° stoupající...WLBS 90 164 FT</v>
          </cell>
          <cell r="C6972">
            <v>14301</v>
          </cell>
          <cell r="D6972">
            <v>1</v>
          </cell>
          <cell r="E6972" t="str">
            <v>KS</v>
          </cell>
          <cell r="F6972">
            <v>14301</v>
          </cell>
        </row>
        <row r="6973">
          <cell r="A6973">
            <v>6230474</v>
          </cell>
          <cell r="B6973" t="str">
            <v>Oblouk 90° stoupající...WLBS 90 166 FT</v>
          </cell>
          <cell r="C6973">
            <v>14727</v>
          </cell>
          <cell r="D6973">
            <v>1</v>
          </cell>
          <cell r="E6973" t="str">
            <v>KS</v>
          </cell>
          <cell r="F6973">
            <v>14727</v>
          </cell>
        </row>
        <row r="6974">
          <cell r="A6974">
            <v>6230741</v>
          </cell>
          <cell r="B6974" t="str">
            <v>Oblouk 90° klesající...WLBF 90 164 FT</v>
          </cell>
          <cell r="C6974">
            <v>14301</v>
          </cell>
          <cell r="D6974">
            <v>1</v>
          </cell>
          <cell r="E6974" t="str">
            <v>KS</v>
          </cell>
          <cell r="F6974">
            <v>14301</v>
          </cell>
        </row>
        <row r="6975">
          <cell r="A6975">
            <v>6230768</v>
          </cell>
          <cell r="B6975" t="str">
            <v>Oblouk 90° klesající...WLBF 90 165 FT</v>
          </cell>
          <cell r="C6975">
            <v>14704</v>
          </cell>
          <cell r="D6975">
            <v>1</v>
          </cell>
          <cell r="E6975" t="str">
            <v>KS</v>
          </cell>
          <cell r="F6975">
            <v>14704</v>
          </cell>
        </row>
        <row r="6976">
          <cell r="A6976">
            <v>6230776</v>
          </cell>
          <cell r="B6976" t="str">
            <v>Oblouk 90° klesající...WLBF 90 166 FT</v>
          </cell>
          <cell r="C6976">
            <v>14727</v>
          </cell>
          <cell r="D6976">
            <v>1</v>
          </cell>
          <cell r="E6976" t="str">
            <v>KS</v>
          </cell>
          <cell r="F6976">
            <v>14727</v>
          </cell>
        </row>
        <row r="6977">
          <cell r="A6977">
            <v>6231462</v>
          </cell>
          <cell r="B6977" t="str">
            <v>Víko oblouku 90°...WDBRL 90 20 FS</v>
          </cell>
          <cell r="C6977">
            <v>2508</v>
          </cell>
          <cell r="D6977">
            <v>1</v>
          </cell>
          <cell r="E6977" t="str">
            <v>KS</v>
          </cell>
          <cell r="F6977">
            <v>2508</v>
          </cell>
        </row>
        <row r="6978">
          <cell r="A6978">
            <v>6231470</v>
          </cell>
          <cell r="B6978" t="str">
            <v>Víko oblouku 90°...WDBRL 90 30 FS</v>
          </cell>
          <cell r="C6978">
            <v>4225</v>
          </cell>
          <cell r="D6978">
            <v>1</v>
          </cell>
          <cell r="E6978" t="str">
            <v>KS</v>
          </cell>
          <cell r="F6978">
            <v>4225</v>
          </cell>
        </row>
        <row r="6979">
          <cell r="A6979">
            <v>6231489</v>
          </cell>
          <cell r="B6979" t="str">
            <v>Víko oblouku 90°...WDBRL 90 40 FS</v>
          </cell>
          <cell r="C6979">
            <v>4322</v>
          </cell>
          <cell r="D6979">
            <v>1</v>
          </cell>
          <cell r="E6979" t="str">
            <v>KS</v>
          </cell>
          <cell r="F6979">
            <v>4322</v>
          </cell>
        </row>
        <row r="6980">
          <cell r="A6980">
            <v>6231497</v>
          </cell>
          <cell r="B6980" t="str">
            <v>Víko oblouku 90°...WDBRL 90 50 FS</v>
          </cell>
          <cell r="C6980">
            <v>5282</v>
          </cell>
          <cell r="D6980">
            <v>1</v>
          </cell>
          <cell r="E6980" t="str">
            <v>KS</v>
          </cell>
          <cell r="F6980">
            <v>5282</v>
          </cell>
        </row>
        <row r="6981">
          <cell r="A6981">
            <v>6231527</v>
          </cell>
          <cell r="B6981" t="str">
            <v>Víko oblouku 90°...WDBRL 90 20 DD</v>
          </cell>
          <cell r="C6981">
            <v>3041</v>
          </cell>
          <cell r="D6981">
            <v>1</v>
          </cell>
          <cell r="E6981" t="str">
            <v>KS</v>
          </cell>
          <cell r="F6981">
            <v>3041</v>
          </cell>
        </row>
        <row r="6982">
          <cell r="A6982">
            <v>6231535</v>
          </cell>
          <cell r="B6982" t="str">
            <v>Víko oblouku 90°...WDBRL 90 30 DD</v>
          </cell>
          <cell r="C6982">
            <v>4207</v>
          </cell>
          <cell r="D6982">
            <v>1</v>
          </cell>
          <cell r="E6982" t="str">
            <v>KS</v>
          </cell>
          <cell r="F6982">
            <v>4207</v>
          </cell>
        </row>
        <row r="6983">
          <cell r="A6983">
            <v>6231543</v>
          </cell>
          <cell r="B6983" t="str">
            <v>Víko oblouku 90°...WDBRL 90 40 DD</v>
          </cell>
          <cell r="C6983">
            <v>4456</v>
          </cell>
          <cell r="D6983">
            <v>1</v>
          </cell>
          <cell r="E6983" t="str">
            <v>KS</v>
          </cell>
          <cell r="F6983">
            <v>4456</v>
          </cell>
        </row>
        <row r="6984">
          <cell r="A6984">
            <v>6231551</v>
          </cell>
          <cell r="B6984" t="str">
            <v>Víko oblouku 90°...WDBRL 90 50 DD</v>
          </cell>
          <cell r="C6984">
            <v>6003</v>
          </cell>
          <cell r="D6984">
            <v>1</v>
          </cell>
          <cell r="E6984" t="str">
            <v>KS</v>
          </cell>
          <cell r="F6984">
            <v>6003</v>
          </cell>
        </row>
        <row r="6985">
          <cell r="A6985">
            <v>6231578</v>
          </cell>
          <cell r="B6985" t="str">
            <v>Víko oblouku 90°...WDBRL 90 60 DD</v>
          </cell>
          <cell r="C6985">
            <v>7267</v>
          </cell>
          <cell r="D6985">
            <v>1</v>
          </cell>
          <cell r="E6985" t="str">
            <v>KS</v>
          </cell>
          <cell r="F6985">
            <v>7267</v>
          </cell>
        </row>
        <row r="6986">
          <cell r="A6986">
            <v>6231705</v>
          </cell>
          <cell r="B6986" t="str">
            <v>Víko pro odbočný díl T...WDTRL 600 DD</v>
          </cell>
          <cell r="C6986">
            <v>15016</v>
          </cell>
          <cell r="D6986">
            <v>1</v>
          </cell>
          <cell r="E6986" t="str">
            <v>KS</v>
          </cell>
          <cell r="F6986">
            <v>15016</v>
          </cell>
        </row>
        <row r="6987">
          <cell r="A6987">
            <v>6231904</v>
          </cell>
          <cell r="B6987" t="str">
            <v>Víko odbočného dílu...WAAD 300 FS</v>
          </cell>
          <cell r="C6987">
            <v>3975</v>
          </cell>
          <cell r="D6987">
            <v>1</v>
          </cell>
          <cell r="E6987" t="str">
            <v>KS</v>
          </cell>
          <cell r="F6987">
            <v>3975</v>
          </cell>
        </row>
        <row r="6988">
          <cell r="A6988">
            <v>6231908</v>
          </cell>
          <cell r="B6988" t="str">
            <v>Víko odbočného dílu...WAAD 400 FS</v>
          </cell>
          <cell r="C6988">
            <v>4347</v>
          </cell>
          <cell r="D6988">
            <v>1</v>
          </cell>
          <cell r="E6988" t="str">
            <v>KS</v>
          </cell>
          <cell r="F6988">
            <v>4347</v>
          </cell>
        </row>
        <row r="6989">
          <cell r="A6989">
            <v>6231922</v>
          </cell>
          <cell r="B6989" t="str">
            <v>Víko odbočného dílu...WAAD 200 DD</v>
          </cell>
          <cell r="C6989">
            <v>4480</v>
          </cell>
          <cell r="D6989">
            <v>1</v>
          </cell>
          <cell r="E6989" t="str">
            <v>KS</v>
          </cell>
          <cell r="F6989">
            <v>4480</v>
          </cell>
        </row>
        <row r="6990">
          <cell r="A6990">
            <v>6231926</v>
          </cell>
          <cell r="B6990" t="str">
            <v>Víko odbočného dílu...WAAD 300 DD</v>
          </cell>
          <cell r="C6990">
            <v>4866</v>
          </cell>
          <cell r="D6990">
            <v>1</v>
          </cell>
          <cell r="E6990" t="str">
            <v>KS</v>
          </cell>
          <cell r="F6990">
            <v>4866</v>
          </cell>
        </row>
        <row r="6991">
          <cell r="A6991">
            <v>6231934</v>
          </cell>
          <cell r="B6991" t="str">
            <v>Víko odbočného dílu...WAAD 500 DD</v>
          </cell>
          <cell r="C6991">
            <v>6154</v>
          </cell>
          <cell r="D6991">
            <v>1</v>
          </cell>
          <cell r="E6991" t="str">
            <v>KS</v>
          </cell>
          <cell r="F6991">
            <v>6154</v>
          </cell>
        </row>
        <row r="6992">
          <cell r="A6992">
            <v>6232102</v>
          </cell>
          <cell r="B6992" t="str">
            <v>Kabel. žebř. pro velká rozpětí...WKL 2020 FT</v>
          </cell>
          <cell r="C6992">
            <v>5324</v>
          </cell>
          <cell r="D6992">
            <v>1</v>
          </cell>
          <cell r="E6992" t="str">
            <v>M</v>
          </cell>
          <cell r="F6992">
            <v>5324</v>
          </cell>
        </row>
        <row r="6993">
          <cell r="A6993">
            <v>6232104</v>
          </cell>
          <cell r="B6993" t="str">
            <v>Kabel. žebř. pro velká rozpětí...WKL 2030 FT</v>
          </cell>
          <cell r="C6993">
            <v>5514</v>
          </cell>
          <cell r="D6993">
            <v>1</v>
          </cell>
          <cell r="E6993" t="str">
            <v>M</v>
          </cell>
          <cell r="F6993">
            <v>5514</v>
          </cell>
        </row>
        <row r="6994">
          <cell r="A6994">
            <v>6232106</v>
          </cell>
          <cell r="B6994" t="str">
            <v>Kabel. žebř. pro velká rozpětí...WKL 2040 FT</v>
          </cell>
          <cell r="C6994">
            <v>5723</v>
          </cell>
          <cell r="D6994">
            <v>1</v>
          </cell>
          <cell r="E6994" t="str">
            <v>M</v>
          </cell>
          <cell r="F6994">
            <v>5723</v>
          </cell>
        </row>
        <row r="6995">
          <cell r="A6995">
            <v>6232110</v>
          </cell>
          <cell r="B6995" t="str">
            <v>Kabel. žebř. pro velká rozpětí...WKL 2060 FT</v>
          </cell>
          <cell r="C6995">
            <v>6137</v>
          </cell>
          <cell r="D6995">
            <v>1</v>
          </cell>
          <cell r="E6995" t="str">
            <v>M</v>
          </cell>
          <cell r="F6995">
            <v>6137</v>
          </cell>
        </row>
        <row r="6996">
          <cell r="A6996">
            <v>6232485</v>
          </cell>
          <cell r="B6996" t="str">
            <v>Svorka...LKS 60 5 FT</v>
          </cell>
          <cell r="C6996">
            <v>121</v>
          </cell>
          <cell r="D6996">
            <v>1</v>
          </cell>
          <cell r="E6996" t="str">
            <v>KS</v>
          </cell>
          <cell r="F6996">
            <v>121</v>
          </cell>
        </row>
        <row r="6997">
          <cell r="A6997">
            <v>6232500</v>
          </cell>
          <cell r="B6997" t="str">
            <v>základobá deska pro systém WK......WFP 110 FT</v>
          </cell>
          <cell r="C6997">
            <v>1323</v>
          </cell>
          <cell r="D6997">
            <v>1</v>
          </cell>
          <cell r="E6997" t="str">
            <v>KS</v>
          </cell>
          <cell r="F6997">
            <v>1323</v>
          </cell>
        </row>
        <row r="6998">
          <cell r="A6998">
            <v>6232507</v>
          </cell>
          <cell r="B6998" t="str">
            <v>Podélná spojka...WRV 200 FT</v>
          </cell>
          <cell r="C6998">
            <v>1908</v>
          </cell>
          <cell r="D6998">
            <v>1</v>
          </cell>
          <cell r="E6998" t="str">
            <v>KS</v>
          </cell>
          <cell r="F6998">
            <v>1908</v>
          </cell>
        </row>
        <row r="6999">
          <cell r="A6999">
            <v>6232604</v>
          </cell>
          <cell r="B6999" t="str">
            <v>Úhlové spojky 45° vnější...WRWV 200 A FT</v>
          </cell>
          <cell r="C6999">
            <v>3400</v>
          </cell>
          <cell r="D6999">
            <v>1</v>
          </cell>
          <cell r="E6999" t="str">
            <v>KS</v>
          </cell>
          <cell r="F6999">
            <v>3400</v>
          </cell>
        </row>
        <row r="7000">
          <cell r="A7000">
            <v>6232612</v>
          </cell>
          <cell r="B7000" t="str">
            <v>Úhlová spojka 45° vnitřní...WRWV 200 I FT</v>
          </cell>
          <cell r="C7000">
            <v>3579</v>
          </cell>
          <cell r="D7000">
            <v>1</v>
          </cell>
          <cell r="E7000" t="str">
            <v>KS</v>
          </cell>
          <cell r="F7000">
            <v>3579</v>
          </cell>
        </row>
        <row r="7001">
          <cell r="A7001">
            <v>6232663</v>
          </cell>
          <cell r="B7001" t="str">
            <v>Úhlové spojky 45° svislá...WRWV 200 V FT</v>
          </cell>
          <cell r="C7001">
            <v>2882</v>
          </cell>
          <cell r="D7001">
            <v>1</v>
          </cell>
          <cell r="E7001" t="str">
            <v>KS</v>
          </cell>
          <cell r="F7001">
            <v>2882</v>
          </cell>
        </row>
        <row r="7002">
          <cell r="A7002">
            <v>6239811</v>
          </cell>
          <cell r="B7002" t="str">
            <v>Víko dílu T...T D 500 FT</v>
          </cell>
          <cell r="C7002">
            <v>10226</v>
          </cell>
          <cell r="D7002">
            <v>1</v>
          </cell>
          <cell r="E7002" t="str">
            <v>KS</v>
          </cell>
          <cell r="F7002">
            <v>10226</v>
          </cell>
        </row>
        <row r="7003">
          <cell r="A7003">
            <v>6246966</v>
          </cell>
          <cell r="B7003" t="str">
            <v>Úložný elektroinstalační kanál...LKM20020FS</v>
          </cell>
          <cell r="C7003">
            <v>378</v>
          </cell>
          <cell r="D7003">
            <v>1</v>
          </cell>
          <cell r="E7003" t="str">
            <v>M</v>
          </cell>
          <cell r="F7003">
            <v>378</v>
          </cell>
        </row>
        <row r="7004">
          <cell r="A7004">
            <v>6246974</v>
          </cell>
          <cell r="B7004" t="str">
            <v>Úložný elektroinstalační kanál...LKM20030FS</v>
          </cell>
          <cell r="C7004">
            <v>427</v>
          </cell>
          <cell r="D7004">
            <v>1</v>
          </cell>
          <cell r="E7004" t="str">
            <v>M</v>
          </cell>
          <cell r="F7004">
            <v>427</v>
          </cell>
        </row>
        <row r="7005">
          <cell r="A7005">
            <v>6246985</v>
          </cell>
          <cell r="B7005" t="str">
            <v>Úložný elektroinstalační kanál...LKM30030FS</v>
          </cell>
          <cell r="C7005">
            <v>557</v>
          </cell>
          <cell r="D7005">
            <v>1</v>
          </cell>
          <cell r="E7005" t="str">
            <v>M</v>
          </cell>
          <cell r="F7005">
            <v>557</v>
          </cell>
        </row>
        <row r="7006">
          <cell r="A7006">
            <v>6246990</v>
          </cell>
          <cell r="B7006" t="str">
            <v>Úložný elektroinstalační kanál...LKM40040FS</v>
          </cell>
          <cell r="C7006">
            <v>582</v>
          </cell>
          <cell r="D7006">
            <v>1</v>
          </cell>
          <cell r="E7006" t="str">
            <v>M</v>
          </cell>
          <cell r="F7006">
            <v>582</v>
          </cell>
        </row>
        <row r="7007">
          <cell r="A7007">
            <v>6247016</v>
          </cell>
          <cell r="B7007" t="str">
            <v>Úložný elektroinstalační kanál...LKM40060FS</v>
          </cell>
          <cell r="C7007">
            <v>645</v>
          </cell>
          <cell r="D7007">
            <v>1</v>
          </cell>
          <cell r="E7007" t="str">
            <v>M</v>
          </cell>
          <cell r="F7007">
            <v>645</v>
          </cell>
        </row>
        <row r="7008">
          <cell r="A7008">
            <v>6247091</v>
          </cell>
          <cell r="B7008" t="str">
            <v>Úložný elektroinstalační kanál...LKM60060FS</v>
          </cell>
          <cell r="C7008">
            <v>660</v>
          </cell>
          <cell r="D7008">
            <v>1</v>
          </cell>
          <cell r="E7008" t="str">
            <v>M</v>
          </cell>
          <cell r="F7008">
            <v>660</v>
          </cell>
        </row>
        <row r="7009">
          <cell r="A7009">
            <v>6247113</v>
          </cell>
          <cell r="B7009" t="str">
            <v>Úložný elektroinstalační kanál...LKM60100FS</v>
          </cell>
          <cell r="C7009">
            <v>723</v>
          </cell>
          <cell r="D7009">
            <v>1</v>
          </cell>
          <cell r="E7009" t="str">
            <v>M</v>
          </cell>
          <cell r="F7009">
            <v>723</v>
          </cell>
        </row>
        <row r="7010">
          <cell r="A7010">
            <v>6247148</v>
          </cell>
          <cell r="B7010" t="str">
            <v>Úložný elektroinstalační kanál...LKM60150FS</v>
          </cell>
          <cell r="C7010">
            <v>1248</v>
          </cell>
          <cell r="D7010">
            <v>1</v>
          </cell>
          <cell r="E7010" t="str">
            <v>M</v>
          </cell>
          <cell r="F7010">
            <v>1248</v>
          </cell>
        </row>
        <row r="7011">
          <cell r="A7011">
            <v>6247164</v>
          </cell>
          <cell r="B7011" t="str">
            <v>Úložný elektroinstalační kanál...LKM60200FS</v>
          </cell>
          <cell r="C7011">
            <v>1411</v>
          </cell>
          <cell r="D7011">
            <v>1</v>
          </cell>
          <cell r="E7011" t="str">
            <v>M</v>
          </cell>
          <cell r="F7011">
            <v>1411</v>
          </cell>
        </row>
        <row r="7012">
          <cell r="A7012">
            <v>6247194</v>
          </cell>
          <cell r="B7012" t="str">
            <v>Úložný elektroinstalační kanál...LKM80080FS</v>
          </cell>
          <cell r="C7012">
            <v>884</v>
          </cell>
          <cell r="D7012">
            <v>1</v>
          </cell>
          <cell r="E7012" t="str">
            <v>M</v>
          </cell>
          <cell r="F7012">
            <v>884</v>
          </cell>
        </row>
        <row r="7013">
          <cell r="A7013">
            <v>6247431</v>
          </cell>
          <cell r="B7013" t="str">
            <v>SurgeController...LKM SV20</v>
          </cell>
          <cell r="C7013">
            <v>17</v>
          </cell>
          <cell r="D7013">
            <v>1</v>
          </cell>
          <cell r="E7013" t="str">
            <v>KS</v>
          </cell>
          <cell r="F7013">
            <v>17</v>
          </cell>
        </row>
        <row r="7014">
          <cell r="A7014">
            <v>6247434</v>
          </cell>
          <cell r="B7014" t="str">
            <v>SurgeController...LKM SV30</v>
          </cell>
          <cell r="C7014">
            <v>29</v>
          </cell>
          <cell r="D7014">
            <v>1</v>
          </cell>
          <cell r="E7014" t="str">
            <v>KS</v>
          </cell>
          <cell r="F7014">
            <v>29</v>
          </cell>
        </row>
        <row r="7015">
          <cell r="A7015">
            <v>6247458</v>
          </cell>
          <cell r="B7015" t="str">
            <v>SurgeController...LKM SV40</v>
          </cell>
          <cell r="C7015">
            <v>30</v>
          </cell>
          <cell r="D7015">
            <v>1</v>
          </cell>
          <cell r="E7015" t="str">
            <v>KS</v>
          </cell>
          <cell r="F7015">
            <v>30</v>
          </cell>
        </row>
        <row r="7016">
          <cell r="A7016">
            <v>6247466</v>
          </cell>
          <cell r="B7016" t="str">
            <v>SurgeController...LKM SV60</v>
          </cell>
          <cell r="C7016">
            <v>44</v>
          </cell>
          <cell r="D7016">
            <v>1</v>
          </cell>
          <cell r="E7016" t="str">
            <v>KS</v>
          </cell>
          <cell r="F7016">
            <v>44</v>
          </cell>
        </row>
        <row r="7017">
          <cell r="A7017">
            <v>6247472</v>
          </cell>
          <cell r="B7017" t="str">
            <v>SurgeController...LKM SV80</v>
          </cell>
          <cell r="C7017">
            <v>68</v>
          </cell>
          <cell r="D7017">
            <v>1</v>
          </cell>
          <cell r="E7017" t="str">
            <v>KS</v>
          </cell>
          <cell r="F7017">
            <v>68</v>
          </cell>
        </row>
        <row r="7018">
          <cell r="A7018">
            <v>6247490</v>
          </cell>
          <cell r="B7018" t="str">
            <v>Plochý roh...LKM F40040FS</v>
          </cell>
          <cell r="C7018">
            <v>1089</v>
          </cell>
          <cell r="D7018">
            <v>1</v>
          </cell>
          <cell r="E7018" t="str">
            <v>KS</v>
          </cell>
          <cell r="F7018">
            <v>1089</v>
          </cell>
        </row>
        <row r="7019">
          <cell r="A7019">
            <v>6247504</v>
          </cell>
          <cell r="B7019" t="str">
            <v>Plochý roh...LKM F40060FS</v>
          </cell>
          <cell r="C7019">
            <v>1577</v>
          </cell>
          <cell r="D7019">
            <v>1</v>
          </cell>
          <cell r="E7019" t="str">
            <v>KS</v>
          </cell>
          <cell r="F7019">
            <v>1577</v>
          </cell>
        </row>
        <row r="7020">
          <cell r="A7020">
            <v>6247563</v>
          </cell>
          <cell r="B7020" t="str">
            <v>s kartáčovou lištou...LKM A40040FS</v>
          </cell>
          <cell r="C7020">
            <v>1256</v>
          </cell>
          <cell r="D7020">
            <v>1</v>
          </cell>
          <cell r="E7020" t="str">
            <v>KS</v>
          </cell>
          <cell r="F7020">
            <v>1256</v>
          </cell>
        </row>
        <row r="7021">
          <cell r="A7021">
            <v>6247571</v>
          </cell>
          <cell r="B7021" t="str">
            <v>s kartáčovou lištou...LKM A40060FS</v>
          </cell>
          <cell r="C7021">
            <v>1942</v>
          </cell>
          <cell r="D7021">
            <v>1</v>
          </cell>
          <cell r="E7021" t="str">
            <v>KS</v>
          </cell>
          <cell r="F7021">
            <v>1942</v>
          </cell>
        </row>
        <row r="7022">
          <cell r="A7022">
            <v>6247660</v>
          </cell>
          <cell r="B7022" t="str">
            <v>Vnitřní roh...LKM I40060FS</v>
          </cell>
          <cell r="C7022">
            <v>901</v>
          </cell>
          <cell r="D7022">
            <v>1</v>
          </cell>
          <cell r="E7022" t="str">
            <v>KS</v>
          </cell>
          <cell r="F7022">
            <v>901</v>
          </cell>
        </row>
        <row r="7023">
          <cell r="A7023">
            <v>6247725</v>
          </cell>
          <cell r="B7023" t="str">
            <v>Díl T...LKM T40040FS</v>
          </cell>
          <cell r="C7023">
            <v>764</v>
          </cell>
          <cell r="D7023">
            <v>1</v>
          </cell>
          <cell r="E7023" t="str">
            <v>KS</v>
          </cell>
          <cell r="F7023">
            <v>764</v>
          </cell>
        </row>
        <row r="7024">
          <cell r="A7024">
            <v>6247733</v>
          </cell>
          <cell r="B7024" t="str">
            <v>Díl T...LKM T40060FS</v>
          </cell>
          <cell r="C7024">
            <v>755</v>
          </cell>
          <cell r="D7024">
            <v>1</v>
          </cell>
          <cell r="E7024" t="str">
            <v>KS</v>
          </cell>
          <cell r="F7024">
            <v>755</v>
          </cell>
        </row>
        <row r="7025">
          <cell r="A7025">
            <v>6247881</v>
          </cell>
          <cell r="B7025" t="str">
            <v>Koncový díl...LKM E40040FS</v>
          </cell>
          <cell r="C7025">
            <v>160</v>
          </cell>
          <cell r="D7025">
            <v>1</v>
          </cell>
          <cell r="E7025" t="str">
            <v>KS</v>
          </cell>
          <cell r="F7025">
            <v>160</v>
          </cell>
        </row>
        <row r="7026">
          <cell r="A7026">
            <v>6247903</v>
          </cell>
          <cell r="B7026" t="str">
            <v>Koncový díl...LKM E40060FS</v>
          </cell>
          <cell r="C7026">
            <v>167</v>
          </cell>
          <cell r="D7026">
            <v>1</v>
          </cell>
          <cell r="E7026" t="str">
            <v>KS</v>
          </cell>
          <cell r="F7026">
            <v>167</v>
          </cell>
        </row>
        <row r="7027">
          <cell r="A7027">
            <v>6247989</v>
          </cell>
          <cell r="B7027" t="str">
            <v>Plochý roh...LKM F60060FS</v>
          </cell>
          <cell r="C7027">
            <v>1538</v>
          </cell>
          <cell r="D7027">
            <v>1</v>
          </cell>
          <cell r="E7027" t="str">
            <v>KS</v>
          </cell>
          <cell r="F7027">
            <v>1538</v>
          </cell>
        </row>
        <row r="7028">
          <cell r="A7028">
            <v>6248004</v>
          </cell>
          <cell r="B7028" t="str">
            <v>Plochý roh...LKM F60100FS</v>
          </cell>
          <cell r="C7028">
            <v>2227</v>
          </cell>
          <cell r="D7028">
            <v>1</v>
          </cell>
          <cell r="E7028" t="str">
            <v>KS</v>
          </cell>
          <cell r="F7028">
            <v>2227</v>
          </cell>
        </row>
        <row r="7029">
          <cell r="A7029">
            <v>6248020</v>
          </cell>
          <cell r="B7029" t="str">
            <v>Plochý roh...LKM F60200FS</v>
          </cell>
          <cell r="C7029">
            <v>4082</v>
          </cell>
          <cell r="D7029">
            <v>1</v>
          </cell>
          <cell r="E7029" t="str">
            <v>KS</v>
          </cell>
          <cell r="F7029">
            <v>4082</v>
          </cell>
        </row>
        <row r="7030">
          <cell r="A7030">
            <v>6248063</v>
          </cell>
          <cell r="B7030" t="str">
            <v>s kartáčovou lištou...LKM A60100FS</v>
          </cell>
          <cell r="C7030">
            <v>2031</v>
          </cell>
          <cell r="D7030">
            <v>1</v>
          </cell>
          <cell r="E7030" t="str">
            <v>KS</v>
          </cell>
          <cell r="F7030">
            <v>2031</v>
          </cell>
        </row>
        <row r="7031">
          <cell r="A7031">
            <v>6248128</v>
          </cell>
          <cell r="B7031" t="str">
            <v>Vnitřní roh...LKM I60060FS</v>
          </cell>
          <cell r="C7031">
            <v>1429</v>
          </cell>
          <cell r="D7031">
            <v>1</v>
          </cell>
          <cell r="E7031" t="str">
            <v>KS</v>
          </cell>
          <cell r="F7031">
            <v>1429</v>
          </cell>
        </row>
        <row r="7032">
          <cell r="A7032">
            <v>6248144</v>
          </cell>
          <cell r="B7032" t="str">
            <v>Vnitřní roh...LKM I60100FS</v>
          </cell>
          <cell r="C7032">
            <v>875</v>
          </cell>
          <cell r="D7032">
            <v>1</v>
          </cell>
          <cell r="E7032" t="str">
            <v>KS</v>
          </cell>
          <cell r="F7032">
            <v>875</v>
          </cell>
        </row>
        <row r="7033">
          <cell r="A7033">
            <v>6248160</v>
          </cell>
          <cell r="B7033" t="str">
            <v>Vnitřní roh...LKM I60200FS</v>
          </cell>
          <cell r="C7033">
            <v>1091</v>
          </cell>
          <cell r="D7033">
            <v>1</v>
          </cell>
          <cell r="E7033" t="str">
            <v>KS</v>
          </cell>
          <cell r="F7033">
            <v>1091</v>
          </cell>
        </row>
        <row r="7034">
          <cell r="A7034">
            <v>6248187</v>
          </cell>
          <cell r="B7034" t="str">
            <v>Díl T...LKM T60060FS</v>
          </cell>
          <cell r="C7034">
            <v>857</v>
          </cell>
          <cell r="D7034">
            <v>1</v>
          </cell>
          <cell r="E7034" t="str">
            <v>KS</v>
          </cell>
          <cell r="F7034">
            <v>857</v>
          </cell>
        </row>
        <row r="7035">
          <cell r="A7035">
            <v>6248209</v>
          </cell>
          <cell r="B7035" t="str">
            <v>Díl T...LKM T60100FS</v>
          </cell>
          <cell r="C7035">
            <v>1033</v>
          </cell>
          <cell r="D7035">
            <v>1</v>
          </cell>
          <cell r="E7035" t="str">
            <v>KS</v>
          </cell>
          <cell r="F7035">
            <v>1033</v>
          </cell>
        </row>
        <row r="7036">
          <cell r="A7036">
            <v>6248225</v>
          </cell>
          <cell r="B7036" t="str">
            <v>Díl T...LKM T60200FS</v>
          </cell>
          <cell r="C7036">
            <v>1400</v>
          </cell>
          <cell r="D7036">
            <v>1</v>
          </cell>
          <cell r="E7036" t="str">
            <v>KS</v>
          </cell>
          <cell r="F7036">
            <v>1400</v>
          </cell>
        </row>
        <row r="7037">
          <cell r="A7037">
            <v>6248284</v>
          </cell>
          <cell r="B7037" t="str">
            <v>Koncový díl...LKM E60060FS</v>
          </cell>
          <cell r="C7037">
            <v>205</v>
          </cell>
          <cell r="D7037">
            <v>1</v>
          </cell>
          <cell r="E7037" t="str">
            <v>KS</v>
          </cell>
          <cell r="F7037">
            <v>205</v>
          </cell>
        </row>
        <row r="7038">
          <cell r="A7038">
            <v>6248306</v>
          </cell>
          <cell r="B7038" t="str">
            <v>Koncový díl...LKM E60100FS</v>
          </cell>
          <cell r="C7038">
            <v>304</v>
          </cell>
          <cell r="D7038">
            <v>1</v>
          </cell>
          <cell r="E7038" t="str">
            <v>KS</v>
          </cell>
          <cell r="F7038">
            <v>304</v>
          </cell>
        </row>
        <row r="7039">
          <cell r="A7039">
            <v>6248332</v>
          </cell>
          <cell r="B7039" t="str">
            <v>s kartáčovou lištou...LKM A80080FS</v>
          </cell>
          <cell r="C7039">
            <v>1994</v>
          </cell>
          <cell r="D7039">
            <v>1</v>
          </cell>
          <cell r="E7039" t="str">
            <v>KS</v>
          </cell>
          <cell r="F7039">
            <v>1994</v>
          </cell>
        </row>
        <row r="7040">
          <cell r="A7040">
            <v>6248336</v>
          </cell>
          <cell r="B7040" t="str">
            <v>s kartáčovou lištou...LKM I80080FS</v>
          </cell>
          <cell r="C7040">
            <v>998</v>
          </cell>
          <cell r="D7040">
            <v>1</v>
          </cell>
          <cell r="E7040" t="str">
            <v>KS</v>
          </cell>
          <cell r="F7040">
            <v>998</v>
          </cell>
        </row>
        <row r="7041">
          <cell r="A7041">
            <v>6248340</v>
          </cell>
          <cell r="B7041" t="str">
            <v>Díl T...LKM T80080FS</v>
          </cell>
          <cell r="C7041">
            <v>998</v>
          </cell>
          <cell r="D7041">
            <v>1</v>
          </cell>
          <cell r="E7041" t="str">
            <v>KS</v>
          </cell>
          <cell r="F7041">
            <v>998</v>
          </cell>
        </row>
        <row r="7042">
          <cell r="A7042">
            <v>6248344</v>
          </cell>
          <cell r="B7042" t="str">
            <v>Koncový díl...LKM E80080FS</v>
          </cell>
          <cell r="C7042">
            <v>229</v>
          </cell>
          <cell r="D7042">
            <v>1</v>
          </cell>
          <cell r="E7042" t="str">
            <v>KS</v>
          </cell>
          <cell r="F7042">
            <v>229</v>
          </cell>
        </row>
        <row r="7043">
          <cell r="A7043">
            <v>6248428</v>
          </cell>
          <cell r="B7043" t="str">
            <v>Plochý roh...LKM F80080RW</v>
          </cell>
          <cell r="C7043">
            <v>2692</v>
          </cell>
          <cell r="D7043">
            <v>1</v>
          </cell>
          <cell r="E7043" t="str">
            <v>KS</v>
          </cell>
          <cell r="F7043">
            <v>2692</v>
          </cell>
        </row>
        <row r="7044">
          <cell r="A7044">
            <v>6248454</v>
          </cell>
          <cell r="B7044" t="str">
            <v>Koncový díl...LKM E80080RW</v>
          </cell>
          <cell r="C7044">
            <v>528</v>
          </cell>
          <cell r="D7044">
            <v>1</v>
          </cell>
          <cell r="E7044" t="str">
            <v>KS</v>
          </cell>
          <cell r="F7044">
            <v>528</v>
          </cell>
        </row>
        <row r="7045">
          <cell r="A7045">
            <v>6248462</v>
          </cell>
          <cell r="B7045" t="str">
            <v>Úložný elektroinstalační kanál...LKM20020RW</v>
          </cell>
          <cell r="C7045">
            <v>771</v>
          </cell>
          <cell r="D7045">
            <v>1</v>
          </cell>
          <cell r="E7045" t="str">
            <v>M</v>
          </cell>
          <cell r="F7045">
            <v>771</v>
          </cell>
        </row>
        <row r="7046">
          <cell r="A7046">
            <v>6248470</v>
          </cell>
          <cell r="B7046" t="str">
            <v>Úložný elektroinstalační kanál...LKM20030RW</v>
          </cell>
          <cell r="C7046">
            <v>586</v>
          </cell>
          <cell r="D7046">
            <v>1</v>
          </cell>
          <cell r="E7046" t="str">
            <v>M</v>
          </cell>
          <cell r="F7046">
            <v>586</v>
          </cell>
        </row>
        <row r="7047">
          <cell r="A7047">
            <v>6248477</v>
          </cell>
          <cell r="B7047" t="str">
            <v>Úložný elektroinstalační kanál...LKM20070RW</v>
          </cell>
          <cell r="C7047">
            <v>563</v>
          </cell>
          <cell r="D7047">
            <v>1</v>
          </cell>
          <cell r="E7047" t="str">
            <v>M</v>
          </cell>
          <cell r="F7047">
            <v>563</v>
          </cell>
        </row>
        <row r="7048">
          <cell r="A7048">
            <v>6248489</v>
          </cell>
          <cell r="B7048" t="str">
            <v>Úložný elektroinstalační kanál...LKM30030RW</v>
          </cell>
          <cell r="C7048">
            <v>741</v>
          </cell>
          <cell r="D7048">
            <v>1</v>
          </cell>
          <cell r="E7048" t="str">
            <v>M</v>
          </cell>
          <cell r="F7048">
            <v>741</v>
          </cell>
        </row>
        <row r="7049">
          <cell r="A7049">
            <v>6248497</v>
          </cell>
          <cell r="B7049" t="str">
            <v>Úložný elektroinstalační kanál...LKM40040RW</v>
          </cell>
          <cell r="C7049">
            <v>850</v>
          </cell>
          <cell r="D7049">
            <v>1</v>
          </cell>
          <cell r="E7049" t="str">
            <v>M</v>
          </cell>
          <cell r="F7049">
            <v>850</v>
          </cell>
        </row>
        <row r="7050">
          <cell r="A7050">
            <v>6248519</v>
          </cell>
          <cell r="B7050" t="str">
            <v>Úložný elektroinstalační kanál...LKM40060RW</v>
          </cell>
          <cell r="C7050">
            <v>896</v>
          </cell>
          <cell r="D7050">
            <v>1</v>
          </cell>
          <cell r="E7050" t="str">
            <v>M</v>
          </cell>
          <cell r="F7050">
            <v>896</v>
          </cell>
        </row>
        <row r="7051">
          <cell r="A7051">
            <v>6248608</v>
          </cell>
          <cell r="B7051" t="str">
            <v>Úložný elektroinstalační kanál...LKM60060RW</v>
          </cell>
          <cell r="C7051">
            <v>984</v>
          </cell>
          <cell r="D7051">
            <v>1</v>
          </cell>
          <cell r="E7051" t="str">
            <v>M</v>
          </cell>
          <cell r="F7051">
            <v>984</v>
          </cell>
        </row>
        <row r="7052">
          <cell r="A7052">
            <v>6248624</v>
          </cell>
          <cell r="B7052" t="str">
            <v>Úložný elektroinstalační kanál...LKM60100RW</v>
          </cell>
          <cell r="C7052">
            <v>1284</v>
          </cell>
          <cell r="D7052">
            <v>1</v>
          </cell>
          <cell r="E7052" t="str">
            <v>M</v>
          </cell>
          <cell r="F7052">
            <v>1284</v>
          </cell>
        </row>
        <row r="7053">
          <cell r="A7053">
            <v>6248640</v>
          </cell>
          <cell r="B7053" t="str">
            <v>Úložný elektroinstalační kanál...LKM60150RW</v>
          </cell>
          <cell r="C7053">
            <v>1384</v>
          </cell>
          <cell r="D7053">
            <v>1</v>
          </cell>
          <cell r="E7053" t="str">
            <v>M</v>
          </cell>
          <cell r="F7053">
            <v>1384</v>
          </cell>
        </row>
        <row r="7054">
          <cell r="A7054">
            <v>6248667</v>
          </cell>
          <cell r="B7054" t="str">
            <v>Úložný elektroinstalační kanál...LKM60200RW</v>
          </cell>
          <cell r="C7054">
            <v>1697</v>
          </cell>
          <cell r="D7054">
            <v>1</v>
          </cell>
          <cell r="E7054" t="str">
            <v>M</v>
          </cell>
          <cell r="F7054">
            <v>1697</v>
          </cell>
        </row>
        <row r="7055">
          <cell r="A7055">
            <v>6249000</v>
          </cell>
          <cell r="B7055" t="str">
            <v>Plochý roh...LKM F40060RW</v>
          </cell>
          <cell r="C7055">
            <v>1677</v>
          </cell>
          <cell r="D7055">
            <v>1</v>
          </cell>
          <cell r="E7055" t="str">
            <v>KS</v>
          </cell>
          <cell r="F7055">
            <v>1677</v>
          </cell>
        </row>
        <row r="7056">
          <cell r="A7056">
            <v>6249175</v>
          </cell>
          <cell r="B7056" t="str">
            <v>Vnitřní roh...LKM I40060RW</v>
          </cell>
          <cell r="C7056">
            <v>1232</v>
          </cell>
          <cell r="D7056">
            <v>1</v>
          </cell>
          <cell r="E7056" t="str">
            <v>KS</v>
          </cell>
          <cell r="F7056">
            <v>1232</v>
          </cell>
        </row>
        <row r="7057">
          <cell r="A7057">
            <v>6249264</v>
          </cell>
          <cell r="B7057" t="str">
            <v>Díl T...LKM T40060RW</v>
          </cell>
          <cell r="C7057">
            <v>1299</v>
          </cell>
          <cell r="D7057">
            <v>1</v>
          </cell>
          <cell r="E7057" t="str">
            <v>KS</v>
          </cell>
          <cell r="F7057">
            <v>1299</v>
          </cell>
        </row>
        <row r="7058">
          <cell r="A7058">
            <v>6249426</v>
          </cell>
          <cell r="B7058" t="str">
            <v>Koncový díl...LKM E40060RW</v>
          </cell>
          <cell r="C7058">
            <v>422</v>
          </cell>
          <cell r="D7058">
            <v>1</v>
          </cell>
          <cell r="E7058" t="str">
            <v>KS</v>
          </cell>
          <cell r="F7058">
            <v>422</v>
          </cell>
        </row>
        <row r="7059">
          <cell r="A7059">
            <v>6249507</v>
          </cell>
          <cell r="B7059" t="str">
            <v>Plochý roh...LKM F60100RW</v>
          </cell>
          <cell r="C7059">
            <v>2136</v>
          </cell>
          <cell r="D7059">
            <v>1</v>
          </cell>
          <cell r="E7059" t="str">
            <v>KS</v>
          </cell>
          <cell r="F7059">
            <v>2136</v>
          </cell>
        </row>
        <row r="7060">
          <cell r="A7060">
            <v>6249574</v>
          </cell>
          <cell r="B7060" t="str">
            <v>s kartáčovou lištou...LKM A60100RW</v>
          </cell>
          <cell r="C7060">
            <v>2800</v>
          </cell>
          <cell r="D7060">
            <v>1</v>
          </cell>
          <cell r="E7060" t="str">
            <v>KS</v>
          </cell>
          <cell r="F7060">
            <v>2800</v>
          </cell>
        </row>
        <row r="7061">
          <cell r="A7061">
            <v>6249639</v>
          </cell>
          <cell r="B7061" t="str">
            <v>Vnitřní roh...LKM I60100RW</v>
          </cell>
          <cell r="C7061">
            <v>1598</v>
          </cell>
          <cell r="D7061">
            <v>1</v>
          </cell>
          <cell r="E7061" t="str">
            <v>KS</v>
          </cell>
          <cell r="F7061">
            <v>1598</v>
          </cell>
        </row>
        <row r="7062">
          <cell r="A7062">
            <v>6249795</v>
          </cell>
          <cell r="B7062" t="str">
            <v>Koncový díl...LKM E60060RW</v>
          </cell>
          <cell r="C7062">
            <v>397</v>
          </cell>
          <cell r="D7062">
            <v>1</v>
          </cell>
          <cell r="E7062" t="str">
            <v>KS</v>
          </cell>
          <cell r="F7062">
            <v>397</v>
          </cell>
        </row>
        <row r="7063">
          <cell r="A7063">
            <v>6249817</v>
          </cell>
          <cell r="B7063" t="str">
            <v>Koncový díl...LKM E60100RW</v>
          </cell>
          <cell r="C7063">
            <v>493</v>
          </cell>
          <cell r="D7063">
            <v>1</v>
          </cell>
          <cell r="E7063" t="str">
            <v>KS</v>
          </cell>
          <cell r="F7063">
            <v>493</v>
          </cell>
        </row>
        <row r="7064">
          <cell r="A7064">
            <v>6249825</v>
          </cell>
          <cell r="B7064" t="str">
            <v>Koncový díl...LKM E60150RW</v>
          </cell>
          <cell r="C7064">
            <v>538</v>
          </cell>
          <cell r="D7064">
            <v>1</v>
          </cell>
          <cell r="E7064" t="str">
            <v>KS</v>
          </cell>
          <cell r="F7064">
            <v>538</v>
          </cell>
        </row>
        <row r="7065">
          <cell r="A7065">
            <v>6249842</v>
          </cell>
          <cell r="B7065" t="str">
            <v>Ochranný kroužek...KSR20020</v>
          </cell>
          <cell r="C7065">
            <v>52</v>
          </cell>
          <cell r="D7065">
            <v>1</v>
          </cell>
          <cell r="E7065" t="str">
            <v>KS</v>
          </cell>
          <cell r="F7065">
            <v>52</v>
          </cell>
        </row>
        <row r="7066">
          <cell r="A7066">
            <v>6249844</v>
          </cell>
          <cell r="B7066" t="str">
            <v>Ochranný kroužek...KSR20030</v>
          </cell>
          <cell r="C7066">
            <v>61</v>
          </cell>
          <cell r="D7066">
            <v>1</v>
          </cell>
          <cell r="E7066" t="str">
            <v>KS</v>
          </cell>
          <cell r="F7066">
            <v>61</v>
          </cell>
        </row>
        <row r="7067">
          <cell r="A7067">
            <v>6249846</v>
          </cell>
          <cell r="B7067" t="str">
            <v>Ochranný kroužek...KSR40040</v>
          </cell>
          <cell r="C7067">
            <v>49</v>
          </cell>
          <cell r="D7067">
            <v>1</v>
          </cell>
          <cell r="E7067" t="str">
            <v>KS</v>
          </cell>
          <cell r="F7067">
            <v>49</v>
          </cell>
        </row>
        <row r="7068">
          <cell r="A7068">
            <v>6249847</v>
          </cell>
          <cell r="B7068" t="str">
            <v>Ochranný kroužek...KSR30030</v>
          </cell>
          <cell r="C7068">
            <v>52</v>
          </cell>
          <cell r="D7068">
            <v>1</v>
          </cell>
          <cell r="E7068" t="str">
            <v>KS</v>
          </cell>
          <cell r="F7068">
            <v>52</v>
          </cell>
        </row>
        <row r="7069">
          <cell r="A7069">
            <v>6249848</v>
          </cell>
          <cell r="B7069" t="str">
            <v>Ochranný kroužek...KSR40060</v>
          </cell>
          <cell r="C7069">
            <v>109</v>
          </cell>
          <cell r="D7069">
            <v>1</v>
          </cell>
          <cell r="E7069" t="str">
            <v>KS</v>
          </cell>
          <cell r="F7069">
            <v>109</v>
          </cell>
        </row>
        <row r="7070">
          <cell r="A7070">
            <v>6249850</v>
          </cell>
          <cell r="B7070" t="str">
            <v>Ochranný kroužek...KSR60060</v>
          </cell>
          <cell r="C7070">
            <v>93</v>
          </cell>
          <cell r="D7070">
            <v>1</v>
          </cell>
          <cell r="E7070" t="str">
            <v>KS</v>
          </cell>
          <cell r="F7070">
            <v>93</v>
          </cell>
        </row>
        <row r="7071">
          <cell r="A7071">
            <v>6249852</v>
          </cell>
          <cell r="B7071" t="str">
            <v>Ochranný kroužek...KSR60100</v>
          </cell>
          <cell r="C7071">
            <v>133</v>
          </cell>
          <cell r="D7071">
            <v>1</v>
          </cell>
          <cell r="E7071" t="str">
            <v>KS</v>
          </cell>
          <cell r="F7071">
            <v>133</v>
          </cell>
        </row>
        <row r="7072">
          <cell r="A7072">
            <v>6249854</v>
          </cell>
          <cell r="B7072" t="str">
            <v>Ochranný kroužek...KSR60150</v>
          </cell>
          <cell r="C7072">
            <v>414</v>
          </cell>
          <cell r="D7072">
            <v>1</v>
          </cell>
          <cell r="E7072" t="str">
            <v>KS</v>
          </cell>
          <cell r="F7072">
            <v>414</v>
          </cell>
        </row>
        <row r="7073">
          <cell r="A7073">
            <v>6249856</v>
          </cell>
          <cell r="B7073" t="str">
            <v>Ochranný kroužek...KSR60200</v>
          </cell>
          <cell r="C7073">
            <v>470</v>
          </cell>
          <cell r="D7073">
            <v>1</v>
          </cell>
          <cell r="E7073" t="str">
            <v>KS</v>
          </cell>
          <cell r="F7073">
            <v>470</v>
          </cell>
        </row>
        <row r="7074">
          <cell r="A7074">
            <v>6249865</v>
          </cell>
          <cell r="B7074" t="str">
            <v>Ochranný kroužek...KSR80080</v>
          </cell>
          <cell r="C7074">
            <v>131</v>
          </cell>
          <cell r="D7074">
            <v>1</v>
          </cell>
          <cell r="E7074" t="str">
            <v>KS</v>
          </cell>
          <cell r="F7074">
            <v>131</v>
          </cell>
        </row>
        <row r="7075">
          <cell r="A7075">
            <v>6249876</v>
          </cell>
          <cell r="B7075" t="str">
            <v>Přepážka...LKM TWS55</v>
          </cell>
          <cell r="C7075">
            <v>268</v>
          </cell>
          <cell r="D7075">
            <v>1</v>
          </cell>
          <cell r="E7075" t="str">
            <v>M</v>
          </cell>
          <cell r="F7075">
            <v>268</v>
          </cell>
        </row>
        <row r="7076">
          <cell r="A7076">
            <v>6249881</v>
          </cell>
          <cell r="B7076" t="str">
            <v>LKM/KF60...LKM KF 60100</v>
          </cell>
          <cell r="C7076">
            <v>171</v>
          </cell>
          <cell r="D7076">
            <v>1</v>
          </cell>
          <cell r="E7076" t="str">
            <v>KS</v>
          </cell>
          <cell r="F7076">
            <v>171</v>
          </cell>
        </row>
        <row r="7077">
          <cell r="A7077">
            <v>6249884</v>
          </cell>
          <cell r="B7077" t="str">
            <v>Kanálová spona...LKM K80</v>
          </cell>
          <cell r="C7077">
            <v>52.6</v>
          </cell>
          <cell r="D7077">
            <v>100</v>
          </cell>
          <cell r="E7077" t="str">
            <v>KS</v>
          </cell>
          <cell r="F7077">
            <v>5260</v>
          </cell>
        </row>
        <row r="7078">
          <cell r="A7078">
            <v>6249906</v>
          </cell>
          <cell r="B7078" t="str">
            <v>Držák vedení...LKM Z60</v>
          </cell>
          <cell r="C7078">
            <v>59</v>
          </cell>
          <cell r="D7078">
            <v>1</v>
          </cell>
          <cell r="E7078" t="str">
            <v>KS</v>
          </cell>
          <cell r="F7078">
            <v>59</v>
          </cell>
        </row>
        <row r="7079">
          <cell r="A7079">
            <v>6249922</v>
          </cell>
          <cell r="B7079" t="str">
            <v>Držák vedení...LKM Z100</v>
          </cell>
          <cell r="C7079">
            <v>110</v>
          </cell>
          <cell r="D7079">
            <v>1</v>
          </cell>
          <cell r="E7079" t="str">
            <v>KS</v>
          </cell>
          <cell r="F7079">
            <v>110</v>
          </cell>
        </row>
        <row r="7080">
          <cell r="A7080">
            <v>6249981</v>
          </cell>
          <cell r="B7080" t="str">
            <v>Držák vedení...LKM Z200</v>
          </cell>
          <cell r="C7080">
            <v>176</v>
          </cell>
          <cell r="D7080">
            <v>1</v>
          </cell>
          <cell r="E7080" t="str">
            <v>KS</v>
          </cell>
          <cell r="F7080">
            <v>176</v>
          </cell>
        </row>
        <row r="7081">
          <cell r="A7081">
            <v>6258034</v>
          </cell>
          <cell r="B7081" t="str">
            <v>Rámeček 1násobný...ADR-45 1 RW</v>
          </cell>
          <cell r="C7081">
            <v>159</v>
          </cell>
          <cell r="D7081">
            <v>1</v>
          </cell>
          <cell r="E7081" t="str">
            <v>KS</v>
          </cell>
          <cell r="F7081">
            <v>159</v>
          </cell>
        </row>
        <row r="7082">
          <cell r="A7082">
            <v>6258040</v>
          </cell>
          <cell r="B7082" t="str">
            <v>Rámeček 2násobný...ADR-45 2 RW</v>
          </cell>
          <cell r="C7082">
            <v>220</v>
          </cell>
          <cell r="D7082">
            <v>1</v>
          </cell>
          <cell r="E7082" t="str">
            <v>KS</v>
          </cell>
          <cell r="F7082">
            <v>220</v>
          </cell>
        </row>
        <row r="7083">
          <cell r="A7083">
            <v>6258131</v>
          </cell>
          <cell r="B7083" t="str">
            <v>Adaptér jednonásobný...ADT-K45 1</v>
          </cell>
          <cell r="C7083">
            <v>55</v>
          </cell>
          <cell r="D7083">
            <v>1</v>
          </cell>
          <cell r="E7083" t="str">
            <v>KS</v>
          </cell>
          <cell r="F7083">
            <v>55</v>
          </cell>
        </row>
        <row r="7084">
          <cell r="A7084">
            <v>6270743</v>
          </cell>
          <cell r="B7084" t="str">
            <v>Přístrojová krabice...2390/8T</v>
          </cell>
          <cell r="C7084">
            <v>115</v>
          </cell>
          <cell r="D7084">
            <v>1</v>
          </cell>
          <cell r="E7084" t="str">
            <v>KS</v>
          </cell>
          <cell r="F7084">
            <v>115</v>
          </cell>
        </row>
        <row r="7085">
          <cell r="A7085">
            <v>6270816</v>
          </cell>
          <cell r="B7085" t="str">
            <v>Vrchní díl...GEK-OT80</v>
          </cell>
          <cell r="C7085">
            <v>134</v>
          </cell>
          <cell r="D7085">
            <v>1</v>
          </cell>
          <cell r="E7085" t="str">
            <v>M</v>
          </cell>
          <cell r="F7085">
            <v>134</v>
          </cell>
        </row>
        <row r="7086">
          <cell r="A7086">
            <v>6273940</v>
          </cell>
          <cell r="B7086" t="str">
            <v>Vnitřní roh...GK-IH70210RW</v>
          </cell>
          <cell r="C7086">
            <v>898</v>
          </cell>
          <cell r="D7086">
            <v>1</v>
          </cell>
          <cell r="E7086" t="str">
            <v>KS</v>
          </cell>
          <cell r="F7086">
            <v>898</v>
          </cell>
        </row>
        <row r="7087">
          <cell r="A7087">
            <v>6274210</v>
          </cell>
          <cell r="B7087" t="str">
            <v>Vnější roh...GK-AH70110RW</v>
          </cell>
          <cell r="C7087">
            <v>573</v>
          </cell>
          <cell r="D7087">
            <v>1</v>
          </cell>
          <cell r="E7087" t="str">
            <v>KS</v>
          </cell>
          <cell r="F7087">
            <v>573</v>
          </cell>
        </row>
        <row r="7088">
          <cell r="A7088">
            <v>6274222</v>
          </cell>
          <cell r="B7088" t="str">
            <v>Plochý roh...GK-FH70110LGR</v>
          </cell>
          <cell r="C7088">
            <v>573</v>
          </cell>
          <cell r="D7088">
            <v>1</v>
          </cell>
          <cell r="E7088" t="str">
            <v>KS</v>
          </cell>
          <cell r="F7088">
            <v>573</v>
          </cell>
        </row>
        <row r="7089">
          <cell r="A7089">
            <v>6274240</v>
          </cell>
          <cell r="B7089" t="str">
            <v>Vnitřní roh...GK-IH70110RW</v>
          </cell>
          <cell r="C7089">
            <v>573</v>
          </cell>
          <cell r="D7089">
            <v>1</v>
          </cell>
          <cell r="E7089" t="str">
            <v>KS</v>
          </cell>
          <cell r="F7089">
            <v>573</v>
          </cell>
        </row>
        <row r="7090">
          <cell r="A7090">
            <v>6274300</v>
          </cell>
          <cell r="B7090" t="str">
            <v>Kanál pro vestavbu přístrojů...GK-70110RW</v>
          </cell>
          <cell r="C7090">
            <v>379</v>
          </cell>
          <cell r="D7090">
            <v>1</v>
          </cell>
          <cell r="E7090" t="str">
            <v>M</v>
          </cell>
          <cell r="F7090">
            <v>379</v>
          </cell>
        </row>
        <row r="7091">
          <cell r="A7091">
            <v>6274301</v>
          </cell>
          <cell r="B7091" t="str">
            <v>Kanál pro vestavbu přístrojů...GK-70110CW</v>
          </cell>
          <cell r="C7091">
            <v>379</v>
          </cell>
          <cell r="D7091">
            <v>1</v>
          </cell>
          <cell r="E7091" t="str">
            <v>M</v>
          </cell>
          <cell r="F7091">
            <v>379</v>
          </cell>
        </row>
        <row r="7092">
          <cell r="A7092">
            <v>6274302</v>
          </cell>
          <cell r="B7092" t="str">
            <v>Kanál pro vestavbu přístrojů...GK-70110LGR</v>
          </cell>
          <cell r="C7092">
            <v>379</v>
          </cell>
          <cell r="D7092">
            <v>1</v>
          </cell>
          <cell r="E7092" t="str">
            <v>M</v>
          </cell>
          <cell r="F7092">
            <v>379</v>
          </cell>
        </row>
        <row r="7093">
          <cell r="A7093">
            <v>6274306</v>
          </cell>
          <cell r="B7093" t="str">
            <v>Kanál pro vestavbu přístrojů...GK-70110GR</v>
          </cell>
          <cell r="C7093">
            <v>379</v>
          </cell>
          <cell r="D7093">
            <v>1</v>
          </cell>
          <cell r="E7093" t="str">
            <v>M</v>
          </cell>
          <cell r="F7093">
            <v>379</v>
          </cell>
        </row>
        <row r="7094">
          <cell r="A7094">
            <v>6274310</v>
          </cell>
          <cell r="B7094" t="str">
            <v>Vnější roh...GK-A70110RW</v>
          </cell>
          <cell r="C7094">
            <v>977</v>
          </cell>
          <cell r="D7094">
            <v>1</v>
          </cell>
          <cell r="E7094" t="str">
            <v>KS</v>
          </cell>
          <cell r="F7094">
            <v>977</v>
          </cell>
        </row>
        <row r="7095">
          <cell r="A7095">
            <v>6274320</v>
          </cell>
          <cell r="B7095" t="str">
            <v>Plochý roh...GK-F70110RW</v>
          </cell>
          <cell r="C7095">
            <v>954</v>
          </cell>
          <cell r="D7095">
            <v>1</v>
          </cell>
          <cell r="E7095" t="str">
            <v>KS</v>
          </cell>
          <cell r="F7095">
            <v>954</v>
          </cell>
        </row>
        <row r="7096">
          <cell r="A7096">
            <v>6274340</v>
          </cell>
          <cell r="B7096" t="str">
            <v>s kartáčovou lištou...GK-I70110RW</v>
          </cell>
          <cell r="C7096">
            <v>907</v>
          </cell>
          <cell r="D7096">
            <v>1</v>
          </cell>
          <cell r="E7096" t="str">
            <v>KS</v>
          </cell>
          <cell r="F7096">
            <v>907</v>
          </cell>
        </row>
        <row r="7097">
          <cell r="A7097">
            <v>6274370</v>
          </cell>
          <cell r="B7097" t="str">
            <v>Koncový díl...GK-E70110RW</v>
          </cell>
          <cell r="C7097">
            <v>99</v>
          </cell>
          <cell r="D7097">
            <v>1</v>
          </cell>
          <cell r="E7097" t="str">
            <v>KS</v>
          </cell>
          <cell r="F7097">
            <v>99</v>
          </cell>
        </row>
        <row r="7098">
          <cell r="A7098">
            <v>6274371</v>
          </cell>
          <cell r="B7098" t="str">
            <v>Koncový díl...GK-E70110CW</v>
          </cell>
          <cell r="C7098">
            <v>99</v>
          </cell>
          <cell r="D7098">
            <v>1</v>
          </cell>
          <cell r="E7098" t="str">
            <v>KS</v>
          </cell>
          <cell r="F7098">
            <v>99</v>
          </cell>
        </row>
        <row r="7099">
          <cell r="A7099">
            <v>6274372</v>
          </cell>
          <cell r="B7099" t="str">
            <v>Koncový díl...GK-E70110LGR</v>
          </cell>
          <cell r="C7099">
            <v>99</v>
          </cell>
          <cell r="D7099">
            <v>1</v>
          </cell>
          <cell r="E7099" t="str">
            <v>KS</v>
          </cell>
          <cell r="F7099">
            <v>99</v>
          </cell>
        </row>
        <row r="7100">
          <cell r="A7100">
            <v>6274374</v>
          </cell>
          <cell r="B7100" t="str">
            <v>Koncový díl...GK-E70110WA</v>
          </cell>
          <cell r="C7100">
            <v>542</v>
          </cell>
          <cell r="D7100">
            <v>1</v>
          </cell>
          <cell r="E7100" t="str">
            <v>KS</v>
          </cell>
          <cell r="F7100">
            <v>542</v>
          </cell>
        </row>
        <row r="7101">
          <cell r="A7101">
            <v>6274376</v>
          </cell>
          <cell r="B7101" t="str">
            <v>Koncový díl...GK-E70110GR</v>
          </cell>
          <cell r="C7101">
            <v>99</v>
          </cell>
          <cell r="D7101">
            <v>1</v>
          </cell>
          <cell r="E7101" t="str">
            <v>KS</v>
          </cell>
          <cell r="F7101">
            <v>99</v>
          </cell>
        </row>
        <row r="7102">
          <cell r="A7102">
            <v>6274410</v>
          </cell>
          <cell r="B7102" t="str">
            <v>Vnější roh...GK-AH70130RW</v>
          </cell>
          <cell r="C7102">
            <v>639</v>
          </cell>
          <cell r="D7102">
            <v>1</v>
          </cell>
          <cell r="E7102" t="str">
            <v>KS</v>
          </cell>
          <cell r="F7102">
            <v>639</v>
          </cell>
        </row>
        <row r="7103">
          <cell r="A7103">
            <v>6274420</v>
          </cell>
          <cell r="B7103" t="str">
            <v>Plochý roh...GK-FH70130RW</v>
          </cell>
          <cell r="C7103">
            <v>639</v>
          </cell>
          <cell r="D7103">
            <v>1</v>
          </cell>
          <cell r="E7103" t="str">
            <v>KS</v>
          </cell>
          <cell r="F7103">
            <v>639</v>
          </cell>
        </row>
        <row r="7104">
          <cell r="A7104">
            <v>6274440</v>
          </cell>
          <cell r="B7104" t="str">
            <v>Vnitřní roh...GK-IH70130RW</v>
          </cell>
          <cell r="C7104">
            <v>639</v>
          </cell>
          <cell r="D7104">
            <v>1</v>
          </cell>
          <cell r="E7104" t="str">
            <v>KS</v>
          </cell>
          <cell r="F7104">
            <v>639</v>
          </cell>
        </row>
        <row r="7105">
          <cell r="A7105">
            <v>6274442</v>
          </cell>
          <cell r="B7105" t="str">
            <v>Vnitřní roh...GK-IH70130LGR</v>
          </cell>
          <cell r="C7105">
            <v>639</v>
          </cell>
          <cell r="D7105">
            <v>1</v>
          </cell>
          <cell r="E7105" t="str">
            <v>KS</v>
          </cell>
          <cell r="F7105">
            <v>639</v>
          </cell>
        </row>
        <row r="7106">
          <cell r="A7106">
            <v>6274490</v>
          </cell>
          <cell r="B7106" t="str">
            <v>Kryt plochého rohu...GK-OTGFRW</v>
          </cell>
          <cell r="C7106">
            <v>346</v>
          </cell>
          <cell r="D7106">
            <v>1</v>
          </cell>
          <cell r="E7106" t="str">
            <v>KS</v>
          </cell>
          <cell r="F7106">
            <v>346</v>
          </cell>
        </row>
        <row r="7107">
          <cell r="A7107">
            <v>6274492</v>
          </cell>
          <cell r="B7107" t="str">
            <v>Kryt plochého rohu...GK-OTGFLGR</v>
          </cell>
          <cell r="C7107">
            <v>346</v>
          </cell>
          <cell r="D7107">
            <v>1</v>
          </cell>
          <cell r="E7107" t="str">
            <v>KS</v>
          </cell>
          <cell r="F7107">
            <v>346</v>
          </cell>
        </row>
        <row r="7108">
          <cell r="A7108">
            <v>6274496</v>
          </cell>
          <cell r="B7108" t="str">
            <v>Kryt plochého rohu...GK-OTGFGR</v>
          </cell>
          <cell r="C7108">
            <v>346</v>
          </cell>
          <cell r="D7108">
            <v>1</v>
          </cell>
          <cell r="E7108" t="str">
            <v>KS</v>
          </cell>
          <cell r="F7108">
            <v>346</v>
          </cell>
        </row>
        <row r="7109">
          <cell r="A7109">
            <v>6274500</v>
          </cell>
          <cell r="B7109" t="str">
            <v>Kanál pro vestavbu přístrojů...GK-70130RW</v>
          </cell>
          <cell r="C7109">
            <v>475</v>
          </cell>
          <cell r="D7109">
            <v>1</v>
          </cell>
          <cell r="E7109" t="str">
            <v>M</v>
          </cell>
          <cell r="F7109">
            <v>475</v>
          </cell>
        </row>
        <row r="7110">
          <cell r="A7110">
            <v>6274501</v>
          </cell>
          <cell r="B7110" t="str">
            <v>Kanál pro vestavbu přístrojů...GK-70130CW</v>
          </cell>
          <cell r="C7110">
            <v>445</v>
          </cell>
          <cell r="D7110">
            <v>1</v>
          </cell>
          <cell r="E7110" t="str">
            <v>M</v>
          </cell>
          <cell r="F7110">
            <v>445</v>
          </cell>
        </row>
        <row r="7111">
          <cell r="A7111">
            <v>6274502</v>
          </cell>
          <cell r="B7111" t="str">
            <v>Kanál pro vestavbu přístrojů...GK-70130LGR</v>
          </cell>
          <cell r="C7111">
            <v>445</v>
          </cell>
          <cell r="D7111">
            <v>1</v>
          </cell>
          <cell r="E7111" t="str">
            <v>M</v>
          </cell>
          <cell r="F7111">
            <v>445</v>
          </cell>
        </row>
        <row r="7112">
          <cell r="A7112">
            <v>6274506</v>
          </cell>
          <cell r="B7112" t="str">
            <v>Kanál pro vestavbu přístrojů...GK-70130GR</v>
          </cell>
          <cell r="C7112">
            <v>445</v>
          </cell>
          <cell r="D7112">
            <v>1</v>
          </cell>
          <cell r="E7112" t="str">
            <v>M</v>
          </cell>
          <cell r="F7112">
            <v>445</v>
          </cell>
        </row>
        <row r="7113">
          <cell r="A7113">
            <v>6274510</v>
          </cell>
          <cell r="B7113" t="str">
            <v>Vnější roh...GK-A70130RW</v>
          </cell>
          <cell r="C7113">
            <v>1009</v>
          </cell>
          <cell r="D7113">
            <v>1</v>
          </cell>
          <cell r="E7113" t="str">
            <v>KS</v>
          </cell>
          <cell r="F7113">
            <v>1009</v>
          </cell>
        </row>
        <row r="7114">
          <cell r="A7114">
            <v>6274512</v>
          </cell>
          <cell r="B7114" t="str">
            <v>Vnější roh...GK-A70130LGR</v>
          </cell>
          <cell r="C7114">
            <v>1009</v>
          </cell>
          <cell r="D7114">
            <v>1</v>
          </cell>
          <cell r="E7114" t="str">
            <v>KS</v>
          </cell>
          <cell r="F7114">
            <v>1009</v>
          </cell>
        </row>
        <row r="7115">
          <cell r="A7115">
            <v>6274520</v>
          </cell>
          <cell r="B7115" t="str">
            <v>Plochý roh...GK-F70130RW</v>
          </cell>
          <cell r="C7115">
            <v>1054</v>
          </cell>
          <cell r="D7115">
            <v>1</v>
          </cell>
          <cell r="E7115" t="str">
            <v>KS</v>
          </cell>
          <cell r="F7115">
            <v>1054</v>
          </cell>
        </row>
        <row r="7116">
          <cell r="A7116">
            <v>6274522</v>
          </cell>
          <cell r="B7116" t="str">
            <v>Plochý roh...GK-F70130LGR</v>
          </cell>
          <cell r="C7116">
            <v>1054</v>
          </cell>
          <cell r="D7116">
            <v>1</v>
          </cell>
          <cell r="E7116" t="str">
            <v>KS</v>
          </cell>
          <cell r="F7116">
            <v>1054</v>
          </cell>
        </row>
        <row r="7117">
          <cell r="A7117">
            <v>6274526</v>
          </cell>
          <cell r="B7117" t="str">
            <v>Plochý roh...GK-F70130GR</v>
          </cell>
          <cell r="C7117">
            <v>1054</v>
          </cell>
          <cell r="D7117">
            <v>1</v>
          </cell>
          <cell r="E7117" t="str">
            <v>KS</v>
          </cell>
          <cell r="F7117">
            <v>1054</v>
          </cell>
        </row>
        <row r="7118">
          <cell r="A7118">
            <v>6274540</v>
          </cell>
          <cell r="B7118" t="str">
            <v>s kartáčovou lištou...GK-I70130RW</v>
          </cell>
          <cell r="C7118">
            <v>999</v>
          </cell>
          <cell r="D7118">
            <v>1</v>
          </cell>
          <cell r="E7118" t="str">
            <v>KS</v>
          </cell>
          <cell r="F7118">
            <v>999</v>
          </cell>
        </row>
        <row r="7119">
          <cell r="A7119">
            <v>6274542</v>
          </cell>
          <cell r="B7119" t="str">
            <v>s kartáčovou lištou...GK-I70130LGR</v>
          </cell>
          <cell r="C7119">
            <v>999</v>
          </cell>
          <cell r="D7119">
            <v>1</v>
          </cell>
          <cell r="E7119" t="str">
            <v>KS</v>
          </cell>
          <cell r="F7119">
            <v>999</v>
          </cell>
        </row>
        <row r="7120">
          <cell r="A7120">
            <v>6274546</v>
          </cell>
          <cell r="B7120" t="str">
            <v>s kartáčovou lištou...GK-I70130GR</v>
          </cell>
          <cell r="C7120">
            <v>999</v>
          </cell>
          <cell r="D7120">
            <v>1</v>
          </cell>
          <cell r="E7120" t="str">
            <v>KS</v>
          </cell>
          <cell r="F7120">
            <v>999</v>
          </cell>
        </row>
        <row r="7121">
          <cell r="A7121">
            <v>6274560</v>
          </cell>
          <cell r="B7121" t="str">
            <v>Díl T...GK-T70130RW</v>
          </cell>
          <cell r="C7121">
            <v>1105</v>
          </cell>
          <cell r="D7121">
            <v>1</v>
          </cell>
          <cell r="E7121" t="str">
            <v>KS</v>
          </cell>
          <cell r="F7121">
            <v>1105</v>
          </cell>
        </row>
        <row r="7122">
          <cell r="A7122">
            <v>6274566</v>
          </cell>
          <cell r="B7122" t="str">
            <v>Díl T...GK-T70130GR</v>
          </cell>
          <cell r="C7122">
            <v>1105</v>
          </cell>
          <cell r="D7122">
            <v>1</v>
          </cell>
          <cell r="E7122" t="str">
            <v>KS</v>
          </cell>
          <cell r="F7122">
            <v>1105</v>
          </cell>
        </row>
        <row r="7123">
          <cell r="A7123">
            <v>6274570</v>
          </cell>
          <cell r="B7123" t="str">
            <v>Koncový díl...GK-E70130RW</v>
          </cell>
          <cell r="C7123">
            <v>116</v>
          </cell>
          <cell r="D7123">
            <v>1</v>
          </cell>
          <cell r="E7123" t="str">
            <v>KS</v>
          </cell>
          <cell r="F7123">
            <v>116</v>
          </cell>
        </row>
        <row r="7124">
          <cell r="A7124">
            <v>6274571</v>
          </cell>
          <cell r="B7124" t="str">
            <v>Koncový díl...GK-E70130CW</v>
          </cell>
          <cell r="C7124">
            <v>116</v>
          </cell>
          <cell r="D7124">
            <v>1</v>
          </cell>
          <cell r="E7124" t="str">
            <v>KS</v>
          </cell>
          <cell r="F7124">
            <v>116</v>
          </cell>
        </row>
        <row r="7125">
          <cell r="A7125">
            <v>6274572</v>
          </cell>
          <cell r="B7125" t="str">
            <v>Koncový díl...GK-E70130LGR</v>
          </cell>
          <cell r="C7125">
            <v>116</v>
          </cell>
          <cell r="D7125">
            <v>1</v>
          </cell>
          <cell r="E7125" t="str">
            <v>KS</v>
          </cell>
          <cell r="F7125">
            <v>116</v>
          </cell>
        </row>
        <row r="7126">
          <cell r="A7126">
            <v>6274576</v>
          </cell>
          <cell r="B7126" t="str">
            <v>Koncový díl...GK-E70130GR</v>
          </cell>
          <cell r="C7126">
            <v>116</v>
          </cell>
          <cell r="D7126">
            <v>1</v>
          </cell>
          <cell r="E7126" t="str">
            <v>KS</v>
          </cell>
          <cell r="F7126">
            <v>116</v>
          </cell>
        </row>
        <row r="7127">
          <cell r="A7127">
            <v>6274610</v>
          </cell>
          <cell r="B7127" t="str">
            <v>Vnější roh...GK-AH70170RW</v>
          </cell>
          <cell r="C7127">
            <v>721</v>
          </cell>
          <cell r="D7127">
            <v>1</v>
          </cell>
          <cell r="E7127" t="str">
            <v>KS</v>
          </cell>
          <cell r="F7127">
            <v>721</v>
          </cell>
        </row>
        <row r="7128">
          <cell r="A7128">
            <v>6274620</v>
          </cell>
          <cell r="B7128" t="str">
            <v>Plochý roh...GK-FH70170RW</v>
          </cell>
          <cell r="C7128">
            <v>720</v>
          </cell>
          <cell r="D7128">
            <v>1</v>
          </cell>
          <cell r="E7128" t="str">
            <v>KS</v>
          </cell>
          <cell r="F7128">
            <v>720</v>
          </cell>
        </row>
        <row r="7129">
          <cell r="A7129">
            <v>6274640</v>
          </cell>
          <cell r="B7129" t="str">
            <v>Vnitřní roh...GK-IH70170RW</v>
          </cell>
          <cell r="C7129">
            <v>721</v>
          </cell>
          <cell r="D7129">
            <v>1</v>
          </cell>
          <cell r="E7129" t="str">
            <v>KS</v>
          </cell>
          <cell r="F7129">
            <v>721</v>
          </cell>
        </row>
        <row r="7130">
          <cell r="A7130">
            <v>6274650</v>
          </cell>
          <cell r="B7130" t="str">
            <v>spojka...GK-KUP</v>
          </cell>
          <cell r="C7130">
            <v>40</v>
          </cell>
          <cell r="D7130">
            <v>1</v>
          </cell>
          <cell r="E7130" t="str">
            <v>VPE</v>
          </cell>
          <cell r="F7130">
            <v>40</v>
          </cell>
        </row>
        <row r="7131">
          <cell r="A7131">
            <v>6274700</v>
          </cell>
          <cell r="B7131" t="str">
            <v>Kanál pro vestavbu přístrojů...GK-70170RW</v>
          </cell>
          <cell r="C7131">
            <v>477</v>
          </cell>
          <cell r="D7131">
            <v>1</v>
          </cell>
          <cell r="E7131" t="str">
            <v>M</v>
          </cell>
          <cell r="F7131">
            <v>477</v>
          </cell>
        </row>
        <row r="7132">
          <cell r="A7132">
            <v>6274701</v>
          </cell>
          <cell r="B7132" t="str">
            <v>Kanál pro vestavbu přístrojů...GK-70170CW</v>
          </cell>
          <cell r="C7132">
            <v>477</v>
          </cell>
          <cell r="D7132">
            <v>1</v>
          </cell>
          <cell r="E7132" t="str">
            <v>M</v>
          </cell>
          <cell r="F7132">
            <v>477</v>
          </cell>
        </row>
        <row r="7133">
          <cell r="A7133">
            <v>6274702</v>
          </cell>
          <cell r="B7133" t="str">
            <v>Kanál pro vestavbu přístrojů...GK-70170LGR</v>
          </cell>
          <cell r="C7133">
            <v>477</v>
          </cell>
          <cell r="D7133">
            <v>1</v>
          </cell>
          <cell r="E7133" t="str">
            <v>M</v>
          </cell>
          <cell r="F7133">
            <v>477</v>
          </cell>
        </row>
        <row r="7134">
          <cell r="A7134">
            <v>6274706</v>
          </cell>
          <cell r="B7134" t="str">
            <v>Kanál pro vestavbu přístrojů...GK-70170GR</v>
          </cell>
          <cell r="C7134">
            <v>477</v>
          </cell>
          <cell r="D7134">
            <v>1</v>
          </cell>
          <cell r="E7134" t="str">
            <v>M</v>
          </cell>
          <cell r="F7134">
            <v>477</v>
          </cell>
        </row>
        <row r="7135">
          <cell r="A7135">
            <v>6274710</v>
          </cell>
          <cell r="B7135" t="str">
            <v>Vnější roh...GK-A70170RW</v>
          </cell>
          <cell r="C7135">
            <v>1042</v>
          </cell>
          <cell r="D7135">
            <v>1</v>
          </cell>
          <cell r="E7135" t="str">
            <v>KS</v>
          </cell>
          <cell r="F7135">
            <v>1042</v>
          </cell>
        </row>
        <row r="7136">
          <cell r="A7136">
            <v>6274712</v>
          </cell>
          <cell r="B7136" t="str">
            <v>Vnější roh...GK-A70170LGR</v>
          </cell>
          <cell r="C7136">
            <v>1042</v>
          </cell>
          <cell r="D7136">
            <v>1</v>
          </cell>
          <cell r="E7136" t="str">
            <v>KS</v>
          </cell>
          <cell r="F7136">
            <v>1042</v>
          </cell>
        </row>
        <row r="7137">
          <cell r="A7137">
            <v>6274720</v>
          </cell>
          <cell r="B7137" t="str">
            <v>Plochý roh...GK-F70170RW</v>
          </cell>
          <cell r="C7137">
            <v>1106</v>
          </cell>
          <cell r="D7137">
            <v>1</v>
          </cell>
          <cell r="E7137" t="str">
            <v>KS</v>
          </cell>
          <cell r="F7137">
            <v>1106</v>
          </cell>
        </row>
        <row r="7138">
          <cell r="A7138">
            <v>6274722</v>
          </cell>
          <cell r="B7138" t="str">
            <v>Plochý roh...GK-F70170LGR</v>
          </cell>
          <cell r="C7138">
            <v>1106</v>
          </cell>
          <cell r="D7138">
            <v>1</v>
          </cell>
          <cell r="E7138" t="str">
            <v>KS</v>
          </cell>
          <cell r="F7138">
            <v>1106</v>
          </cell>
        </row>
        <row r="7139">
          <cell r="A7139">
            <v>6274726</v>
          </cell>
          <cell r="B7139" t="str">
            <v>Plochý roh...GK-F70170GR</v>
          </cell>
          <cell r="C7139">
            <v>1106</v>
          </cell>
          <cell r="D7139">
            <v>1</v>
          </cell>
          <cell r="E7139" t="str">
            <v>KS</v>
          </cell>
          <cell r="F7139">
            <v>1106</v>
          </cell>
        </row>
        <row r="7140">
          <cell r="A7140">
            <v>6274740</v>
          </cell>
          <cell r="B7140" t="str">
            <v>s kartáčovou lištou...GK-I70170RW</v>
          </cell>
          <cell r="C7140">
            <v>1033</v>
          </cell>
          <cell r="D7140">
            <v>1</v>
          </cell>
          <cell r="E7140" t="str">
            <v>KS</v>
          </cell>
          <cell r="F7140">
            <v>1033</v>
          </cell>
        </row>
        <row r="7141">
          <cell r="A7141">
            <v>6274742</v>
          </cell>
          <cell r="B7141" t="str">
            <v>s kartáčovou lištou...GK-I70170LGR</v>
          </cell>
          <cell r="C7141">
            <v>1033</v>
          </cell>
          <cell r="D7141">
            <v>1</v>
          </cell>
          <cell r="E7141" t="str">
            <v>KS</v>
          </cell>
          <cell r="F7141">
            <v>1033</v>
          </cell>
        </row>
        <row r="7142">
          <cell r="A7142">
            <v>6274760</v>
          </cell>
          <cell r="B7142" t="str">
            <v>Díl T...GK-T70170RW</v>
          </cell>
          <cell r="C7142">
            <v>1175</v>
          </cell>
          <cell r="D7142">
            <v>1</v>
          </cell>
          <cell r="E7142" t="str">
            <v>KS</v>
          </cell>
          <cell r="F7142">
            <v>1175</v>
          </cell>
        </row>
        <row r="7143">
          <cell r="A7143">
            <v>6274762</v>
          </cell>
          <cell r="B7143" t="str">
            <v>Díl T...GK-T70170LGR</v>
          </cell>
          <cell r="C7143">
            <v>1175</v>
          </cell>
          <cell r="D7143">
            <v>1</v>
          </cell>
          <cell r="E7143" t="str">
            <v>KS</v>
          </cell>
          <cell r="F7143">
            <v>1175</v>
          </cell>
        </row>
        <row r="7144">
          <cell r="A7144">
            <v>6274770</v>
          </cell>
          <cell r="B7144" t="str">
            <v>Koncový díl...GK-E70170RW</v>
          </cell>
          <cell r="C7144">
            <v>124</v>
          </cell>
          <cell r="D7144">
            <v>1</v>
          </cell>
          <cell r="E7144" t="str">
            <v>KS</v>
          </cell>
          <cell r="F7144">
            <v>124</v>
          </cell>
        </row>
        <row r="7145">
          <cell r="A7145">
            <v>6274771</v>
          </cell>
          <cell r="B7145" t="str">
            <v>Koncový díl...GK-E70170CW</v>
          </cell>
          <cell r="C7145">
            <v>124</v>
          </cell>
          <cell r="D7145">
            <v>1</v>
          </cell>
          <cell r="E7145" t="str">
            <v>KS</v>
          </cell>
          <cell r="F7145">
            <v>124</v>
          </cell>
        </row>
        <row r="7146">
          <cell r="A7146">
            <v>6274772</v>
          </cell>
          <cell r="B7146" t="str">
            <v>Koncový díl...GK-E70170LGR</v>
          </cell>
          <cell r="C7146">
            <v>124</v>
          </cell>
          <cell r="D7146">
            <v>1</v>
          </cell>
          <cell r="E7146" t="str">
            <v>KS</v>
          </cell>
          <cell r="F7146">
            <v>124</v>
          </cell>
        </row>
        <row r="7147">
          <cell r="A7147">
            <v>6274776</v>
          </cell>
          <cell r="B7147" t="str">
            <v>Koncový díl...GK-E70170GR</v>
          </cell>
          <cell r="C7147">
            <v>124</v>
          </cell>
          <cell r="D7147">
            <v>1</v>
          </cell>
          <cell r="E7147" t="str">
            <v>KS</v>
          </cell>
          <cell r="F7147">
            <v>124</v>
          </cell>
        </row>
        <row r="7148">
          <cell r="A7148">
            <v>6274790</v>
          </cell>
          <cell r="B7148" t="str">
            <v>Kryt vnějšího rohu...GK-OTGARW</v>
          </cell>
          <cell r="C7148">
            <v>450</v>
          </cell>
          <cell r="D7148">
            <v>1</v>
          </cell>
          <cell r="E7148" t="str">
            <v>KS</v>
          </cell>
          <cell r="F7148">
            <v>450</v>
          </cell>
        </row>
        <row r="7149">
          <cell r="A7149">
            <v>6274792</v>
          </cell>
          <cell r="B7149" t="str">
            <v>Kryt vnějšího rohu...GK-OTGALGR</v>
          </cell>
          <cell r="C7149">
            <v>450</v>
          </cell>
          <cell r="D7149">
            <v>1</v>
          </cell>
          <cell r="E7149" t="str">
            <v>KS</v>
          </cell>
          <cell r="F7149">
            <v>450</v>
          </cell>
        </row>
        <row r="7150">
          <cell r="A7150">
            <v>6274810</v>
          </cell>
          <cell r="B7150" t="str">
            <v>Krycí rámeček...G-KWAO70110RW</v>
          </cell>
          <cell r="C7150">
            <v>248</v>
          </cell>
          <cell r="D7150">
            <v>1</v>
          </cell>
          <cell r="E7150" t="str">
            <v>KS</v>
          </cell>
          <cell r="F7150">
            <v>248</v>
          </cell>
        </row>
        <row r="7151">
          <cell r="A7151">
            <v>6274820</v>
          </cell>
          <cell r="B7151" t="str">
            <v>Krycí rámeček...G-KWAO70130RW</v>
          </cell>
          <cell r="C7151">
            <v>242</v>
          </cell>
          <cell r="D7151">
            <v>1</v>
          </cell>
          <cell r="E7151" t="str">
            <v>KS</v>
          </cell>
          <cell r="F7151">
            <v>242</v>
          </cell>
        </row>
        <row r="7152">
          <cell r="A7152">
            <v>6274830</v>
          </cell>
          <cell r="B7152" t="str">
            <v>Krycí rámeček...G-KWAO70170RW</v>
          </cell>
          <cell r="C7152">
            <v>266</v>
          </cell>
          <cell r="D7152">
            <v>1</v>
          </cell>
          <cell r="E7152" t="str">
            <v>KS</v>
          </cell>
          <cell r="F7152">
            <v>266</v>
          </cell>
        </row>
        <row r="7153">
          <cell r="A7153">
            <v>6274840</v>
          </cell>
          <cell r="B7153" t="str">
            <v>Krycí rámeček...G-KWAO70210RW</v>
          </cell>
          <cell r="C7153">
            <v>268</v>
          </cell>
          <cell r="D7153">
            <v>1</v>
          </cell>
          <cell r="E7153" t="str">
            <v>KS</v>
          </cell>
          <cell r="F7153">
            <v>268</v>
          </cell>
        </row>
        <row r="7154">
          <cell r="A7154">
            <v>6274870</v>
          </cell>
          <cell r="B7154" t="str">
            <v>Krycí rámeček...G-KWAG70170RW</v>
          </cell>
          <cell r="C7154">
            <v>369</v>
          </cell>
          <cell r="D7154">
            <v>1</v>
          </cell>
          <cell r="E7154" t="str">
            <v>KS</v>
          </cell>
          <cell r="F7154">
            <v>369</v>
          </cell>
        </row>
        <row r="7155">
          <cell r="A7155">
            <v>6274900</v>
          </cell>
          <cell r="B7155" t="str">
            <v>Přepážka PVC...GK-TW70</v>
          </cell>
          <cell r="C7155">
            <v>50</v>
          </cell>
          <cell r="D7155">
            <v>1</v>
          </cell>
          <cell r="E7155" t="str">
            <v>M</v>
          </cell>
          <cell r="F7155">
            <v>50</v>
          </cell>
        </row>
        <row r="7156">
          <cell r="A7156">
            <v>6274920</v>
          </cell>
          <cell r="B7156" t="str">
            <v>Krycí rámeček...G-KWAO90130RW</v>
          </cell>
          <cell r="C7156">
            <v>248</v>
          </cell>
          <cell r="D7156">
            <v>1</v>
          </cell>
          <cell r="E7156" t="str">
            <v>KS</v>
          </cell>
          <cell r="F7156">
            <v>248</v>
          </cell>
        </row>
        <row r="7157">
          <cell r="A7157">
            <v>6274930</v>
          </cell>
          <cell r="B7157" t="str">
            <v>Krycí rámeček...G-KWAO90170RW</v>
          </cell>
          <cell r="C7157">
            <v>278</v>
          </cell>
          <cell r="D7157">
            <v>1</v>
          </cell>
          <cell r="E7157" t="str">
            <v>KS</v>
          </cell>
          <cell r="F7157">
            <v>278</v>
          </cell>
        </row>
        <row r="7158">
          <cell r="A7158">
            <v>6276900</v>
          </cell>
          <cell r="B7158" t="str">
            <v>Kanál pro vestavbu přístrojů...GA-S90130RW</v>
          </cell>
          <cell r="C7158">
            <v>2536</v>
          </cell>
          <cell r="D7158">
            <v>1</v>
          </cell>
          <cell r="E7158" t="str">
            <v>M</v>
          </cell>
          <cell r="F7158">
            <v>2536</v>
          </cell>
        </row>
        <row r="7159">
          <cell r="A7159">
            <v>6276940</v>
          </cell>
          <cell r="B7159" t="str">
            <v>s kartáčovou lištou...GA-SI90130RW</v>
          </cell>
          <cell r="C7159">
            <v>4054</v>
          </cell>
          <cell r="D7159">
            <v>1</v>
          </cell>
          <cell r="E7159" t="str">
            <v>KS</v>
          </cell>
          <cell r="F7159">
            <v>4054</v>
          </cell>
        </row>
        <row r="7160">
          <cell r="A7160">
            <v>6277000</v>
          </cell>
          <cell r="B7160" t="str">
            <v>Kanál pro vestavbu přístrojů...GS-S70110RW</v>
          </cell>
          <cell r="C7160">
            <v>1200</v>
          </cell>
          <cell r="D7160">
            <v>1</v>
          </cell>
          <cell r="E7160" t="str">
            <v>M</v>
          </cell>
          <cell r="F7160">
            <v>1200</v>
          </cell>
        </row>
        <row r="7161">
          <cell r="A7161">
            <v>6277010</v>
          </cell>
          <cell r="B7161" t="str">
            <v>s kartáčovou lištou...GS-SA70110RW</v>
          </cell>
          <cell r="C7161">
            <v>3074</v>
          </cell>
          <cell r="D7161">
            <v>1</v>
          </cell>
          <cell r="E7161" t="str">
            <v>KS</v>
          </cell>
          <cell r="F7161">
            <v>3074</v>
          </cell>
        </row>
        <row r="7162">
          <cell r="A7162">
            <v>6277020</v>
          </cell>
          <cell r="B7162" t="str">
            <v>Plochý roh...GS-SFS70110RW</v>
          </cell>
          <cell r="C7162">
            <v>3377</v>
          </cell>
          <cell r="D7162">
            <v>1</v>
          </cell>
          <cell r="E7162" t="str">
            <v>KS</v>
          </cell>
          <cell r="F7162">
            <v>3377</v>
          </cell>
        </row>
        <row r="7163">
          <cell r="A7163">
            <v>6277040</v>
          </cell>
          <cell r="B7163" t="str">
            <v>s kartáčovou lištou...GS-SI70110RW</v>
          </cell>
          <cell r="C7163">
            <v>1729</v>
          </cell>
          <cell r="D7163">
            <v>1</v>
          </cell>
          <cell r="E7163" t="str">
            <v>KS</v>
          </cell>
          <cell r="F7163">
            <v>1729</v>
          </cell>
        </row>
        <row r="7164">
          <cell r="A7164">
            <v>6277060</v>
          </cell>
          <cell r="B7164" t="str">
            <v>Díl T...GS-ST70110RW</v>
          </cell>
          <cell r="C7164">
            <v>2866</v>
          </cell>
          <cell r="D7164">
            <v>1</v>
          </cell>
          <cell r="E7164" t="str">
            <v>KS</v>
          </cell>
          <cell r="F7164">
            <v>2866</v>
          </cell>
        </row>
        <row r="7165">
          <cell r="A7165">
            <v>6277070</v>
          </cell>
          <cell r="B7165" t="str">
            <v>Koncový díl...GS-E70110RW</v>
          </cell>
          <cell r="C7165">
            <v>1100</v>
          </cell>
          <cell r="D7165">
            <v>1</v>
          </cell>
          <cell r="E7165" t="str">
            <v>KS</v>
          </cell>
          <cell r="F7165">
            <v>1100</v>
          </cell>
        </row>
        <row r="7166">
          <cell r="A7166">
            <v>6277090</v>
          </cell>
          <cell r="B7166" t="str">
            <v>Přepážka 70 mm...GS-TW70</v>
          </cell>
          <cell r="C7166">
            <v>217</v>
          </cell>
          <cell r="D7166">
            <v>1</v>
          </cell>
          <cell r="E7166" t="str">
            <v>M</v>
          </cell>
          <cell r="F7166">
            <v>217</v>
          </cell>
        </row>
        <row r="7167">
          <cell r="A7167">
            <v>6277095</v>
          </cell>
          <cell r="B7167" t="str">
            <v>Přepážka 90 mm...GS-TW90</v>
          </cell>
          <cell r="C7167">
            <v>290</v>
          </cell>
          <cell r="D7167">
            <v>1</v>
          </cell>
          <cell r="E7167" t="str">
            <v>M</v>
          </cell>
          <cell r="F7167">
            <v>290</v>
          </cell>
        </row>
        <row r="7168">
          <cell r="A7168">
            <v>6277100</v>
          </cell>
          <cell r="B7168" t="str">
            <v>Kanál pro vestavbu přístrojů...GS-S90110RW</v>
          </cell>
          <cell r="C7168">
            <v>1522</v>
          </cell>
          <cell r="D7168">
            <v>1</v>
          </cell>
          <cell r="E7168" t="str">
            <v>M</v>
          </cell>
          <cell r="F7168">
            <v>1522</v>
          </cell>
        </row>
        <row r="7169">
          <cell r="A7169">
            <v>6277200</v>
          </cell>
          <cell r="B7169" t="str">
            <v>Kanál pro vestavbu přístrojů...GS-S70130RW</v>
          </cell>
          <cell r="C7169">
            <v>1244</v>
          </cell>
          <cell r="D7169">
            <v>1</v>
          </cell>
          <cell r="E7169" t="str">
            <v>M</v>
          </cell>
          <cell r="F7169">
            <v>1244</v>
          </cell>
        </row>
        <row r="7170">
          <cell r="A7170">
            <v>6277210</v>
          </cell>
          <cell r="B7170" t="str">
            <v>s kartáčovou lištou...GS-SA70130RW</v>
          </cell>
          <cell r="C7170">
            <v>3115</v>
          </cell>
          <cell r="D7170">
            <v>1</v>
          </cell>
          <cell r="E7170" t="str">
            <v>KS</v>
          </cell>
          <cell r="F7170">
            <v>3115</v>
          </cell>
        </row>
        <row r="7171">
          <cell r="A7171">
            <v>6277240</v>
          </cell>
          <cell r="B7171" t="str">
            <v>s kartáčovou lištou...GS-SI70130RW</v>
          </cell>
          <cell r="C7171">
            <v>1838</v>
          </cell>
          <cell r="D7171">
            <v>1</v>
          </cell>
          <cell r="E7171" t="str">
            <v>KS</v>
          </cell>
          <cell r="F7171">
            <v>1838</v>
          </cell>
        </row>
        <row r="7172">
          <cell r="A7172">
            <v>6277260</v>
          </cell>
          <cell r="B7172" t="str">
            <v>Díl T...GS-ST70130RW</v>
          </cell>
          <cell r="C7172">
            <v>2985</v>
          </cell>
          <cell r="D7172">
            <v>1</v>
          </cell>
          <cell r="E7172" t="str">
            <v>KS</v>
          </cell>
          <cell r="F7172">
            <v>2985</v>
          </cell>
        </row>
        <row r="7173">
          <cell r="A7173">
            <v>6277270</v>
          </cell>
          <cell r="B7173" t="str">
            <v>Koncový díl...GS-E70130RW</v>
          </cell>
          <cell r="C7173">
            <v>1128</v>
          </cell>
          <cell r="D7173">
            <v>1</v>
          </cell>
          <cell r="E7173" t="str">
            <v>KS</v>
          </cell>
          <cell r="F7173">
            <v>1128</v>
          </cell>
        </row>
        <row r="7174">
          <cell r="A7174">
            <v>6277290</v>
          </cell>
          <cell r="B7174" t="str">
            <v>Spojka...GS-KUP70</v>
          </cell>
          <cell r="C7174">
            <v>176</v>
          </cell>
          <cell r="D7174">
            <v>1</v>
          </cell>
          <cell r="E7174" t="str">
            <v>VPE</v>
          </cell>
          <cell r="F7174">
            <v>176</v>
          </cell>
        </row>
        <row r="7175">
          <cell r="A7175">
            <v>6277294</v>
          </cell>
          <cell r="B7175" t="str">
            <v>Spojka 90...GS-KUP90</v>
          </cell>
          <cell r="C7175">
            <v>210</v>
          </cell>
          <cell r="D7175">
            <v>1</v>
          </cell>
          <cell r="E7175" t="str">
            <v>VPE</v>
          </cell>
          <cell r="F7175">
            <v>210</v>
          </cell>
        </row>
        <row r="7176">
          <cell r="A7176">
            <v>6277300</v>
          </cell>
          <cell r="B7176" t="str">
            <v>Kanál pro vestavbu přístrojů...GS-S90130RW</v>
          </cell>
          <cell r="C7176">
            <v>1555</v>
          </cell>
          <cell r="D7176">
            <v>1</v>
          </cell>
          <cell r="E7176" t="str">
            <v>M</v>
          </cell>
          <cell r="F7176">
            <v>1555</v>
          </cell>
        </row>
        <row r="7177">
          <cell r="A7177">
            <v>6277370</v>
          </cell>
          <cell r="B7177" t="str">
            <v>Koncový díl...GS-E90130RW</v>
          </cell>
          <cell r="C7177">
            <v>1325</v>
          </cell>
          <cell r="D7177">
            <v>1</v>
          </cell>
          <cell r="E7177" t="str">
            <v>KS</v>
          </cell>
          <cell r="F7177">
            <v>1325</v>
          </cell>
        </row>
        <row r="7178">
          <cell r="A7178">
            <v>6277400</v>
          </cell>
          <cell r="B7178" t="str">
            <v>Kanál pro vestavbu přístrojů...GS-A70130RW</v>
          </cell>
          <cell r="C7178">
            <v>1220</v>
          </cell>
          <cell r="D7178">
            <v>1</v>
          </cell>
          <cell r="E7178" t="str">
            <v>M</v>
          </cell>
          <cell r="F7178">
            <v>1220</v>
          </cell>
        </row>
        <row r="7179">
          <cell r="A7179">
            <v>6277440</v>
          </cell>
          <cell r="B7179" t="str">
            <v>s kartáčovou lištou...GS-AI70130RW</v>
          </cell>
          <cell r="C7179">
            <v>1801</v>
          </cell>
          <cell r="D7179">
            <v>1</v>
          </cell>
          <cell r="E7179" t="str">
            <v>KS</v>
          </cell>
          <cell r="F7179">
            <v>1801</v>
          </cell>
        </row>
        <row r="7180">
          <cell r="A7180">
            <v>6277500</v>
          </cell>
          <cell r="B7180" t="str">
            <v>Kanál pro vestavbu přístrojů...GS-A90130RW</v>
          </cell>
          <cell r="C7180">
            <v>1555</v>
          </cell>
          <cell r="D7180">
            <v>1</v>
          </cell>
          <cell r="E7180" t="str">
            <v>M</v>
          </cell>
          <cell r="F7180">
            <v>1555</v>
          </cell>
        </row>
        <row r="7181">
          <cell r="A7181">
            <v>6277520</v>
          </cell>
          <cell r="B7181" t="str">
            <v>Plochý roh...GS-AFS90130RW</v>
          </cell>
          <cell r="C7181">
            <v>4436</v>
          </cell>
          <cell r="D7181">
            <v>1</v>
          </cell>
          <cell r="E7181" t="str">
            <v>KS</v>
          </cell>
          <cell r="F7181">
            <v>4436</v>
          </cell>
        </row>
        <row r="7182">
          <cell r="A7182">
            <v>6277600</v>
          </cell>
          <cell r="B7182" t="str">
            <v>Kanál pro vestavbu přístrojů...GS-S70170RW</v>
          </cell>
          <cell r="C7182">
            <v>1456</v>
          </cell>
          <cell r="D7182">
            <v>1</v>
          </cell>
          <cell r="E7182" t="str">
            <v>M</v>
          </cell>
          <cell r="F7182">
            <v>1456</v>
          </cell>
        </row>
        <row r="7183">
          <cell r="A7183">
            <v>6277602</v>
          </cell>
          <cell r="B7183" t="str">
            <v>Kanál pro vestavbu přístrojů...GS-S70170LGR</v>
          </cell>
          <cell r="C7183">
            <v>1456</v>
          </cell>
          <cell r="D7183">
            <v>1</v>
          </cell>
          <cell r="E7183" t="str">
            <v>M</v>
          </cell>
          <cell r="F7183">
            <v>1456</v>
          </cell>
        </row>
        <row r="7184">
          <cell r="A7184">
            <v>6277610</v>
          </cell>
          <cell r="B7184" t="str">
            <v>s kartáčovou lištou...GS-SA70170RW</v>
          </cell>
          <cell r="C7184">
            <v>3172</v>
          </cell>
          <cell r="D7184">
            <v>1</v>
          </cell>
          <cell r="E7184" t="str">
            <v>KS</v>
          </cell>
          <cell r="F7184">
            <v>3172</v>
          </cell>
        </row>
        <row r="7185">
          <cell r="A7185">
            <v>6277620</v>
          </cell>
          <cell r="B7185" t="str">
            <v>Plochý roh...GS-SFS70170RW</v>
          </cell>
          <cell r="C7185">
            <v>3512</v>
          </cell>
          <cell r="D7185">
            <v>1</v>
          </cell>
          <cell r="E7185" t="str">
            <v>KS</v>
          </cell>
          <cell r="F7185">
            <v>3512</v>
          </cell>
        </row>
        <row r="7186">
          <cell r="A7186">
            <v>6277640</v>
          </cell>
          <cell r="B7186" t="str">
            <v>s kartáčovou lištou...GS-SI70170RW</v>
          </cell>
          <cell r="C7186">
            <v>1902</v>
          </cell>
          <cell r="D7186">
            <v>1</v>
          </cell>
          <cell r="E7186" t="str">
            <v>KS</v>
          </cell>
          <cell r="F7186">
            <v>1902</v>
          </cell>
        </row>
        <row r="7187">
          <cell r="A7187">
            <v>6277660</v>
          </cell>
          <cell r="B7187" t="str">
            <v>Díl T...GS-ST70170RW</v>
          </cell>
          <cell r="C7187">
            <v>3039</v>
          </cell>
          <cell r="D7187">
            <v>1</v>
          </cell>
          <cell r="E7187" t="str">
            <v>KS</v>
          </cell>
          <cell r="F7187">
            <v>3039</v>
          </cell>
        </row>
        <row r="7188">
          <cell r="A7188">
            <v>6277670</v>
          </cell>
          <cell r="B7188" t="str">
            <v>Koncový díl...GS-E70170RW</v>
          </cell>
          <cell r="C7188">
            <v>1200</v>
          </cell>
          <cell r="D7188">
            <v>1</v>
          </cell>
          <cell r="E7188" t="str">
            <v>KS</v>
          </cell>
          <cell r="F7188">
            <v>1200</v>
          </cell>
        </row>
        <row r="7189">
          <cell r="A7189">
            <v>6277700</v>
          </cell>
          <cell r="B7189" t="str">
            <v>Kanál pro vestavbu přístrojů...GS-S90170RW</v>
          </cell>
          <cell r="C7189">
            <v>1803</v>
          </cell>
          <cell r="D7189">
            <v>1</v>
          </cell>
          <cell r="E7189" t="str">
            <v>M</v>
          </cell>
          <cell r="F7189">
            <v>1803</v>
          </cell>
        </row>
        <row r="7190">
          <cell r="A7190">
            <v>6277710</v>
          </cell>
          <cell r="B7190" t="str">
            <v>s kartáčovou lištou...GS-SA90170RW</v>
          </cell>
          <cell r="C7190">
            <v>3949</v>
          </cell>
          <cell r="D7190">
            <v>1</v>
          </cell>
          <cell r="E7190" t="str">
            <v>KS</v>
          </cell>
          <cell r="F7190">
            <v>3949</v>
          </cell>
        </row>
        <row r="7191">
          <cell r="A7191">
            <v>6277720</v>
          </cell>
          <cell r="B7191" t="str">
            <v>Plochý roh...GS-SFS90170RW</v>
          </cell>
          <cell r="C7191">
            <v>4512</v>
          </cell>
          <cell r="D7191">
            <v>1</v>
          </cell>
          <cell r="E7191" t="str">
            <v>KS</v>
          </cell>
          <cell r="F7191">
            <v>4512</v>
          </cell>
        </row>
        <row r="7192">
          <cell r="A7192">
            <v>6277740</v>
          </cell>
          <cell r="B7192" t="str">
            <v>s kartáčovou lištou...GS-SI90170RW</v>
          </cell>
          <cell r="C7192">
            <v>2134</v>
          </cell>
          <cell r="D7192">
            <v>1</v>
          </cell>
          <cell r="E7192" t="str">
            <v>KS</v>
          </cell>
          <cell r="F7192">
            <v>2134</v>
          </cell>
        </row>
        <row r="7193">
          <cell r="A7193">
            <v>6277760</v>
          </cell>
          <cell r="B7193" t="str">
            <v>Díl T...GS-ST90170RW</v>
          </cell>
          <cell r="C7193">
            <v>3651</v>
          </cell>
          <cell r="D7193">
            <v>1</v>
          </cell>
          <cell r="E7193" t="str">
            <v>KS</v>
          </cell>
          <cell r="F7193">
            <v>3651</v>
          </cell>
        </row>
        <row r="7194">
          <cell r="A7194">
            <v>6277770</v>
          </cell>
          <cell r="B7194" t="str">
            <v>Koncový díl...GS-E90170RW</v>
          </cell>
          <cell r="C7194">
            <v>1395</v>
          </cell>
          <cell r="D7194">
            <v>1</v>
          </cell>
          <cell r="E7194" t="str">
            <v>KS</v>
          </cell>
          <cell r="F7194">
            <v>1395</v>
          </cell>
        </row>
        <row r="7195">
          <cell r="A7195">
            <v>6277800</v>
          </cell>
          <cell r="B7195" t="str">
            <v>Kanál pro vestavbu přístrojů...GS-A70170RW</v>
          </cell>
          <cell r="C7195">
            <v>1456</v>
          </cell>
          <cell r="D7195">
            <v>1</v>
          </cell>
          <cell r="E7195" t="str">
            <v>M</v>
          </cell>
          <cell r="F7195">
            <v>1456</v>
          </cell>
        </row>
        <row r="7196">
          <cell r="A7196">
            <v>6277810</v>
          </cell>
          <cell r="B7196" t="str">
            <v>Vnější roh...GS-AA70170RW</v>
          </cell>
          <cell r="C7196">
            <v>3233</v>
          </cell>
          <cell r="D7196">
            <v>1</v>
          </cell>
          <cell r="E7196" t="str">
            <v>KS</v>
          </cell>
          <cell r="F7196">
            <v>3233</v>
          </cell>
        </row>
        <row r="7197">
          <cell r="A7197">
            <v>6277820</v>
          </cell>
          <cell r="B7197" t="str">
            <v>Plochý roh...GS-AFS70170RW</v>
          </cell>
          <cell r="C7197">
            <v>3582</v>
          </cell>
          <cell r="D7197">
            <v>1</v>
          </cell>
          <cell r="E7197" t="str">
            <v>KS</v>
          </cell>
          <cell r="F7197">
            <v>3582</v>
          </cell>
        </row>
        <row r="7198">
          <cell r="A7198">
            <v>6277830</v>
          </cell>
          <cell r="B7198" t="str">
            <v>Plochý roh...GS-AFF70170RW</v>
          </cell>
          <cell r="C7198">
            <v>3582</v>
          </cell>
          <cell r="D7198">
            <v>1</v>
          </cell>
          <cell r="E7198" t="str">
            <v>KS</v>
          </cell>
          <cell r="F7198">
            <v>3582</v>
          </cell>
        </row>
        <row r="7199">
          <cell r="A7199">
            <v>6277840</v>
          </cell>
          <cell r="B7199" t="str">
            <v>s kartáčovou lištou...GS-AI70170RW</v>
          </cell>
          <cell r="C7199">
            <v>1942</v>
          </cell>
          <cell r="D7199">
            <v>1</v>
          </cell>
          <cell r="E7199" t="str">
            <v>KS</v>
          </cell>
          <cell r="F7199">
            <v>1942</v>
          </cell>
        </row>
        <row r="7200">
          <cell r="A7200">
            <v>6277860</v>
          </cell>
          <cell r="B7200" t="str">
            <v>Díl T...GS-AT70170RW</v>
          </cell>
          <cell r="C7200">
            <v>3039</v>
          </cell>
          <cell r="D7200">
            <v>1</v>
          </cell>
          <cell r="E7200" t="str">
            <v>KS</v>
          </cell>
          <cell r="F7200">
            <v>3039</v>
          </cell>
        </row>
        <row r="7201">
          <cell r="A7201">
            <v>6277900</v>
          </cell>
          <cell r="B7201" t="str">
            <v>Kanál pro vestavbu přístrojů...GS-A90170RW</v>
          </cell>
          <cell r="C7201">
            <v>1803</v>
          </cell>
          <cell r="D7201">
            <v>1</v>
          </cell>
          <cell r="E7201" t="str">
            <v>M</v>
          </cell>
          <cell r="F7201">
            <v>1803</v>
          </cell>
        </row>
        <row r="7202">
          <cell r="A7202">
            <v>6277940</v>
          </cell>
          <cell r="B7202" t="str">
            <v>s kartáčovou lištou...GS-AI90170RW</v>
          </cell>
          <cell r="C7202">
            <v>2134</v>
          </cell>
          <cell r="D7202">
            <v>1</v>
          </cell>
          <cell r="E7202" t="str">
            <v>KS</v>
          </cell>
          <cell r="F7202">
            <v>2134</v>
          </cell>
        </row>
        <row r="7203">
          <cell r="A7203">
            <v>6278000</v>
          </cell>
          <cell r="B7203" t="str">
            <v>Kanál pro vestavbu přístrojů...GS-A70210RW</v>
          </cell>
          <cell r="C7203">
            <v>1598</v>
          </cell>
          <cell r="D7203">
            <v>1</v>
          </cell>
          <cell r="E7203" t="str">
            <v>M</v>
          </cell>
          <cell r="F7203">
            <v>1598</v>
          </cell>
        </row>
        <row r="7204">
          <cell r="A7204">
            <v>6278010</v>
          </cell>
          <cell r="B7204" t="str">
            <v>Vnější roh...GS-AA70210RW</v>
          </cell>
          <cell r="C7204">
            <v>3229</v>
          </cell>
          <cell r="D7204">
            <v>1</v>
          </cell>
          <cell r="E7204" t="str">
            <v>KS</v>
          </cell>
          <cell r="F7204">
            <v>3229</v>
          </cell>
        </row>
        <row r="7205">
          <cell r="A7205">
            <v>6278020</v>
          </cell>
          <cell r="B7205" t="str">
            <v>Plochý roh...GS-AFS70210RW</v>
          </cell>
          <cell r="C7205">
            <v>3687</v>
          </cell>
          <cell r="D7205">
            <v>1</v>
          </cell>
          <cell r="E7205" t="str">
            <v>KS</v>
          </cell>
          <cell r="F7205">
            <v>3687</v>
          </cell>
        </row>
        <row r="7206">
          <cell r="A7206">
            <v>6278030</v>
          </cell>
          <cell r="B7206" t="str">
            <v>Plochý roh...GS-AFF70210RW</v>
          </cell>
          <cell r="C7206">
            <v>3614</v>
          </cell>
          <cell r="D7206">
            <v>1</v>
          </cell>
          <cell r="E7206" t="str">
            <v>KS</v>
          </cell>
          <cell r="F7206">
            <v>3614</v>
          </cell>
        </row>
        <row r="7207">
          <cell r="A7207">
            <v>6278050</v>
          </cell>
          <cell r="B7207" t="str">
            <v>s kartáčovou lištou...GS-AI70210RW</v>
          </cell>
          <cell r="C7207">
            <v>2045</v>
          </cell>
          <cell r="D7207">
            <v>1</v>
          </cell>
          <cell r="E7207" t="str">
            <v>KS</v>
          </cell>
          <cell r="F7207">
            <v>2045</v>
          </cell>
        </row>
        <row r="7208">
          <cell r="A7208">
            <v>6278060</v>
          </cell>
          <cell r="B7208" t="str">
            <v>Díl T...GS-AT70210RW</v>
          </cell>
          <cell r="C7208">
            <v>3166</v>
          </cell>
          <cell r="D7208">
            <v>1</v>
          </cell>
          <cell r="E7208" t="str">
            <v>KS</v>
          </cell>
          <cell r="F7208">
            <v>3166</v>
          </cell>
        </row>
        <row r="7209">
          <cell r="A7209">
            <v>6278070</v>
          </cell>
          <cell r="B7209" t="str">
            <v>Koncový díl...GS-E70210RW</v>
          </cell>
          <cell r="C7209">
            <v>1254</v>
          </cell>
          <cell r="D7209">
            <v>1</v>
          </cell>
          <cell r="E7209" t="str">
            <v>KS</v>
          </cell>
          <cell r="F7209">
            <v>1254</v>
          </cell>
        </row>
        <row r="7210">
          <cell r="A7210">
            <v>6278100</v>
          </cell>
          <cell r="B7210" t="str">
            <v>Kanál pro vestavbu přístrojů...GS-A90210RW</v>
          </cell>
          <cell r="C7210">
            <v>1987</v>
          </cell>
          <cell r="D7210">
            <v>1</v>
          </cell>
          <cell r="E7210" t="str">
            <v>M</v>
          </cell>
          <cell r="F7210">
            <v>1987</v>
          </cell>
        </row>
        <row r="7211">
          <cell r="A7211">
            <v>6278102</v>
          </cell>
          <cell r="B7211" t="str">
            <v>Kanál pro vestavbu přístrojů...GS-A90210LGR</v>
          </cell>
          <cell r="C7211">
            <v>1987</v>
          </cell>
          <cell r="D7211">
            <v>1</v>
          </cell>
          <cell r="E7211" t="str">
            <v>M</v>
          </cell>
          <cell r="F7211">
            <v>1987</v>
          </cell>
        </row>
        <row r="7212">
          <cell r="A7212">
            <v>6278110</v>
          </cell>
          <cell r="B7212" t="str">
            <v>Vnější roh...GS-AA90210RW</v>
          </cell>
          <cell r="C7212">
            <v>4033</v>
          </cell>
          <cell r="D7212">
            <v>1</v>
          </cell>
          <cell r="E7212" t="str">
            <v>KS</v>
          </cell>
          <cell r="F7212">
            <v>4033</v>
          </cell>
        </row>
        <row r="7213">
          <cell r="A7213">
            <v>6278120</v>
          </cell>
          <cell r="B7213" t="str">
            <v>Plochý roh...GS-AFS90210RW</v>
          </cell>
          <cell r="C7213">
            <v>4599</v>
          </cell>
          <cell r="D7213">
            <v>1</v>
          </cell>
          <cell r="E7213" t="str">
            <v>KS</v>
          </cell>
          <cell r="F7213">
            <v>4599</v>
          </cell>
        </row>
        <row r="7214">
          <cell r="A7214">
            <v>6278130</v>
          </cell>
          <cell r="B7214" t="str">
            <v>Plochý roh...GS-AFF90210RW</v>
          </cell>
          <cell r="C7214">
            <v>4599</v>
          </cell>
          <cell r="D7214">
            <v>1</v>
          </cell>
          <cell r="E7214" t="str">
            <v>KS</v>
          </cell>
          <cell r="F7214">
            <v>4599</v>
          </cell>
        </row>
        <row r="7215">
          <cell r="A7215">
            <v>6278140</v>
          </cell>
          <cell r="B7215" t="str">
            <v>s kartáčovou lištou...GS-AI90210RW</v>
          </cell>
          <cell r="C7215">
            <v>2231</v>
          </cell>
          <cell r="D7215">
            <v>1</v>
          </cell>
          <cell r="E7215" t="str">
            <v>KS</v>
          </cell>
          <cell r="F7215">
            <v>2231</v>
          </cell>
        </row>
        <row r="7216">
          <cell r="A7216">
            <v>6278170</v>
          </cell>
          <cell r="B7216" t="str">
            <v>Koncový díl...GS-E90210RW</v>
          </cell>
          <cell r="C7216">
            <v>1451</v>
          </cell>
          <cell r="D7216">
            <v>1</v>
          </cell>
          <cell r="E7216" t="str">
            <v>KS</v>
          </cell>
          <cell r="F7216">
            <v>1451</v>
          </cell>
        </row>
        <row r="7217">
          <cell r="A7217">
            <v>6278200</v>
          </cell>
          <cell r="B7217" t="str">
            <v>Kanál pro vestavbu přístrojů...GS-D70170RW</v>
          </cell>
          <cell r="C7217">
            <v>2368</v>
          </cell>
          <cell r="D7217">
            <v>1</v>
          </cell>
          <cell r="E7217" t="str">
            <v>M</v>
          </cell>
          <cell r="F7217">
            <v>2368</v>
          </cell>
        </row>
        <row r="7218">
          <cell r="A7218">
            <v>6278220</v>
          </cell>
          <cell r="B7218" t="str">
            <v>Plochý roh...GS-DFS70170RW</v>
          </cell>
          <cell r="C7218">
            <v>6780</v>
          </cell>
          <cell r="D7218">
            <v>1</v>
          </cell>
          <cell r="E7218" t="str">
            <v>KS</v>
          </cell>
          <cell r="F7218">
            <v>6780</v>
          </cell>
        </row>
        <row r="7219">
          <cell r="A7219">
            <v>6278230</v>
          </cell>
          <cell r="B7219" t="str">
            <v>Plochý roh...GS-DFF70170RW</v>
          </cell>
          <cell r="C7219">
            <v>6651</v>
          </cell>
          <cell r="D7219">
            <v>1</v>
          </cell>
          <cell r="E7219" t="str">
            <v>KS</v>
          </cell>
          <cell r="F7219">
            <v>6651</v>
          </cell>
        </row>
        <row r="7220">
          <cell r="A7220">
            <v>6278240</v>
          </cell>
          <cell r="B7220" t="str">
            <v>s kartáčovou lištou...GS-DI70170RW</v>
          </cell>
          <cell r="C7220">
            <v>2522</v>
          </cell>
          <cell r="D7220">
            <v>1</v>
          </cell>
          <cell r="E7220" t="str">
            <v>KS</v>
          </cell>
          <cell r="F7220">
            <v>2522</v>
          </cell>
        </row>
        <row r="7221">
          <cell r="A7221">
            <v>6278400</v>
          </cell>
          <cell r="B7221" t="str">
            <v>Kanál pro vestavbu přístrojů...GS-D70210RW</v>
          </cell>
          <cell r="C7221">
            <v>2409</v>
          </cell>
          <cell r="D7221">
            <v>1</v>
          </cell>
          <cell r="E7221" t="str">
            <v>M</v>
          </cell>
          <cell r="F7221">
            <v>2409</v>
          </cell>
        </row>
        <row r="7222">
          <cell r="A7222">
            <v>6278401</v>
          </cell>
          <cell r="B7222" t="str">
            <v>Kanál pro vestavbu přístrojů...GS-D70210CW</v>
          </cell>
          <cell r="C7222">
            <v>1996</v>
          </cell>
          <cell r="D7222">
            <v>1</v>
          </cell>
          <cell r="E7222" t="str">
            <v>M</v>
          </cell>
          <cell r="F7222">
            <v>1996</v>
          </cell>
        </row>
        <row r="7223">
          <cell r="A7223">
            <v>6278410</v>
          </cell>
          <cell r="B7223" t="str">
            <v>s kartáčovou lištou...GS-DA70210RW</v>
          </cell>
          <cell r="C7223">
            <v>5842</v>
          </cell>
          <cell r="D7223">
            <v>1</v>
          </cell>
          <cell r="E7223" t="str">
            <v>KS</v>
          </cell>
          <cell r="F7223">
            <v>5842</v>
          </cell>
        </row>
        <row r="7224">
          <cell r="A7224">
            <v>6278420</v>
          </cell>
          <cell r="B7224" t="str">
            <v>Plochý roh...GS-DFS70210RW</v>
          </cell>
          <cell r="C7224">
            <v>6917</v>
          </cell>
          <cell r="D7224">
            <v>1</v>
          </cell>
          <cell r="E7224" t="str">
            <v>KS</v>
          </cell>
          <cell r="F7224">
            <v>6917</v>
          </cell>
        </row>
        <row r="7225">
          <cell r="A7225">
            <v>6278430</v>
          </cell>
          <cell r="B7225" t="str">
            <v>Plochý roh...GS-DFF70210RW</v>
          </cell>
          <cell r="C7225">
            <v>6917</v>
          </cell>
          <cell r="D7225">
            <v>1</v>
          </cell>
          <cell r="E7225" t="str">
            <v>KS</v>
          </cell>
          <cell r="F7225">
            <v>6917</v>
          </cell>
        </row>
        <row r="7226">
          <cell r="A7226">
            <v>6278440</v>
          </cell>
          <cell r="B7226" t="str">
            <v>s kartáčovou lištou...GS-DI70210RW</v>
          </cell>
          <cell r="C7226">
            <v>2601</v>
          </cell>
          <cell r="D7226">
            <v>1</v>
          </cell>
          <cell r="E7226" t="str">
            <v>KS</v>
          </cell>
          <cell r="F7226">
            <v>2601</v>
          </cell>
        </row>
        <row r="7227">
          <cell r="A7227">
            <v>6278460</v>
          </cell>
          <cell r="B7227" t="str">
            <v>Díl T...GS-DT70210RW</v>
          </cell>
          <cell r="C7227">
            <v>4861</v>
          </cell>
          <cell r="D7227">
            <v>1</v>
          </cell>
          <cell r="E7227" t="str">
            <v>KS</v>
          </cell>
          <cell r="F7227">
            <v>4861</v>
          </cell>
        </row>
        <row r="7228">
          <cell r="A7228">
            <v>6278500</v>
          </cell>
          <cell r="B7228" t="str">
            <v>Kanál pro vestavbu přístrojů...GS-D90210RW</v>
          </cell>
          <cell r="C7228">
            <v>3650</v>
          </cell>
          <cell r="D7228">
            <v>1</v>
          </cell>
          <cell r="E7228" t="str">
            <v>M</v>
          </cell>
          <cell r="F7228">
            <v>3650</v>
          </cell>
        </row>
        <row r="7229">
          <cell r="A7229">
            <v>6278510</v>
          </cell>
          <cell r="B7229" t="str">
            <v>s kartáčovou lištou...GS-DA90210RW</v>
          </cell>
          <cell r="C7229">
            <v>7493</v>
          </cell>
          <cell r="D7229">
            <v>1</v>
          </cell>
          <cell r="E7229" t="str">
            <v>KS</v>
          </cell>
          <cell r="F7229">
            <v>7493</v>
          </cell>
        </row>
        <row r="7230">
          <cell r="A7230">
            <v>6278520</v>
          </cell>
          <cell r="B7230" t="str">
            <v>Plochý roh...GS-DFS90210RW</v>
          </cell>
          <cell r="C7230">
            <v>8856</v>
          </cell>
          <cell r="D7230">
            <v>1</v>
          </cell>
          <cell r="E7230" t="str">
            <v>KS</v>
          </cell>
          <cell r="F7230">
            <v>8856</v>
          </cell>
        </row>
        <row r="7231">
          <cell r="A7231">
            <v>6278530</v>
          </cell>
          <cell r="B7231" t="str">
            <v>Plochý roh...GS-DFF90210RW</v>
          </cell>
          <cell r="C7231">
            <v>8856</v>
          </cell>
          <cell r="D7231">
            <v>1</v>
          </cell>
          <cell r="E7231" t="str">
            <v>KS</v>
          </cell>
          <cell r="F7231">
            <v>8856</v>
          </cell>
        </row>
        <row r="7232">
          <cell r="A7232">
            <v>6278540</v>
          </cell>
          <cell r="B7232" t="str">
            <v>s kartáčovou lištou...GS-DI90210RW</v>
          </cell>
          <cell r="C7232">
            <v>2913</v>
          </cell>
          <cell r="D7232">
            <v>1</v>
          </cell>
          <cell r="E7232" t="str">
            <v>KS</v>
          </cell>
          <cell r="F7232">
            <v>2913</v>
          </cell>
        </row>
        <row r="7233">
          <cell r="A7233">
            <v>6278560</v>
          </cell>
          <cell r="B7233" t="str">
            <v>Díl T...GS-DT90210RW</v>
          </cell>
          <cell r="C7233">
            <v>6226</v>
          </cell>
          <cell r="D7233">
            <v>1</v>
          </cell>
          <cell r="E7233" t="str">
            <v>KS</v>
          </cell>
          <cell r="F7233">
            <v>6226</v>
          </cell>
        </row>
        <row r="7234">
          <cell r="A7234">
            <v>6278680</v>
          </cell>
          <cell r="B7234" t="str">
            <v>Víko...GK-OTGRW</v>
          </cell>
          <cell r="C7234">
            <v>129</v>
          </cell>
          <cell r="D7234">
            <v>1</v>
          </cell>
          <cell r="E7234" t="str">
            <v>M</v>
          </cell>
          <cell r="F7234">
            <v>129</v>
          </cell>
        </row>
        <row r="7235">
          <cell r="A7235">
            <v>6278681</v>
          </cell>
          <cell r="B7235" t="str">
            <v>Víko...GK-OTGCW</v>
          </cell>
          <cell r="C7235">
            <v>129</v>
          </cell>
          <cell r="D7235">
            <v>1</v>
          </cell>
          <cell r="E7235" t="str">
            <v>M</v>
          </cell>
          <cell r="F7235">
            <v>129</v>
          </cell>
        </row>
        <row r="7236">
          <cell r="A7236">
            <v>6278682</v>
          </cell>
          <cell r="B7236" t="str">
            <v>Víko...GK-OTGLGR</v>
          </cell>
          <cell r="C7236">
            <v>129</v>
          </cell>
          <cell r="D7236">
            <v>1</v>
          </cell>
          <cell r="E7236" t="str">
            <v>M</v>
          </cell>
          <cell r="F7236">
            <v>129</v>
          </cell>
        </row>
        <row r="7237">
          <cell r="A7237">
            <v>6278686</v>
          </cell>
          <cell r="B7237" t="str">
            <v>Víko...GK-OTGGR</v>
          </cell>
          <cell r="C7237">
            <v>129</v>
          </cell>
          <cell r="D7237">
            <v>1</v>
          </cell>
          <cell r="E7237" t="str">
            <v>M</v>
          </cell>
          <cell r="F7237">
            <v>129</v>
          </cell>
        </row>
        <row r="7238">
          <cell r="A7238">
            <v>6278780</v>
          </cell>
          <cell r="B7238" t="str">
            <v>víko drážkované...GK-OTKRW</v>
          </cell>
          <cell r="C7238">
            <v>156</v>
          </cell>
          <cell r="D7238">
            <v>1</v>
          </cell>
          <cell r="E7238" t="str">
            <v>M</v>
          </cell>
          <cell r="F7238">
            <v>156</v>
          </cell>
        </row>
        <row r="7239">
          <cell r="A7239">
            <v>6278800</v>
          </cell>
          <cell r="B7239" t="str">
            <v>Krycí rámeček...G-AWAO70110RW</v>
          </cell>
          <cell r="C7239">
            <v>1430</v>
          </cell>
          <cell r="D7239">
            <v>1</v>
          </cell>
          <cell r="E7239" t="str">
            <v>KS</v>
          </cell>
          <cell r="F7239">
            <v>1430</v>
          </cell>
        </row>
        <row r="7240">
          <cell r="A7240">
            <v>6278820</v>
          </cell>
          <cell r="B7240" t="str">
            <v>Krycí rámeček...G-AWAO70170RW</v>
          </cell>
          <cell r="C7240">
            <v>1460</v>
          </cell>
          <cell r="D7240">
            <v>1</v>
          </cell>
          <cell r="E7240" t="str">
            <v>KS</v>
          </cell>
          <cell r="F7240">
            <v>1460</v>
          </cell>
        </row>
        <row r="7241">
          <cell r="A7241">
            <v>6278840</v>
          </cell>
          <cell r="B7241" t="str">
            <v>Krycí rámeček...G-AWAG70110RW</v>
          </cell>
          <cell r="C7241">
            <v>2038</v>
          </cell>
          <cell r="D7241">
            <v>1</v>
          </cell>
          <cell r="E7241" t="str">
            <v>KS</v>
          </cell>
          <cell r="F7241">
            <v>2038</v>
          </cell>
        </row>
        <row r="7242">
          <cell r="A7242">
            <v>6279103</v>
          </cell>
          <cell r="B7242" t="str">
            <v>Kanál pro vestavbu přístrojů...GA-S70170EL</v>
          </cell>
          <cell r="C7242">
            <v>2766</v>
          </cell>
          <cell r="D7242">
            <v>1</v>
          </cell>
          <cell r="E7242" t="str">
            <v>M</v>
          </cell>
          <cell r="F7242">
            <v>2766</v>
          </cell>
        </row>
        <row r="7243">
          <cell r="A7243">
            <v>6279113</v>
          </cell>
          <cell r="B7243" t="str">
            <v>s kartáčovou lištou...GA-SA70170EL</v>
          </cell>
          <cell r="C7243">
            <v>5218</v>
          </cell>
          <cell r="D7243">
            <v>1</v>
          </cell>
          <cell r="E7243" t="str">
            <v>KS</v>
          </cell>
          <cell r="F7243">
            <v>5218</v>
          </cell>
        </row>
        <row r="7244">
          <cell r="A7244">
            <v>6279123</v>
          </cell>
          <cell r="B7244" t="str">
            <v>Plochý roh...GA-SF70170EL</v>
          </cell>
          <cell r="C7244">
            <v>5218</v>
          </cell>
          <cell r="D7244">
            <v>1</v>
          </cell>
          <cell r="E7244" t="str">
            <v>KS</v>
          </cell>
          <cell r="F7244">
            <v>5218</v>
          </cell>
        </row>
        <row r="7245">
          <cell r="A7245">
            <v>6279143</v>
          </cell>
          <cell r="B7245" t="str">
            <v>s kartáčovou lištou...GA-SI70170EL</v>
          </cell>
          <cell r="C7245">
            <v>4322</v>
          </cell>
          <cell r="D7245">
            <v>1</v>
          </cell>
          <cell r="E7245" t="str">
            <v>KS</v>
          </cell>
          <cell r="F7245">
            <v>4322</v>
          </cell>
        </row>
        <row r="7246">
          <cell r="A7246">
            <v>6279200</v>
          </cell>
          <cell r="B7246" t="str">
            <v>Kanál pro vestavbu přístrojů...GA-S70110RW</v>
          </cell>
          <cell r="C7246">
            <v>2190</v>
          </cell>
          <cell r="D7246">
            <v>1</v>
          </cell>
          <cell r="E7246" t="str">
            <v>M</v>
          </cell>
          <cell r="F7246">
            <v>2190</v>
          </cell>
        </row>
        <row r="7247">
          <cell r="A7247">
            <v>6279203</v>
          </cell>
          <cell r="B7247" t="str">
            <v>Kanál pro vestavbu přístrojů...GA-S70110EL</v>
          </cell>
          <cell r="C7247">
            <v>2198</v>
          </cell>
          <cell r="D7247">
            <v>1</v>
          </cell>
          <cell r="E7247" t="str">
            <v>M</v>
          </cell>
          <cell r="F7247">
            <v>2198</v>
          </cell>
        </row>
        <row r="7248">
          <cell r="A7248">
            <v>6279213</v>
          </cell>
          <cell r="B7248" t="str">
            <v>s kartáčovou lištou...GA-SA70110EL</v>
          </cell>
          <cell r="C7248">
            <v>3368</v>
          </cell>
          <cell r="D7248">
            <v>1</v>
          </cell>
          <cell r="E7248" t="str">
            <v>KS</v>
          </cell>
          <cell r="F7248">
            <v>3368</v>
          </cell>
        </row>
        <row r="7249">
          <cell r="A7249">
            <v>6279220</v>
          </cell>
          <cell r="B7249" t="str">
            <v>Plochý roh...GA-SF70110RW</v>
          </cell>
          <cell r="C7249">
            <v>3573</v>
          </cell>
          <cell r="D7249">
            <v>1</v>
          </cell>
          <cell r="E7249" t="str">
            <v>KS</v>
          </cell>
          <cell r="F7249">
            <v>3573</v>
          </cell>
        </row>
        <row r="7250">
          <cell r="A7250">
            <v>6279223</v>
          </cell>
          <cell r="B7250" t="str">
            <v>Plochý roh...GA-SF70110EL</v>
          </cell>
          <cell r="C7250">
            <v>3303</v>
          </cell>
          <cell r="D7250">
            <v>1</v>
          </cell>
          <cell r="E7250" t="str">
            <v>KS</v>
          </cell>
          <cell r="F7250">
            <v>3303</v>
          </cell>
        </row>
        <row r="7251">
          <cell r="A7251">
            <v>6279243</v>
          </cell>
          <cell r="B7251" t="str">
            <v>s kartáčovou lištou...GA-SI70110EL</v>
          </cell>
          <cell r="C7251">
            <v>3368</v>
          </cell>
          <cell r="D7251">
            <v>1</v>
          </cell>
          <cell r="E7251" t="str">
            <v>KS</v>
          </cell>
          <cell r="F7251">
            <v>3368</v>
          </cell>
        </row>
        <row r="7252">
          <cell r="A7252">
            <v>6279270</v>
          </cell>
          <cell r="B7252" t="str">
            <v>Koncový díl...GA-E70110RW</v>
          </cell>
          <cell r="C7252">
            <v>944</v>
          </cell>
          <cell r="D7252">
            <v>1</v>
          </cell>
          <cell r="E7252" t="str">
            <v>KS</v>
          </cell>
          <cell r="F7252">
            <v>944</v>
          </cell>
        </row>
        <row r="7253">
          <cell r="A7253">
            <v>6279273</v>
          </cell>
          <cell r="B7253" t="str">
            <v>Koncový díl...GA-E70110EL</v>
          </cell>
          <cell r="C7253">
            <v>944</v>
          </cell>
          <cell r="D7253">
            <v>1</v>
          </cell>
          <cell r="E7253" t="str">
            <v>KS</v>
          </cell>
          <cell r="F7253">
            <v>944</v>
          </cell>
        </row>
        <row r="7254">
          <cell r="A7254">
            <v>6279300</v>
          </cell>
          <cell r="B7254" t="str">
            <v>Kanál pro vestavbu přístrojů...GA-S70130RW</v>
          </cell>
          <cell r="C7254">
            <v>2443</v>
          </cell>
          <cell r="D7254">
            <v>1</v>
          </cell>
          <cell r="E7254" t="str">
            <v>M</v>
          </cell>
          <cell r="F7254">
            <v>2443</v>
          </cell>
        </row>
        <row r="7255">
          <cell r="A7255">
            <v>6279303</v>
          </cell>
          <cell r="B7255" t="str">
            <v>Kanál pro vestavbu přístrojů...GA-S70130EL</v>
          </cell>
          <cell r="C7255">
            <v>2443</v>
          </cell>
          <cell r="D7255">
            <v>1</v>
          </cell>
          <cell r="E7255" t="str">
            <v>M</v>
          </cell>
          <cell r="F7255">
            <v>2443</v>
          </cell>
        </row>
        <row r="7256">
          <cell r="A7256">
            <v>6279313</v>
          </cell>
          <cell r="B7256" t="str">
            <v>s kartáčovou lištou...GA-SA70130EL</v>
          </cell>
          <cell r="C7256">
            <v>3704</v>
          </cell>
          <cell r="D7256">
            <v>1</v>
          </cell>
          <cell r="E7256" t="str">
            <v>KS</v>
          </cell>
          <cell r="F7256">
            <v>3704</v>
          </cell>
        </row>
        <row r="7257">
          <cell r="A7257">
            <v>6279323</v>
          </cell>
          <cell r="B7257" t="str">
            <v>Plochý roh...GA-SF70130EL</v>
          </cell>
          <cell r="C7257">
            <v>3704</v>
          </cell>
          <cell r="D7257">
            <v>1</v>
          </cell>
          <cell r="E7257" t="str">
            <v>KS</v>
          </cell>
          <cell r="F7257">
            <v>3704</v>
          </cell>
        </row>
        <row r="7258">
          <cell r="A7258">
            <v>6279343</v>
          </cell>
          <cell r="B7258" t="str">
            <v>s kartáčovou lištou...GA-SI70130EL</v>
          </cell>
          <cell r="C7258">
            <v>3704</v>
          </cell>
          <cell r="D7258">
            <v>1</v>
          </cell>
          <cell r="E7258" t="str">
            <v>KS</v>
          </cell>
          <cell r="F7258">
            <v>3704</v>
          </cell>
        </row>
        <row r="7259">
          <cell r="A7259">
            <v>6279370</v>
          </cell>
          <cell r="B7259" t="str">
            <v>Koncový díl...GA-E70130RW</v>
          </cell>
          <cell r="C7259">
            <v>927</v>
          </cell>
          <cell r="D7259">
            <v>1</v>
          </cell>
          <cell r="E7259" t="str">
            <v>KS</v>
          </cell>
          <cell r="F7259">
            <v>927</v>
          </cell>
        </row>
        <row r="7260">
          <cell r="A7260">
            <v>6279373</v>
          </cell>
          <cell r="B7260" t="str">
            <v>Koncový díl...GA-E70130EL</v>
          </cell>
          <cell r="C7260">
            <v>1045</v>
          </cell>
          <cell r="D7260">
            <v>1</v>
          </cell>
          <cell r="E7260" t="str">
            <v>KS</v>
          </cell>
          <cell r="F7260">
            <v>1045</v>
          </cell>
        </row>
        <row r="7261">
          <cell r="A7261">
            <v>6279403</v>
          </cell>
          <cell r="B7261" t="str">
            <v>Kanál pro vestavbu přístrojů...GA-A70170EL</v>
          </cell>
          <cell r="C7261">
            <v>2964</v>
          </cell>
          <cell r="D7261">
            <v>1</v>
          </cell>
          <cell r="E7261" t="str">
            <v>M</v>
          </cell>
          <cell r="F7261">
            <v>2964</v>
          </cell>
        </row>
        <row r="7262">
          <cell r="A7262">
            <v>6279423</v>
          </cell>
          <cell r="B7262" t="str">
            <v>Plochý roh...GA-AFS70170EL</v>
          </cell>
          <cell r="C7262">
            <v>5107</v>
          </cell>
          <cell r="D7262">
            <v>1</v>
          </cell>
          <cell r="E7262" t="str">
            <v>KS</v>
          </cell>
          <cell r="F7262">
            <v>5107</v>
          </cell>
        </row>
        <row r="7263">
          <cell r="A7263">
            <v>6279443</v>
          </cell>
          <cell r="B7263" t="str">
            <v>s kartáčovou lištou...GA-AI70170EL</v>
          </cell>
          <cell r="C7263">
            <v>4683</v>
          </cell>
          <cell r="D7263">
            <v>1</v>
          </cell>
          <cell r="E7263" t="str">
            <v>KS</v>
          </cell>
          <cell r="F7263">
            <v>4683</v>
          </cell>
        </row>
        <row r="7264">
          <cell r="A7264">
            <v>6279473</v>
          </cell>
          <cell r="B7264" t="str">
            <v>Koncový díl...GA-E70170EL</v>
          </cell>
          <cell r="C7264">
            <v>1115</v>
          </cell>
          <cell r="D7264">
            <v>1</v>
          </cell>
          <cell r="E7264" t="str">
            <v>KS</v>
          </cell>
          <cell r="F7264">
            <v>1115</v>
          </cell>
        </row>
        <row r="7265">
          <cell r="A7265">
            <v>6279600</v>
          </cell>
          <cell r="B7265" t="str">
            <v>Kanál pro vestavbu přístrojů...GA-D90210RW</v>
          </cell>
          <cell r="C7265">
            <v>5280</v>
          </cell>
          <cell r="D7265">
            <v>1</v>
          </cell>
          <cell r="E7265" t="str">
            <v>M</v>
          </cell>
          <cell r="F7265">
            <v>5280</v>
          </cell>
        </row>
        <row r="7266">
          <cell r="A7266">
            <v>6279603</v>
          </cell>
          <cell r="B7266" t="str">
            <v>Kanál pro vestavbu přístrojů...GA-D90210EL</v>
          </cell>
          <cell r="C7266">
            <v>3999</v>
          </cell>
          <cell r="D7266">
            <v>1</v>
          </cell>
          <cell r="E7266" t="str">
            <v>M</v>
          </cell>
          <cell r="F7266">
            <v>3999</v>
          </cell>
        </row>
        <row r="7267">
          <cell r="A7267">
            <v>6279613</v>
          </cell>
          <cell r="B7267" t="str">
            <v>s kartáčovou lištou...GA-DA90210EL</v>
          </cell>
          <cell r="C7267">
            <v>6635</v>
          </cell>
          <cell r="D7267">
            <v>1</v>
          </cell>
          <cell r="E7267" t="str">
            <v>KS</v>
          </cell>
          <cell r="F7267">
            <v>6635</v>
          </cell>
        </row>
        <row r="7268">
          <cell r="A7268">
            <v>6279643</v>
          </cell>
          <cell r="B7268" t="str">
            <v>s kartáčovou lištou...GA-DI90210EL</v>
          </cell>
          <cell r="C7268">
            <v>6635</v>
          </cell>
          <cell r="D7268">
            <v>1</v>
          </cell>
          <cell r="E7268" t="str">
            <v>KS</v>
          </cell>
          <cell r="F7268">
            <v>6635</v>
          </cell>
        </row>
        <row r="7269">
          <cell r="A7269">
            <v>6279670</v>
          </cell>
          <cell r="B7269" t="str">
            <v>Koncový díl...GA-E90210RW</v>
          </cell>
          <cell r="C7269">
            <v>1563</v>
          </cell>
          <cell r="D7269">
            <v>1</v>
          </cell>
          <cell r="E7269" t="str">
            <v>KS</v>
          </cell>
          <cell r="F7269">
            <v>1563</v>
          </cell>
        </row>
        <row r="7270">
          <cell r="A7270">
            <v>6279673</v>
          </cell>
          <cell r="B7270" t="str">
            <v>Koncový díl...GA-E90210EL</v>
          </cell>
          <cell r="C7270">
            <v>1636</v>
          </cell>
          <cell r="D7270">
            <v>1</v>
          </cell>
          <cell r="E7270" t="str">
            <v>KS</v>
          </cell>
          <cell r="F7270">
            <v>1636</v>
          </cell>
        </row>
        <row r="7271">
          <cell r="A7271">
            <v>6279701</v>
          </cell>
          <cell r="B7271" t="str">
            <v>Spojka...GA-KUP70</v>
          </cell>
          <cell r="C7271">
            <v>246</v>
          </cell>
          <cell r="D7271">
            <v>1</v>
          </cell>
          <cell r="E7271" t="str">
            <v>VPE</v>
          </cell>
          <cell r="F7271">
            <v>246</v>
          </cell>
        </row>
        <row r="7272">
          <cell r="A7272">
            <v>6279704</v>
          </cell>
          <cell r="B7272" t="str">
            <v>Spojka 90 mm...GA-KUP90</v>
          </cell>
          <cell r="C7272">
            <v>261</v>
          </cell>
          <cell r="D7272">
            <v>1</v>
          </cell>
          <cell r="E7272" t="str">
            <v>VPE</v>
          </cell>
          <cell r="F7272">
            <v>261</v>
          </cell>
        </row>
        <row r="7273">
          <cell r="A7273">
            <v>6279711</v>
          </cell>
          <cell r="B7273" t="str">
            <v>Přepážka...GA-TW70</v>
          </cell>
          <cell r="C7273">
            <v>271</v>
          </cell>
          <cell r="D7273">
            <v>1</v>
          </cell>
          <cell r="E7273" t="str">
            <v>M</v>
          </cell>
          <cell r="F7273">
            <v>271</v>
          </cell>
        </row>
        <row r="7274">
          <cell r="A7274">
            <v>6279720</v>
          </cell>
          <cell r="B7274" t="str">
            <v>Vrchní díl...GA-OTRW</v>
          </cell>
          <cell r="C7274">
            <v>927</v>
          </cell>
          <cell r="D7274">
            <v>1</v>
          </cell>
          <cell r="E7274" t="str">
            <v>M</v>
          </cell>
          <cell r="F7274">
            <v>927</v>
          </cell>
        </row>
        <row r="7275">
          <cell r="A7275">
            <v>6279723</v>
          </cell>
          <cell r="B7275" t="str">
            <v>Vrchní díl...GA-OTEL</v>
          </cell>
          <cell r="C7275">
            <v>927</v>
          </cell>
          <cell r="D7275">
            <v>1</v>
          </cell>
          <cell r="E7275" t="str">
            <v>M</v>
          </cell>
          <cell r="F7275">
            <v>927</v>
          </cell>
        </row>
        <row r="7276">
          <cell r="A7276">
            <v>6279727</v>
          </cell>
          <cell r="B7276" t="str">
            <v>Víko vnějšího rohu...GA-OTAEL</v>
          </cell>
          <cell r="C7276">
            <v>1010</v>
          </cell>
          <cell r="D7276">
            <v>1</v>
          </cell>
          <cell r="E7276" t="str">
            <v>KS</v>
          </cell>
          <cell r="F7276">
            <v>1010</v>
          </cell>
        </row>
        <row r="7277">
          <cell r="A7277">
            <v>6279734</v>
          </cell>
          <cell r="B7277" t="str">
            <v>Víko plochého rohu...GA-OTFRW</v>
          </cell>
          <cell r="C7277">
            <v>1178</v>
          </cell>
          <cell r="D7277">
            <v>1</v>
          </cell>
          <cell r="E7277" t="str">
            <v>KS</v>
          </cell>
          <cell r="F7277">
            <v>1178</v>
          </cell>
        </row>
        <row r="7278">
          <cell r="A7278">
            <v>6279736</v>
          </cell>
          <cell r="B7278" t="str">
            <v>Víko plochého rohu...GA-OTFEL</v>
          </cell>
          <cell r="C7278">
            <v>987</v>
          </cell>
          <cell r="D7278">
            <v>1</v>
          </cell>
          <cell r="E7278" t="str">
            <v>KS</v>
          </cell>
          <cell r="F7278">
            <v>987</v>
          </cell>
        </row>
        <row r="7279">
          <cell r="A7279">
            <v>6279760</v>
          </cell>
          <cell r="B7279" t="str">
            <v>Kryt spojů...G-SVS70110RW</v>
          </cell>
          <cell r="C7279">
            <v>459</v>
          </cell>
          <cell r="D7279">
            <v>1</v>
          </cell>
          <cell r="E7279" t="str">
            <v>KS</v>
          </cell>
          <cell r="F7279">
            <v>459</v>
          </cell>
        </row>
        <row r="7280">
          <cell r="A7280">
            <v>6279764</v>
          </cell>
          <cell r="B7280" t="str">
            <v>Kryt spojů...G-SVS70130RW</v>
          </cell>
          <cell r="C7280">
            <v>465</v>
          </cell>
          <cell r="D7280">
            <v>1</v>
          </cell>
          <cell r="E7280" t="str">
            <v>KS</v>
          </cell>
          <cell r="F7280">
            <v>465</v>
          </cell>
        </row>
        <row r="7281">
          <cell r="A7281">
            <v>6279768</v>
          </cell>
          <cell r="B7281" t="str">
            <v>Kryt spojů...G-SVS70170RW</v>
          </cell>
          <cell r="C7281">
            <v>480</v>
          </cell>
          <cell r="D7281">
            <v>1</v>
          </cell>
          <cell r="E7281" t="str">
            <v>KS</v>
          </cell>
          <cell r="F7281">
            <v>480</v>
          </cell>
        </row>
        <row r="7282">
          <cell r="A7282">
            <v>6279772</v>
          </cell>
          <cell r="B7282" t="str">
            <v>Kryt spojů...G-SVS70210RW</v>
          </cell>
          <cell r="C7282">
            <v>489</v>
          </cell>
          <cell r="D7282">
            <v>1</v>
          </cell>
          <cell r="E7282" t="str">
            <v>KS</v>
          </cell>
          <cell r="F7282">
            <v>489</v>
          </cell>
        </row>
        <row r="7283">
          <cell r="A7283">
            <v>6279780</v>
          </cell>
          <cell r="B7283" t="str">
            <v>Kryt spojů...G-SVS90130RW</v>
          </cell>
          <cell r="C7283">
            <v>540</v>
          </cell>
          <cell r="D7283">
            <v>1</v>
          </cell>
          <cell r="E7283" t="str">
            <v>KS</v>
          </cell>
          <cell r="F7283">
            <v>540</v>
          </cell>
        </row>
        <row r="7284">
          <cell r="A7284">
            <v>6279784</v>
          </cell>
          <cell r="B7284" t="str">
            <v>Kryt spojů...G-SVS90170RW</v>
          </cell>
          <cell r="C7284">
            <v>527</v>
          </cell>
          <cell r="D7284">
            <v>1</v>
          </cell>
          <cell r="E7284" t="str">
            <v>KS</v>
          </cell>
          <cell r="F7284">
            <v>527</v>
          </cell>
        </row>
        <row r="7285">
          <cell r="A7285">
            <v>6279788</v>
          </cell>
          <cell r="B7285" t="str">
            <v>Kryt spojů...G-SVS90210RW</v>
          </cell>
          <cell r="C7285">
            <v>575</v>
          </cell>
          <cell r="D7285">
            <v>1</v>
          </cell>
          <cell r="E7285" t="str">
            <v>KS</v>
          </cell>
          <cell r="F7285">
            <v>575</v>
          </cell>
        </row>
        <row r="7286">
          <cell r="A7286">
            <v>6279800</v>
          </cell>
          <cell r="B7286" t="str">
            <v>....SP3</v>
          </cell>
          <cell r="C7286">
            <v>39</v>
          </cell>
          <cell r="D7286">
            <v>1</v>
          </cell>
          <cell r="E7286" t="str">
            <v>KS</v>
          </cell>
          <cell r="F7286">
            <v>39</v>
          </cell>
        </row>
        <row r="7287">
          <cell r="A7287">
            <v>6279804</v>
          </cell>
          <cell r="B7287" t="str">
            <v>Adaptér nástěnné konzoly...KS70130</v>
          </cell>
          <cell r="C7287">
            <v>201</v>
          </cell>
          <cell r="D7287">
            <v>1</v>
          </cell>
          <cell r="E7287" t="str">
            <v>KS</v>
          </cell>
          <cell r="F7287">
            <v>201</v>
          </cell>
        </row>
        <row r="7288">
          <cell r="A7288">
            <v>6279806</v>
          </cell>
          <cell r="B7288" t="str">
            <v>....KS70170</v>
          </cell>
          <cell r="C7288">
            <v>237</v>
          </cell>
          <cell r="D7288">
            <v>1</v>
          </cell>
          <cell r="E7288" t="str">
            <v>KS</v>
          </cell>
          <cell r="F7288">
            <v>237</v>
          </cell>
        </row>
        <row r="7289">
          <cell r="A7289">
            <v>6279850</v>
          </cell>
          <cell r="B7289" t="str">
            <v>Víko...GS-OTRW</v>
          </cell>
          <cell r="C7289">
            <v>437</v>
          </cell>
          <cell r="D7289">
            <v>1</v>
          </cell>
          <cell r="E7289" t="str">
            <v>M</v>
          </cell>
          <cell r="F7289">
            <v>437</v>
          </cell>
        </row>
        <row r="7290">
          <cell r="A7290">
            <v>6279860</v>
          </cell>
          <cell r="B7290" t="str">
            <v>Kryt plochého rohu...GS-OTFRW</v>
          </cell>
          <cell r="C7290">
            <v>1001</v>
          </cell>
          <cell r="D7290">
            <v>1</v>
          </cell>
          <cell r="E7290" t="str">
            <v>KS</v>
          </cell>
          <cell r="F7290">
            <v>1001</v>
          </cell>
        </row>
        <row r="7291">
          <cell r="A7291">
            <v>6279870</v>
          </cell>
          <cell r="B7291" t="str">
            <v>Vrchní díl...GS-OTARW</v>
          </cell>
          <cell r="C7291">
            <v>1022</v>
          </cell>
          <cell r="D7291">
            <v>1</v>
          </cell>
          <cell r="E7291" t="str">
            <v>KS</v>
          </cell>
          <cell r="F7291">
            <v>1022</v>
          </cell>
        </row>
        <row r="7292">
          <cell r="A7292">
            <v>6279880</v>
          </cell>
          <cell r="B7292" t="str">
            <v>Víko...GS-OT50RW</v>
          </cell>
          <cell r="C7292">
            <v>411</v>
          </cell>
          <cell r="D7292">
            <v>1</v>
          </cell>
          <cell r="E7292" t="str">
            <v>M</v>
          </cell>
          <cell r="F7292">
            <v>411</v>
          </cell>
        </row>
        <row r="7293">
          <cell r="A7293">
            <v>6279990</v>
          </cell>
          <cell r="B7293" t="str">
            <v>Víko 50mm plochého rohu...GS-OT50FRW</v>
          </cell>
          <cell r="C7293">
            <v>911</v>
          </cell>
          <cell r="D7293">
            <v>1</v>
          </cell>
          <cell r="E7293" t="str">
            <v>KS</v>
          </cell>
          <cell r="F7293">
            <v>911</v>
          </cell>
        </row>
        <row r="7294">
          <cell r="A7294">
            <v>6282700</v>
          </cell>
          <cell r="B7294" t="str">
            <v>Přístrojový kanál...GEK-SA133110RW</v>
          </cell>
          <cell r="C7294">
            <v>3126</v>
          </cell>
          <cell r="D7294">
            <v>1</v>
          </cell>
          <cell r="E7294" t="str">
            <v>M</v>
          </cell>
          <cell r="F7294">
            <v>3126</v>
          </cell>
        </row>
        <row r="7295">
          <cell r="A7295">
            <v>6282770</v>
          </cell>
          <cell r="B7295" t="str">
            <v>Koncový díl...GEK-SER133110RW</v>
          </cell>
          <cell r="C7295">
            <v>1166</v>
          </cell>
          <cell r="D7295">
            <v>1</v>
          </cell>
          <cell r="E7295" t="str">
            <v>KS</v>
          </cell>
          <cell r="F7295">
            <v>1166</v>
          </cell>
        </row>
        <row r="7296">
          <cell r="A7296">
            <v>6282870</v>
          </cell>
          <cell r="B7296" t="str">
            <v>Koncový díl...GEK-SEL133110RW</v>
          </cell>
          <cell r="C7296">
            <v>1166</v>
          </cell>
          <cell r="D7296">
            <v>1</v>
          </cell>
          <cell r="E7296" t="str">
            <v>KS</v>
          </cell>
          <cell r="F7296">
            <v>1166</v>
          </cell>
        </row>
        <row r="7297">
          <cell r="A7297">
            <v>6286530</v>
          </cell>
          <cell r="B7297" t="str">
            <v>Přístrojový sloup...ISS70110STSRW</v>
          </cell>
          <cell r="C7297">
            <v>12628</v>
          </cell>
          <cell r="D7297">
            <v>1</v>
          </cell>
          <cell r="E7297" t="str">
            <v>KS</v>
          </cell>
          <cell r="F7297">
            <v>12628</v>
          </cell>
        </row>
        <row r="7298">
          <cell r="A7298">
            <v>6286540</v>
          </cell>
          <cell r="B7298" t="str">
            <v>Instalační sloup...ISS70110STKRW</v>
          </cell>
          <cell r="C7298">
            <v>11928</v>
          </cell>
          <cell r="D7298">
            <v>1</v>
          </cell>
          <cell r="E7298" t="str">
            <v>KS</v>
          </cell>
          <cell r="F7298">
            <v>11928</v>
          </cell>
        </row>
        <row r="7299">
          <cell r="A7299">
            <v>6286700</v>
          </cell>
          <cell r="B7299" t="str">
            <v>Instalační půlsloup...ISSHS4 61OT3RW</v>
          </cell>
          <cell r="C7299">
            <v>18507</v>
          </cell>
          <cell r="D7299">
            <v>1</v>
          </cell>
          <cell r="E7299" t="str">
            <v>KS</v>
          </cell>
          <cell r="F7299">
            <v>18507</v>
          </cell>
        </row>
        <row r="7300">
          <cell r="A7300">
            <v>6286702</v>
          </cell>
          <cell r="B7300" t="str">
            <v>Instalační půlsloup...ISSHS4 61OT3LGR</v>
          </cell>
          <cell r="C7300">
            <v>18876</v>
          </cell>
          <cell r="D7300">
            <v>1</v>
          </cell>
          <cell r="E7300" t="str">
            <v>KS</v>
          </cell>
          <cell r="F7300">
            <v>18876</v>
          </cell>
        </row>
        <row r="7301">
          <cell r="A7301">
            <v>6286800</v>
          </cell>
          <cell r="B7301" t="str">
            <v>Záslepka...ISS98B</v>
          </cell>
          <cell r="C7301">
            <v>389</v>
          </cell>
          <cell r="D7301">
            <v>1</v>
          </cell>
          <cell r="E7301" t="str">
            <v>KS</v>
          </cell>
          <cell r="F7301">
            <v>389</v>
          </cell>
        </row>
        <row r="7302">
          <cell r="A7302">
            <v>6286810</v>
          </cell>
          <cell r="B7302" t="str">
            <v>Ochranný rám...ISSHS4SR40</v>
          </cell>
          <cell r="C7302">
            <v>2277</v>
          </cell>
          <cell r="D7302">
            <v>1</v>
          </cell>
          <cell r="E7302" t="str">
            <v>KS</v>
          </cell>
          <cell r="F7302">
            <v>2277</v>
          </cell>
        </row>
        <row r="7303">
          <cell r="A7303">
            <v>6286820</v>
          </cell>
          <cell r="B7303" t="str">
            <v>Krytka...DBT130130RW</v>
          </cell>
          <cell r="C7303">
            <v>394</v>
          </cell>
          <cell r="D7303">
            <v>1</v>
          </cell>
          <cell r="E7303" t="str">
            <v>KS</v>
          </cell>
          <cell r="F7303">
            <v>394</v>
          </cell>
        </row>
        <row r="7304">
          <cell r="A7304">
            <v>6286821</v>
          </cell>
          <cell r="B7304" t="str">
            <v>Krytka...DBT130130WA</v>
          </cell>
          <cell r="C7304">
            <v>394</v>
          </cell>
          <cell r="D7304">
            <v>1</v>
          </cell>
          <cell r="E7304" t="str">
            <v>KS</v>
          </cell>
          <cell r="F7304">
            <v>394</v>
          </cell>
        </row>
        <row r="7305">
          <cell r="A7305">
            <v>6286825</v>
          </cell>
          <cell r="B7305" t="str">
            <v>Krytka...DBP130130RW</v>
          </cell>
          <cell r="C7305">
            <v>429</v>
          </cell>
          <cell r="D7305">
            <v>1</v>
          </cell>
          <cell r="E7305" t="str">
            <v>KS</v>
          </cell>
          <cell r="F7305">
            <v>429</v>
          </cell>
        </row>
        <row r="7306">
          <cell r="A7306">
            <v>6286826</v>
          </cell>
          <cell r="B7306" t="str">
            <v>Krytka...DBP130130WA</v>
          </cell>
          <cell r="C7306">
            <v>429</v>
          </cell>
          <cell r="D7306">
            <v>1</v>
          </cell>
          <cell r="E7306" t="str">
            <v>KS</v>
          </cell>
          <cell r="F7306">
            <v>429</v>
          </cell>
        </row>
        <row r="7307">
          <cell r="A7307">
            <v>6286835</v>
          </cell>
          <cell r="B7307" t="str">
            <v>Krytka...TW130130</v>
          </cell>
          <cell r="C7307">
            <v>293</v>
          </cell>
          <cell r="D7307">
            <v>1</v>
          </cell>
          <cell r="E7307" t="str">
            <v>M</v>
          </cell>
          <cell r="F7307">
            <v>293</v>
          </cell>
        </row>
        <row r="7308">
          <cell r="A7308">
            <v>6286839</v>
          </cell>
          <cell r="B7308" t="str">
            <v>Krytka...ISSGU130130</v>
          </cell>
          <cell r="C7308">
            <v>259</v>
          </cell>
          <cell r="D7308">
            <v>1</v>
          </cell>
          <cell r="E7308" t="str">
            <v>KS</v>
          </cell>
          <cell r="F7308">
            <v>259</v>
          </cell>
        </row>
        <row r="7309">
          <cell r="A7309">
            <v>6287700</v>
          </cell>
          <cell r="B7309" t="str">
            <v>Mřížový profil...KG2RW</v>
          </cell>
          <cell r="C7309">
            <v>320</v>
          </cell>
          <cell r="D7309">
            <v>1</v>
          </cell>
          <cell r="E7309" t="str">
            <v>M</v>
          </cell>
          <cell r="F7309">
            <v>320</v>
          </cell>
        </row>
        <row r="7310">
          <cell r="A7310">
            <v>6287710</v>
          </cell>
          <cell r="B7310" t="str">
            <v>Mřížový profil...KG2RW</v>
          </cell>
          <cell r="C7310">
            <v>320</v>
          </cell>
          <cell r="D7310">
            <v>1</v>
          </cell>
          <cell r="E7310" t="str">
            <v>M</v>
          </cell>
          <cell r="F7310">
            <v>320</v>
          </cell>
        </row>
        <row r="7311">
          <cell r="A7311">
            <v>6287810</v>
          </cell>
          <cell r="B7311" t="str">
            <v>Spojovací kolík...8VS4</v>
          </cell>
          <cell r="C7311">
            <v>10</v>
          </cell>
          <cell r="D7311">
            <v>1</v>
          </cell>
          <cell r="E7311" t="str">
            <v>KS</v>
          </cell>
          <cell r="F7311">
            <v>10</v>
          </cell>
        </row>
        <row r="7312">
          <cell r="A7312">
            <v>6288003</v>
          </cell>
          <cell r="B7312" t="str">
            <v>Konzole...BKN75 125</v>
          </cell>
          <cell r="C7312">
            <v>465</v>
          </cell>
          <cell r="D7312">
            <v>1</v>
          </cell>
          <cell r="E7312" t="str">
            <v>KS</v>
          </cell>
          <cell r="F7312">
            <v>465</v>
          </cell>
        </row>
        <row r="7313">
          <cell r="A7313">
            <v>6288005</v>
          </cell>
          <cell r="B7313" t="str">
            <v>Konzole...BKN120 205</v>
          </cell>
          <cell r="C7313">
            <v>487</v>
          </cell>
          <cell r="D7313">
            <v>1</v>
          </cell>
          <cell r="E7313" t="str">
            <v>KS</v>
          </cell>
          <cell r="F7313">
            <v>487</v>
          </cell>
        </row>
        <row r="7314">
          <cell r="A7314">
            <v>6288007</v>
          </cell>
          <cell r="B7314" t="str">
            <v>Konzole...BKN200 350</v>
          </cell>
          <cell r="C7314">
            <v>568</v>
          </cell>
          <cell r="D7314">
            <v>1</v>
          </cell>
          <cell r="E7314" t="str">
            <v>KS</v>
          </cell>
          <cell r="F7314">
            <v>568</v>
          </cell>
        </row>
        <row r="7315">
          <cell r="A7315">
            <v>6288106</v>
          </cell>
          <cell r="B7315" t="str">
            <v>Profilová spojka...PV N3 125H</v>
          </cell>
          <cell r="C7315">
            <v>84</v>
          </cell>
          <cell r="D7315">
            <v>1</v>
          </cell>
          <cell r="E7315" t="str">
            <v>KS</v>
          </cell>
          <cell r="F7315">
            <v>84</v>
          </cell>
        </row>
        <row r="7316">
          <cell r="A7316">
            <v>6288108</v>
          </cell>
          <cell r="B7316" t="str">
            <v>Profilová spojka...PV N3 150H</v>
          </cell>
          <cell r="C7316">
            <v>92</v>
          </cell>
          <cell r="D7316">
            <v>1</v>
          </cell>
          <cell r="E7316" t="str">
            <v>KS</v>
          </cell>
          <cell r="F7316">
            <v>92</v>
          </cell>
        </row>
        <row r="7317">
          <cell r="A7317">
            <v>6288110</v>
          </cell>
          <cell r="B7317" t="str">
            <v>Profilová spojka...PV N3 175H</v>
          </cell>
          <cell r="C7317">
            <v>95</v>
          </cell>
          <cell r="D7317">
            <v>1</v>
          </cell>
          <cell r="E7317" t="str">
            <v>KS</v>
          </cell>
          <cell r="F7317">
            <v>95</v>
          </cell>
        </row>
        <row r="7318">
          <cell r="A7318">
            <v>6288120</v>
          </cell>
          <cell r="B7318" t="str">
            <v>Profilová spojka...PV N3 300H</v>
          </cell>
          <cell r="C7318">
            <v>108</v>
          </cell>
          <cell r="D7318">
            <v>1</v>
          </cell>
          <cell r="E7318" t="str">
            <v>KS</v>
          </cell>
          <cell r="F7318">
            <v>108</v>
          </cell>
        </row>
        <row r="7319">
          <cell r="A7319">
            <v>6288328</v>
          </cell>
          <cell r="B7319" t="str">
            <v>Vestavná jednotka...IKR12RW70170</v>
          </cell>
          <cell r="C7319">
            <v>23480</v>
          </cell>
          <cell r="D7319">
            <v>1</v>
          </cell>
          <cell r="E7319" t="str">
            <v>KS</v>
          </cell>
          <cell r="F7319">
            <v>23480</v>
          </cell>
        </row>
        <row r="7320">
          <cell r="A7320">
            <v>6288330</v>
          </cell>
          <cell r="B7320" t="str">
            <v>Vestavná jednotka...IKR12RW90170</v>
          </cell>
          <cell r="C7320">
            <v>24208</v>
          </cell>
          <cell r="D7320">
            <v>1</v>
          </cell>
          <cell r="E7320" t="str">
            <v>KS</v>
          </cell>
          <cell r="F7320">
            <v>24208</v>
          </cell>
        </row>
        <row r="7321">
          <cell r="A7321">
            <v>6288334</v>
          </cell>
          <cell r="B7321" t="str">
            <v>Vestavná jednotka...IKR12RW70210</v>
          </cell>
          <cell r="C7321">
            <v>24728</v>
          </cell>
          <cell r="D7321">
            <v>1</v>
          </cell>
          <cell r="E7321" t="str">
            <v>KS</v>
          </cell>
          <cell r="F7321">
            <v>24728</v>
          </cell>
        </row>
        <row r="7322">
          <cell r="A7322">
            <v>6288336</v>
          </cell>
          <cell r="B7322" t="str">
            <v>Vestavná jednotka...IKR12RW90210</v>
          </cell>
          <cell r="C7322">
            <v>25493</v>
          </cell>
          <cell r="D7322">
            <v>1</v>
          </cell>
          <cell r="E7322" t="str">
            <v>KS</v>
          </cell>
          <cell r="F7322">
            <v>25493</v>
          </cell>
        </row>
        <row r="7323">
          <cell r="A7323">
            <v>6288365</v>
          </cell>
          <cell r="B7323" t="str">
            <v>Vestavná jednotka...IKR4RW</v>
          </cell>
          <cell r="C7323">
            <v>8056</v>
          </cell>
          <cell r="D7323">
            <v>1</v>
          </cell>
          <cell r="E7323" t="str">
            <v>KS</v>
          </cell>
          <cell r="F7323">
            <v>8056</v>
          </cell>
        </row>
        <row r="7324">
          <cell r="A7324">
            <v>6288532</v>
          </cell>
          <cell r="B7324" t="str">
            <v>Přístrojová krabice...71GD11</v>
          </cell>
          <cell r="C7324">
            <v>125</v>
          </cell>
          <cell r="D7324">
            <v>1</v>
          </cell>
          <cell r="E7324" t="str">
            <v>KS</v>
          </cell>
          <cell r="F7324">
            <v>125</v>
          </cell>
        </row>
        <row r="7325">
          <cell r="A7325">
            <v>6288569</v>
          </cell>
          <cell r="B7325" t="str">
            <v>Přístrojová krabice...71GD8-2</v>
          </cell>
          <cell r="C7325">
            <v>99</v>
          </cell>
          <cell r="D7325">
            <v>1</v>
          </cell>
          <cell r="E7325" t="str">
            <v>KS</v>
          </cell>
          <cell r="F7325">
            <v>99</v>
          </cell>
        </row>
        <row r="7326">
          <cell r="A7326">
            <v>6288572</v>
          </cell>
          <cell r="B7326" t="str">
            <v>Přístrojové vložky,Modul 45...71MT1 45</v>
          </cell>
          <cell r="C7326">
            <v>67</v>
          </cell>
          <cell r="D7326">
            <v>1</v>
          </cell>
          <cell r="E7326" t="str">
            <v>KS</v>
          </cell>
          <cell r="F7326">
            <v>67</v>
          </cell>
        </row>
        <row r="7327">
          <cell r="A7327">
            <v>6288574</v>
          </cell>
          <cell r="B7327" t="str">
            <v>Přístrojové vložky,Modul 45...71MT3 45-2</v>
          </cell>
          <cell r="C7327">
            <v>140</v>
          </cell>
          <cell r="D7327">
            <v>1</v>
          </cell>
          <cell r="E7327" t="str">
            <v>KS</v>
          </cell>
          <cell r="F7327">
            <v>140</v>
          </cell>
        </row>
        <row r="7328">
          <cell r="A7328">
            <v>6288576</v>
          </cell>
          <cell r="B7328" t="str">
            <v>Přístrojové vložky,Modul 45...71MT2 45</v>
          </cell>
          <cell r="C7328">
            <v>100</v>
          </cell>
          <cell r="D7328">
            <v>1</v>
          </cell>
          <cell r="E7328" t="str">
            <v>KS</v>
          </cell>
          <cell r="F7328">
            <v>100</v>
          </cell>
        </row>
        <row r="7329">
          <cell r="A7329">
            <v>6288577</v>
          </cell>
          <cell r="B7329" t="str">
            <v>Montážní nosič...71MTD</v>
          </cell>
          <cell r="C7329">
            <v>74</v>
          </cell>
          <cell r="D7329">
            <v>1</v>
          </cell>
          <cell r="E7329" t="str">
            <v>KS</v>
          </cell>
          <cell r="F7329">
            <v>74</v>
          </cell>
        </row>
        <row r="7330">
          <cell r="A7330">
            <v>6288579</v>
          </cell>
          <cell r="B7330" t="str">
            <v>Přístrojová krabice...71GD9-2</v>
          </cell>
          <cell r="C7330">
            <v>220</v>
          </cell>
          <cell r="D7330">
            <v>1</v>
          </cell>
          <cell r="E7330" t="str">
            <v>KS</v>
          </cell>
          <cell r="F7330">
            <v>220</v>
          </cell>
        </row>
        <row r="7331">
          <cell r="A7331">
            <v>6288583</v>
          </cell>
          <cell r="B7331" t="str">
            <v>Přístrojová krabice...71GD13</v>
          </cell>
          <cell r="C7331">
            <v>195</v>
          </cell>
          <cell r="D7331">
            <v>1</v>
          </cell>
          <cell r="E7331" t="str">
            <v>KS</v>
          </cell>
          <cell r="F7331">
            <v>195</v>
          </cell>
        </row>
        <row r="7332">
          <cell r="A7332">
            <v>6288608</v>
          </cell>
          <cell r="B7332" t="str">
            <v>Přístrojová krabice...71GD7-2</v>
          </cell>
          <cell r="C7332">
            <v>220</v>
          </cell>
          <cell r="D7332">
            <v>1</v>
          </cell>
          <cell r="E7332" t="str">
            <v>KS</v>
          </cell>
          <cell r="F7332">
            <v>220</v>
          </cell>
        </row>
        <row r="7333">
          <cell r="A7333">
            <v>6288610</v>
          </cell>
          <cell r="B7333" t="str">
            <v>Přístrojová krabice...71GD6</v>
          </cell>
          <cell r="C7333">
            <v>87</v>
          </cell>
          <cell r="D7333">
            <v>1</v>
          </cell>
          <cell r="E7333" t="str">
            <v>KS</v>
          </cell>
          <cell r="F7333">
            <v>87</v>
          </cell>
        </row>
        <row r="7334">
          <cell r="A7334">
            <v>6288612</v>
          </cell>
          <cell r="B7334" t="str">
            <v>Přístrojová krabice CEE...CEE16E2</v>
          </cell>
          <cell r="C7334">
            <v>1503</v>
          </cell>
          <cell r="D7334">
            <v>1</v>
          </cell>
          <cell r="E7334" t="str">
            <v>KS</v>
          </cell>
          <cell r="F7334">
            <v>1503</v>
          </cell>
        </row>
        <row r="7335">
          <cell r="A7335">
            <v>6288614</v>
          </cell>
          <cell r="B7335" t="str">
            <v>Přístrojová krabice CEE...CEE32E2</v>
          </cell>
          <cell r="C7335">
            <v>1960</v>
          </cell>
          <cell r="D7335">
            <v>1</v>
          </cell>
          <cell r="E7335" t="str">
            <v>KS</v>
          </cell>
          <cell r="F7335">
            <v>1960</v>
          </cell>
        </row>
        <row r="7336">
          <cell r="A7336">
            <v>6288635</v>
          </cell>
          <cell r="B7336" t="str">
            <v>Přístrojová krabice CEE...71GDCEE</v>
          </cell>
          <cell r="C7336">
            <v>432</v>
          </cell>
          <cell r="D7336">
            <v>1</v>
          </cell>
          <cell r="E7336" t="str">
            <v>KS</v>
          </cell>
          <cell r="F7336">
            <v>432</v>
          </cell>
        </row>
        <row r="7337">
          <cell r="A7337">
            <v>6288640</v>
          </cell>
          <cell r="B7337" t="str">
            <v>Kanálová spona...KL80A</v>
          </cell>
          <cell r="C7337">
            <v>52</v>
          </cell>
          <cell r="D7337">
            <v>1</v>
          </cell>
          <cell r="E7337" t="str">
            <v>KS</v>
          </cell>
          <cell r="F7337">
            <v>52</v>
          </cell>
        </row>
        <row r="7338">
          <cell r="A7338">
            <v>6288651</v>
          </cell>
          <cell r="B7338" t="str">
            <v>Protihluková izolace...7LSB M</v>
          </cell>
          <cell r="C7338">
            <v>223</v>
          </cell>
          <cell r="D7338">
            <v>1</v>
          </cell>
          <cell r="E7338" t="str">
            <v>M</v>
          </cell>
          <cell r="F7338">
            <v>223</v>
          </cell>
        </row>
        <row r="7339">
          <cell r="A7339">
            <v>6288680</v>
          </cell>
          <cell r="B7339" t="str">
            <v>Spojka...KUPP</v>
          </cell>
          <cell r="C7339">
            <v>474</v>
          </cell>
          <cell r="D7339">
            <v>1</v>
          </cell>
          <cell r="E7339" t="str">
            <v>KS</v>
          </cell>
          <cell r="F7339">
            <v>474</v>
          </cell>
        </row>
        <row r="7340">
          <cell r="A7340">
            <v>6288700</v>
          </cell>
          <cell r="B7340" t="str">
            <v>Zaklapávací spona...RKV3V</v>
          </cell>
          <cell r="C7340">
            <v>7</v>
          </cell>
          <cell r="D7340">
            <v>1</v>
          </cell>
          <cell r="E7340" t="str">
            <v>KS</v>
          </cell>
          <cell r="F7340">
            <v>7</v>
          </cell>
        </row>
        <row r="7341">
          <cell r="A7341">
            <v>6288704</v>
          </cell>
          <cell r="B7341" t="str">
            <v>Úhlová zástrčka ochr. vodiče...8AWR</v>
          </cell>
          <cell r="C7341">
            <v>105</v>
          </cell>
          <cell r="D7341">
            <v>1</v>
          </cell>
          <cell r="E7341" t="str">
            <v>KS</v>
          </cell>
          <cell r="F7341">
            <v>105</v>
          </cell>
        </row>
        <row r="7342">
          <cell r="A7342">
            <v>6288790</v>
          </cell>
          <cell r="B7342" t="str">
            <v>Odlehčení tahu...7ZE</v>
          </cell>
          <cell r="C7342">
            <v>38</v>
          </cell>
          <cell r="D7342">
            <v>1</v>
          </cell>
          <cell r="E7342" t="str">
            <v>KS</v>
          </cell>
          <cell r="F7342">
            <v>38</v>
          </cell>
        </row>
        <row r="7343">
          <cell r="A7343">
            <v>6288940</v>
          </cell>
          <cell r="B7343" t="str">
            <v>Instalační sloup...ISS70110RW</v>
          </cell>
          <cell r="C7343">
            <v>17449</v>
          </cell>
          <cell r="D7343">
            <v>1</v>
          </cell>
          <cell r="E7343" t="str">
            <v>KS</v>
          </cell>
          <cell r="F7343">
            <v>17449</v>
          </cell>
        </row>
        <row r="7344">
          <cell r="A7344">
            <v>6288943</v>
          </cell>
          <cell r="B7344" t="str">
            <v>Instalační sloup...ISS70110EL</v>
          </cell>
          <cell r="C7344">
            <v>17449</v>
          </cell>
          <cell r="D7344">
            <v>1</v>
          </cell>
          <cell r="E7344" t="str">
            <v>KS</v>
          </cell>
          <cell r="F7344">
            <v>17449</v>
          </cell>
        </row>
        <row r="7345">
          <cell r="A7345">
            <v>6288960</v>
          </cell>
          <cell r="B7345" t="str">
            <v>Instalační sloup...ISS140110RW</v>
          </cell>
          <cell r="C7345">
            <v>29887</v>
          </cell>
          <cell r="D7345">
            <v>1</v>
          </cell>
          <cell r="E7345" t="str">
            <v>KS</v>
          </cell>
          <cell r="F7345">
            <v>29887</v>
          </cell>
        </row>
        <row r="7346">
          <cell r="A7346">
            <v>6289405</v>
          </cell>
          <cell r="B7346" t="str">
            <v>Přístrojový sloup...ISS130130EL</v>
          </cell>
          <cell r="C7346">
            <v>32089</v>
          </cell>
          <cell r="D7346">
            <v>1</v>
          </cell>
          <cell r="E7346" t="str">
            <v>KS</v>
          </cell>
          <cell r="F7346">
            <v>32089</v>
          </cell>
        </row>
        <row r="7347">
          <cell r="A7347">
            <v>6289407</v>
          </cell>
          <cell r="B7347" t="str">
            <v>Přístrojový sloup...ISS130130RW</v>
          </cell>
          <cell r="C7347">
            <v>32089</v>
          </cell>
          <cell r="D7347">
            <v>1</v>
          </cell>
          <cell r="E7347" t="str">
            <v>KS</v>
          </cell>
          <cell r="F7347">
            <v>32089</v>
          </cell>
        </row>
        <row r="7348">
          <cell r="A7348">
            <v>6289970</v>
          </cell>
          <cell r="B7348" t="str">
            <v>Přístrojový sloup...ISSDM45RW</v>
          </cell>
          <cell r="C7348">
            <v>16961</v>
          </cell>
          <cell r="D7348">
            <v>1</v>
          </cell>
          <cell r="E7348" t="str">
            <v>KS</v>
          </cell>
          <cell r="F7348">
            <v>16961</v>
          </cell>
        </row>
        <row r="7349">
          <cell r="A7349">
            <v>6289972</v>
          </cell>
          <cell r="B7349" t="str">
            <v>Přístrojový sloup...ISSDM45EL</v>
          </cell>
          <cell r="C7349">
            <v>16196</v>
          </cell>
          <cell r="D7349">
            <v>1</v>
          </cell>
          <cell r="E7349" t="str">
            <v>KS</v>
          </cell>
          <cell r="F7349">
            <v>16196</v>
          </cell>
        </row>
        <row r="7350">
          <cell r="A7350">
            <v>6289982</v>
          </cell>
          <cell r="B7350" t="str">
            <v>Instalační sloup...ISSDHSM45EL</v>
          </cell>
          <cell r="C7350">
            <v>8860</v>
          </cell>
          <cell r="D7350">
            <v>1</v>
          </cell>
          <cell r="E7350" t="str">
            <v>KS</v>
          </cell>
          <cell r="F7350">
            <v>8860</v>
          </cell>
        </row>
        <row r="7351">
          <cell r="A7351">
            <v>6290023</v>
          </cell>
          <cell r="B7351" t="str">
            <v>Instalační sloup...ISSHS140250EL</v>
          </cell>
          <cell r="C7351">
            <v>8140</v>
          </cell>
          <cell r="D7351">
            <v>1</v>
          </cell>
          <cell r="E7351" t="str">
            <v>KS</v>
          </cell>
          <cell r="F7351">
            <v>8140</v>
          </cell>
        </row>
        <row r="7352">
          <cell r="A7352">
            <v>6290030</v>
          </cell>
          <cell r="B7352" t="str">
            <v>Instalační sloup...ISSHS140500RW</v>
          </cell>
          <cell r="C7352">
            <v>9244</v>
          </cell>
          <cell r="D7352">
            <v>1</v>
          </cell>
          <cell r="E7352" t="str">
            <v>KS</v>
          </cell>
          <cell r="F7352">
            <v>9244</v>
          </cell>
        </row>
        <row r="7353">
          <cell r="A7353">
            <v>6290043</v>
          </cell>
          <cell r="B7353" t="str">
            <v>Instalační sloup...ISSHS140700EL</v>
          </cell>
          <cell r="C7353">
            <v>10066</v>
          </cell>
          <cell r="D7353">
            <v>1</v>
          </cell>
          <cell r="E7353" t="str">
            <v>KS</v>
          </cell>
          <cell r="F7353">
            <v>10066</v>
          </cell>
        </row>
        <row r="7354">
          <cell r="A7354">
            <v>6290086</v>
          </cell>
          <cell r="B7354" t="str">
            <v>Instalační sloup...ISSRM45RW</v>
          </cell>
          <cell r="C7354">
            <v>11228</v>
          </cell>
          <cell r="D7354">
            <v>1</v>
          </cell>
          <cell r="E7354" t="str">
            <v>KS</v>
          </cell>
          <cell r="F7354">
            <v>11228</v>
          </cell>
        </row>
        <row r="7355">
          <cell r="A7355">
            <v>6290091</v>
          </cell>
          <cell r="B7355" t="str">
            <v>Instalační sloup...ISSRHSM45EL</v>
          </cell>
          <cell r="C7355">
            <v>7960</v>
          </cell>
          <cell r="D7355">
            <v>1</v>
          </cell>
          <cell r="E7355" t="str">
            <v>KS</v>
          </cell>
          <cell r="F7355">
            <v>7960</v>
          </cell>
        </row>
        <row r="7356">
          <cell r="A7356">
            <v>6290100</v>
          </cell>
          <cell r="B7356" t="str">
            <v>Podlahová deska...ISSBP70110RW</v>
          </cell>
          <cell r="C7356">
            <v>1146</v>
          </cell>
          <cell r="D7356">
            <v>1</v>
          </cell>
          <cell r="E7356" t="str">
            <v>KS</v>
          </cell>
          <cell r="F7356">
            <v>1146</v>
          </cell>
        </row>
        <row r="7357">
          <cell r="A7357">
            <v>6290104</v>
          </cell>
          <cell r="B7357" t="str">
            <v>Podlahová deska...ISSBP70110WA</v>
          </cell>
          <cell r="C7357">
            <v>1194</v>
          </cell>
          <cell r="D7357">
            <v>1</v>
          </cell>
          <cell r="E7357" t="str">
            <v>KS</v>
          </cell>
          <cell r="F7357">
            <v>1194</v>
          </cell>
        </row>
        <row r="7358">
          <cell r="A7358">
            <v>6290130</v>
          </cell>
          <cell r="B7358" t="str">
            <v>Podlahová deska...ISSBP140110RW</v>
          </cell>
          <cell r="C7358">
            <v>1352</v>
          </cell>
          <cell r="D7358">
            <v>1</v>
          </cell>
          <cell r="E7358" t="str">
            <v>KS</v>
          </cell>
          <cell r="F7358">
            <v>1352</v>
          </cell>
        </row>
        <row r="7359">
          <cell r="A7359">
            <v>6290170</v>
          </cell>
          <cell r="B7359" t="str">
            <v>Gumová podložka...ISSGU70110</v>
          </cell>
          <cell r="C7359">
            <v>215</v>
          </cell>
          <cell r="D7359">
            <v>1</v>
          </cell>
          <cell r="E7359" t="str">
            <v>KS</v>
          </cell>
          <cell r="F7359">
            <v>215</v>
          </cell>
        </row>
        <row r="7360">
          <cell r="A7360">
            <v>6290176</v>
          </cell>
          <cell r="B7360" t="str">
            <v>Gumová podložka...ISSGU140110</v>
          </cell>
          <cell r="C7360">
            <v>227</v>
          </cell>
          <cell r="D7360">
            <v>1</v>
          </cell>
          <cell r="E7360" t="str">
            <v>KS</v>
          </cell>
          <cell r="F7360">
            <v>227</v>
          </cell>
        </row>
        <row r="7361">
          <cell r="A7361">
            <v>6290178</v>
          </cell>
          <cell r="B7361" t="str">
            <v>Gumová podložka...ISSRGU</v>
          </cell>
          <cell r="C7361">
            <v>396</v>
          </cell>
          <cell r="D7361">
            <v>1</v>
          </cell>
          <cell r="E7361" t="str">
            <v>KS</v>
          </cell>
          <cell r="F7361">
            <v>396</v>
          </cell>
        </row>
        <row r="7362">
          <cell r="A7362">
            <v>6290198</v>
          </cell>
          <cell r="B7362" t="str">
            <v>Podstavec classic...SAISSF</v>
          </cell>
          <cell r="C7362">
            <v>443</v>
          </cell>
          <cell r="D7362">
            <v>1</v>
          </cell>
          <cell r="E7362" t="str">
            <v>KS</v>
          </cell>
          <cell r="F7362">
            <v>443</v>
          </cell>
        </row>
        <row r="7363">
          <cell r="A7363">
            <v>6290240</v>
          </cell>
          <cell r="B7363" t="str">
            <v>Krycí rámeček, nástěnný...WAG140110RW</v>
          </cell>
          <cell r="C7363">
            <v>2457</v>
          </cell>
          <cell r="D7363">
            <v>1</v>
          </cell>
          <cell r="E7363" t="str">
            <v>KS</v>
          </cell>
          <cell r="F7363">
            <v>2457</v>
          </cell>
        </row>
        <row r="7364">
          <cell r="A7364">
            <v>6290264</v>
          </cell>
          <cell r="B7364" t="str">
            <v>Krycí rámeček...WAGRM45</v>
          </cell>
          <cell r="C7364">
            <v>391</v>
          </cell>
          <cell r="D7364">
            <v>1</v>
          </cell>
          <cell r="E7364" t="str">
            <v>KS</v>
          </cell>
          <cell r="F7364">
            <v>391</v>
          </cell>
        </row>
        <row r="7365">
          <cell r="A7365">
            <v>6290347</v>
          </cell>
          <cell r="B7365" t="str">
            <v>Podlahová deska...ISSBPDM45RW</v>
          </cell>
          <cell r="C7365">
            <v>540</v>
          </cell>
          <cell r="D7365">
            <v>1</v>
          </cell>
          <cell r="E7365" t="str">
            <v>KS</v>
          </cell>
          <cell r="F7365">
            <v>540</v>
          </cell>
        </row>
        <row r="7366">
          <cell r="A7366">
            <v>6290372</v>
          </cell>
          <cell r="B7366" t="str">
            <v>Gumová podložka...ISSGUDM45</v>
          </cell>
          <cell r="C7366">
            <v>403</v>
          </cell>
          <cell r="D7366">
            <v>1</v>
          </cell>
          <cell r="E7366" t="str">
            <v>KS</v>
          </cell>
          <cell r="F7366">
            <v>403</v>
          </cell>
        </row>
        <row r="7367">
          <cell r="A7367">
            <v>6290387</v>
          </cell>
          <cell r="B7367" t="str">
            <v>Stropní rámeček...WAGDM45</v>
          </cell>
          <cell r="C7367">
            <v>527</v>
          </cell>
          <cell r="D7367">
            <v>1</v>
          </cell>
          <cell r="E7367" t="str">
            <v>KS</v>
          </cell>
          <cell r="F7367">
            <v>527</v>
          </cell>
        </row>
        <row r="7368">
          <cell r="A7368">
            <v>6290404</v>
          </cell>
          <cell r="B7368" t="str">
            <v>Instalační průmyslový sloup...ISS160160IP4 EL</v>
          </cell>
          <cell r="C7368">
            <v>45533</v>
          </cell>
          <cell r="D7368">
            <v>1</v>
          </cell>
          <cell r="E7368" t="str">
            <v>KS</v>
          </cell>
          <cell r="F7368">
            <v>45533</v>
          </cell>
        </row>
        <row r="7369">
          <cell r="A7369">
            <v>6290406</v>
          </cell>
          <cell r="B7369" t="str">
            <v>Instalační průmyslový sloup...ISS160160IP6 EL</v>
          </cell>
          <cell r="C7369">
            <v>65188</v>
          </cell>
          <cell r="D7369">
            <v>1</v>
          </cell>
          <cell r="E7369" t="str">
            <v>KS</v>
          </cell>
          <cell r="F7369">
            <v>65188</v>
          </cell>
        </row>
        <row r="7370">
          <cell r="A7370">
            <v>6290416</v>
          </cell>
          <cell r="B7370" t="str">
            <v>Podlahová deska pro prům.sloup...ISS160160BP</v>
          </cell>
          <cell r="C7370">
            <v>3823</v>
          </cell>
          <cell r="D7370">
            <v>1</v>
          </cell>
          <cell r="E7370" t="str">
            <v>KS</v>
          </cell>
          <cell r="F7370">
            <v>3823</v>
          </cell>
        </row>
        <row r="7371">
          <cell r="A7371">
            <v>6290436</v>
          </cell>
          <cell r="B7371" t="str">
            <v>Stropní upevnění pro prům.sloup...ISS160160DB WA</v>
          </cell>
          <cell r="C7371">
            <v>4458</v>
          </cell>
          <cell r="D7371">
            <v>1</v>
          </cell>
          <cell r="E7371" t="str">
            <v>KS</v>
          </cell>
          <cell r="F7371">
            <v>4458</v>
          </cell>
        </row>
        <row r="7372">
          <cell r="A7372">
            <v>6290499</v>
          </cell>
          <cell r="B7372" t="str">
            <v>matice pro prům.sloup...NS8 ST</v>
          </cell>
          <cell r="C7372">
            <v>77</v>
          </cell>
          <cell r="D7372">
            <v>1</v>
          </cell>
          <cell r="E7372" t="str">
            <v>KS</v>
          </cell>
          <cell r="F7372">
            <v>77</v>
          </cell>
        </row>
        <row r="7373">
          <cell r="A7373">
            <v>6310398</v>
          </cell>
          <cell r="B7373" t="str">
            <v>Ochranný kryt...SKHW 110 OR</v>
          </cell>
          <cell r="C7373">
            <v>134</v>
          </cell>
          <cell r="D7373">
            <v>1</v>
          </cell>
          <cell r="E7373" t="str">
            <v>PAR</v>
          </cell>
          <cell r="F7373">
            <v>134</v>
          </cell>
        </row>
        <row r="7374">
          <cell r="A7374">
            <v>6311008</v>
          </cell>
          <cell r="B7374" t="str">
            <v>Kabel. žebř. pro velká rozpětí...WKLG 1120 FS</v>
          </cell>
          <cell r="C7374">
            <v>1877</v>
          </cell>
          <cell r="D7374">
            <v>1</v>
          </cell>
          <cell r="E7374" t="str">
            <v>M</v>
          </cell>
          <cell r="F7374">
            <v>1877</v>
          </cell>
        </row>
        <row r="7375">
          <cell r="A7375">
            <v>6311012</v>
          </cell>
          <cell r="B7375" t="str">
            <v>Kabel. žebř. pro velká rozpětí...WKLG 1130 FS</v>
          </cell>
          <cell r="C7375">
            <v>1973</v>
          </cell>
          <cell r="D7375">
            <v>1</v>
          </cell>
          <cell r="E7375" t="str">
            <v>M</v>
          </cell>
          <cell r="F7375">
            <v>1973</v>
          </cell>
        </row>
        <row r="7376">
          <cell r="A7376">
            <v>6311016</v>
          </cell>
          <cell r="B7376" t="str">
            <v>Kabel. žebř. pro velká rozpětí...WKLG 1140 FS</v>
          </cell>
          <cell r="C7376">
            <v>2069</v>
          </cell>
          <cell r="D7376">
            <v>1</v>
          </cell>
          <cell r="E7376" t="str">
            <v>M</v>
          </cell>
          <cell r="F7376">
            <v>2069</v>
          </cell>
        </row>
        <row r="7377">
          <cell r="A7377">
            <v>6311020</v>
          </cell>
          <cell r="B7377" t="str">
            <v>Kabel. žebř. pro velká rozpětí...WKLG 1150 FS</v>
          </cell>
          <cell r="C7377">
            <v>2158</v>
          </cell>
          <cell r="D7377">
            <v>1</v>
          </cell>
          <cell r="E7377" t="str">
            <v>M</v>
          </cell>
          <cell r="F7377">
            <v>2158</v>
          </cell>
        </row>
        <row r="7378">
          <cell r="A7378">
            <v>6311024</v>
          </cell>
          <cell r="B7378" t="str">
            <v>Kabel. žebř. pro velká rozpětí...WKLG 1160 FS</v>
          </cell>
          <cell r="C7378">
            <v>2256</v>
          </cell>
          <cell r="D7378">
            <v>1</v>
          </cell>
          <cell r="E7378" t="str">
            <v>M</v>
          </cell>
          <cell r="F7378">
            <v>2256</v>
          </cell>
        </row>
        <row r="7379">
          <cell r="A7379">
            <v>6311059</v>
          </cell>
          <cell r="B7379" t="str">
            <v>Kabel. žebř. pro velká rozpětí...WKLG 1120 FT</v>
          </cell>
          <cell r="C7379">
            <v>2297</v>
          </cell>
          <cell r="D7379">
            <v>1</v>
          </cell>
          <cell r="E7379" t="str">
            <v>M</v>
          </cell>
          <cell r="F7379">
            <v>2297</v>
          </cell>
        </row>
        <row r="7380">
          <cell r="A7380">
            <v>6311063</v>
          </cell>
          <cell r="B7380" t="str">
            <v>Kabel. žebř. pro velká rozpětí...WKLG 1130 FT</v>
          </cell>
          <cell r="C7380">
            <v>2437</v>
          </cell>
          <cell r="D7380">
            <v>1</v>
          </cell>
          <cell r="E7380" t="str">
            <v>M</v>
          </cell>
          <cell r="F7380">
            <v>2437</v>
          </cell>
        </row>
        <row r="7381">
          <cell r="A7381">
            <v>6311067</v>
          </cell>
          <cell r="B7381" t="str">
            <v>Kabel. žebř. pro velká rozpětí...WKLG 1140 FT</v>
          </cell>
          <cell r="C7381">
            <v>2637</v>
          </cell>
          <cell r="D7381">
            <v>1</v>
          </cell>
          <cell r="E7381" t="str">
            <v>M</v>
          </cell>
          <cell r="F7381">
            <v>2637</v>
          </cell>
        </row>
        <row r="7382">
          <cell r="A7382">
            <v>6311071</v>
          </cell>
          <cell r="B7382" t="str">
            <v>Kabel. žebř. pro velká rozpětí...WKLG 1150 FT</v>
          </cell>
          <cell r="C7382">
            <v>2754</v>
          </cell>
          <cell r="D7382">
            <v>1</v>
          </cell>
          <cell r="E7382" t="str">
            <v>M</v>
          </cell>
          <cell r="F7382">
            <v>2754</v>
          </cell>
        </row>
        <row r="7383">
          <cell r="A7383">
            <v>6311075</v>
          </cell>
          <cell r="B7383" t="str">
            <v>Kabel. žebř. pro velká rozpětí...WKLG 1160 FT</v>
          </cell>
          <cell r="C7383">
            <v>2698</v>
          </cell>
          <cell r="D7383">
            <v>1</v>
          </cell>
          <cell r="E7383" t="str">
            <v>M</v>
          </cell>
          <cell r="F7383">
            <v>2698</v>
          </cell>
        </row>
        <row r="7384">
          <cell r="A7384">
            <v>6311202</v>
          </cell>
          <cell r="B7384" t="str">
            <v>Kabel. žebř. pro velká rozpětí...WKLG 1120 A2</v>
          </cell>
          <cell r="C7384">
            <v>4512</v>
          </cell>
          <cell r="D7384">
            <v>1</v>
          </cell>
          <cell r="E7384" t="str">
            <v>M</v>
          </cell>
          <cell r="F7384">
            <v>4512</v>
          </cell>
        </row>
        <row r="7385">
          <cell r="A7385">
            <v>6311206</v>
          </cell>
          <cell r="B7385" t="str">
            <v>Kabel. žebř. pro velká rozpětí...WKLG 1130 A2</v>
          </cell>
          <cell r="C7385">
            <v>4148</v>
          </cell>
          <cell r="D7385">
            <v>1</v>
          </cell>
          <cell r="E7385" t="str">
            <v>M</v>
          </cell>
          <cell r="F7385">
            <v>4148</v>
          </cell>
        </row>
        <row r="7386">
          <cell r="A7386">
            <v>6311210</v>
          </cell>
          <cell r="B7386" t="str">
            <v>Kabel. žebř. pro velká rozpětí...WKLG 1140 A2</v>
          </cell>
          <cell r="C7386">
            <v>4596</v>
          </cell>
          <cell r="D7386">
            <v>1</v>
          </cell>
          <cell r="E7386" t="str">
            <v>M</v>
          </cell>
          <cell r="F7386">
            <v>4596</v>
          </cell>
        </row>
        <row r="7387">
          <cell r="A7387">
            <v>6311214</v>
          </cell>
          <cell r="B7387" t="str">
            <v>Kabel. žebř. pro velká rozpětí...WKLG 1150 A2</v>
          </cell>
          <cell r="C7387">
            <v>4661</v>
          </cell>
          <cell r="D7387">
            <v>1</v>
          </cell>
          <cell r="E7387" t="str">
            <v>M</v>
          </cell>
          <cell r="F7387">
            <v>4661</v>
          </cell>
        </row>
        <row r="7388">
          <cell r="A7388">
            <v>6311218</v>
          </cell>
          <cell r="B7388" t="str">
            <v>Kabel. žebř. pro velká rozpětí...WKLG 1160 A2</v>
          </cell>
          <cell r="C7388">
            <v>4967</v>
          </cell>
          <cell r="D7388">
            <v>1</v>
          </cell>
          <cell r="E7388" t="str">
            <v>M</v>
          </cell>
          <cell r="F7388">
            <v>4967</v>
          </cell>
        </row>
        <row r="7389">
          <cell r="A7389">
            <v>6312330</v>
          </cell>
          <cell r="B7389" t="str">
            <v>Oblouk 90°...WLB 90 112 FS</v>
          </cell>
          <cell r="C7389">
            <v>5133</v>
          </cell>
          <cell r="D7389">
            <v>1</v>
          </cell>
          <cell r="E7389" t="str">
            <v>KS</v>
          </cell>
          <cell r="F7389">
            <v>5133</v>
          </cell>
        </row>
        <row r="7390">
          <cell r="A7390">
            <v>6312349</v>
          </cell>
          <cell r="B7390" t="str">
            <v>Oblouk 90°...WLB 90 113 FS</v>
          </cell>
          <cell r="C7390">
            <v>7389</v>
          </cell>
          <cell r="D7390">
            <v>1</v>
          </cell>
          <cell r="E7390" t="str">
            <v>KS</v>
          </cell>
          <cell r="F7390">
            <v>7389</v>
          </cell>
        </row>
        <row r="7391">
          <cell r="A7391">
            <v>6312357</v>
          </cell>
          <cell r="B7391" t="str">
            <v>Oblouk 90°...WLB 90 114 FS</v>
          </cell>
          <cell r="C7391">
            <v>7595</v>
          </cell>
          <cell r="D7391">
            <v>1</v>
          </cell>
          <cell r="E7391" t="str">
            <v>KS</v>
          </cell>
          <cell r="F7391">
            <v>7595</v>
          </cell>
        </row>
        <row r="7392">
          <cell r="A7392">
            <v>6312365</v>
          </cell>
          <cell r="B7392" t="str">
            <v>Oblouk 90°...WLB 90 115 FS</v>
          </cell>
          <cell r="C7392">
            <v>8228</v>
          </cell>
          <cell r="D7392">
            <v>1</v>
          </cell>
          <cell r="E7392" t="str">
            <v>KS</v>
          </cell>
          <cell r="F7392">
            <v>8228</v>
          </cell>
        </row>
        <row r="7393">
          <cell r="A7393">
            <v>6312373</v>
          </cell>
          <cell r="B7393" t="str">
            <v>Oblouk 90°...WLB 90 116 FS</v>
          </cell>
          <cell r="C7393">
            <v>9180</v>
          </cell>
          <cell r="D7393">
            <v>1</v>
          </cell>
          <cell r="E7393" t="str">
            <v>KS</v>
          </cell>
          <cell r="F7393">
            <v>9180</v>
          </cell>
        </row>
        <row r="7394">
          <cell r="A7394">
            <v>6312438</v>
          </cell>
          <cell r="B7394" t="str">
            <v>Oblouk 90°...WLB 90 112 FT</v>
          </cell>
          <cell r="C7394">
            <v>9532</v>
          </cell>
          <cell r="D7394">
            <v>1</v>
          </cell>
          <cell r="E7394" t="str">
            <v>KS</v>
          </cell>
          <cell r="F7394">
            <v>9532</v>
          </cell>
        </row>
        <row r="7395">
          <cell r="A7395">
            <v>6312446</v>
          </cell>
          <cell r="B7395" t="str">
            <v>Oblouk 90°...WLB 90 113 FT</v>
          </cell>
          <cell r="C7395">
            <v>11409</v>
          </cell>
          <cell r="D7395">
            <v>1</v>
          </cell>
          <cell r="E7395" t="str">
            <v>KS</v>
          </cell>
          <cell r="F7395">
            <v>11409</v>
          </cell>
        </row>
        <row r="7396">
          <cell r="A7396">
            <v>6312454</v>
          </cell>
          <cell r="B7396" t="str">
            <v>Oblouk 90°...WLB 90 114 FT</v>
          </cell>
          <cell r="C7396">
            <v>12251</v>
          </cell>
          <cell r="D7396">
            <v>1</v>
          </cell>
          <cell r="E7396" t="str">
            <v>KS</v>
          </cell>
          <cell r="F7396">
            <v>12251</v>
          </cell>
        </row>
        <row r="7397">
          <cell r="A7397">
            <v>6312462</v>
          </cell>
          <cell r="B7397" t="str">
            <v>Oblouk 90°...WLB 90 115 FT</v>
          </cell>
          <cell r="C7397">
            <v>12537</v>
          </cell>
          <cell r="D7397">
            <v>1</v>
          </cell>
          <cell r="E7397" t="str">
            <v>KS</v>
          </cell>
          <cell r="F7397">
            <v>12537</v>
          </cell>
        </row>
        <row r="7398">
          <cell r="A7398">
            <v>6312470</v>
          </cell>
          <cell r="B7398" t="str">
            <v>Oblouk 90°...WLB 90 116 FT</v>
          </cell>
          <cell r="C7398">
            <v>12717</v>
          </cell>
          <cell r="D7398">
            <v>1</v>
          </cell>
          <cell r="E7398" t="str">
            <v>KS</v>
          </cell>
          <cell r="F7398">
            <v>12717</v>
          </cell>
        </row>
        <row r="7399">
          <cell r="A7399">
            <v>6312539</v>
          </cell>
          <cell r="B7399" t="str">
            <v>Oblouk 90°...WLB 90 112 A2</v>
          </cell>
          <cell r="C7399">
            <v>13622</v>
          </cell>
          <cell r="D7399">
            <v>1</v>
          </cell>
          <cell r="E7399" t="str">
            <v>KS</v>
          </cell>
          <cell r="F7399">
            <v>13622</v>
          </cell>
        </row>
        <row r="7400">
          <cell r="A7400">
            <v>6312541</v>
          </cell>
          <cell r="B7400" t="str">
            <v>Oblouk 90°...WLB 90 113 A2</v>
          </cell>
          <cell r="C7400">
            <v>13742</v>
          </cell>
          <cell r="D7400">
            <v>1</v>
          </cell>
          <cell r="E7400" t="str">
            <v>KS</v>
          </cell>
          <cell r="F7400">
            <v>13742</v>
          </cell>
        </row>
        <row r="7401">
          <cell r="A7401">
            <v>6312543</v>
          </cell>
          <cell r="B7401" t="str">
            <v>Oblouk 90°...WLB 90 114 A2</v>
          </cell>
          <cell r="C7401">
            <v>14040</v>
          </cell>
          <cell r="D7401">
            <v>1</v>
          </cell>
          <cell r="E7401" t="str">
            <v>KS</v>
          </cell>
          <cell r="F7401">
            <v>14040</v>
          </cell>
        </row>
        <row r="7402">
          <cell r="A7402">
            <v>6312547</v>
          </cell>
          <cell r="B7402" t="str">
            <v>Oblouk 90°...WLB 90 116 A2</v>
          </cell>
          <cell r="C7402">
            <v>15035</v>
          </cell>
          <cell r="D7402">
            <v>1</v>
          </cell>
          <cell r="E7402" t="str">
            <v>KS</v>
          </cell>
          <cell r="F7402">
            <v>15035</v>
          </cell>
        </row>
        <row r="7403">
          <cell r="A7403">
            <v>6312632</v>
          </cell>
          <cell r="B7403" t="str">
            <v>Odbočný díl T...WLT 1120 FS</v>
          </cell>
          <cell r="C7403">
            <v>13080</v>
          </cell>
          <cell r="D7403">
            <v>1</v>
          </cell>
          <cell r="E7403" t="str">
            <v>KS</v>
          </cell>
          <cell r="F7403">
            <v>13080</v>
          </cell>
        </row>
        <row r="7404">
          <cell r="A7404">
            <v>6312640</v>
          </cell>
          <cell r="B7404" t="str">
            <v>Odbočný díl T...WLT 1130 FS</v>
          </cell>
          <cell r="C7404">
            <v>13150</v>
          </cell>
          <cell r="D7404">
            <v>1</v>
          </cell>
          <cell r="E7404" t="str">
            <v>KS</v>
          </cell>
          <cell r="F7404">
            <v>13150</v>
          </cell>
        </row>
        <row r="7405">
          <cell r="A7405">
            <v>6312667</v>
          </cell>
          <cell r="B7405" t="str">
            <v>Odbočný díl T...WLT 1150 FS</v>
          </cell>
          <cell r="C7405">
            <v>14353</v>
          </cell>
          <cell r="D7405">
            <v>1</v>
          </cell>
          <cell r="E7405" t="str">
            <v>KS</v>
          </cell>
          <cell r="F7405">
            <v>14353</v>
          </cell>
        </row>
        <row r="7406">
          <cell r="A7406">
            <v>6312675</v>
          </cell>
          <cell r="B7406" t="str">
            <v>Odbočný díl T...WLT 1160 FS</v>
          </cell>
          <cell r="C7406">
            <v>16568</v>
          </cell>
          <cell r="D7406">
            <v>1</v>
          </cell>
          <cell r="E7406" t="str">
            <v>KS</v>
          </cell>
          <cell r="F7406">
            <v>16568</v>
          </cell>
        </row>
        <row r="7407">
          <cell r="A7407">
            <v>6312748</v>
          </cell>
          <cell r="B7407" t="str">
            <v>Odbočný díl T...WLT 1140 FT</v>
          </cell>
          <cell r="C7407">
            <v>19652</v>
          </cell>
          <cell r="D7407">
            <v>1</v>
          </cell>
          <cell r="E7407" t="str">
            <v>KS</v>
          </cell>
          <cell r="F7407">
            <v>19652</v>
          </cell>
        </row>
        <row r="7408">
          <cell r="A7408">
            <v>6312764</v>
          </cell>
          <cell r="B7408" t="str">
            <v>Odbočný díl T...WLT 1160 FT</v>
          </cell>
          <cell r="C7408">
            <v>21371</v>
          </cell>
          <cell r="D7408">
            <v>1</v>
          </cell>
          <cell r="E7408" t="str">
            <v>KS</v>
          </cell>
          <cell r="F7408">
            <v>21371</v>
          </cell>
        </row>
        <row r="7409">
          <cell r="A7409">
            <v>6312977</v>
          </cell>
          <cell r="B7409" t="str">
            <v>Křížení...WLK 1160 FT</v>
          </cell>
          <cell r="C7409">
            <v>34775</v>
          </cell>
          <cell r="D7409">
            <v>1</v>
          </cell>
          <cell r="E7409" t="str">
            <v>KS</v>
          </cell>
          <cell r="F7409">
            <v>34775</v>
          </cell>
        </row>
        <row r="7410">
          <cell r="A7410">
            <v>6337031</v>
          </cell>
          <cell r="B7410" t="str">
            <v>Závěs I...IS 8 30 FT</v>
          </cell>
          <cell r="C7410">
            <v>906</v>
          </cell>
          <cell r="D7410">
            <v>1</v>
          </cell>
          <cell r="E7410" t="str">
            <v>KS</v>
          </cell>
          <cell r="F7410">
            <v>906</v>
          </cell>
        </row>
        <row r="7411">
          <cell r="A7411">
            <v>6337058</v>
          </cell>
          <cell r="B7411" t="str">
            <v>Závěs I...IS 8 40 FT</v>
          </cell>
          <cell r="C7411">
            <v>1091</v>
          </cell>
          <cell r="D7411">
            <v>1</v>
          </cell>
          <cell r="E7411" t="str">
            <v>KS</v>
          </cell>
          <cell r="F7411">
            <v>1091</v>
          </cell>
        </row>
        <row r="7412">
          <cell r="A7412">
            <v>6337066</v>
          </cell>
          <cell r="B7412" t="str">
            <v>Závěs I...IS 8 50 FT</v>
          </cell>
          <cell r="C7412">
            <v>1174</v>
          </cell>
          <cell r="D7412">
            <v>1</v>
          </cell>
          <cell r="E7412" t="str">
            <v>KS</v>
          </cell>
          <cell r="F7412">
            <v>1174</v>
          </cell>
        </row>
        <row r="7413">
          <cell r="A7413">
            <v>6337074</v>
          </cell>
          <cell r="B7413" t="str">
            <v>Závěs I...IS 8 60 FT</v>
          </cell>
          <cell r="C7413">
            <v>1381</v>
          </cell>
          <cell r="D7413">
            <v>1</v>
          </cell>
          <cell r="E7413" t="str">
            <v>KS</v>
          </cell>
          <cell r="F7413">
            <v>1381</v>
          </cell>
        </row>
        <row r="7414">
          <cell r="A7414">
            <v>6337082</v>
          </cell>
          <cell r="B7414" t="str">
            <v>Závěs I...IS 8 70 FT</v>
          </cell>
          <cell r="C7414">
            <v>1437</v>
          </cell>
          <cell r="D7414">
            <v>1</v>
          </cell>
          <cell r="E7414" t="str">
            <v>KS</v>
          </cell>
          <cell r="F7414">
            <v>1437</v>
          </cell>
        </row>
        <row r="7415">
          <cell r="A7415">
            <v>6337090</v>
          </cell>
          <cell r="B7415" t="str">
            <v>Závěs I...IS 8 80 FT</v>
          </cell>
          <cell r="C7415">
            <v>1660</v>
          </cell>
          <cell r="D7415">
            <v>1</v>
          </cell>
          <cell r="E7415" t="str">
            <v>KS</v>
          </cell>
          <cell r="F7415">
            <v>1660</v>
          </cell>
        </row>
        <row r="7416">
          <cell r="A7416">
            <v>6337104</v>
          </cell>
          <cell r="B7416" t="str">
            <v>Závěs I...IS 8 90 FT</v>
          </cell>
          <cell r="C7416">
            <v>1696</v>
          </cell>
          <cell r="D7416">
            <v>1</v>
          </cell>
          <cell r="E7416" t="str">
            <v>KS</v>
          </cell>
          <cell r="F7416">
            <v>1696</v>
          </cell>
        </row>
        <row r="7417">
          <cell r="A7417">
            <v>6337112</v>
          </cell>
          <cell r="B7417" t="str">
            <v>Závěs I...IS 8 100 FT</v>
          </cell>
          <cell r="C7417">
            <v>1796</v>
          </cell>
          <cell r="D7417">
            <v>1</v>
          </cell>
          <cell r="E7417" t="str">
            <v>KS</v>
          </cell>
          <cell r="F7417">
            <v>1796</v>
          </cell>
        </row>
        <row r="7418">
          <cell r="A7418">
            <v>6337120</v>
          </cell>
          <cell r="B7418" t="str">
            <v>Závěs I...IS 8 110 FT</v>
          </cell>
          <cell r="C7418">
            <v>1899</v>
          </cell>
          <cell r="D7418">
            <v>1</v>
          </cell>
          <cell r="E7418" t="str">
            <v>KS</v>
          </cell>
          <cell r="F7418">
            <v>1899</v>
          </cell>
        </row>
        <row r="7419">
          <cell r="A7419">
            <v>6337147</v>
          </cell>
          <cell r="B7419" t="str">
            <v>Závěs I...IS 8 130 FT</v>
          </cell>
          <cell r="C7419">
            <v>2171</v>
          </cell>
          <cell r="D7419">
            <v>1</v>
          </cell>
          <cell r="E7419" t="str">
            <v>KS</v>
          </cell>
          <cell r="F7419">
            <v>2171</v>
          </cell>
        </row>
        <row r="7420">
          <cell r="A7420">
            <v>6337155</v>
          </cell>
          <cell r="B7420" t="str">
            <v>Závěs I...IS 8 140 FT</v>
          </cell>
          <cell r="C7420">
            <v>2217</v>
          </cell>
          <cell r="D7420">
            <v>1</v>
          </cell>
          <cell r="E7420" t="str">
            <v>KS</v>
          </cell>
          <cell r="F7420">
            <v>2217</v>
          </cell>
        </row>
        <row r="7421">
          <cell r="A7421">
            <v>6337163</v>
          </cell>
          <cell r="B7421" t="str">
            <v>Závěs I...IS 8 150 FT</v>
          </cell>
          <cell r="C7421">
            <v>2523</v>
          </cell>
          <cell r="D7421">
            <v>1</v>
          </cell>
          <cell r="E7421" t="str">
            <v>KS</v>
          </cell>
          <cell r="F7421">
            <v>2523</v>
          </cell>
        </row>
        <row r="7422">
          <cell r="A7422">
            <v>6337171</v>
          </cell>
          <cell r="B7422" t="str">
            <v>Závěs I...IS 8 160 FT</v>
          </cell>
          <cell r="C7422">
            <v>2709</v>
          </cell>
          <cell r="D7422">
            <v>1</v>
          </cell>
          <cell r="E7422" t="str">
            <v>KS</v>
          </cell>
          <cell r="F7422">
            <v>2709</v>
          </cell>
        </row>
        <row r="7423">
          <cell r="A7423">
            <v>6337198</v>
          </cell>
          <cell r="B7423" t="str">
            <v>Závěs I...IS 8 170 FT</v>
          </cell>
          <cell r="C7423">
            <v>2913</v>
          </cell>
          <cell r="D7423">
            <v>1</v>
          </cell>
          <cell r="E7423" t="str">
            <v>KS</v>
          </cell>
          <cell r="F7423">
            <v>2913</v>
          </cell>
        </row>
        <row r="7424">
          <cell r="A7424">
            <v>6337201</v>
          </cell>
          <cell r="B7424" t="str">
            <v>Závěs I...IS 8 180 FT</v>
          </cell>
          <cell r="C7424">
            <v>2990</v>
          </cell>
          <cell r="D7424">
            <v>1</v>
          </cell>
          <cell r="E7424" t="str">
            <v>KS</v>
          </cell>
          <cell r="F7424">
            <v>2990</v>
          </cell>
        </row>
        <row r="7425">
          <cell r="A7425">
            <v>6337236</v>
          </cell>
          <cell r="B7425" t="str">
            <v>Závěs I...IS 8 200 FT</v>
          </cell>
          <cell r="C7425">
            <v>3176</v>
          </cell>
          <cell r="D7425">
            <v>1</v>
          </cell>
          <cell r="E7425" t="str">
            <v>KS</v>
          </cell>
          <cell r="F7425">
            <v>3176</v>
          </cell>
        </row>
        <row r="7426">
          <cell r="A7426">
            <v>6337244</v>
          </cell>
          <cell r="B7426" t="str">
            <v>Závěs I...IS 8 300 FT</v>
          </cell>
          <cell r="C7426">
            <v>4014</v>
          </cell>
          <cell r="D7426">
            <v>1</v>
          </cell>
          <cell r="E7426" t="str">
            <v>KS</v>
          </cell>
          <cell r="F7426">
            <v>4014</v>
          </cell>
        </row>
        <row r="7427">
          <cell r="A7427">
            <v>6337252</v>
          </cell>
          <cell r="B7427" t="str">
            <v>Závěs I...IS 8 600 FT</v>
          </cell>
          <cell r="C7427">
            <v>8257</v>
          </cell>
          <cell r="D7427">
            <v>1</v>
          </cell>
          <cell r="E7427" t="str">
            <v>KS</v>
          </cell>
          <cell r="F7427">
            <v>8257</v>
          </cell>
        </row>
        <row r="7428">
          <cell r="A7428">
            <v>6338458</v>
          </cell>
          <cell r="B7428" t="str">
            <v>Ochranný kryt...US 3 KS OR</v>
          </cell>
          <cell r="C7428">
            <v>25</v>
          </cell>
          <cell r="D7428">
            <v>1</v>
          </cell>
          <cell r="E7428" t="str">
            <v>KS</v>
          </cell>
          <cell r="F7428">
            <v>25</v>
          </cell>
        </row>
        <row r="7429">
          <cell r="A7429">
            <v>6338462</v>
          </cell>
          <cell r="B7429" t="str">
            <v>Ochranný kryt...US 5 KS OR</v>
          </cell>
          <cell r="C7429">
            <v>32</v>
          </cell>
          <cell r="D7429">
            <v>1</v>
          </cell>
          <cell r="E7429" t="str">
            <v>KS</v>
          </cell>
          <cell r="F7429">
            <v>32</v>
          </cell>
        </row>
        <row r="7430">
          <cell r="A7430">
            <v>6338497</v>
          </cell>
          <cell r="B7430" t="str">
            <v>Ochranný kryt...US 7 KS OR</v>
          </cell>
          <cell r="C7430">
            <v>31</v>
          </cell>
          <cell r="D7430">
            <v>1</v>
          </cell>
          <cell r="E7430" t="str">
            <v>KS</v>
          </cell>
          <cell r="F7430">
            <v>31</v>
          </cell>
        </row>
        <row r="7431">
          <cell r="A7431">
            <v>6338519</v>
          </cell>
          <cell r="B7431" t="str">
            <v>Ochranný kryt...IS 8 KS OR</v>
          </cell>
          <cell r="C7431">
            <v>36</v>
          </cell>
          <cell r="D7431">
            <v>1</v>
          </cell>
          <cell r="E7431" t="str">
            <v>KS</v>
          </cell>
          <cell r="F7431">
            <v>36</v>
          </cell>
        </row>
        <row r="7432">
          <cell r="A7432">
            <v>6338607</v>
          </cell>
          <cell r="B7432" t="str">
            <v>Závěs...US 7 K 20 A2</v>
          </cell>
          <cell r="C7432">
            <v>2683</v>
          </cell>
          <cell r="D7432">
            <v>1</v>
          </cell>
          <cell r="E7432" t="str">
            <v>KS</v>
          </cell>
          <cell r="F7432">
            <v>2683</v>
          </cell>
        </row>
        <row r="7433">
          <cell r="A7433">
            <v>6338615</v>
          </cell>
          <cell r="B7433" t="str">
            <v>Závěs...US 7 K 30 A2</v>
          </cell>
          <cell r="C7433">
            <v>2942</v>
          </cell>
          <cell r="D7433">
            <v>1</v>
          </cell>
          <cell r="E7433" t="str">
            <v>KS</v>
          </cell>
          <cell r="F7433">
            <v>2942</v>
          </cell>
        </row>
        <row r="7434">
          <cell r="A7434">
            <v>6338623</v>
          </cell>
          <cell r="B7434" t="str">
            <v>Závěs...US 7 K 40 A2</v>
          </cell>
          <cell r="C7434">
            <v>3607</v>
          </cell>
          <cell r="D7434">
            <v>1</v>
          </cell>
          <cell r="E7434" t="str">
            <v>KS</v>
          </cell>
          <cell r="F7434">
            <v>3607</v>
          </cell>
        </row>
        <row r="7435">
          <cell r="A7435">
            <v>6338631</v>
          </cell>
          <cell r="B7435" t="str">
            <v>Závěs...US 7 K 50 A2</v>
          </cell>
          <cell r="C7435">
            <v>4288</v>
          </cell>
          <cell r="D7435">
            <v>1</v>
          </cell>
          <cell r="E7435" t="str">
            <v>KS</v>
          </cell>
          <cell r="F7435">
            <v>4288</v>
          </cell>
        </row>
        <row r="7436">
          <cell r="A7436">
            <v>6338658</v>
          </cell>
          <cell r="B7436" t="str">
            <v>Závěs...US 7 K 60 A2</v>
          </cell>
          <cell r="C7436">
            <v>4757</v>
          </cell>
          <cell r="D7436">
            <v>1</v>
          </cell>
          <cell r="E7436" t="str">
            <v>KS</v>
          </cell>
          <cell r="F7436">
            <v>4757</v>
          </cell>
        </row>
        <row r="7437">
          <cell r="A7437">
            <v>6338666</v>
          </cell>
          <cell r="B7437" t="str">
            <v>Závěs...US 7 K 70 A2</v>
          </cell>
          <cell r="C7437">
            <v>5493</v>
          </cell>
          <cell r="D7437">
            <v>1</v>
          </cell>
          <cell r="E7437" t="str">
            <v>KS</v>
          </cell>
          <cell r="F7437">
            <v>5493</v>
          </cell>
        </row>
        <row r="7438">
          <cell r="A7438">
            <v>6338674</v>
          </cell>
          <cell r="B7438" t="str">
            <v>Závěs...US 7 K 80 A2</v>
          </cell>
          <cell r="C7438">
            <v>5873</v>
          </cell>
          <cell r="D7438">
            <v>1</v>
          </cell>
          <cell r="E7438" t="str">
            <v>KS</v>
          </cell>
          <cell r="F7438">
            <v>5873</v>
          </cell>
        </row>
        <row r="7439">
          <cell r="A7439">
            <v>6338682</v>
          </cell>
          <cell r="B7439" t="str">
            <v>Závěs...US 7 K 90 A2</v>
          </cell>
          <cell r="C7439">
            <v>5814</v>
          </cell>
          <cell r="D7439">
            <v>1</v>
          </cell>
          <cell r="E7439" t="str">
            <v>KS</v>
          </cell>
          <cell r="F7439">
            <v>5814</v>
          </cell>
        </row>
        <row r="7440">
          <cell r="A7440">
            <v>6338690</v>
          </cell>
          <cell r="B7440" t="str">
            <v>Závěs...US 7 K 100 A2</v>
          </cell>
          <cell r="C7440">
            <v>6981</v>
          </cell>
          <cell r="D7440">
            <v>1</v>
          </cell>
          <cell r="E7440" t="str">
            <v>KS</v>
          </cell>
          <cell r="F7440">
            <v>6981</v>
          </cell>
        </row>
        <row r="7441">
          <cell r="A7441">
            <v>6338704</v>
          </cell>
          <cell r="B7441" t="str">
            <v>Závěs...US 7 K 110 A2</v>
          </cell>
          <cell r="C7441">
            <v>7882</v>
          </cell>
          <cell r="D7441">
            <v>1</v>
          </cell>
          <cell r="E7441" t="str">
            <v>KS</v>
          </cell>
          <cell r="F7441">
            <v>7882</v>
          </cell>
        </row>
        <row r="7442">
          <cell r="A7442">
            <v>6338712</v>
          </cell>
          <cell r="B7442" t="str">
            <v>Závěs...US 7 K 120 A2</v>
          </cell>
          <cell r="C7442">
            <v>8167</v>
          </cell>
          <cell r="D7442">
            <v>1</v>
          </cell>
          <cell r="E7442" t="str">
            <v>KS</v>
          </cell>
          <cell r="F7442">
            <v>8167</v>
          </cell>
        </row>
        <row r="7443">
          <cell r="A7443">
            <v>6338739</v>
          </cell>
          <cell r="B7443" t="str">
            <v>Závěs...US 7 K 140 A2</v>
          </cell>
          <cell r="C7443">
            <v>9213</v>
          </cell>
          <cell r="D7443">
            <v>1</v>
          </cell>
          <cell r="E7443" t="str">
            <v>KS</v>
          </cell>
          <cell r="F7443">
            <v>9213</v>
          </cell>
        </row>
        <row r="7444">
          <cell r="A7444">
            <v>6338747</v>
          </cell>
          <cell r="B7444" t="str">
            <v>Závěs...US 7 K 150 A2</v>
          </cell>
          <cell r="C7444">
            <v>10750</v>
          </cell>
          <cell r="D7444">
            <v>1</v>
          </cell>
          <cell r="E7444" t="str">
            <v>KS</v>
          </cell>
          <cell r="F7444">
            <v>10750</v>
          </cell>
        </row>
        <row r="7445">
          <cell r="A7445">
            <v>6338801</v>
          </cell>
          <cell r="B7445" t="str">
            <v>Závěs...US 7 K 200 A2</v>
          </cell>
          <cell r="C7445">
            <v>11773</v>
          </cell>
          <cell r="D7445">
            <v>1</v>
          </cell>
          <cell r="E7445" t="str">
            <v>KS</v>
          </cell>
          <cell r="F7445">
            <v>11773</v>
          </cell>
        </row>
        <row r="7446">
          <cell r="A7446">
            <v>6339018</v>
          </cell>
          <cell r="B7446" t="str">
            <v>Závěs...US 7 K 20 FT</v>
          </cell>
          <cell r="C7446">
            <v>1417</v>
          </cell>
          <cell r="D7446">
            <v>1</v>
          </cell>
          <cell r="E7446" t="str">
            <v>KS</v>
          </cell>
          <cell r="F7446">
            <v>1417</v>
          </cell>
        </row>
        <row r="7447">
          <cell r="A7447">
            <v>6339034</v>
          </cell>
          <cell r="B7447" t="str">
            <v>Závěs...US 7 K 30 FT</v>
          </cell>
          <cell r="C7447">
            <v>1513</v>
          </cell>
          <cell r="D7447">
            <v>1</v>
          </cell>
          <cell r="E7447" t="str">
            <v>KS</v>
          </cell>
          <cell r="F7447">
            <v>1513</v>
          </cell>
        </row>
        <row r="7448">
          <cell r="A7448">
            <v>6339050</v>
          </cell>
          <cell r="B7448" t="str">
            <v>Závěs...US 7 K 40 FT</v>
          </cell>
          <cell r="C7448">
            <v>1704</v>
          </cell>
          <cell r="D7448">
            <v>1</v>
          </cell>
          <cell r="E7448" t="str">
            <v>KS</v>
          </cell>
          <cell r="F7448">
            <v>1704</v>
          </cell>
        </row>
        <row r="7449">
          <cell r="A7449">
            <v>6339077</v>
          </cell>
          <cell r="B7449" t="str">
            <v>Závěs...US 7 K 50 FT</v>
          </cell>
          <cell r="C7449">
            <v>1892</v>
          </cell>
          <cell r="D7449">
            <v>1</v>
          </cell>
          <cell r="E7449" t="str">
            <v>KS</v>
          </cell>
          <cell r="F7449">
            <v>1892</v>
          </cell>
        </row>
        <row r="7450">
          <cell r="A7450">
            <v>6339093</v>
          </cell>
          <cell r="B7450" t="str">
            <v>Závěs...US 7 K 60 FT</v>
          </cell>
          <cell r="C7450">
            <v>1935</v>
          </cell>
          <cell r="D7450">
            <v>1</v>
          </cell>
          <cell r="E7450" t="str">
            <v>KS</v>
          </cell>
          <cell r="F7450">
            <v>1935</v>
          </cell>
        </row>
        <row r="7451">
          <cell r="A7451">
            <v>6339115</v>
          </cell>
          <cell r="B7451" t="str">
            <v>Závěs...US 7 K 70 FT</v>
          </cell>
          <cell r="C7451">
            <v>1961</v>
          </cell>
          <cell r="D7451">
            <v>1</v>
          </cell>
          <cell r="E7451" t="str">
            <v>KS</v>
          </cell>
          <cell r="F7451">
            <v>1961</v>
          </cell>
        </row>
        <row r="7452">
          <cell r="A7452">
            <v>6339131</v>
          </cell>
          <cell r="B7452" t="str">
            <v>Závěs...US 7 K 80 FT</v>
          </cell>
          <cell r="C7452">
            <v>2091</v>
          </cell>
          <cell r="D7452">
            <v>1</v>
          </cell>
          <cell r="E7452" t="str">
            <v>KS</v>
          </cell>
          <cell r="F7452">
            <v>2091</v>
          </cell>
        </row>
        <row r="7453">
          <cell r="A7453">
            <v>6339166</v>
          </cell>
          <cell r="B7453" t="str">
            <v>Závěs...US 7 K 90 FT</v>
          </cell>
          <cell r="C7453">
            <v>2413</v>
          </cell>
          <cell r="D7453">
            <v>1</v>
          </cell>
          <cell r="E7453" t="str">
            <v>KS</v>
          </cell>
          <cell r="F7453">
            <v>2413</v>
          </cell>
        </row>
        <row r="7454">
          <cell r="A7454">
            <v>6339182</v>
          </cell>
          <cell r="B7454" t="str">
            <v>Závěs...US 7 K 100 FT</v>
          </cell>
          <cell r="C7454">
            <v>2640</v>
          </cell>
          <cell r="D7454">
            <v>1</v>
          </cell>
          <cell r="E7454" t="str">
            <v>KS</v>
          </cell>
          <cell r="F7454">
            <v>2640</v>
          </cell>
        </row>
        <row r="7455">
          <cell r="A7455">
            <v>6339190</v>
          </cell>
          <cell r="B7455" t="str">
            <v>Závěs...US 7 K 110 FT</v>
          </cell>
          <cell r="C7455">
            <v>2732</v>
          </cell>
          <cell r="D7455">
            <v>1</v>
          </cell>
          <cell r="E7455" t="str">
            <v>KS</v>
          </cell>
          <cell r="F7455">
            <v>2732</v>
          </cell>
        </row>
        <row r="7456">
          <cell r="A7456">
            <v>6339204</v>
          </cell>
          <cell r="B7456" t="str">
            <v>Závěs...US 7 K 120 FT</v>
          </cell>
          <cell r="C7456">
            <v>2839</v>
          </cell>
          <cell r="D7456">
            <v>1</v>
          </cell>
          <cell r="E7456" t="str">
            <v>KS</v>
          </cell>
          <cell r="F7456">
            <v>2839</v>
          </cell>
        </row>
        <row r="7457">
          <cell r="A7457">
            <v>6339212</v>
          </cell>
          <cell r="B7457" t="str">
            <v>Závěs...US 7 K 130 FT</v>
          </cell>
          <cell r="C7457">
            <v>2843</v>
          </cell>
          <cell r="D7457">
            <v>1</v>
          </cell>
          <cell r="E7457" t="str">
            <v>KS</v>
          </cell>
          <cell r="F7457">
            <v>2843</v>
          </cell>
        </row>
        <row r="7458">
          <cell r="A7458">
            <v>6339220</v>
          </cell>
          <cell r="B7458" t="str">
            <v>Závěs...US 7 K 140 FT</v>
          </cell>
          <cell r="C7458">
            <v>3127</v>
          </cell>
          <cell r="D7458">
            <v>1</v>
          </cell>
          <cell r="E7458" t="str">
            <v>KS</v>
          </cell>
          <cell r="F7458">
            <v>3127</v>
          </cell>
        </row>
        <row r="7459">
          <cell r="A7459">
            <v>6339239</v>
          </cell>
          <cell r="B7459" t="str">
            <v>Závěs...US 7 K 150 FT</v>
          </cell>
          <cell r="C7459">
            <v>3360</v>
          </cell>
          <cell r="D7459">
            <v>1</v>
          </cell>
          <cell r="E7459" t="str">
            <v>KS</v>
          </cell>
          <cell r="F7459">
            <v>3360</v>
          </cell>
        </row>
        <row r="7460">
          <cell r="A7460">
            <v>6339247</v>
          </cell>
          <cell r="B7460" t="str">
            <v>Závěs...US 7 K 160 FT</v>
          </cell>
          <cell r="C7460">
            <v>3511</v>
          </cell>
          <cell r="D7460">
            <v>1</v>
          </cell>
          <cell r="E7460" t="str">
            <v>KS</v>
          </cell>
          <cell r="F7460">
            <v>3511</v>
          </cell>
        </row>
        <row r="7461">
          <cell r="A7461">
            <v>6339255</v>
          </cell>
          <cell r="B7461" t="str">
            <v>Závěs...US 7 K 170 FT</v>
          </cell>
          <cell r="C7461">
            <v>3530</v>
          </cell>
          <cell r="D7461">
            <v>1</v>
          </cell>
          <cell r="E7461" t="str">
            <v>KS</v>
          </cell>
          <cell r="F7461">
            <v>3530</v>
          </cell>
        </row>
        <row r="7462">
          <cell r="A7462">
            <v>6339263</v>
          </cell>
          <cell r="B7462" t="str">
            <v>Závěs...US 7 K 180 FT</v>
          </cell>
          <cell r="C7462">
            <v>3840</v>
          </cell>
          <cell r="D7462">
            <v>1</v>
          </cell>
          <cell r="E7462" t="str">
            <v>KS</v>
          </cell>
          <cell r="F7462">
            <v>3840</v>
          </cell>
        </row>
        <row r="7463">
          <cell r="A7463">
            <v>6339271</v>
          </cell>
          <cell r="B7463" t="str">
            <v>Závěs...US 7 K 190 FT</v>
          </cell>
          <cell r="C7463">
            <v>4022</v>
          </cell>
          <cell r="D7463">
            <v>1</v>
          </cell>
          <cell r="E7463" t="str">
            <v>KS</v>
          </cell>
          <cell r="F7463">
            <v>4022</v>
          </cell>
        </row>
        <row r="7464">
          <cell r="A7464">
            <v>6339298</v>
          </cell>
          <cell r="B7464" t="str">
            <v>Závěs...US 7 K 200 FT</v>
          </cell>
          <cell r="C7464">
            <v>4346</v>
          </cell>
          <cell r="D7464">
            <v>1</v>
          </cell>
          <cell r="E7464" t="str">
            <v>KS</v>
          </cell>
          <cell r="F7464">
            <v>4346</v>
          </cell>
        </row>
        <row r="7465">
          <cell r="A7465">
            <v>6339334</v>
          </cell>
          <cell r="B7465" t="str">
            <v>Závěs...US 7 K 250 FT</v>
          </cell>
          <cell r="C7465">
            <v>5361</v>
          </cell>
          <cell r="D7465">
            <v>1</v>
          </cell>
          <cell r="E7465" t="str">
            <v>KS</v>
          </cell>
          <cell r="F7465">
            <v>5361</v>
          </cell>
        </row>
        <row r="7466">
          <cell r="A7466">
            <v>6339360</v>
          </cell>
          <cell r="B7466" t="str">
            <v>Závěs...US 7 K 300 FT</v>
          </cell>
          <cell r="C7466">
            <v>6073</v>
          </cell>
          <cell r="D7466">
            <v>1</v>
          </cell>
          <cell r="E7466" t="str">
            <v>KS</v>
          </cell>
          <cell r="F7466">
            <v>6073</v>
          </cell>
        </row>
        <row r="7467">
          <cell r="A7467">
            <v>6340016</v>
          </cell>
          <cell r="B7467" t="str">
            <v>Profil U...US 7 20 FT</v>
          </cell>
          <cell r="C7467">
            <v>1030</v>
          </cell>
          <cell r="D7467">
            <v>1</v>
          </cell>
          <cell r="E7467" t="str">
            <v>KS</v>
          </cell>
          <cell r="F7467">
            <v>1030</v>
          </cell>
        </row>
        <row r="7468">
          <cell r="A7468">
            <v>6340032</v>
          </cell>
          <cell r="B7468" t="str">
            <v>Profil U...US 7 30 FT</v>
          </cell>
          <cell r="C7468">
            <v>1154</v>
          </cell>
          <cell r="D7468">
            <v>1</v>
          </cell>
          <cell r="E7468" t="str">
            <v>KS</v>
          </cell>
          <cell r="F7468">
            <v>1154</v>
          </cell>
        </row>
        <row r="7469">
          <cell r="A7469">
            <v>6340059</v>
          </cell>
          <cell r="B7469" t="str">
            <v>Profil U...US 7 40 FT</v>
          </cell>
          <cell r="C7469">
            <v>1313</v>
          </cell>
          <cell r="D7469">
            <v>1</v>
          </cell>
          <cell r="E7469" t="str">
            <v>KS</v>
          </cell>
          <cell r="F7469">
            <v>1313</v>
          </cell>
        </row>
        <row r="7470">
          <cell r="A7470">
            <v>6340075</v>
          </cell>
          <cell r="B7470" t="str">
            <v>Profil U...US 7 50 FT</v>
          </cell>
          <cell r="C7470">
            <v>1449</v>
          </cell>
          <cell r="D7470">
            <v>1</v>
          </cell>
          <cell r="E7470" t="str">
            <v>KS</v>
          </cell>
          <cell r="F7470">
            <v>1449</v>
          </cell>
        </row>
        <row r="7471">
          <cell r="A7471">
            <v>6340091</v>
          </cell>
          <cell r="B7471" t="str">
            <v>Profil U...US 7 60 FT</v>
          </cell>
          <cell r="C7471">
            <v>1479</v>
          </cell>
          <cell r="D7471">
            <v>1</v>
          </cell>
          <cell r="E7471" t="str">
            <v>KS</v>
          </cell>
          <cell r="F7471">
            <v>1479</v>
          </cell>
        </row>
        <row r="7472">
          <cell r="A7472">
            <v>6340113</v>
          </cell>
          <cell r="B7472" t="str">
            <v>Profil U...US 7 70 FT</v>
          </cell>
          <cell r="C7472">
            <v>1482</v>
          </cell>
          <cell r="D7472">
            <v>1</v>
          </cell>
          <cell r="E7472" t="str">
            <v>KS</v>
          </cell>
          <cell r="F7472">
            <v>1482</v>
          </cell>
        </row>
        <row r="7473">
          <cell r="A7473">
            <v>6340148</v>
          </cell>
          <cell r="B7473" t="str">
            <v>Profil U...US 7 80 FT</v>
          </cell>
          <cell r="C7473">
            <v>1523</v>
          </cell>
          <cell r="D7473">
            <v>1</v>
          </cell>
          <cell r="E7473" t="str">
            <v>KS</v>
          </cell>
          <cell r="F7473">
            <v>1523</v>
          </cell>
        </row>
        <row r="7474">
          <cell r="A7474">
            <v>6340164</v>
          </cell>
          <cell r="B7474" t="str">
            <v>Profil U...US 7 90 FT</v>
          </cell>
          <cell r="C7474">
            <v>1528</v>
          </cell>
          <cell r="D7474">
            <v>1</v>
          </cell>
          <cell r="E7474" t="str">
            <v>KS</v>
          </cell>
          <cell r="F7474">
            <v>1528</v>
          </cell>
        </row>
        <row r="7475">
          <cell r="A7475">
            <v>6340180</v>
          </cell>
          <cell r="B7475" t="str">
            <v>Profil U...US 7 100 FT</v>
          </cell>
          <cell r="C7475">
            <v>1540</v>
          </cell>
          <cell r="D7475">
            <v>1</v>
          </cell>
          <cell r="E7475" t="str">
            <v>KS</v>
          </cell>
          <cell r="F7475">
            <v>1540</v>
          </cell>
        </row>
        <row r="7476">
          <cell r="A7476">
            <v>6340199</v>
          </cell>
          <cell r="B7476" t="str">
            <v>Profil U...US 7 110 FT</v>
          </cell>
          <cell r="C7476">
            <v>1630</v>
          </cell>
          <cell r="D7476">
            <v>1</v>
          </cell>
          <cell r="E7476" t="str">
            <v>KS</v>
          </cell>
          <cell r="F7476">
            <v>1630</v>
          </cell>
        </row>
        <row r="7477">
          <cell r="A7477">
            <v>6340202</v>
          </cell>
          <cell r="B7477" t="str">
            <v>Profil U...US 7 120 FT</v>
          </cell>
          <cell r="C7477">
            <v>1816</v>
          </cell>
          <cell r="D7477">
            <v>1</v>
          </cell>
          <cell r="E7477" t="str">
            <v>KS</v>
          </cell>
          <cell r="F7477">
            <v>1816</v>
          </cell>
        </row>
        <row r="7478">
          <cell r="A7478">
            <v>6340210</v>
          </cell>
          <cell r="B7478" t="str">
            <v>Profil U...US 7 130 FT</v>
          </cell>
          <cell r="C7478">
            <v>1935</v>
          </cell>
          <cell r="D7478">
            <v>1</v>
          </cell>
          <cell r="E7478" t="str">
            <v>KS</v>
          </cell>
          <cell r="F7478">
            <v>1935</v>
          </cell>
        </row>
        <row r="7479">
          <cell r="A7479">
            <v>6340229</v>
          </cell>
          <cell r="B7479" t="str">
            <v>Profil U...US 7 140 FT</v>
          </cell>
          <cell r="C7479">
            <v>2132</v>
          </cell>
          <cell r="D7479">
            <v>1</v>
          </cell>
          <cell r="E7479" t="str">
            <v>KS</v>
          </cell>
          <cell r="F7479">
            <v>2132</v>
          </cell>
        </row>
        <row r="7480">
          <cell r="A7480">
            <v>6340237</v>
          </cell>
          <cell r="B7480" t="str">
            <v>Profil U...US 7 150 FT</v>
          </cell>
          <cell r="C7480">
            <v>2568</v>
          </cell>
          <cell r="D7480">
            <v>1</v>
          </cell>
          <cell r="E7480" t="str">
            <v>KS</v>
          </cell>
          <cell r="F7480">
            <v>2568</v>
          </cell>
        </row>
        <row r="7481">
          <cell r="A7481">
            <v>6340245</v>
          </cell>
          <cell r="B7481" t="str">
            <v>Profil U...US 7 160 FT</v>
          </cell>
          <cell r="C7481">
            <v>2661</v>
          </cell>
          <cell r="D7481">
            <v>1</v>
          </cell>
          <cell r="E7481" t="str">
            <v>KS</v>
          </cell>
          <cell r="F7481">
            <v>2661</v>
          </cell>
        </row>
        <row r="7482">
          <cell r="A7482">
            <v>6340253</v>
          </cell>
          <cell r="B7482" t="str">
            <v>Profil U...US 7 170 FT</v>
          </cell>
          <cell r="C7482">
            <v>2872</v>
          </cell>
          <cell r="D7482">
            <v>1</v>
          </cell>
          <cell r="E7482" t="str">
            <v>KS</v>
          </cell>
          <cell r="F7482">
            <v>2872</v>
          </cell>
        </row>
        <row r="7483">
          <cell r="A7483">
            <v>6340296</v>
          </cell>
          <cell r="B7483" t="str">
            <v>Profil U...US 7 200 FT</v>
          </cell>
          <cell r="C7483">
            <v>3163</v>
          </cell>
          <cell r="D7483">
            <v>1</v>
          </cell>
          <cell r="E7483" t="str">
            <v>KS</v>
          </cell>
          <cell r="F7483">
            <v>3163</v>
          </cell>
        </row>
        <row r="7484">
          <cell r="A7484">
            <v>6340318</v>
          </cell>
          <cell r="B7484" t="str">
            <v>Profil U...US 7 600 FT</v>
          </cell>
          <cell r="C7484">
            <v>6944</v>
          </cell>
          <cell r="D7484">
            <v>1</v>
          </cell>
          <cell r="E7484" t="str">
            <v>KS</v>
          </cell>
          <cell r="F7484">
            <v>6944</v>
          </cell>
        </row>
        <row r="7485">
          <cell r="A7485">
            <v>6340377</v>
          </cell>
          <cell r="B7485" t="str">
            <v>Profil U...US 7 300 FT</v>
          </cell>
          <cell r="C7485">
            <v>3929</v>
          </cell>
          <cell r="D7485">
            <v>1</v>
          </cell>
          <cell r="E7485" t="str">
            <v>KS</v>
          </cell>
          <cell r="F7485">
            <v>3929</v>
          </cell>
        </row>
        <row r="7486">
          <cell r="A7486">
            <v>6340385</v>
          </cell>
          <cell r="B7486" t="str">
            <v>Profil U...US 7 250 FT</v>
          </cell>
          <cell r="C7486">
            <v>3578</v>
          </cell>
          <cell r="D7486">
            <v>1</v>
          </cell>
          <cell r="E7486" t="str">
            <v>KS</v>
          </cell>
          <cell r="F7486">
            <v>3578</v>
          </cell>
        </row>
        <row r="7487">
          <cell r="A7487">
            <v>6340393</v>
          </cell>
          <cell r="B7487" t="str">
            <v>Profil U...US 7 400 FT</v>
          </cell>
          <cell r="C7487">
            <v>6406</v>
          </cell>
          <cell r="D7487">
            <v>1</v>
          </cell>
          <cell r="E7487" t="str">
            <v>KS</v>
          </cell>
          <cell r="F7487">
            <v>6406</v>
          </cell>
        </row>
        <row r="7488">
          <cell r="A7488">
            <v>6340881</v>
          </cell>
          <cell r="B7488" t="str">
            <v>Profil U...US 5 20 FT</v>
          </cell>
          <cell r="C7488">
            <v>436</v>
          </cell>
          <cell r="D7488">
            <v>1</v>
          </cell>
          <cell r="E7488" t="str">
            <v>KS</v>
          </cell>
          <cell r="F7488">
            <v>436</v>
          </cell>
        </row>
        <row r="7489">
          <cell r="A7489">
            <v>6340903</v>
          </cell>
          <cell r="B7489" t="str">
            <v>Profil U...US 5 30 FT</v>
          </cell>
          <cell r="C7489">
            <v>557</v>
          </cell>
          <cell r="D7489">
            <v>1</v>
          </cell>
          <cell r="E7489" t="str">
            <v>KS</v>
          </cell>
          <cell r="F7489">
            <v>557</v>
          </cell>
        </row>
        <row r="7490">
          <cell r="A7490">
            <v>6340911</v>
          </cell>
          <cell r="B7490" t="str">
            <v>Profil U...US 5 40 FT</v>
          </cell>
          <cell r="C7490">
            <v>613</v>
          </cell>
          <cell r="D7490">
            <v>1</v>
          </cell>
          <cell r="E7490" t="str">
            <v>KS</v>
          </cell>
          <cell r="F7490">
            <v>613</v>
          </cell>
        </row>
        <row r="7491">
          <cell r="A7491">
            <v>6340938</v>
          </cell>
          <cell r="B7491" t="str">
            <v>Profil U...US 5 50 FT</v>
          </cell>
          <cell r="C7491">
            <v>690</v>
          </cell>
          <cell r="D7491">
            <v>1</v>
          </cell>
          <cell r="E7491" t="str">
            <v>KS</v>
          </cell>
          <cell r="F7491">
            <v>690</v>
          </cell>
        </row>
        <row r="7492">
          <cell r="A7492">
            <v>6340946</v>
          </cell>
          <cell r="B7492" t="str">
            <v>Profil U...US 5 60 FT</v>
          </cell>
          <cell r="C7492">
            <v>830</v>
          </cell>
          <cell r="D7492">
            <v>1</v>
          </cell>
          <cell r="E7492" t="str">
            <v>KS</v>
          </cell>
          <cell r="F7492">
            <v>830</v>
          </cell>
        </row>
        <row r="7493">
          <cell r="A7493">
            <v>6340950</v>
          </cell>
          <cell r="B7493" t="str">
            <v>Profil U...US 5 70 FT</v>
          </cell>
          <cell r="C7493">
            <v>924</v>
          </cell>
          <cell r="D7493">
            <v>1</v>
          </cell>
          <cell r="E7493" t="str">
            <v>KS</v>
          </cell>
          <cell r="F7493">
            <v>924</v>
          </cell>
        </row>
        <row r="7494">
          <cell r="A7494">
            <v>6340954</v>
          </cell>
          <cell r="B7494" t="str">
            <v>Profil U...US 5 80 FT</v>
          </cell>
          <cell r="C7494">
            <v>991</v>
          </cell>
          <cell r="D7494">
            <v>1</v>
          </cell>
          <cell r="E7494" t="str">
            <v>KS</v>
          </cell>
          <cell r="F7494">
            <v>991</v>
          </cell>
        </row>
        <row r="7495">
          <cell r="A7495">
            <v>6340958</v>
          </cell>
          <cell r="B7495" t="str">
            <v>Profil U...US 5 90 FT</v>
          </cell>
          <cell r="C7495">
            <v>1038</v>
          </cell>
          <cell r="D7495">
            <v>1</v>
          </cell>
          <cell r="E7495" t="str">
            <v>KS</v>
          </cell>
          <cell r="F7495">
            <v>1038</v>
          </cell>
        </row>
        <row r="7496">
          <cell r="A7496">
            <v>6340962</v>
          </cell>
          <cell r="B7496" t="str">
            <v>Profil U...US 5 100 FT</v>
          </cell>
          <cell r="C7496">
            <v>1121</v>
          </cell>
          <cell r="D7496">
            <v>1</v>
          </cell>
          <cell r="E7496" t="str">
            <v>KS</v>
          </cell>
          <cell r="F7496">
            <v>1121</v>
          </cell>
        </row>
        <row r="7497">
          <cell r="A7497">
            <v>6340964</v>
          </cell>
          <cell r="B7497" t="str">
            <v>Profil U...US 5 110 FT</v>
          </cell>
          <cell r="C7497">
            <v>1298</v>
          </cell>
          <cell r="D7497">
            <v>1</v>
          </cell>
          <cell r="E7497" t="str">
            <v>KS</v>
          </cell>
          <cell r="F7497">
            <v>1298</v>
          </cell>
        </row>
        <row r="7498">
          <cell r="A7498">
            <v>6340966</v>
          </cell>
          <cell r="B7498" t="str">
            <v>Profil U...US 5 150 FT</v>
          </cell>
          <cell r="C7498">
            <v>1172</v>
          </cell>
          <cell r="D7498">
            <v>1</v>
          </cell>
          <cell r="E7498" t="str">
            <v>KS</v>
          </cell>
          <cell r="F7498">
            <v>1172</v>
          </cell>
        </row>
        <row r="7499">
          <cell r="A7499">
            <v>6340970</v>
          </cell>
          <cell r="B7499" t="str">
            <v>Profil U...US 5 200 FT</v>
          </cell>
          <cell r="C7499">
            <v>1499</v>
          </cell>
          <cell r="D7499">
            <v>1</v>
          </cell>
          <cell r="E7499" t="str">
            <v>KS</v>
          </cell>
          <cell r="F7499">
            <v>1499</v>
          </cell>
        </row>
        <row r="7500">
          <cell r="A7500">
            <v>6340989</v>
          </cell>
          <cell r="B7500" t="str">
            <v>Profil U...US 5 300 FT</v>
          </cell>
          <cell r="C7500">
            <v>2396</v>
          </cell>
          <cell r="D7500">
            <v>1</v>
          </cell>
          <cell r="E7500" t="str">
            <v>KS</v>
          </cell>
          <cell r="F7500">
            <v>2396</v>
          </cell>
        </row>
        <row r="7501">
          <cell r="A7501">
            <v>6340997</v>
          </cell>
          <cell r="B7501" t="str">
            <v>Profil U...US 5 600 FT</v>
          </cell>
          <cell r="C7501">
            <v>3873</v>
          </cell>
          <cell r="D7501">
            <v>1</v>
          </cell>
          <cell r="E7501" t="str">
            <v>KS</v>
          </cell>
          <cell r="F7501">
            <v>3873</v>
          </cell>
        </row>
        <row r="7502">
          <cell r="A7502">
            <v>6341053</v>
          </cell>
          <cell r="B7502" t="str">
            <v>Profil U...US 5 30 A4</v>
          </cell>
          <cell r="C7502">
            <v>1448</v>
          </cell>
          <cell r="D7502">
            <v>1</v>
          </cell>
          <cell r="E7502" t="str">
            <v>KS</v>
          </cell>
          <cell r="F7502">
            <v>1448</v>
          </cell>
        </row>
        <row r="7503">
          <cell r="A7503">
            <v>6341055</v>
          </cell>
          <cell r="B7503" t="str">
            <v>Profil U...US 5 40 A4</v>
          </cell>
          <cell r="C7503">
            <v>1831</v>
          </cell>
          <cell r="D7503">
            <v>1</v>
          </cell>
          <cell r="E7503" t="str">
            <v>KS</v>
          </cell>
          <cell r="F7503">
            <v>1831</v>
          </cell>
        </row>
        <row r="7504">
          <cell r="A7504">
            <v>6341057</v>
          </cell>
          <cell r="B7504" t="str">
            <v>Profil U...US 5 50 A4</v>
          </cell>
          <cell r="C7504">
            <v>2298</v>
          </cell>
          <cell r="D7504">
            <v>1</v>
          </cell>
          <cell r="E7504" t="str">
            <v>KS</v>
          </cell>
          <cell r="F7504">
            <v>2298</v>
          </cell>
        </row>
        <row r="7505">
          <cell r="A7505">
            <v>6341059</v>
          </cell>
          <cell r="B7505" t="str">
            <v>Profil U...US 5 60 A4</v>
          </cell>
          <cell r="C7505">
            <v>2647</v>
          </cell>
          <cell r="D7505">
            <v>1</v>
          </cell>
          <cell r="E7505" t="str">
            <v>KS</v>
          </cell>
          <cell r="F7505">
            <v>2647</v>
          </cell>
        </row>
        <row r="7506">
          <cell r="A7506">
            <v>6341063</v>
          </cell>
          <cell r="B7506" t="str">
            <v>Profil U...US 5 80 A4</v>
          </cell>
          <cell r="C7506">
            <v>3125</v>
          </cell>
          <cell r="D7506">
            <v>1</v>
          </cell>
          <cell r="E7506" t="str">
            <v>KS</v>
          </cell>
          <cell r="F7506">
            <v>3125</v>
          </cell>
        </row>
        <row r="7507">
          <cell r="A7507">
            <v>6341073</v>
          </cell>
          <cell r="B7507" t="str">
            <v>Profil U...US 5 300 A4</v>
          </cell>
          <cell r="C7507">
            <v>10278</v>
          </cell>
          <cell r="D7507">
            <v>1</v>
          </cell>
          <cell r="E7507" t="str">
            <v>KS</v>
          </cell>
          <cell r="F7507">
            <v>10278</v>
          </cell>
        </row>
        <row r="7508">
          <cell r="A7508">
            <v>6341101</v>
          </cell>
          <cell r="B7508" t="str">
            <v>Profil U...US 5 20 A2</v>
          </cell>
          <cell r="C7508">
            <v>665</v>
          </cell>
          <cell r="D7508">
            <v>1</v>
          </cell>
          <cell r="E7508" t="str">
            <v>KS</v>
          </cell>
          <cell r="F7508">
            <v>665</v>
          </cell>
        </row>
        <row r="7509">
          <cell r="A7509">
            <v>6341105</v>
          </cell>
          <cell r="B7509" t="str">
            <v>Profil U...US 5 30 A2</v>
          </cell>
          <cell r="C7509">
            <v>897</v>
          </cell>
          <cell r="D7509">
            <v>1</v>
          </cell>
          <cell r="E7509" t="str">
            <v>KS</v>
          </cell>
          <cell r="F7509">
            <v>897</v>
          </cell>
        </row>
        <row r="7510">
          <cell r="A7510">
            <v>6341109</v>
          </cell>
          <cell r="B7510" t="str">
            <v>Profil U...US 5 40 A2</v>
          </cell>
          <cell r="C7510">
            <v>1011</v>
          </cell>
          <cell r="D7510">
            <v>1</v>
          </cell>
          <cell r="E7510" t="str">
            <v>KS</v>
          </cell>
          <cell r="F7510">
            <v>1011</v>
          </cell>
        </row>
        <row r="7511">
          <cell r="A7511">
            <v>6341113</v>
          </cell>
          <cell r="B7511" t="str">
            <v>Profil U...US 5 50 A2</v>
          </cell>
          <cell r="C7511">
            <v>1246</v>
          </cell>
          <cell r="D7511">
            <v>1</v>
          </cell>
          <cell r="E7511" t="str">
            <v>KS</v>
          </cell>
          <cell r="F7511">
            <v>1246</v>
          </cell>
        </row>
        <row r="7512">
          <cell r="A7512">
            <v>6341117</v>
          </cell>
          <cell r="B7512" t="str">
            <v>Profil U...US 5 60 A2</v>
          </cell>
          <cell r="C7512">
            <v>1584</v>
          </cell>
          <cell r="D7512">
            <v>1</v>
          </cell>
          <cell r="E7512" t="str">
            <v>KS</v>
          </cell>
          <cell r="F7512">
            <v>1584</v>
          </cell>
        </row>
        <row r="7513">
          <cell r="A7513">
            <v>6341121</v>
          </cell>
          <cell r="B7513" t="str">
            <v>Profil U...US 5 70 A2</v>
          </cell>
          <cell r="C7513">
            <v>1857</v>
          </cell>
          <cell r="D7513">
            <v>1</v>
          </cell>
          <cell r="E7513" t="str">
            <v>KS</v>
          </cell>
          <cell r="F7513">
            <v>1857</v>
          </cell>
        </row>
        <row r="7514">
          <cell r="A7514">
            <v>6341125</v>
          </cell>
          <cell r="B7514" t="str">
            <v>Profil U...US 5 80 A2</v>
          </cell>
          <cell r="C7514">
            <v>2120</v>
          </cell>
          <cell r="D7514">
            <v>1</v>
          </cell>
          <cell r="E7514" t="str">
            <v>KS</v>
          </cell>
          <cell r="F7514">
            <v>2120</v>
          </cell>
        </row>
        <row r="7515">
          <cell r="A7515">
            <v>6341133</v>
          </cell>
          <cell r="B7515" t="str">
            <v>Profil U...US 5 100 A2</v>
          </cell>
          <cell r="C7515">
            <v>2562</v>
          </cell>
          <cell r="D7515">
            <v>1</v>
          </cell>
          <cell r="E7515" t="str">
            <v>KS</v>
          </cell>
          <cell r="F7515">
            <v>2562</v>
          </cell>
        </row>
        <row r="7516">
          <cell r="A7516">
            <v>6341141</v>
          </cell>
          <cell r="B7516" t="str">
            <v>Profil U...US 5 120 A2</v>
          </cell>
          <cell r="C7516">
            <v>3005</v>
          </cell>
          <cell r="D7516">
            <v>1</v>
          </cell>
          <cell r="E7516" t="str">
            <v>KS</v>
          </cell>
          <cell r="F7516">
            <v>3005</v>
          </cell>
        </row>
        <row r="7517">
          <cell r="A7517">
            <v>6341152</v>
          </cell>
          <cell r="B7517" t="str">
            <v>Profil U...US 5 300 A2</v>
          </cell>
          <cell r="C7517">
            <v>7580</v>
          </cell>
          <cell r="D7517">
            <v>1</v>
          </cell>
          <cell r="E7517" t="str">
            <v>KS</v>
          </cell>
          <cell r="F7517">
            <v>7580</v>
          </cell>
        </row>
        <row r="7518">
          <cell r="A7518">
            <v>6341209</v>
          </cell>
          <cell r="B7518" t="str">
            <v>Tubus...US 5 K 20 A4</v>
          </cell>
          <cell r="C7518">
            <v>1757</v>
          </cell>
          <cell r="D7518">
            <v>1</v>
          </cell>
          <cell r="E7518" t="str">
            <v>KS</v>
          </cell>
          <cell r="F7518">
            <v>1757</v>
          </cell>
        </row>
        <row r="7519">
          <cell r="A7519">
            <v>6341217</v>
          </cell>
          <cell r="B7519" t="str">
            <v>Tubus...US 5 K 40 A4</v>
          </cell>
          <cell r="C7519">
            <v>2536</v>
          </cell>
          <cell r="D7519">
            <v>1</v>
          </cell>
          <cell r="E7519" t="str">
            <v>KS</v>
          </cell>
          <cell r="F7519">
            <v>2536</v>
          </cell>
        </row>
        <row r="7520">
          <cell r="A7520">
            <v>6341221</v>
          </cell>
          <cell r="B7520" t="str">
            <v>Tubus...US 5 K 50 A4</v>
          </cell>
          <cell r="C7520">
            <v>2826</v>
          </cell>
          <cell r="D7520">
            <v>1</v>
          </cell>
          <cell r="E7520" t="str">
            <v>KS</v>
          </cell>
          <cell r="F7520">
            <v>2826</v>
          </cell>
        </row>
        <row r="7521">
          <cell r="A7521">
            <v>6341228</v>
          </cell>
          <cell r="B7521" t="str">
            <v>Tubus...US 5 K 70 A4</v>
          </cell>
          <cell r="C7521">
            <v>3729</v>
          </cell>
          <cell r="D7521">
            <v>1</v>
          </cell>
          <cell r="E7521" t="str">
            <v>KS</v>
          </cell>
          <cell r="F7521">
            <v>3729</v>
          </cell>
        </row>
        <row r="7522">
          <cell r="A7522">
            <v>6341233</v>
          </cell>
          <cell r="B7522" t="str">
            <v>Tubus...US 5 K 80 A4</v>
          </cell>
          <cell r="C7522">
            <v>4115</v>
          </cell>
          <cell r="D7522">
            <v>1</v>
          </cell>
          <cell r="E7522" t="str">
            <v>KS</v>
          </cell>
          <cell r="F7522">
            <v>4115</v>
          </cell>
        </row>
        <row r="7523">
          <cell r="A7523">
            <v>6341358</v>
          </cell>
          <cell r="B7523" t="str">
            <v>Tubus...US 5 K 20 A2</v>
          </cell>
          <cell r="C7523">
            <v>1238</v>
          </cell>
          <cell r="D7523">
            <v>1</v>
          </cell>
          <cell r="E7523" t="str">
            <v>KS</v>
          </cell>
          <cell r="F7523">
            <v>1238</v>
          </cell>
        </row>
        <row r="7524">
          <cell r="A7524">
            <v>6341362</v>
          </cell>
          <cell r="B7524" t="str">
            <v>Tubus...US 5 K 30 A2</v>
          </cell>
          <cell r="C7524">
            <v>1460</v>
          </cell>
          <cell r="D7524">
            <v>1</v>
          </cell>
          <cell r="E7524" t="str">
            <v>KS</v>
          </cell>
          <cell r="F7524">
            <v>1460</v>
          </cell>
        </row>
        <row r="7525">
          <cell r="A7525">
            <v>6341366</v>
          </cell>
          <cell r="B7525" t="str">
            <v>Tubus...US 5 K 40 A2</v>
          </cell>
          <cell r="C7525">
            <v>1704</v>
          </cell>
          <cell r="D7525">
            <v>1</v>
          </cell>
          <cell r="E7525" t="str">
            <v>KS</v>
          </cell>
          <cell r="F7525">
            <v>1704</v>
          </cell>
        </row>
        <row r="7526">
          <cell r="A7526">
            <v>6341370</v>
          </cell>
          <cell r="B7526" t="str">
            <v>Tubus...US 5 K 50 A2</v>
          </cell>
          <cell r="C7526">
            <v>2024</v>
          </cell>
          <cell r="D7526">
            <v>1</v>
          </cell>
          <cell r="E7526" t="str">
            <v>KS</v>
          </cell>
          <cell r="F7526">
            <v>2024</v>
          </cell>
        </row>
        <row r="7527">
          <cell r="A7527">
            <v>6341374</v>
          </cell>
          <cell r="B7527" t="str">
            <v>Tubus...US 5 K 60 A2</v>
          </cell>
          <cell r="C7527">
            <v>2238</v>
          </cell>
          <cell r="D7527">
            <v>1</v>
          </cell>
          <cell r="E7527" t="str">
            <v>KS</v>
          </cell>
          <cell r="F7527">
            <v>2238</v>
          </cell>
        </row>
        <row r="7528">
          <cell r="A7528">
            <v>6341378</v>
          </cell>
          <cell r="B7528" t="str">
            <v>Tubus...US 5 K 70 A2</v>
          </cell>
          <cell r="C7528">
            <v>2508</v>
          </cell>
          <cell r="D7528">
            <v>1</v>
          </cell>
          <cell r="E7528" t="str">
            <v>KS</v>
          </cell>
          <cell r="F7528">
            <v>2508</v>
          </cell>
        </row>
        <row r="7529">
          <cell r="A7529">
            <v>6341382</v>
          </cell>
          <cell r="B7529" t="str">
            <v>Tubus...US 5 K 80 A2</v>
          </cell>
          <cell r="C7529">
            <v>2633</v>
          </cell>
          <cell r="D7529">
            <v>1</v>
          </cell>
          <cell r="E7529" t="str">
            <v>KS</v>
          </cell>
          <cell r="F7529">
            <v>2633</v>
          </cell>
        </row>
        <row r="7530">
          <cell r="A7530">
            <v>6341390</v>
          </cell>
          <cell r="B7530" t="str">
            <v>Tubus...US 5 K 100 A2</v>
          </cell>
          <cell r="C7530">
            <v>3301</v>
          </cell>
          <cell r="D7530">
            <v>1</v>
          </cell>
          <cell r="E7530" t="str">
            <v>KS</v>
          </cell>
          <cell r="F7530">
            <v>3301</v>
          </cell>
        </row>
        <row r="7531">
          <cell r="A7531">
            <v>6341398</v>
          </cell>
          <cell r="B7531" t="str">
            <v>Tubus...US 5 K 120 A2</v>
          </cell>
          <cell r="C7531">
            <v>3955</v>
          </cell>
          <cell r="D7531">
            <v>1</v>
          </cell>
          <cell r="E7531" t="str">
            <v>KS</v>
          </cell>
          <cell r="F7531">
            <v>3955</v>
          </cell>
        </row>
        <row r="7532">
          <cell r="A7532">
            <v>6341527</v>
          </cell>
          <cell r="B7532" t="str">
            <v>Tubus...US 5 K 20 FT</v>
          </cell>
          <cell r="C7532">
            <v>773</v>
          </cell>
          <cell r="D7532">
            <v>1</v>
          </cell>
          <cell r="E7532" t="str">
            <v>KS</v>
          </cell>
          <cell r="F7532">
            <v>773</v>
          </cell>
        </row>
        <row r="7533">
          <cell r="A7533">
            <v>6341535</v>
          </cell>
          <cell r="B7533" t="str">
            <v>Tubus...US 5 K 30 FT</v>
          </cell>
          <cell r="C7533">
            <v>858</v>
          </cell>
          <cell r="D7533">
            <v>1</v>
          </cell>
          <cell r="E7533" t="str">
            <v>KS</v>
          </cell>
          <cell r="F7533">
            <v>858</v>
          </cell>
        </row>
        <row r="7534">
          <cell r="A7534">
            <v>6341543</v>
          </cell>
          <cell r="B7534" t="str">
            <v>Tubus...US 5 K 40 FT</v>
          </cell>
          <cell r="C7534">
            <v>1068</v>
          </cell>
          <cell r="D7534">
            <v>1</v>
          </cell>
          <cell r="E7534" t="str">
            <v>KS</v>
          </cell>
          <cell r="F7534">
            <v>1068</v>
          </cell>
        </row>
        <row r="7535">
          <cell r="A7535">
            <v>6341551</v>
          </cell>
          <cell r="B7535" t="str">
            <v>Závěs...US 5 K 50 FT</v>
          </cell>
          <cell r="C7535">
            <v>1213</v>
          </cell>
          <cell r="D7535">
            <v>1</v>
          </cell>
          <cell r="E7535" t="str">
            <v>KS</v>
          </cell>
          <cell r="F7535">
            <v>1213</v>
          </cell>
        </row>
        <row r="7536">
          <cell r="A7536">
            <v>6341578</v>
          </cell>
          <cell r="B7536" t="str">
            <v>Tubus...US 5 K 60 FT</v>
          </cell>
          <cell r="C7536">
            <v>1634</v>
          </cell>
          <cell r="D7536">
            <v>1</v>
          </cell>
          <cell r="E7536" t="str">
            <v>KS</v>
          </cell>
          <cell r="F7536">
            <v>1634</v>
          </cell>
        </row>
        <row r="7537">
          <cell r="A7537">
            <v>6341586</v>
          </cell>
          <cell r="B7537" t="str">
            <v>Tubus...US 5 K 70 FT</v>
          </cell>
          <cell r="C7537">
            <v>1752</v>
          </cell>
          <cell r="D7537">
            <v>1</v>
          </cell>
          <cell r="E7537" t="str">
            <v>KS</v>
          </cell>
          <cell r="F7537">
            <v>1752</v>
          </cell>
        </row>
        <row r="7538">
          <cell r="A7538">
            <v>6341594</v>
          </cell>
          <cell r="B7538" t="str">
            <v>Tubus...US 5 K 80 FT</v>
          </cell>
          <cell r="C7538">
            <v>1855</v>
          </cell>
          <cell r="D7538">
            <v>1</v>
          </cell>
          <cell r="E7538" t="str">
            <v>KS</v>
          </cell>
          <cell r="F7538">
            <v>1855</v>
          </cell>
        </row>
        <row r="7539">
          <cell r="A7539">
            <v>6341608</v>
          </cell>
          <cell r="B7539" t="str">
            <v>Tubus...US 5 K 90 FT</v>
          </cell>
          <cell r="C7539">
            <v>1936</v>
          </cell>
          <cell r="D7539">
            <v>1</v>
          </cell>
          <cell r="E7539" t="str">
            <v>KS</v>
          </cell>
          <cell r="F7539">
            <v>1936</v>
          </cell>
        </row>
        <row r="7540">
          <cell r="A7540">
            <v>6341616</v>
          </cell>
          <cell r="B7540" t="str">
            <v>Tubus...US 5 K 100 FT</v>
          </cell>
          <cell r="C7540">
            <v>2022</v>
          </cell>
          <cell r="D7540">
            <v>1</v>
          </cell>
          <cell r="E7540" t="str">
            <v>KS</v>
          </cell>
          <cell r="F7540">
            <v>2022</v>
          </cell>
        </row>
        <row r="7541">
          <cell r="A7541">
            <v>6341624</v>
          </cell>
          <cell r="B7541" t="str">
            <v>Tubus...US 5 K 110 FT</v>
          </cell>
          <cell r="C7541">
            <v>2085</v>
          </cell>
          <cell r="D7541">
            <v>1</v>
          </cell>
          <cell r="E7541" t="str">
            <v>KS</v>
          </cell>
          <cell r="F7541">
            <v>2085</v>
          </cell>
        </row>
        <row r="7542">
          <cell r="A7542">
            <v>6341632</v>
          </cell>
          <cell r="B7542" t="str">
            <v>Tubus...US 5 K 120 FT</v>
          </cell>
          <cell r="C7542">
            <v>2202</v>
          </cell>
          <cell r="D7542">
            <v>1</v>
          </cell>
          <cell r="E7542" t="str">
            <v>KS</v>
          </cell>
          <cell r="F7542">
            <v>2202</v>
          </cell>
        </row>
        <row r="7543">
          <cell r="A7543">
            <v>6341764</v>
          </cell>
          <cell r="B7543" t="str">
            <v>Profil U...US 7 50 A2</v>
          </cell>
          <cell r="C7543">
            <v>2568</v>
          </cell>
          <cell r="D7543">
            <v>1</v>
          </cell>
          <cell r="E7543" t="str">
            <v>KS</v>
          </cell>
          <cell r="F7543">
            <v>2568</v>
          </cell>
        </row>
        <row r="7544">
          <cell r="A7544">
            <v>6341810</v>
          </cell>
          <cell r="B7544" t="str">
            <v>Profil U...US 7 100 A2</v>
          </cell>
          <cell r="C7544">
            <v>4813</v>
          </cell>
          <cell r="D7544">
            <v>1</v>
          </cell>
          <cell r="E7544" t="str">
            <v>KS</v>
          </cell>
          <cell r="F7544">
            <v>4813</v>
          </cell>
        </row>
        <row r="7545">
          <cell r="A7545">
            <v>6341950</v>
          </cell>
          <cell r="B7545" t="str">
            <v>Profil U...US 7 200 A2</v>
          </cell>
          <cell r="C7545">
            <v>8837</v>
          </cell>
          <cell r="D7545">
            <v>1</v>
          </cell>
          <cell r="E7545" t="str">
            <v>KS</v>
          </cell>
          <cell r="F7545">
            <v>8837</v>
          </cell>
        </row>
        <row r="7546">
          <cell r="A7546">
            <v>6341969</v>
          </cell>
          <cell r="B7546" t="str">
            <v>Profil U...US 7 300 A2</v>
          </cell>
          <cell r="C7546">
            <v>15304</v>
          </cell>
          <cell r="D7546">
            <v>1</v>
          </cell>
          <cell r="E7546" t="str">
            <v>KS</v>
          </cell>
          <cell r="F7546">
            <v>15304</v>
          </cell>
        </row>
        <row r="7547">
          <cell r="A7547">
            <v>6341993</v>
          </cell>
          <cell r="B7547" t="str">
            <v>Profil U...US 7 600 A2</v>
          </cell>
          <cell r="C7547">
            <v>16804</v>
          </cell>
          <cell r="D7547">
            <v>1</v>
          </cell>
          <cell r="E7547" t="str">
            <v>KS</v>
          </cell>
          <cell r="F7547">
            <v>16804</v>
          </cell>
        </row>
        <row r="7548">
          <cell r="A7548">
            <v>6341995</v>
          </cell>
          <cell r="B7548" t="str">
            <v>Profil U...US 7 600 A4</v>
          </cell>
          <cell r="C7548">
            <v>24837</v>
          </cell>
          <cell r="D7548">
            <v>1</v>
          </cell>
          <cell r="E7548" t="str">
            <v>KS</v>
          </cell>
          <cell r="F7548">
            <v>24837</v>
          </cell>
        </row>
        <row r="7549">
          <cell r="A7549">
            <v>6342302</v>
          </cell>
          <cell r="B7549" t="str">
            <v>Profil U...US 3 20 FS</v>
          </cell>
          <cell r="C7549">
            <v>123</v>
          </cell>
          <cell r="D7549">
            <v>1</v>
          </cell>
          <cell r="E7549" t="str">
            <v>KS</v>
          </cell>
          <cell r="F7549">
            <v>123</v>
          </cell>
        </row>
        <row r="7550">
          <cell r="A7550">
            <v>6342304</v>
          </cell>
          <cell r="B7550" t="str">
            <v>Profil U...US 3 30 FS</v>
          </cell>
          <cell r="C7550">
            <v>180</v>
          </cell>
          <cell r="D7550">
            <v>1</v>
          </cell>
          <cell r="E7550" t="str">
            <v>KS</v>
          </cell>
          <cell r="F7550">
            <v>180</v>
          </cell>
        </row>
        <row r="7551">
          <cell r="A7551">
            <v>6342306</v>
          </cell>
          <cell r="B7551" t="str">
            <v>Profil U...US 3 40 FS</v>
          </cell>
          <cell r="C7551">
            <v>206</v>
          </cell>
          <cell r="D7551">
            <v>1</v>
          </cell>
          <cell r="E7551" t="str">
            <v>KS</v>
          </cell>
          <cell r="F7551">
            <v>206</v>
          </cell>
        </row>
        <row r="7552">
          <cell r="A7552">
            <v>6342308</v>
          </cell>
          <cell r="B7552" t="str">
            <v>Profil U...US 3 50 FS</v>
          </cell>
          <cell r="C7552">
            <v>247</v>
          </cell>
          <cell r="D7552">
            <v>1</v>
          </cell>
          <cell r="E7552" t="str">
            <v>KS</v>
          </cell>
          <cell r="F7552">
            <v>247</v>
          </cell>
        </row>
        <row r="7553">
          <cell r="A7553">
            <v>6342310</v>
          </cell>
          <cell r="B7553" t="str">
            <v>Profil U...US 3 60 FS</v>
          </cell>
          <cell r="C7553">
            <v>300</v>
          </cell>
          <cell r="D7553">
            <v>1</v>
          </cell>
          <cell r="E7553" t="str">
            <v>KS</v>
          </cell>
          <cell r="F7553">
            <v>300</v>
          </cell>
        </row>
        <row r="7554">
          <cell r="A7554">
            <v>6342312</v>
          </cell>
          <cell r="B7554" t="str">
            <v>Profil U...US 3 70 FS</v>
          </cell>
          <cell r="C7554">
            <v>336</v>
          </cell>
          <cell r="D7554">
            <v>1</v>
          </cell>
          <cell r="E7554" t="str">
            <v>KS</v>
          </cell>
          <cell r="F7554">
            <v>336</v>
          </cell>
        </row>
        <row r="7555">
          <cell r="A7555">
            <v>6342318</v>
          </cell>
          <cell r="B7555" t="str">
            <v>Profil U...US 3 100 FS</v>
          </cell>
          <cell r="C7555">
            <v>546</v>
          </cell>
          <cell r="D7555">
            <v>1</v>
          </cell>
          <cell r="E7555" t="str">
            <v>KS</v>
          </cell>
          <cell r="F7555">
            <v>546</v>
          </cell>
        </row>
        <row r="7556">
          <cell r="A7556">
            <v>6342328</v>
          </cell>
          <cell r="B7556" t="str">
            <v>Profil U...US 3 150 FS</v>
          </cell>
          <cell r="C7556">
            <v>705</v>
          </cell>
          <cell r="D7556">
            <v>1</v>
          </cell>
          <cell r="E7556" t="str">
            <v>KS</v>
          </cell>
          <cell r="F7556">
            <v>705</v>
          </cell>
        </row>
        <row r="7557">
          <cell r="A7557">
            <v>6342338</v>
          </cell>
          <cell r="B7557" t="str">
            <v>Profil U...US 3 200 FS</v>
          </cell>
          <cell r="C7557">
            <v>952</v>
          </cell>
          <cell r="D7557">
            <v>1</v>
          </cell>
          <cell r="E7557" t="str">
            <v>KS</v>
          </cell>
          <cell r="F7557">
            <v>952</v>
          </cell>
        </row>
        <row r="7558">
          <cell r="A7558">
            <v>6342340</v>
          </cell>
          <cell r="B7558" t="str">
            <v>Profil U...US 3 300 FS</v>
          </cell>
          <cell r="C7558">
            <v>1692</v>
          </cell>
          <cell r="D7558">
            <v>1</v>
          </cell>
          <cell r="E7558" t="str">
            <v>KS</v>
          </cell>
          <cell r="F7558">
            <v>1692</v>
          </cell>
        </row>
        <row r="7559">
          <cell r="A7559">
            <v>6342345</v>
          </cell>
          <cell r="B7559" t="str">
            <v>Profil U...US 3 600 FS</v>
          </cell>
          <cell r="C7559">
            <v>2722</v>
          </cell>
          <cell r="D7559">
            <v>1</v>
          </cell>
          <cell r="E7559" t="str">
            <v>KS</v>
          </cell>
          <cell r="F7559">
            <v>2722</v>
          </cell>
        </row>
        <row r="7560">
          <cell r="A7560">
            <v>6342351</v>
          </cell>
          <cell r="B7560" t="str">
            <v>Závěs...US 3 K 20 FT</v>
          </cell>
          <cell r="C7560">
            <v>609</v>
          </cell>
          <cell r="D7560">
            <v>1</v>
          </cell>
          <cell r="E7560" t="str">
            <v>KS</v>
          </cell>
          <cell r="F7560">
            <v>609</v>
          </cell>
        </row>
        <row r="7561">
          <cell r="A7561">
            <v>6342353</v>
          </cell>
          <cell r="B7561" t="str">
            <v>Závěs...US 3 K 30 FT</v>
          </cell>
          <cell r="C7561">
            <v>625</v>
          </cell>
          <cell r="D7561">
            <v>1</v>
          </cell>
          <cell r="E7561" t="str">
            <v>KS</v>
          </cell>
          <cell r="F7561">
            <v>625</v>
          </cell>
        </row>
        <row r="7562">
          <cell r="A7562">
            <v>6342355</v>
          </cell>
          <cell r="B7562" t="str">
            <v>Závěs...US 3 K 40 FT</v>
          </cell>
          <cell r="C7562">
            <v>704</v>
          </cell>
          <cell r="D7562">
            <v>1</v>
          </cell>
          <cell r="E7562" t="str">
            <v>KS</v>
          </cell>
          <cell r="F7562">
            <v>704</v>
          </cell>
        </row>
        <row r="7563">
          <cell r="A7563">
            <v>6342357</v>
          </cell>
          <cell r="B7563" t="str">
            <v>Závěs...US 3 K 50 FT</v>
          </cell>
          <cell r="C7563">
            <v>803</v>
          </cell>
          <cell r="D7563">
            <v>1</v>
          </cell>
          <cell r="E7563" t="str">
            <v>KS</v>
          </cell>
          <cell r="F7563">
            <v>803</v>
          </cell>
        </row>
        <row r="7564">
          <cell r="A7564">
            <v>6342359</v>
          </cell>
          <cell r="B7564" t="str">
            <v>Závěs...US 3 K 60 FT</v>
          </cell>
          <cell r="C7564">
            <v>896</v>
          </cell>
          <cell r="D7564">
            <v>1</v>
          </cell>
          <cell r="E7564" t="str">
            <v>KS</v>
          </cell>
          <cell r="F7564">
            <v>896</v>
          </cell>
        </row>
        <row r="7565">
          <cell r="A7565">
            <v>6342362</v>
          </cell>
          <cell r="B7565" t="str">
            <v>Závěs...US 3 K 70 FT</v>
          </cell>
          <cell r="C7565">
            <v>997</v>
          </cell>
          <cell r="D7565">
            <v>1</v>
          </cell>
          <cell r="E7565" t="str">
            <v>KS</v>
          </cell>
          <cell r="F7565">
            <v>997</v>
          </cell>
        </row>
        <row r="7566">
          <cell r="A7566">
            <v>6342364</v>
          </cell>
          <cell r="B7566" t="str">
            <v>Závěs...US 3 K 80 FT</v>
          </cell>
          <cell r="C7566">
            <v>1124</v>
          </cell>
          <cell r="D7566">
            <v>1</v>
          </cell>
          <cell r="E7566" t="str">
            <v>KS</v>
          </cell>
          <cell r="F7566">
            <v>1124</v>
          </cell>
        </row>
        <row r="7567">
          <cell r="A7567">
            <v>6342368</v>
          </cell>
          <cell r="B7567" t="str">
            <v>Závěs...US 3 K 100 FT</v>
          </cell>
          <cell r="C7567">
            <v>1202</v>
          </cell>
          <cell r="D7567">
            <v>1</v>
          </cell>
          <cell r="E7567" t="str">
            <v>KS</v>
          </cell>
          <cell r="F7567">
            <v>1202</v>
          </cell>
        </row>
        <row r="7568">
          <cell r="A7568">
            <v>6342370</v>
          </cell>
          <cell r="B7568" t="str">
            <v>Závěs...US 3 K 110 FT</v>
          </cell>
          <cell r="C7568">
            <v>1223</v>
          </cell>
          <cell r="D7568">
            <v>1</v>
          </cell>
          <cell r="E7568" t="str">
            <v>KS</v>
          </cell>
          <cell r="F7568">
            <v>1223</v>
          </cell>
        </row>
        <row r="7569">
          <cell r="A7569">
            <v>6342372</v>
          </cell>
          <cell r="B7569" t="str">
            <v>Závěs...US 3 K 120 FT</v>
          </cell>
          <cell r="C7569">
            <v>1331</v>
          </cell>
          <cell r="D7569">
            <v>1</v>
          </cell>
          <cell r="E7569" t="str">
            <v>KS</v>
          </cell>
          <cell r="F7569">
            <v>1331</v>
          </cell>
        </row>
        <row r="7570">
          <cell r="A7570">
            <v>6342389</v>
          </cell>
          <cell r="B7570" t="str">
            <v>Závěs...US 3 K 60 A4</v>
          </cell>
          <cell r="C7570">
            <v>2532</v>
          </cell>
          <cell r="D7570">
            <v>1</v>
          </cell>
          <cell r="E7570" t="str">
            <v>KS</v>
          </cell>
          <cell r="F7570">
            <v>2532</v>
          </cell>
        </row>
        <row r="7571">
          <cell r="A7571">
            <v>6342398</v>
          </cell>
          <cell r="B7571" t="str">
            <v>Závěs...US 3 K 120 A4</v>
          </cell>
          <cell r="C7571">
            <v>4697</v>
          </cell>
          <cell r="D7571">
            <v>1</v>
          </cell>
          <cell r="E7571" t="str">
            <v>KS</v>
          </cell>
          <cell r="F7571">
            <v>4697</v>
          </cell>
        </row>
        <row r="7572">
          <cell r="A7572">
            <v>6342401</v>
          </cell>
          <cell r="B7572" t="str">
            <v>Závěs...US 3 K 20 A2</v>
          </cell>
          <cell r="C7572">
            <v>1012</v>
          </cell>
          <cell r="D7572">
            <v>1</v>
          </cell>
          <cell r="E7572" t="str">
            <v>KS</v>
          </cell>
          <cell r="F7572">
            <v>1012</v>
          </cell>
        </row>
        <row r="7573">
          <cell r="A7573">
            <v>6342403</v>
          </cell>
          <cell r="B7573" t="str">
            <v>Závěs...US 3 K 30 A2</v>
          </cell>
          <cell r="C7573">
            <v>1104</v>
          </cell>
          <cell r="D7573">
            <v>1</v>
          </cell>
          <cell r="E7573" t="str">
            <v>KS</v>
          </cell>
          <cell r="F7573">
            <v>1104</v>
          </cell>
        </row>
        <row r="7574">
          <cell r="A7574">
            <v>6342405</v>
          </cell>
          <cell r="B7574" t="str">
            <v>Závěs...US 3 K 40 A2</v>
          </cell>
          <cell r="C7574">
            <v>1256</v>
          </cell>
          <cell r="D7574">
            <v>1</v>
          </cell>
          <cell r="E7574" t="str">
            <v>KS</v>
          </cell>
          <cell r="F7574">
            <v>1256</v>
          </cell>
        </row>
        <row r="7575">
          <cell r="A7575">
            <v>6342407</v>
          </cell>
          <cell r="B7575" t="str">
            <v>Závěs...US 3 K 50 A2</v>
          </cell>
          <cell r="C7575">
            <v>1390</v>
          </cell>
          <cell r="D7575">
            <v>1</v>
          </cell>
          <cell r="E7575" t="str">
            <v>KS</v>
          </cell>
          <cell r="F7575">
            <v>1390</v>
          </cell>
        </row>
        <row r="7576">
          <cell r="A7576">
            <v>6342409</v>
          </cell>
          <cell r="B7576" t="str">
            <v>Závěs...US 3 K 60 A2</v>
          </cell>
          <cell r="C7576">
            <v>1376</v>
          </cell>
          <cell r="D7576">
            <v>1</v>
          </cell>
          <cell r="E7576" t="str">
            <v>KS</v>
          </cell>
          <cell r="F7576">
            <v>1376</v>
          </cell>
        </row>
        <row r="7577">
          <cell r="A7577">
            <v>6342411</v>
          </cell>
          <cell r="B7577" t="str">
            <v>Závěs...US 3 K 70 A2</v>
          </cell>
          <cell r="C7577">
            <v>1702</v>
          </cell>
          <cell r="D7577">
            <v>1</v>
          </cell>
          <cell r="E7577" t="str">
            <v>KS</v>
          </cell>
          <cell r="F7577">
            <v>1702</v>
          </cell>
        </row>
        <row r="7578">
          <cell r="A7578">
            <v>6342413</v>
          </cell>
          <cell r="B7578" t="str">
            <v>Závěs...US 3 K 80 A2</v>
          </cell>
          <cell r="C7578">
            <v>1908</v>
          </cell>
          <cell r="D7578">
            <v>1</v>
          </cell>
          <cell r="E7578" t="str">
            <v>KS</v>
          </cell>
          <cell r="F7578">
            <v>1908</v>
          </cell>
        </row>
        <row r="7579">
          <cell r="A7579">
            <v>6342417</v>
          </cell>
          <cell r="B7579" t="str">
            <v>Závěs...US 3 K 100 A2</v>
          </cell>
          <cell r="C7579">
            <v>2310</v>
          </cell>
          <cell r="D7579">
            <v>1</v>
          </cell>
          <cell r="E7579" t="str">
            <v>KS</v>
          </cell>
          <cell r="F7579">
            <v>2310</v>
          </cell>
        </row>
        <row r="7580">
          <cell r="A7580">
            <v>6342450</v>
          </cell>
          <cell r="B7580" t="str">
            <v>Profil U...US 3 600 FT</v>
          </cell>
          <cell r="C7580">
            <v>3318</v>
          </cell>
          <cell r="D7580">
            <v>1</v>
          </cell>
          <cell r="E7580" t="str">
            <v>KS</v>
          </cell>
          <cell r="F7580">
            <v>3318</v>
          </cell>
        </row>
        <row r="7581">
          <cell r="A7581">
            <v>6342455</v>
          </cell>
          <cell r="B7581" t="str">
            <v>Profil U...US 3 30 A2</v>
          </cell>
          <cell r="C7581">
            <v>679</v>
          </cell>
          <cell r="D7581">
            <v>1</v>
          </cell>
          <cell r="E7581" t="str">
            <v>KS</v>
          </cell>
          <cell r="F7581">
            <v>679</v>
          </cell>
        </row>
        <row r="7582">
          <cell r="A7582">
            <v>6342457</v>
          </cell>
          <cell r="B7582" t="str">
            <v>Profil U...US 3 50 A2</v>
          </cell>
          <cell r="C7582">
            <v>973</v>
          </cell>
          <cell r="D7582">
            <v>1</v>
          </cell>
          <cell r="E7582" t="str">
            <v>KS</v>
          </cell>
          <cell r="F7582">
            <v>973</v>
          </cell>
        </row>
        <row r="7583">
          <cell r="A7583">
            <v>6342460</v>
          </cell>
          <cell r="B7583" t="str">
            <v>Profil U...US 3 100 A2</v>
          </cell>
          <cell r="C7583">
            <v>1751</v>
          </cell>
          <cell r="D7583">
            <v>1</v>
          </cell>
          <cell r="E7583" t="str">
            <v>KS</v>
          </cell>
          <cell r="F7583">
            <v>1751</v>
          </cell>
        </row>
        <row r="7584">
          <cell r="A7584">
            <v>6342463</v>
          </cell>
          <cell r="B7584" t="str">
            <v>Profil U...US 3 150 A2</v>
          </cell>
          <cell r="C7584">
            <v>3466</v>
          </cell>
          <cell r="D7584">
            <v>1</v>
          </cell>
          <cell r="E7584" t="str">
            <v>KS</v>
          </cell>
          <cell r="F7584">
            <v>3466</v>
          </cell>
        </row>
        <row r="7585">
          <cell r="A7585">
            <v>6342466</v>
          </cell>
          <cell r="B7585" t="str">
            <v>Profil U...US 3 200 A2</v>
          </cell>
          <cell r="C7585">
            <v>3535</v>
          </cell>
          <cell r="D7585">
            <v>1</v>
          </cell>
          <cell r="E7585" t="str">
            <v>KS</v>
          </cell>
          <cell r="F7585">
            <v>3535</v>
          </cell>
        </row>
        <row r="7586">
          <cell r="A7586">
            <v>6342468</v>
          </cell>
          <cell r="B7586" t="str">
            <v>Profil U...US 3 600 A2</v>
          </cell>
          <cell r="C7586">
            <v>10069</v>
          </cell>
          <cell r="D7586">
            <v>1</v>
          </cell>
          <cell r="E7586" t="str">
            <v>KS</v>
          </cell>
          <cell r="F7586">
            <v>10069</v>
          </cell>
        </row>
        <row r="7587">
          <cell r="A7587">
            <v>6342485</v>
          </cell>
          <cell r="B7587" t="str">
            <v>Profil U...US 3 30 A4</v>
          </cell>
          <cell r="C7587">
            <v>1016</v>
          </cell>
          <cell r="D7587">
            <v>1</v>
          </cell>
          <cell r="E7587" t="str">
            <v>KS</v>
          </cell>
          <cell r="F7587">
            <v>1016</v>
          </cell>
        </row>
        <row r="7588">
          <cell r="A7588">
            <v>6342488</v>
          </cell>
          <cell r="B7588" t="str">
            <v>Profil U...US 3 50 A4</v>
          </cell>
          <cell r="C7588">
            <v>1666</v>
          </cell>
          <cell r="D7588">
            <v>1</v>
          </cell>
          <cell r="E7588" t="str">
            <v>KS</v>
          </cell>
          <cell r="F7588">
            <v>1666</v>
          </cell>
        </row>
        <row r="7589">
          <cell r="A7589">
            <v>6342505</v>
          </cell>
          <cell r="B7589" t="str">
            <v>Profil U...US 3 600 A4</v>
          </cell>
          <cell r="C7589">
            <v>11238</v>
          </cell>
          <cell r="D7589">
            <v>1</v>
          </cell>
          <cell r="E7589" t="str">
            <v>KS</v>
          </cell>
          <cell r="F7589">
            <v>11238</v>
          </cell>
        </row>
        <row r="7590">
          <cell r="A7590">
            <v>6343090</v>
          </cell>
          <cell r="B7590" t="str">
            <v>Stropní úhelník...K 6 101 FS</v>
          </cell>
          <cell r="C7590">
            <v>39</v>
          </cell>
          <cell r="D7590">
            <v>1</v>
          </cell>
          <cell r="E7590" t="str">
            <v>KS</v>
          </cell>
          <cell r="F7590">
            <v>39</v>
          </cell>
        </row>
        <row r="7591">
          <cell r="A7591">
            <v>6346715</v>
          </cell>
          <cell r="B7591" t="str">
            <v>Deska adaptéru...KA-AW 30 FT</v>
          </cell>
          <cell r="C7591">
            <v>2143</v>
          </cell>
          <cell r="D7591">
            <v>1</v>
          </cell>
          <cell r="E7591" t="str">
            <v>KS</v>
          </cell>
          <cell r="F7591">
            <v>2143</v>
          </cell>
        </row>
        <row r="7592">
          <cell r="A7592">
            <v>6346731</v>
          </cell>
          <cell r="B7592" t="str">
            <v>Deska adaptéru...KA-AW 80 FT</v>
          </cell>
          <cell r="C7592">
            <v>2917</v>
          </cell>
          <cell r="D7592">
            <v>1</v>
          </cell>
          <cell r="E7592" t="str">
            <v>KS</v>
          </cell>
          <cell r="F7592">
            <v>2917</v>
          </cell>
        </row>
        <row r="7593">
          <cell r="A7593">
            <v>6346758</v>
          </cell>
          <cell r="B7593" t="str">
            <v>Deska adaptéru 45°...KA-E 45 FT</v>
          </cell>
          <cell r="C7593">
            <v>8793</v>
          </cell>
          <cell r="D7593">
            <v>1</v>
          </cell>
          <cell r="E7593" t="str">
            <v>KS</v>
          </cell>
          <cell r="F7593">
            <v>8793</v>
          </cell>
        </row>
        <row r="7594">
          <cell r="A7594">
            <v>6346763</v>
          </cell>
          <cell r="B7594" t="str">
            <v>Rohové upevnění...KA-EA FT</v>
          </cell>
          <cell r="C7594">
            <v>1702</v>
          </cell>
          <cell r="D7594">
            <v>1</v>
          </cell>
          <cell r="E7594" t="str">
            <v>KS</v>
          </cell>
          <cell r="F7594">
            <v>1702</v>
          </cell>
        </row>
        <row r="7595">
          <cell r="A7595">
            <v>6346804</v>
          </cell>
          <cell r="B7595" t="str">
            <v>Přídavný díl symetrický...KA-SY FT</v>
          </cell>
          <cell r="C7595">
            <v>2557</v>
          </cell>
          <cell r="D7595">
            <v>1</v>
          </cell>
          <cell r="E7595" t="str">
            <v>KS</v>
          </cell>
          <cell r="F7595">
            <v>2557</v>
          </cell>
        </row>
        <row r="7596">
          <cell r="A7596">
            <v>6347026</v>
          </cell>
          <cell r="B7596" t="str">
            <v>Základová deska...KI8 CPS5-1-300FT</v>
          </cell>
          <cell r="C7596">
            <v>1848</v>
          </cell>
          <cell r="D7596">
            <v>1</v>
          </cell>
          <cell r="E7596" t="str">
            <v>KS</v>
          </cell>
          <cell r="F7596">
            <v>1848</v>
          </cell>
        </row>
        <row r="7597">
          <cell r="A7597">
            <v>6347036</v>
          </cell>
          <cell r="B7597" t="str">
            <v>Základová deska...KI8 CPS5-2-300FT</v>
          </cell>
          <cell r="C7597">
            <v>3771</v>
          </cell>
          <cell r="D7597">
            <v>1</v>
          </cell>
          <cell r="E7597" t="str">
            <v>KS</v>
          </cell>
          <cell r="F7597">
            <v>3771</v>
          </cell>
        </row>
        <row r="7598">
          <cell r="A7598">
            <v>6347053</v>
          </cell>
          <cell r="B7598" t="str">
            <v>Základová deska...KI 8 FT</v>
          </cell>
          <cell r="C7598">
            <v>1266</v>
          </cell>
          <cell r="D7598">
            <v>1</v>
          </cell>
          <cell r="E7598" t="str">
            <v>KS</v>
          </cell>
          <cell r="F7598">
            <v>1266</v>
          </cell>
        </row>
        <row r="7599">
          <cell r="A7599">
            <v>6347061</v>
          </cell>
          <cell r="B7599" t="str">
            <v>Základová deska...KI 8 NOK FT</v>
          </cell>
          <cell r="C7599">
            <v>1202</v>
          </cell>
          <cell r="D7599">
            <v>1</v>
          </cell>
          <cell r="E7599" t="str">
            <v>KS</v>
          </cell>
          <cell r="F7599">
            <v>1202</v>
          </cell>
        </row>
        <row r="7600">
          <cell r="A7600">
            <v>6347088</v>
          </cell>
          <cell r="B7600" t="str">
            <v>Základová deska...KI 8 AOX FT</v>
          </cell>
          <cell r="C7600">
            <v>1205</v>
          </cell>
          <cell r="D7600">
            <v>1</v>
          </cell>
          <cell r="E7600" t="str">
            <v>KS</v>
          </cell>
          <cell r="F7600">
            <v>1205</v>
          </cell>
        </row>
        <row r="7601">
          <cell r="A7601">
            <v>6347843</v>
          </cell>
          <cell r="B7601" t="str">
            <v>Základová deska...KI 8 VLP FT</v>
          </cell>
          <cell r="C7601">
            <v>3213</v>
          </cell>
          <cell r="D7601">
            <v>1</v>
          </cell>
          <cell r="E7601" t="str">
            <v>KS</v>
          </cell>
          <cell r="F7601">
            <v>3213</v>
          </cell>
        </row>
        <row r="7602">
          <cell r="A7602">
            <v>6348106</v>
          </cell>
          <cell r="B7602" t="str">
            <v>Základová deska...KI 8 VQP FT</v>
          </cell>
          <cell r="C7602">
            <v>1818</v>
          </cell>
          <cell r="D7602">
            <v>1</v>
          </cell>
          <cell r="E7602" t="str">
            <v>KS</v>
          </cell>
          <cell r="F7602">
            <v>1818</v>
          </cell>
        </row>
        <row r="7603">
          <cell r="A7603">
            <v>6348157</v>
          </cell>
          <cell r="B7603" t="str">
            <v>Základová deska...KI 8 VLK FT</v>
          </cell>
          <cell r="C7603">
            <v>2005</v>
          </cell>
          <cell r="D7603">
            <v>1</v>
          </cell>
          <cell r="E7603" t="str">
            <v>KS</v>
          </cell>
          <cell r="F7603">
            <v>2005</v>
          </cell>
        </row>
        <row r="7604">
          <cell r="A7604">
            <v>6348408</v>
          </cell>
          <cell r="B7604" t="str">
            <v>Opěrná deska...K 60 FT</v>
          </cell>
          <cell r="C7604">
            <v>128</v>
          </cell>
          <cell r="D7604">
            <v>1</v>
          </cell>
          <cell r="E7604" t="str">
            <v>KS</v>
          </cell>
          <cell r="F7604">
            <v>128</v>
          </cell>
        </row>
        <row r="7605">
          <cell r="A7605">
            <v>6348440</v>
          </cell>
          <cell r="B7605" t="str">
            <v>Opěrná deska...K 70 FT</v>
          </cell>
          <cell r="C7605">
            <v>192</v>
          </cell>
          <cell r="D7605">
            <v>1</v>
          </cell>
          <cell r="E7605" t="str">
            <v>KS</v>
          </cell>
          <cell r="F7605">
            <v>192</v>
          </cell>
        </row>
        <row r="7606">
          <cell r="A7606">
            <v>6348874</v>
          </cell>
          <cell r="B7606" t="str">
            <v>Základová deska...KU 3 FT</v>
          </cell>
          <cell r="C7606">
            <v>825</v>
          </cell>
          <cell r="D7606">
            <v>1</v>
          </cell>
          <cell r="E7606" t="str">
            <v>KS</v>
          </cell>
          <cell r="F7606">
            <v>825</v>
          </cell>
        </row>
        <row r="7607">
          <cell r="A7607">
            <v>6348876</v>
          </cell>
          <cell r="B7607" t="str">
            <v>Základová deska...KU 3 A2</v>
          </cell>
          <cell r="C7607">
            <v>1244</v>
          </cell>
          <cell r="D7607">
            <v>1</v>
          </cell>
          <cell r="E7607" t="str">
            <v>KS</v>
          </cell>
          <cell r="F7607">
            <v>1244</v>
          </cell>
        </row>
        <row r="7608">
          <cell r="A7608">
            <v>6348881</v>
          </cell>
          <cell r="B7608" t="str">
            <v>Základová deska...KU 3 V FS</v>
          </cell>
          <cell r="C7608">
            <v>491</v>
          </cell>
          <cell r="D7608">
            <v>1</v>
          </cell>
          <cell r="E7608" t="str">
            <v>KS</v>
          </cell>
          <cell r="F7608">
            <v>491</v>
          </cell>
        </row>
        <row r="7609">
          <cell r="A7609">
            <v>6348884</v>
          </cell>
          <cell r="B7609" t="str">
            <v>Základová deska...KU 3 V A2</v>
          </cell>
          <cell r="C7609">
            <v>1215</v>
          </cell>
          <cell r="D7609">
            <v>1</v>
          </cell>
          <cell r="E7609" t="str">
            <v>KS</v>
          </cell>
          <cell r="F7609">
            <v>1215</v>
          </cell>
        </row>
        <row r="7610">
          <cell r="A7610">
            <v>6348904</v>
          </cell>
          <cell r="B7610" t="str">
            <v>Základová deska...KUS 5 FT</v>
          </cell>
          <cell r="C7610">
            <v>872</v>
          </cell>
          <cell r="D7610">
            <v>1</v>
          </cell>
          <cell r="E7610" t="str">
            <v>KS</v>
          </cell>
          <cell r="F7610">
            <v>872</v>
          </cell>
        </row>
        <row r="7611">
          <cell r="A7611">
            <v>6348920</v>
          </cell>
          <cell r="B7611" t="str">
            <v>Základová deska...KU 5 V FT</v>
          </cell>
          <cell r="C7611">
            <v>829</v>
          </cell>
          <cell r="D7611">
            <v>1</v>
          </cell>
          <cell r="E7611" t="str">
            <v>KS</v>
          </cell>
          <cell r="F7611">
            <v>829</v>
          </cell>
        </row>
        <row r="7612">
          <cell r="A7612">
            <v>6348925</v>
          </cell>
          <cell r="B7612" t="str">
            <v>Základová deska...KU 5 V A2</v>
          </cell>
          <cell r="C7612">
            <v>1417</v>
          </cell>
          <cell r="D7612">
            <v>1</v>
          </cell>
          <cell r="E7612" t="str">
            <v>KS</v>
          </cell>
          <cell r="F7612">
            <v>1417</v>
          </cell>
        </row>
        <row r="7613">
          <cell r="A7613">
            <v>6348927</v>
          </cell>
          <cell r="B7613" t="str">
            <v>Základová deska...KU 5 V A4</v>
          </cell>
          <cell r="C7613">
            <v>1646</v>
          </cell>
          <cell r="D7613">
            <v>1</v>
          </cell>
          <cell r="E7613" t="str">
            <v>KS</v>
          </cell>
          <cell r="F7613">
            <v>1646</v>
          </cell>
        </row>
        <row r="7614">
          <cell r="A7614">
            <v>6348939</v>
          </cell>
          <cell r="B7614" t="str">
            <v>Základová deska...KUS 5 NOK FT</v>
          </cell>
          <cell r="C7614">
            <v>987</v>
          </cell>
          <cell r="D7614">
            <v>1</v>
          </cell>
          <cell r="E7614" t="str">
            <v>KS</v>
          </cell>
          <cell r="F7614">
            <v>987</v>
          </cell>
        </row>
        <row r="7615">
          <cell r="A7615">
            <v>6348947</v>
          </cell>
          <cell r="B7615" t="str">
            <v>Základová deska...KUS 5 NOK A2</v>
          </cell>
          <cell r="C7615">
            <v>1406</v>
          </cell>
          <cell r="D7615">
            <v>1</v>
          </cell>
          <cell r="E7615" t="str">
            <v>KS</v>
          </cell>
          <cell r="F7615">
            <v>1406</v>
          </cell>
        </row>
        <row r="7616">
          <cell r="A7616">
            <v>6349056</v>
          </cell>
          <cell r="B7616" t="str">
            <v>Základová deska...KU 7 NOX FT</v>
          </cell>
          <cell r="C7616">
            <v>2468</v>
          </cell>
          <cell r="D7616">
            <v>1</v>
          </cell>
          <cell r="E7616" t="str">
            <v>KS</v>
          </cell>
          <cell r="F7616">
            <v>2468</v>
          </cell>
        </row>
        <row r="7617">
          <cell r="A7617">
            <v>6349102</v>
          </cell>
          <cell r="B7617" t="str">
            <v>Základová deska...KU 7 FT</v>
          </cell>
          <cell r="C7617">
            <v>945</v>
          </cell>
          <cell r="D7617">
            <v>1</v>
          </cell>
          <cell r="E7617" t="str">
            <v>KS</v>
          </cell>
          <cell r="F7617">
            <v>945</v>
          </cell>
        </row>
        <row r="7618">
          <cell r="A7618">
            <v>6349153</v>
          </cell>
          <cell r="B7618" t="str">
            <v>Základová deska...KU 7 VQP FT</v>
          </cell>
          <cell r="C7618">
            <v>1398</v>
          </cell>
          <cell r="D7618">
            <v>1</v>
          </cell>
          <cell r="E7618" t="str">
            <v>KS</v>
          </cell>
          <cell r="F7618">
            <v>1398</v>
          </cell>
        </row>
        <row r="7619">
          <cell r="A7619">
            <v>6349196</v>
          </cell>
          <cell r="B7619" t="str">
            <v>Základová deska...KU 7 VQP A2</v>
          </cell>
          <cell r="C7619">
            <v>3306</v>
          </cell>
          <cell r="D7619">
            <v>1</v>
          </cell>
          <cell r="E7619" t="str">
            <v>KS</v>
          </cell>
          <cell r="F7619">
            <v>3306</v>
          </cell>
        </row>
        <row r="7620">
          <cell r="A7620">
            <v>6349277</v>
          </cell>
          <cell r="B7620" t="str">
            <v>Základová deska...KUS 7 A2</v>
          </cell>
          <cell r="C7620">
            <v>1914</v>
          </cell>
          <cell r="D7620">
            <v>1</v>
          </cell>
          <cell r="E7620" t="str">
            <v>KS</v>
          </cell>
          <cell r="F7620">
            <v>1914</v>
          </cell>
        </row>
        <row r="7621">
          <cell r="A7621">
            <v>6349404</v>
          </cell>
          <cell r="B7621" t="str">
            <v>Profilová lišta...MS5030RP0220FT</v>
          </cell>
          <cell r="C7621">
            <v>614</v>
          </cell>
          <cell r="D7621">
            <v>1</v>
          </cell>
          <cell r="E7621" t="str">
            <v>KS</v>
          </cell>
          <cell r="F7621">
            <v>614</v>
          </cell>
        </row>
        <row r="7622">
          <cell r="A7622">
            <v>6349412</v>
          </cell>
          <cell r="B7622" t="str">
            <v>Profilová lišta...MS5030RP0260FT</v>
          </cell>
          <cell r="C7622">
            <v>649</v>
          </cell>
          <cell r="D7622">
            <v>1</v>
          </cell>
          <cell r="E7622" t="str">
            <v>KS</v>
          </cell>
          <cell r="F7622">
            <v>649</v>
          </cell>
        </row>
        <row r="7623">
          <cell r="A7623">
            <v>6349439</v>
          </cell>
          <cell r="B7623" t="str">
            <v>Profilová lišta...MS5030RP0300FT</v>
          </cell>
          <cell r="C7623">
            <v>692</v>
          </cell>
          <cell r="D7623">
            <v>1</v>
          </cell>
          <cell r="E7623" t="str">
            <v>KS</v>
          </cell>
          <cell r="F7623">
            <v>692</v>
          </cell>
        </row>
        <row r="7624">
          <cell r="A7624">
            <v>6350054</v>
          </cell>
          <cell r="B7624" t="str">
            <v>Základová deska...CM3518 KP FT</v>
          </cell>
          <cell r="C7624">
            <v>500</v>
          </cell>
          <cell r="D7624">
            <v>1</v>
          </cell>
          <cell r="E7624" t="str">
            <v>KS</v>
          </cell>
          <cell r="F7624">
            <v>500</v>
          </cell>
        </row>
        <row r="7625">
          <cell r="A7625">
            <v>6350100</v>
          </cell>
          <cell r="B7625" t="str">
            <v>Vazební úhelník...CM3518 KD FT</v>
          </cell>
          <cell r="C7625">
            <v>648</v>
          </cell>
          <cell r="D7625">
            <v>1</v>
          </cell>
          <cell r="E7625" t="str">
            <v>KS</v>
          </cell>
          <cell r="F7625">
            <v>648</v>
          </cell>
        </row>
        <row r="7626">
          <cell r="A7626">
            <v>6350151</v>
          </cell>
          <cell r="B7626" t="str">
            <v>Montážní úhelník...CMW90FT</v>
          </cell>
          <cell r="C7626">
            <v>167</v>
          </cell>
          <cell r="D7626">
            <v>1</v>
          </cell>
          <cell r="E7626" t="str">
            <v>KS</v>
          </cell>
          <cell r="F7626">
            <v>167</v>
          </cell>
        </row>
        <row r="7627">
          <cell r="A7627">
            <v>6350208</v>
          </cell>
          <cell r="B7627" t="str">
            <v>Samostavitelný profil...CMCP3000FT</v>
          </cell>
          <cell r="C7627">
            <v>392</v>
          </cell>
          <cell r="D7627">
            <v>1</v>
          </cell>
          <cell r="E7627" t="str">
            <v>M</v>
          </cell>
          <cell r="F7627">
            <v>392</v>
          </cell>
        </row>
        <row r="7628">
          <cell r="A7628">
            <v>6354106</v>
          </cell>
          <cell r="B7628" t="str">
            <v>Článek svorkovnice...KL1 10 S FT</v>
          </cell>
          <cell r="C7628">
            <v>201</v>
          </cell>
          <cell r="D7628">
            <v>1</v>
          </cell>
          <cell r="E7628" t="str">
            <v>KS</v>
          </cell>
          <cell r="F7628">
            <v>201</v>
          </cell>
        </row>
        <row r="7629">
          <cell r="A7629">
            <v>6354114</v>
          </cell>
          <cell r="B7629" t="str">
            <v>Článek svorkovnice...KL1 15 S FT</v>
          </cell>
          <cell r="C7629">
            <v>211</v>
          </cell>
          <cell r="D7629">
            <v>1</v>
          </cell>
          <cell r="E7629" t="str">
            <v>KS</v>
          </cell>
          <cell r="F7629">
            <v>211</v>
          </cell>
        </row>
        <row r="7630">
          <cell r="A7630">
            <v>6354122</v>
          </cell>
          <cell r="B7630" t="str">
            <v>Článek svorkovnice...KL1 20 S FT</v>
          </cell>
          <cell r="C7630">
            <v>208</v>
          </cell>
          <cell r="D7630">
            <v>1</v>
          </cell>
          <cell r="E7630" t="str">
            <v>KS</v>
          </cell>
          <cell r="F7630">
            <v>208</v>
          </cell>
        </row>
        <row r="7631">
          <cell r="A7631">
            <v>6355021</v>
          </cell>
          <cell r="B7631" t="str">
            <v>Spojovací úhelník...KWH 5 FT</v>
          </cell>
          <cell r="C7631">
            <v>770</v>
          </cell>
          <cell r="D7631">
            <v>1</v>
          </cell>
          <cell r="E7631" t="str">
            <v>PAR</v>
          </cell>
          <cell r="F7631">
            <v>770</v>
          </cell>
        </row>
        <row r="7632">
          <cell r="A7632">
            <v>6355048</v>
          </cell>
          <cell r="B7632" t="str">
            <v>Spojovací úhelník...KWH 10 FT</v>
          </cell>
          <cell r="C7632">
            <v>803</v>
          </cell>
          <cell r="D7632">
            <v>1</v>
          </cell>
          <cell r="E7632" t="str">
            <v>PAR</v>
          </cell>
          <cell r="F7632">
            <v>803</v>
          </cell>
        </row>
        <row r="7633">
          <cell r="A7633">
            <v>6355056</v>
          </cell>
          <cell r="B7633" t="str">
            <v>Spojovací úhelník...KWH 15 FT</v>
          </cell>
          <cell r="C7633">
            <v>949</v>
          </cell>
          <cell r="D7633">
            <v>1</v>
          </cell>
          <cell r="E7633" t="str">
            <v>PAR</v>
          </cell>
          <cell r="F7633">
            <v>949</v>
          </cell>
        </row>
        <row r="7634">
          <cell r="A7634">
            <v>6355064</v>
          </cell>
          <cell r="B7634" t="str">
            <v>Spojovací úhelník...KWH 20 FT</v>
          </cell>
          <cell r="C7634">
            <v>1062</v>
          </cell>
          <cell r="D7634">
            <v>1</v>
          </cell>
          <cell r="E7634" t="str">
            <v>PAR</v>
          </cell>
          <cell r="F7634">
            <v>1062</v>
          </cell>
        </row>
        <row r="7635">
          <cell r="A7635">
            <v>6355072</v>
          </cell>
          <cell r="B7635" t="str">
            <v>Spojovací úhelník...KWH 25 FT</v>
          </cell>
          <cell r="C7635">
            <v>1066</v>
          </cell>
          <cell r="D7635">
            <v>1</v>
          </cell>
          <cell r="E7635" t="str">
            <v>PAR</v>
          </cell>
          <cell r="F7635">
            <v>1066</v>
          </cell>
        </row>
        <row r="7636">
          <cell r="A7636">
            <v>6355218</v>
          </cell>
          <cell r="B7636" t="str">
            <v>Spojovací úhelník...KWS 5 FT</v>
          </cell>
          <cell r="C7636">
            <v>504</v>
          </cell>
          <cell r="D7636">
            <v>1</v>
          </cell>
          <cell r="E7636" t="str">
            <v>PAR</v>
          </cell>
          <cell r="F7636">
            <v>504</v>
          </cell>
        </row>
        <row r="7637">
          <cell r="A7637">
            <v>6355226</v>
          </cell>
          <cell r="B7637" t="str">
            <v>Spojovací úhelník...KWS 10 FT</v>
          </cell>
          <cell r="C7637">
            <v>533</v>
          </cell>
          <cell r="D7637">
            <v>1</v>
          </cell>
          <cell r="E7637" t="str">
            <v>PAR</v>
          </cell>
          <cell r="F7637">
            <v>533</v>
          </cell>
        </row>
        <row r="7638">
          <cell r="A7638">
            <v>6355234</v>
          </cell>
          <cell r="B7638" t="str">
            <v>Spojovací úhelník...KWS 15 FT</v>
          </cell>
          <cell r="C7638">
            <v>616</v>
          </cell>
          <cell r="D7638">
            <v>1</v>
          </cell>
          <cell r="E7638" t="str">
            <v>PAR</v>
          </cell>
          <cell r="F7638">
            <v>616</v>
          </cell>
        </row>
        <row r="7639">
          <cell r="A7639">
            <v>6355242</v>
          </cell>
          <cell r="B7639" t="str">
            <v>Spojovací úhelník...KWS 20 FT</v>
          </cell>
          <cell r="C7639">
            <v>555</v>
          </cell>
          <cell r="D7639">
            <v>1</v>
          </cell>
          <cell r="E7639" t="str">
            <v>PAR</v>
          </cell>
          <cell r="F7639">
            <v>555</v>
          </cell>
        </row>
        <row r="7640">
          <cell r="A7640">
            <v>6355250</v>
          </cell>
          <cell r="B7640" t="str">
            <v>Spojovací úhelník...KWS 25 FT</v>
          </cell>
          <cell r="C7640">
            <v>557</v>
          </cell>
          <cell r="D7640">
            <v>1</v>
          </cell>
          <cell r="E7640" t="str">
            <v>PAR</v>
          </cell>
          <cell r="F7640">
            <v>557</v>
          </cell>
        </row>
        <row r="7641">
          <cell r="A7641">
            <v>6355307</v>
          </cell>
          <cell r="B7641" t="str">
            <v>Spojovací úhelník...KWH 5 A2</v>
          </cell>
          <cell r="C7641">
            <v>2445</v>
          </cell>
          <cell r="D7641">
            <v>1</v>
          </cell>
          <cell r="E7641" t="str">
            <v>PAR</v>
          </cell>
          <cell r="F7641">
            <v>2445</v>
          </cell>
        </row>
        <row r="7642">
          <cell r="A7642">
            <v>6355315</v>
          </cell>
          <cell r="B7642" t="str">
            <v>Spojovací úhelník...KWH 10 A2</v>
          </cell>
          <cell r="C7642">
            <v>2568</v>
          </cell>
          <cell r="D7642">
            <v>1</v>
          </cell>
          <cell r="E7642" t="str">
            <v>PAR</v>
          </cell>
          <cell r="F7642">
            <v>2568</v>
          </cell>
        </row>
        <row r="7643">
          <cell r="A7643">
            <v>6355323</v>
          </cell>
          <cell r="B7643" t="str">
            <v>Spojovací úhelník...KWH 15 A2</v>
          </cell>
          <cell r="C7643">
            <v>2571</v>
          </cell>
          <cell r="D7643">
            <v>1</v>
          </cell>
          <cell r="E7643" t="str">
            <v>PAR</v>
          </cell>
          <cell r="F7643">
            <v>2571</v>
          </cell>
        </row>
        <row r="7644">
          <cell r="A7644">
            <v>6355331</v>
          </cell>
          <cell r="B7644" t="str">
            <v>Spojovací úhelník...KWH 20 A2</v>
          </cell>
          <cell r="C7644">
            <v>2582</v>
          </cell>
          <cell r="D7644">
            <v>1</v>
          </cell>
          <cell r="E7644" t="str">
            <v>PAR</v>
          </cell>
          <cell r="F7644">
            <v>2582</v>
          </cell>
        </row>
        <row r="7645">
          <cell r="A7645">
            <v>6355358</v>
          </cell>
          <cell r="B7645" t="str">
            <v>Spojovací úhelník...KWH 25 A2</v>
          </cell>
          <cell r="C7645">
            <v>2721</v>
          </cell>
          <cell r="D7645">
            <v>1</v>
          </cell>
          <cell r="E7645" t="str">
            <v>PAR</v>
          </cell>
          <cell r="F7645">
            <v>2721</v>
          </cell>
        </row>
        <row r="7646">
          <cell r="A7646">
            <v>6355404</v>
          </cell>
          <cell r="B7646" t="str">
            <v>Spojovací úhelník...KWS 5 A2</v>
          </cell>
          <cell r="C7646">
            <v>900</v>
          </cell>
          <cell r="D7646">
            <v>1</v>
          </cell>
          <cell r="E7646" t="str">
            <v>PAR</v>
          </cell>
          <cell r="F7646">
            <v>900</v>
          </cell>
        </row>
        <row r="7647">
          <cell r="A7647">
            <v>6355412</v>
          </cell>
          <cell r="B7647" t="str">
            <v>Spojovací úhelník...KWS 10 A2</v>
          </cell>
          <cell r="C7647">
            <v>905</v>
          </cell>
          <cell r="D7647">
            <v>1</v>
          </cell>
          <cell r="E7647" t="str">
            <v>PAR</v>
          </cell>
          <cell r="F7647">
            <v>905</v>
          </cell>
        </row>
        <row r="7648">
          <cell r="A7648">
            <v>6355420</v>
          </cell>
          <cell r="B7648" t="str">
            <v>Spojovací úhelník...KWS 15 A2</v>
          </cell>
          <cell r="C7648">
            <v>951</v>
          </cell>
          <cell r="D7648">
            <v>1</v>
          </cell>
          <cell r="E7648" t="str">
            <v>PAR</v>
          </cell>
          <cell r="F7648">
            <v>951</v>
          </cell>
        </row>
        <row r="7649">
          <cell r="A7649">
            <v>6355439</v>
          </cell>
          <cell r="B7649" t="str">
            <v>Spojovací úhelník...KWS 20 A2</v>
          </cell>
          <cell r="C7649">
            <v>1043</v>
          </cell>
          <cell r="D7649">
            <v>1</v>
          </cell>
          <cell r="E7649" t="str">
            <v>PAR</v>
          </cell>
          <cell r="F7649">
            <v>1043</v>
          </cell>
        </row>
        <row r="7650">
          <cell r="A7650">
            <v>6355447</v>
          </cell>
          <cell r="B7650" t="str">
            <v>Spojovací úhelník...KWS 25 A2</v>
          </cell>
          <cell r="C7650">
            <v>1131</v>
          </cell>
          <cell r="D7650">
            <v>1</v>
          </cell>
          <cell r="E7650" t="str">
            <v>PAR</v>
          </cell>
          <cell r="F7650">
            <v>1131</v>
          </cell>
        </row>
        <row r="7651">
          <cell r="A7651">
            <v>6355798</v>
          </cell>
          <cell r="B7651" t="str">
            <v>Upínací svorka těžká...TKS-S-30 ZL</v>
          </cell>
          <cell r="C7651">
            <v>937</v>
          </cell>
          <cell r="D7651">
            <v>1</v>
          </cell>
          <cell r="E7651" t="str">
            <v>PAR</v>
          </cell>
          <cell r="F7651">
            <v>937</v>
          </cell>
        </row>
        <row r="7652">
          <cell r="A7652">
            <v>6355800</v>
          </cell>
          <cell r="B7652" t="str">
            <v>Upínací svorka těžká...TKS-S-30 FT</v>
          </cell>
          <cell r="C7652">
            <v>730</v>
          </cell>
          <cell r="D7652">
            <v>1</v>
          </cell>
          <cell r="E7652" t="str">
            <v>PAR</v>
          </cell>
          <cell r="F7652">
            <v>730</v>
          </cell>
        </row>
        <row r="7653">
          <cell r="A7653">
            <v>6355804</v>
          </cell>
          <cell r="B7653" t="str">
            <v>Upínací svorka těžká...TKH-S-30 FT</v>
          </cell>
          <cell r="C7653">
            <v>1145</v>
          </cell>
          <cell r="D7653">
            <v>1</v>
          </cell>
          <cell r="E7653" t="str">
            <v>PAR</v>
          </cell>
          <cell r="F7653">
            <v>1145</v>
          </cell>
        </row>
        <row r="7654">
          <cell r="A7654">
            <v>6355805</v>
          </cell>
          <cell r="B7654" t="str">
            <v>Upínací svorka těžká...TKH-S-30 ZL</v>
          </cell>
          <cell r="C7654">
            <v>1415</v>
          </cell>
          <cell r="D7654">
            <v>1</v>
          </cell>
          <cell r="E7654" t="str">
            <v>PAR</v>
          </cell>
          <cell r="F7654">
            <v>1415</v>
          </cell>
        </row>
        <row r="7655">
          <cell r="A7655">
            <v>6355808</v>
          </cell>
          <cell r="B7655" t="str">
            <v>Upínací svorka lehká...TKS-L-25 FT</v>
          </cell>
          <cell r="C7655">
            <v>422</v>
          </cell>
          <cell r="D7655">
            <v>1</v>
          </cell>
          <cell r="E7655" t="str">
            <v>PAR</v>
          </cell>
          <cell r="F7655">
            <v>422</v>
          </cell>
        </row>
        <row r="7656">
          <cell r="A7656">
            <v>6355812</v>
          </cell>
          <cell r="B7656" t="str">
            <v>Upínací svorka lehká...TKH-L-25 FT</v>
          </cell>
          <cell r="C7656">
            <v>785</v>
          </cell>
          <cell r="D7656">
            <v>1</v>
          </cell>
          <cell r="E7656" t="str">
            <v>PAR</v>
          </cell>
          <cell r="F7656">
            <v>785</v>
          </cell>
        </row>
        <row r="7657">
          <cell r="A7657">
            <v>6355837</v>
          </cell>
          <cell r="B7657" t="str">
            <v>Upínací svorka lehká...TKS-L36 M12 A4</v>
          </cell>
          <cell r="C7657">
            <v>1136</v>
          </cell>
          <cell r="D7657">
            <v>1</v>
          </cell>
          <cell r="E7657" t="str">
            <v>KS</v>
          </cell>
          <cell r="F7657">
            <v>1136</v>
          </cell>
        </row>
        <row r="7658">
          <cell r="A7658">
            <v>6356055</v>
          </cell>
          <cell r="B7658" t="str">
            <v>Stropní držák...DBV FS</v>
          </cell>
          <cell r="C7658">
            <v>143</v>
          </cell>
          <cell r="D7658">
            <v>1</v>
          </cell>
          <cell r="E7658" t="str">
            <v>KS</v>
          </cell>
          <cell r="F7658">
            <v>143</v>
          </cell>
        </row>
        <row r="7659">
          <cell r="A7659">
            <v>6356109</v>
          </cell>
          <cell r="B7659" t="str">
            <v>Stropní držák...DB FT</v>
          </cell>
          <cell r="C7659">
            <v>119</v>
          </cell>
          <cell r="D7659">
            <v>1</v>
          </cell>
          <cell r="E7659" t="str">
            <v>KS</v>
          </cell>
          <cell r="F7659">
            <v>119</v>
          </cell>
        </row>
        <row r="7660">
          <cell r="A7660">
            <v>6356311</v>
          </cell>
          <cell r="B7660" t="str">
            <v>Motorový připojovací sloup...MAS 140 10 FT</v>
          </cell>
          <cell r="C7660">
            <v>6763</v>
          </cell>
          <cell r="D7660">
            <v>1</v>
          </cell>
          <cell r="E7660" t="str">
            <v>KS</v>
          </cell>
          <cell r="F7660">
            <v>6763</v>
          </cell>
        </row>
        <row r="7661">
          <cell r="A7661">
            <v>6356397</v>
          </cell>
          <cell r="B7661" t="str">
            <v>Pata sloupu...SF 140 11 FT</v>
          </cell>
          <cell r="C7661">
            <v>3233</v>
          </cell>
          <cell r="D7661">
            <v>1</v>
          </cell>
          <cell r="E7661" t="str">
            <v>KS</v>
          </cell>
          <cell r="F7661">
            <v>3233</v>
          </cell>
        </row>
        <row r="7662">
          <cell r="A7662">
            <v>6356915</v>
          </cell>
          <cell r="B7662" t="str">
            <v>Víko s otočnými západkami...MASD 90 FT</v>
          </cell>
          <cell r="C7662">
            <v>4922</v>
          </cell>
          <cell r="D7662">
            <v>1</v>
          </cell>
          <cell r="E7662" t="str">
            <v>KS</v>
          </cell>
          <cell r="F7662">
            <v>4922</v>
          </cell>
        </row>
        <row r="7663">
          <cell r="A7663">
            <v>6357008</v>
          </cell>
          <cell r="B7663" t="str">
            <v>Přístrojová deska...GP 15 28 FT</v>
          </cell>
          <cell r="C7663">
            <v>2416</v>
          </cell>
          <cell r="D7663">
            <v>1</v>
          </cell>
          <cell r="E7663" t="str">
            <v>KS</v>
          </cell>
          <cell r="F7663">
            <v>2416</v>
          </cell>
        </row>
        <row r="7664">
          <cell r="A7664">
            <v>6357016</v>
          </cell>
          <cell r="B7664" t="str">
            <v>Přístrojová deska...GP 31 28 FT</v>
          </cell>
          <cell r="C7664">
            <v>3965</v>
          </cell>
          <cell r="D7664">
            <v>1</v>
          </cell>
          <cell r="E7664" t="str">
            <v>KS</v>
          </cell>
          <cell r="F7664">
            <v>3965</v>
          </cell>
        </row>
        <row r="7665">
          <cell r="A7665">
            <v>6357506</v>
          </cell>
          <cell r="B7665" t="str">
            <v>Trapézový úchyt...TPB 100 FS</v>
          </cell>
          <cell r="C7665">
            <v>88</v>
          </cell>
          <cell r="D7665">
            <v>1</v>
          </cell>
          <cell r="E7665" t="str">
            <v>KS</v>
          </cell>
          <cell r="F7665">
            <v>88</v>
          </cell>
        </row>
        <row r="7666">
          <cell r="A7666">
            <v>6357516</v>
          </cell>
          <cell r="B7666" t="str">
            <v>Trapézový závěs...TPB 100 A2</v>
          </cell>
          <cell r="C7666">
            <v>125</v>
          </cell>
          <cell r="D7666">
            <v>1</v>
          </cell>
          <cell r="E7666" t="str">
            <v>KS</v>
          </cell>
          <cell r="F7666">
            <v>125</v>
          </cell>
        </row>
        <row r="7667">
          <cell r="A7667">
            <v>6357536</v>
          </cell>
          <cell r="B7667" t="str">
            <v>Upevňovací klín pro TPB 100...TPB R FS</v>
          </cell>
          <cell r="C7667">
            <v>79</v>
          </cell>
          <cell r="D7667">
            <v>1</v>
          </cell>
          <cell r="E7667" t="str">
            <v>KS</v>
          </cell>
          <cell r="F7667">
            <v>79</v>
          </cell>
        </row>
        <row r="7668">
          <cell r="A7668">
            <v>6357538</v>
          </cell>
          <cell r="B7668" t="str">
            <v>Trn pro trapézové upevnění...TPB R A2</v>
          </cell>
          <cell r="C7668">
            <v>209</v>
          </cell>
          <cell r="D7668">
            <v>1</v>
          </cell>
          <cell r="E7668" t="str">
            <v>KS</v>
          </cell>
          <cell r="F7668">
            <v>209</v>
          </cell>
        </row>
        <row r="7669">
          <cell r="A7669">
            <v>6358500</v>
          </cell>
          <cell r="B7669" t="str">
            <v>Středový závěs...MAH 050 FS</v>
          </cell>
          <cell r="C7669">
            <v>110</v>
          </cell>
          <cell r="D7669">
            <v>1</v>
          </cell>
          <cell r="E7669" t="str">
            <v>KS</v>
          </cell>
          <cell r="F7669">
            <v>110</v>
          </cell>
        </row>
        <row r="7670">
          <cell r="A7670">
            <v>6358510</v>
          </cell>
          <cell r="B7670" t="str">
            <v>Středový závěs...MAH 075 FS</v>
          </cell>
          <cell r="C7670">
            <v>126</v>
          </cell>
          <cell r="D7670">
            <v>1</v>
          </cell>
          <cell r="E7670" t="str">
            <v>KS</v>
          </cell>
          <cell r="F7670">
            <v>126</v>
          </cell>
        </row>
        <row r="7671">
          <cell r="A7671">
            <v>6358527</v>
          </cell>
          <cell r="B7671" t="str">
            <v>Středový závěs...MAH 100 FS</v>
          </cell>
          <cell r="C7671">
            <v>136</v>
          </cell>
          <cell r="D7671">
            <v>1</v>
          </cell>
          <cell r="E7671" t="str">
            <v>KS</v>
          </cell>
          <cell r="F7671">
            <v>136</v>
          </cell>
        </row>
        <row r="7672">
          <cell r="A7672">
            <v>6358535</v>
          </cell>
          <cell r="B7672" t="str">
            <v>Středový závěs...MAH 150 FS</v>
          </cell>
          <cell r="C7672">
            <v>139</v>
          </cell>
          <cell r="D7672">
            <v>1</v>
          </cell>
          <cell r="E7672" t="str">
            <v>KS</v>
          </cell>
          <cell r="F7672">
            <v>139</v>
          </cell>
        </row>
        <row r="7673">
          <cell r="A7673">
            <v>6358543</v>
          </cell>
          <cell r="B7673" t="str">
            <v>Středový závěs...MAH 200 FS</v>
          </cell>
          <cell r="C7673">
            <v>146</v>
          </cell>
          <cell r="D7673">
            <v>1</v>
          </cell>
          <cell r="E7673" t="str">
            <v>KS</v>
          </cell>
          <cell r="F7673">
            <v>146</v>
          </cell>
        </row>
        <row r="7674">
          <cell r="A7674">
            <v>6358690</v>
          </cell>
          <cell r="B7674" t="str">
            <v>Středový závěs...MAH 35 100 FS</v>
          </cell>
          <cell r="C7674">
            <v>198</v>
          </cell>
          <cell r="D7674">
            <v>1</v>
          </cell>
          <cell r="E7674" t="str">
            <v>KS</v>
          </cell>
          <cell r="F7674">
            <v>198</v>
          </cell>
        </row>
        <row r="7675">
          <cell r="A7675">
            <v>6358705</v>
          </cell>
          <cell r="B7675" t="str">
            <v>Středový závěs...MAH 60 100 FS</v>
          </cell>
          <cell r="C7675">
            <v>241</v>
          </cell>
          <cell r="D7675">
            <v>1</v>
          </cell>
          <cell r="E7675" t="str">
            <v>KS</v>
          </cell>
          <cell r="F7675">
            <v>241</v>
          </cell>
        </row>
        <row r="7676">
          <cell r="A7676">
            <v>6358709</v>
          </cell>
          <cell r="B7676" t="str">
            <v>Středový závěs...MAH 60 150 FS</v>
          </cell>
          <cell r="C7676">
            <v>243</v>
          </cell>
          <cell r="D7676">
            <v>1</v>
          </cell>
          <cell r="E7676" t="str">
            <v>KS</v>
          </cell>
          <cell r="F7676">
            <v>243</v>
          </cell>
        </row>
        <row r="7677">
          <cell r="A7677">
            <v>6358713</v>
          </cell>
          <cell r="B7677" t="str">
            <v>Středový závěs...MAH 60 200 FS</v>
          </cell>
          <cell r="C7677">
            <v>297</v>
          </cell>
          <cell r="D7677">
            <v>1</v>
          </cell>
          <cell r="E7677" t="str">
            <v>KS</v>
          </cell>
          <cell r="F7677">
            <v>297</v>
          </cell>
        </row>
        <row r="7678">
          <cell r="A7678">
            <v>6358717</v>
          </cell>
          <cell r="B7678" t="str">
            <v>Středový závěs...MAH 60 300 FS</v>
          </cell>
          <cell r="C7678">
            <v>305</v>
          </cell>
          <cell r="D7678">
            <v>1</v>
          </cell>
          <cell r="E7678" t="str">
            <v>KS</v>
          </cell>
          <cell r="F7678">
            <v>305</v>
          </cell>
        </row>
        <row r="7679">
          <cell r="A7679">
            <v>6358720</v>
          </cell>
          <cell r="B7679" t="str">
            <v>Středový závěs...MAH 60 400 FS</v>
          </cell>
          <cell r="C7679">
            <v>319</v>
          </cell>
          <cell r="D7679">
            <v>1</v>
          </cell>
          <cell r="E7679" t="str">
            <v>KS</v>
          </cell>
          <cell r="F7679">
            <v>319</v>
          </cell>
        </row>
        <row r="7680">
          <cell r="A7680">
            <v>6358752</v>
          </cell>
          <cell r="B7680" t="str">
            <v>Středový závěs...MAH 60 100 FT</v>
          </cell>
          <cell r="C7680">
            <v>351</v>
          </cell>
          <cell r="D7680">
            <v>1</v>
          </cell>
          <cell r="E7680" t="str">
            <v>KS</v>
          </cell>
          <cell r="F7680">
            <v>351</v>
          </cell>
        </row>
        <row r="7681">
          <cell r="A7681">
            <v>6358756</v>
          </cell>
          <cell r="B7681" t="str">
            <v>Středový závěs...MAH 60 150 FT</v>
          </cell>
          <cell r="C7681">
            <v>360</v>
          </cell>
          <cell r="D7681">
            <v>1</v>
          </cell>
          <cell r="E7681" t="str">
            <v>KS</v>
          </cell>
          <cell r="F7681">
            <v>360</v>
          </cell>
        </row>
        <row r="7682">
          <cell r="A7682">
            <v>6358760</v>
          </cell>
          <cell r="B7682" t="str">
            <v>Středový závěs...MAH 60 200 FT</v>
          </cell>
          <cell r="C7682">
            <v>358</v>
          </cell>
          <cell r="D7682">
            <v>1</v>
          </cell>
          <cell r="E7682" t="str">
            <v>KS</v>
          </cell>
          <cell r="F7682">
            <v>358</v>
          </cell>
        </row>
        <row r="7683">
          <cell r="A7683">
            <v>6358810</v>
          </cell>
          <cell r="B7683" t="str">
            <v>Středový závěs...MAH LTR FS</v>
          </cell>
          <cell r="C7683">
            <v>198</v>
          </cell>
          <cell r="D7683">
            <v>1</v>
          </cell>
          <cell r="E7683" t="str">
            <v>KS</v>
          </cell>
          <cell r="F7683">
            <v>198</v>
          </cell>
        </row>
        <row r="7684">
          <cell r="A7684">
            <v>6358853</v>
          </cell>
          <cell r="B7684" t="str">
            <v>Středový závěs...MAHU 200 FS</v>
          </cell>
          <cell r="C7684">
            <v>202</v>
          </cell>
          <cell r="D7684">
            <v>1</v>
          </cell>
          <cell r="E7684" t="str">
            <v>KS</v>
          </cell>
          <cell r="F7684">
            <v>202</v>
          </cell>
        </row>
        <row r="7685">
          <cell r="A7685">
            <v>6358860</v>
          </cell>
          <cell r="B7685" t="str">
            <v>Středový závěs...MAHU 400 FS</v>
          </cell>
          <cell r="C7685">
            <v>314</v>
          </cell>
          <cell r="D7685">
            <v>1</v>
          </cell>
          <cell r="E7685" t="str">
            <v>KS</v>
          </cell>
          <cell r="F7685">
            <v>314</v>
          </cell>
        </row>
        <row r="7686">
          <cell r="A7686">
            <v>6358884</v>
          </cell>
          <cell r="B7686" t="str">
            <v>Středový závěs...MAHU 200 FT</v>
          </cell>
          <cell r="C7686">
            <v>377</v>
          </cell>
          <cell r="D7686">
            <v>1</v>
          </cell>
          <cell r="E7686" t="str">
            <v>KS</v>
          </cell>
          <cell r="F7686">
            <v>377</v>
          </cell>
        </row>
        <row r="7687">
          <cell r="A7687">
            <v>6358896</v>
          </cell>
          <cell r="B7687" t="str">
            <v>Středový závěs...MAHU 500 FT</v>
          </cell>
          <cell r="C7687">
            <v>564</v>
          </cell>
          <cell r="D7687">
            <v>1</v>
          </cell>
          <cell r="E7687" t="str">
            <v>KS</v>
          </cell>
          <cell r="F7687">
            <v>564</v>
          </cell>
        </row>
        <row r="7688">
          <cell r="A7688">
            <v>6361021</v>
          </cell>
          <cell r="B7688" t="str">
            <v>Závěs...IS 8 K 20 FT</v>
          </cell>
          <cell r="C7688">
            <v>1512</v>
          </cell>
          <cell r="D7688">
            <v>1</v>
          </cell>
          <cell r="E7688" t="str">
            <v>KS</v>
          </cell>
          <cell r="F7688">
            <v>1512</v>
          </cell>
        </row>
        <row r="7689">
          <cell r="A7689">
            <v>6361056</v>
          </cell>
          <cell r="B7689" t="str">
            <v>Závěs...IS 8 K 30 FT</v>
          </cell>
          <cell r="C7689">
            <v>1524</v>
          </cell>
          <cell r="D7689">
            <v>1</v>
          </cell>
          <cell r="E7689" t="str">
            <v>KS</v>
          </cell>
          <cell r="F7689">
            <v>1524</v>
          </cell>
        </row>
        <row r="7690">
          <cell r="A7690">
            <v>6361072</v>
          </cell>
          <cell r="B7690" t="str">
            <v>Závěs...IS 8 K 40 FT</v>
          </cell>
          <cell r="C7690">
            <v>1603</v>
          </cell>
          <cell r="D7690">
            <v>1</v>
          </cell>
          <cell r="E7690" t="str">
            <v>KS</v>
          </cell>
          <cell r="F7690">
            <v>1603</v>
          </cell>
        </row>
        <row r="7691">
          <cell r="A7691">
            <v>6361099</v>
          </cell>
          <cell r="B7691" t="str">
            <v>Závěs...IS 8 K 50 FT</v>
          </cell>
          <cell r="C7691">
            <v>1639</v>
          </cell>
          <cell r="D7691">
            <v>1</v>
          </cell>
          <cell r="E7691" t="str">
            <v>KS</v>
          </cell>
          <cell r="F7691">
            <v>1639</v>
          </cell>
        </row>
        <row r="7692">
          <cell r="A7692">
            <v>6361110</v>
          </cell>
          <cell r="B7692" t="str">
            <v>Závěs...IS 8 K 60 FT</v>
          </cell>
          <cell r="C7692">
            <v>1767</v>
          </cell>
          <cell r="D7692">
            <v>1</v>
          </cell>
          <cell r="E7692" t="str">
            <v>KS</v>
          </cell>
          <cell r="F7692">
            <v>1767</v>
          </cell>
        </row>
        <row r="7693">
          <cell r="A7693">
            <v>6361137</v>
          </cell>
          <cell r="B7693" t="str">
            <v>Závěs...IS 8 K 70 FT</v>
          </cell>
          <cell r="C7693">
            <v>1868</v>
          </cell>
          <cell r="D7693">
            <v>1</v>
          </cell>
          <cell r="E7693" t="str">
            <v>KS</v>
          </cell>
          <cell r="F7693">
            <v>1868</v>
          </cell>
        </row>
        <row r="7694">
          <cell r="A7694">
            <v>6361153</v>
          </cell>
          <cell r="B7694" t="str">
            <v>Závěs...IS 8 K 80 FT</v>
          </cell>
          <cell r="C7694">
            <v>2084</v>
          </cell>
          <cell r="D7694">
            <v>1</v>
          </cell>
          <cell r="E7694" t="str">
            <v>KS</v>
          </cell>
          <cell r="F7694">
            <v>2084</v>
          </cell>
        </row>
        <row r="7695">
          <cell r="A7695">
            <v>6361188</v>
          </cell>
          <cell r="B7695" t="str">
            <v>Závěs...IS 8 K 90 FT</v>
          </cell>
          <cell r="C7695">
            <v>2198</v>
          </cell>
          <cell r="D7695">
            <v>1</v>
          </cell>
          <cell r="E7695" t="str">
            <v>KS</v>
          </cell>
          <cell r="F7695">
            <v>2198</v>
          </cell>
        </row>
        <row r="7696">
          <cell r="A7696">
            <v>6361218</v>
          </cell>
          <cell r="B7696" t="str">
            <v>Závěs...IS 8 K 100 FT</v>
          </cell>
          <cell r="C7696">
            <v>2309</v>
          </cell>
          <cell r="D7696">
            <v>1</v>
          </cell>
          <cell r="E7696" t="str">
            <v>KS</v>
          </cell>
          <cell r="F7696">
            <v>2309</v>
          </cell>
        </row>
        <row r="7697">
          <cell r="A7697">
            <v>6361234</v>
          </cell>
          <cell r="B7697" t="str">
            <v>Závěs...IS 8 K 110 FT</v>
          </cell>
          <cell r="C7697">
            <v>2445</v>
          </cell>
          <cell r="D7697">
            <v>1</v>
          </cell>
          <cell r="E7697" t="str">
            <v>KS</v>
          </cell>
          <cell r="F7697">
            <v>2445</v>
          </cell>
        </row>
        <row r="7698">
          <cell r="A7698">
            <v>6361250</v>
          </cell>
          <cell r="B7698" t="str">
            <v>Závěs...IS 8 K 120 FT</v>
          </cell>
          <cell r="C7698">
            <v>2557</v>
          </cell>
          <cell r="D7698">
            <v>1</v>
          </cell>
          <cell r="E7698" t="str">
            <v>KS</v>
          </cell>
          <cell r="F7698">
            <v>2557</v>
          </cell>
        </row>
        <row r="7699">
          <cell r="A7699">
            <v>6361277</v>
          </cell>
          <cell r="B7699" t="str">
            <v>Závěs...IS 8 K 130 FT</v>
          </cell>
          <cell r="C7699">
            <v>2849</v>
          </cell>
          <cell r="D7699">
            <v>1</v>
          </cell>
          <cell r="E7699" t="str">
            <v>KS</v>
          </cell>
          <cell r="F7699">
            <v>2849</v>
          </cell>
        </row>
        <row r="7700">
          <cell r="A7700">
            <v>6361293</v>
          </cell>
          <cell r="B7700" t="str">
            <v>Závěs...IS 8 K 140 FT</v>
          </cell>
          <cell r="C7700">
            <v>3066</v>
          </cell>
          <cell r="D7700">
            <v>1</v>
          </cell>
          <cell r="E7700" t="str">
            <v>KS</v>
          </cell>
          <cell r="F7700">
            <v>3066</v>
          </cell>
        </row>
        <row r="7701">
          <cell r="A7701">
            <v>6361315</v>
          </cell>
          <cell r="B7701" t="str">
            <v>Závěs...IS 8 K 150 FT</v>
          </cell>
          <cell r="C7701">
            <v>3077</v>
          </cell>
          <cell r="D7701">
            <v>1</v>
          </cell>
          <cell r="E7701" t="str">
            <v>KS</v>
          </cell>
          <cell r="F7701">
            <v>3077</v>
          </cell>
        </row>
        <row r="7702">
          <cell r="A7702">
            <v>6361331</v>
          </cell>
          <cell r="B7702" t="str">
            <v>Závěs...IS 8 K 160 FT</v>
          </cell>
          <cell r="C7702">
            <v>3277</v>
          </cell>
          <cell r="D7702">
            <v>1</v>
          </cell>
          <cell r="E7702" t="str">
            <v>KS</v>
          </cell>
          <cell r="F7702">
            <v>3277</v>
          </cell>
        </row>
        <row r="7703">
          <cell r="A7703">
            <v>6361420</v>
          </cell>
          <cell r="B7703" t="str">
            <v>Závěs...IS 8 K 200 FT</v>
          </cell>
          <cell r="C7703">
            <v>3724</v>
          </cell>
          <cell r="D7703">
            <v>1</v>
          </cell>
          <cell r="E7703" t="str">
            <v>KS</v>
          </cell>
          <cell r="F7703">
            <v>3724</v>
          </cell>
        </row>
        <row r="7704">
          <cell r="A7704">
            <v>6361692</v>
          </cell>
          <cell r="B7704" t="str">
            <v>Závěs...IS 8 K 300 FT</v>
          </cell>
          <cell r="C7704">
            <v>5247</v>
          </cell>
          <cell r="D7704">
            <v>1</v>
          </cell>
          <cell r="E7704" t="str">
            <v>KS</v>
          </cell>
          <cell r="F7704">
            <v>5247</v>
          </cell>
        </row>
        <row r="7705">
          <cell r="A7705">
            <v>6363806</v>
          </cell>
          <cell r="B7705" t="str">
            <v>Nástěnný a stropní držák...TPD 145 FS</v>
          </cell>
          <cell r="C7705">
            <v>287</v>
          </cell>
          <cell r="D7705">
            <v>1</v>
          </cell>
          <cell r="E7705" t="str">
            <v>KS</v>
          </cell>
          <cell r="F7705">
            <v>287</v>
          </cell>
        </row>
        <row r="7706">
          <cell r="A7706">
            <v>6363814</v>
          </cell>
          <cell r="B7706" t="str">
            <v>Nástěnný a stropní držák...TPD 245 FS</v>
          </cell>
          <cell r="C7706">
            <v>320</v>
          </cell>
          <cell r="D7706">
            <v>1</v>
          </cell>
          <cell r="E7706" t="str">
            <v>KS</v>
          </cell>
          <cell r="F7706">
            <v>320</v>
          </cell>
        </row>
        <row r="7707">
          <cell r="A7707">
            <v>6363822</v>
          </cell>
          <cell r="B7707" t="str">
            <v>Nástěnný a stropní držák...TPD 345 FS</v>
          </cell>
          <cell r="C7707">
            <v>378</v>
          </cell>
          <cell r="D7707">
            <v>1</v>
          </cell>
          <cell r="E7707" t="str">
            <v>KS</v>
          </cell>
          <cell r="F7707">
            <v>378</v>
          </cell>
        </row>
        <row r="7708">
          <cell r="A7708">
            <v>6363826</v>
          </cell>
          <cell r="B7708" t="str">
            <v>Nástěnný a stropní držák...TPD 445 FS</v>
          </cell>
          <cell r="C7708">
            <v>480</v>
          </cell>
          <cell r="D7708">
            <v>1</v>
          </cell>
          <cell r="E7708" t="str">
            <v>KS</v>
          </cell>
          <cell r="F7708">
            <v>480</v>
          </cell>
        </row>
        <row r="7709">
          <cell r="A7709">
            <v>6363865</v>
          </cell>
          <cell r="B7709" t="str">
            <v>Nástěnný a stropní držák...TPD 245 FT</v>
          </cell>
          <cell r="C7709">
            <v>432</v>
          </cell>
          <cell r="D7709">
            <v>1</v>
          </cell>
          <cell r="E7709" t="str">
            <v>KS</v>
          </cell>
          <cell r="F7709">
            <v>432</v>
          </cell>
        </row>
        <row r="7710">
          <cell r="A7710">
            <v>6363869</v>
          </cell>
          <cell r="B7710" t="str">
            <v>Nástěnný a stropní držák...TPD 345 FT</v>
          </cell>
          <cell r="C7710">
            <v>569</v>
          </cell>
          <cell r="D7710">
            <v>1</v>
          </cell>
          <cell r="E7710" t="str">
            <v>KS</v>
          </cell>
          <cell r="F7710">
            <v>569</v>
          </cell>
        </row>
        <row r="7711">
          <cell r="A7711">
            <v>6363903</v>
          </cell>
          <cell r="B7711" t="str">
            <v>Závěsný třmen...AHB 100 FT</v>
          </cell>
          <cell r="C7711">
            <v>441</v>
          </cell>
          <cell r="D7711">
            <v>1</v>
          </cell>
          <cell r="E7711" t="str">
            <v>KS</v>
          </cell>
          <cell r="F7711">
            <v>441</v>
          </cell>
        </row>
        <row r="7712">
          <cell r="A7712">
            <v>6363907</v>
          </cell>
          <cell r="B7712" t="str">
            <v>Závěsný třmen...AHB 150 FT</v>
          </cell>
          <cell r="C7712">
            <v>485</v>
          </cell>
          <cell r="D7712">
            <v>1</v>
          </cell>
          <cell r="E7712" t="str">
            <v>KS</v>
          </cell>
          <cell r="F7712">
            <v>485</v>
          </cell>
        </row>
        <row r="7713">
          <cell r="A7713">
            <v>6363911</v>
          </cell>
          <cell r="B7713" t="str">
            <v>Závěsný třmen...AHB 200 FT</v>
          </cell>
          <cell r="C7713">
            <v>520</v>
          </cell>
          <cell r="D7713">
            <v>1</v>
          </cell>
          <cell r="E7713" t="str">
            <v>KS</v>
          </cell>
          <cell r="F7713">
            <v>520</v>
          </cell>
        </row>
        <row r="7714">
          <cell r="A7714">
            <v>6363938</v>
          </cell>
          <cell r="B7714" t="str">
            <v>Závěsný třmen...AHB 300 FT</v>
          </cell>
          <cell r="C7714">
            <v>563</v>
          </cell>
          <cell r="D7714">
            <v>1</v>
          </cell>
          <cell r="E7714" t="str">
            <v>KS</v>
          </cell>
          <cell r="F7714">
            <v>563</v>
          </cell>
        </row>
        <row r="7715">
          <cell r="A7715">
            <v>6363997</v>
          </cell>
          <cell r="B7715" t="str">
            <v>Závěsný třmen...AHB-T1712 VA4547</v>
          </cell>
          <cell r="C7715">
            <v>1523</v>
          </cell>
          <cell r="D7715">
            <v>1</v>
          </cell>
          <cell r="E7715" t="str">
            <v>KS</v>
          </cell>
          <cell r="F7715">
            <v>1523</v>
          </cell>
        </row>
        <row r="7716">
          <cell r="A7716">
            <v>6364007</v>
          </cell>
          <cell r="B7716" t="str">
            <v>Závěsný třmen...AHB-T1722 VA4547</v>
          </cell>
          <cell r="C7716">
            <v>1835</v>
          </cell>
          <cell r="D7716">
            <v>1</v>
          </cell>
          <cell r="E7716" t="str">
            <v>KS</v>
          </cell>
          <cell r="F7716">
            <v>1835</v>
          </cell>
        </row>
        <row r="7717">
          <cell r="A7717">
            <v>6364101</v>
          </cell>
          <cell r="B7717" t="str">
            <v>Nástěnný a závěsný výložník TP...TPSA 145 FS</v>
          </cell>
          <cell r="C7717">
            <v>159</v>
          </cell>
          <cell r="D7717">
            <v>1</v>
          </cell>
          <cell r="E7717" t="str">
            <v>KS</v>
          </cell>
          <cell r="F7717">
            <v>159</v>
          </cell>
        </row>
        <row r="7718">
          <cell r="A7718">
            <v>6364152</v>
          </cell>
          <cell r="B7718" t="str">
            <v>Nástěnný a závěsný výložník TP...TPSA 195 FS</v>
          </cell>
          <cell r="C7718">
            <v>155</v>
          </cell>
          <cell r="D7718">
            <v>1</v>
          </cell>
          <cell r="E7718" t="str">
            <v>KS</v>
          </cell>
          <cell r="F7718">
            <v>155</v>
          </cell>
        </row>
        <row r="7719">
          <cell r="A7719">
            <v>6364209</v>
          </cell>
          <cell r="B7719" t="str">
            <v>Nástěnný a závěsný výložník TP...TPSA 245 FS</v>
          </cell>
          <cell r="C7719">
            <v>201</v>
          </cell>
          <cell r="D7719">
            <v>1</v>
          </cell>
          <cell r="E7719" t="str">
            <v>KS</v>
          </cell>
          <cell r="F7719">
            <v>201</v>
          </cell>
        </row>
        <row r="7720">
          <cell r="A7720">
            <v>6364306</v>
          </cell>
          <cell r="B7720" t="str">
            <v>Nástěnný a závěsný výložník TP...TPSA 345 FS</v>
          </cell>
          <cell r="C7720">
            <v>246</v>
          </cell>
          <cell r="D7720">
            <v>1</v>
          </cell>
          <cell r="E7720" t="str">
            <v>KS</v>
          </cell>
          <cell r="F7720">
            <v>246</v>
          </cell>
        </row>
        <row r="7721">
          <cell r="A7721">
            <v>6364322</v>
          </cell>
          <cell r="B7721" t="str">
            <v>Závěs TP...TPS 445 FS</v>
          </cell>
          <cell r="C7721">
            <v>279</v>
          </cell>
          <cell r="D7721">
            <v>1</v>
          </cell>
          <cell r="E7721" t="str">
            <v>KS</v>
          </cell>
          <cell r="F7721">
            <v>279</v>
          </cell>
        </row>
        <row r="7722">
          <cell r="A7722">
            <v>6364349</v>
          </cell>
          <cell r="B7722" t="str">
            <v>Závěs TP...TPS 545 FS</v>
          </cell>
          <cell r="C7722">
            <v>302</v>
          </cell>
          <cell r="D7722">
            <v>1</v>
          </cell>
          <cell r="E7722" t="str">
            <v>KS</v>
          </cell>
          <cell r="F7722">
            <v>302</v>
          </cell>
        </row>
        <row r="7723">
          <cell r="A7723">
            <v>6364365</v>
          </cell>
          <cell r="B7723" t="str">
            <v>Závěs TP...TPS 645 FS</v>
          </cell>
          <cell r="C7723">
            <v>363</v>
          </cell>
          <cell r="D7723">
            <v>1</v>
          </cell>
          <cell r="E7723" t="str">
            <v>KS</v>
          </cell>
          <cell r="F7723">
            <v>363</v>
          </cell>
        </row>
        <row r="7724">
          <cell r="A7724">
            <v>6364608</v>
          </cell>
          <cell r="B7724" t="str">
            <v>Závěs TP...TPS 645 FT</v>
          </cell>
          <cell r="C7724">
            <v>649</v>
          </cell>
          <cell r="D7724">
            <v>1</v>
          </cell>
          <cell r="E7724" t="str">
            <v>KS</v>
          </cell>
          <cell r="F7724">
            <v>649</v>
          </cell>
        </row>
        <row r="7725">
          <cell r="A7725">
            <v>6364625</v>
          </cell>
          <cell r="B7725" t="str">
            <v>Ochranný kryt...TPS KS OR</v>
          </cell>
          <cell r="C7725">
            <v>13</v>
          </cell>
          <cell r="D7725">
            <v>1</v>
          </cell>
          <cell r="E7725" t="str">
            <v>KS</v>
          </cell>
          <cell r="F7725">
            <v>13</v>
          </cell>
        </row>
        <row r="7726">
          <cell r="A7726">
            <v>6364659</v>
          </cell>
          <cell r="B7726" t="str">
            <v>Nástěnný a závěsný výložník TP...TPSA 145 FT</v>
          </cell>
          <cell r="C7726">
            <v>311</v>
          </cell>
          <cell r="D7726">
            <v>1</v>
          </cell>
          <cell r="E7726" t="str">
            <v>KS</v>
          </cell>
          <cell r="F7726">
            <v>311</v>
          </cell>
        </row>
        <row r="7727">
          <cell r="A7727">
            <v>6364667</v>
          </cell>
          <cell r="B7727" t="str">
            <v>Nástěnný a závěsný výložník TP...TPSA 245 FT</v>
          </cell>
          <cell r="C7727">
            <v>367</v>
          </cell>
          <cell r="D7727">
            <v>1</v>
          </cell>
          <cell r="E7727" t="str">
            <v>KS</v>
          </cell>
          <cell r="F7727">
            <v>367</v>
          </cell>
        </row>
        <row r="7728">
          <cell r="A7728">
            <v>6364683</v>
          </cell>
          <cell r="B7728" t="str">
            <v>Nástěnný a závěsný výložník TP...TPSA 195 FT</v>
          </cell>
          <cell r="C7728">
            <v>392</v>
          </cell>
          <cell r="D7728">
            <v>1</v>
          </cell>
          <cell r="E7728" t="str">
            <v>KS</v>
          </cell>
          <cell r="F7728">
            <v>392</v>
          </cell>
        </row>
        <row r="7729">
          <cell r="A7729">
            <v>6364802</v>
          </cell>
          <cell r="B7729" t="str">
            <v>Závěs TP...TPS 3000 FS</v>
          </cell>
          <cell r="C7729">
            <v>954</v>
          </cell>
          <cell r="D7729">
            <v>1</v>
          </cell>
          <cell r="E7729" t="str">
            <v>KS</v>
          </cell>
          <cell r="F7729">
            <v>954</v>
          </cell>
        </row>
        <row r="7730">
          <cell r="A7730">
            <v>6364871</v>
          </cell>
          <cell r="B7730" t="str">
            <v>Nástěnný a závěsný výložník TP...TPSA 145 A2</v>
          </cell>
          <cell r="C7730">
            <v>415</v>
          </cell>
          <cell r="D7730">
            <v>1</v>
          </cell>
          <cell r="E7730" t="str">
            <v>KS</v>
          </cell>
          <cell r="F7730">
            <v>415</v>
          </cell>
        </row>
        <row r="7731">
          <cell r="A7731">
            <v>6364881</v>
          </cell>
          <cell r="B7731" t="str">
            <v>Nástěnný a závěsný výložník TP...TPSA 345 A2</v>
          </cell>
          <cell r="C7731">
            <v>581</v>
          </cell>
          <cell r="D7731">
            <v>1</v>
          </cell>
          <cell r="E7731" t="str">
            <v>KS</v>
          </cell>
          <cell r="F7731">
            <v>581</v>
          </cell>
        </row>
        <row r="7732">
          <cell r="A7732">
            <v>6364942</v>
          </cell>
          <cell r="B7732" t="str">
            <v>Úchyt, kabelové žlaby...ABR FT</v>
          </cell>
          <cell r="C7732">
            <v>205</v>
          </cell>
          <cell r="D7732">
            <v>1</v>
          </cell>
          <cell r="E7732" t="str">
            <v>KS</v>
          </cell>
          <cell r="F7732">
            <v>205</v>
          </cell>
        </row>
        <row r="7733">
          <cell r="A7733">
            <v>6364947</v>
          </cell>
          <cell r="B7733" t="str">
            <v>Úchyt, kabelové žlaby...ABR VA4571</v>
          </cell>
          <cell r="C7733">
            <v>503</v>
          </cell>
          <cell r="D7733">
            <v>1</v>
          </cell>
          <cell r="E7733" t="str">
            <v>KS</v>
          </cell>
          <cell r="F7733">
            <v>503</v>
          </cell>
        </row>
        <row r="7734">
          <cell r="A7734">
            <v>6365027</v>
          </cell>
          <cell r="B7734" t="str">
            <v>Úchyt šikmý...ABS FS</v>
          </cell>
          <cell r="C7734">
            <v>172</v>
          </cell>
          <cell r="D7734">
            <v>1</v>
          </cell>
          <cell r="E7734" t="str">
            <v>KS</v>
          </cell>
          <cell r="F7734">
            <v>172</v>
          </cell>
        </row>
        <row r="7735">
          <cell r="A7735">
            <v>6365035</v>
          </cell>
          <cell r="B7735" t="str">
            <v>Úchyt šikmý...ABS FT</v>
          </cell>
          <cell r="C7735">
            <v>150</v>
          </cell>
          <cell r="D7735">
            <v>1</v>
          </cell>
          <cell r="E7735" t="str">
            <v>KS</v>
          </cell>
          <cell r="F7735">
            <v>150</v>
          </cell>
        </row>
        <row r="7736">
          <cell r="A7736">
            <v>6365906</v>
          </cell>
          <cell r="B7736" t="str">
            <v>Nástěnný a stropní držák...TPDG 145 FS</v>
          </cell>
          <cell r="C7736">
            <v>262</v>
          </cell>
          <cell r="D7736">
            <v>1</v>
          </cell>
          <cell r="E7736" t="str">
            <v>KS</v>
          </cell>
          <cell r="F7736">
            <v>262</v>
          </cell>
        </row>
        <row r="7737">
          <cell r="A7737">
            <v>6365914</v>
          </cell>
          <cell r="B7737" t="str">
            <v>Nástěnný a stropní držák...TPDG 195 FS</v>
          </cell>
          <cell r="C7737">
            <v>275</v>
          </cell>
          <cell r="D7737">
            <v>1</v>
          </cell>
          <cell r="E7737" t="str">
            <v>KS</v>
          </cell>
          <cell r="F7737">
            <v>275</v>
          </cell>
        </row>
        <row r="7738">
          <cell r="A7738">
            <v>6365922</v>
          </cell>
          <cell r="B7738" t="str">
            <v>Nástěnný a stropní držák...TPDG 245 FS</v>
          </cell>
          <cell r="C7738">
            <v>293</v>
          </cell>
          <cell r="D7738">
            <v>1</v>
          </cell>
          <cell r="E7738" t="str">
            <v>KS</v>
          </cell>
          <cell r="F7738">
            <v>293</v>
          </cell>
        </row>
        <row r="7739">
          <cell r="A7739">
            <v>6365949</v>
          </cell>
          <cell r="B7739" t="str">
            <v>Nástěnný a stropní držák...TPDG 345 FS</v>
          </cell>
          <cell r="C7739">
            <v>334</v>
          </cell>
          <cell r="D7739">
            <v>1</v>
          </cell>
          <cell r="E7739" t="str">
            <v>KS</v>
          </cell>
          <cell r="F7739">
            <v>334</v>
          </cell>
        </row>
        <row r="7740">
          <cell r="A7740">
            <v>6365989</v>
          </cell>
          <cell r="B7740" t="str">
            <v>Výložník...TPDG 145 A2</v>
          </cell>
          <cell r="C7740">
            <v>639</v>
          </cell>
          <cell r="D7740">
            <v>1</v>
          </cell>
          <cell r="E7740" t="str">
            <v>KS</v>
          </cell>
          <cell r="F7740">
            <v>639</v>
          </cell>
        </row>
        <row r="7741">
          <cell r="A7741">
            <v>6365993</v>
          </cell>
          <cell r="B7741" t="str">
            <v>Nástěnný a stropní držák...TPDG 245 A2</v>
          </cell>
          <cell r="C7741">
            <v>697</v>
          </cell>
          <cell r="D7741">
            <v>1</v>
          </cell>
          <cell r="E7741" t="str">
            <v>KS</v>
          </cell>
          <cell r="F7741">
            <v>697</v>
          </cell>
        </row>
        <row r="7742">
          <cell r="A7742">
            <v>6366015</v>
          </cell>
          <cell r="B7742" t="str">
            <v>Nástěnný a závěsný výložník TP...TPSAG 145 FS</v>
          </cell>
          <cell r="C7742">
            <v>179</v>
          </cell>
          <cell r="D7742">
            <v>1</v>
          </cell>
          <cell r="E7742" t="str">
            <v>KS</v>
          </cell>
          <cell r="F7742">
            <v>179</v>
          </cell>
        </row>
        <row r="7743">
          <cell r="A7743">
            <v>6366031</v>
          </cell>
          <cell r="B7743" t="str">
            <v>Nástěnný a závěsný výložník TP...TPSAG 245 FS</v>
          </cell>
          <cell r="C7743">
            <v>218</v>
          </cell>
          <cell r="D7743">
            <v>1</v>
          </cell>
          <cell r="E7743" t="str">
            <v>KS</v>
          </cell>
          <cell r="F7743">
            <v>218</v>
          </cell>
        </row>
        <row r="7744">
          <cell r="A7744">
            <v>6366090</v>
          </cell>
          <cell r="B7744" t="str">
            <v>Závěs TP...TPSG 3000 FS</v>
          </cell>
          <cell r="C7744">
            <v>1213</v>
          </cell>
          <cell r="D7744">
            <v>1</v>
          </cell>
          <cell r="E7744" t="str">
            <v>KS</v>
          </cell>
          <cell r="F7744">
            <v>1213</v>
          </cell>
        </row>
        <row r="7745">
          <cell r="A7745">
            <v>6366093</v>
          </cell>
          <cell r="B7745" t="str">
            <v>Závěs z profilu TP...TPSG 3000 FT</v>
          </cell>
          <cell r="C7745">
            <v>1338</v>
          </cell>
          <cell r="D7745">
            <v>1</v>
          </cell>
          <cell r="E7745" t="str">
            <v>KS</v>
          </cell>
          <cell r="F7745">
            <v>1338</v>
          </cell>
        </row>
        <row r="7746">
          <cell r="A7746">
            <v>6366131</v>
          </cell>
          <cell r="B7746" t="str">
            <v>Nástěnný a závěsný výložník TP...TPSAG 145 FT</v>
          </cell>
          <cell r="C7746">
            <v>251</v>
          </cell>
          <cell r="D7746">
            <v>1</v>
          </cell>
          <cell r="E7746" t="str">
            <v>KS</v>
          </cell>
          <cell r="F7746">
            <v>251</v>
          </cell>
        </row>
        <row r="7747">
          <cell r="A7747">
            <v>6366139</v>
          </cell>
          <cell r="B7747" t="str">
            <v>Nástěnný a závěsný výložník TP...TPSAG 245 FT</v>
          </cell>
          <cell r="C7747">
            <v>302</v>
          </cell>
          <cell r="D7747">
            <v>1</v>
          </cell>
          <cell r="E7747" t="str">
            <v>KS</v>
          </cell>
          <cell r="F7747">
            <v>302</v>
          </cell>
        </row>
        <row r="7748">
          <cell r="A7748">
            <v>6366143</v>
          </cell>
          <cell r="B7748" t="str">
            <v>Nástěnný a závěsný výložník TP...TPSAG 345 FT</v>
          </cell>
          <cell r="C7748">
            <v>488</v>
          </cell>
          <cell r="D7748">
            <v>1</v>
          </cell>
          <cell r="E7748" t="str">
            <v>KS</v>
          </cell>
          <cell r="F7748">
            <v>488</v>
          </cell>
        </row>
        <row r="7749">
          <cell r="A7749">
            <v>6366145</v>
          </cell>
          <cell r="B7749" t="str">
            <v>Nástěnný výložník pro mříž. žl....TPSAG 145 A2</v>
          </cell>
          <cell r="C7749">
            <v>394</v>
          </cell>
          <cell r="D7749">
            <v>1</v>
          </cell>
          <cell r="E7749" t="str">
            <v>KS</v>
          </cell>
          <cell r="F7749">
            <v>394</v>
          </cell>
        </row>
        <row r="7750">
          <cell r="A7750">
            <v>6366146</v>
          </cell>
          <cell r="B7750" t="str">
            <v>Nástěnný výložník pro mříž. žl....TPSAG 195 A2</v>
          </cell>
          <cell r="C7750">
            <v>480</v>
          </cell>
          <cell r="D7750">
            <v>1</v>
          </cell>
          <cell r="E7750" t="str">
            <v>KS</v>
          </cell>
          <cell r="F7750">
            <v>480</v>
          </cell>
        </row>
        <row r="7751">
          <cell r="A7751">
            <v>6366542</v>
          </cell>
          <cell r="B7751" t="str">
            <v>Závěs z profilu TP...TPSG 300L FS</v>
          </cell>
          <cell r="C7751">
            <v>360</v>
          </cell>
          <cell r="D7751">
            <v>1</v>
          </cell>
          <cell r="E7751" t="str">
            <v>KS</v>
          </cell>
          <cell r="F7751">
            <v>360</v>
          </cell>
        </row>
        <row r="7752">
          <cell r="A7752">
            <v>6372881</v>
          </cell>
          <cell r="B7752" t="str">
            <v>Ochranný kryt...WPK SR OR</v>
          </cell>
          <cell r="C7752">
            <v>31</v>
          </cell>
          <cell r="D7752">
            <v>1</v>
          </cell>
          <cell r="E7752" t="str">
            <v>KS</v>
          </cell>
          <cell r="F7752">
            <v>31</v>
          </cell>
        </row>
        <row r="7753">
          <cell r="A7753">
            <v>6372898</v>
          </cell>
          <cell r="B7753" t="str">
            <v>Ochranný kryt...WPK SL OR</v>
          </cell>
          <cell r="C7753">
            <v>31</v>
          </cell>
          <cell r="D7753">
            <v>1</v>
          </cell>
          <cell r="E7753" t="str">
            <v>KS</v>
          </cell>
          <cell r="F7753">
            <v>31</v>
          </cell>
        </row>
        <row r="7754">
          <cell r="A7754">
            <v>6373062</v>
          </cell>
          <cell r="B7754" t="str">
            <v>Úhelníkový profil...WP 40 65 5000 A2</v>
          </cell>
          <cell r="C7754">
            <v>4292</v>
          </cell>
          <cell r="D7754">
            <v>1</v>
          </cell>
          <cell r="E7754" t="str">
            <v>M</v>
          </cell>
          <cell r="F7754">
            <v>4292</v>
          </cell>
        </row>
        <row r="7755">
          <cell r="A7755">
            <v>6373070</v>
          </cell>
          <cell r="B7755" t="str">
            <v>Úhelníkový profil...WP 40 65 5000 FT</v>
          </cell>
          <cell r="C7755">
            <v>1100</v>
          </cell>
          <cell r="D7755">
            <v>1</v>
          </cell>
          <cell r="E7755" t="str">
            <v>M</v>
          </cell>
          <cell r="F7755">
            <v>1100</v>
          </cell>
        </row>
        <row r="7756">
          <cell r="A7756">
            <v>6373100</v>
          </cell>
          <cell r="B7756" t="str">
            <v>Úhelníkový profil...WP 30 35 2000 FT</v>
          </cell>
          <cell r="C7756">
            <v>1077</v>
          </cell>
          <cell r="D7756">
            <v>1</v>
          </cell>
          <cell r="E7756" t="str">
            <v>KS</v>
          </cell>
          <cell r="F7756">
            <v>1077</v>
          </cell>
        </row>
        <row r="7757">
          <cell r="A7757">
            <v>6373103</v>
          </cell>
          <cell r="B7757" t="str">
            <v>Úhelníkový profil...WP 30 35 5000 FT</v>
          </cell>
          <cell r="C7757">
            <v>2611</v>
          </cell>
          <cell r="D7757">
            <v>1</v>
          </cell>
          <cell r="E7757" t="str">
            <v>KS</v>
          </cell>
          <cell r="F7757">
            <v>2611</v>
          </cell>
        </row>
        <row r="7758">
          <cell r="A7758">
            <v>6373200</v>
          </cell>
          <cell r="B7758" t="str">
            <v>Úhelníkový profil...WP 40 50 3000 FT</v>
          </cell>
          <cell r="C7758">
            <v>1000</v>
          </cell>
          <cell r="D7758">
            <v>1</v>
          </cell>
          <cell r="E7758" t="str">
            <v>M</v>
          </cell>
          <cell r="F7758">
            <v>1000</v>
          </cell>
        </row>
        <row r="7759">
          <cell r="A7759">
            <v>6392008</v>
          </cell>
          <cell r="B7759" t="str">
            <v>Nástěnný a závěsný výložník...AW 15 11 A4</v>
          </cell>
          <cell r="C7759">
            <v>469</v>
          </cell>
          <cell r="D7759">
            <v>1</v>
          </cell>
          <cell r="E7759" t="str">
            <v>KS</v>
          </cell>
          <cell r="F7759">
            <v>469</v>
          </cell>
        </row>
        <row r="7760">
          <cell r="A7760">
            <v>6392016</v>
          </cell>
          <cell r="B7760" t="str">
            <v>Nástěnný a závěsný výložník...AW 15 21 A4</v>
          </cell>
          <cell r="C7760">
            <v>675</v>
          </cell>
          <cell r="D7760">
            <v>1</v>
          </cell>
          <cell r="E7760" t="str">
            <v>KS</v>
          </cell>
          <cell r="F7760">
            <v>675</v>
          </cell>
        </row>
        <row r="7761">
          <cell r="A7761">
            <v>6392024</v>
          </cell>
          <cell r="B7761" t="str">
            <v>Nástěnný a závěsný výložník...AW 15 31 A4</v>
          </cell>
          <cell r="C7761">
            <v>813</v>
          </cell>
          <cell r="D7761">
            <v>1</v>
          </cell>
          <cell r="E7761" t="str">
            <v>KS</v>
          </cell>
          <cell r="F7761">
            <v>813</v>
          </cell>
        </row>
        <row r="7762">
          <cell r="A7762">
            <v>6392032</v>
          </cell>
          <cell r="B7762" t="str">
            <v>Nástěnný a závěsný výložník...AW 15 41 A4</v>
          </cell>
          <cell r="C7762">
            <v>1120</v>
          </cell>
          <cell r="D7762">
            <v>1</v>
          </cell>
          <cell r="E7762" t="str">
            <v>KS</v>
          </cell>
          <cell r="F7762">
            <v>1120</v>
          </cell>
        </row>
        <row r="7763">
          <cell r="A7763">
            <v>6392040</v>
          </cell>
          <cell r="B7763" t="str">
            <v>Nástěnný a závěsný výložník...AW 15 51 A4</v>
          </cell>
          <cell r="C7763">
            <v>1343</v>
          </cell>
          <cell r="D7763">
            <v>1</v>
          </cell>
          <cell r="E7763" t="str">
            <v>KS</v>
          </cell>
          <cell r="F7763">
            <v>1343</v>
          </cell>
        </row>
        <row r="7764">
          <cell r="A7764">
            <v>6392059</v>
          </cell>
          <cell r="B7764" t="str">
            <v>Nástěnný a závěsný výložník...AW 15 61 A4</v>
          </cell>
          <cell r="C7764">
            <v>1518</v>
          </cell>
          <cell r="D7764">
            <v>1</v>
          </cell>
          <cell r="E7764" t="str">
            <v>KS</v>
          </cell>
          <cell r="F7764">
            <v>1518</v>
          </cell>
        </row>
        <row r="7765">
          <cell r="A7765">
            <v>6404001</v>
          </cell>
          <cell r="B7765" t="str">
            <v>Uzemňovací šroub...EKL 25 M8</v>
          </cell>
          <cell r="C7765">
            <v>271.02999999999997</v>
          </cell>
          <cell r="D7765">
            <v>100</v>
          </cell>
          <cell r="E7765" t="str">
            <v>KS</v>
          </cell>
          <cell r="F7765">
            <v>27103</v>
          </cell>
        </row>
        <row r="7766">
          <cell r="A7766">
            <v>6404006</v>
          </cell>
          <cell r="B7766" t="str">
            <v>Uzemňovací šroub...EKL 25 M6</v>
          </cell>
          <cell r="C7766">
            <v>149.01</v>
          </cell>
          <cell r="D7766">
            <v>100</v>
          </cell>
          <cell r="E7766" t="str">
            <v>KS</v>
          </cell>
          <cell r="F7766">
            <v>14901</v>
          </cell>
        </row>
        <row r="7767">
          <cell r="A7767">
            <v>6404014</v>
          </cell>
          <cell r="B7767" t="str">
            <v>Uzemňovací šroub...EKL 35 M6</v>
          </cell>
          <cell r="C7767">
            <v>328.48</v>
          </cell>
          <cell r="D7767">
            <v>100</v>
          </cell>
          <cell r="E7767" t="str">
            <v>KS</v>
          </cell>
          <cell r="F7767">
            <v>32848</v>
          </cell>
        </row>
        <row r="7768">
          <cell r="A7768">
            <v>6406122</v>
          </cell>
          <cell r="B7768" t="str">
            <v>Šroub s plochou kulovou hlavou...FRSB 6x12 F</v>
          </cell>
          <cell r="C7768">
            <v>7.16</v>
          </cell>
          <cell r="D7768">
            <v>100</v>
          </cell>
          <cell r="E7768" t="str">
            <v>KS</v>
          </cell>
          <cell r="F7768">
            <v>716</v>
          </cell>
        </row>
        <row r="7769">
          <cell r="A7769">
            <v>6406125</v>
          </cell>
          <cell r="B7769" t="str">
            <v>Šroub s plochou kulovou hlavou...FRSB 6x12 VZ F</v>
          </cell>
          <cell r="C7769">
            <v>13.55</v>
          </cell>
          <cell r="D7769">
            <v>100</v>
          </cell>
          <cell r="E7769" t="str">
            <v>KS</v>
          </cell>
          <cell r="F7769">
            <v>1355</v>
          </cell>
        </row>
        <row r="7770">
          <cell r="A7770">
            <v>6406130</v>
          </cell>
          <cell r="B7770" t="str">
            <v>Šroub s plochou kulovou hlavou...FRSB 6x12 G</v>
          </cell>
          <cell r="C7770">
            <v>7.49</v>
          </cell>
          <cell r="D7770">
            <v>100</v>
          </cell>
          <cell r="E7770" t="str">
            <v>KS</v>
          </cell>
          <cell r="F7770">
            <v>749</v>
          </cell>
        </row>
        <row r="7771">
          <cell r="A7771">
            <v>6406133</v>
          </cell>
          <cell r="B7771" t="str">
            <v>Šroub s plochou kulovou hlavou...FRSB 6x12 VZ G</v>
          </cell>
          <cell r="C7771">
            <v>7.33</v>
          </cell>
          <cell r="D7771">
            <v>100</v>
          </cell>
          <cell r="E7771" t="str">
            <v>KS</v>
          </cell>
          <cell r="F7771">
            <v>733</v>
          </cell>
        </row>
        <row r="7772">
          <cell r="A7772">
            <v>6406138</v>
          </cell>
          <cell r="B7772" t="str">
            <v>Šroub s plochou kulovou hlavou...FRSB 6x12 A2</v>
          </cell>
          <cell r="C7772">
            <v>13.66</v>
          </cell>
          <cell r="D7772">
            <v>100</v>
          </cell>
          <cell r="E7772" t="str">
            <v>KS</v>
          </cell>
          <cell r="F7772">
            <v>1366</v>
          </cell>
        </row>
        <row r="7773">
          <cell r="A7773">
            <v>6406142</v>
          </cell>
          <cell r="B7773" t="str">
            <v>Šroub s plochou kulovou hlavou...FRSB 6x12 A4</v>
          </cell>
          <cell r="C7773">
            <v>23.32</v>
          </cell>
          <cell r="D7773">
            <v>100</v>
          </cell>
          <cell r="E7773" t="str">
            <v>KS</v>
          </cell>
          <cell r="F7773">
            <v>2332</v>
          </cell>
        </row>
        <row r="7774">
          <cell r="A7774">
            <v>6406157</v>
          </cell>
          <cell r="B7774" t="str">
            <v>Šroub s plochou kulovou hlavou...FRSB 6x16 F</v>
          </cell>
          <cell r="C7774">
            <v>8.81</v>
          </cell>
          <cell r="D7774">
            <v>100</v>
          </cell>
          <cell r="E7774" t="str">
            <v>KS</v>
          </cell>
          <cell r="F7774">
            <v>881</v>
          </cell>
        </row>
        <row r="7775">
          <cell r="A7775">
            <v>6406181</v>
          </cell>
          <cell r="B7775" t="str">
            <v>Šroub s plochou kulovou hlavou...FRSB 6x20 G</v>
          </cell>
          <cell r="C7775">
            <v>10.029999999999999</v>
          </cell>
          <cell r="D7775">
            <v>100</v>
          </cell>
          <cell r="E7775" t="str">
            <v>KS</v>
          </cell>
          <cell r="F7775">
            <v>1003</v>
          </cell>
        </row>
        <row r="7776">
          <cell r="A7776">
            <v>6406189</v>
          </cell>
          <cell r="B7776" t="str">
            <v>Šroub s plochou kulovou hlavou...FRSB 6x16 A2</v>
          </cell>
          <cell r="C7776">
            <v>17.420000000000002</v>
          </cell>
          <cell r="D7776">
            <v>100</v>
          </cell>
          <cell r="E7776" t="str">
            <v>KS</v>
          </cell>
          <cell r="F7776">
            <v>1742</v>
          </cell>
        </row>
        <row r="7777">
          <cell r="A7777">
            <v>6406193</v>
          </cell>
          <cell r="B7777" t="str">
            <v>Šroub s plochou kulovou hlavou...FRSB 6x16 A4</v>
          </cell>
          <cell r="C7777">
            <v>26.74</v>
          </cell>
          <cell r="D7777">
            <v>100</v>
          </cell>
          <cell r="E7777" t="str">
            <v>KS</v>
          </cell>
          <cell r="F7777">
            <v>2674</v>
          </cell>
        </row>
        <row r="7778">
          <cell r="A7778">
            <v>6406203</v>
          </cell>
          <cell r="B7778" t="str">
            <v>Šroub s plochou kulovou hlavou...FRSB 6x20 F</v>
          </cell>
          <cell r="C7778">
            <v>9.2200000000000006</v>
          </cell>
          <cell r="D7778">
            <v>100</v>
          </cell>
          <cell r="E7778" t="str">
            <v>KS</v>
          </cell>
          <cell r="F7778">
            <v>922</v>
          </cell>
        </row>
        <row r="7779">
          <cell r="A7779">
            <v>6406205</v>
          </cell>
          <cell r="B7779" t="str">
            <v>Šroub s plochou kulovou hlavou...FRSB 6x20 A2</v>
          </cell>
          <cell r="C7779">
            <v>19.739999999999998</v>
          </cell>
          <cell r="D7779">
            <v>100</v>
          </cell>
          <cell r="E7779" t="str">
            <v>KS</v>
          </cell>
          <cell r="F7779">
            <v>1974</v>
          </cell>
        </row>
        <row r="7780">
          <cell r="A7780">
            <v>6406254</v>
          </cell>
          <cell r="B7780" t="str">
            <v>Šroub s plochou kulovou hlavou...FRS 12x25 F</v>
          </cell>
          <cell r="C7780">
            <v>74.95</v>
          </cell>
          <cell r="D7780">
            <v>100</v>
          </cell>
          <cell r="E7780" t="str">
            <v>KS</v>
          </cell>
          <cell r="F7780">
            <v>7495</v>
          </cell>
        </row>
        <row r="7781">
          <cell r="A7781">
            <v>6406270</v>
          </cell>
          <cell r="B7781" t="str">
            <v>Šroub s plochou kulovou hlavou...FRS 12x30 F</v>
          </cell>
          <cell r="C7781">
            <v>74.8</v>
          </cell>
          <cell r="D7781">
            <v>100</v>
          </cell>
          <cell r="E7781" t="str">
            <v>KS</v>
          </cell>
          <cell r="F7781">
            <v>7480</v>
          </cell>
        </row>
        <row r="7782">
          <cell r="A7782">
            <v>6406521</v>
          </cell>
          <cell r="B7782" t="str">
            <v>Šroub s plochou kulovou hlavou...FRS 6x12 A2</v>
          </cell>
          <cell r="C7782">
            <v>15.99</v>
          </cell>
          <cell r="D7782">
            <v>100</v>
          </cell>
          <cell r="E7782" t="str">
            <v>KS</v>
          </cell>
          <cell r="F7782">
            <v>1599</v>
          </cell>
        </row>
        <row r="7783">
          <cell r="A7783">
            <v>6406556</v>
          </cell>
          <cell r="B7783" t="str">
            <v>Šroub s plochou kulovou hlavou...FRS 6x16 A2</v>
          </cell>
          <cell r="C7783">
            <v>14.16</v>
          </cell>
          <cell r="D7783">
            <v>100</v>
          </cell>
          <cell r="E7783" t="str">
            <v>KS</v>
          </cell>
          <cell r="F7783">
            <v>1416</v>
          </cell>
        </row>
        <row r="7784">
          <cell r="A7784">
            <v>6406564</v>
          </cell>
          <cell r="B7784" t="str">
            <v>Šroub s plochou kulovou hlavou...FRS 6x12 A4</v>
          </cell>
          <cell r="C7784">
            <v>25.18</v>
          </cell>
          <cell r="D7784">
            <v>100</v>
          </cell>
          <cell r="E7784" t="str">
            <v>KS</v>
          </cell>
          <cell r="F7784">
            <v>2518</v>
          </cell>
        </row>
        <row r="7785">
          <cell r="A7785">
            <v>6406580</v>
          </cell>
          <cell r="B7785" t="str">
            <v>Šroub s plochou kulovou hlavou...FRS 6x16 A4</v>
          </cell>
          <cell r="C7785">
            <v>19.239999999999998</v>
          </cell>
          <cell r="D7785">
            <v>100</v>
          </cell>
          <cell r="E7785" t="str">
            <v>KS</v>
          </cell>
          <cell r="F7785">
            <v>1924</v>
          </cell>
        </row>
        <row r="7786">
          <cell r="A7786">
            <v>6406602</v>
          </cell>
          <cell r="B7786" t="str">
            <v>Šroub s plochou kulovou hlavou...FRS 6x20 A2</v>
          </cell>
          <cell r="C7786">
            <v>16.309999999999999</v>
          </cell>
          <cell r="D7786">
            <v>100</v>
          </cell>
          <cell r="E7786" t="str">
            <v>KS</v>
          </cell>
          <cell r="F7786">
            <v>1631</v>
          </cell>
        </row>
        <row r="7787">
          <cell r="A7787">
            <v>6406610</v>
          </cell>
          <cell r="B7787" t="str">
            <v>Šroub s plochou kulovou hlavou...FRS 6x20 A4</v>
          </cell>
          <cell r="C7787">
            <v>27.07</v>
          </cell>
          <cell r="D7787">
            <v>100</v>
          </cell>
          <cell r="E7787" t="str">
            <v>KS</v>
          </cell>
          <cell r="F7787">
            <v>2707</v>
          </cell>
        </row>
        <row r="7788">
          <cell r="A7788">
            <v>6406653</v>
          </cell>
          <cell r="B7788" t="str">
            <v>Šroub s plochou kulovou hlavou...FRS 8x16 A4</v>
          </cell>
          <cell r="C7788">
            <v>75.28</v>
          </cell>
          <cell r="D7788">
            <v>100</v>
          </cell>
          <cell r="E7788" t="str">
            <v>KS</v>
          </cell>
          <cell r="F7788">
            <v>7528</v>
          </cell>
        </row>
        <row r="7789">
          <cell r="A7789">
            <v>6406696</v>
          </cell>
          <cell r="B7789" t="str">
            <v>Šroub s plochou kulovou hlavou...FRS 8x16 A2</v>
          </cell>
          <cell r="C7789">
            <v>42.84</v>
          </cell>
          <cell r="D7789">
            <v>100</v>
          </cell>
          <cell r="E7789" t="str">
            <v>KS</v>
          </cell>
          <cell r="F7789">
            <v>4284</v>
          </cell>
        </row>
        <row r="7790">
          <cell r="A7790">
            <v>6406718</v>
          </cell>
          <cell r="B7790" t="str">
            <v>Šroub s plochou kulovou hlavou...FRS 10x25 A2</v>
          </cell>
          <cell r="C7790">
            <v>88.98</v>
          </cell>
          <cell r="D7790">
            <v>100</v>
          </cell>
          <cell r="E7790" t="str">
            <v>KS</v>
          </cell>
          <cell r="F7790">
            <v>8898</v>
          </cell>
        </row>
        <row r="7791">
          <cell r="A7791">
            <v>6406726</v>
          </cell>
          <cell r="B7791" t="str">
            <v>Šroub s plochou kulovou hlavou...FRS 10x30 A2</v>
          </cell>
          <cell r="C7791">
            <v>143.34</v>
          </cell>
          <cell r="D7791">
            <v>100</v>
          </cell>
          <cell r="E7791" t="str">
            <v>KS</v>
          </cell>
          <cell r="F7791">
            <v>14334</v>
          </cell>
        </row>
        <row r="7792">
          <cell r="A7792">
            <v>6406750</v>
          </cell>
          <cell r="B7792" t="str">
            <v>Šroub s plochou kulovou hlavou...FRS 12x25 A2</v>
          </cell>
          <cell r="C7792">
            <v>124.17</v>
          </cell>
          <cell r="D7792">
            <v>100</v>
          </cell>
          <cell r="E7792" t="str">
            <v>KS</v>
          </cell>
          <cell r="F7792">
            <v>12417</v>
          </cell>
        </row>
        <row r="7793">
          <cell r="A7793">
            <v>6406769</v>
          </cell>
          <cell r="B7793" t="str">
            <v>Šroub s plochou kulovou hlavou...FRS 12x30 A2</v>
          </cell>
          <cell r="C7793">
            <v>160.76</v>
          </cell>
          <cell r="D7793">
            <v>100</v>
          </cell>
          <cell r="E7793" t="str">
            <v>KS</v>
          </cell>
          <cell r="F7793">
            <v>16076</v>
          </cell>
        </row>
        <row r="7794">
          <cell r="A7794">
            <v>6406815</v>
          </cell>
          <cell r="B7794" t="str">
            <v>Šroub s plochou kulovou hlavou...FRS 8x25 A2</v>
          </cell>
          <cell r="C7794">
            <v>51.59</v>
          </cell>
          <cell r="D7794">
            <v>100</v>
          </cell>
          <cell r="E7794" t="str">
            <v>KS</v>
          </cell>
          <cell r="F7794">
            <v>5159</v>
          </cell>
        </row>
        <row r="7795">
          <cell r="A7795">
            <v>6406823</v>
          </cell>
          <cell r="B7795" t="str">
            <v>Šroub s plochou kulovou hlavou...FRS 8x35 A2</v>
          </cell>
          <cell r="C7795">
            <v>63.08</v>
          </cell>
          <cell r="D7795">
            <v>100</v>
          </cell>
          <cell r="E7795" t="str">
            <v>KS</v>
          </cell>
          <cell r="F7795">
            <v>6308</v>
          </cell>
        </row>
        <row r="7796">
          <cell r="A7796">
            <v>6406866</v>
          </cell>
          <cell r="B7796" t="str">
            <v>Šroub s plochou kulovou hlavou...FRS 10x20 A2</v>
          </cell>
          <cell r="C7796">
            <v>159.01</v>
          </cell>
          <cell r="D7796">
            <v>100</v>
          </cell>
          <cell r="E7796" t="str">
            <v>KS</v>
          </cell>
          <cell r="F7796">
            <v>15901</v>
          </cell>
        </row>
        <row r="7797">
          <cell r="A7797">
            <v>6406907</v>
          </cell>
          <cell r="B7797" t="str">
            <v>Šroub s plochou kulovou hlavou...FRSB 6x30 F</v>
          </cell>
          <cell r="C7797">
            <v>13.49</v>
          </cell>
          <cell r="D7797">
            <v>100</v>
          </cell>
          <cell r="E7797" t="str">
            <v>KS</v>
          </cell>
          <cell r="F7797">
            <v>1349</v>
          </cell>
        </row>
        <row r="7798">
          <cell r="A7798">
            <v>6406939</v>
          </cell>
          <cell r="B7798" t="str">
            <v>Šroub s plochou kulovou hlavou...FRS 8x16 F 5.6</v>
          </cell>
          <cell r="C7798">
            <v>27.45</v>
          </cell>
          <cell r="D7798">
            <v>100</v>
          </cell>
          <cell r="E7798" t="str">
            <v>KS</v>
          </cell>
          <cell r="F7798">
            <v>2745</v>
          </cell>
        </row>
        <row r="7799">
          <cell r="A7799">
            <v>6406963</v>
          </cell>
          <cell r="B7799" t="str">
            <v>Šroub s plochou kulovou hlavou...FRS 8x16 F 8.8</v>
          </cell>
          <cell r="C7799">
            <v>30.52</v>
          </cell>
          <cell r="D7799">
            <v>100</v>
          </cell>
          <cell r="E7799" t="str">
            <v>KS</v>
          </cell>
          <cell r="F7799">
            <v>3052</v>
          </cell>
        </row>
        <row r="7800">
          <cell r="A7800">
            <v>6406971</v>
          </cell>
          <cell r="B7800" t="str">
            <v>Šroub s plochou kulovou hlavou...FRS 8x20 F</v>
          </cell>
          <cell r="C7800">
            <v>29.27</v>
          </cell>
          <cell r="D7800">
            <v>100</v>
          </cell>
          <cell r="E7800" t="str">
            <v>KS</v>
          </cell>
          <cell r="F7800">
            <v>2927</v>
          </cell>
        </row>
        <row r="7801">
          <cell r="A7801">
            <v>6406998</v>
          </cell>
          <cell r="B7801" t="str">
            <v>Šroub s plochou kulovou hlavou...FRS 8x25 F</v>
          </cell>
          <cell r="C7801">
            <v>41.59</v>
          </cell>
          <cell r="D7801">
            <v>100</v>
          </cell>
          <cell r="E7801" t="str">
            <v>KS</v>
          </cell>
          <cell r="F7801">
            <v>4159</v>
          </cell>
        </row>
        <row r="7802">
          <cell r="A7802">
            <v>6407048</v>
          </cell>
          <cell r="B7802" t="str">
            <v>Šroub s plochou kulovou hlavou...FRS 8x35 F</v>
          </cell>
          <cell r="C7802">
            <v>31.09</v>
          </cell>
          <cell r="D7802">
            <v>100</v>
          </cell>
          <cell r="E7802" t="str">
            <v>KS</v>
          </cell>
          <cell r="F7802">
            <v>3109</v>
          </cell>
        </row>
        <row r="7803">
          <cell r="A7803">
            <v>6407471</v>
          </cell>
          <cell r="B7803" t="str">
            <v>Šroub s plochou kulovou hlavou...FRS 10x20 F</v>
          </cell>
          <cell r="C7803">
            <v>43.7</v>
          </cell>
          <cell r="D7803">
            <v>100</v>
          </cell>
          <cell r="E7803" t="str">
            <v>KS</v>
          </cell>
          <cell r="F7803">
            <v>4370</v>
          </cell>
        </row>
        <row r="7804">
          <cell r="A7804">
            <v>6407524</v>
          </cell>
          <cell r="B7804" t="str">
            <v>Šroub s plochou kulovou hlavou...FRS 10x25 A4</v>
          </cell>
          <cell r="C7804">
            <v>80.44</v>
          </cell>
          <cell r="D7804">
            <v>100</v>
          </cell>
          <cell r="E7804" t="str">
            <v>KS</v>
          </cell>
          <cell r="F7804">
            <v>8044</v>
          </cell>
        </row>
        <row r="7805">
          <cell r="A7805">
            <v>6407528</v>
          </cell>
          <cell r="B7805" t="str">
            <v>Šroub s plochou kulovou hlavou...FRS 10x25 F</v>
          </cell>
          <cell r="C7805">
            <v>39.200000000000003</v>
          </cell>
          <cell r="D7805">
            <v>100</v>
          </cell>
          <cell r="E7805" t="str">
            <v>KS</v>
          </cell>
          <cell r="F7805">
            <v>3920</v>
          </cell>
        </row>
        <row r="7806">
          <cell r="A7806">
            <v>6407536</v>
          </cell>
          <cell r="B7806" t="str">
            <v>Šroub s plochou kulovou hlavou...FRS 10x25 TPS F</v>
          </cell>
          <cell r="C7806">
            <v>50.08</v>
          </cell>
          <cell r="D7806">
            <v>100</v>
          </cell>
          <cell r="E7806" t="str">
            <v>KS</v>
          </cell>
          <cell r="F7806">
            <v>5008</v>
          </cell>
        </row>
        <row r="7807">
          <cell r="A7807">
            <v>6407560</v>
          </cell>
          <cell r="B7807" t="str">
            <v>Šroub s plochou kulovou hlavou...FRS 10x25 F 8.8</v>
          </cell>
          <cell r="C7807">
            <v>33.4</v>
          </cell>
          <cell r="D7807">
            <v>100</v>
          </cell>
          <cell r="E7807" t="str">
            <v>KS</v>
          </cell>
          <cell r="F7807">
            <v>3340</v>
          </cell>
        </row>
        <row r="7808">
          <cell r="A7808">
            <v>6407579</v>
          </cell>
          <cell r="B7808" t="str">
            <v>Šroub s plochou kulovou hlavou...FRS 10x30 F</v>
          </cell>
          <cell r="C7808">
            <v>34.69</v>
          </cell>
          <cell r="D7808">
            <v>100</v>
          </cell>
          <cell r="E7808" t="str">
            <v>KS</v>
          </cell>
          <cell r="F7808">
            <v>3469</v>
          </cell>
        </row>
        <row r="7809">
          <cell r="A7809">
            <v>6408478</v>
          </cell>
          <cell r="B7809" t="str">
            <v>Šroub se šestihrannou hlavou...SKS 12x130 F</v>
          </cell>
          <cell r="C7809">
            <v>184.81</v>
          </cell>
          <cell r="D7809">
            <v>100</v>
          </cell>
          <cell r="E7809" t="str">
            <v>KS</v>
          </cell>
          <cell r="F7809">
            <v>18481</v>
          </cell>
        </row>
        <row r="7810">
          <cell r="A7810">
            <v>6408516</v>
          </cell>
          <cell r="B7810" t="str">
            <v>Šroub se šestihrannou hlavou...SKS 10x60 F</v>
          </cell>
          <cell r="C7810">
            <v>51.27</v>
          </cell>
          <cell r="D7810">
            <v>100</v>
          </cell>
          <cell r="E7810" t="str">
            <v>KS</v>
          </cell>
          <cell r="F7810">
            <v>5127</v>
          </cell>
        </row>
        <row r="7811">
          <cell r="A7811">
            <v>6408702</v>
          </cell>
          <cell r="B7811" t="str">
            <v>Podložka...DIN440 7 F</v>
          </cell>
          <cell r="C7811">
            <v>13.78</v>
          </cell>
          <cell r="D7811">
            <v>100</v>
          </cell>
          <cell r="E7811" t="str">
            <v>KS</v>
          </cell>
          <cell r="F7811">
            <v>1378</v>
          </cell>
        </row>
        <row r="7812">
          <cell r="A7812">
            <v>6408710</v>
          </cell>
          <cell r="B7812" t="str">
            <v>Podložka...DIN440 9 F</v>
          </cell>
          <cell r="C7812">
            <v>19.18</v>
          </cell>
          <cell r="D7812">
            <v>100</v>
          </cell>
          <cell r="E7812" t="str">
            <v>KS</v>
          </cell>
          <cell r="F7812">
            <v>1918</v>
          </cell>
        </row>
        <row r="7813">
          <cell r="A7813">
            <v>6408729</v>
          </cell>
          <cell r="B7813" t="str">
            <v>Podložka...DIN440 11 F</v>
          </cell>
          <cell r="C7813">
            <v>23.15</v>
          </cell>
          <cell r="D7813">
            <v>100</v>
          </cell>
          <cell r="E7813" t="str">
            <v>KS</v>
          </cell>
          <cell r="F7813">
            <v>2315</v>
          </cell>
        </row>
        <row r="7814">
          <cell r="A7814">
            <v>6408737</v>
          </cell>
          <cell r="B7814" t="str">
            <v>Podložka...DIN440 14 F</v>
          </cell>
          <cell r="C7814">
            <v>36.92</v>
          </cell>
          <cell r="D7814">
            <v>100</v>
          </cell>
          <cell r="E7814" t="str">
            <v>KS</v>
          </cell>
          <cell r="F7814">
            <v>3692</v>
          </cell>
        </row>
        <row r="7815">
          <cell r="A7815">
            <v>6408920</v>
          </cell>
          <cell r="B7815" t="str">
            <v>Matice kombi...KM M8 A4</v>
          </cell>
          <cell r="C7815">
            <v>11.32</v>
          </cell>
          <cell r="D7815">
            <v>100</v>
          </cell>
          <cell r="E7815" t="str">
            <v>KS</v>
          </cell>
          <cell r="F7815">
            <v>1132</v>
          </cell>
        </row>
        <row r="7816">
          <cell r="A7816">
            <v>6408930</v>
          </cell>
          <cell r="B7816" t="str">
            <v>Matice kombi...KM M10 A4</v>
          </cell>
          <cell r="C7816">
            <v>14.61</v>
          </cell>
          <cell r="D7816">
            <v>100</v>
          </cell>
          <cell r="E7816" t="str">
            <v>KS</v>
          </cell>
          <cell r="F7816">
            <v>1461</v>
          </cell>
        </row>
        <row r="7817">
          <cell r="A7817">
            <v>6408940</v>
          </cell>
          <cell r="B7817" t="str">
            <v>Matice kombi...KM M12 A4</v>
          </cell>
          <cell r="C7817">
            <v>26.61</v>
          </cell>
          <cell r="D7817">
            <v>100</v>
          </cell>
          <cell r="E7817" t="str">
            <v>KS</v>
          </cell>
          <cell r="F7817">
            <v>2661</v>
          </cell>
        </row>
        <row r="7818">
          <cell r="A7818">
            <v>6408958</v>
          </cell>
          <cell r="B7818" t="str">
            <v>Matice kombi...KM M6 G</v>
          </cell>
          <cell r="C7818">
            <v>4.57</v>
          </cell>
          <cell r="D7818">
            <v>100</v>
          </cell>
          <cell r="E7818" t="str">
            <v>KS</v>
          </cell>
          <cell r="F7818">
            <v>457</v>
          </cell>
        </row>
        <row r="7819">
          <cell r="A7819">
            <v>6408962</v>
          </cell>
          <cell r="B7819" t="str">
            <v>Matice kombi...KM M6 F</v>
          </cell>
          <cell r="C7819">
            <v>4.9000000000000004</v>
          </cell>
          <cell r="D7819">
            <v>100</v>
          </cell>
          <cell r="E7819" t="str">
            <v>KS</v>
          </cell>
          <cell r="F7819">
            <v>490</v>
          </cell>
        </row>
        <row r="7820">
          <cell r="A7820">
            <v>6408966</v>
          </cell>
          <cell r="B7820" t="str">
            <v>Matice kombi...KM M6 A2</v>
          </cell>
          <cell r="C7820">
            <v>10.119999999999999</v>
          </cell>
          <cell r="D7820">
            <v>100</v>
          </cell>
          <cell r="E7820" t="str">
            <v>KS</v>
          </cell>
          <cell r="F7820">
            <v>1012</v>
          </cell>
        </row>
        <row r="7821">
          <cell r="A7821">
            <v>6410081</v>
          </cell>
          <cell r="B7821" t="str">
            <v>Spojka...CSTR M8 G</v>
          </cell>
          <cell r="C7821">
            <v>25.74</v>
          </cell>
          <cell r="D7821">
            <v>100</v>
          </cell>
          <cell r="E7821" t="str">
            <v>KS</v>
          </cell>
          <cell r="F7821">
            <v>2574</v>
          </cell>
        </row>
        <row r="7822">
          <cell r="A7822">
            <v>6410103</v>
          </cell>
          <cell r="B7822" t="str">
            <v>Spojka...CSTR M10 G</v>
          </cell>
          <cell r="C7822">
            <v>37.43</v>
          </cell>
          <cell r="D7822">
            <v>100</v>
          </cell>
          <cell r="E7822" t="str">
            <v>KS</v>
          </cell>
          <cell r="F7822">
            <v>3743</v>
          </cell>
        </row>
        <row r="7823">
          <cell r="A7823">
            <v>6410111</v>
          </cell>
          <cell r="B7823" t="str">
            <v>Spojka...CSTR M12 G</v>
          </cell>
          <cell r="C7823">
            <v>83.62</v>
          </cell>
          <cell r="D7823">
            <v>100</v>
          </cell>
          <cell r="E7823" t="str">
            <v>KS</v>
          </cell>
          <cell r="F7823">
            <v>8362</v>
          </cell>
        </row>
        <row r="7824">
          <cell r="A7824">
            <v>6410154</v>
          </cell>
          <cell r="B7824" t="str">
            <v>Spojka...CSTR M8 A2</v>
          </cell>
          <cell r="C7824">
            <v>141.38999999999999</v>
          </cell>
          <cell r="D7824">
            <v>100</v>
          </cell>
          <cell r="E7824" t="str">
            <v>KS</v>
          </cell>
          <cell r="F7824">
            <v>14139</v>
          </cell>
        </row>
        <row r="7825">
          <cell r="A7825">
            <v>6410162</v>
          </cell>
          <cell r="B7825" t="str">
            <v>Spojka...CSTR M10 A2</v>
          </cell>
          <cell r="C7825">
            <v>190.69</v>
          </cell>
          <cell r="D7825">
            <v>100</v>
          </cell>
          <cell r="E7825" t="str">
            <v>KS</v>
          </cell>
          <cell r="F7825">
            <v>19069</v>
          </cell>
        </row>
        <row r="7826">
          <cell r="A7826">
            <v>6416446</v>
          </cell>
          <cell r="B7826" t="str">
            <v>Distanční díl...DSK 25 FT</v>
          </cell>
          <cell r="C7826">
            <v>131</v>
          </cell>
          <cell r="D7826">
            <v>1</v>
          </cell>
          <cell r="E7826" t="str">
            <v>KS</v>
          </cell>
          <cell r="F7826">
            <v>131</v>
          </cell>
        </row>
        <row r="7827">
          <cell r="A7827">
            <v>6416448</v>
          </cell>
          <cell r="B7827" t="str">
            <v>Rozpěrka...DSK 25 A2</v>
          </cell>
          <cell r="C7827">
            <v>161</v>
          </cell>
          <cell r="D7827">
            <v>1</v>
          </cell>
          <cell r="E7827" t="str">
            <v>KS</v>
          </cell>
          <cell r="F7827">
            <v>161</v>
          </cell>
        </row>
        <row r="7828">
          <cell r="A7828">
            <v>6416450</v>
          </cell>
          <cell r="B7828" t="str">
            <v>Rozpěrka...DSK 25 A4</v>
          </cell>
          <cell r="C7828">
            <v>240</v>
          </cell>
          <cell r="D7828">
            <v>1</v>
          </cell>
          <cell r="E7828" t="str">
            <v>KS</v>
          </cell>
          <cell r="F7828">
            <v>240</v>
          </cell>
        </row>
        <row r="7829">
          <cell r="A7829">
            <v>6416462</v>
          </cell>
          <cell r="B7829" t="str">
            <v>Distanční díl...DSK 45 A4</v>
          </cell>
          <cell r="C7829">
            <v>315</v>
          </cell>
          <cell r="D7829">
            <v>1</v>
          </cell>
          <cell r="E7829" t="str">
            <v>KS</v>
          </cell>
          <cell r="F7829">
            <v>315</v>
          </cell>
        </row>
        <row r="7830">
          <cell r="A7830">
            <v>6416489</v>
          </cell>
          <cell r="B7830" t="str">
            <v>Distanční díl...DSK 45 A2</v>
          </cell>
          <cell r="C7830">
            <v>257</v>
          </cell>
          <cell r="D7830">
            <v>1</v>
          </cell>
          <cell r="E7830" t="str">
            <v>KS</v>
          </cell>
          <cell r="F7830">
            <v>257</v>
          </cell>
        </row>
        <row r="7831">
          <cell r="A7831">
            <v>6416500</v>
          </cell>
          <cell r="B7831" t="str">
            <v>Distanční díl...DSK 45 FT</v>
          </cell>
          <cell r="C7831">
            <v>185</v>
          </cell>
          <cell r="D7831">
            <v>1</v>
          </cell>
          <cell r="E7831" t="str">
            <v>KS</v>
          </cell>
          <cell r="F7831">
            <v>185</v>
          </cell>
        </row>
        <row r="7832">
          <cell r="A7832">
            <v>6416504</v>
          </cell>
          <cell r="B7832" t="str">
            <v>Distanční díl...DSK 47 FT</v>
          </cell>
          <cell r="C7832">
            <v>139</v>
          </cell>
          <cell r="D7832">
            <v>1</v>
          </cell>
          <cell r="E7832" t="str">
            <v>KS</v>
          </cell>
          <cell r="F7832">
            <v>139</v>
          </cell>
        </row>
        <row r="7833">
          <cell r="A7833">
            <v>6416507</v>
          </cell>
          <cell r="B7833" t="str">
            <v>Distanční díl...DSK 47 A2</v>
          </cell>
          <cell r="C7833">
            <v>268</v>
          </cell>
          <cell r="D7833">
            <v>1</v>
          </cell>
          <cell r="E7833" t="str">
            <v>KS</v>
          </cell>
          <cell r="F7833">
            <v>268</v>
          </cell>
        </row>
        <row r="7834">
          <cell r="A7834">
            <v>6416511</v>
          </cell>
          <cell r="B7834" t="str">
            <v>Distanční díl...DSK 47 A4</v>
          </cell>
          <cell r="C7834">
            <v>335</v>
          </cell>
          <cell r="D7834">
            <v>1</v>
          </cell>
          <cell r="E7834" t="str">
            <v>KS</v>
          </cell>
          <cell r="F7834">
            <v>335</v>
          </cell>
        </row>
        <row r="7835">
          <cell r="A7835">
            <v>6416519</v>
          </cell>
          <cell r="B7835" t="str">
            <v>Distanční díl...DSK 61 FT</v>
          </cell>
          <cell r="C7835">
            <v>240</v>
          </cell>
          <cell r="D7835">
            <v>1</v>
          </cell>
          <cell r="E7835" t="str">
            <v>KS</v>
          </cell>
          <cell r="F7835">
            <v>240</v>
          </cell>
        </row>
        <row r="7836">
          <cell r="A7836">
            <v>6416527</v>
          </cell>
          <cell r="B7836" t="str">
            <v>Distanční díl...DSK 61 A2</v>
          </cell>
          <cell r="C7836">
            <v>320</v>
          </cell>
          <cell r="D7836">
            <v>1</v>
          </cell>
          <cell r="E7836" t="str">
            <v>KS</v>
          </cell>
          <cell r="F7836">
            <v>320</v>
          </cell>
        </row>
        <row r="7837">
          <cell r="A7837">
            <v>6416551</v>
          </cell>
          <cell r="B7837" t="str">
            <v>Distanční díl...DS 4 FS</v>
          </cell>
          <cell r="C7837">
            <v>55</v>
          </cell>
          <cell r="D7837">
            <v>1</v>
          </cell>
          <cell r="E7837" t="str">
            <v>KS</v>
          </cell>
          <cell r="F7837">
            <v>55</v>
          </cell>
        </row>
        <row r="7838">
          <cell r="A7838">
            <v>6416586</v>
          </cell>
          <cell r="B7838" t="str">
            <v>Distanční díl...DS 4 FT</v>
          </cell>
          <cell r="C7838">
            <v>59</v>
          </cell>
          <cell r="D7838">
            <v>1</v>
          </cell>
          <cell r="E7838" t="str">
            <v>KS</v>
          </cell>
          <cell r="F7838">
            <v>59</v>
          </cell>
        </row>
        <row r="7839">
          <cell r="A7839">
            <v>6416594</v>
          </cell>
          <cell r="B7839" t="str">
            <v>Rozpěrka...DS 4 A2</v>
          </cell>
          <cell r="C7839">
            <v>122</v>
          </cell>
          <cell r="D7839">
            <v>1</v>
          </cell>
          <cell r="E7839" t="str">
            <v>KS</v>
          </cell>
          <cell r="F7839">
            <v>122</v>
          </cell>
        </row>
        <row r="7840">
          <cell r="A7840">
            <v>6417027</v>
          </cell>
          <cell r="B7840" t="str">
            <v>Výložník...AW30F21 FT</v>
          </cell>
          <cell r="C7840">
            <v>574</v>
          </cell>
          <cell r="D7840">
            <v>1</v>
          </cell>
          <cell r="E7840" t="str">
            <v>KS</v>
          </cell>
          <cell r="F7840">
            <v>574</v>
          </cell>
        </row>
        <row r="7841">
          <cell r="A7841">
            <v>6417043</v>
          </cell>
          <cell r="B7841" t="str">
            <v>Výložník...AW30F31 FT</v>
          </cell>
          <cell r="C7841">
            <v>781</v>
          </cell>
          <cell r="D7841">
            <v>1</v>
          </cell>
          <cell r="E7841" t="str">
            <v>KS</v>
          </cell>
          <cell r="F7841">
            <v>781</v>
          </cell>
        </row>
        <row r="7842">
          <cell r="A7842">
            <v>6417752</v>
          </cell>
          <cell r="B7842" t="str">
            <v>Nástěnný výložník...AW 80 21 FT</v>
          </cell>
          <cell r="C7842">
            <v>1079</v>
          </cell>
          <cell r="D7842">
            <v>1</v>
          </cell>
          <cell r="E7842" t="str">
            <v>KS</v>
          </cell>
          <cell r="F7842">
            <v>1079</v>
          </cell>
        </row>
        <row r="7843">
          <cell r="A7843">
            <v>6417779</v>
          </cell>
          <cell r="B7843" t="str">
            <v>Nástěnný výložník...AW 80 31 FT</v>
          </cell>
          <cell r="C7843">
            <v>1417</v>
          </cell>
          <cell r="D7843">
            <v>1</v>
          </cell>
          <cell r="E7843" t="str">
            <v>KS</v>
          </cell>
          <cell r="F7843">
            <v>1417</v>
          </cell>
        </row>
        <row r="7844">
          <cell r="A7844">
            <v>6417795</v>
          </cell>
          <cell r="B7844" t="str">
            <v>Nástěnný výložník...AW 80 41 FT</v>
          </cell>
          <cell r="C7844">
            <v>1924</v>
          </cell>
          <cell r="D7844">
            <v>1</v>
          </cell>
          <cell r="E7844" t="str">
            <v>KS</v>
          </cell>
          <cell r="F7844">
            <v>1924</v>
          </cell>
        </row>
        <row r="7845">
          <cell r="A7845">
            <v>6417817</v>
          </cell>
          <cell r="B7845" t="str">
            <v>Nástěnný výložník...AW 80 51 FT</v>
          </cell>
          <cell r="C7845">
            <v>2092</v>
          </cell>
          <cell r="D7845">
            <v>1</v>
          </cell>
          <cell r="E7845" t="str">
            <v>KS</v>
          </cell>
          <cell r="F7845">
            <v>2092</v>
          </cell>
        </row>
        <row r="7846">
          <cell r="A7846">
            <v>6417833</v>
          </cell>
          <cell r="B7846" t="str">
            <v>Nástěnný výložník...AW 80 61 FT</v>
          </cell>
          <cell r="C7846">
            <v>2453</v>
          </cell>
          <cell r="D7846">
            <v>1</v>
          </cell>
          <cell r="E7846" t="str">
            <v>KS</v>
          </cell>
          <cell r="F7846">
            <v>2453</v>
          </cell>
        </row>
        <row r="7847">
          <cell r="A7847">
            <v>6417868</v>
          </cell>
          <cell r="B7847" t="str">
            <v>Nástěnný výložník...AW 80 71 FT</v>
          </cell>
          <cell r="C7847">
            <v>3083</v>
          </cell>
          <cell r="D7847">
            <v>1</v>
          </cell>
          <cell r="E7847" t="str">
            <v>KS</v>
          </cell>
          <cell r="F7847">
            <v>3083</v>
          </cell>
        </row>
        <row r="7848">
          <cell r="A7848">
            <v>6417884</v>
          </cell>
          <cell r="B7848" t="str">
            <v>Nástěnný výložník...AW 80 81 FT</v>
          </cell>
          <cell r="C7848">
            <v>3648</v>
          </cell>
          <cell r="D7848">
            <v>1</v>
          </cell>
          <cell r="E7848" t="str">
            <v>KS</v>
          </cell>
          <cell r="F7848">
            <v>3648</v>
          </cell>
        </row>
        <row r="7849">
          <cell r="A7849">
            <v>6417910</v>
          </cell>
          <cell r="B7849" t="str">
            <v>Nástěnný výložník...AWSS 31 FT</v>
          </cell>
          <cell r="C7849">
            <v>3612</v>
          </cell>
          <cell r="D7849">
            <v>1</v>
          </cell>
          <cell r="E7849" t="str">
            <v>KS</v>
          </cell>
          <cell r="F7849">
            <v>3612</v>
          </cell>
        </row>
        <row r="7850">
          <cell r="A7850">
            <v>6417914</v>
          </cell>
          <cell r="B7850" t="str">
            <v>Nástěnný výložník...AWSS 41 FT</v>
          </cell>
          <cell r="C7850">
            <v>3954</v>
          </cell>
          <cell r="D7850">
            <v>1</v>
          </cell>
          <cell r="E7850" t="str">
            <v>KS</v>
          </cell>
          <cell r="F7850">
            <v>3954</v>
          </cell>
        </row>
        <row r="7851">
          <cell r="A7851">
            <v>6417918</v>
          </cell>
          <cell r="B7851" t="str">
            <v>Nástěnný výložník...AWSS 51 FT</v>
          </cell>
          <cell r="C7851">
            <v>4378</v>
          </cell>
          <cell r="D7851">
            <v>1</v>
          </cell>
          <cell r="E7851" t="str">
            <v>KS</v>
          </cell>
          <cell r="F7851">
            <v>4378</v>
          </cell>
        </row>
        <row r="7852">
          <cell r="A7852">
            <v>6417922</v>
          </cell>
          <cell r="B7852" t="str">
            <v>Nástěnný výložník...AWSS 61 FT</v>
          </cell>
          <cell r="C7852">
            <v>4571</v>
          </cell>
          <cell r="D7852">
            <v>1</v>
          </cell>
          <cell r="E7852" t="str">
            <v>KS</v>
          </cell>
          <cell r="F7852">
            <v>4571</v>
          </cell>
        </row>
        <row r="7853">
          <cell r="A7853">
            <v>6417926</v>
          </cell>
          <cell r="B7853" t="str">
            <v>Nástěnný výložník...AWSS 71 FT</v>
          </cell>
          <cell r="C7853">
            <v>4810</v>
          </cell>
          <cell r="D7853">
            <v>1</v>
          </cell>
          <cell r="E7853" t="str">
            <v>KS</v>
          </cell>
          <cell r="F7853">
            <v>4810</v>
          </cell>
        </row>
        <row r="7854">
          <cell r="A7854">
            <v>6417930</v>
          </cell>
          <cell r="B7854" t="str">
            <v>Nástěnný výložník...AWSS 81 FT</v>
          </cell>
          <cell r="C7854">
            <v>6099</v>
          </cell>
          <cell r="D7854">
            <v>1</v>
          </cell>
          <cell r="E7854" t="str">
            <v>KS</v>
          </cell>
          <cell r="F7854">
            <v>6099</v>
          </cell>
        </row>
        <row r="7855">
          <cell r="A7855">
            <v>6417934</v>
          </cell>
          <cell r="B7855" t="str">
            <v>Nástěnný výložník...AWSS 91 FT</v>
          </cell>
          <cell r="C7855">
            <v>6886</v>
          </cell>
          <cell r="D7855">
            <v>1</v>
          </cell>
          <cell r="E7855" t="str">
            <v>KS</v>
          </cell>
          <cell r="F7855">
            <v>6886</v>
          </cell>
        </row>
        <row r="7856">
          <cell r="A7856">
            <v>6418198</v>
          </cell>
          <cell r="B7856" t="str">
            <v>Protipožární třmen...BSB FT</v>
          </cell>
          <cell r="C7856">
            <v>471</v>
          </cell>
          <cell r="D7856">
            <v>1</v>
          </cell>
          <cell r="E7856" t="str">
            <v>KS</v>
          </cell>
          <cell r="F7856">
            <v>471</v>
          </cell>
        </row>
        <row r="7857">
          <cell r="A7857">
            <v>6418244</v>
          </cell>
          <cell r="B7857" t="str">
            <v>Šroub se šestihrannou hlavou...SKS 10x110 G</v>
          </cell>
          <cell r="C7857">
            <v>96.7</v>
          </cell>
          <cell r="D7857">
            <v>100</v>
          </cell>
          <cell r="E7857" t="str">
            <v>KS</v>
          </cell>
          <cell r="F7857">
            <v>9670</v>
          </cell>
        </row>
        <row r="7858">
          <cell r="A7858">
            <v>6418248</v>
          </cell>
          <cell r="B7858" t="str">
            <v>Šroub se šestihrannou hlavou...SKS 10x80 A4</v>
          </cell>
          <cell r="C7858">
            <v>124.64</v>
          </cell>
          <cell r="D7858">
            <v>100</v>
          </cell>
          <cell r="E7858" t="str">
            <v>KS</v>
          </cell>
          <cell r="F7858">
            <v>12464</v>
          </cell>
        </row>
        <row r="7859">
          <cell r="A7859">
            <v>6418250</v>
          </cell>
          <cell r="B7859" t="str">
            <v>Šroub se šestihrannou hlavou...SKS 10x80 F</v>
          </cell>
          <cell r="C7859">
            <v>95.7</v>
          </cell>
          <cell r="D7859">
            <v>100</v>
          </cell>
          <cell r="E7859" t="str">
            <v>KS</v>
          </cell>
          <cell r="F7859">
            <v>9570</v>
          </cell>
        </row>
        <row r="7860">
          <cell r="A7860">
            <v>6418252</v>
          </cell>
          <cell r="B7860" t="str">
            <v>Šroub se šestihrannou hlavou...SKS 10x90 F</v>
          </cell>
          <cell r="C7860">
            <v>119.29</v>
          </cell>
          <cell r="D7860">
            <v>100</v>
          </cell>
          <cell r="E7860" t="str">
            <v>KS</v>
          </cell>
          <cell r="F7860">
            <v>11929</v>
          </cell>
        </row>
        <row r="7861">
          <cell r="A7861">
            <v>6418255</v>
          </cell>
          <cell r="B7861" t="str">
            <v>Šroub se šestihrannou hlavou...SKS 10x90 A2</v>
          </cell>
          <cell r="C7861">
            <v>114.01</v>
          </cell>
          <cell r="D7861">
            <v>100</v>
          </cell>
          <cell r="E7861" t="str">
            <v>KS</v>
          </cell>
          <cell r="F7861">
            <v>11401</v>
          </cell>
        </row>
        <row r="7862">
          <cell r="A7862">
            <v>6418256</v>
          </cell>
          <cell r="B7862" t="str">
            <v>Šroub s podloužkou a maticí...SKS 10x90 A4</v>
          </cell>
          <cell r="C7862">
            <v>149.83000000000001</v>
          </cell>
          <cell r="D7862">
            <v>100</v>
          </cell>
          <cell r="E7862" t="str">
            <v>KS</v>
          </cell>
          <cell r="F7862">
            <v>14983</v>
          </cell>
        </row>
        <row r="7863">
          <cell r="A7863">
            <v>6418279</v>
          </cell>
          <cell r="B7863" t="str">
            <v>Šroub se šestihrannou hlavou...SKS 12x80 A2</v>
          </cell>
          <cell r="C7863">
            <v>161.97999999999999</v>
          </cell>
          <cell r="D7863">
            <v>100</v>
          </cell>
          <cell r="E7863" t="str">
            <v>KS</v>
          </cell>
          <cell r="F7863">
            <v>16198</v>
          </cell>
        </row>
        <row r="7864">
          <cell r="A7864">
            <v>6418287</v>
          </cell>
          <cell r="B7864" t="str">
            <v>Šroub se šestihrannou hlavou...SKS 12x80 F</v>
          </cell>
          <cell r="C7864">
            <v>99.35</v>
          </cell>
          <cell r="D7864">
            <v>100</v>
          </cell>
          <cell r="E7864" t="str">
            <v>KS</v>
          </cell>
          <cell r="F7864">
            <v>9935</v>
          </cell>
        </row>
        <row r="7865">
          <cell r="A7865">
            <v>6418295</v>
          </cell>
          <cell r="B7865" t="str">
            <v>Šroub se šestihrannou hlavou...SKS 12x100 F</v>
          </cell>
          <cell r="C7865">
            <v>140.71</v>
          </cell>
          <cell r="D7865">
            <v>100</v>
          </cell>
          <cell r="E7865" t="str">
            <v>KS</v>
          </cell>
          <cell r="F7865">
            <v>14071</v>
          </cell>
        </row>
        <row r="7866">
          <cell r="A7866">
            <v>6418317</v>
          </cell>
          <cell r="B7866" t="str">
            <v>Šroub se šestihrannou hlavou...SKS 12x110 F</v>
          </cell>
          <cell r="C7866">
            <v>120.26</v>
          </cell>
          <cell r="D7866">
            <v>100</v>
          </cell>
          <cell r="E7866" t="str">
            <v>KS</v>
          </cell>
          <cell r="F7866">
            <v>12026</v>
          </cell>
        </row>
        <row r="7867">
          <cell r="A7867">
            <v>6418368</v>
          </cell>
          <cell r="B7867" t="str">
            <v>Šroub se šestihrannou hlavou...SKS 12x100 A2</v>
          </cell>
          <cell r="C7867">
            <v>185.18</v>
          </cell>
          <cell r="D7867">
            <v>100</v>
          </cell>
          <cell r="E7867" t="str">
            <v>KS</v>
          </cell>
          <cell r="F7867">
            <v>18518</v>
          </cell>
        </row>
        <row r="7868">
          <cell r="A7868">
            <v>6418376</v>
          </cell>
          <cell r="B7868" t="str">
            <v>Šroub se šestihrannou hlavou...SKS 12x110 A2</v>
          </cell>
          <cell r="C7868">
            <v>185.18</v>
          </cell>
          <cell r="D7868">
            <v>100</v>
          </cell>
          <cell r="E7868" t="str">
            <v>KS</v>
          </cell>
          <cell r="F7868">
            <v>18518</v>
          </cell>
        </row>
        <row r="7869">
          <cell r="A7869">
            <v>6418554</v>
          </cell>
          <cell r="B7869" t="str">
            <v>Nástěnný a závěsný výložník...AW 55 21 FT</v>
          </cell>
          <cell r="C7869">
            <v>822</v>
          </cell>
          <cell r="D7869">
            <v>1</v>
          </cell>
          <cell r="E7869" t="str">
            <v>KS</v>
          </cell>
          <cell r="F7869">
            <v>822</v>
          </cell>
        </row>
        <row r="7870">
          <cell r="A7870">
            <v>6418570</v>
          </cell>
          <cell r="B7870" t="str">
            <v>Nástěnný a závěsný výložník...AW 55 31 FT</v>
          </cell>
          <cell r="C7870">
            <v>1017</v>
          </cell>
          <cell r="D7870">
            <v>1</v>
          </cell>
          <cell r="E7870" t="str">
            <v>KS</v>
          </cell>
          <cell r="F7870">
            <v>1017</v>
          </cell>
        </row>
        <row r="7871">
          <cell r="A7871">
            <v>6418573</v>
          </cell>
          <cell r="B7871" t="str">
            <v>Nástěnný a závěsný výložník...AW 55 31 A4</v>
          </cell>
          <cell r="C7871">
            <v>2127</v>
          </cell>
          <cell r="D7871">
            <v>1</v>
          </cell>
          <cell r="E7871" t="str">
            <v>KS</v>
          </cell>
          <cell r="F7871">
            <v>2127</v>
          </cell>
        </row>
        <row r="7872">
          <cell r="A7872">
            <v>6418597</v>
          </cell>
          <cell r="B7872" t="str">
            <v>Nástěnný a závěsný výložník...AW 55 41 FT</v>
          </cell>
          <cell r="C7872">
            <v>1241</v>
          </cell>
          <cell r="D7872">
            <v>1</v>
          </cell>
          <cell r="E7872" t="str">
            <v>KS</v>
          </cell>
          <cell r="F7872">
            <v>1241</v>
          </cell>
        </row>
        <row r="7873">
          <cell r="A7873">
            <v>6418619</v>
          </cell>
          <cell r="B7873" t="str">
            <v>Nástěnný a závěsný výložník...AW 55 51 FT</v>
          </cell>
          <cell r="C7873">
            <v>1556</v>
          </cell>
          <cell r="D7873">
            <v>1</v>
          </cell>
          <cell r="E7873" t="str">
            <v>KS</v>
          </cell>
          <cell r="F7873">
            <v>1556</v>
          </cell>
        </row>
        <row r="7874">
          <cell r="A7874">
            <v>6418627</v>
          </cell>
          <cell r="B7874" t="str">
            <v>Nástěnný a závěsný výložník...AW 55 56 FT</v>
          </cell>
          <cell r="C7874">
            <v>1713</v>
          </cell>
          <cell r="D7874">
            <v>1</v>
          </cell>
          <cell r="E7874" t="str">
            <v>KS</v>
          </cell>
          <cell r="F7874">
            <v>1713</v>
          </cell>
        </row>
        <row r="7875">
          <cell r="A7875">
            <v>6418635</v>
          </cell>
          <cell r="B7875" t="str">
            <v>Nástěnný a závěsný výložník...AW 55 61 FT</v>
          </cell>
          <cell r="C7875">
            <v>1622</v>
          </cell>
          <cell r="D7875">
            <v>1</v>
          </cell>
          <cell r="E7875" t="str">
            <v>KS</v>
          </cell>
          <cell r="F7875">
            <v>1622</v>
          </cell>
        </row>
        <row r="7876">
          <cell r="A7876">
            <v>6418651</v>
          </cell>
          <cell r="B7876" t="str">
            <v>Nástěnný a závěsný výložník...AW 55 71 FT</v>
          </cell>
          <cell r="C7876">
            <v>2098</v>
          </cell>
          <cell r="D7876">
            <v>1</v>
          </cell>
          <cell r="E7876" t="str">
            <v>KS</v>
          </cell>
          <cell r="F7876">
            <v>2098</v>
          </cell>
        </row>
        <row r="7877">
          <cell r="A7877">
            <v>6418686</v>
          </cell>
          <cell r="B7877" t="str">
            <v>Nástěnný a závěsný výložník...AW 55 81 FT</v>
          </cell>
          <cell r="C7877">
            <v>2297</v>
          </cell>
          <cell r="D7877">
            <v>1</v>
          </cell>
          <cell r="E7877" t="str">
            <v>KS</v>
          </cell>
          <cell r="F7877">
            <v>2297</v>
          </cell>
        </row>
        <row r="7878">
          <cell r="A7878">
            <v>6418708</v>
          </cell>
          <cell r="B7878" t="str">
            <v>Nástěnný a závěsný výložník...AW 55 91 FT</v>
          </cell>
          <cell r="C7878">
            <v>2434</v>
          </cell>
          <cell r="D7878">
            <v>1</v>
          </cell>
          <cell r="E7878" t="str">
            <v>KS</v>
          </cell>
          <cell r="F7878">
            <v>2434</v>
          </cell>
        </row>
        <row r="7879">
          <cell r="A7879">
            <v>6418724</v>
          </cell>
          <cell r="B7879" t="str">
            <v>Nástěnný a závěsný výložník...AW 55 101 FT</v>
          </cell>
          <cell r="C7879">
            <v>3933</v>
          </cell>
          <cell r="D7879">
            <v>1</v>
          </cell>
          <cell r="E7879" t="str">
            <v>KS</v>
          </cell>
          <cell r="F7879">
            <v>3933</v>
          </cell>
        </row>
        <row r="7880">
          <cell r="A7880">
            <v>6419007</v>
          </cell>
          <cell r="B7880" t="str">
            <v>...KLAS 30 55 FT</v>
          </cell>
          <cell r="C7880">
            <v>202</v>
          </cell>
          <cell r="D7880">
            <v>1</v>
          </cell>
          <cell r="E7880" t="str">
            <v>KS</v>
          </cell>
          <cell r="F7880">
            <v>202</v>
          </cell>
        </row>
        <row r="7881">
          <cell r="A7881">
            <v>6419015</v>
          </cell>
          <cell r="B7881" t="str">
            <v xml:space="preserve">...KLAS 15 30 FT </v>
          </cell>
          <cell r="C7881">
            <v>92</v>
          </cell>
          <cell r="D7881">
            <v>1</v>
          </cell>
          <cell r="E7881" t="str">
            <v>KS</v>
          </cell>
          <cell r="F7881">
            <v>92</v>
          </cell>
        </row>
        <row r="7882">
          <cell r="A7882">
            <v>6419286</v>
          </cell>
          <cell r="B7882" t="str">
            <v>Výložník...AS 55 21 FT</v>
          </cell>
          <cell r="C7882">
            <v>979</v>
          </cell>
          <cell r="D7882">
            <v>1</v>
          </cell>
          <cell r="E7882" t="str">
            <v>KS</v>
          </cell>
          <cell r="F7882">
            <v>979</v>
          </cell>
        </row>
        <row r="7883">
          <cell r="A7883">
            <v>6419292</v>
          </cell>
          <cell r="B7883" t="str">
            <v>Výložník...AS 55 31 FT</v>
          </cell>
          <cell r="C7883">
            <v>1295</v>
          </cell>
          <cell r="D7883">
            <v>1</v>
          </cell>
          <cell r="E7883" t="str">
            <v>KS</v>
          </cell>
          <cell r="F7883">
            <v>1295</v>
          </cell>
        </row>
        <row r="7884">
          <cell r="A7884">
            <v>6419298</v>
          </cell>
          <cell r="B7884" t="str">
            <v>Výložník...AS 55 41 FT</v>
          </cell>
          <cell r="C7884">
            <v>1446</v>
          </cell>
          <cell r="D7884">
            <v>1</v>
          </cell>
          <cell r="E7884" t="str">
            <v>KS</v>
          </cell>
          <cell r="F7884">
            <v>1446</v>
          </cell>
        </row>
        <row r="7885">
          <cell r="A7885">
            <v>6419304</v>
          </cell>
          <cell r="B7885" t="str">
            <v>Výložník...AS 55 51 FT</v>
          </cell>
          <cell r="C7885">
            <v>1673</v>
          </cell>
          <cell r="D7885">
            <v>1</v>
          </cell>
          <cell r="E7885" t="str">
            <v>KS</v>
          </cell>
          <cell r="F7885">
            <v>1673</v>
          </cell>
        </row>
        <row r="7886">
          <cell r="A7886">
            <v>6419310</v>
          </cell>
          <cell r="B7886" t="str">
            <v>Výložník...AS 55 56 FT</v>
          </cell>
          <cell r="C7886">
            <v>1913</v>
          </cell>
          <cell r="D7886">
            <v>1</v>
          </cell>
          <cell r="E7886" t="str">
            <v>KS</v>
          </cell>
          <cell r="F7886">
            <v>1913</v>
          </cell>
        </row>
        <row r="7887">
          <cell r="A7887">
            <v>6419316</v>
          </cell>
          <cell r="B7887" t="str">
            <v>Výložník...AS 55 61 FT</v>
          </cell>
          <cell r="C7887">
            <v>1944</v>
          </cell>
          <cell r="D7887">
            <v>1</v>
          </cell>
          <cell r="E7887" t="str">
            <v>KS</v>
          </cell>
          <cell r="F7887">
            <v>1944</v>
          </cell>
        </row>
        <row r="7888">
          <cell r="A7888">
            <v>6419322</v>
          </cell>
          <cell r="B7888" t="str">
            <v>Výložník...AS 55 71 FT</v>
          </cell>
          <cell r="C7888">
            <v>1964</v>
          </cell>
          <cell r="D7888">
            <v>1</v>
          </cell>
          <cell r="E7888" t="str">
            <v>KS</v>
          </cell>
          <cell r="F7888">
            <v>1964</v>
          </cell>
        </row>
        <row r="7889">
          <cell r="A7889">
            <v>6419328</v>
          </cell>
          <cell r="B7889" t="str">
            <v>Výložník...AS 55 81 FT</v>
          </cell>
          <cell r="C7889">
            <v>2293</v>
          </cell>
          <cell r="D7889">
            <v>1</v>
          </cell>
          <cell r="E7889" t="str">
            <v>KS</v>
          </cell>
          <cell r="F7889">
            <v>2293</v>
          </cell>
        </row>
        <row r="7890">
          <cell r="A7890">
            <v>6419334</v>
          </cell>
          <cell r="B7890" t="str">
            <v>Výložník...AS 55 91 FT</v>
          </cell>
          <cell r="C7890">
            <v>2552</v>
          </cell>
          <cell r="D7890">
            <v>1</v>
          </cell>
          <cell r="E7890" t="str">
            <v>KS</v>
          </cell>
          <cell r="F7890">
            <v>2552</v>
          </cell>
        </row>
        <row r="7891">
          <cell r="A7891">
            <v>6419340</v>
          </cell>
          <cell r="B7891" t="str">
            <v>Výložník...AS 55 101 FT</v>
          </cell>
          <cell r="C7891">
            <v>4301</v>
          </cell>
          <cell r="D7891">
            <v>1</v>
          </cell>
          <cell r="E7891" t="str">
            <v>KS</v>
          </cell>
          <cell r="F7891">
            <v>4301</v>
          </cell>
        </row>
        <row r="7892">
          <cell r="A7892">
            <v>6419370</v>
          </cell>
          <cell r="B7892" t="str">
            <v>Výložník...AS 30 11 FT</v>
          </cell>
          <cell r="C7892">
            <v>438</v>
          </cell>
          <cell r="D7892">
            <v>1</v>
          </cell>
          <cell r="E7892" t="str">
            <v>KS</v>
          </cell>
          <cell r="F7892">
            <v>438</v>
          </cell>
        </row>
        <row r="7893">
          <cell r="A7893">
            <v>6419376</v>
          </cell>
          <cell r="B7893" t="str">
            <v>Výložník...AS 30 16 FT</v>
          </cell>
          <cell r="C7893">
            <v>439</v>
          </cell>
          <cell r="D7893">
            <v>1</v>
          </cell>
          <cell r="E7893" t="str">
            <v>KS</v>
          </cell>
          <cell r="F7893">
            <v>439</v>
          </cell>
        </row>
        <row r="7894">
          <cell r="A7894">
            <v>6419382</v>
          </cell>
          <cell r="B7894" t="str">
            <v>Výložník...AS 30 21 FT</v>
          </cell>
          <cell r="C7894">
            <v>460</v>
          </cell>
          <cell r="D7894">
            <v>1</v>
          </cell>
          <cell r="E7894" t="str">
            <v>KS</v>
          </cell>
          <cell r="F7894">
            <v>460</v>
          </cell>
        </row>
        <row r="7895">
          <cell r="A7895">
            <v>6419388</v>
          </cell>
          <cell r="B7895" t="str">
            <v>Výložník...AS 30 31 FT</v>
          </cell>
          <cell r="C7895">
            <v>512</v>
          </cell>
          <cell r="D7895">
            <v>1</v>
          </cell>
          <cell r="E7895" t="str">
            <v>KS</v>
          </cell>
          <cell r="F7895">
            <v>512</v>
          </cell>
        </row>
        <row r="7896">
          <cell r="A7896">
            <v>6419394</v>
          </cell>
          <cell r="B7896" t="str">
            <v>Výložník...AS 30 41 FT</v>
          </cell>
          <cell r="C7896">
            <v>782</v>
          </cell>
          <cell r="D7896">
            <v>1</v>
          </cell>
          <cell r="E7896" t="str">
            <v>KS</v>
          </cell>
          <cell r="F7896">
            <v>782</v>
          </cell>
        </row>
        <row r="7897">
          <cell r="A7897">
            <v>6419400</v>
          </cell>
          <cell r="B7897" t="str">
            <v>Výložník...AS 30 51 FT</v>
          </cell>
          <cell r="C7897">
            <v>914</v>
          </cell>
          <cell r="D7897">
            <v>1</v>
          </cell>
          <cell r="E7897" t="str">
            <v>KS</v>
          </cell>
          <cell r="F7897">
            <v>914</v>
          </cell>
        </row>
        <row r="7898">
          <cell r="A7898">
            <v>6419406</v>
          </cell>
          <cell r="B7898" t="str">
            <v>Výložník...AS 30 56 FT</v>
          </cell>
          <cell r="C7898">
            <v>921</v>
          </cell>
          <cell r="D7898">
            <v>1</v>
          </cell>
          <cell r="E7898" t="str">
            <v>KS</v>
          </cell>
          <cell r="F7898">
            <v>921</v>
          </cell>
        </row>
        <row r="7899">
          <cell r="A7899">
            <v>6419412</v>
          </cell>
          <cell r="B7899" t="str">
            <v>Výložník...AS 30 61 FT</v>
          </cell>
          <cell r="C7899">
            <v>1068</v>
          </cell>
          <cell r="D7899">
            <v>1</v>
          </cell>
          <cell r="E7899" t="str">
            <v>KS</v>
          </cell>
          <cell r="F7899">
            <v>1068</v>
          </cell>
        </row>
        <row r="7900">
          <cell r="A7900">
            <v>6419418</v>
          </cell>
          <cell r="B7900" t="str">
            <v>Výložník...AS 30 71 FT</v>
          </cell>
          <cell r="C7900">
            <v>1433</v>
          </cell>
          <cell r="D7900">
            <v>1</v>
          </cell>
          <cell r="E7900" t="str">
            <v>KS</v>
          </cell>
          <cell r="F7900">
            <v>1433</v>
          </cell>
        </row>
        <row r="7901">
          <cell r="A7901">
            <v>6419534</v>
          </cell>
          <cell r="B7901" t="str">
            <v>Nástěnný výložník , variabilní...AWV 21 FT</v>
          </cell>
          <cell r="C7901">
            <v>1632</v>
          </cell>
          <cell r="D7901">
            <v>1</v>
          </cell>
          <cell r="E7901" t="str">
            <v>KS</v>
          </cell>
          <cell r="F7901">
            <v>1632</v>
          </cell>
        </row>
        <row r="7902">
          <cell r="A7902">
            <v>6419577</v>
          </cell>
          <cell r="B7902" t="str">
            <v>Nástěnný výložník , variabilní...AWV 41 FT</v>
          </cell>
          <cell r="C7902">
            <v>1888</v>
          </cell>
          <cell r="D7902">
            <v>1</v>
          </cell>
          <cell r="E7902" t="str">
            <v>KS</v>
          </cell>
          <cell r="F7902">
            <v>1888</v>
          </cell>
        </row>
        <row r="7903">
          <cell r="A7903">
            <v>6419593</v>
          </cell>
          <cell r="B7903" t="str">
            <v>Nástěnný výložník , variabilní...AWV 51 FT</v>
          </cell>
          <cell r="C7903">
            <v>2190</v>
          </cell>
          <cell r="D7903">
            <v>1</v>
          </cell>
          <cell r="E7903" t="str">
            <v>KS</v>
          </cell>
          <cell r="F7903">
            <v>2190</v>
          </cell>
        </row>
        <row r="7904">
          <cell r="A7904">
            <v>6419615</v>
          </cell>
          <cell r="B7904" t="str">
            <v>Nástěnný výložník , variabilní...AWV 61 FT</v>
          </cell>
          <cell r="C7904">
            <v>2325</v>
          </cell>
          <cell r="D7904">
            <v>1</v>
          </cell>
          <cell r="E7904" t="str">
            <v>KS</v>
          </cell>
          <cell r="F7904">
            <v>2325</v>
          </cell>
        </row>
        <row r="7905">
          <cell r="A7905">
            <v>6419704</v>
          </cell>
          <cell r="B7905" t="str">
            <v>Nástěnný a závěsný výložník...AW 30 11 FT</v>
          </cell>
          <cell r="C7905">
            <v>246</v>
          </cell>
          <cell r="D7905">
            <v>1</v>
          </cell>
          <cell r="E7905" t="str">
            <v>KS</v>
          </cell>
          <cell r="F7905">
            <v>246</v>
          </cell>
        </row>
        <row r="7906">
          <cell r="A7906">
            <v>6419712</v>
          </cell>
          <cell r="B7906" t="str">
            <v>Nástěnný a závěsný výložník...AW 30 16 FT</v>
          </cell>
          <cell r="C7906">
            <v>293</v>
          </cell>
          <cell r="D7906">
            <v>1</v>
          </cell>
          <cell r="E7906" t="str">
            <v>KS</v>
          </cell>
          <cell r="F7906">
            <v>293</v>
          </cell>
        </row>
        <row r="7907">
          <cell r="A7907">
            <v>6419720</v>
          </cell>
          <cell r="B7907" t="str">
            <v>Nástěnný a závěsný výložník...AW 30 21 FT</v>
          </cell>
          <cell r="C7907">
            <v>331</v>
          </cell>
          <cell r="D7907">
            <v>1</v>
          </cell>
          <cell r="E7907" t="str">
            <v>KS</v>
          </cell>
          <cell r="F7907">
            <v>331</v>
          </cell>
        </row>
        <row r="7908">
          <cell r="A7908">
            <v>6419739</v>
          </cell>
          <cell r="B7908" t="str">
            <v>Nástěnný a závěsný výložník...AW 30 26 FT</v>
          </cell>
          <cell r="C7908">
            <v>567</v>
          </cell>
          <cell r="D7908">
            <v>1</v>
          </cell>
          <cell r="E7908" t="str">
            <v>KS</v>
          </cell>
          <cell r="F7908">
            <v>567</v>
          </cell>
        </row>
        <row r="7909">
          <cell r="A7909">
            <v>6419747</v>
          </cell>
          <cell r="B7909" t="str">
            <v>Nástěnný a závěsný výložník...AW 30 31 FT</v>
          </cell>
          <cell r="C7909">
            <v>372</v>
          </cell>
          <cell r="D7909">
            <v>1</v>
          </cell>
          <cell r="E7909" t="str">
            <v>KS</v>
          </cell>
          <cell r="F7909">
            <v>372</v>
          </cell>
        </row>
        <row r="7910">
          <cell r="A7910">
            <v>6419763</v>
          </cell>
          <cell r="B7910" t="str">
            <v>Nástěnný a závěsný výložník...AW 30 41 FT</v>
          </cell>
          <cell r="C7910">
            <v>595</v>
          </cell>
          <cell r="D7910">
            <v>1</v>
          </cell>
          <cell r="E7910" t="str">
            <v>KS</v>
          </cell>
          <cell r="F7910">
            <v>595</v>
          </cell>
        </row>
        <row r="7911">
          <cell r="A7911">
            <v>6419798</v>
          </cell>
          <cell r="B7911" t="str">
            <v>Nástěnný a závěsný výložník...AW 30 51 FT</v>
          </cell>
          <cell r="C7911">
            <v>799</v>
          </cell>
          <cell r="D7911">
            <v>1</v>
          </cell>
          <cell r="E7911" t="str">
            <v>KS</v>
          </cell>
          <cell r="F7911">
            <v>799</v>
          </cell>
        </row>
        <row r="7912">
          <cell r="A7912">
            <v>6419828</v>
          </cell>
          <cell r="B7912" t="str">
            <v>Nástěnný a závěsný výložník...AW 30 61 FT</v>
          </cell>
          <cell r="C7912">
            <v>873</v>
          </cell>
          <cell r="D7912">
            <v>1</v>
          </cell>
          <cell r="E7912" t="str">
            <v>KS</v>
          </cell>
          <cell r="F7912">
            <v>873</v>
          </cell>
        </row>
        <row r="7913">
          <cell r="A7913">
            <v>6419836</v>
          </cell>
          <cell r="B7913" t="str">
            <v>Nástěnný a závěsný výložník...AW 30 71 FT</v>
          </cell>
          <cell r="C7913">
            <v>1417</v>
          </cell>
          <cell r="D7913">
            <v>1</v>
          </cell>
          <cell r="E7913" t="str">
            <v>KS</v>
          </cell>
          <cell r="F7913">
            <v>1417</v>
          </cell>
        </row>
        <row r="7914">
          <cell r="A7914">
            <v>6419844</v>
          </cell>
          <cell r="B7914" t="str">
            <v>Nástěnný a závěsný výložník...AW 30 56 FT</v>
          </cell>
          <cell r="C7914">
            <v>851</v>
          </cell>
          <cell r="D7914">
            <v>1</v>
          </cell>
          <cell r="E7914" t="str">
            <v>KS</v>
          </cell>
          <cell r="F7914">
            <v>851</v>
          </cell>
        </row>
        <row r="7915">
          <cell r="A7915">
            <v>6420606</v>
          </cell>
          <cell r="B7915" t="str">
            <v>Nástěnný a závěsný výložník...AW G 15 11 FT</v>
          </cell>
          <cell r="C7915">
            <v>273</v>
          </cell>
          <cell r="D7915">
            <v>1</v>
          </cell>
          <cell r="E7915" t="str">
            <v>KS</v>
          </cell>
          <cell r="F7915">
            <v>273</v>
          </cell>
        </row>
        <row r="7916">
          <cell r="A7916">
            <v>6420607</v>
          </cell>
          <cell r="B7916" t="str">
            <v>Nástěnný a závěsný výložník...AW G 15 16 FT</v>
          </cell>
          <cell r="C7916">
            <v>320</v>
          </cell>
          <cell r="D7916">
            <v>1</v>
          </cell>
          <cell r="E7916" t="str">
            <v>KS</v>
          </cell>
          <cell r="F7916">
            <v>320</v>
          </cell>
        </row>
        <row r="7917">
          <cell r="A7917">
            <v>6420608</v>
          </cell>
          <cell r="B7917" t="str">
            <v>Nástěnný a závěsný výložník...AW G 15 21 FT</v>
          </cell>
          <cell r="C7917">
            <v>319</v>
          </cell>
          <cell r="D7917">
            <v>1</v>
          </cell>
          <cell r="E7917" t="str">
            <v>KS</v>
          </cell>
          <cell r="F7917">
            <v>319</v>
          </cell>
        </row>
        <row r="7918">
          <cell r="A7918">
            <v>6420610</v>
          </cell>
          <cell r="B7918" t="str">
            <v>Nástěnný a závěsný výložník...AW G 15 31 FT</v>
          </cell>
          <cell r="C7918">
            <v>345</v>
          </cell>
          <cell r="D7918">
            <v>1</v>
          </cell>
          <cell r="E7918" t="str">
            <v>KS</v>
          </cell>
          <cell r="F7918">
            <v>345</v>
          </cell>
        </row>
        <row r="7919">
          <cell r="A7919">
            <v>6420612</v>
          </cell>
          <cell r="B7919" t="str">
            <v>Nástěnný a závěsný výložník...AW G 15 41 FT</v>
          </cell>
          <cell r="C7919">
            <v>486</v>
          </cell>
          <cell r="D7919">
            <v>1</v>
          </cell>
          <cell r="E7919" t="str">
            <v>KS</v>
          </cell>
          <cell r="F7919">
            <v>486</v>
          </cell>
        </row>
        <row r="7920">
          <cell r="A7920">
            <v>6420614</v>
          </cell>
          <cell r="B7920" t="str">
            <v>Nástěnný a závěsný výložník...AW G 15 51 FT</v>
          </cell>
          <cell r="C7920">
            <v>595</v>
          </cell>
          <cell r="D7920">
            <v>1</v>
          </cell>
          <cell r="E7920" t="str">
            <v>KS</v>
          </cell>
          <cell r="F7920">
            <v>595</v>
          </cell>
        </row>
        <row r="7921">
          <cell r="A7921">
            <v>6420616</v>
          </cell>
          <cell r="B7921" t="str">
            <v>Nástěnný a závěsný výložník...AW G 15 61 FT</v>
          </cell>
          <cell r="C7921">
            <v>681</v>
          </cell>
          <cell r="D7921">
            <v>1</v>
          </cell>
          <cell r="E7921" t="str">
            <v>KS</v>
          </cell>
          <cell r="F7921">
            <v>681</v>
          </cell>
        </row>
        <row r="7922">
          <cell r="A7922">
            <v>6420625</v>
          </cell>
          <cell r="B7922" t="str">
            <v>Nástěnný a závěsný výložník...AWG 15 11 A2</v>
          </cell>
          <cell r="C7922">
            <v>471</v>
          </cell>
          <cell r="D7922">
            <v>1</v>
          </cell>
          <cell r="E7922" t="str">
            <v>KS</v>
          </cell>
          <cell r="F7922">
            <v>471</v>
          </cell>
        </row>
        <row r="7923">
          <cell r="A7923">
            <v>6420628</v>
          </cell>
          <cell r="B7923" t="str">
            <v>Nástěnný a závěsný výložník...AWG 15 21 A2</v>
          </cell>
          <cell r="C7923">
            <v>591</v>
          </cell>
          <cell r="D7923">
            <v>1</v>
          </cell>
          <cell r="E7923" t="str">
            <v>KS</v>
          </cell>
          <cell r="F7923">
            <v>591</v>
          </cell>
        </row>
        <row r="7924">
          <cell r="A7924">
            <v>6420631</v>
          </cell>
          <cell r="B7924" t="str">
            <v>Nástěnný a závěsný výložník...AWG 15 31 A2</v>
          </cell>
          <cell r="C7924">
            <v>690</v>
          </cell>
          <cell r="D7924">
            <v>1</v>
          </cell>
          <cell r="E7924" t="str">
            <v>KS</v>
          </cell>
          <cell r="F7924">
            <v>690</v>
          </cell>
        </row>
        <row r="7925">
          <cell r="A7925">
            <v>6420634</v>
          </cell>
          <cell r="B7925" t="str">
            <v>Nástěnný a závěsný výložník...AWG 15 41 A2</v>
          </cell>
          <cell r="C7925">
            <v>939</v>
          </cell>
          <cell r="D7925">
            <v>1</v>
          </cell>
          <cell r="E7925" t="str">
            <v>KS</v>
          </cell>
          <cell r="F7925">
            <v>939</v>
          </cell>
        </row>
        <row r="7926">
          <cell r="A7926">
            <v>6420637</v>
          </cell>
          <cell r="B7926" t="str">
            <v>Nástěnný a závěsný výložník...AWG 15 51 A2</v>
          </cell>
          <cell r="C7926">
            <v>1128</v>
          </cell>
          <cell r="D7926">
            <v>1</v>
          </cell>
          <cell r="E7926" t="str">
            <v>KS</v>
          </cell>
          <cell r="F7926">
            <v>1128</v>
          </cell>
        </row>
        <row r="7927">
          <cell r="A7927">
            <v>6420640</v>
          </cell>
          <cell r="B7927" t="str">
            <v>Nástěnný a závěsný výložník...AWG 15 61 A2</v>
          </cell>
          <cell r="C7927">
            <v>1332</v>
          </cell>
          <cell r="D7927">
            <v>1</v>
          </cell>
          <cell r="E7927" t="str">
            <v>KS</v>
          </cell>
          <cell r="F7927">
            <v>1332</v>
          </cell>
        </row>
        <row r="7928">
          <cell r="A7928">
            <v>6420642</v>
          </cell>
          <cell r="B7928" t="str">
            <v>Nástěnný a závěsný výložník...AWG 15 11 A4</v>
          </cell>
          <cell r="C7928">
            <v>615</v>
          </cell>
          <cell r="D7928">
            <v>1</v>
          </cell>
          <cell r="E7928" t="str">
            <v>KS</v>
          </cell>
          <cell r="F7928">
            <v>615</v>
          </cell>
        </row>
        <row r="7929">
          <cell r="A7929">
            <v>6420650</v>
          </cell>
          <cell r="B7929" t="str">
            <v>Nástěnný a závěsný výložník...AWG 15 51 A4</v>
          </cell>
          <cell r="C7929">
            <v>1413</v>
          </cell>
          <cell r="D7929">
            <v>1</v>
          </cell>
          <cell r="E7929" t="str">
            <v>KS</v>
          </cell>
          <cell r="F7929">
            <v>1413</v>
          </cell>
        </row>
        <row r="7930">
          <cell r="A7930">
            <v>6420656</v>
          </cell>
          <cell r="B7930" t="str">
            <v>Nástěnný a závěsný výložník...AW 15 11 FT</v>
          </cell>
          <cell r="C7930">
            <v>187</v>
          </cell>
          <cell r="D7930">
            <v>1</v>
          </cell>
          <cell r="E7930" t="str">
            <v>KS</v>
          </cell>
          <cell r="F7930">
            <v>187</v>
          </cell>
        </row>
        <row r="7931">
          <cell r="A7931">
            <v>6420664</v>
          </cell>
          <cell r="B7931" t="str">
            <v>Nástěnný a závěsný výložník...AW 15 16 FT</v>
          </cell>
          <cell r="C7931">
            <v>227</v>
          </cell>
          <cell r="D7931">
            <v>1</v>
          </cell>
          <cell r="E7931" t="str">
            <v>KS</v>
          </cell>
          <cell r="F7931">
            <v>227</v>
          </cell>
        </row>
        <row r="7932">
          <cell r="A7932">
            <v>6420680</v>
          </cell>
          <cell r="B7932" t="str">
            <v>Nástěnný a závěsný výložník...AW 15 21 FT</v>
          </cell>
          <cell r="C7932">
            <v>233</v>
          </cell>
          <cell r="D7932">
            <v>1</v>
          </cell>
          <cell r="E7932" t="str">
            <v>KS</v>
          </cell>
          <cell r="F7932">
            <v>233</v>
          </cell>
        </row>
        <row r="7933">
          <cell r="A7933">
            <v>6420710</v>
          </cell>
          <cell r="B7933" t="str">
            <v>Nástěnný a závěsný výložník...AW 15 31 FT</v>
          </cell>
          <cell r="C7933">
            <v>289</v>
          </cell>
          <cell r="D7933">
            <v>1</v>
          </cell>
          <cell r="E7933" t="str">
            <v>KS</v>
          </cell>
          <cell r="F7933">
            <v>289</v>
          </cell>
        </row>
        <row r="7934">
          <cell r="A7934">
            <v>6420745</v>
          </cell>
          <cell r="B7934" t="str">
            <v>Nástěnný a závěsný výložník...AW 15 41 FT</v>
          </cell>
          <cell r="C7934">
            <v>498</v>
          </cell>
          <cell r="D7934">
            <v>1</v>
          </cell>
          <cell r="E7934" t="str">
            <v>KS</v>
          </cell>
          <cell r="F7934">
            <v>498</v>
          </cell>
        </row>
        <row r="7935">
          <cell r="A7935">
            <v>6420788</v>
          </cell>
          <cell r="B7935" t="str">
            <v>Nástěnný a závěsný výložník...AW 15 51 FT</v>
          </cell>
          <cell r="C7935">
            <v>653</v>
          </cell>
          <cell r="D7935">
            <v>1</v>
          </cell>
          <cell r="E7935" t="str">
            <v>KS</v>
          </cell>
          <cell r="F7935">
            <v>653</v>
          </cell>
        </row>
        <row r="7936">
          <cell r="A7936">
            <v>6420796</v>
          </cell>
          <cell r="B7936" t="str">
            <v>Nástěnný a závěsný výložník...AW 15 56 FT</v>
          </cell>
          <cell r="C7936">
            <v>695</v>
          </cell>
          <cell r="D7936">
            <v>1</v>
          </cell>
          <cell r="E7936" t="str">
            <v>KS</v>
          </cell>
          <cell r="F7936">
            <v>695</v>
          </cell>
        </row>
        <row r="7937">
          <cell r="A7937">
            <v>6420826</v>
          </cell>
          <cell r="B7937" t="str">
            <v>Nástěnný a závěsný výložník...AW 15 61 FT</v>
          </cell>
          <cell r="C7937">
            <v>696</v>
          </cell>
          <cell r="D7937">
            <v>1</v>
          </cell>
          <cell r="E7937" t="str">
            <v>KS</v>
          </cell>
          <cell r="F7937">
            <v>696</v>
          </cell>
        </row>
        <row r="7938">
          <cell r="A7938">
            <v>6420912</v>
          </cell>
          <cell r="B7938" t="str">
            <v>Nástěnný a závěsný výložník...AW 15 16 FT 2L</v>
          </cell>
          <cell r="C7938">
            <v>319</v>
          </cell>
          <cell r="D7938">
            <v>1</v>
          </cell>
          <cell r="E7938" t="str">
            <v>KS</v>
          </cell>
          <cell r="F7938">
            <v>319</v>
          </cell>
        </row>
        <row r="7939">
          <cell r="A7939">
            <v>6420915</v>
          </cell>
          <cell r="B7939" t="str">
            <v>Nástěnný a závěsný výložník...AW 15 21 FT 2L</v>
          </cell>
          <cell r="C7939">
            <v>325</v>
          </cell>
          <cell r="D7939">
            <v>1</v>
          </cell>
          <cell r="E7939" t="str">
            <v>KS</v>
          </cell>
          <cell r="F7939">
            <v>325</v>
          </cell>
        </row>
        <row r="7940">
          <cell r="A7940">
            <v>6420918</v>
          </cell>
          <cell r="B7940" t="str">
            <v>Nástěnný a závěsný výložník...AW 15 31 FT 2L</v>
          </cell>
          <cell r="C7940">
            <v>400</v>
          </cell>
          <cell r="D7940">
            <v>1</v>
          </cell>
          <cell r="E7940" t="str">
            <v>KS</v>
          </cell>
          <cell r="F7940">
            <v>400</v>
          </cell>
        </row>
        <row r="7941">
          <cell r="A7941">
            <v>6420921</v>
          </cell>
          <cell r="B7941" t="str">
            <v>Nástěnný a závěsný výložník...AW 15 41 FT 2L</v>
          </cell>
          <cell r="C7941">
            <v>569</v>
          </cell>
          <cell r="D7941">
            <v>1</v>
          </cell>
          <cell r="E7941" t="str">
            <v>KS</v>
          </cell>
          <cell r="F7941">
            <v>569</v>
          </cell>
        </row>
        <row r="7942">
          <cell r="A7942">
            <v>6420924</v>
          </cell>
          <cell r="B7942" t="str">
            <v>Nástěnný a závěsný výložník...AW 15 51 FT 2L</v>
          </cell>
          <cell r="C7942">
            <v>662</v>
          </cell>
          <cell r="D7942">
            <v>1</v>
          </cell>
          <cell r="E7942" t="str">
            <v>KS</v>
          </cell>
          <cell r="F7942">
            <v>662</v>
          </cell>
        </row>
        <row r="7943">
          <cell r="A7943">
            <v>6420927</v>
          </cell>
          <cell r="B7943" t="str">
            <v>Nástěnný a závěsný výložník...AW 15 61 FT 2L</v>
          </cell>
          <cell r="C7943">
            <v>663</v>
          </cell>
          <cell r="D7943">
            <v>1</v>
          </cell>
          <cell r="E7943" t="str">
            <v>KS</v>
          </cell>
          <cell r="F7943">
            <v>663</v>
          </cell>
        </row>
        <row r="7944">
          <cell r="A7944">
            <v>6421008</v>
          </cell>
          <cell r="B7944" t="str">
            <v>Nástěnný a závěsný výložník...AW 15 11 A2</v>
          </cell>
          <cell r="C7944">
            <v>481</v>
          </cell>
          <cell r="D7944">
            <v>1</v>
          </cell>
          <cell r="E7944" t="str">
            <v>KS</v>
          </cell>
          <cell r="F7944">
            <v>481</v>
          </cell>
        </row>
        <row r="7945">
          <cell r="A7945">
            <v>6421024</v>
          </cell>
          <cell r="B7945" t="str">
            <v>Nástěnný a závěsný výložník...AW 15 21 A2</v>
          </cell>
          <cell r="C7945">
            <v>649</v>
          </cell>
          <cell r="D7945">
            <v>1</v>
          </cell>
          <cell r="E7945" t="str">
            <v>KS</v>
          </cell>
          <cell r="F7945">
            <v>649</v>
          </cell>
        </row>
        <row r="7946">
          <cell r="A7946">
            <v>6421032</v>
          </cell>
          <cell r="B7946" t="str">
            <v>Nástěnný a závěsný výložník...AW 15 31 A2</v>
          </cell>
          <cell r="C7946">
            <v>669</v>
          </cell>
          <cell r="D7946">
            <v>1</v>
          </cell>
          <cell r="E7946" t="str">
            <v>KS</v>
          </cell>
          <cell r="F7946">
            <v>669</v>
          </cell>
        </row>
        <row r="7947">
          <cell r="A7947">
            <v>6421036</v>
          </cell>
          <cell r="B7947" t="str">
            <v>Nástěnný a závěsný výložník...AW 15 41 A2</v>
          </cell>
          <cell r="C7947">
            <v>942</v>
          </cell>
          <cell r="D7947">
            <v>1</v>
          </cell>
          <cell r="E7947" t="str">
            <v>KS</v>
          </cell>
          <cell r="F7947">
            <v>942</v>
          </cell>
        </row>
        <row r="7948">
          <cell r="A7948">
            <v>6421040</v>
          </cell>
          <cell r="B7948" t="str">
            <v>Nástěnný a závěsný výložník...AW 15 51 A2</v>
          </cell>
          <cell r="C7948">
            <v>1057</v>
          </cell>
          <cell r="D7948">
            <v>1</v>
          </cell>
          <cell r="E7948" t="str">
            <v>KS</v>
          </cell>
          <cell r="F7948">
            <v>1057</v>
          </cell>
        </row>
        <row r="7949">
          <cell r="A7949">
            <v>6421044</v>
          </cell>
          <cell r="B7949" t="str">
            <v>Nástěnný a závěsný výložník...AW 15 61 A2</v>
          </cell>
          <cell r="C7949">
            <v>1170</v>
          </cell>
          <cell r="D7949">
            <v>1</v>
          </cell>
          <cell r="E7949" t="str">
            <v>KS</v>
          </cell>
          <cell r="F7949">
            <v>1170</v>
          </cell>
        </row>
        <row r="7950">
          <cell r="A7950">
            <v>6421326</v>
          </cell>
          <cell r="B7950" t="str">
            <v>Výložník...AS 15 11 FT</v>
          </cell>
          <cell r="C7950">
            <v>324</v>
          </cell>
          <cell r="D7950">
            <v>1</v>
          </cell>
          <cell r="E7950" t="str">
            <v>KS</v>
          </cell>
          <cell r="F7950">
            <v>324</v>
          </cell>
        </row>
        <row r="7951">
          <cell r="A7951">
            <v>6421334</v>
          </cell>
          <cell r="B7951" t="str">
            <v>Výložník...AS 15 16 FT</v>
          </cell>
          <cell r="C7951">
            <v>346</v>
          </cell>
          <cell r="D7951">
            <v>1</v>
          </cell>
          <cell r="E7951" t="str">
            <v>KS</v>
          </cell>
          <cell r="F7951">
            <v>346</v>
          </cell>
        </row>
        <row r="7952">
          <cell r="A7952">
            <v>6421350</v>
          </cell>
          <cell r="B7952" t="str">
            <v>Výložník...AS 15 21 FT</v>
          </cell>
          <cell r="C7952">
            <v>370</v>
          </cell>
          <cell r="D7952">
            <v>1</v>
          </cell>
          <cell r="E7952" t="str">
            <v>KS</v>
          </cell>
          <cell r="F7952">
            <v>370</v>
          </cell>
        </row>
        <row r="7953">
          <cell r="A7953">
            <v>6421385</v>
          </cell>
          <cell r="B7953" t="str">
            <v>Výložník...AS 15 31 FT</v>
          </cell>
          <cell r="C7953">
            <v>390</v>
          </cell>
          <cell r="D7953">
            <v>1</v>
          </cell>
          <cell r="E7953" t="str">
            <v>KS</v>
          </cell>
          <cell r="F7953">
            <v>390</v>
          </cell>
        </row>
        <row r="7954">
          <cell r="A7954">
            <v>6421423</v>
          </cell>
          <cell r="B7954" t="str">
            <v>Výložník...AS 15 41 FT</v>
          </cell>
          <cell r="C7954">
            <v>569</v>
          </cell>
          <cell r="D7954">
            <v>1</v>
          </cell>
          <cell r="E7954" t="str">
            <v>KS</v>
          </cell>
          <cell r="F7954">
            <v>569</v>
          </cell>
        </row>
        <row r="7955">
          <cell r="A7955">
            <v>6421466</v>
          </cell>
          <cell r="B7955" t="str">
            <v>Výložník...AS 15 51 FT</v>
          </cell>
          <cell r="C7955">
            <v>804</v>
          </cell>
          <cell r="D7955">
            <v>1</v>
          </cell>
          <cell r="E7955" t="str">
            <v>KS</v>
          </cell>
          <cell r="F7955">
            <v>804</v>
          </cell>
        </row>
        <row r="7956">
          <cell r="A7956">
            <v>6421490</v>
          </cell>
          <cell r="B7956" t="str">
            <v>Výložník...AS 15 61 FT</v>
          </cell>
          <cell r="C7956">
            <v>780</v>
          </cell>
          <cell r="D7956">
            <v>1</v>
          </cell>
          <cell r="E7956" t="str">
            <v>KS</v>
          </cell>
          <cell r="F7956">
            <v>780</v>
          </cell>
        </row>
        <row r="7957">
          <cell r="A7957">
            <v>6424548</v>
          </cell>
          <cell r="B7957" t="str">
            <v>Rychlé upevnění...FCM F</v>
          </cell>
          <cell r="C7957">
            <v>20.8</v>
          </cell>
          <cell r="D7957">
            <v>100</v>
          </cell>
          <cell r="E7957" t="str">
            <v>KS</v>
          </cell>
          <cell r="F7957">
            <v>2080</v>
          </cell>
        </row>
        <row r="7958">
          <cell r="A7958">
            <v>6424550</v>
          </cell>
          <cell r="B7958" t="str">
            <v>Nástěnný a závěsný výložník...MWAM 12 11 FS</v>
          </cell>
          <cell r="C7958">
            <v>165</v>
          </cell>
          <cell r="D7958">
            <v>1</v>
          </cell>
          <cell r="E7958" t="str">
            <v>KS</v>
          </cell>
          <cell r="F7958">
            <v>165</v>
          </cell>
        </row>
        <row r="7959">
          <cell r="A7959">
            <v>6424552</v>
          </cell>
          <cell r="B7959" t="str">
            <v>Nástěnný a závěsný výložník...MWAM 12 21 FS</v>
          </cell>
          <cell r="C7959">
            <v>251</v>
          </cell>
          <cell r="D7959">
            <v>1</v>
          </cell>
          <cell r="E7959" t="str">
            <v>KS</v>
          </cell>
          <cell r="F7959">
            <v>251</v>
          </cell>
        </row>
        <row r="7960">
          <cell r="A7960">
            <v>6424554</v>
          </cell>
          <cell r="B7960" t="str">
            <v>Nástěnný a závěsný výložník...MWAM 12 31 FS</v>
          </cell>
          <cell r="C7960">
            <v>292</v>
          </cell>
          <cell r="D7960">
            <v>1</v>
          </cell>
          <cell r="E7960" t="str">
            <v>KS</v>
          </cell>
          <cell r="F7960">
            <v>292</v>
          </cell>
        </row>
        <row r="7961">
          <cell r="A7961">
            <v>6424556</v>
          </cell>
          <cell r="B7961" t="str">
            <v>Nástěnný a závěsný výložník...MWAM 12 41 FS</v>
          </cell>
          <cell r="C7961">
            <v>380</v>
          </cell>
          <cell r="D7961">
            <v>1</v>
          </cell>
          <cell r="E7961" t="str">
            <v>KS</v>
          </cell>
          <cell r="F7961">
            <v>380</v>
          </cell>
        </row>
        <row r="7962">
          <cell r="A7962">
            <v>6424600</v>
          </cell>
          <cell r="B7962" t="str">
            <v>Nástěnný a závěsný výložník...MWAG 12 11 FS</v>
          </cell>
          <cell r="C7962">
            <v>114</v>
          </cell>
          <cell r="D7962">
            <v>1</v>
          </cell>
          <cell r="E7962" t="str">
            <v>KS</v>
          </cell>
          <cell r="F7962">
            <v>114</v>
          </cell>
        </row>
        <row r="7963">
          <cell r="A7963">
            <v>6424608</v>
          </cell>
          <cell r="B7963" t="str">
            <v>Nástěnný a závěsný výložník...MWAG 12 21 FS</v>
          </cell>
          <cell r="C7963">
            <v>147</v>
          </cell>
          <cell r="D7963">
            <v>1</v>
          </cell>
          <cell r="E7963" t="str">
            <v>KS</v>
          </cell>
          <cell r="F7963">
            <v>147</v>
          </cell>
        </row>
        <row r="7964">
          <cell r="A7964">
            <v>6424616</v>
          </cell>
          <cell r="B7964" t="str">
            <v>Nástěnný a závěsný výložník...MWAG 12 31 FS</v>
          </cell>
          <cell r="C7964">
            <v>195</v>
          </cell>
          <cell r="D7964">
            <v>1</v>
          </cell>
          <cell r="E7964" t="str">
            <v>KS</v>
          </cell>
          <cell r="F7964">
            <v>195</v>
          </cell>
        </row>
        <row r="7965">
          <cell r="A7965">
            <v>6424624</v>
          </cell>
          <cell r="B7965" t="str">
            <v>Nástěnný a závěsný výložník...MWAG 12 41 FS</v>
          </cell>
          <cell r="C7965">
            <v>466</v>
          </cell>
          <cell r="D7965">
            <v>1</v>
          </cell>
          <cell r="E7965" t="str">
            <v>KS</v>
          </cell>
          <cell r="F7965">
            <v>466</v>
          </cell>
        </row>
        <row r="7966">
          <cell r="A7966">
            <v>6424716</v>
          </cell>
          <cell r="B7966" t="str">
            <v>Nástěnný a závěsný výložník...MWA 12 11S FS</v>
          </cell>
          <cell r="C7966">
            <v>88</v>
          </cell>
          <cell r="D7966">
            <v>1</v>
          </cell>
          <cell r="E7966" t="str">
            <v>KS</v>
          </cell>
          <cell r="F7966">
            <v>88</v>
          </cell>
        </row>
        <row r="7967">
          <cell r="A7967">
            <v>6424732</v>
          </cell>
          <cell r="B7967" t="str">
            <v>Nástěnný a závěsný výložník...MWA 12 21S FS</v>
          </cell>
          <cell r="C7967">
            <v>125</v>
          </cell>
          <cell r="D7967">
            <v>1</v>
          </cell>
          <cell r="E7967" t="str">
            <v>KS</v>
          </cell>
          <cell r="F7967">
            <v>125</v>
          </cell>
        </row>
        <row r="7968">
          <cell r="A7968">
            <v>6424740</v>
          </cell>
          <cell r="B7968" t="str">
            <v>Nástěnný a závěsný výložník...MWA 12 31S FS</v>
          </cell>
          <cell r="C7968">
            <v>194</v>
          </cell>
          <cell r="D7968">
            <v>1</v>
          </cell>
          <cell r="E7968" t="str">
            <v>KS</v>
          </cell>
          <cell r="F7968">
            <v>194</v>
          </cell>
        </row>
        <row r="7969">
          <cell r="A7969">
            <v>6424759</v>
          </cell>
          <cell r="B7969" t="str">
            <v>Nástěnný a závěsný výložník...MWA 12 41S FS</v>
          </cell>
          <cell r="C7969">
            <v>373</v>
          </cell>
          <cell r="D7969">
            <v>1</v>
          </cell>
          <cell r="E7969" t="str">
            <v>KS</v>
          </cell>
          <cell r="F7969">
            <v>373</v>
          </cell>
        </row>
        <row r="7970">
          <cell r="A7970">
            <v>6437109</v>
          </cell>
          <cell r="B7970" t="str">
            <v>Nástěnné upevnění...K 12 1818 FS</v>
          </cell>
          <cell r="C7970">
            <v>61</v>
          </cell>
          <cell r="D7970">
            <v>1</v>
          </cell>
          <cell r="E7970" t="str">
            <v>KS</v>
          </cell>
          <cell r="F7970">
            <v>61</v>
          </cell>
        </row>
        <row r="7971">
          <cell r="A7971">
            <v>6442803</v>
          </cell>
          <cell r="B7971" t="str">
            <v>Nástěnný a závěsný výložník...AW 30 11 A2</v>
          </cell>
          <cell r="C7971">
            <v>608</v>
          </cell>
          <cell r="D7971">
            <v>1</v>
          </cell>
          <cell r="E7971" t="str">
            <v>KS</v>
          </cell>
          <cell r="F7971">
            <v>608</v>
          </cell>
        </row>
        <row r="7972">
          <cell r="A7972">
            <v>6442838</v>
          </cell>
          <cell r="B7972" t="str">
            <v>Nástěnný a závěsný výložník...AW 30 21 A2</v>
          </cell>
          <cell r="C7972">
            <v>687</v>
          </cell>
          <cell r="D7972">
            <v>1</v>
          </cell>
          <cell r="E7972" t="str">
            <v>KS</v>
          </cell>
          <cell r="F7972">
            <v>687</v>
          </cell>
        </row>
        <row r="7973">
          <cell r="A7973">
            <v>6442854</v>
          </cell>
          <cell r="B7973" t="str">
            <v>Nástěnný a závěsný výložník...AW 30 31 A2</v>
          </cell>
          <cell r="C7973">
            <v>1066</v>
          </cell>
          <cell r="D7973">
            <v>1</v>
          </cell>
          <cell r="E7973" t="str">
            <v>KS</v>
          </cell>
          <cell r="F7973">
            <v>1066</v>
          </cell>
        </row>
        <row r="7974">
          <cell r="A7974">
            <v>6442870</v>
          </cell>
          <cell r="B7974" t="str">
            <v>Nástěnný a závěsný výložník...AW 30 41 A2</v>
          </cell>
          <cell r="C7974">
            <v>1214</v>
          </cell>
          <cell r="D7974">
            <v>1</v>
          </cell>
          <cell r="E7974" t="str">
            <v>KS</v>
          </cell>
          <cell r="F7974">
            <v>1214</v>
          </cell>
        </row>
        <row r="7975">
          <cell r="A7975">
            <v>6442897</v>
          </cell>
          <cell r="B7975" t="str">
            <v>Nástěnný a závěsný výložník...AW 30 51 A2</v>
          </cell>
          <cell r="C7975">
            <v>1803</v>
          </cell>
          <cell r="D7975">
            <v>1</v>
          </cell>
          <cell r="E7975" t="str">
            <v>KS</v>
          </cell>
          <cell r="F7975">
            <v>1803</v>
          </cell>
        </row>
        <row r="7976">
          <cell r="A7976">
            <v>6442919</v>
          </cell>
          <cell r="B7976" t="str">
            <v>Nástěnný a závěsný výložník...AW 30 61 A2</v>
          </cell>
          <cell r="C7976">
            <v>2061</v>
          </cell>
          <cell r="D7976">
            <v>1</v>
          </cell>
          <cell r="E7976" t="str">
            <v>KS</v>
          </cell>
          <cell r="F7976">
            <v>2061</v>
          </cell>
        </row>
        <row r="7977">
          <cell r="A7977">
            <v>6443063</v>
          </cell>
          <cell r="B7977" t="str">
            <v>Nástěnný a závěsný výložník...AW 55 21 A2</v>
          </cell>
          <cell r="C7977">
            <v>1420</v>
          </cell>
          <cell r="D7977">
            <v>1</v>
          </cell>
          <cell r="E7977" t="str">
            <v>KS</v>
          </cell>
          <cell r="F7977">
            <v>1420</v>
          </cell>
        </row>
        <row r="7978">
          <cell r="A7978">
            <v>6443067</v>
          </cell>
          <cell r="B7978" t="str">
            <v>Nástěnný a závěsný výložník...AW 55 31 A2</v>
          </cell>
          <cell r="C7978">
            <v>1839</v>
          </cell>
          <cell r="D7978">
            <v>1</v>
          </cell>
          <cell r="E7978" t="str">
            <v>KS</v>
          </cell>
          <cell r="F7978">
            <v>1839</v>
          </cell>
        </row>
        <row r="7979">
          <cell r="A7979">
            <v>6443071</v>
          </cell>
          <cell r="B7979" t="str">
            <v>Nástěnný a závěsný výložník...AW 55 41 A2</v>
          </cell>
          <cell r="C7979">
            <v>2650</v>
          </cell>
          <cell r="D7979">
            <v>1</v>
          </cell>
          <cell r="E7979" t="str">
            <v>KS</v>
          </cell>
          <cell r="F7979">
            <v>2650</v>
          </cell>
        </row>
        <row r="7980">
          <cell r="A7980">
            <v>6443075</v>
          </cell>
          <cell r="B7980" t="str">
            <v>Nástěnný a závěsný výložník...AW 55 51 A2</v>
          </cell>
          <cell r="C7980">
            <v>3109</v>
          </cell>
          <cell r="D7980">
            <v>1</v>
          </cell>
          <cell r="E7980" t="str">
            <v>KS</v>
          </cell>
          <cell r="F7980">
            <v>3109</v>
          </cell>
        </row>
        <row r="7981">
          <cell r="A7981">
            <v>6443079</v>
          </cell>
          <cell r="B7981" t="str">
            <v>Nástěnný a závěsný výložník...AW 55 61 A2</v>
          </cell>
          <cell r="C7981">
            <v>3963</v>
          </cell>
          <cell r="D7981">
            <v>1</v>
          </cell>
          <cell r="E7981" t="str">
            <v>KS</v>
          </cell>
          <cell r="F7981">
            <v>3963</v>
          </cell>
        </row>
        <row r="7982">
          <cell r="A7982">
            <v>6443083</v>
          </cell>
          <cell r="B7982" t="str">
            <v>Nástěnný a závěsný výložník...AW 55 71 A2</v>
          </cell>
          <cell r="C7982">
            <v>5397</v>
          </cell>
          <cell r="D7982">
            <v>1</v>
          </cell>
          <cell r="E7982" t="str">
            <v>KS</v>
          </cell>
          <cell r="F7982">
            <v>5397</v>
          </cell>
        </row>
        <row r="7983">
          <cell r="A7983">
            <v>6443615</v>
          </cell>
          <cell r="B7983" t="str">
            <v>Nástěnný a závěsný výložník...AW 30 11 A4</v>
          </cell>
          <cell r="C7983">
            <v>856</v>
          </cell>
          <cell r="D7983">
            <v>1</v>
          </cell>
          <cell r="E7983" t="str">
            <v>KS</v>
          </cell>
          <cell r="F7983">
            <v>856</v>
          </cell>
        </row>
        <row r="7984">
          <cell r="A7984">
            <v>6443625</v>
          </cell>
          <cell r="B7984" t="str">
            <v>Nástěnný a závěsný výložník...AW 30 51 A4</v>
          </cell>
          <cell r="C7984">
            <v>2763</v>
          </cell>
          <cell r="D7984">
            <v>1</v>
          </cell>
          <cell r="E7984" t="str">
            <v>KS</v>
          </cell>
          <cell r="F7984">
            <v>2763</v>
          </cell>
        </row>
        <row r="7985">
          <cell r="A7985">
            <v>6443627</v>
          </cell>
          <cell r="B7985" t="str">
            <v>Nástěnný a závěsný výložník...AW 30 61 A4</v>
          </cell>
          <cell r="C7985">
            <v>3347</v>
          </cell>
          <cell r="D7985">
            <v>1</v>
          </cell>
          <cell r="E7985" t="str">
            <v>KS</v>
          </cell>
          <cell r="F7985">
            <v>3347</v>
          </cell>
        </row>
        <row r="7986">
          <cell r="A7986">
            <v>6490282</v>
          </cell>
          <cell r="B7986" t="str">
            <v>Upínací pás...SBR 15 A2K</v>
          </cell>
          <cell r="C7986">
            <v>83.54</v>
          </cell>
          <cell r="D7986">
            <v>100</v>
          </cell>
          <cell r="E7986" t="str">
            <v>M</v>
          </cell>
          <cell r="F7986">
            <v>8354</v>
          </cell>
        </row>
        <row r="7987">
          <cell r="A7987">
            <v>6490340</v>
          </cell>
          <cell r="B7987" t="str">
            <v>Upínací pás...SBF 15-300 A2K</v>
          </cell>
          <cell r="C7987">
            <v>54.15</v>
          </cell>
          <cell r="D7987">
            <v>100</v>
          </cell>
          <cell r="E7987" t="str">
            <v>KS</v>
          </cell>
          <cell r="F7987">
            <v>5415</v>
          </cell>
        </row>
        <row r="7988">
          <cell r="A7988">
            <v>6490344</v>
          </cell>
          <cell r="B7988" t="str">
            <v>Upínací pás...SBF 15-400 A2K</v>
          </cell>
          <cell r="C7988">
            <v>58.79</v>
          </cell>
          <cell r="D7988">
            <v>100</v>
          </cell>
          <cell r="E7988" t="str">
            <v>KS</v>
          </cell>
          <cell r="F7988">
            <v>5879</v>
          </cell>
        </row>
        <row r="7989">
          <cell r="A7989">
            <v>6490348</v>
          </cell>
          <cell r="B7989" t="str">
            <v>Upínací pás...SBF 15-500 A2K</v>
          </cell>
          <cell r="C7989">
            <v>63.44</v>
          </cell>
          <cell r="D7989">
            <v>100</v>
          </cell>
          <cell r="E7989" t="str">
            <v>KS</v>
          </cell>
          <cell r="F7989">
            <v>6344</v>
          </cell>
        </row>
        <row r="7990">
          <cell r="A7990">
            <v>6490352</v>
          </cell>
          <cell r="B7990" t="str">
            <v>Upínací pás...SBF 15-600 A2K</v>
          </cell>
          <cell r="C7990">
            <v>69.63</v>
          </cell>
          <cell r="D7990">
            <v>100</v>
          </cell>
          <cell r="E7990" t="str">
            <v>KS</v>
          </cell>
          <cell r="F7990">
            <v>6963</v>
          </cell>
        </row>
        <row r="7991">
          <cell r="A7991">
            <v>6490356</v>
          </cell>
          <cell r="B7991" t="str">
            <v>Upínací pás...SBF 15-700 A2K</v>
          </cell>
          <cell r="C7991">
            <v>74.25</v>
          </cell>
          <cell r="D7991">
            <v>100</v>
          </cell>
          <cell r="E7991" t="str">
            <v>KS</v>
          </cell>
          <cell r="F7991">
            <v>7425</v>
          </cell>
        </row>
        <row r="7992">
          <cell r="A7992">
            <v>6490360</v>
          </cell>
          <cell r="B7992" t="str">
            <v>Upínací pás...SBF 15-800 A2K</v>
          </cell>
          <cell r="C7992">
            <v>81.99</v>
          </cell>
          <cell r="D7992">
            <v>100</v>
          </cell>
          <cell r="E7992" t="str">
            <v>KS</v>
          </cell>
          <cell r="F7992">
            <v>8199</v>
          </cell>
        </row>
        <row r="7993">
          <cell r="A7993">
            <v>6490364</v>
          </cell>
          <cell r="B7993" t="str">
            <v>Upínací pás...SBF 15-900 A2K</v>
          </cell>
          <cell r="C7993">
            <v>88.19</v>
          </cell>
          <cell r="D7993">
            <v>100</v>
          </cell>
          <cell r="E7993" t="str">
            <v>KS</v>
          </cell>
          <cell r="F7993">
            <v>8819</v>
          </cell>
        </row>
        <row r="7994">
          <cell r="A7994">
            <v>6490368</v>
          </cell>
          <cell r="B7994" t="str">
            <v>Upínací pás...SBF 15-1000 A2K</v>
          </cell>
          <cell r="C7994">
            <v>102.11</v>
          </cell>
          <cell r="D7994">
            <v>100</v>
          </cell>
          <cell r="E7994" t="str">
            <v>KS</v>
          </cell>
          <cell r="F7994">
            <v>10211</v>
          </cell>
        </row>
        <row r="7995">
          <cell r="A7995">
            <v>6490942</v>
          </cell>
          <cell r="B7995" t="str">
            <v>Uzávěr upínacího pásu...SBV 8 A2</v>
          </cell>
          <cell r="C7995">
            <v>7.98</v>
          </cell>
          <cell r="D7995">
            <v>100</v>
          </cell>
          <cell r="E7995" t="str">
            <v>KS</v>
          </cell>
          <cell r="F7995">
            <v>798</v>
          </cell>
        </row>
        <row r="7996">
          <cell r="A7996">
            <v>6490950</v>
          </cell>
          <cell r="B7996" t="str">
            <v>Uzávěr upínacího pásu...SBV 15 FS</v>
          </cell>
          <cell r="C7996">
            <v>6.67</v>
          </cell>
          <cell r="D7996">
            <v>100</v>
          </cell>
          <cell r="E7996" t="str">
            <v>KS</v>
          </cell>
          <cell r="F7996">
            <v>667</v>
          </cell>
        </row>
        <row r="7997">
          <cell r="A7997">
            <v>6490964</v>
          </cell>
          <cell r="B7997" t="str">
            <v>Uzávěr upínacího pásu...SBV 15 A2</v>
          </cell>
          <cell r="C7997">
            <v>9.48</v>
          </cell>
          <cell r="D7997">
            <v>100</v>
          </cell>
          <cell r="E7997" t="str">
            <v>KS</v>
          </cell>
          <cell r="F7997">
            <v>948</v>
          </cell>
        </row>
        <row r="7998">
          <cell r="A7998">
            <v>6498019</v>
          </cell>
          <cell r="B7998" t="str">
            <v>Napínací kleště...575</v>
          </cell>
          <cell r="C7998">
            <v>9620</v>
          </cell>
          <cell r="D7998">
            <v>1</v>
          </cell>
          <cell r="E7998" t="str">
            <v>KS</v>
          </cell>
          <cell r="F7998">
            <v>9620</v>
          </cell>
        </row>
        <row r="7999">
          <cell r="A7999">
            <v>6498027</v>
          </cell>
          <cell r="B7999" t="str">
            <v>Napínací kleště...576</v>
          </cell>
          <cell r="C7999">
            <v>37806</v>
          </cell>
          <cell r="D7999">
            <v>1</v>
          </cell>
          <cell r="E7999" t="str">
            <v>KS</v>
          </cell>
          <cell r="F7999">
            <v>37806</v>
          </cell>
        </row>
        <row r="8000">
          <cell r="A8000">
            <v>7000383</v>
          </cell>
          <cell r="B8000" t="str">
            <v>Oblouk 45°...RB 45 640 FS</v>
          </cell>
          <cell r="C8000">
            <v>1917</v>
          </cell>
          <cell r="D8000">
            <v>1</v>
          </cell>
          <cell r="E8000" t="str">
            <v>KS</v>
          </cell>
          <cell r="F8000">
            <v>1917</v>
          </cell>
        </row>
        <row r="8001">
          <cell r="A8001">
            <v>7000405</v>
          </cell>
          <cell r="B8001" t="str">
            <v>Oblouk 45°...RB 45 650 FS</v>
          </cell>
          <cell r="C8001">
            <v>2701</v>
          </cell>
          <cell r="D8001">
            <v>1</v>
          </cell>
          <cell r="E8001" t="str">
            <v>KS</v>
          </cell>
          <cell r="F8001">
            <v>2701</v>
          </cell>
        </row>
        <row r="8002">
          <cell r="A8002">
            <v>7000421</v>
          </cell>
          <cell r="B8002" t="str">
            <v>Oblouk 45°...RB 45 660 FS</v>
          </cell>
          <cell r="C8002">
            <v>3132</v>
          </cell>
          <cell r="D8002">
            <v>1</v>
          </cell>
          <cell r="E8002" t="str">
            <v>KS</v>
          </cell>
          <cell r="F8002">
            <v>3132</v>
          </cell>
        </row>
        <row r="8003">
          <cell r="A8003">
            <v>7000472</v>
          </cell>
          <cell r="B8003" t="str">
            <v>Oblouk 45°...RB 45 810 FS</v>
          </cell>
          <cell r="C8003">
            <v>1097</v>
          </cell>
          <cell r="D8003">
            <v>1</v>
          </cell>
          <cell r="E8003" t="str">
            <v>KS</v>
          </cell>
          <cell r="F8003">
            <v>1097</v>
          </cell>
        </row>
        <row r="8004">
          <cell r="A8004">
            <v>7000510</v>
          </cell>
          <cell r="B8004" t="str">
            <v>Oblouk 45°...RB 45 830 FS</v>
          </cell>
          <cell r="C8004">
            <v>1412</v>
          </cell>
          <cell r="D8004">
            <v>1</v>
          </cell>
          <cell r="E8004" t="str">
            <v>KS</v>
          </cell>
          <cell r="F8004">
            <v>1412</v>
          </cell>
        </row>
        <row r="8005">
          <cell r="A8005">
            <v>7000529</v>
          </cell>
          <cell r="B8005" t="str">
            <v>Oblouk 45°...RB 45 840 FS</v>
          </cell>
          <cell r="C8005">
            <v>2290</v>
          </cell>
          <cell r="D8005">
            <v>1</v>
          </cell>
          <cell r="E8005" t="str">
            <v>KS</v>
          </cell>
          <cell r="F8005">
            <v>2290</v>
          </cell>
        </row>
        <row r="8006">
          <cell r="A8006">
            <v>7000634</v>
          </cell>
          <cell r="B8006" t="str">
            <v>Oblouk 45°...RB 45 110 FS</v>
          </cell>
          <cell r="C8006">
            <v>1109</v>
          </cell>
          <cell r="D8006">
            <v>1</v>
          </cell>
          <cell r="E8006" t="str">
            <v>KS</v>
          </cell>
          <cell r="F8006">
            <v>1109</v>
          </cell>
        </row>
        <row r="8007">
          <cell r="A8007">
            <v>7000650</v>
          </cell>
          <cell r="B8007" t="str">
            <v>Oblouk 45°...RB 45 120 FS</v>
          </cell>
          <cell r="C8007">
            <v>1181</v>
          </cell>
          <cell r="D8007">
            <v>1</v>
          </cell>
          <cell r="E8007" t="str">
            <v>KS</v>
          </cell>
          <cell r="F8007">
            <v>1181</v>
          </cell>
        </row>
        <row r="8008">
          <cell r="A8008">
            <v>7000685</v>
          </cell>
          <cell r="B8008" t="str">
            <v>Oblouk 45°...RB 45 140 FS</v>
          </cell>
          <cell r="C8008">
            <v>2456</v>
          </cell>
          <cell r="D8008">
            <v>1</v>
          </cell>
          <cell r="E8008" t="str">
            <v>KS</v>
          </cell>
          <cell r="F8008">
            <v>2456</v>
          </cell>
        </row>
        <row r="8009">
          <cell r="A8009">
            <v>7000707</v>
          </cell>
          <cell r="B8009" t="str">
            <v>Oblouk 45°...RB 45 150 FS</v>
          </cell>
          <cell r="C8009">
            <v>2917</v>
          </cell>
          <cell r="D8009">
            <v>1</v>
          </cell>
          <cell r="E8009" t="str">
            <v>KS</v>
          </cell>
          <cell r="F8009">
            <v>2917</v>
          </cell>
        </row>
        <row r="8010">
          <cell r="A8010">
            <v>7001290</v>
          </cell>
          <cell r="B8010" t="str">
            <v>Oblouk 90°...RB 90 640 FS</v>
          </cell>
          <cell r="C8010">
            <v>3060</v>
          </cell>
          <cell r="D8010">
            <v>1</v>
          </cell>
          <cell r="E8010" t="str">
            <v>KS</v>
          </cell>
          <cell r="F8010">
            <v>3060</v>
          </cell>
        </row>
        <row r="8011">
          <cell r="A8011">
            <v>7001304</v>
          </cell>
          <cell r="B8011" t="str">
            <v>Oblouk 90°...RB 90 650 FS</v>
          </cell>
          <cell r="C8011">
            <v>3588</v>
          </cell>
          <cell r="D8011">
            <v>1</v>
          </cell>
          <cell r="E8011" t="str">
            <v>KS</v>
          </cell>
          <cell r="F8011">
            <v>3588</v>
          </cell>
        </row>
        <row r="8012">
          <cell r="A8012">
            <v>7001312</v>
          </cell>
          <cell r="B8012" t="str">
            <v>Oblouk 90°...RB 90 660 FS</v>
          </cell>
          <cell r="C8012">
            <v>4440</v>
          </cell>
          <cell r="D8012">
            <v>1</v>
          </cell>
          <cell r="E8012" t="str">
            <v>KS</v>
          </cell>
          <cell r="F8012">
            <v>4440</v>
          </cell>
        </row>
        <row r="8013">
          <cell r="A8013">
            <v>7001762</v>
          </cell>
          <cell r="B8013" t="str">
            <v>Oblouk 90°...RB 90 810 FS</v>
          </cell>
          <cell r="C8013">
            <v>1102</v>
          </cell>
          <cell r="D8013">
            <v>1</v>
          </cell>
          <cell r="E8013" t="str">
            <v>KS</v>
          </cell>
          <cell r="F8013">
            <v>1102</v>
          </cell>
        </row>
        <row r="8014">
          <cell r="A8014">
            <v>7001789</v>
          </cell>
          <cell r="B8014" t="str">
            <v>Oblouk 90°...RB 90 820 FS</v>
          </cell>
          <cell r="C8014">
            <v>1465</v>
          </cell>
          <cell r="D8014">
            <v>1</v>
          </cell>
          <cell r="E8014" t="str">
            <v>KS</v>
          </cell>
          <cell r="F8014">
            <v>1465</v>
          </cell>
        </row>
        <row r="8015">
          <cell r="A8015">
            <v>7001800</v>
          </cell>
          <cell r="B8015" t="str">
            <v>Oblouk 90°...RB 90 830 FS</v>
          </cell>
          <cell r="C8015">
            <v>1775</v>
          </cell>
          <cell r="D8015">
            <v>1</v>
          </cell>
          <cell r="E8015" t="str">
            <v>KS</v>
          </cell>
          <cell r="F8015">
            <v>1775</v>
          </cell>
        </row>
        <row r="8016">
          <cell r="A8016">
            <v>7001819</v>
          </cell>
          <cell r="B8016" t="str">
            <v>Oblouk 90°...RB 90 840 FS</v>
          </cell>
          <cell r="C8016">
            <v>3110</v>
          </cell>
          <cell r="D8016">
            <v>1</v>
          </cell>
          <cell r="E8016" t="str">
            <v>KS</v>
          </cell>
          <cell r="F8016">
            <v>3110</v>
          </cell>
        </row>
        <row r="8017">
          <cell r="A8017">
            <v>7001835</v>
          </cell>
          <cell r="B8017" t="str">
            <v>Oblouk 90°...RB 90 850 FS</v>
          </cell>
          <cell r="C8017">
            <v>3883</v>
          </cell>
          <cell r="D8017">
            <v>1</v>
          </cell>
          <cell r="E8017" t="str">
            <v>KS</v>
          </cell>
          <cell r="F8017">
            <v>3883</v>
          </cell>
        </row>
        <row r="8018">
          <cell r="A8018">
            <v>7001894</v>
          </cell>
          <cell r="B8018" t="str">
            <v>Oblouk 90°...RB 90 110 FS</v>
          </cell>
          <cell r="C8018">
            <v>1161</v>
          </cell>
          <cell r="D8018">
            <v>1</v>
          </cell>
          <cell r="E8018" t="str">
            <v>KS</v>
          </cell>
          <cell r="F8018">
            <v>1161</v>
          </cell>
        </row>
        <row r="8019">
          <cell r="A8019">
            <v>7001916</v>
          </cell>
          <cell r="B8019" t="str">
            <v>Oblouk 90°...RB 90 120 FS</v>
          </cell>
          <cell r="C8019">
            <v>1410</v>
          </cell>
          <cell r="D8019">
            <v>1</v>
          </cell>
          <cell r="E8019" t="str">
            <v>KS</v>
          </cell>
          <cell r="F8019">
            <v>1410</v>
          </cell>
        </row>
        <row r="8020">
          <cell r="A8020">
            <v>7001932</v>
          </cell>
          <cell r="B8020" t="str">
            <v>Oblouk 90°...RB 90 130 FS</v>
          </cell>
          <cell r="C8020">
            <v>1843</v>
          </cell>
          <cell r="D8020">
            <v>1</v>
          </cell>
          <cell r="E8020" t="str">
            <v>KS</v>
          </cell>
          <cell r="F8020">
            <v>1843</v>
          </cell>
        </row>
        <row r="8021">
          <cell r="A8021">
            <v>7001940</v>
          </cell>
          <cell r="B8021" t="str">
            <v>Oblouk 90°...RB 90 140 FS</v>
          </cell>
          <cell r="C8021">
            <v>3630</v>
          </cell>
          <cell r="D8021">
            <v>1</v>
          </cell>
          <cell r="E8021" t="str">
            <v>KS</v>
          </cell>
          <cell r="F8021">
            <v>3630</v>
          </cell>
        </row>
        <row r="8022">
          <cell r="A8022">
            <v>7001967</v>
          </cell>
          <cell r="B8022" t="str">
            <v>Oblouk 90°...RB 90 150 FS</v>
          </cell>
          <cell r="C8022">
            <v>4060</v>
          </cell>
          <cell r="D8022">
            <v>1</v>
          </cell>
          <cell r="E8022" t="str">
            <v>KS</v>
          </cell>
          <cell r="F8022">
            <v>4060</v>
          </cell>
        </row>
        <row r="8023">
          <cell r="A8023">
            <v>7001975</v>
          </cell>
          <cell r="B8023" t="str">
            <v>Oblouk 90°...RB 90 155 FS</v>
          </cell>
          <cell r="C8023">
            <v>4305</v>
          </cell>
          <cell r="D8023">
            <v>1</v>
          </cell>
          <cell r="E8023" t="str">
            <v>KS</v>
          </cell>
          <cell r="F8023">
            <v>4305</v>
          </cell>
        </row>
        <row r="8024">
          <cell r="A8024">
            <v>7002394</v>
          </cell>
          <cell r="B8024" t="str">
            <v>Odbočný díl...RAA 640 FS</v>
          </cell>
          <cell r="C8024">
            <v>2194</v>
          </cell>
          <cell r="D8024">
            <v>1</v>
          </cell>
          <cell r="E8024" t="str">
            <v>KS</v>
          </cell>
          <cell r="F8024">
            <v>2194</v>
          </cell>
        </row>
        <row r="8025">
          <cell r="A8025">
            <v>7002416</v>
          </cell>
          <cell r="B8025" t="str">
            <v>Odbočný díl...RAA 650 FS</v>
          </cell>
          <cell r="C8025">
            <v>2416</v>
          </cell>
          <cell r="D8025">
            <v>1</v>
          </cell>
          <cell r="E8025" t="str">
            <v>KS</v>
          </cell>
          <cell r="F8025">
            <v>2416</v>
          </cell>
        </row>
        <row r="8026">
          <cell r="A8026">
            <v>7002432</v>
          </cell>
          <cell r="B8026" t="str">
            <v>Odbočný díl...RAA 660 FS</v>
          </cell>
          <cell r="C8026">
            <v>2500</v>
          </cell>
          <cell r="D8026">
            <v>1</v>
          </cell>
          <cell r="E8026" t="str">
            <v>KS</v>
          </cell>
          <cell r="F8026">
            <v>2500</v>
          </cell>
        </row>
        <row r="8027">
          <cell r="A8027">
            <v>7002475</v>
          </cell>
          <cell r="B8027" t="str">
            <v>Odbočný díl...RAA 810 FS</v>
          </cell>
          <cell r="C8027">
            <v>968</v>
          </cell>
          <cell r="D8027">
            <v>1</v>
          </cell>
          <cell r="E8027" t="str">
            <v>KS</v>
          </cell>
          <cell r="F8027">
            <v>968</v>
          </cell>
        </row>
        <row r="8028">
          <cell r="A8028">
            <v>7002491</v>
          </cell>
          <cell r="B8028" t="str">
            <v>Odbočný díl...RAA 820 FS</v>
          </cell>
          <cell r="C8028">
            <v>1032</v>
          </cell>
          <cell r="D8028">
            <v>1</v>
          </cell>
          <cell r="E8028" t="str">
            <v>KS</v>
          </cell>
          <cell r="F8028">
            <v>1032</v>
          </cell>
        </row>
        <row r="8029">
          <cell r="A8029">
            <v>7002513</v>
          </cell>
          <cell r="B8029" t="str">
            <v>Odbočný díl...RAA 830 FS</v>
          </cell>
          <cell r="C8029">
            <v>1100</v>
          </cell>
          <cell r="D8029">
            <v>1</v>
          </cell>
          <cell r="E8029" t="str">
            <v>KS</v>
          </cell>
          <cell r="F8029">
            <v>1100</v>
          </cell>
        </row>
        <row r="8030">
          <cell r="A8030">
            <v>7002521</v>
          </cell>
          <cell r="B8030" t="str">
            <v>Odbočný díl...RAA 840 FS</v>
          </cell>
          <cell r="C8030">
            <v>2649</v>
          </cell>
          <cell r="D8030">
            <v>1</v>
          </cell>
          <cell r="E8030" t="str">
            <v>KS</v>
          </cell>
          <cell r="F8030">
            <v>2649</v>
          </cell>
        </row>
        <row r="8031">
          <cell r="A8031">
            <v>7002556</v>
          </cell>
          <cell r="B8031" t="str">
            <v>Odbočný díl...RAA 850 FS</v>
          </cell>
          <cell r="C8031">
            <v>2963</v>
          </cell>
          <cell r="D8031">
            <v>1</v>
          </cell>
          <cell r="E8031" t="str">
            <v>KS</v>
          </cell>
          <cell r="F8031">
            <v>2963</v>
          </cell>
        </row>
        <row r="8032">
          <cell r="A8032">
            <v>7002572</v>
          </cell>
          <cell r="B8032" t="str">
            <v>Odbočný díl...RAA 860 FS</v>
          </cell>
          <cell r="C8032">
            <v>3297</v>
          </cell>
          <cell r="D8032">
            <v>1</v>
          </cell>
          <cell r="E8032" t="str">
            <v>KS</v>
          </cell>
          <cell r="F8032">
            <v>3297</v>
          </cell>
        </row>
        <row r="8033">
          <cell r="A8033">
            <v>7002637</v>
          </cell>
          <cell r="B8033" t="str">
            <v>Odbočný díl...RAA 110 FS</v>
          </cell>
          <cell r="C8033">
            <v>1062</v>
          </cell>
          <cell r="D8033">
            <v>1</v>
          </cell>
          <cell r="E8033" t="str">
            <v>KS</v>
          </cell>
          <cell r="F8033">
            <v>1062</v>
          </cell>
        </row>
        <row r="8034">
          <cell r="A8034">
            <v>7002653</v>
          </cell>
          <cell r="B8034" t="str">
            <v>Odbočný díl...RAA 120 FS</v>
          </cell>
          <cell r="C8034">
            <v>1285</v>
          </cell>
          <cell r="D8034">
            <v>1</v>
          </cell>
          <cell r="E8034" t="str">
            <v>KS</v>
          </cell>
          <cell r="F8034">
            <v>1285</v>
          </cell>
        </row>
        <row r="8035">
          <cell r="A8035">
            <v>7002688</v>
          </cell>
          <cell r="B8035" t="str">
            <v>Odbočný díl...RAA 130 FS</v>
          </cell>
          <cell r="C8035">
            <v>1313</v>
          </cell>
          <cell r="D8035">
            <v>1</v>
          </cell>
          <cell r="E8035" t="str">
            <v>KS</v>
          </cell>
          <cell r="F8035">
            <v>1313</v>
          </cell>
        </row>
        <row r="8036">
          <cell r="A8036">
            <v>7002696</v>
          </cell>
          <cell r="B8036" t="str">
            <v>Odbočný díl...RAA 140 FS</v>
          </cell>
          <cell r="C8036">
            <v>2750</v>
          </cell>
          <cell r="D8036">
            <v>1</v>
          </cell>
          <cell r="E8036" t="str">
            <v>KS</v>
          </cell>
          <cell r="F8036">
            <v>2750</v>
          </cell>
        </row>
        <row r="8037">
          <cell r="A8037">
            <v>7002726</v>
          </cell>
          <cell r="B8037" t="str">
            <v>Odbočný díl...RAA 150 FS</v>
          </cell>
          <cell r="C8037">
            <v>3052</v>
          </cell>
          <cell r="D8037">
            <v>1</v>
          </cell>
          <cell r="E8037" t="str">
            <v>KS</v>
          </cell>
          <cell r="F8037">
            <v>3052</v>
          </cell>
        </row>
        <row r="8038">
          <cell r="A8038">
            <v>7002734</v>
          </cell>
          <cell r="B8038" t="str">
            <v>Odbočný díl...RAA 155 FS</v>
          </cell>
          <cell r="C8038">
            <v>4100</v>
          </cell>
          <cell r="D8038">
            <v>1</v>
          </cell>
          <cell r="E8038" t="str">
            <v>KS</v>
          </cell>
          <cell r="F8038">
            <v>4100</v>
          </cell>
        </row>
        <row r="8039">
          <cell r="A8039">
            <v>7003390</v>
          </cell>
          <cell r="B8039" t="str">
            <v>Odbočný díl T...RT 640 FS</v>
          </cell>
          <cell r="C8039">
            <v>3908</v>
          </cell>
          <cell r="D8039">
            <v>1</v>
          </cell>
          <cell r="E8039" t="str">
            <v>KS</v>
          </cell>
          <cell r="F8039">
            <v>3908</v>
          </cell>
        </row>
        <row r="8040">
          <cell r="A8040">
            <v>7003412</v>
          </cell>
          <cell r="B8040" t="str">
            <v>Odbočný díl T...RT 650 FS</v>
          </cell>
          <cell r="C8040">
            <v>5128</v>
          </cell>
          <cell r="D8040">
            <v>1</v>
          </cell>
          <cell r="E8040" t="str">
            <v>KS</v>
          </cell>
          <cell r="F8040">
            <v>5128</v>
          </cell>
        </row>
        <row r="8041">
          <cell r="A8041">
            <v>7003633</v>
          </cell>
          <cell r="B8041" t="str">
            <v>Odbočný díl T...RT 110 FS</v>
          </cell>
          <cell r="C8041">
            <v>1339</v>
          </cell>
          <cell r="D8041">
            <v>1</v>
          </cell>
          <cell r="E8041" t="str">
            <v>KS</v>
          </cell>
          <cell r="F8041">
            <v>1339</v>
          </cell>
        </row>
        <row r="8042">
          <cell r="A8042">
            <v>7003668</v>
          </cell>
          <cell r="B8042" t="str">
            <v>Odbočný díl T...RT 120 FS</v>
          </cell>
          <cell r="C8042">
            <v>1515</v>
          </cell>
          <cell r="D8042">
            <v>1</v>
          </cell>
          <cell r="E8042" t="str">
            <v>KS</v>
          </cell>
          <cell r="F8042">
            <v>1515</v>
          </cell>
        </row>
        <row r="8043">
          <cell r="A8043">
            <v>7003684</v>
          </cell>
          <cell r="B8043" t="str">
            <v>Odbočný díl T...RT 130 FS</v>
          </cell>
          <cell r="C8043">
            <v>2367</v>
          </cell>
          <cell r="D8043">
            <v>1</v>
          </cell>
          <cell r="E8043" t="str">
            <v>KS</v>
          </cell>
          <cell r="F8043">
            <v>2367</v>
          </cell>
        </row>
        <row r="8044">
          <cell r="A8044">
            <v>7003692</v>
          </cell>
          <cell r="B8044" t="str">
            <v>Odbočný díl T...RT 140 FS</v>
          </cell>
          <cell r="C8044">
            <v>4802</v>
          </cell>
          <cell r="D8044">
            <v>1</v>
          </cell>
          <cell r="E8044" t="str">
            <v>KS</v>
          </cell>
          <cell r="F8044">
            <v>4802</v>
          </cell>
        </row>
        <row r="8045">
          <cell r="A8045">
            <v>7003714</v>
          </cell>
          <cell r="B8045" t="str">
            <v>Odbočný díl T...RT 150 FS</v>
          </cell>
          <cell r="C8045">
            <v>5872</v>
          </cell>
          <cell r="D8045">
            <v>1</v>
          </cell>
          <cell r="E8045" t="str">
            <v>KS</v>
          </cell>
          <cell r="F8045">
            <v>5872</v>
          </cell>
        </row>
        <row r="8046">
          <cell r="A8046">
            <v>7004397</v>
          </cell>
          <cell r="B8046" t="str">
            <v>Křížení...RK 640 FS</v>
          </cell>
          <cell r="C8046">
            <v>5785</v>
          </cell>
          <cell r="D8046">
            <v>1</v>
          </cell>
          <cell r="E8046" t="str">
            <v>KS</v>
          </cell>
          <cell r="F8046">
            <v>5785</v>
          </cell>
        </row>
        <row r="8047">
          <cell r="A8047">
            <v>7004648</v>
          </cell>
          <cell r="B8047" t="str">
            <v>Křížení...RK 110 FS</v>
          </cell>
          <cell r="C8047">
            <v>1474</v>
          </cell>
          <cell r="D8047">
            <v>1</v>
          </cell>
          <cell r="E8047" t="str">
            <v>KS</v>
          </cell>
          <cell r="F8047">
            <v>1474</v>
          </cell>
        </row>
        <row r="8048">
          <cell r="A8048">
            <v>7004664</v>
          </cell>
          <cell r="B8048" t="str">
            <v>Křížení...RK 120 FS</v>
          </cell>
          <cell r="C8048">
            <v>2264</v>
          </cell>
          <cell r="D8048">
            <v>1</v>
          </cell>
          <cell r="E8048" t="str">
            <v>KS</v>
          </cell>
          <cell r="F8048">
            <v>2264</v>
          </cell>
        </row>
        <row r="8049">
          <cell r="A8049">
            <v>7004680</v>
          </cell>
          <cell r="B8049" t="str">
            <v>Křížení...RK 130 FS</v>
          </cell>
          <cell r="C8049">
            <v>2339</v>
          </cell>
          <cell r="D8049">
            <v>1</v>
          </cell>
          <cell r="E8049" t="str">
            <v>KS</v>
          </cell>
          <cell r="F8049">
            <v>2339</v>
          </cell>
        </row>
        <row r="8050">
          <cell r="A8050">
            <v>7005326</v>
          </cell>
          <cell r="B8050" t="str">
            <v>Prvek kloubového oblouku...RGBEV 610 FS</v>
          </cell>
          <cell r="C8050">
            <v>1043</v>
          </cell>
          <cell r="D8050">
            <v>1</v>
          </cell>
          <cell r="E8050" t="str">
            <v>KS</v>
          </cell>
          <cell r="F8050">
            <v>1043</v>
          </cell>
        </row>
        <row r="8051">
          <cell r="A8051">
            <v>7005342</v>
          </cell>
          <cell r="B8051" t="str">
            <v>Prvek kloubového oblouku...RGBEV 620 FS</v>
          </cell>
          <cell r="C8051">
            <v>1130</v>
          </cell>
          <cell r="D8051">
            <v>1</v>
          </cell>
          <cell r="E8051" t="str">
            <v>KS</v>
          </cell>
          <cell r="F8051">
            <v>1130</v>
          </cell>
        </row>
        <row r="8052">
          <cell r="A8052">
            <v>7005385</v>
          </cell>
          <cell r="B8052" t="str">
            <v>Prvek kloubového oblouku...RGBEV 640 FS</v>
          </cell>
          <cell r="C8052">
            <v>1463</v>
          </cell>
          <cell r="D8052">
            <v>1</v>
          </cell>
          <cell r="E8052" t="str">
            <v>KS</v>
          </cell>
          <cell r="F8052">
            <v>1463</v>
          </cell>
        </row>
        <row r="8053">
          <cell r="A8053">
            <v>7005482</v>
          </cell>
          <cell r="B8053" t="str">
            <v>Prvek kloubového oblouku...RGBEV 820 FS</v>
          </cell>
          <cell r="C8053">
            <v>1591</v>
          </cell>
          <cell r="D8053">
            <v>1</v>
          </cell>
          <cell r="E8053" t="str">
            <v>KS</v>
          </cell>
          <cell r="F8053">
            <v>1591</v>
          </cell>
        </row>
        <row r="8054">
          <cell r="A8054">
            <v>7005628</v>
          </cell>
          <cell r="B8054" t="str">
            <v>Prvek kloubového oblouku...RGBEV 110 FS</v>
          </cell>
          <cell r="C8054">
            <v>1488</v>
          </cell>
          <cell r="D8054">
            <v>1</v>
          </cell>
          <cell r="E8054" t="str">
            <v>KS</v>
          </cell>
          <cell r="F8054">
            <v>1488</v>
          </cell>
        </row>
        <row r="8055">
          <cell r="A8055">
            <v>7005644</v>
          </cell>
          <cell r="B8055" t="str">
            <v>Prvek kloubového oblouku...RGBEV 120 FS</v>
          </cell>
          <cell r="C8055">
            <v>1503</v>
          </cell>
          <cell r="D8055">
            <v>1</v>
          </cell>
          <cell r="E8055" t="str">
            <v>KS</v>
          </cell>
          <cell r="F8055">
            <v>1503</v>
          </cell>
        </row>
        <row r="8056">
          <cell r="A8056">
            <v>7005660</v>
          </cell>
          <cell r="B8056" t="str">
            <v>Prvek kloubového oblouku...RGBEV 130 FS</v>
          </cell>
          <cell r="C8056">
            <v>1805</v>
          </cell>
          <cell r="D8056">
            <v>1</v>
          </cell>
          <cell r="E8056" t="str">
            <v>KS</v>
          </cell>
          <cell r="F8056">
            <v>1805</v>
          </cell>
        </row>
        <row r="8057">
          <cell r="A8057">
            <v>7006322</v>
          </cell>
          <cell r="B8057" t="str">
            <v>Prvek kloubového oblouku...RGBV 610 FS</v>
          </cell>
          <cell r="C8057">
            <v>2410</v>
          </cell>
          <cell r="D8057">
            <v>1</v>
          </cell>
          <cell r="E8057" t="str">
            <v>KS</v>
          </cell>
          <cell r="F8057">
            <v>2410</v>
          </cell>
        </row>
        <row r="8058">
          <cell r="A8058">
            <v>7006349</v>
          </cell>
          <cell r="B8058" t="str">
            <v>Prvek kloubového oblouku...RGBV 620 FS</v>
          </cell>
          <cell r="C8058">
            <v>2547</v>
          </cell>
          <cell r="D8058">
            <v>1</v>
          </cell>
          <cell r="E8058" t="str">
            <v>KS</v>
          </cell>
          <cell r="F8058">
            <v>2547</v>
          </cell>
        </row>
        <row r="8059">
          <cell r="A8059">
            <v>7006365</v>
          </cell>
          <cell r="B8059" t="str">
            <v>Prvek kloubového oblouku...RGBV 630 FS</v>
          </cell>
          <cell r="C8059">
            <v>2744</v>
          </cell>
          <cell r="D8059">
            <v>1</v>
          </cell>
          <cell r="E8059" t="str">
            <v>KS</v>
          </cell>
          <cell r="F8059">
            <v>2744</v>
          </cell>
        </row>
        <row r="8060">
          <cell r="A8060">
            <v>7006381</v>
          </cell>
          <cell r="B8060" t="str">
            <v>Prvek kloubového oblouku...RGBV 640 FS</v>
          </cell>
          <cell r="C8060">
            <v>3069</v>
          </cell>
          <cell r="D8060">
            <v>1</v>
          </cell>
          <cell r="E8060" t="str">
            <v>KS</v>
          </cell>
          <cell r="F8060">
            <v>3069</v>
          </cell>
        </row>
        <row r="8061">
          <cell r="A8061">
            <v>7006446</v>
          </cell>
          <cell r="B8061" t="str">
            <v>Prvek kloubového oblouku...RGBV 660 FS</v>
          </cell>
          <cell r="C8061">
            <v>4141</v>
          </cell>
          <cell r="D8061">
            <v>1</v>
          </cell>
          <cell r="E8061" t="str">
            <v>KS</v>
          </cell>
          <cell r="F8061">
            <v>4141</v>
          </cell>
        </row>
        <row r="8062">
          <cell r="A8062">
            <v>7006462</v>
          </cell>
          <cell r="B8062" t="str">
            <v>Kloubový oblouk...RGBV 810 FS</v>
          </cell>
          <cell r="C8062">
            <v>3454</v>
          </cell>
          <cell r="D8062">
            <v>1</v>
          </cell>
          <cell r="E8062" t="str">
            <v>KS</v>
          </cell>
          <cell r="F8062">
            <v>3454</v>
          </cell>
        </row>
        <row r="8063">
          <cell r="A8063">
            <v>7006489</v>
          </cell>
          <cell r="B8063" t="str">
            <v>Kloubový oblouk...RGBV 820 FS</v>
          </cell>
          <cell r="C8063">
            <v>3710</v>
          </cell>
          <cell r="D8063">
            <v>1</v>
          </cell>
          <cell r="E8063" t="str">
            <v>KS</v>
          </cell>
          <cell r="F8063">
            <v>3710</v>
          </cell>
        </row>
        <row r="8064">
          <cell r="A8064">
            <v>7006500</v>
          </cell>
          <cell r="B8064" t="str">
            <v>Kloubový oblouk...RGBV 830 FS</v>
          </cell>
          <cell r="C8064">
            <v>3928</v>
          </cell>
          <cell r="D8064">
            <v>1</v>
          </cell>
          <cell r="E8064" t="str">
            <v>KS</v>
          </cell>
          <cell r="F8064">
            <v>3928</v>
          </cell>
        </row>
        <row r="8065">
          <cell r="A8065">
            <v>7006543</v>
          </cell>
          <cell r="B8065" t="str">
            <v>Kloubový oblouk...RGBV 850 FS</v>
          </cell>
          <cell r="C8065">
            <v>5196</v>
          </cell>
          <cell r="D8065">
            <v>1</v>
          </cell>
          <cell r="E8065" t="str">
            <v>KS</v>
          </cell>
          <cell r="F8065">
            <v>5196</v>
          </cell>
        </row>
        <row r="8066">
          <cell r="A8066">
            <v>7006624</v>
          </cell>
          <cell r="B8066" t="str">
            <v>Kloubový oblouk...RGBV 110 FS</v>
          </cell>
          <cell r="C8066">
            <v>3953</v>
          </cell>
          <cell r="D8066">
            <v>1</v>
          </cell>
          <cell r="E8066" t="str">
            <v>KS</v>
          </cell>
          <cell r="F8066">
            <v>3953</v>
          </cell>
        </row>
        <row r="8067">
          <cell r="A8067">
            <v>7006640</v>
          </cell>
          <cell r="B8067" t="str">
            <v>Kloubový oblouk...RGBV 120 FS</v>
          </cell>
          <cell r="C8067">
            <v>3996</v>
          </cell>
          <cell r="D8067">
            <v>1</v>
          </cell>
          <cell r="E8067" t="str">
            <v>KS</v>
          </cell>
          <cell r="F8067">
            <v>3996</v>
          </cell>
        </row>
        <row r="8068">
          <cell r="A8068">
            <v>7006667</v>
          </cell>
          <cell r="B8068" t="str">
            <v>Kloubový oblouk...RGBV 130 FS</v>
          </cell>
          <cell r="C8068">
            <v>4606</v>
          </cell>
          <cell r="D8068">
            <v>1</v>
          </cell>
          <cell r="E8068" t="str">
            <v>KS</v>
          </cell>
          <cell r="F8068">
            <v>4606</v>
          </cell>
        </row>
        <row r="8069">
          <cell r="A8069">
            <v>7006683</v>
          </cell>
          <cell r="B8069" t="str">
            <v>Kloubový oblouk...RGBV 140 FS</v>
          </cell>
          <cell r="C8069">
            <v>4858</v>
          </cell>
          <cell r="D8069">
            <v>1</v>
          </cell>
          <cell r="E8069" t="str">
            <v>KS</v>
          </cell>
          <cell r="F8069">
            <v>4858</v>
          </cell>
        </row>
        <row r="8070">
          <cell r="A8070">
            <v>7006705</v>
          </cell>
          <cell r="B8070" t="str">
            <v>Kloubový oblouk...RGBV 150 FS</v>
          </cell>
          <cell r="C8070">
            <v>6064</v>
          </cell>
          <cell r="D8070">
            <v>1</v>
          </cell>
          <cell r="E8070" t="str">
            <v>KS</v>
          </cell>
          <cell r="F8070">
            <v>6064</v>
          </cell>
        </row>
        <row r="8071">
          <cell r="A8071">
            <v>7006717</v>
          </cell>
          <cell r="B8071" t="str">
            <v>Kloubový oblouk...RGBV 160 FS</v>
          </cell>
          <cell r="C8071">
            <v>5448</v>
          </cell>
          <cell r="D8071">
            <v>1</v>
          </cell>
          <cell r="E8071" t="str">
            <v>KS</v>
          </cell>
          <cell r="F8071">
            <v>5448</v>
          </cell>
        </row>
        <row r="8072">
          <cell r="A8072">
            <v>7006762</v>
          </cell>
          <cell r="B8072" t="str">
            <v>Svislý oblouk 90°...RBV 640 F A4</v>
          </cell>
          <cell r="C8072">
            <v>4504</v>
          </cell>
          <cell r="D8072">
            <v>1</v>
          </cell>
          <cell r="E8072" t="str">
            <v>KS</v>
          </cell>
          <cell r="F8072">
            <v>4504</v>
          </cell>
        </row>
        <row r="8073">
          <cell r="A8073">
            <v>7007005</v>
          </cell>
          <cell r="B8073" t="str">
            <v>Svislý oblouk 90°...RBV 610 S FS</v>
          </cell>
          <cell r="C8073">
            <v>1023</v>
          </cell>
          <cell r="D8073">
            <v>1</v>
          </cell>
          <cell r="E8073" t="str">
            <v>KS</v>
          </cell>
          <cell r="F8073">
            <v>1023</v>
          </cell>
        </row>
        <row r="8074">
          <cell r="A8074">
            <v>7007006</v>
          </cell>
          <cell r="B8074" t="str">
            <v>Svislý oblouk 90 - stoupací...RBV 610 S FT</v>
          </cell>
          <cell r="C8074">
            <v>1428</v>
          </cell>
          <cell r="D8074">
            <v>1</v>
          </cell>
          <cell r="E8074" t="str">
            <v>KS</v>
          </cell>
          <cell r="F8074">
            <v>1428</v>
          </cell>
        </row>
        <row r="8075">
          <cell r="A8075">
            <v>7007009</v>
          </cell>
          <cell r="B8075" t="str">
            <v>Svislý oblouk 90°...RBV 615 S FS</v>
          </cell>
          <cell r="C8075">
            <v>1085</v>
          </cell>
          <cell r="D8075">
            <v>1</v>
          </cell>
          <cell r="E8075" t="str">
            <v>KS</v>
          </cell>
          <cell r="F8075">
            <v>1085</v>
          </cell>
        </row>
        <row r="8076">
          <cell r="A8076">
            <v>7007010</v>
          </cell>
          <cell r="B8076" t="str">
            <v>stoupající oblouk 90...RBV 615 S FT</v>
          </cell>
          <cell r="C8076">
            <v>1513</v>
          </cell>
          <cell r="D8076">
            <v>1</v>
          </cell>
          <cell r="E8076" t="str">
            <v>KS</v>
          </cell>
          <cell r="F8076">
            <v>1513</v>
          </cell>
        </row>
        <row r="8077">
          <cell r="A8077">
            <v>7007013</v>
          </cell>
          <cell r="B8077" t="str">
            <v>Svislý oblouk 90°...RBV 620 S FS</v>
          </cell>
          <cell r="C8077">
            <v>1128</v>
          </cell>
          <cell r="D8077">
            <v>1</v>
          </cell>
          <cell r="E8077" t="str">
            <v>KS</v>
          </cell>
          <cell r="F8077">
            <v>1128</v>
          </cell>
        </row>
        <row r="8078">
          <cell r="A8078">
            <v>7007014</v>
          </cell>
          <cell r="B8078" t="str">
            <v>Vertikální oblouk...RBV 620 S FT</v>
          </cell>
          <cell r="C8078">
            <v>1767</v>
          </cell>
          <cell r="D8078">
            <v>1</v>
          </cell>
          <cell r="E8078" t="str">
            <v>KS</v>
          </cell>
          <cell r="F8078">
            <v>1767</v>
          </cell>
        </row>
        <row r="8079">
          <cell r="A8079">
            <v>7007017</v>
          </cell>
          <cell r="B8079" t="str">
            <v>Svislý oblouk 90°...RBV 630 S FS</v>
          </cell>
          <cell r="C8079">
            <v>1294</v>
          </cell>
          <cell r="D8079">
            <v>1</v>
          </cell>
          <cell r="E8079" t="str">
            <v>KS</v>
          </cell>
          <cell r="F8079">
            <v>1294</v>
          </cell>
        </row>
        <row r="8080">
          <cell r="A8080">
            <v>7007018</v>
          </cell>
          <cell r="B8080" t="str">
            <v>Vertikální oblouk...RBV 630 S FT</v>
          </cell>
          <cell r="C8080">
            <v>1861</v>
          </cell>
          <cell r="D8080">
            <v>1</v>
          </cell>
          <cell r="E8080" t="str">
            <v>KS</v>
          </cell>
          <cell r="F8080">
            <v>1861</v>
          </cell>
        </row>
        <row r="8081">
          <cell r="A8081">
            <v>7007021</v>
          </cell>
          <cell r="B8081" t="str">
            <v>Svislý oblouk 90°...RBV 640 S FS</v>
          </cell>
          <cell r="C8081">
            <v>1453</v>
          </cell>
          <cell r="D8081">
            <v>1</v>
          </cell>
          <cell r="E8081" t="str">
            <v>KS</v>
          </cell>
          <cell r="F8081">
            <v>1453</v>
          </cell>
        </row>
        <row r="8082">
          <cell r="A8082">
            <v>7007022</v>
          </cell>
          <cell r="B8082" t="str">
            <v>Svislý oblouk 90 - stoupací...RBV 640 S FT</v>
          </cell>
          <cell r="C8082">
            <v>2071</v>
          </cell>
          <cell r="D8082">
            <v>1</v>
          </cell>
          <cell r="E8082" t="str">
            <v>KS</v>
          </cell>
          <cell r="F8082">
            <v>2071</v>
          </cell>
        </row>
        <row r="8083">
          <cell r="A8083">
            <v>7007025</v>
          </cell>
          <cell r="B8083" t="str">
            <v>Svislý oblouk 90°...RBV 650 S FS</v>
          </cell>
          <cell r="C8083">
            <v>1811</v>
          </cell>
          <cell r="D8083">
            <v>1</v>
          </cell>
          <cell r="E8083" t="str">
            <v>KS</v>
          </cell>
          <cell r="F8083">
            <v>1811</v>
          </cell>
        </row>
        <row r="8084">
          <cell r="A8084">
            <v>7007029</v>
          </cell>
          <cell r="B8084" t="str">
            <v>Svislý oblouk 90°...RBV 660 S FS</v>
          </cell>
          <cell r="C8084">
            <v>1761</v>
          </cell>
          <cell r="D8084">
            <v>1</v>
          </cell>
          <cell r="E8084" t="str">
            <v>KS</v>
          </cell>
          <cell r="F8084">
            <v>1761</v>
          </cell>
        </row>
        <row r="8085">
          <cell r="A8085">
            <v>7007055</v>
          </cell>
          <cell r="B8085" t="str">
            <v>Svislý oblouk 90°...RBV 610 F FS</v>
          </cell>
          <cell r="C8085">
            <v>1023</v>
          </cell>
          <cell r="D8085">
            <v>1</v>
          </cell>
          <cell r="E8085" t="str">
            <v>KS</v>
          </cell>
          <cell r="F8085">
            <v>1023</v>
          </cell>
        </row>
        <row r="8086">
          <cell r="A8086">
            <v>7007056</v>
          </cell>
          <cell r="B8086" t="str">
            <v>Svislý oblouk 90 - Klesající...RBV 610 F FT</v>
          </cell>
          <cell r="C8086">
            <v>1428</v>
          </cell>
          <cell r="D8086">
            <v>1</v>
          </cell>
          <cell r="E8086" t="str">
            <v>KS</v>
          </cell>
          <cell r="F8086">
            <v>1428</v>
          </cell>
        </row>
        <row r="8087">
          <cell r="A8087">
            <v>7007059</v>
          </cell>
          <cell r="B8087" t="str">
            <v>Svislý oblouk 90°...RBV 615 F FS</v>
          </cell>
          <cell r="C8087">
            <v>1085</v>
          </cell>
          <cell r="D8087">
            <v>1</v>
          </cell>
          <cell r="E8087" t="str">
            <v>KS</v>
          </cell>
          <cell r="F8087">
            <v>1085</v>
          </cell>
        </row>
        <row r="8088">
          <cell r="A8088">
            <v>7007060</v>
          </cell>
          <cell r="B8088" t="str">
            <v>Klesající oblouk 90...RBV 615 F FT</v>
          </cell>
          <cell r="C8088">
            <v>1513</v>
          </cell>
          <cell r="D8088">
            <v>1</v>
          </cell>
          <cell r="E8088" t="str">
            <v>KS</v>
          </cell>
          <cell r="F8088">
            <v>1513</v>
          </cell>
        </row>
        <row r="8089">
          <cell r="A8089">
            <v>7007063</v>
          </cell>
          <cell r="B8089" t="str">
            <v>Svislý oblouk 90°...RBV 620 F FS</v>
          </cell>
          <cell r="C8089">
            <v>1128</v>
          </cell>
          <cell r="D8089">
            <v>1</v>
          </cell>
          <cell r="E8089" t="str">
            <v>KS</v>
          </cell>
          <cell r="F8089">
            <v>1128</v>
          </cell>
        </row>
        <row r="8090">
          <cell r="A8090">
            <v>7007064</v>
          </cell>
          <cell r="B8090" t="str">
            <v>Svislý oblouk 90 - Klesající...RBV 620 F FT</v>
          </cell>
          <cell r="C8090">
            <v>1767</v>
          </cell>
          <cell r="D8090">
            <v>1</v>
          </cell>
          <cell r="E8090" t="str">
            <v>KS</v>
          </cell>
          <cell r="F8090">
            <v>1767</v>
          </cell>
        </row>
        <row r="8091">
          <cell r="A8091">
            <v>7007067</v>
          </cell>
          <cell r="B8091" t="str">
            <v>Svislý oblouk 90°...RBV 630 F FS</v>
          </cell>
          <cell r="C8091">
            <v>1294</v>
          </cell>
          <cell r="D8091">
            <v>1</v>
          </cell>
          <cell r="E8091" t="str">
            <v>KS</v>
          </cell>
          <cell r="F8091">
            <v>1294</v>
          </cell>
        </row>
        <row r="8092">
          <cell r="A8092">
            <v>7007068</v>
          </cell>
          <cell r="B8092" t="str">
            <v>Svislý oblouk 90 - klesající...RBV 630 F FT</v>
          </cell>
          <cell r="C8092">
            <v>1861</v>
          </cell>
          <cell r="D8092">
            <v>1</v>
          </cell>
          <cell r="E8092" t="str">
            <v>KS</v>
          </cell>
          <cell r="F8092">
            <v>1861</v>
          </cell>
        </row>
        <row r="8093">
          <cell r="A8093">
            <v>7007071</v>
          </cell>
          <cell r="B8093" t="str">
            <v>Svislý oblouk 90°...RBV 640 F FS</v>
          </cell>
          <cell r="C8093">
            <v>1453</v>
          </cell>
          <cell r="D8093">
            <v>1</v>
          </cell>
          <cell r="E8093" t="str">
            <v>KS</v>
          </cell>
          <cell r="F8093">
            <v>1453</v>
          </cell>
        </row>
        <row r="8094">
          <cell r="A8094">
            <v>7007072</v>
          </cell>
          <cell r="B8094" t="str">
            <v>Svislý oblouk 90 - klesající...RBV 640 F FT</v>
          </cell>
          <cell r="C8094">
            <v>2071</v>
          </cell>
          <cell r="D8094">
            <v>1</v>
          </cell>
          <cell r="E8094" t="str">
            <v>KS</v>
          </cell>
          <cell r="F8094">
            <v>2071</v>
          </cell>
        </row>
        <row r="8095">
          <cell r="A8095">
            <v>7007075</v>
          </cell>
          <cell r="B8095" t="str">
            <v>Svislý oblouk 90°...RBV 650 F FS</v>
          </cell>
          <cell r="C8095">
            <v>1847</v>
          </cell>
          <cell r="D8095">
            <v>1</v>
          </cell>
          <cell r="E8095" t="str">
            <v>KS</v>
          </cell>
          <cell r="F8095">
            <v>1847</v>
          </cell>
        </row>
        <row r="8096">
          <cell r="A8096">
            <v>7007079</v>
          </cell>
          <cell r="B8096" t="str">
            <v>Svislý oblouk 90°...RBV 660 F FS</v>
          </cell>
          <cell r="C8096">
            <v>1761</v>
          </cell>
          <cell r="D8096">
            <v>1</v>
          </cell>
          <cell r="E8096" t="str">
            <v>KS</v>
          </cell>
          <cell r="F8096">
            <v>1761</v>
          </cell>
        </row>
        <row r="8097">
          <cell r="A8097">
            <v>7007080</v>
          </cell>
          <cell r="B8097" t="str">
            <v>Svislý oblouk 90 - Klesající...RBV 660 F FT</v>
          </cell>
          <cell r="C8097">
            <v>2342</v>
          </cell>
          <cell r="D8097">
            <v>1</v>
          </cell>
          <cell r="E8097" t="str">
            <v>KS</v>
          </cell>
          <cell r="F8097">
            <v>2342</v>
          </cell>
        </row>
        <row r="8098">
          <cell r="A8098">
            <v>7007105</v>
          </cell>
          <cell r="B8098" t="str">
            <v>Svislý oblouk 90°...RBV 610 S A2</v>
          </cell>
          <cell r="C8098">
            <v>2441</v>
          </cell>
          <cell r="D8098">
            <v>1</v>
          </cell>
          <cell r="E8098" t="str">
            <v>KS</v>
          </cell>
          <cell r="F8098">
            <v>2441</v>
          </cell>
        </row>
        <row r="8099">
          <cell r="A8099">
            <v>7007109</v>
          </cell>
          <cell r="B8099" t="str">
            <v>Svislý oblouk 90°...RBV 620 S A2</v>
          </cell>
          <cell r="C8099">
            <v>2636</v>
          </cell>
          <cell r="D8099">
            <v>1</v>
          </cell>
          <cell r="E8099" t="str">
            <v>KS</v>
          </cell>
          <cell r="F8099">
            <v>2636</v>
          </cell>
        </row>
        <row r="8100">
          <cell r="A8100">
            <v>7007113</v>
          </cell>
          <cell r="B8100" t="str">
            <v>Svislý oblouk 90°...RBV 630 S A2</v>
          </cell>
          <cell r="C8100">
            <v>3011</v>
          </cell>
          <cell r="D8100">
            <v>1</v>
          </cell>
          <cell r="E8100" t="str">
            <v>KS</v>
          </cell>
          <cell r="F8100">
            <v>3011</v>
          </cell>
        </row>
        <row r="8101">
          <cell r="A8101">
            <v>7007117</v>
          </cell>
          <cell r="B8101" t="str">
            <v>Svislý oblouk 90°...RBV 640 S A2</v>
          </cell>
          <cell r="C8101">
            <v>3573</v>
          </cell>
          <cell r="D8101">
            <v>1</v>
          </cell>
          <cell r="E8101" t="str">
            <v>KS</v>
          </cell>
          <cell r="F8101">
            <v>3573</v>
          </cell>
        </row>
        <row r="8102">
          <cell r="A8102">
            <v>7007119</v>
          </cell>
          <cell r="B8102" t="str">
            <v>Svislý oblouk 90°...RBV 650 S A2</v>
          </cell>
          <cell r="C8102">
            <v>4192</v>
          </cell>
          <cell r="D8102">
            <v>1</v>
          </cell>
          <cell r="E8102" t="str">
            <v>KS</v>
          </cell>
          <cell r="F8102">
            <v>4192</v>
          </cell>
        </row>
        <row r="8103">
          <cell r="A8103">
            <v>7007121</v>
          </cell>
          <cell r="B8103" t="str">
            <v>Svislý oblouk 90°...RBV 660 S A2</v>
          </cell>
          <cell r="C8103">
            <v>4821</v>
          </cell>
          <cell r="D8103">
            <v>1</v>
          </cell>
          <cell r="E8103" t="str">
            <v>KS</v>
          </cell>
          <cell r="F8103">
            <v>4821</v>
          </cell>
        </row>
        <row r="8104">
          <cell r="A8104">
            <v>7007155</v>
          </cell>
          <cell r="B8104" t="str">
            <v>Svislý oblouk 90°...RBV 610 F A2</v>
          </cell>
          <cell r="C8104">
            <v>2433</v>
          </cell>
          <cell r="D8104">
            <v>1</v>
          </cell>
          <cell r="E8104" t="str">
            <v>KS</v>
          </cell>
          <cell r="F8104">
            <v>2433</v>
          </cell>
        </row>
        <row r="8105">
          <cell r="A8105">
            <v>7007157</v>
          </cell>
          <cell r="B8105" t="str">
            <v>Svislý oblouk 90°...RBV 620 F A2</v>
          </cell>
          <cell r="C8105">
            <v>2636</v>
          </cell>
          <cell r="D8105">
            <v>1</v>
          </cell>
          <cell r="E8105" t="str">
            <v>KS</v>
          </cell>
          <cell r="F8105">
            <v>2636</v>
          </cell>
        </row>
        <row r="8106">
          <cell r="A8106">
            <v>7007159</v>
          </cell>
          <cell r="B8106" t="str">
            <v>Svislý oblouk 90°...RBV 630 F A2</v>
          </cell>
          <cell r="C8106">
            <v>3011</v>
          </cell>
          <cell r="D8106">
            <v>1</v>
          </cell>
          <cell r="E8106" t="str">
            <v>KS</v>
          </cell>
          <cell r="F8106">
            <v>3011</v>
          </cell>
        </row>
        <row r="8107">
          <cell r="A8107">
            <v>7007161</v>
          </cell>
          <cell r="B8107" t="str">
            <v>Svislý oblouk 90°...RBV 640 F A2</v>
          </cell>
          <cell r="C8107">
            <v>3573</v>
          </cell>
          <cell r="D8107">
            <v>1</v>
          </cell>
          <cell r="E8107" t="str">
            <v>KS</v>
          </cell>
          <cell r="F8107">
            <v>3573</v>
          </cell>
        </row>
        <row r="8108">
          <cell r="A8108">
            <v>7007163</v>
          </cell>
          <cell r="B8108" t="str">
            <v>Svislý oblouk 90°...RBV 650 F A2</v>
          </cell>
          <cell r="C8108">
            <v>4192</v>
          </cell>
          <cell r="D8108">
            <v>1</v>
          </cell>
          <cell r="E8108" t="str">
            <v>KS</v>
          </cell>
          <cell r="F8108">
            <v>4192</v>
          </cell>
        </row>
        <row r="8109">
          <cell r="A8109">
            <v>7007165</v>
          </cell>
          <cell r="B8109" t="str">
            <v>Svislý oblouk 90°...RBV 660 F A2</v>
          </cell>
          <cell r="C8109">
            <v>4821</v>
          </cell>
          <cell r="D8109">
            <v>1</v>
          </cell>
          <cell r="E8109" t="str">
            <v>KS</v>
          </cell>
          <cell r="F8109">
            <v>4821</v>
          </cell>
        </row>
        <row r="8110">
          <cell r="A8110">
            <v>7007174</v>
          </cell>
          <cell r="B8110" t="str">
            <v>Svislý oblouk 90°...RBV 310 S FS</v>
          </cell>
          <cell r="C8110">
            <v>1204</v>
          </cell>
          <cell r="D8110">
            <v>1</v>
          </cell>
          <cell r="E8110" t="str">
            <v>KS</v>
          </cell>
          <cell r="F8110">
            <v>1204</v>
          </cell>
        </row>
        <row r="8111">
          <cell r="A8111">
            <v>7007176</v>
          </cell>
          <cell r="B8111" t="str">
            <v>Svislý oblouk 90°...RBV 310 S FT</v>
          </cell>
          <cell r="C8111">
            <v>1849</v>
          </cell>
          <cell r="D8111">
            <v>1</v>
          </cell>
          <cell r="E8111" t="str">
            <v>KS</v>
          </cell>
          <cell r="F8111">
            <v>1849</v>
          </cell>
        </row>
        <row r="8112">
          <cell r="A8112">
            <v>7007186</v>
          </cell>
          <cell r="B8112" t="str">
            <v>Svislý oblouk 90°...RBV 330 S FS</v>
          </cell>
          <cell r="C8112">
            <v>1389</v>
          </cell>
          <cell r="D8112">
            <v>1</v>
          </cell>
          <cell r="E8112" t="str">
            <v>KS</v>
          </cell>
          <cell r="F8112">
            <v>1389</v>
          </cell>
        </row>
        <row r="8113">
          <cell r="A8113">
            <v>7007204</v>
          </cell>
          <cell r="B8113" t="str">
            <v>Svislý oblouk 90°...RBV 310 F FS</v>
          </cell>
          <cell r="C8113">
            <v>1204</v>
          </cell>
          <cell r="D8113">
            <v>1</v>
          </cell>
          <cell r="E8113" t="str">
            <v>KS</v>
          </cell>
          <cell r="F8113">
            <v>1204</v>
          </cell>
        </row>
        <row r="8114">
          <cell r="A8114">
            <v>7007206</v>
          </cell>
          <cell r="B8114" t="str">
            <v>Svislý oblouk 90°...RBV 310 F FT</v>
          </cell>
          <cell r="C8114">
            <v>1849</v>
          </cell>
          <cell r="D8114">
            <v>1</v>
          </cell>
          <cell r="E8114" t="str">
            <v>KS</v>
          </cell>
          <cell r="F8114">
            <v>1849</v>
          </cell>
        </row>
        <row r="8115">
          <cell r="A8115">
            <v>7007212</v>
          </cell>
          <cell r="B8115" t="str">
            <v>Svislý oblouk 90°...RBV 320 F FS</v>
          </cell>
          <cell r="C8115">
            <v>1395</v>
          </cell>
          <cell r="D8115">
            <v>1</v>
          </cell>
          <cell r="E8115" t="str">
            <v>KS</v>
          </cell>
          <cell r="F8115">
            <v>1395</v>
          </cell>
        </row>
        <row r="8116">
          <cell r="A8116">
            <v>7007230</v>
          </cell>
          <cell r="B8116" t="str">
            <v>Svislý oblouk 90°...RBV 810 S FS</v>
          </cell>
          <cell r="C8116">
            <v>1272</v>
          </cell>
          <cell r="D8116">
            <v>1</v>
          </cell>
          <cell r="E8116" t="str">
            <v>KS</v>
          </cell>
          <cell r="F8116">
            <v>1272</v>
          </cell>
        </row>
        <row r="8117">
          <cell r="A8117">
            <v>7007231</v>
          </cell>
          <cell r="B8117" t="str">
            <v>Svislý oblouk 90°...RBV 810 S FT</v>
          </cell>
          <cell r="C8117">
            <v>2285</v>
          </cell>
          <cell r="D8117">
            <v>1</v>
          </cell>
          <cell r="E8117" t="str">
            <v>KS</v>
          </cell>
          <cell r="F8117">
            <v>2285</v>
          </cell>
        </row>
        <row r="8118">
          <cell r="A8118">
            <v>7007234</v>
          </cell>
          <cell r="B8118" t="str">
            <v>Svislý oblouk 90°...RBV 820 S FS</v>
          </cell>
          <cell r="C8118">
            <v>1411</v>
          </cell>
          <cell r="D8118">
            <v>1</v>
          </cell>
          <cell r="E8118" t="str">
            <v>KS</v>
          </cell>
          <cell r="F8118">
            <v>1411</v>
          </cell>
        </row>
        <row r="8119">
          <cell r="A8119">
            <v>7007235</v>
          </cell>
          <cell r="B8119" t="str">
            <v>Svislý oblouk 90°...RBV 820 S FT</v>
          </cell>
          <cell r="C8119">
            <v>2211</v>
          </cell>
          <cell r="D8119">
            <v>1</v>
          </cell>
          <cell r="E8119" t="str">
            <v>KS</v>
          </cell>
          <cell r="F8119">
            <v>2211</v>
          </cell>
        </row>
        <row r="8120">
          <cell r="A8120">
            <v>7007238</v>
          </cell>
          <cell r="B8120" t="str">
            <v>Svislý oblouk 90°...RBV 830 S FS</v>
          </cell>
          <cell r="C8120">
            <v>1553</v>
          </cell>
          <cell r="D8120">
            <v>1</v>
          </cell>
          <cell r="E8120" t="str">
            <v>KS</v>
          </cell>
          <cell r="F8120">
            <v>1553</v>
          </cell>
        </row>
        <row r="8121">
          <cell r="A8121">
            <v>7007242</v>
          </cell>
          <cell r="B8121" t="str">
            <v>Svislý oblouk 90°...RBV 840 S FS</v>
          </cell>
          <cell r="C8121">
            <v>1745</v>
          </cell>
          <cell r="D8121">
            <v>1</v>
          </cell>
          <cell r="E8121" t="str">
            <v>KS</v>
          </cell>
          <cell r="F8121">
            <v>1745</v>
          </cell>
        </row>
        <row r="8122">
          <cell r="A8122">
            <v>7007246</v>
          </cell>
          <cell r="B8122" t="str">
            <v>Svislý oblouk 90°...RBV 850 S FS</v>
          </cell>
          <cell r="C8122">
            <v>2012</v>
          </cell>
          <cell r="D8122">
            <v>1</v>
          </cell>
          <cell r="E8122" t="str">
            <v>KS</v>
          </cell>
          <cell r="F8122">
            <v>2012</v>
          </cell>
        </row>
        <row r="8123">
          <cell r="A8123">
            <v>7007270</v>
          </cell>
          <cell r="B8123" t="str">
            <v>Svislý oblouk 90°...RBV 810 F FS</v>
          </cell>
          <cell r="C8123">
            <v>1272</v>
          </cell>
          <cell r="D8123">
            <v>1</v>
          </cell>
          <cell r="E8123" t="str">
            <v>KS</v>
          </cell>
          <cell r="F8123">
            <v>1272</v>
          </cell>
        </row>
        <row r="8124">
          <cell r="A8124">
            <v>7007271</v>
          </cell>
          <cell r="B8124" t="str">
            <v>Svislý oblouk 90°...RBV 810 F FT</v>
          </cell>
          <cell r="C8124">
            <v>1941</v>
          </cell>
          <cell r="D8124">
            <v>1</v>
          </cell>
          <cell r="E8124" t="str">
            <v>KS</v>
          </cell>
          <cell r="F8124">
            <v>1941</v>
          </cell>
        </row>
        <row r="8125">
          <cell r="A8125">
            <v>7007274</v>
          </cell>
          <cell r="B8125" t="str">
            <v>Svislý oblouk 90°...RBV 820 F FS</v>
          </cell>
          <cell r="C8125">
            <v>1411</v>
          </cell>
          <cell r="D8125">
            <v>1</v>
          </cell>
          <cell r="E8125" t="str">
            <v>KS</v>
          </cell>
          <cell r="F8125">
            <v>1411</v>
          </cell>
        </row>
        <row r="8126">
          <cell r="A8126">
            <v>7007275</v>
          </cell>
          <cell r="B8126" t="str">
            <v>Svislý oblouk 90°...RBV 820 F FT</v>
          </cell>
          <cell r="C8126">
            <v>2077</v>
          </cell>
          <cell r="D8126">
            <v>1</v>
          </cell>
          <cell r="E8126" t="str">
            <v>KS</v>
          </cell>
          <cell r="F8126">
            <v>2077</v>
          </cell>
        </row>
        <row r="8127">
          <cell r="A8127">
            <v>7007278</v>
          </cell>
          <cell r="B8127" t="str">
            <v>Svislý oblouk 90°...RBV 830 F FS</v>
          </cell>
          <cell r="C8127">
            <v>1587</v>
          </cell>
          <cell r="D8127">
            <v>1</v>
          </cell>
          <cell r="E8127" t="str">
            <v>KS</v>
          </cell>
          <cell r="F8127">
            <v>1587</v>
          </cell>
        </row>
        <row r="8128">
          <cell r="A8128">
            <v>7007282</v>
          </cell>
          <cell r="B8128" t="str">
            <v>Svislý oblouk 90°...RBV 840 F FS</v>
          </cell>
          <cell r="C8128">
            <v>1745</v>
          </cell>
          <cell r="D8128">
            <v>1</v>
          </cell>
          <cell r="E8128" t="str">
            <v>KS</v>
          </cell>
          <cell r="F8128">
            <v>1745</v>
          </cell>
        </row>
        <row r="8129">
          <cell r="A8129">
            <v>7007286</v>
          </cell>
          <cell r="B8129" t="str">
            <v>Svislý oblouk 90°...RBV 850 F FS</v>
          </cell>
          <cell r="C8129">
            <v>2012</v>
          </cell>
          <cell r="D8129">
            <v>1</v>
          </cell>
          <cell r="E8129" t="str">
            <v>KS</v>
          </cell>
          <cell r="F8129">
            <v>2012</v>
          </cell>
        </row>
        <row r="8130">
          <cell r="A8130">
            <v>7007310</v>
          </cell>
          <cell r="B8130" t="str">
            <v>Svislý oblouk 90°...RBV 110 S FS</v>
          </cell>
          <cell r="C8130">
            <v>1501</v>
          </cell>
          <cell r="D8130">
            <v>1</v>
          </cell>
          <cell r="E8130" t="str">
            <v>KS</v>
          </cell>
          <cell r="F8130">
            <v>1501</v>
          </cell>
        </row>
        <row r="8131">
          <cell r="A8131">
            <v>7007312</v>
          </cell>
          <cell r="B8131" t="str">
            <v>Svislý oblouk 90°...RBV 115 S FS</v>
          </cell>
          <cell r="C8131">
            <v>1462</v>
          </cell>
          <cell r="D8131">
            <v>1</v>
          </cell>
          <cell r="E8131" t="str">
            <v>KS</v>
          </cell>
          <cell r="F8131">
            <v>1462</v>
          </cell>
        </row>
        <row r="8132">
          <cell r="A8132">
            <v>7007314</v>
          </cell>
          <cell r="B8132" t="str">
            <v>Svislý oblouk 90°...RBV 120 S FS</v>
          </cell>
          <cell r="C8132">
            <v>1604</v>
          </cell>
          <cell r="D8132">
            <v>1</v>
          </cell>
          <cell r="E8132" t="str">
            <v>KS</v>
          </cell>
          <cell r="F8132">
            <v>1604</v>
          </cell>
        </row>
        <row r="8133">
          <cell r="A8133">
            <v>7007318</v>
          </cell>
          <cell r="B8133" t="str">
            <v>Svislý oblouk 90°...RBV 130 S FS</v>
          </cell>
          <cell r="C8133">
            <v>1795</v>
          </cell>
          <cell r="D8133">
            <v>1</v>
          </cell>
          <cell r="E8133" t="str">
            <v>KS</v>
          </cell>
          <cell r="F8133">
            <v>1795</v>
          </cell>
        </row>
        <row r="8134">
          <cell r="A8134">
            <v>7007319</v>
          </cell>
          <cell r="B8134" t="str">
            <v>Svislý oblouk 90°...RBV 130 S FT</v>
          </cell>
          <cell r="C8134">
            <v>2536</v>
          </cell>
          <cell r="D8134">
            <v>1</v>
          </cell>
          <cell r="E8134" t="str">
            <v>KS</v>
          </cell>
          <cell r="F8134">
            <v>2536</v>
          </cell>
        </row>
        <row r="8135">
          <cell r="A8135">
            <v>7007322</v>
          </cell>
          <cell r="B8135" t="str">
            <v>Svislý oblouk 90°...RBV 140 S FS</v>
          </cell>
          <cell r="C8135">
            <v>2010</v>
          </cell>
          <cell r="D8135">
            <v>1</v>
          </cell>
          <cell r="E8135" t="str">
            <v>KS</v>
          </cell>
          <cell r="F8135">
            <v>2010</v>
          </cell>
        </row>
        <row r="8136">
          <cell r="A8136">
            <v>7007327</v>
          </cell>
          <cell r="B8136" t="str">
            <v>Svislý oblouk 90°...RBV 150 S FT</v>
          </cell>
          <cell r="C8136">
            <v>3115</v>
          </cell>
          <cell r="D8136">
            <v>1</v>
          </cell>
          <cell r="E8136" t="str">
            <v>KS</v>
          </cell>
          <cell r="F8136">
            <v>3115</v>
          </cell>
        </row>
        <row r="8137">
          <cell r="A8137">
            <v>7007330</v>
          </cell>
          <cell r="B8137" t="str">
            <v>Svislý oblouk 90°...RBV 155 S FS</v>
          </cell>
          <cell r="C8137">
            <v>2544</v>
          </cell>
          <cell r="D8137">
            <v>1</v>
          </cell>
          <cell r="E8137" t="str">
            <v>KS</v>
          </cell>
          <cell r="F8137">
            <v>2544</v>
          </cell>
        </row>
        <row r="8138">
          <cell r="A8138">
            <v>7007333</v>
          </cell>
          <cell r="B8138" t="str">
            <v>Svislý oblouk 90°...RBV 160 S FS</v>
          </cell>
          <cell r="C8138">
            <v>2586</v>
          </cell>
          <cell r="D8138">
            <v>1</v>
          </cell>
          <cell r="E8138" t="str">
            <v>KS</v>
          </cell>
          <cell r="F8138">
            <v>2586</v>
          </cell>
        </row>
        <row r="8139">
          <cell r="A8139">
            <v>7007350</v>
          </cell>
          <cell r="B8139" t="str">
            <v>Svislý oblouk 90°...RBV 110 F FS</v>
          </cell>
          <cell r="C8139">
            <v>1501</v>
          </cell>
          <cell r="D8139">
            <v>1</v>
          </cell>
          <cell r="E8139" t="str">
            <v>KS</v>
          </cell>
          <cell r="F8139">
            <v>1501</v>
          </cell>
        </row>
        <row r="8140">
          <cell r="A8140">
            <v>7007352</v>
          </cell>
          <cell r="B8140" t="str">
            <v>Svislý oblouk 90°...RBV 115 F FS</v>
          </cell>
          <cell r="C8140">
            <v>1462</v>
          </cell>
          <cell r="D8140">
            <v>1</v>
          </cell>
          <cell r="E8140" t="str">
            <v>KS</v>
          </cell>
          <cell r="F8140">
            <v>1462</v>
          </cell>
        </row>
        <row r="8141">
          <cell r="A8141">
            <v>7007353</v>
          </cell>
          <cell r="B8141" t="str">
            <v>Svislý oblouk 90°...RBV 115 F FT</v>
          </cell>
          <cell r="C8141">
            <v>2234</v>
          </cell>
          <cell r="D8141">
            <v>1</v>
          </cell>
          <cell r="E8141" t="str">
            <v>KS</v>
          </cell>
          <cell r="F8141">
            <v>2234</v>
          </cell>
        </row>
        <row r="8142">
          <cell r="A8142">
            <v>7007354</v>
          </cell>
          <cell r="B8142" t="str">
            <v>Svislý oblouk 90°...RBV 120 F FS</v>
          </cell>
          <cell r="C8142">
            <v>1604</v>
          </cell>
          <cell r="D8142">
            <v>1</v>
          </cell>
          <cell r="E8142" t="str">
            <v>KS</v>
          </cell>
          <cell r="F8142">
            <v>1604</v>
          </cell>
        </row>
        <row r="8143">
          <cell r="A8143">
            <v>7007358</v>
          </cell>
          <cell r="B8143" t="str">
            <v>Svislý oblouk 90°...RBV 130 F FS</v>
          </cell>
          <cell r="C8143">
            <v>1795</v>
          </cell>
          <cell r="D8143">
            <v>1</v>
          </cell>
          <cell r="E8143" t="str">
            <v>KS</v>
          </cell>
          <cell r="F8143">
            <v>1795</v>
          </cell>
        </row>
        <row r="8144">
          <cell r="A8144">
            <v>7007359</v>
          </cell>
          <cell r="B8144" t="str">
            <v>Svislý oblouk 90°...RBV 130 F FT</v>
          </cell>
          <cell r="C8144">
            <v>2536</v>
          </cell>
          <cell r="D8144">
            <v>1</v>
          </cell>
          <cell r="E8144" t="str">
            <v>KS</v>
          </cell>
          <cell r="F8144">
            <v>2536</v>
          </cell>
        </row>
        <row r="8145">
          <cell r="A8145">
            <v>7007362</v>
          </cell>
          <cell r="B8145" t="str">
            <v>Svislý oblouk 90°...RBV 140 F FS</v>
          </cell>
          <cell r="C8145">
            <v>2037</v>
          </cell>
          <cell r="D8145">
            <v>1</v>
          </cell>
          <cell r="E8145" t="str">
            <v>KS</v>
          </cell>
          <cell r="F8145">
            <v>2037</v>
          </cell>
        </row>
        <row r="8146">
          <cell r="A8146">
            <v>7007366</v>
          </cell>
          <cell r="B8146" t="str">
            <v>Svislý oblouk 90°...RBV 150 F FS</v>
          </cell>
          <cell r="C8146">
            <v>2405</v>
          </cell>
          <cell r="D8146">
            <v>1</v>
          </cell>
          <cell r="E8146" t="str">
            <v>KS</v>
          </cell>
          <cell r="F8146">
            <v>2405</v>
          </cell>
        </row>
        <row r="8147">
          <cell r="A8147">
            <v>7007367</v>
          </cell>
          <cell r="B8147" t="str">
            <v>Svislý oblouk 90°...RBV 150 F FT</v>
          </cell>
          <cell r="C8147">
            <v>3115</v>
          </cell>
          <cell r="D8147">
            <v>1</v>
          </cell>
          <cell r="E8147" t="str">
            <v>KS</v>
          </cell>
          <cell r="F8147">
            <v>3115</v>
          </cell>
        </row>
        <row r="8148">
          <cell r="A8148">
            <v>7007370</v>
          </cell>
          <cell r="B8148" t="str">
            <v>Svislý oblouk 90°...RBV 155 F FS</v>
          </cell>
          <cell r="C8148">
            <v>2528</v>
          </cell>
          <cell r="D8148">
            <v>1</v>
          </cell>
          <cell r="E8148" t="str">
            <v>KS</v>
          </cell>
          <cell r="F8148">
            <v>2528</v>
          </cell>
        </row>
        <row r="8149">
          <cell r="A8149">
            <v>7007373</v>
          </cell>
          <cell r="B8149" t="str">
            <v>Svislý oblouk 90°...RBV 160 F FS</v>
          </cell>
          <cell r="C8149">
            <v>2586</v>
          </cell>
          <cell r="D8149">
            <v>1</v>
          </cell>
          <cell r="E8149" t="str">
            <v>KS</v>
          </cell>
          <cell r="F8149">
            <v>2586</v>
          </cell>
        </row>
        <row r="8150">
          <cell r="A8150">
            <v>7007374</v>
          </cell>
          <cell r="B8150" t="str">
            <v>Svislý oblouk 90°...RBV 160 F FT</v>
          </cell>
          <cell r="C8150">
            <v>3740</v>
          </cell>
          <cell r="D8150">
            <v>1</v>
          </cell>
          <cell r="E8150" t="str">
            <v>KS</v>
          </cell>
          <cell r="F8150">
            <v>3740</v>
          </cell>
        </row>
        <row r="8151">
          <cell r="A8151">
            <v>7007398</v>
          </cell>
          <cell r="B8151" t="str">
            <v>Svislý oblouk 90°...RBV 110 S FT</v>
          </cell>
          <cell r="C8151">
            <v>2107</v>
          </cell>
          <cell r="D8151">
            <v>1</v>
          </cell>
          <cell r="E8151" t="str">
            <v>KS</v>
          </cell>
          <cell r="F8151">
            <v>2107</v>
          </cell>
        </row>
        <row r="8152">
          <cell r="A8152">
            <v>7007400</v>
          </cell>
          <cell r="B8152" t="str">
            <v>Svislý oblouk 90°...RBV 120 S FT</v>
          </cell>
          <cell r="C8152">
            <v>2271</v>
          </cell>
          <cell r="D8152">
            <v>1</v>
          </cell>
          <cell r="E8152" t="str">
            <v>KS</v>
          </cell>
          <cell r="F8152">
            <v>2271</v>
          </cell>
        </row>
        <row r="8153">
          <cell r="A8153">
            <v>7007404</v>
          </cell>
          <cell r="B8153" t="str">
            <v>Svislý oblouk 90°...RBV 140 S FT</v>
          </cell>
          <cell r="C8153">
            <v>2720</v>
          </cell>
          <cell r="D8153">
            <v>1</v>
          </cell>
          <cell r="E8153" t="str">
            <v>KS</v>
          </cell>
          <cell r="F8153">
            <v>2720</v>
          </cell>
        </row>
        <row r="8154">
          <cell r="A8154">
            <v>7007468</v>
          </cell>
          <cell r="B8154" t="str">
            <v>Svislý oblouk 90°...RBV 110 F FT</v>
          </cell>
          <cell r="C8154">
            <v>2107</v>
          </cell>
          <cell r="D8154">
            <v>1</v>
          </cell>
          <cell r="E8154" t="str">
            <v>KS</v>
          </cell>
          <cell r="F8154">
            <v>2107</v>
          </cell>
        </row>
        <row r="8155">
          <cell r="A8155">
            <v>7007470</v>
          </cell>
          <cell r="B8155" t="str">
            <v>Svislý oblouk 90°...RBV 120 F FT</v>
          </cell>
          <cell r="C8155">
            <v>2271</v>
          </cell>
          <cell r="D8155">
            <v>1</v>
          </cell>
          <cell r="E8155" t="str">
            <v>KS</v>
          </cell>
          <cell r="F8155">
            <v>2271</v>
          </cell>
        </row>
        <row r="8156">
          <cell r="A8156">
            <v>7007474</v>
          </cell>
          <cell r="B8156" t="str">
            <v>Svislý oblouk 90°...RBV 140 F FT</v>
          </cell>
          <cell r="C8156">
            <v>3206</v>
          </cell>
          <cell r="D8156">
            <v>1</v>
          </cell>
          <cell r="E8156" t="str">
            <v>KS</v>
          </cell>
          <cell r="F8156">
            <v>3206</v>
          </cell>
        </row>
        <row r="8157">
          <cell r="A8157">
            <v>7027027</v>
          </cell>
          <cell r="B8157" t="str">
            <v>Křížení...RKM 630 FT</v>
          </cell>
          <cell r="C8157">
            <v>3384</v>
          </cell>
          <cell r="D8157">
            <v>1</v>
          </cell>
          <cell r="E8157" t="str">
            <v>KS</v>
          </cell>
          <cell r="F8157">
            <v>3384</v>
          </cell>
        </row>
        <row r="8158">
          <cell r="A8158">
            <v>7027051</v>
          </cell>
          <cell r="B8158" t="str">
            <v>Křížení...RKM 650 A2</v>
          </cell>
          <cell r="C8158">
            <v>8968</v>
          </cell>
          <cell r="D8158">
            <v>1</v>
          </cell>
          <cell r="E8158" t="str">
            <v>KS</v>
          </cell>
          <cell r="F8158">
            <v>8968</v>
          </cell>
        </row>
        <row r="8159">
          <cell r="A8159">
            <v>7027071</v>
          </cell>
          <cell r="B8159" t="str">
            <v>Křížení...RKM 650 A4</v>
          </cell>
          <cell r="C8159">
            <v>13457</v>
          </cell>
          <cell r="D8159">
            <v>1</v>
          </cell>
          <cell r="E8159" t="str">
            <v>KS</v>
          </cell>
          <cell r="F8159">
            <v>13457</v>
          </cell>
        </row>
        <row r="8160">
          <cell r="A8160">
            <v>7027165</v>
          </cell>
          <cell r="B8160" t="str">
            <v>Křížení...RKM 120 FS</v>
          </cell>
          <cell r="C8160">
            <v>1759</v>
          </cell>
          <cell r="D8160">
            <v>1</v>
          </cell>
          <cell r="E8160" t="str">
            <v>KS</v>
          </cell>
          <cell r="F8160">
            <v>1759</v>
          </cell>
        </row>
        <row r="8161">
          <cell r="A8161">
            <v>7027167</v>
          </cell>
          <cell r="B8161" t="str">
            <v>Křížení...RKM 130 FS</v>
          </cell>
          <cell r="C8161">
            <v>2035</v>
          </cell>
          <cell r="D8161">
            <v>1</v>
          </cell>
          <cell r="E8161" t="str">
            <v>KS</v>
          </cell>
          <cell r="F8161">
            <v>2035</v>
          </cell>
        </row>
        <row r="8162">
          <cell r="A8162">
            <v>7027191</v>
          </cell>
          <cell r="B8162" t="str">
            <v>Křížení...RKM 150 FT</v>
          </cell>
          <cell r="C8162">
            <v>11089</v>
          </cell>
          <cell r="D8162">
            <v>1</v>
          </cell>
          <cell r="E8162" t="str">
            <v>KS</v>
          </cell>
          <cell r="F8162">
            <v>11089</v>
          </cell>
        </row>
        <row r="8163">
          <cell r="A8163">
            <v>7027201</v>
          </cell>
          <cell r="B8163" t="str">
            <v>Křížení...RKM 110 A2</v>
          </cell>
          <cell r="C8163">
            <v>5648</v>
          </cell>
          <cell r="D8163">
            <v>1</v>
          </cell>
          <cell r="E8163" t="str">
            <v>KS</v>
          </cell>
          <cell r="F8163">
            <v>5648</v>
          </cell>
        </row>
        <row r="8164">
          <cell r="A8164">
            <v>7027205</v>
          </cell>
          <cell r="B8164" t="str">
            <v>Křížení...RKM 120 A2</v>
          </cell>
          <cell r="C8164">
            <v>5728</v>
          </cell>
          <cell r="D8164">
            <v>1</v>
          </cell>
          <cell r="E8164" t="str">
            <v>KS</v>
          </cell>
          <cell r="F8164">
            <v>5728</v>
          </cell>
        </row>
        <row r="8165">
          <cell r="A8165">
            <v>7027207</v>
          </cell>
          <cell r="B8165" t="str">
            <v>Křížení...RKM 130 A2</v>
          </cell>
          <cell r="C8165">
            <v>7031</v>
          </cell>
          <cell r="D8165">
            <v>1</v>
          </cell>
          <cell r="E8165" t="str">
            <v>KS</v>
          </cell>
          <cell r="F8165">
            <v>7031</v>
          </cell>
        </row>
        <row r="8166">
          <cell r="A8166">
            <v>7027209</v>
          </cell>
          <cell r="B8166" t="str">
            <v>Křížení...RKM 140 A2</v>
          </cell>
          <cell r="C8166">
            <v>8810</v>
          </cell>
          <cell r="D8166">
            <v>1</v>
          </cell>
          <cell r="E8166" t="str">
            <v>KS</v>
          </cell>
          <cell r="F8166">
            <v>8810</v>
          </cell>
        </row>
        <row r="8167">
          <cell r="A8167">
            <v>7027211</v>
          </cell>
          <cell r="B8167" t="str">
            <v>Křížení...RKM 150 A2</v>
          </cell>
          <cell r="C8167">
            <v>10529</v>
          </cell>
          <cell r="D8167">
            <v>1</v>
          </cell>
          <cell r="E8167" t="str">
            <v>KS</v>
          </cell>
          <cell r="F8167">
            <v>10529</v>
          </cell>
        </row>
        <row r="8168">
          <cell r="A8168">
            <v>7027213</v>
          </cell>
          <cell r="B8168" t="str">
            <v>Křížení...RKM 160 A2</v>
          </cell>
          <cell r="C8168">
            <v>13493</v>
          </cell>
          <cell r="D8168">
            <v>1</v>
          </cell>
          <cell r="E8168" t="str">
            <v>KS</v>
          </cell>
          <cell r="F8168">
            <v>13493</v>
          </cell>
        </row>
        <row r="8169">
          <cell r="A8169">
            <v>7065116</v>
          </cell>
          <cell r="B8169" t="str">
            <v>Oblouk 45°...RB 45 310 FT</v>
          </cell>
          <cell r="C8169">
            <v>1322</v>
          </cell>
          <cell r="D8169">
            <v>1</v>
          </cell>
          <cell r="E8169" t="str">
            <v>KS</v>
          </cell>
          <cell r="F8169">
            <v>1322</v>
          </cell>
        </row>
        <row r="8170">
          <cell r="A8170">
            <v>7066112</v>
          </cell>
          <cell r="B8170" t="str">
            <v>Oblouk 45°...RB 45 610 FT</v>
          </cell>
          <cell r="C8170">
            <v>1451</v>
          </cell>
          <cell r="D8170">
            <v>1</v>
          </cell>
          <cell r="E8170" t="str">
            <v>KS</v>
          </cell>
          <cell r="F8170">
            <v>1451</v>
          </cell>
        </row>
        <row r="8171">
          <cell r="A8171">
            <v>7066228</v>
          </cell>
          <cell r="B8171" t="str">
            <v>Oblouk 45°...RB 45 620 FT</v>
          </cell>
          <cell r="C8171">
            <v>1871</v>
          </cell>
          <cell r="D8171">
            <v>1</v>
          </cell>
          <cell r="E8171" t="str">
            <v>KS</v>
          </cell>
          <cell r="F8171">
            <v>1871</v>
          </cell>
        </row>
        <row r="8172">
          <cell r="A8172">
            <v>7066317</v>
          </cell>
          <cell r="B8172" t="str">
            <v>Oblouk 45°...RB 45 630 FT</v>
          </cell>
          <cell r="C8172">
            <v>2137</v>
          </cell>
          <cell r="D8172">
            <v>1</v>
          </cell>
          <cell r="E8172" t="str">
            <v>KS</v>
          </cell>
          <cell r="F8172">
            <v>2137</v>
          </cell>
        </row>
        <row r="8173">
          <cell r="A8173">
            <v>7066406</v>
          </cell>
          <cell r="B8173" t="str">
            <v>Oblouk 45°...RB 45 640 FT</v>
          </cell>
          <cell r="C8173">
            <v>3050</v>
          </cell>
          <cell r="D8173">
            <v>1</v>
          </cell>
          <cell r="E8173" t="str">
            <v>KS</v>
          </cell>
          <cell r="F8173">
            <v>3050</v>
          </cell>
        </row>
        <row r="8174">
          <cell r="A8174">
            <v>7066503</v>
          </cell>
          <cell r="B8174" t="str">
            <v>Oblouk 45°...RB 45 650 FT</v>
          </cell>
          <cell r="C8174">
            <v>3893</v>
          </cell>
          <cell r="D8174">
            <v>1</v>
          </cell>
          <cell r="E8174" t="str">
            <v>KS</v>
          </cell>
          <cell r="F8174">
            <v>3893</v>
          </cell>
        </row>
        <row r="8175">
          <cell r="A8175">
            <v>7067496</v>
          </cell>
          <cell r="B8175" t="str">
            <v>Oblouk 45°...RB 45 850 FT</v>
          </cell>
          <cell r="C8175">
            <v>4116</v>
          </cell>
          <cell r="D8175">
            <v>1</v>
          </cell>
          <cell r="E8175" t="str">
            <v>KS</v>
          </cell>
          <cell r="F8175">
            <v>4116</v>
          </cell>
        </row>
        <row r="8176">
          <cell r="A8176">
            <v>7068115</v>
          </cell>
          <cell r="B8176" t="str">
            <v>Oblouk 45°...RB 45 110 FT</v>
          </cell>
          <cell r="C8176">
            <v>1717</v>
          </cell>
          <cell r="D8176">
            <v>1</v>
          </cell>
          <cell r="E8176" t="str">
            <v>KS</v>
          </cell>
          <cell r="F8176">
            <v>1717</v>
          </cell>
        </row>
        <row r="8177">
          <cell r="A8177">
            <v>7068212</v>
          </cell>
          <cell r="B8177" t="str">
            <v>Oblouk 45°...RB 45 120 FT</v>
          </cell>
          <cell r="C8177">
            <v>2041</v>
          </cell>
          <cell r="D8177">
            <v>1</v>
          </cell>
          <cell r="E8177" t="str">
            <v>KS</v>
          </cell>
          <cell r="F8177">
            <v>2041</v>
          </cell>
        </row>
        <row r="8178">
          <cell r="A8178">
            <v>7068328</v>
          </cell>
          <cell r="B8178" t="str">
            <v>Oblouk 45°...RB 45 130 FT</v>
          </cell>
          <cell r="C8178">
            <v>2265</v>
          </cell>
          <cell r="D8178">
            <v>1</v>
          </cell>
          <cell r="E8178" t="str">
            <v>KS</v>
          </cell>
          <cell r="F8178">
            <v>2265</v>
          </cell>
        </row>
        <row r="8179">
          <cell r="A8179">
            <v>7068409</v>
          </cell>
          <cell r="B8179" t="str">
            <v>Oblouk 45°...RB 45 140 FT</v>
          </cell>
          <cell r="C8179">
            <v>3628</v>
          </cell>
          <cell r="D8179">
            <v>1</v>
          </cell>
          <cell r="E8179" t="str">
            <v>KS</v>
          </cell>
          <cell r="F8179">
            <v>3628</v>
          </cell>
        </row>
        <row r="8180">
          <cell r="A8180">
            <v>7070205</v>
          </cell>
          <cell r="B8180" t="str">
            <v>Lišta...SSLB 100 FS</v>
          </cell>
          <cell r="C8180">
            <v>66</v>
          </cell>
          <cell r="D8180">
            <v>1</v>
          </cell>
          <cell r="E8180" t="str">
            <v>KS</v>
          </cell>
          <cell r="F8180">
            <v>66</v>
          </cell>
        </row>
        <row r="8181">
          <cell r="A8181">
            <v>7070213</v>
          </cell>
          <cell r="B8181" t="str">
            <v>Lišta...SSLB 200 FS</v>
          </cell>
          <cell r="C8181">
            <v>101</v>
          </cell>
          <cell r="D8181">
            <v>1</v>
          </cell>
          <cell r="E8181" t="str">
            <v>KS</v>
          </cell>
          <cell r="F8181">
            <v>101</v>
          </cell>
        </row>
        <row r="8182">
          <cell r="A8182">
            <v>7070217</v>
          </cell>
          <cell r="B8182" t="str">
            <v>Lišta...SSLB 300 FS</v>
          </cell>
          <cell r="C8182">
            <v>131</v>
          </cell>
          <cell r="D8182">
            <v>1</v>
          </cell>
          <cell r="E8182" t="str">
            <v>KS</v>
          </cell>
          <cell r="F8182">
            <v>131</v>
          </cell>
        </row>
        <row r="8183">
          <cell r="A8183">
            <v>7070221</v>
          </cell>
          <cell r="B8183" t="str">
            <v>Lišta...SSLB 400 FS</v>
          </cell>
          <cell r="C8183">
            <v>175</v>
          </cell>
          <cell r="D8183">
            <v>1</v>
          </cell>
          <cell r="E8183" t="str">
            <v>KS</v>
          </cell>
          <cell r="F8183">
            <v>175</v>
          </cell>
        </row>
        <row r="8184">
          <cell r="A8184">
            <v>7070225</v>
          </cell>
          <cell r="B8184" t="str">
            <v>Lišta...SSLB 500 FS</v>
          </cell>
          <cell r="C8184">
            <v>205</v>
          </cell>
          <cell r="D8184">
            <v>1</v>
          </cell>
          <cell r="E8184" t="str">
            <v>KS</v>
          </cell>
          <cell r="F8184">
            <v>205</v>
          </cell>
        </row>
        <row r="8185">
          <cell r="A8185">
            <v>7070229</v>
          </cell>
          <cell r="B8185" t="str">
            <v>Lišta...SSLB 550 FS</v>
          </cell>
          <cell r="C8185">
            <v>207</v>
          </cell>
          <cell r="D8185">
            <v>1</v>
          </cell>
          <cell r="E8185" t="str">
            <v>KS</v>
          </cell>
          <cell r="F8185">
            <v>207</v>
          </cell>
        </row>
        <row r="8186">
          <cell r="A8186">
            <v>7070233</v>
          </cell>
          <cell r="B8186" t="str">
            <v>Lišta...SSLB 600 FS</v>
          </cell>
          <cell r="C8186">
            <v>259</v>
          </cell>
          <cell r="D8186">
            <v>1</v>
          </cell>
          <cell r="E8186" t="str">
            <v>KS</v>
          </cell>
          <cell r="F8186">
            <v>259</v>
          </cell>
        </row>
        <row r="8187">
          <cell r="A8187">
            <v>7070306</v>
          </cell>
          <cell r="B8187" t="str">
            <v>Lišta...SSLB 100 DD</v>
          </cell>
          <cell r="C8187">
            <v>87</v>
          </cell>
          <cell r="D8187">
            <v>1</v>
          </cell>
          <cell r="E8187" t="str">
            <v>KS</v>
          </cell>
          <cell r="F8187">
            <v>87</v>
          </cell>
        </row>
        <row r="8188">
          <cell r="A8188">
            <v>7070310</v>
          </cell>
          <cell r="B8188" t="str">
            <v>Lišta...SSLB 150 DD</v>
          </cell>
          <cell r="C8188">
            <v>112</v>
          </cell>
          <cell r="D8188">
            <v>1</v>
          </cell>
          <cell r="E8188" t="str">
            <v>KS</v>
          </cell>
          <cell r="F8188">
            <v>112</v>
          </cell>
        </row>
        <row r="8189">
          <cell r="A8189">
            <v>7070314</v>
          </cell>
          <cell r="B8189" t="str">
            <v>Lišta...SSLB 200 DD</v>
          </cell>
          <cell r="C8189">
            <v>124</v>
          </cell>
          <cell r="D8189">
            <v>1</v>
          </cell>
          <cell r="E8189" t="str">
            <v>KS</v>
          </cell>
          <cell r="F8189">
            <v>124</v>
          </cell>
        </row>
        <row r="8190">
          <cell r="A8190">
            <v>7070318</v>
          </cell>
          <cell r="B8190" t="str">
            <v>Lišta...SSLB 300 DD</v>
          </cell>
          <cell r="C8190">
            <v>169</v>
          </cell>
          <cell r="D8190">
            <v>1</v>
          </cell>
          <cell r="E8190" t="str">
            <v>KS</v>
          </cell>
          <cell r="F8190">
            <v>169</v>
          </cell>
        </row>
        <row r="8191">
          <cell r="A8191">
            <v>7070322</v>
          </cell>
          <cell r="B8191" t="str">
            <v>Lišta...SSLB 400 DD</v>
          </cell>
          <cell r="C8191">
            <v>202</v>
          </cell>
          <cell r="D8191">
            <v>1</v>
          </cell>
          <cell r="E8191" t="str">
            <v>KS</v>
          </cell>
          <cell r="F8191">
            <v>202</v>
          </cell>
        </row>
        <row r="8192">
          <cell r="A8192">
            <v>7070326</v>
          </cell>
          <cell r="B8192" t="str">
            <v>Lišta...SSLB 500 DD</v>
          </cell>
          <cell r="C8192">
            <v>253</v>
          </cell>
          <cell r="D8192">
            <v>1</v>
          </cell>
          <cell r="E8192" t="str">
            <v>KS</v>
          </cell>
          <cell r="F8192">
            <v>253</v>
          </cell>
        </row>
        <row r="8193">
          <cell r="A8193">
            <v>7070330</v>
          </cell>
          <cell r="B8193" t="str">
            <v>Lišta...SSLB 550 DD</v>
          </cell>
          <cell r="C8193">
            <v>267</v>
          </cell>
          <cell r="D8193">
            <v>1</v>
          </cell>
          <cell r="E8193" t="str">
            <v>KS</v>
          </cell>
          <cell r="F8193">
            <v>267</v>
          </cell>
        </row>
        <row r="8194">
          <cell r="A8194">
            <v>7070334</v>
          </cell>
          <cell r="B8194" t="str">
            <v>Lišta...SSLB 600 DD</v>
          </cell>
          <cell r="C8194">
            <v>340</v>
          </cell>
          <cell r="D8194">
            <v>1</v>
          </cell>
          <cell r="E8194" t="str">
            <v>KS</v>
          </cell>
          <cell r="F8194">
            <v>340</v>
          </cell>
        </row>
        <row r="8195">
          <cell r="A8195">
            <v>7070353</v>
          </cell>
          <cell r="B8195" t="str">
            <v>Lišta...SSLB 100 A2</v>
          </cell>
          <cell r="C8195">
            <v>143</v>
          </cell>
          <cell r="D8195">
            <v>1</v>
          </cell>
          <cell r="E8195" t="str">
            <v>KS</v>
          </cell>
          <cell r="F8195">
            <v>143</v>
          </cell>
        </row>
        <row r="8196">
          <cell r="A8196">
            <v>7070361</v>
          </cell>
          <cell r="B8196" t="str">
            <v>Lišta...SSLB 200 A2</v>
          </cell>
          <cell r="C8196">
            <v>202</v>
          </cell>
          <cell r="D8196">
            <v>1</v>
          </cell>
          <cell r="E8196" t="str">
            <v>KS</v>
          </cell>
          <cell r="F8196">
            <v>202</v>
          </cell>
        </row>
        <row r="8197">
          <cell r="A8197">
            <v>7070365</v>
          </cell>
          <cell r="B8197" t="str">
            <v>Lišta...SSLB 300 A2</v>
          </cell>
          <cell r="C8197">
            <v>213</v>
          </cell>
          <cell r="D8197">
            <v>1</v>
          </cell>
          <cell r="E8197" t="str">
            <v>KS</v>
          </cell>
          <cell r="F8197">
            <v>213</v>
          </cell>
        </row>
        <row r="8198">
          <cell r="A8198">
            <v>7070369</v>
          </cell>
          <cell r="B8198" t="str">
            <v>Lišta...SSLB 400 A2</v>
          </cell>
          <cell r="C8198">
            <v>308</v>
          </cell>
          <cell r="D8198">
            <v>1</v>
          </cell>
          <cell r="E8198" t="str">
            <v>KS</v>
          </cell>
          <cell r="F8198">
            <v>308</v>
          </cell>
        </row>
        <row r="8199">
          <cell r="A8199">
            <v>7070373</v>
          </cell>
          <cell r="B8199" t="str">
            <v>Lišta...SSLB 500 A2</v>
          </cell>
          <cell r="C8199">
            <v>387</v>
          </cell>
          <cell r="D8199">
            <v>1</v>
          </cell>
          <cell r="E8199" t="str">
            <v>KS</v>
          </cell>
          <cell r="F8199">
            <v>387</v>
          </cell>
        </row>
        <row r="8200">
          <cell r="A8200">
            <v>7070381</v>
          </cell>
          <cell r="B8200" t="str">
            <v>Lišta...SSLB 600 A2</v>
          </cell>
          <cell r="C8200">
            <v>465</v>
          </cell>
          <cell r="D8200">
            <v>1</v>
          </cell>
          <cell r="E8200" t="str">
            <v>KS</v>
          </cell>
          <cell r="F8200">
            <v>465</v>
          </cell>
        </row>
        <row r="8201">
          <cell r="A8201">
            <v>7070390</v>
          </cell>
          <cell r="B8201" t="str">
            <v>Lišta...SSLB 100 A4</v>
          </cell>
          <cell r="C8201">
            <v>237</v>
          </cell>
          <cell r="D8201">
            <v>1</v>
          </cell>
          <cell r="E8201" t="str">
            <v>KS</v>
          </cell>
          <cell r="F8201">
            <v>237</v>
          </cell>
        </row>
        <row r="8202">
          <cell r="A8202">
            <v>7070392</v>
          </cell>
          <cell r="B8202" t="str">
            <v>Lišta...SSLB 200 A4</v>
          </cell>
          <cell r="C8202">
            <v>404</v>
          </cell>
          <cell r="D8202">
            <v>1</v>
          </cell>
          <cell r="E8202" t="str">
            <v>KS</v>
          </cell>
          <cell r="F8202">
            <v>404</v>
          </cell>
        </row>
        <row r="8203">
          <cell r="A8203">
            <v>7070396</v>
          </cell>
          <cell r="B8203" t="str">
            <v>Lišta...SSLB 400 A4</v>
          </cell>
          <cell r="C8203">
            <v>774</v>
          </cell>
          <cell r="D8203">
            <v>1</v>
          </cell>
          <cell r="E8203" t="str">
            <v>KS</v>
          </cell>
          <cell r="F8203">
            <v>774</v>
          </cell>
        </row>
        <row r="8204">
          <cell r="A8204">
            <v>7075103</v>
          </cell>
          <cell r="B8204" t="str">
            <v>Prvek kloubového oblouku...RGBEV 610 FT</v>
          </cell>
          <cell r="C8204">
            <v>2562</v>
          </cell>
          <cell r="D8204">
            <v>1</v>
          </cell>
          <cell r="E8204" t="str">
            <v>KS</v>
          </cell>
          <cell r="F8204">
            <v>2562</v>
          </cell>
        </row>
        <row r="8205">
          <cell r="A8205">
            <v>7075200</v>
          </cell>
          <cell r="B8205" t="str">
            <v>Prvek kloubového oblouku...RGBEV 620 FT</v>
          </cell>
          <cell r="C8205">
            <v>2758</v>
          </cell>
          <cell r="D8205">
            <v>1</v>
          </cell>
          <cell r="E8205" t="str">
            <v>KS</v>
          </cell>
          <cell r="F8205">
            <v>2758</v>
          </cell>
        </row>
        <row r="8206">
          <cell r="A8206">
            <v>7075405</v>
          </cell>
          <cell r="B8206" t="str">
            <v>Prvek kloubového oblouku...RGBEV 640 FT</v>
          </cell>
          <cell r="C8206">
            <v>3499</v>
          </cell>
          <cell r="D8206">
            <v>1</v>
          </cell>
          <cell r="E8206" t="str">
            <v>KS</v>
          </cell>
          <cell r="F8206">
            <v>3499</v>
          </cell>
        </row>
        <row r="8207">
          <cell r="A8207">
            <v>7077106</v>
          </cell>
          <cell r="B8207" t="str">
            <v>Prvek kloubového oblouku...RGBEV 110 FT</v>
          </cell>
          <cell r="C8207">
            <v>2688</v>
          </cell>
          <cell r="D8207">
            <v>1</v>
          </cell>
          <cell r="E8207" t="str">
            <v>KS</v>
          </cell>
          <cell r="F8207">
            <v>2688</v>
          </cell>
        </row>
        <row r="8208">
          <cell r="A8208">
            <v>7077203</v>
          </cell>
          <cell r="B8208" t="str">
            <v>Prvek kloubového oblouku...RGBEV 120 FT</v>
          </cell>
          <cell r="C8208">
            <v>3625</v>
          </cell>
          <cell r="D8208">
            <v>1</v>
          </cell>
          <cell r="E8208" t="str">
            <v>KS</v>
          </cell>
          <cell r="F8208">
            <v>3625</v>
          </cell>
        </row>
        <row r="8209">
          <cell r="A8209">
            <v>7077408</v>
          </cell>
          <cell r="B8209" t="str">
            <v>Prvek kloubového oblouku...RGBEV 140 FT</v>
          </cell>
          <cell r="C8209">
            <v>3734</v>
          </cell>
          <cell r="D8209">
            <v>1</v>
          </cell>
          <cell r="E8209" t="str">
            <v>KS</v>
          </cell>
          <cell r="F8209">
            <v>3734</v>
          </cell>
        </row>
        <row r="8210">
          <cell r="A8210">
            <v>7079109</v>
          </cell>
          <cell r="B8210" t="str">
            <v>Kloubový oblouk...RGBV 610 FT</v>
          </cell>
          <cell r="C8210">
            <v>4458</v>
          </cell>
          <cell r="D8210">
            <v>1</v>
          </cell>
          <cell r="E8210" t="str">
            <v>KS</v>
          </cell>
          <cell r="F8210">
            <v>4458</v>
          </cell>
        </row>
        <row r="8211">
          <cell r="A8211">
            <v>7079141</v>
          </cell>
          <cell r="B8211" t="str">
            <v>Kloubový oblouk...RGBV 615 FT</v>
          </cell>
          <cell r="C8211">
            <v>4569</v>
          </cell>
          <cell r="D8211">
            <v>1</v>
          </cell>
          <cell r="E8211" t="str">
            <v>KS</v>
          </cell>
          <cell r="F8211">
            <v>4569</v>
          </cell>
        </row>
        <row r="8212">
          <cell r="A8212">
            <v>7079206</v>
          </cell>
          <cell r="B8212" t="str">
            <v>Kloubový oblouk...RGBV 620 FT</v>
          </cell>
          <cell r="C8212">
            <v>6175</v>
          </cell>
          <cell r="D8212">
            <v>1</v>
          </cell>
          <cell r="E8212" t="str">
            <v>KS</v>
          </cell>
          <cell r="F8212">
            <v>6175</v>
          </cell>
        </row>
        <row r="8213">
          <cell r="A8213">
            <v>7079303</v>
          </cell>
          <cell r="B8213" t="str">
            <v>Kloubový oblouk...RGBV 630 FT</v>
          </cell>
          <cell r="C8213">
            <v>6635</v>
          </cell>
          <cell r="D8213">
            <v>1</v>
          </cell>
          <cell r="E8213" t="str">
            <v>KS</v>
          </cell>
          <cell r="F8213">
            <v>6635</v>
          </cell>
        </row>
        <row r="8214">
          <cell r="A8214">
            <v>7079400</v>
          </cell>
          <cell r="B8214" t="str">
            <v>Kloubový oblouk...RGBV 640 FT</v>
          </cell>
          <cell r="C8214">
            <v>6990</v>
          </cell>
          <cell r="D8214">
            <v>1</v>
          </cell>
          <cell r="E8214" t="str">
            <v>KS</v>
          </cell>
          <cell r="F8214">
            <v>6990</v>
          </cell>
        </row>
        <row r="8215">
          <cell r="A8215">
            <v>7079605</v>
          </cell>
          <cell r="B8215" t="str">
            <v>Kloubový oblouk...RGBV 660 FT</v>
          </cell>
          <cell r="C8215">
            <v>8181</v>
          </cell>
          <cell r="D8215">
            <v>1</v>
          </cell>
          <cell r="E8215" t="str">
            <v>KS</v>
          </cell>
          <cell r="F8215">
            <v>8181</v>
          </cell>
        </row>
        <row r="8216">
          <cell r="A8216">
            <v>7080107</v>
          </cell>
          <cell r="B8216" t="str">
            <v>Kloubový oblouk...RGBV 810 FT</v>
          </cell>
          <cell r="C8216">
            <v>7242</v>
          </cell>
          <cell r="D8216">
            <v>1</v>
          </cell>
          <cell r="E8216" t="str">
            <v>KS</v>
          </cell>
          <cell r="F8216">
            <v>7242</v>
          </cell>
        </row>
        <row r="8217">
          <cell r="A8217">
            <v>7080204</v>
          </cell>
          <cell r="B8217" t="str">
            <v>Kloubový oblouk...RGBV 820 FT</v>
          </cell>
          <cell r="C8217">
            <v>7320</v>
          </cell>
          <cell r="D8217">
            <v>1</v>
          </cell>
          <cell r="E8217" t="str">
            <v>KS</v>
          </cell>
          <cell r="F8217">
            <v>7320</v>
          </cell>
        </row>
        <row r="8218">
          <cell r="A8218">
            <v>7081200</v>
          </cell>
          <cell r="B8218" t="str">
            <v>Kloubový oblouk...RGBV 120 FT</v>
          </cell>
          <cell r="C8218">
            <v>7653</v>
          </cell>
          <cell r="D8218">
            <v>1</v>
          </cell>
          <cell r="E8218" t="str">
            <v>KS</v>
          </cell>
          <cell r="F8218">
            <v>7653</v>
          </cell>
        </row>
        <row r="8219">
          <cell r="A8219">
            <v>7081308</v>
          </cell>
          <cell r="B8219" t="str">
            <v>Kloubový oblouk...RGBV 130 FT</v>
          </cell>
          <cell r="C8219">
            <v>7766</v>
          </cell>
          <cell r="D8219">
            <v>1</v>
          </cell>
          <cell r="E8219" t="str">
            <v>KS</v>
          </cell>
          <cell r="F8219">
            <v>7766</v>
          </cell>
        </row>
        <row r="8220">
          <cell r="A8220">
            <v>7081405</v>
          </cell>
          <cell r="B8220" t="str">
            <v>Kloubový oblouk...RGBV 140 FT</v>
          </cell>
          <cell r="C8220">
            <v>8468</v>
          </cell>
          <cell r="D8220">
            <v>1</v>
          </cell>
          <cell r="E8220" t="str">
            <v>KS</v>
          </cell>
          <cell r="F8220">
            <v>8468</v>
          </cell>
        </row>
        <row r="8221">
          <cell r="A8221">
            <v>7081502</v>
          </cell>
          <cell r="B8221" t="str">
            <v>Kloubový oblouk...RGBV 150 FT</v>
          </cell>
          <cell r="C8221">
            <v>10339</v>
          </cell>
          <cell r="D8221">
            <v>1</v>
          </cell>
          <cell r="E8221" t="str">
            <v>KS</v>
          </cell>
          <cell r="F8221">
            <v>10339</v>
          </cell>
        </row>
        <row r="8222">
          <cell r="A8222">
            <v>7081995</v>
          </cell>
          <cell r="B8222" t="str">
            <v>Kloubová spojka...RGV110-SM FS</v>
          </cell>
          <cell r="C8222">
            <v>324</v>
          </cell>
          <cell r="D8222">
            <v>1</v>
          </cell>
          <cell r="E8222" t="str">
            <v>KS</v>
          </cell>
          <cell r="F8222">
            <v>324</v>
          </cell>
        </row>
        <row r="8223">
          <cell r="A8223">
            <v>7082002</v>
          </cell>
          <cell r="B8223" t="str">
            <v>Kloubová spojka...RGV 35 FS</v>
          </cell>
          <cell r="C8223">
            <v>117</v>
          </cell>
          <cell r="D8223">
            <v>1</v>
          </cell>
          <cell r="E8223" t="str">
            <v>KS</v>
          </cell>
          <cell r="F8223">
            <v>117</v>
          </cell>
        </row>
        <row r="8224">
          <cell r="A8224">
            <v>7082010</v>
          </cell>
          <cell r="B8224" t="str">
            <v>Kloubová spojka...RGV 60 FS</v>
          </cell>
          <cell r="C8224">
            <v>169</v>
          </cell>
          <cell r="D8224">
            <v>1</v>
          </cell>
          <cell r="E8224" t="str">
            <v>KS</v>
          </cell>
          <cell r="F8224">
            <v>169</v>
          </cell>
        </row>
        <row r="8225">
          <cell r="A8225">
            <v>7082029</v>
          </cell>
          <cell r="B8225" t="str">
            <v>Kloubová spojka...RGV 85 FS</v>
          </cell>
          <cell r="C8225">
            <v>252</v>
          </cell>
          <cell r="D8225">
            <v>1</v>
          </cell>
          <cell r="E8225" t="str">
            <v>KS</v>
          </cell>
          <cell r="F8225">
            <v>252</v>
          </cell>
        </row>
        <row r="8226">
          <cell r="A8226">
            <v>7082037</v>
          </cell>
          <cell r="B8226" t="str">
            <v>Kloubová spojka...RGV 110 FS</v>
          </cell>
          <cell r="C8226">
            <v>370</v>
          </cell>
          <cell r="D8226">
            <v>1</v>
          </cell>
          <cell r="E8226" t="str">
            <v>KS</v>
          </cell>
          <cell r="F8226">
            <v>370</v>
          </cell>
        </row>
        <row r="8227">
          <cell r="A8227">
            <v>7082126</v>
          </cell>
          <cell r="B8227" t="str">
            <v>Kloubová spojka...RGV 35 FT</v>
          </cell>
          <cell r="C8227">
            <v>138</v>
          </cell>
          <cell r="D8227">
            <v>1</v>
          </cell>
          <cell r="E8227" t="str">
            <v>KS</v>
          </cell>
          <cell r="F8227">
            <v>138</v>
          </cell>
        </row>
        <row r="8228">
          <cell r="A8228">
            <v>7082223</v>
          </cell>
          <cell r="B8228" t="str">
            <v>Kloubová spojka...RGV 60 FT</v>
          </cell>
          <cell r="C8228">
            <v>217</v>
          </cell>
          <cell r="D8228">
            <v>1</v>
          </cell>
          <cell r="E8228" t="str">
            <v>KS</v>
          </cell>
          <cell r="F8228">
            <v>217</v>
          </cell>
        </row>
        <row r="8229">
          <cell r="A8229">
            <v>7082258</v>
          </cell>
          <cell r="B8229" t="str">
            <v>Kloubová spojka...RGV 60 A2</v>
          </cell>
          <cell r="C8229">
            <v>402</v>
          </cell>
          <cell r="D8229">
            <v>1</v>
          </cell>
          <cell r="E8229" t="str">
            <v>KS</v>
          </cell>
          <cell r="F8229">
            <v>402</v>
          </cell>
        </row>
        <row r="8230">
          <cell r="A8230">
            <v>7082265</v>
          </cell>
          <cell r="B8230" t="str">
            <v>Kloubová spojka...RGV 60 A4</v>
          </cell>
          <cell r="C8230">
            <v>675</v>
          </cell>
          <cell r="D8230">
            <v>1</v>
          </cell>
          <cell r="E8230" t="str">
            <v>KS</v>
          </cell>
          <cell r="F8230">
            <v>675</v>
          </cell>
        </row>
        <row r="8231">
          <cell r="A8231">
            <v>7082320</v>
          </cell>
          <cell r="B8231" t="str">
            <v>Kloubová spojka...RGV 85 FT</v>
          </cell>
          <cell r="C8231">
            <v>309</v>
          </cell>
          <cell r="D8231">
            <v>1</v>
          </cell>
          <cell r="E8231" t="str">
            <v>KS</v>
          </cell>
          <cell r="F8231">
            <v>309</v>
          </cell>
        </row>
        <row r="8232">
          <cell r="A8232">
            <v>7082436</v>
          </cell>
          <cell r="B8232" t="str">
            <v>Kloubová spojka...RGV 110 FT</v>
          </cell>
          <cell r="C8232">
            <v>347</v>
          </cell>
          <cell r="D8232">
            <v>1</v>
          </cell>
          <cell r="E8232" t="str">
            <v>KS</v>
          </cell>
          <cell r="F8232">
            <v>347</v>
          </cell>
        </row>
        <row r="8233">
          <cell r="A8233">
            <v>7082479</v>
          </cell>
          <cell r="B8233" t="str">
            <v>Kloubová spojka...RGV 110 A2</v>
          </cell>
          <cell r="C8233">
            <v>953</v>
          </cell>
          <cell r="D8233">
            <v>1</v>
          </cell>
          <cell r="E8233" t="str">
            <v>KS</v>
          </cell>
          <cell r="F8233">
            <v>953</v>
          </cell>
        </row>
        <row r="8234">
          <cell r="A8234">
            <v>7083041</v>
          </cell>
          <cell r="B8234" t="str">
            <v>Koncový plech...BEB 050 FS</v>
          </cell>
          <cell r="C8234">
            <v>161</v>
          </cell>
          <cell r="D8234">
            <v>1</v>
          </cell>
          <cell r="E8234" t="str">
            <v>KS</v>
          </cell>
          <cell r="F8234">
            <v>161</v>
          </cell>
        </row>
        <row r="8235">
          <cell r="A8235">
            <v>7083106</v>
          </cell>
          <cell r="B8235" t="str">
            <v>Koncový plech...BEB 100 FS</v>
          </cell>
          <cell r="C8235">
            <v>170</v>
          </cell>
          <cell r="D8235">
            <v>1</v>
          </cell>
          <cell r="E8235" t="str">
            <v>KS</v>
          </cell>
          <cell r="F8235">
            <v>170</v>
          </cell>
        </row>
        <row r="8236">
          <cell r="A8236">
            <v>7083157</v>
          </cell>
          <cell r="B8236" t="str">
            <v>Koncový plech...BEB 150 FS</v>
          </cell>
          <cell r="C8236">
            <v>183</v>
          </cell>
          <cell r="D8236">
            <v>1</v>
          </cell>
          <cell r="E8236" t="str">
            <v>KS</v>
          </cell>
          <cell r="F8236">
            <v>183</v>
          </cell>
        </row>
        <row r="8237">
          <cell r="A8237">
            <v>7083203</v>
          </cell>
          <cell r="B8237" t="str">
            <v>Koncový plech...BEB 200 FS</v>
          </cell>
          <cell r="C8237">
            <v>186</v>
          </cell>
          <cell r="D8237">
            <v>1</v>
          </cell>
          <cell r="E8237" t="str">
            <v>KS</v>
          </cell>
          <cell r="F8237">
            <v>186</v>
          </cell>
        </row>
        <row r="8238">
          <cell r="A8238">
            <v>7083300</v>
          </cell>
          <cell r="B8238" t="str">
            <v>Koncový plech...BEB 300 FS</v>
          </cell>
          <cell r="C8238">
            <v>221</v>
          </cell>
          <cell r="D8238">
            <v>1</v>
          </cell>
          <cell r="E8238" t="str">
            <v>KS</v>
          </cell>
          <cell r="F8238">
            <v>221</v>
          </cell>
        </row>
        <row r="8239">
          <cell r="A8239">
            <v>7083408</v>
          </cell>
          <cell r="B8239" t="str">
            <v>Koncový plech...BEB 400 FS</v>
          </cell>
          <cell r="C8239">
            <v>269</v>
          </cell>
          <cell r="D8239">
            <v>1</v>
          </cell>
          <cell r="E8239" t="str">
            <v>KS</v>
          </cell>
          <cell r="F8239">
            <v>269</v>
          </cell>
        </row>
        <row r="8240">
          <cell r="A8240">
            <v>7083505</v>
          </cell>
          <cell r="B8240" t="str">
            <v>Koncový plech...BEB 500 FS</v>
          </cell>
          <cell r="C8240">
            <v>275</v>
          </cell>
          <cell r="D8240">
            <v>1</v>
          </cell>
          <cell r="E8240" t="str">
            <v>KS</v>
          </cell>
          <cell r="F8240">
            <v>275</v>
          </cell>
        </row>
        <row r="8241">
          <cell r="A8241">
            <v>7083556</v>
          </cell>
          <cell r="B8241" t="str">
            <v>Koncový plech...BEB 550 FS</v>
          </cell>
          <cell r="C8241">
            <v>281</v>
          </cell>
          <cell r="D8241">
            <v>1</v>
          </cell>
          <cell r="E8241" t="str">
            <v>KS</v>
          </cell>
          <cell r="F8241">
            <v>281</v>
          </cell>
        </row>
        <row r="8242">
          <cell r="A8242">
            <v>7083602</v>
          </cell>
          <cell r="B8242" t="str">
            <v>Koncový plech...BEB 600 FS</v>
          </cell>
          <cell r="C8242">
            <v>287</v>
          </cell>
          <cell r="D8242">
            <v>1</v>
          </cell>
          <cell r="E8242" t="str">
            <v>KS</v>
          </cell>
          <cell r="F8242">
            <v>287</v>
          </cell>
        </row>
        <row r="8243">
          <cell r="A8243">
            <v>7083616</v>
          </cell>
          <cell r="B8243" t="str">
            <v>Koncový plech...BEB 050 DD</v>
          </cell>
          <cell r="C8243">
            <v>109</v>
          </cell>
          <cell r="D8243">
            <v>1</v>
          </cell>
          <cell r="E8243" t="str">
            <v>KS</v>
          </cell>
          <cell r="F8243">
            <v>109</v>
          </cell>
        </row>
        <row r="8244">
          <cell r="A8244">
            <v>7083618</v>
          </cell>
          <cell r="B8244" t="str">
            <v>Koncový plech...BEB 100 DD</v>
          </cell>
          <cell r="C8244">
            <v>179</v>
          </cell>
          <cell r="D8244">
            <v>1</v>
          </cell>
          <cell r="E8244" t="str">
            <v>KS</v>
          </cell>
          <cell r="F8244">
            <v>179</v>
          </cell>
        </row>
        <row r="8245">
          <cell r="A8245">
            <v>7083622</v>
          </cell>
          <cell r="B8245" t="str">
            <v>Koncový plech...BEB 150 DD</v>
          </cell>
          <cell r="C8245">
            <v>197</v>
          </cell>
          <cell r="D8245">
            <v>1</v>
          </cell>
          <cell r="E8245" t="str">
            <v>KS</v>
          </cell>
          <cell r="F8245">
            <v>197</v>
          </cell>
        </row>
        <row r="8246">
          <cell r="A8246">
            <v>7083626</v>
          </cell>
          <cell r="B8246" t="str">
            <v>Koncový plech...BEB 200 DD</v>
          </cell>
          <cell r="C8246">
            <v>226</v>
          </cell>
          <cell r="D8246">
            <v>1</v>
          </cell>
          <cell r="E8246" t="str">
            <v>KS</v>
          </cell>
          <cell r="F8246">
            <v>226</v>
          </cell>
        </row>
        <row r="8247">
          <cell r="A8247">
            <v>7083630</v>
          </cell>
          <cell r="B8247" t="str">
            <v>Koncový plech...BEB 300 DD</v>
          </cell>
          <cell r="C8247">
            <v>232</v>
          </cell>
          <cell r="D8247">
            <v>1</v>
          </cell>
          <cell r="E8247" t="str">
            <v>KS</v>
          </cell>
          <cell r="F8247">
            <v>232</v>
          </cell>
        </row>
        <row r="8248">
          <cell r="A8248">
            <v>7083634</v>
          </cell>
          <cell r="B8248" t="str">
            <v>Koncový plech...BEB 400 DD</v>
          </cell>
          <cell r="C8248">
            <v>302</v>
          </cell>
          <cell r="D8248">
            <v>1</v>
          </cell>
          <cell r="E8248" t="str">
            <v>KS</v>
          </cell>
          <cell r="F8248">
            <v>302</v>
          </cell>
        </row>
        <row r="8249">
          <cell r="A8249">
            <v>7083638</v>
          </cell>
          <cell r="B8249" t="str">
            <v>Koncový plech...BEB 500 DD</v>
          </cell>
          <cell r="C8249">
            <v>319</v>
          </cell>
          <cell r="D8249">
            <v>1</v>
          </cell>
          <cell r="E8249" t="str">
            <v>KS</v>
          </cell>
          <cell r="F8249">
            <v>319</v>
          </cell>
        </row>
        <row r="8250">
          <cell r="A8250">
            <v>7083640</v>
          </cell>
          <cell r="B8250" t="str">
            <v>Koncový plech...BEB 550 DD</v>
          </cell>
          <cell r="C8250">
            <v>355</v>
          </cell>
          <cell r="D8250">
            <v>1</v>
          </cell>
          <cell r="E8250" t="str">
            <v>KS</v>
          </cell>
          <cell r="F8250">
            <v>355</v>
          </cell>
        </row>
        <row r="8251">
          <cell r="A8251">
            <v>7083642</v>
          </cell>
          <cell r="B8251" t="str">
            <v>Koncový plech...BEB 600 DD</v>
          </cell>
          <cell r="C8251">
            <v>348</v>
          </cell>
          <cell r="D8251">
            <v>1</v>
          </cell>
          <cell r="E8251" t="str">
            <v>KS</v>
          </cell>
          <cell r="F8251">
            <v>348</v>
          </cell>
        </row>
        <row r="8252">
          <cell r="A8252">
            <v>7084013</v>
          </cell>
          <cell r="B8252" t="str">
            <v>Koncový plech...BEB 100 A2</v>
          </cell>
          <cell r="C8252">
            <v>196</v>
          </cell>
          <cell r="D8252">
            <v>1</v>
          </cell>
          <cell r="E8252" t="str">
            <v>KS</v>
          </cell>
          <cell r="F8252">
            <v>196</v>
          </cell>
        </row>
        <row r="8253">
          <cell r="A8253">
            <v>7084048</v>
          </cell>
          <cell r="B8253" t="str">
            <v>Koncový plech...BEB 200 A2</v>
          </cell>
          <cell r="C8253">
            <v>259</v>
          </cell>
          <cell r="D8253">
            <v>1</v>
          </cell>
          <cell r="E8253" t="str">
            <v>KS</v>
          </cell>
          <cell r="F8253">
            <v>259</v>
          </cell>
        </row>
        <row r="8254">
          <cell r="A8254">
            <v>7084064</v>
          </cell>
          <cell r="B8254" t="str">
            <v>Koncový plech...BEB 300 A2</v>
          </cell>
          <cell r="C8254">
            <v>294</v>
          </cell>
          <cell r="D8254">
            <v>1</v>
          </cell>
          <cell r="E8254" t="str">
            <v>KS</v>
          </cell>
          <cell r="F8254">
            <v>294</v>
          </cell>
        </row>
        <row r="8255">
          <cell r="A8255">
            <v>7084080</v>
          </cell>
          <cell r="B8255" t="str">
            <v>Koncový plech...BEB 400 A2</v>
          </cell>
          <cell r="C8255">
            <v>352</v>
          </cell>
          <cell r="D8255">
            <v>1</v>
          </cell>
          <cell r="E8255" t="str">
            <v>KS</v>
          </cell>
          <cell r="F8255">
            <v>352</v>
          </cell>
        </row>
        <row r="8256">
          <cell r="A8256">
            <v>7084129</v>
          </cell>
          <cell r="B8256" t="str">
            <v>Koncový plech...BEB 600 A2</v>
          </cell>
          <cell r="C8256">
            <v>490</v>
          </cell>
          <cell r="D8256">
            <v>1</v>
          </cell>
          <cell r="E8256" t="str">
            <v>KS</v>
          </cell>
          <cell r="F8256">
            <v>490</v>
          </cell>
        </row>
        <row r="8257">
          <cell r="A8257">
            <v>7084143</v>
          </cell>
          <cell r="B8257" t="str">
            <v>Koncový plech...BEB 200 A4</v>
          </cell>
          <cell r="C8257">
            <v>437</v>
          </cell>
          <cell r="D8257">
            <v>1</v>
          </cell>
          <cell r="E8257" t="str">
            <v>KS</v>
          </cell>
          <cell r="F8257">
            <v>437</v>
          </cell>
        </row>
        <row r="8258">
          <cell r="A8258">
            <v>7084757</v>
          </cell>
          <cell r="B8258" t="str">
            <v>Modulární nosič...MP FL FS</v>
          </cell>
          <cell r="C8258">
            <v>223</v>
          </cell>
          <cell r="D8258">
            <v>1</v>
          </cell>
          <cell r="E8258" t="str">
            <v>KS</v>
          </cell>
          <cell r="F8258">
            <v>223</v>
          </cell>
        </row>
        <row r="8259">
          <cell r="A8259">
            <v>7084765</v>
          </cell>
          <cell r="B8259" t="str">
            <v>Modulární nosič...MP WI KL. FS</v>
          </cell>
          <cell r="C8259">
            <v>352</v>
          </cell>
          <cell r="D8259">
            <v>1</v>
          </cell>
          <cell r="E8259" t="str">
            <v>KS</v>
          </cell>
          <cell r="F8259">
            <v>352</v>
          </cell>
        </row>
        <row r="8260">
          <cell r="A8260">
            <v>7084773</v>
          </cell>
          <cell r="B8260" t="str">
            <v>Modulární nosič...MP UNI FS</v>
          </cell>
          <cell r="C8260">
            <v>424</v>
          </cell>
          <cell r="D8260">
            <v>1</v>
          </cell>
          <cell r="E8260" t="str">
            <v>KS</v>
          </cell>
          <cell r="F8260">
            <v>424</v>
          </cell>
        </row>
        <row r="8261">
          <cell r="A8261">
            <v>7084781</v>
          </cell>
          <cell r="B8261" t="str">
            <v>Modulární nosič...MP WI GR. FS</v>
          </cell>
          <cell r="C8261">
            <v>420</v>
          </cell>
          <cell r="D8261">
            <v>1</v>
          </cell>
          <cell r="E8261" t="str">
            <v>KS</v>
          </cell>
          <cell r="F8261">
            <v>420</v>
          </cell>
        </row>
        <row r="8262">
          <cell r="A8262">
            <v>7084870</v>
          </cell>
          <cell r="B8262" t="str">
            <v>Modulární nosič...MP 225 UNI FS</v>
          </cell>
          <cell r="C8262">
            <v>419</v>
          </cell>
          <cell r="D8262">
            <v>1</v>
          </cell>
          <cell r="E8262" t="str">
            <v>KS</v>
          </cell>
          <cell r="F8262">
            <v>419</v>
          </cell>
        </row>
        <row r="8263">
          <cell r="A8263">
            <v>7085108</v>
          </cell>
          <cell r="B8263" t="str">
            <v>Modulární nosič...MP FL DD</v>
          </cell>
          <cell r="C8263">
            <v>275</v>
          </cell>
          <cell r="D8263">
            <v>1</v>
          </cell>
          <cell r="E8263" t="str">
            <v>KS</v>
          </cell>
          <cell r="F8263">
            <v>275</v>
          </cell>
        </row>
        <row r="8264">
          <cell r="A8264">
            <v>7085111</v>
          </cell>
          <cell r="B8264" t="str">
            <v>Modulární nosič...MP WI KL. DD</v>
          </cell>
          <cell r="C8264">
            <v>398</v>
          </cell>
          <cell r="D8264">
            <v>1</v>
          </cell>
          <cell r="E8264" t="str">
            <v>KS</v>
          </cell>
          <cell r="F8264">
            <v>398</v>
          </cell>
        </row>
        <row r="8265">
          <cell r="A8265">
            <v>7085112</v>
          </cell>
          <cell r="B8265" t="str">
            <v>Montážní deska...MP WI GR. DD</v>
          </cell>
          <cell r="C8265">
            <v>527</v>
          </cell>
          <cell r="D8265">
            <v>1</v>
          </cell>
          <cell r="E8265" t="str">
            <v>KS</v>
          </cell>
          <cell r="F8265">
            <v>527</v>
          </cell>
        </row>
        <row r="8266">
          <cell r="A8266">
            <v>7085114</v>
          </cell>
          <cell r="B8266" t="str">
            <v>Modulární nosič...MP UNI DD</v>
          </cell>
          <cell r="C8266">
            <v>438</v>
          </cell>
          <cell r="D8266">
            <v>1</v>
          </cell>
          <cell r="E8266" t="str">
            <v>KS</v>
          </cell>
          <cell r="F8266">
            <v>438</v>
          </cell>
        </row>
        <row r="8267">
          <cell r="A8267">
            <v>7085133</v>
          </cell>
          <cell r="B8267" t="str">
            <v>Modulární nosič...MP UNI A2</v>
          </cell>
          <cell r="C8267">
            <v>548</v>
          </cell>
          <cell r="D8267">
            <v>1</v>
          </cell>
          <cell r="E8267" t="str">
            <v>KS</v>
          </cell>
          <cell r="F8267">
            <v>548</v>
          </cell>
        </row>
        <row r="8268">
          <cell r="A8268">
            <v>7097094</v>
          </cell>
          <cell r="B8268" t="str">
            <v>Kabelový žebřík pro lodě...SL 62 100 A2</v>
          </cell>
          <cell r="C8268">
            <v>3219</v>
          </cell>
          <cell r="D8268">
            <v>1</v>
          </cell>
          <cell r="E8268" t="str">
            <v>M</v>
          </cell>
          <cell r="F8268">
            <v>3219</v>
          </cell>
        </row>
        <row r="8269">
          <cell r="A8269">
            <v>7097123</v>
          </cell>
          <cell r="B8269" t="str">
            <v>Kabelový žebřík pro lodě...SL 42 100 FT</v>
          </cell>
          <cell r="C8269">
            <v>771</v>
          </cell>
          <cell r="D8269">
            <v>1</v>
          </cell>
          <cell r="E8269" t="str">
            <v>M</v>
          </cell>
          <cell r="F8269">
            <v>771</v>
          </cell>
        </row>
        <row r="8270">
          <cell r="A8270">
            <v>7097158</v>
          </cell>
          <cell r="B8270" t="str">
            <v>Kabelový žebřík pro lodě...SL 42 200 FT</v>
          </cell>
          <cell r="C8270">
            <v>906</v>
          </cell>
          <cell r="D8270">
            <v>1</v>
          </cell>
          <cell r="E8270" t="str">
            <v>M</v>
          </cell>
          <cell r="F8270">
            <v>906</v>
          </cell>
        </row>
        <row r="8271">
          <cell r="A8271">
            <v>7097166</v>
          </cell>
          <cell r="B8271" t="str">
            <v>Kabelový žebřík pro lodě...SL 42 250 FT</v>
          </cell>
          <cell r="C8271">
            <v>945</v>
          </cell>
          <cell r="D8271">
            <v>1</v>
          </cell>
          <cell r="E8271" t="str">
            <v>M</v>
          </cell>
          <cell r="F8271">
            <v>945</v>
          </cell>
        </row>
        <row r="8272">
          <cell r="A8272">
            <v>7097174</v>
          </cell>
          <cell r="B8272" t="str">
            <v>Kabelový žebřík pro lodě...SL 42 300 FT</v>
          </cell>
          <cell r="C8272">
            <v>1053</v>
          </cell>
          <cell r="D8272">
            <v>1</v>
          </cell>
          <cell r="E8272" t="str">
            <v>M</v>
          </cell>
          <cell r="F8272">
            <v>1053</v>
          </cell>
        </row>
        <row r="8273">
          <cell r="A8273">
            <v>7097239</v>
          </cell>
          <cell r="B8273" t="str">
            <v>Kabelový žebřík pro lodě...SL 62 200 SG</v>
          </cell>
          <cell r="C8273">
            <v>1041</v>
          </cell>
          <cell r="D8273">
            <v>1</v>
          </cell>
          <cell r="E8273" t="str">
            <v>M</v>
          </cell>
          <cell r="F8273">
            <v>1041</v>
          </cell>
        </row>
        <row r="8274">
          <cell r="A8274">
            <v>7097247</v>
          </cell>
          <cell r="B8274" t="str">
            <v>Kabelový žebřík pro lodě...SL 62 300 SG</v>
          </cell>
          <cell r="C8274">
            <v>1146</v>
          </cell>
          <cell r="D8274">
            <v>1</v>
          </cell>
          <cell r="E8274" t="str">
            <v>M</v>
          </cell>
          <cell r="F8274">
            <v>1146</v>
          </cell>
        </row>
        <row r="8275">
          <cell r="A8275">
            <v>7097263</v>
          </cell>
          <cell r="B8275" t="str">
            <v>Kabelový žebřík pro lodě...SL 62 500 SG</v>
          </cell>
          <cell r="C8275">
            <v>1370</v>
          </cell>
          <cell r="D8275">
            <v>1</v>
          </cell>
          <cell r="E8275" t="str">
            <v>M</v>
          </cell>
          <cell r="F8275">
            <v>1370</v>
          </cell>
        </row>
        <row r="8276">
          <cell r="A8276">
            <v>7097271</v>
          </cell>
          <cell r="B8276" t="str">
            <v>Kabelový žebřík pro lodě...SL 62 600 SG</v>
          </cell>
          <cell r="C8276">
            <v>1485</v>
          </cell>
          <cell r="D8276">
            <v>1</v>
          </cell>
          <cell r="E8276" t="str">
            <v>M</v>
          </cell>
          <cell r="F8276">
            <v>1485</v>
          </cell>
        </row>
        <row r="8277">
          <cell r="A8277">
            <v>7097358</v>
          </cell>
          <cell r="B8277" t="str">
            <v>Kabelový žebřík pro lodě...SL 62 100 A4</v>
          </cell>
          <cell r="C8277">
            <v>3886</v>
          </cell>
          <cell r="D8277">
            <v>1</v>
          </cell>
          <cell r="E8277" t="str">
            <v>M</v>
          </cell>
          <cell r="F8277">
            <v>3886</v>
          </cell>
        </row>
        <row r="8278">
          <cell r="A8278">
            <v>7097360</v>
          </cell>
          <cell r="B8278" t="str">
            <v>Kabelový žebřík pro lodě...SL 62 200 A4</v>
          </cell>
          <cell r="C8278">
            <v>4242</v>
          </cell>
          <cell r="D8278">
            <v>1</v>
          </cell>
          <cell r="E8278" t="str">
            <v>M</v>
          </cell>
          <cell r="F8278">
            <v>4242</v>
          </cell>
        </row>
        <row r="8279">
          <cell r="A8279">
            <v>7097362</v>
          </cell>
          <cell r="B8279" t="str">
            <v>Kabelový žebřík pro lodě...SL 62 300 A4</v>
          </cell>
          <cell r="C8279">
            <v>4672</v>
          </cell>
          <cell r="D8279">
            <v>1</v>
          </cell>
          <cell r="E8279" t="str">
            <v>M</v>
          </cell>
          <cell r="F8279">
            <v>4672</v>
          </cell>
        </row>
        <row r="8280">
          <cell r="A8280">
            <v>7097364</v>
          </cell>
          <cell r="B8280" t="str">
            <v>Kabelový žebřík pro lodě...SL 62 400 A4</v>
          </cell>
          <cell r="C8280">
            <v>5157</v>
          </cell>
          <cell r="D8280">
            <v>1</v>
          </cell>
          <cell r="E8280" t="str">
            <v>M</v>
          </cell>
          <cell r="F8280">
            <v>5157</v>
          </cell>
        </row>
        <row r="8281">
          <cell r="A8281">
            <v>7097366</v>
          </cell>
          <cell r="B8281" t="str">
            <v>Kabelový žebřík pro lodě...SL 62 500 A4</v>
          </cell>
          <cell r="C8281">
            <v>5630</v>
          </cell>
          <cell r="D8281">
            <v>1</v>
          </cell>
          <cell r="E8281" t="str">
            <v>M</v>
          </cell>
          <cell r="F8281">
            <v>5630</v>
          </cell>
        </row>
        <row r="8282">
          <cell r="A8282">
            <v>7097368</v>
          </cell>
          <cell r="B8282" t="str">
            <v>Kabelový žebřík pro lodě...SL 62 600 A4</v>
          </cell>
          <cell r="C8282">
            <v>6025</v>
          </cell>
          <cell r="D8282">
            <v>1</v>
          </cell>
          <cell r="E8282" t="str">
            <v>M</v>
          </cell>
          <cell r="F8282">
            <v>6025</v>
          </cell>
        </row>
        <row r="8283">
          <cell r="A8283">
            <v>7097425</v>
          </cell>
          <cell r="B8283" t="str">
            <v>Kabelový žebřík pro lodě...SL 62 200 FT</v>
          </cell>
          <cell r="C8283">
            <v>1337</v>
          </cell>
          <cell r="D8283">
            <v>1</v>
          </cell>
          <cell r="E8283" t="str">
            <v>M</v>
          </cell>
          <cell r="F8283">
            <v>1337</v>
          </cell>
        </row>
        <row r="8284">
          <cell r="A8284">
            <v>7097441</v>
          </cell>
          <cell r="B8284" t="str">
            <v>Kabelový žebřík pro lodě...SL 62 400 FT</v>
          </cell>
          <cell r="C8284">
            <v>1342</v>
          </cell>
          <cell r="D8284">
            <v>1</v>
          </cell>
          <cell r="E8284" t="str">
            <v>M</v>
          </cell>
          <cell r="F8284">
            <v>1342</v>
          </cell>
        </row>
        <row r="8285">
          <cell r="A8285">
            <v>7098074</v>
          </cell>
          <cell r="B8285" t="str">
            <v>Kabelový žebřík pro lodě...SLZ L 600 A2</v>
          </cell>
          <cell r="C8285">
            <v>4146</v>
          </cell>
          <cell r="D8285">
            <v>1</v>
          </cell>
          <cell r="E8285" t="str">
            <v>M</v>
          </cell>
          <cell r="F8285">
            <v>4146</v>
          </cell>
        </row>
        <row r="8286">
          <cell r="A8286">
            <v>7098134</v>
          </cell>
          <cell r="B8286" t="str">
            <v>Kabelový žebřík pro lodě...SLZ 200 FT</v>
          </cell>
          <cell r="C8286">
            <v>1499</v>
          </cell>
          <cell r="D8286">
            <v>1</v>
          </cell>
          <cell r="E8286" t="str">
            <v>M</v>
          </cell>
          <cell r="F8286">
            <v>1499</v>
          </cell>
        </row>
        <row r="8287">
          <cell r="A8287">
            <v>7098136</v>
          </cell>
          <cell r="B8287" t="str">
            <v>Kabelový žebřík pro lodě...SLZ 300 FT</v>
          </cell>
          <cell r="C8287">
            <v>1615</v>
          </cell>
          <cell r="D8287">
            <v>1</v>
          </cell>
          <cell r="E8287" t="str">
            <v>M</v>
          </cell>
          <cell r="F8287">
            <v>1615</v>
          </cell>
        </row>
        <row r="8288">
          <cell r="A8288">
            <v>7098192</v>
          </cell>
          <cell r="B8288" t="str">
            <v>Kabelový žebřík pro lodě...SLZ 100 A2</v>
          </cell>
          <cell r="C8288">
            <v>3449</v>
          </cell>
          <cell r="D8288">
            <v>1</v>
          </cell>
          <cell r="E8288" t="str">
            <v>M</v>
          </cell>
          <cell r="F8288">
            <v>3449</v>
          </cell>
        </row>
        <row r="8289">
          <cell r="A8289">
            <v>7098194</v>
          </cell>
          <cell r="B8289" t="str">
            <v>Kabelový žebřík pro lodě...SLZ 200 A2</v>
          </cell>
          <cell r="C8289">
            <v>3960</v>
          </cell>
          <cell r="D8289">
            <v>1</v>
          </cell>
          <cell r="E8289" t="str">
            <v>M</v>
          </cell>
          <cell r="F8289">
            <v>3960</v>
          </cell>
        </row>
        <row r="8290">
          <cell r="A8290">
            <v>7098196</v>
          </cell>
          <cell r="B8290" t="str">
            <v>Kabelový žebřík pro lodě...SLZ 300 A2</v>
          </cell>
          <cell r="C8290">
            <v>4661</v>
          </cell>
          <cell r="D8290">
            <v>1</v>
          </cell>
          <cell r="E8290" t="str">
            <v>M</v>
          </cell>
          <cell r="F8290">
            <v>4661</v>
          </cell>
        </row>
        <row r="8291">
          <cell r="A8291">
            <v>7098198</v>
          </cell>
          <cell r="B8291" t="str">
            <v>Kabelový žebřík pro lodě...SLZ 400 A2</v>
          </cell>
          <cell r="C8291">
            <v>4905</v>
          </cell>
          <cell r="D8291">
            <v>1</v>
          </cell>
          <cell r="E8291" t="str">
            <v>M</v>
          </cell>
          <cell r="F8291">
            <v>4905</v>
          </cell>
        </row>
        <row r="8292">
          <cell r="A8292">
            <v>7098200</v>
          </cell>
          <cell r="B8292" t="str">
            <v>Kabelový žebřík pro lodě...SLZ 500 A2</v>
          </cell>
          <cell r="C8292">
            <v>5289</v>
          </cell>
          <cell r="D8292">
            <v>1</v>
          </cell>
          <cell r="E8292" t="str">
            <v>M</v>
          </cell>
          <cell r="F8292">
            <v>5289</v>
          </cell>
        </row>
        <row r="8293">
          <cell r="A8293">
            <v>7098202</v>
          </cell>
          <cell r="B8293" t="str">
            <v>Kabelový žebřík pro lodě...SLZ 600 A2</v>
          </cell>
          <cell r="C8293">
            <v>5778</v>
          </cell>
          <cell r="D8293">
            <v>1</v>
          </cell>
          <cell r="E8293" t="str">
            <v>M</v>
          </cell>
          <cell r="F8293">
            <v>5778</v>
          </cell>
        </row>
        <row r="8294">
          <cell r="A8294">
            <v>7098500</v>
          </cell>
          <cell r="B8294" t="str">
            <v>Oblouk 90°...SLB 90 42 075 SG</v>
          </cell>
          <cell r="C8294">
            <v>1576</v>
          </cell>
          <cell r="D8294">
            <v>1</v>
          </cell>
          <cell r="E8294" t="str">
            <v>KS</v>
          </cell>
          <cell r="F8294">
            <v>1576</v>
          </cell>
        </row>
        <row r="8295">
          <cell r="A8295">
            <v>7098976</v>
          </cell>
          <cell r="B8295" t="str">
            <v>Oblouk 90°...SLZB 90 100 SG</v>
          </cell>
          <cell r="C8295">
            <v>2931</v>
          </cell>
          <cell r="D8295">
            <v>1</v>
          </cell>
          <cell r="E8295" t="str">
            <v>KS</v>
          </cell>
          <cell r="F8295">
            <v>2931</v>
          </cell>
        </row>
        <row r="8296">
          <cell r="A8296">
            <v>7098978</v>
          </cell>
          <cell r="B8296" t="str">
            <v>Oblouk 90°...SLZB 90 200 SG</v>
          </cell>
          <cell r="C8296">
            <v>3474</v>
          </cell>
          <cell r="D8296">
            <v>1</v>
          </cell>
          <cell r="E8296" t="str">
            <v>KS</v>
          </cell>
          <cell r="F8296">
            <v>3474</v>
          </cell>
        </row>
        <row r="8297">
          <cell r="A8297">
            <v>7098980</v>
          </cell>
          <cell r="B8297" t="str">
            <v>Oblouk 90°...SLZB 90 300 SG</v>
          </cell>
          <cell r="C8297">
            <v>3935</v>
          </cell>
          <cell r="D8297">
            <v>1</v>
          </cell>
          <cell r="E8297" t="str">
            <v>KS</v>
          </cell>
          <cell r="F8297">
            <v>3935</v>
          </cell>
        </row>
        <row r="8298">
          <cell r="A8298">
            <v>7098982</v>
          </cell>
          <cell r="B8298" t="str">
            <v>Oblouk 90°...SLZB 90 400 SG</v>
          </cell>
          <cell r="C8298">
            <v>4326</v>
          </cell>
          <cell r="D8298">
            <v>1</v>
          </cell>
          <cell r="E8298" t="str">
            <v>KS</v>
          </cell>
          <cell r="F8298">
            <v>4326</v>
          </cell>
        </row>
        <row r="8299">
          <cell r="A8299">
            <v>7098984</v>
          </cell>
          <cell r="B8299" t="str">
            <v>Oblouk 90°...SLZB 90 500 SG</v>
          </cell>
          <cell r="C8299">
            <v>4660</v>
          </cell>
          <cell r="D8299">
            <v>1</v>
          </cell>
          <cell r="E8299" t="str">
            <v>KS</v>
          </cell>
          <cell r="F8299">
            <v>4660</v>
          </cell>
        </row>
        <row r="8300">
          <cell r="A8300">
            <v>7099241</v>
          </cell>
          <cell r="B8300" t="str">
            <v>Oblouk 90°...SLZB L 90 100 A2</v>
          </cell>
          <cell r="C8300">
            <v>5511</v>
          </cell>
          <cell r="D8300">
            <v>1</v>
          </cell>
          <cell r="E8300" t="str">
            <v>KS</v>
          </cell>
          <cell r="F8300">
            <v>5511</v>
          </cell>
        </row>
        <row r="8301">
          <cell r="A8301">
            <v>7099243</v>
          </cell>
          <cell r="B8301" t="str">
            <v>Oblouk 90°...SLZB L 90 200 A2</v>
          </cell>
          <cell r="C8301">
            <v>5790</v>
          </cell>
          <cell r="D8301">
            <v>1</v>
          </cell>
          <cell r="E8301" t="str">
            <v>KS</v>
          </cell>
          <cell r="F8301">
            <v>5790</v>
          </cell>
        </row>
        <row r="8302">
          <cell r="A8302">
            <v>7099247</v>
          </cell>
          <cell r="B8302" t="str">
            <v>Oblouk 90°...SLZB L 90 400 A2</v>
          </cell>
          <cell r="C8302">
            <v>6419</v>
          </cell>
          <cell r="D8302">
            <v>1</v>
          </cell>
          <cell r="E8302" t="str">
            <v>KS</v>
          </cell>
          <cell r="F8302">
            <v>6419</v>
          </cell>
        </row>
        <row r="8303">
          <cell r="A8303">
            <v>7099249</v>
          </cell>
          <cell r="B8303" t="str">
            <v>Oblouk 90°...SLZB L 90 500 A2</v>
          </cell>
          <cell r="C8303">
            <v>6698</v>
          </cell>
          <cell r="D8303">
            <v>1</v>
          </cell>
          <cell r="E8303" t="str">
            <v>KS</v>
          </cell>
          <cell r="F8303">
            <v>6698</v>
          </cell>
        </row>
        <row r="8304">
          <cell r="A8304">
            <v>7099251</v>
          </cell>
          <cell r="B8304" t="str">
            <v>Oblouk 90°...SLZB L 90 600 A2</v>
          </cell>
          <cell r="C8304">
            <v>7011</v>
          </cell>
          <cell r="D8304">
            <v>1</v>
          </cell>
          <cell r="E8304" t="str">
            <v>KS</v>
          </cell>
          <cell r="F8304">
            <v>7011</v>
          </cell>
        </row>
        <row r="8305">
          <cell r="A8305">
            <v>7099261</v>
          </cell>
          <cell r="B8305" t="str">
            <v>Oblouk 90°...SLZB L 90 100 A4</v>
          </cell>
          <cell r="C8305">
            <v>7165</v>
          </cell>
          <cell r="D8305">
            <v>1</v>
          </cell>
          <cell r="E8305" t="str">
            <v>KS</v>
          </cell>
          <cell r="F8305">
            <v>7165</v>
          </cell>
        </row>
        <row r="8306">
          <cell r="A8306">
            <v>7099263</v>
          </cell>
          <cell r="B8306" t="str">
            <v>Oblouk 90°...SLZB L 90 200 A4</v>
          </cell>
          <cell r="C8306">
            <v>7528</v>
          </cell>
          <cell r="D8306">
            <v>1</v>
          </cell>
          <cell r="E8306" t="str">
            <v>KS</v>
          </cell>
          <cell r="F8306">
            <v>7528</v>
          </cell>
        </row>
        <row r="8307">
          <cell r="A8307">
            <v>7099265</v>
          </cell>
          <cell r="B8307" t="str">
            <v>Oblouk 90°...SLZB L 90 300 A4</v>
          </cell>
          <cell r="C8307">
            <v>7982</v>
          </cell>
          <cell r="D8307">
            <v>1</v>
          </cell>
          <cell r="E8307" t="str">
            <v>KS</v>
          </cell>
          <cell r="F8307">
            <v>7982</v>
          </cell>
        </row>
        <row r="8308">
          <cell r="A8308">
            <v>7099268</v>
          </cell>
          <cell r="B8308" t="str">
            <v>Oblouk 90°...SLZB L 90 400 A4</v>
          </cell>
          <cell r="C8308">
            <v>8345</v>
          </cell>
          <cell r="D8308">
            <v>1</v>
          </cell>
          <cell r="E8308" t="str">
            <v>KS</v>
          </cell>
          <cell r="F8308">
            <v>8345</v>
          </cell>
        </row>
        <row r="8309">
          <cell r="A8309">
            <v>7099270</v>
          </cell>
          <cell r="B8309" t="str">
            <v>Oblouk 90°...SLZB L 90 500 A4</v>
          </cell>
          <cell r="C8309">
            <v>8708</v>
          </cell>
          <cell r="D8309">
            <v>1</v>
          </cell>
          <cell r="E8309" t="str">
            <v>KS</v>
          </cell>
          <cell r="F8309">
            <v>8708</v>
          </cell>
        </row>
        <row r="8310">
          <cell r="A8310">
            <v>7099272</v>
          </cell>
          <cell r="B8310" t="str">
            <v>Oblouk 90°...SLZB L 90 600 A4</v>
          </cell>
          <cell r="C8310">
            <v>9116</v>
          </cell>
          <cell r="D8310">
            <v>1</v>
          </cell>
          <cell r="E8310" t="str">
            <v>KS</v>
          </cell>
          <cell r="F8310">
            <v>9116</v>
          </cell>
        </row>
        <row r="8311">
          <cell r="A8311">
            <v>7103532</v>
          </cell>
          <cell r="B8311" t="str">
            <v>Profil bočnice...SLV 52 FT</v>
          </cell>
          <cell r="C8311">
            <v>351</v>
          </cell>
          <cell r="D8311">
            <v>1</v>
          </cell>
          <cell r="E8311" t="str">
            <v>KS</v>
          </cell>
          <cell r="F8311">
            <v>351</v>
          </cell>
        </row>
        <row r="8312">
          <cell r="A8312">
            <v>7103611</v>
          </cell>
          <cell r="B8312" t="str">
            <v>Profil bočnice...SLH 42 2000 FT</v>
          </cell>
          <cell r="C8312">
            <v>450</v>
          </cell>
          <cell r="D8312">
            <v>1</v>
          </cell>
          <cell r="E8312" t="str">
            <v>M</v>
          </cell>
          <cell r="F8312">
            <v>450</v>
          </cell>
        </row>
        <row r="8313">
          <cell r="A8313">
            <v>7103620</v>
          </cell>
          <cell r="B8313" t="str">
            <v>Profil bočnice...SLH 42 2000 A2</v>
          </cell>
          <cell r="C8313">
            <v>870</v>
          </cell>
          <cell r="D8313">
            <v>1</v>
          </cell>
          <cell r="E8313" t="str">
            <v>M</v>
          </cell>
          <cell r="F8313">
            <v>870</v>
          </cell>
        </row>
        <row r="8314">
          <cell r="A8314">
            <v>7103643</v>
          </cell>
          <cell r="B8314" t="str">
            <v>Profil bočnice...SLH 62 3000 FT</v>
          </cell>
          <cell r="C8314">
            <v>527</v>
          </cell>
          <cell r="D8314">
            <v>1</v>
          </cell>
          <cell r="E8314" t="str">
            <v>M</v>
          </cell>
          <cell r="F8314">
            <v>527</v>
          </cell>
        </row>
        <row r="8315">
          <cell r="A8315">
            <v>7104367</v>
          </cell>
          <cell r="B8315" t="str">
            <v>Konstrukční-závěsný profil...FESP Q 50 5 BK</v>
          </cell>
          <cell r="C8315">
            <v>489</v>
          </cell>
          <cell r="D8315">
            <v>1</v>
          </cell>
          <cell r="E8315" t="str">
            <v>M</v>
          </cell>
          <cell r="F8315">
            <v>489</v>
          </cell>
        </row>
        <row r="8316">
          <cell r="A8316">
            <v>7104669</v>
          </cell>
          <cell r="B8316" t="str">
            <v>Konstrukční-závěsný profil...FESP QL 50 4 BK</v>
          </cell>
          <cell r="C8316">
            <v>758</v>
          </cell>
          <cell r="D8316">
            <v>1</v>
          </cell>
          <cell r="E8316" t="str">
            <v>M</v>
          </cell>
          <cell r="F8316">
            <v>758</v>
          </cell>
        </row>
        <row r="8317">
          <cell r="A8317">
            <v>7105673</v>
          </cell>
          <cell r="B8317" t="str">
            <v>Úhelníkový profil...WESP 50 40 FT</v>
          </cell>
          <cell r="C8317">
            <v>1176</v>
          </cell>
          <cell r="D8317">
            <v>1</v>
          </cell>
          <cell r="E8317" t="str">
            <v>M</v>
          </cell>
          <cell r="F8317">
            <v>1176</v>
          </cell>
        </row>
        <row r="8318">
          <cell r="A8318">
            <v>7106106</v>
          </cell>
          <cell r="B8318" t="str">
            <v>Redukční úhelník/zakončení...RWEB 610 DD</v>
          </cell>
          <cell r="C8318">
            <v>550</v>
          </cell>
          <cell r="D8318">
            <v>1</v>
          </cell>
          <cell r="E8318" t="str">
            <v>KS</v>
          </cell>
          <cell r="F8318">
            <v>550</v>
          </cell>
        </row>
        <row r="8319">
          <cell r="A8319">
            <v>7106114</v>
          </cell>
          <cell r="B8319" t="str">
            <v>Redukční úhelník/zakončení...RWEB 620 DD</v>
          </cell>
          <cell r="C8319">
            <v>716</v>
          </cell>
          <cell r="D8319">
            <v>1</v>
          </cell>
          <cell r="E8319" t="str">
            <v>KS</v>
          </cell>
          <cell r="F8319">
            <v>716</v>
          </cell>
        </row>
        <row r="8320">
          <cell r="A8320">
            <v>7106118</v>
          </cell>
          <cell r="B8320" t="str">
            <v>Redukční úhelník/zakončení...RWEB 630 DD</v>
          </cell>
          <cell r="C8320">
            <v>810</v>
          </cell>
          <cell r="D8320">
            <v>1</v>
          </cell>
          <cell r="E8320" t="str">
            <v>KS</v>
          </cell>
          <cell r="F8320">
            <v>810</v>
          </cell>
        </row>
        <row r="8321">
          <cell r="A8321">
            <v>7106122</v>
          </cell>
          <cell r="B8321" t="str">
            <v>Redukční úhelník/zakončení...RWEB 640 DD</v>
          </cell>
          <cell r="C8321">
            <v>816</v>
          </cell>
          <cell r="D8321">
            <v>1</v>
          </cell>
          <cell r="E8321" t="str">
            <v>KS</v>
          </cell>
          <cell r="F8321">
            <v>816</v>
          </cell>
        </row>
        <row r="8322">
          <cell r="A8322">
            <v>7107145</v>
          </cell>
          <cell r="B8322" t="str">
            <v>Redukční úhelník/zakončení...RWEB 605 DD</v>
          </cell>
          <cell r="C8322">
            <v>782</v>
          </cell>
          <cell r="D8322">
            <v>1</v>
          </cell>
          <cell r="E8322" t="str">
            <v>KS</v>
          </cell>
          <cell r="F8322">
            <v>782</v>
          </cell>
        </row>
        <row r="8323">
          <cell r="A8323">
            <v>7107315</v>
          </cell>
          <cell r="B8323" t="str">
            <v>Redukční úhelník/zakončení...RWEB 810 DD</v>
          </cell>
          <cell r="C8323">
            <v>908</v>
          </cell>
          <cell r="D8323">
            <v>1</v>
          </cell>
          <cell r="E8323" t="str">
            <v>KS</v>
          </cell>
          <cell r="F8323">
            <v>908</v>
          </cell>
        </row>
        <row r="8324">
          <cell r="A8324">
            <v>7107331</v>
          </cell>
          <cell r="B8324" t="str">
            <v>Redukční úhelník/zakončení...RWEB 820 DD</v>
          </cell>
          <cell r="C8324">
            <v>1258</v>
          </cell>
          <cell r="D8324">
            <v>1</v>
          </cell>
          <cell r="E8324" t="str">
            <v>KS</v>
          </cell>
          <cell r="F8324">
            <v>1258</v>
          </cell>
        </row>
        <row r="8325">
          <cell r="A8325">
            <v>7107382</v>
          </cell>
          <cell r="B8325" t="str">
            <v>Redukční úhelník/zakončení...RWEB 840 DD</v>
          </cell>
          <cell r="C8325">
            <v>1566</v>
          </cell>
          <cell r="D8325">
            <v>1</v>
          </cell>
          <cell r="E8325" t="str">
            <v>KS</v>
          </cell>
          <cell r="F8325">
            <v>1566</v>
          </cell>
        </row>
        <row r="8326">
          <cell r="A8326">
            <v>7107455</v>
          </cell>
          <cell r="B8326" t="str">
            <v>Redukční úhelník/zakončení...RWEB 110 DD</v>
          </cell>
          <cell r="C8326">
            <v>893</v>
          </cell>
          <cell r="D8326">
            <v>1</v>
          </cell>
          <cell r="E8326" t="str">
            <v>KS</v>
          </cell>
          <cell r="F8326">
            <v>893</v>
          </cell>
        </row>
        <row r="8327">
          <cell r="A8327">
            <v>7107471</v>
          </cell>
          <cell r="B8327" t="str">
            <v>Redukční úhelník/zakončení...RWEB 120 DD</v>
          </cell>
          <cell r="C8327">
            <v>1174</v>
          </cell>
          <cell r="D8327">
            <v>1</v>
          </cell>
          <cell r="E8327" t="str">
            <v>KS</v>
          </cell>
          <cell r="F8327">
            <v>1174</v>
          </cell>
        </row>
        <row r="8328">
          <cell r="A8328">
            <v>7107501</v>
          </cell>
          <cell r="B8328" t="str">
            <v>Redukční úhelník/zakončení...RWEB 130 DD</v>
          </cell>
          <cell r="C8328">
            <v>1414</v>
          </cell>
          <cell r="D8328">
            <v>1</v>
          </cell>
          <cell r="E8328" t="str">
            <v>KS</v>
          </cell>
          <cell r="F8328">
            <v>1414</v>
          </cell>
        </row>
        <row r="8329">
          <cell r="A8329">
            <v>7107536</v>
          </cell>
          <cell r="B8329" t="str">
            <v>Redukční úhelník/zakončení...RWEB 140 DD</v>
          </cell>
          <cell r="C8329">
            <v>1768</v>
          </cell>
          <cell r="D8329">
            <v>1</v>
          </cell>
          <cell r="E8329" t="str">
            <v>KS</v>
          </cell>
          <cell r="F8329">
            <v>1768</v>
          </cell>
        </row>
        <row r="8330">
          <cell r="A8330">
            <v>7107560</v>
          </cell>
          <cell r="B8330" t="str">
            <v>Redukční úhelník/zakončení...RWEB 155 DD</v>
          </cell>
          <cell r="C8330">
            <v>2082</v>
          </cell>
          <cell r="D8330">
            <v>1</v>
          </cell>
          <cell r="E8330" t="str">
            <v>KS</v>
          </cell>
          <cell r="F8330">
            <v>2082</v>
          </cell>
        </row>
        <row r="8331">
          <cell r="A8331">
            <v>7108109</v>
          </cell>
          <cell r="B8331" t="str">
            <v>Redukční úhelník/zakončení...RWEB 310 FS</v>
          </cell>
          <cell r="C8331">
            <v>443</v>
          </cell>
          <cell r="D8331">
            <v>1</v>
          </cell>
          <cell r="E8331" t="str">
            <v>KS</v>
          </cell>
          <cell r="F8331">
            <v>443</v>
          </cell>
        </row>
        <row r="8332">
          <cell r="A8332">
            <v>7108206</v>
          </cell>
          <cell r="B8332" t="str">
            <v>Redukční úhelník/zakončení...RWEB 320 FS</v>
          </cell>
          <cell r="C8332">
            <v>591</v>
          </cell>
          <cell r="D8332">
            <v>1</v>
          </cell>
          <cell r="E8332" t="str">
            <v>KS</v>
          </cell>
          <cell r="F8332">
            <v>591</v>
          </cell>
        </row>
        <row r="8333">
          <cell r="A8333">
            <v>7109105</v>
          </cell>
          <cell r="B8333" t="str">
            <v>Redukční úhelník/zakončení...RWEB 610 FS</v>
          </cell>
          <cell r="C8333">
            <v>405</v>
          </cell>
          <cell r="D8333">
            <v>1</v>
          </cell>
          <cell r="E8333" t="str">
            <v>KS</v>
          </cell>
          <cell r="F8333">
            <v>405</v>
          </cell>
        </row>
        <row r="8334">
          <cell r="A8334">
            <v>7109156</v>
          </cell>
          <cell r="B8334" t="str">
            <v>Redukční úhelník/zakončení...RWEB 615 FS</v>
          </cell>
          <cell r="C8334">
            <v>439</v>
          </cell>
          <cell r="D8334">
            <v>1</v>
          </cell>
          <cell r="E8334" t="str">
            <v>KS</v>
          </cell>
          <cell r="F8334">
            <v>439</v>
          </cell>
        </row>
        <row r="8335">
          <cell r="A8335">
            <v>7109202</v>
          </cell>
          <cell r="B8335" t="str">
            <v>Redukční úhelník/zakončení...RWEB 620 FS</v>
          </cell>
          <cell r="C8335">
            <v>547</v>
          </cell>
          <cell r="D8335">
            <v>1</v>
          </cell>
          <cell r="E8335" t="str">
            <v>KS</v>
          </cell>
          <cell r="F8335">
            <v>547</v>
          </cell>
        </row>
        <row r="8336">
          <cell r="A8336">
            <v>7109296</v>
          </cell>
          <cell r="B8336" t="str">
            <v>Redukční úhelník/zakončení...RWEB 630 FS</v>
          </cell>
          <cell r="C8336">
            <v>672</v>
          </cell>
          <cell r="D8336">
            <v>1</v>
          </cell>
          <cell r="E8336" t="str">
            <v>KS</v>
          </cell>
          <cell r="F8336">
            <v>672</v>
          </cell>
        </row>
        <row r="8337">
          <cell r="A8337">
            <v>7109407</v>
          </cell>
          <cell r="B8337" t="str">
            <v>Redukční úhelník/zakončení...RWEB 640 FS</v>
          </cell>
          <cell r="C8337">
            <v>738</v>
          </cell>
          <cell r="D8337">
            <v>1</v>
          </cell>
          <cell r="E8337" t="str">
            <v>KS</v>
          </cell>
          <cell r="F8337">
            <v>738</v>
          </cell>
        </row>
        <row r="8338">
          <cell r="A8338">
            <v>7109504</v>
          </cell>
          <cell r="B8338" t="str">
            <v>Redukční úhelník/zakončení...RWEB 650 FS</v>
          </cell>
          <cell r="C8338">
            <v>852</v>
          </cell>
          <cell r="D8338">
            <v>1</v>
          </cell>
          <cell r="E8338" t="str">
            <v>KS</v>
          </cell>
          <cell r="F8338">
            <v>852</v>
          </cell>
        </row>
        <row r="8339">
          <cell r="A8339">
            <v>7109601</v>
          </cell>
          <cell r="B8339" t="str">
            <v>Redukční úhelník/zakončení...RWEB 660 FS</v>
          </cell>
          <cell r="C8339">
            <v>955</v>
          </cell>
          <cell r="D8339">
            <v>1</v>
          </cell>
          <cell r="E8339" t="str">
            <v>KS</v>
          </cell>
          <cell r="F8339">
            <v>955</v>
          </cell>
        </row>
        <row r="8340">
          <cell r="A8340">
            <v>7109814</v>
          </cell>
          <cell r="B8340" t="str">
            <v>Redukční úhelník/zakončení...RWEB 610 A2</v>
          </cell>
          <cell r="C8340">
            <v>641</v>
          </cell>
          <cell r="D8340">
            <v>1</v>
          </cell>
          <cell r="E8340" t="str">
            <v>KS</v>
          </cell>
          <cell r="F8340">
            <v>641</v>
          </cell>
        </row>
        <row r="8341">
          <cell r="A8341">
            <v>7109830</v>
          </cell>
          <cell r="B8341" t="str">
            <v>Redukční úhelník/zakončení...RWEB 620 A2</v>
          </cell>
          <cell r="C8341">
            <v>684</v>
          </cell>
          <cell r="D8341">
            <v>1</v>
          </cell>
          <cell r="E8341" t="str">
            <v>KS</v>
          </cell>
          <cell r="F8341">
            <v>684</v>
          </cell>
        </row>
        <row r="8342">
          <cell r="A8342">
            <v>7109857</v>
          </cell>
          <cell r="B8342" t="str">
            <v>Redukční úhelník/zakončení...RWEB 630 A2</v>
          </cell>
          <cell r="C8342">
            <v>1063</v>
          </cell>
          <cell r="D8342">
            <v>1</v>
          </cell>
          <cell r="E8342" t="str">
            <v>KS</v>
          </cell>
          <cell r="F8342">
            <v>1063</v>
          </cell>
        </row>
        <row r="8343">
          <cell r="A8343">
            <v>7109873</v>
          </cell>
          <cell r="B8343" t="str">
            <v>Redukční úhelník/zakončení...RWEB 640 A2</v>
          </cell>
          <cell r="C8343">
            <v>1379</v>
          </cell>
          <cell r="D8343">
            <v>1</v>
          </cell>
          <cell r="E8343" t="str">
            <v>KS</v>
          </cell>
          <cell r="F8343">
            <v>1379</v>
          </cell>
        </row>
        <row r="8344">
          <cell r="A8344">
            <v>7110103</v>
          </cell>
          <cell r="B8344" t="str">
            <v>Redukční úhelník/zakončení...RWEB 810 FS</v>
          </cell>
          <cell r="C8344">
            <v>620</v>
          </cell>
          <cell r="D8344">
            <v>1</v>
          </cell>
          <cell r="E8344" t="str">
            <v>KS</v>
          </cell>
          <cell r="F8344">
            <v>620</v>
          </cell>
        </row>
        <row r="8345">
          <cell r="A8345">
            <v>7110200</v>
          </cell>
          <cell r="B8345" t="str">
            <v>Redukční úhelník/zakončení...RWEB 820 FS</v>
          </cell>
          <cell r="C8345">
            <v>628</v>
          </cell>
          <cell r="D8345">
            <v>1</v>
          </cell>
          <cell r="E8345" t="str">
            <v>KS</v>
          </cell>
          <cell r="F8345">
            <v>628</v>
          </cell>
        </row>
        <row r="8346">
          <cell r="A8346">
            <v>7110308</v>
          </cell>
          <cell r="B8346" t="str">
            <v>Redukční úhelník/zakončení...RWEB 830 FS</v>
          </cell>
          <cell r="C8346">
            <v>725</v>
          </cell>
          <cell r="D8346">
            <v>1</v>
          </cell>
          <cell r="E8346" t="str">
            <v>KS</v>
          </cell>
          <cell r="F8346">
            <v>725</v>
          </cell>
        </row>
        <row r="8347">
          <cell r="A8347">
            <v>7110405</v>
          </cell>
          <cell r="B8347" t="str">
            <v>Redukční úhelník/zakončení...RWEB 840 FS</v>
          </cell>
          <cell r="C8347">
            <v>655</v>
          </cell>
          <cell r="D8347">
            <v>1</v>
          </cell>
          <cell r="E8347" t="str">
            <v>KS</v>
          </cell>
          <cell r="F8347">
            <v>655</v>
          </cell>
        </row>
        <row r="8348">
          <cell r="A8348">
            <v>7111096</v>
          </cell>
          <cell r="B8348" t="str">
            <v>Redukční úhelník/zakončení...RWEB 110 FS</v>
          </cell>
          <cell r="C8348">
            <v>592</v>
          </cell>
          <cell r="D8348">
            <v>1</v>
          </cell>
          <cell r="E8348" t="str">
            <v>KS</v>
          </cell>
          <cell r="F8348">
            <v>592</v>
          </cell>
        </row>
        <row r="8349">
          <cell r="A8349">
            <v>7111207</v>
          </cell>
          <cell r="B8349" t="str">
            <v>Redukční úhelník/zakončení...RWEB 120 FS</v>
          </cell>
          <cell r="C8349">
            <v>644</v>
          </cell>
          <cell r="D8349">
            <v>1</v>
          </cell>
          <cell r="E8349" t="str">
            <v>KS</v>
          </cell>
          <cell r="F8349">
            <v>644</v>
          </cell>
        </row>
        <row r="8350">
          <cell r="A8350">
            <v>7111304</v>
          </cell>
          <cell r="B8350" t="str">
            <v>Redukční úhelník/zakončení...RWEB 130 FS</v>
          </cell>
          <cell r="C8350">
            <v>906</v>
          </cell>
          <cell r="D8350">
            <v>1</v>
          </cell>
          <cell r="E8350" t="str">
            <v>KS</v>
          </cell>
          <cell r="F8350">
            <v>906</v>
          </cell>
        </row>
        <row r="8351">
          <cell r="A8351">
            <v>7111428</v>
          </cell>
          <cell r="B8351" t="str">
            <v>Redukční úhelník/zakončení...RWEB 140 FS</v>
          </cell>
          <cell r="C8351">
            <v>968</v>
          </cell>
          <cell r="D8351">
            <v>1</v>
          </cell>
          <cell r="E8351" t="str">
            <v>KS</v>
          </cell>
          <cell r="F8351">
            <v>968</v>
          </cell>
        </row>
        <row r="8352">
          <cell r="A8352">
            <v>7111509</v>
          </cell>
          <cell r="B8352" t="str">
            <v>Redukční úhelník/zakončení...RWEB 150 FS</v>
          </cell>
          <cell r="C8352">
            <v>1133</v>
          </cell>
          <cell r="D8352">
            <v>1</v>
          </cell>
          <cell r="E8352" t="str">
            <v>KS</v>
          </cell>
          <cell r="F8352">
            <v>1133</v>
          </cell>
        </row>
        <row r="8353">
          <cell r="A8353">
            <v>7111541</v>
          </cell>
          <cell r="B8353" t="str">
            <v>Redukční úhelník/zakončení...RWEB 155 FS</v>
          </cell>
          <cell r="C8353">
            <v>1141</v>
          </cell>
          <cell r="D8353">
            <v>1</v>
          </cell>
          <cell r="E8353" t="str">
            <v>KS</v>
          </cell>
          <cell r="F8353">
            <v>1141</v>
          </cell>
        </row>
        <row r="8354">
          <cell r="A8354">
            <v>7111740</v>
          </cell>
          <cell r="B8354" t="str">
            <v>Redukční úhelník/zakončení...RWEB 160 FS</v>
          </cell>
          <cell r="C8354">
            <v>1283</v>
          </cell>
          <cell r="D8354">
            <v>1</v>
          </cell>
          <cell r="E8354" t="str">
            <v>KS</v>
          </cell>
          <cell r="F8354">
            <v>1283</v>
          </cell>
        </row>
        <row r="8355">
          <cell r="A8355">
            <v>7111802</v>
          </cell>
          <cell r="B8355" t="str">
            <v>Redukce/koncovka...RWEB 1010 FS</v>
          </cell>
          <cell r="C8355">
            <v>374</v>
          </cell>
          <cell r="D8355">
            <v>1</v>
          </cell>
          <cell r="E8355" t="str">
            <v>KS</v>
          </cell>
          <cell r="F8355">
            <v>374</v>
          </cell>
        </row>
        <row r="8356">
          <cell r="A8356">
            <v>7111804</v>
          </cell>
          <cell r="B8356" t="str">
            <v>Redukce/koncovka...RWEB 1020 FS</v>
          </cell>
          <cell r="C8356">
            <v>431</v>
          </cell>
          <cell r="D8356">
            <v>1</v>
          </cell>
          <cell r="E8356" t="str">
            <v>KS</v>
          </cell>
          <cell r="F8356">
            <v>431</v>
          </cell>
        </row>
        <row r="8357">
          <cell r="A8357">
            <v>7111806</v>
          </cell>
          <cell r="B8357" t="str">
            <v>Redukce/koncovka...RWEB 1030 FS</v>
          </cell>
          <cell r="C8357">
            <v>493</v>
          </cell>
          <cell r="D8357">
            <v>1</v>
          </cell>
          <cell r="E8357" t="str">
            <v>KS</v>
          </cell>
          <cell r="F8357">
            <v>493</v>
          </cell>
        </row>
        <row r="8358">
          <cell r="A8358">
            <v>7111808</v>
          </cell>
          <cell r="B8358" t="str">
            <v>Redukce/koncovka...RWEB 1040 FS</v>
          </cell>
          <cell r="C8358">
            <v>603</v>
          </cell>
          <cell r="D8358">
            <v>1</v>
          </cell>
          <cell r="E8358" t="str">
            <v>KS</v>
          </cell>
          <cell r="F8358">
            <v>603</v>
          </cell>
        </row>
        <row r="8359">
          <cell r="A8359">
            <v>7111810</v>
          </cell>
          <cell r="B8359" t="str">
            <v>Redukce/koncovka...RWEB 1050 FS</v>
          </cell>
          <cell r="C8359">
            <v>707</v>
          </cell>
          <cell r="D8359">
            <v>1</v>
          </cell>
          <cell r="E8359" t="str">
            <v>KS</v>
          </cell>
          <cell r="F8359">
            <v>707</v>
          </cell>
        </row>
        <row r="8360">
          <cell r="A8360">
            <v>7111812</v>
          </cell>
          <cell r="B8360" t="str">
            <v>Koncovka...RWEB 1060 FS</v>
          </cell>
          <cell r="C8360">
            <v>936</v>
          </cell>
          <cell r="D8360">
            <v>1</v>
          </cell>
          <cell r="E8360" t="str">
            <v>KS</v>
          </cell>
          <cell r="F8360">
            <v>936</v>
          </cell>
        </row>
        <row r="8361">
          <cell r="A8361">
            <v>7113218</v>
          </cell>
          <cell r="B8361" t="str">
            <v>Křížení...RK 620 FT</v>
          </cell>
          <cell r="C8361">
            <v>3353</v>
          </cell>
          <cell r="D8361">
            <v>1</v>
          </cell>
          <cell r="E8361" t="str">
            <v>KS</v>
          </cell>
          <cell r="F8361">
            <v>3353</v>
          </cell>
        </row>
        <row r="8362">
          <cell r="A8362">
            <v>7115407</v>
          </cell>
          <cell r="B8362" t="str">
            <v>Křížení...RK 140 FT</v>
          </cell>
          <cell r="C8362">
            <v>10377</v>
          </cell>
          <cell r="D8362">
            <v>1</v>
          </cell>
          <cell r="E8362" t="str">
            <v>KS</v>
          </cell>
          <cell r="F8362">
            <v>10377</v>
          </cell>
        </row>
        <row r="8363">
          <cell r="A8363">
            <v>7117116</v>
          </cell>
          <cell r="B8363" t="str">
            <v>Odbočný díl T...RT 610 FT</v>
          </cell>
          <cell r="C8363">
            <v>1894</v>
          </cell>
          <cell r="D8363">
            <v>1</v>
          </cell>
          <cell r="E8363" t="str">
            <v>KS</v>
          </cell>
          <cell r="F8363">
            <v>1894</v>
          </cell>
        </row>
        <row r="8364">
          <cell r="A8364">
            <v>7117162</v>
          </cell>
          <cell r="B8364" t="str">
            <v>Odbočný díl T...RT 615 FT</v>
          </cell>
          <cell r="C8364">
            <v>1952</v>
          </cell>
          <cell r="D8364">
            <v>1</v>
          </cell>
          <cell r="E8364" t="str">
            <v>KS</v>
          </cell>
          <cell r="F8364">
            <v>1952</v>
          </cell>
        </row>
        <row r="8365">
          <cell r="A8365">
            <v>7117209</v>
          </cell>
          <cell r="B8365" t="str">
            <v>Odbočný díl T...RT 620 FT</v>
          </cell>
          <cell r="C8365">
            <v>2419</v>
          </cell>
          <cell r="D8365">
            <v>1</v>
          </cell>
          <cell r="E8365" t="str">
            <v>KS</v>
          </cell>
          <cell r="F8365">
            <v>2419</v>
          </cell>
        </row>
        <row r="8366">
          <cell r="A8366">
            <v>7117306</v>
          </cell>
          <cell r="B8366" t="str">
            <v>Odbočný díl T...RT 630 FT</v>
          </cell>
          <cell r="C8366">
            <v>3273</v>
          </cell>
          <cell r="D8366">
            <v>1</v>
          </cell>
          <cell r="E8366" t="str">
            <v>KS</v>
          </cell>
          <cell r="F8366">
            <v>3273</v>
          </cell>
        </row>
        <row r="8367">
          <cell r="A8367">
            <v>7117396</v>
          </cell>
          <cell r="B8367" t="str">
            <v>Odbočný díl T...RT 640 FT</v>
          </cell>
          <cell r="C8367">
            <v>6991</v>
          </cell>
          <cell r="D8367">
            <v>1</v>
          </cell>
          <cell r="E8367" t="str">
            <v>KS</v>
          </cell>
          <cell r="F8367">
            <v>6991</v>
          </cell>
        </row>
        <row r="8368">
          <cell r="A8368">
            <v>7119119</v>
          </cell>
          <cell r="B8368" t="str">
            <v>Odbočný díl T...RT 110 FT</v>
          </cell>
          <cell r="C8368">
            <v>2191</v>
          </cell>
          <cell r="D8368">
            <v>1</v>
          </cell>
          <cell r="E8368" t="str">
            <v>KS</v>
          </cell>
          <cell r="F8368">
            <v>2191</v>
          </cell>
        </row>
        <row r="8369">
          <cell r="A8369">
            <v>7119216</v>
          </cell>
          <cell r="B8369" t="str">
            <v>Odbočný díl T...RT 120 FT</v>
          </cell>
          <cell r="C8369">
            <v>2939</v>
          </cell>
          <cell r="D8369">
            <v>1</v>
          </cell>
          <cell r="E8369" t="str">
            <v>KS</v>
          </cell>
          <cell r="F8369">
            <v>2939</v>
          </cell>
        </row>
        <row r="8370">
          <cell r="A8370">
            <v>7119313</v>
          </cell>
          <cell r="B8370" t="str">
            <v>Odbočný díl T...RT 130 FT</v>
          </cell>
          <cell r="C8370">
            <v>3328</v>
          </cell>
          <cell r="D8370">
            <v>1</v>
          </cell>
          <cell r="E8370" t="str">
            <v>KS</v>
          </cell>
          <cell r="F8370">
            <v>3328</v>
          </cell>
        </row>
        <row r="8371">
          <cell r="A8371">
            <v>7119402</v>
          </cell>
          <cell r="B8371" t="str">
            <v>Odbočný díl T...RT 140 FT</v>
          </cell>
          <cell r="C8371">
            <v>8240</v>
          </cell>
          <cell r="D8371">
            <v>1</v>
          </cell>
          <cell r="E8371" t="str">
            <v>KS</v>
          </cell>
          <cell r="F8371">
            <v>8240</v>
          </cell>
        </row>
        <row r="8372">
          <cell r="A8372">
            <v>7119496</v>
          </cell>
          <cell r="B8372" t="str">
            <v>Odbočný díl T...RT 150 FT</v>
          </cell>
          <cell r="C8372">
            <v>10625</v>
          </cell>
          <cell r="D8372">
            <v>1</v>
          </cell>
          <cell r="E8372" t="str">
            <v>KS</v>
          </cell>
          <cell r="F8372">
            <v>10625</v>
          </cell>
        </row>
        <row r="8373">
          <cell r="A8373">
            <v>7120117</v>
          </cell>
          <cell r="B8373" t="str">
            <v>Odbočný díl...RAA 310 FT</v>
          </cell>
          <cell r="C8373">
            <v>1320</v>
          </cell>
          <cell r="D8373">
            <v>1</v>
          </cell>
          <cell r="E8373" t="str">
            <v>KS</v>
          </cell>
          <cell r="F8373">
            <v>1320</v>
          </cell>
        </row>
        <row r="8374">
          <cell r="A8374">
            <v>7120468</v>
          </cell>
          <cell r="B8374" t="str">
            <v>Odbočný díl...RAA 605 FT</v>
          </cell>
          <cell r="C8374">
            <v>1106</v>
          </cell>
          <cell r="D8374">
            <v>1</v>
          </cell>
          <cell r="E8374" t="str">
            <v>KS</v>
          </cell>
          <cell r="F8374">
            <v>1106</v>
          </cell>
        </row>
        <row r="8375">
          <cell r="A8375">
            <v>7121109</v>
          </cell>
          <cell r="B8375" t="str">
            <v>Odbočný díl...RAA 610 FT</v>
          </cell>
          <cell r="C8375">
            <v>1396</v>
          </cell>
          <cell r="D8375">
            <v>1</v>
          </cell>
          <cell r="E8375" t="str">
            <v>KS</v>
          </cell>
          <cell r="F8375">
            <v>1396</v>
          </cell>
        </row>
        <row r="8376">
          <cell r="A8376">
            <v>7121205</v>
          </cell>
          <cell r="B8376" t="str">
            <v>Odbočný díl...RAA 615 FT</v>
          </cell>
          <cell r="C8376">
            <v>1444</v>
          </cell>
          <cell r="D8376">
            <v>1</v>
          </cell>
          <cell r="E8376" t="str">
            <v>KS</v>
          </cell>
          <cell r="F8376">
            <v>1444</v>
          </cell>
        </row>
        <row r="8377">
          <cell r="A8377">
            <v>7121210</v>
          </cell>
          <cell r="B8377" t="str">
            <v>Odbočný díl...RAA 620 FT</v>
          </cell>
          <cell r="C8377">
            <v>1928</v>
          </cell>
          <cell r="D8377">
            <v>1</v>
          </cell>
          <cell r="E8377" t="str">
            <v>KS</v>
          </cell>
          <cell r="F8377">
            <v>1928</v>
          </cell>
        </row>
        <row r="8378">
          <cell r="A8378">
            <v>7121318</v>
          </cell>
          <cell r="B8378" t="str">
            <v>Odbočný díl...RAA 630 FT</v>
          </cell>
          <cell r="C8378">
            <v>2585</v>
          </cell>
          <cell r="D8378">
            <v>1</v>
          </cell>
          <cell r="E8378" t="str">
            <v>KS</v>
          </cell>
          <cell r="F8378">
            <v>2585</v>
          </cell>
        </row>
        <row r="8379">
          <cell r="A8379">
            <v>7121407</v>
          </cell>
          <cell r="B8379" t="str">
            <v>Odbočný díl...RAA 640 FT</v>
          </cell>
          <cell r="C8379">
            <v>3351</v>
          </cell>
          <cell r="D8379">
            <v>1</v>
          </cell>
          <cell r="E8379" t="str">
            <v>KS</v>
          </cell>
          <cell r="F8379">
            <v>3351</v>
          </cell>
        </row>
        <row r="8380">
          <cell r="A8380">
            <v>7121504</v>
          </cell>
          <cell r="B8380" t="str">
            <v>Odbočný díl...RAA 650 FT</v>
          </cell>
          <cell r="C8380">
            <v>3736</v>
          </cell>
          <cell r="D8380">
            <v>1</v>
          </cell>
          <cell r="E8380" t="str">
            <v>KS</v>
          </cell>
          <cell r="F8380">
            <v>3736</v>
          </cell>
        </row>
        <row r="8381">
          <cell r="A8381">
            <v>7122109</v>
          </cell>
          <cell r="B8381" t="str">
            <v>Odbočný díl...RAA 810 FT</v>
          </cell>
          <cell r="C8381">
            <v>1562</v>
          </cell>
          <cell r="D8381">
            <v>1</v>
          </cell>
          <cell r="E8381" t="str">
            <v>KS</v>
          </cell>
          <cell r="F8381">
            <v>1562</v>
          </cell>
        </row>
        <row r="8382">
          <cell r="A8382">
            <v>7122403</v>
          </cell>
          <cell r="B8382" t="str">
            <v>Odbočný díl...RAA 840 FT</v>
          </cell>
          <cell r="C8382">
            <v>3785</v>
          </cell>
          <cell r="D8382">
            <v>1</v>
          </cell>
          <cell r="E8382" t="str">
            <v>KS</v>
          </cell>
          <cell r="F8382">
            <v>3785</v>
          </cell>
        </row>
        <row r="8383">
          <cell r="A8383">
            <v>7122608</v>
          </cell>
          <cell r="B8383" t="str">
            <v>Odbočný díl...RAA 860 FT</v>
          </cell>
          <cell r="C8383">
            <v>4182</v>
          </cell>
          <cell r="D8383">
            <v>1</v>
          </cell>
          <cell r="E8383" t="str">
            <v>KS</v>
          </cell>
          <cell r="F8383">
            <v>4182</v>
          </cell>
        </row>
        <row r="8384">
          <cell r="A8384">
            <v>7123116</v>
          </cell>
          <cell r="B8384" t="str">
            <v>Odbočný díl...RAA 110 FT</v>
          </cell>
          <cell r="C8384">
            <v>1648</v>
          </cell>
          <cell r="D8384">
            <v>1</v>
          </cell>
          <cell r="E8384" t="str">
            <v>KS</v>
          </cell>
          <cell r="F8384">
            <v>1648</v>
          </cell>
        </row>
        <row r="8385">
          <cell r="A8385">
            <v>7123213</v>
          </cell>
          <cell r="B8385" t="str">
            <v>Odbočný díl...RAA 120 FT</v>
          </cell>
          <cell r="C8385">
            <v>2032</v>
          </cell>
          <cell r="D8385">
            <v>1</v>
          </cell>
          <cell r="E8385" t="str">
            <v>KS</v>
          </cell>
          <cell r="F8385">
            <v>2032</v>
          </cell>
        </row>
        <row r="8386">
          <cell r="A8386">
            <v>7123310</v>
          </cell>
          <cell r="B8386" t="str">
            <v>Odbočný díl...RAA 130 FT</v>
          </cell>
          <cell r="C8386">
            <v>2453</v>
          </cell>
          <cell r="D8386">
            <v>1</v>
          </cell>
          <cell r="E8386" t="str">
            <v>KS</v>
          </cell>
          <cell r="F8386">
            <v>2453</v>
          </cell>
        </row>
        <row r="8387">
          <cell r="A8387">
            <v>7123396</v>
          </cell>
          <cell r="B8387" t="str">
            <v>Odbočný díl...RAA 140 FT</v>
          </cell>
          <cell r="C8387">
            <v>4064</v>
          </cell>
          <cell r="D8387">
            <v>1</v>
          </cell>
          <cell r="E8387" t="str">
            <v>KS</v>
          </cell>
          <cell r="F8387">
            <v>4064</v>
          </cell>
        </row>
        <row r="8388">
          <cell r="A8388">
            <v>7124120</v>
          </cell>
          <cell r="B8388" t="str">
            <v>Oblouk 90°...RB 90 310 FT</v>
          </cell>
          <cell r="C8388">
            <v>1370</v>
          </cell>
          <cell r="D8388">
            <v>1</v>
          </cell>
          <cell r="E8388" t="str">
            <v>KS</v>
          </cell>
          <cell r="F8388">
            <v>1370</v>
          </cell>
        </row>
        <row r="8389">
          <cell r="A8389">
            <v>7124400</v>
          </cell>
          <cell r="B8389" t="str">
            <v>Oblouk 90°...RB 90 305 FS</v>
          </cell>
          <cell r="C8389">
            <v>719</v>
          </cell>
          <cell r="D8389">
            <v>1</v>
          </cell>
          <cell r="E8389" t="str">
            <v>KS</v>
          </cell>
          <cell r="F8389">
            <v>719</v>
          </cell>
        </row>
        <row r="8390">
          <cell r="A8390">
            <v>7124410</v>
          </cell>
          <cell r="B8390" t="str">
            <v>Oblouk 90°...RB 90 305 FT</v>
          </cell>
          <cell r="C8390">
            <v>1518</v>
          </cell>
          <cell r="D8390">
            <v>1</v>
          </cell>
          <cell r="E8390" t="str">
            <v>KS</v>
          </cell>
          <cell r="F8390">
            <v>1518</v>
          </cell>
        </row>
        <row r="8391">
          <cell r="A8391">
            <v>7124438</v>
          </cell>
          <cell r="B8391" t="str">
            <v>Oblouk 90°...RB 90 605 FT</v>
          </cell>
          <cell r="C8391">
            <v>1531</v>
          </cell>
          <cell r="D8391">
            <v>1</v>
          </cell>
          <cell r="E8391" t="str">
            <v>KS</v>
          </cell>
          <cell r="F8391">
            <v>1531</v>
          </cell>
        </row>
        <row r="8392">
          <cell r="A8392">
            <v>7125100</v>
          </cell>
          <cell r="B8392" t="str">
            <v>Oblouk 90°...RB 90 610 FT</v>
          </cell>
          <cell r="C8392">
            <v>1779</v>
          </cell>
          <cell r="D8392">
            <v>1</v>
          </cell>
          <cell r="E8392" t="str">
            <v>KS</v>
          </cell>
          <cell r="F8392">
            <v>1779</v>
          </cell>
        </row>
        <row r="8393">
          <cell r="A8393">
            <v>7125189</v>
          </cell>
          <cell r="B8393" t="str">
            <v>Oblouk 90°...RB 90 615 FT</v>
          </cell>
          <cell r="C8393">
            <v>1920</v>
          </cell>
          <cell r="D8393">
            <v>1</v>
          </cell>
          <cell r="E8393" t="str">
            <v>KS</v>
          </cell>
          <cell r="F8393">
            <v>1920</v>
          </cell>
        </row>
        <row r="8394">
          <cell r="A8394">
            <v>7125220</v>
          </cell>
          <cell r="B8394" t="str">
            <v>Oblouk 90°...RB 90 620 FT</v>
          </cell>
          <cell r="C8394">
            <v>2105</v>
          </cell>
          <cell r="D8394">
            <v>1</v>
          </cell>
          <cell r="E8394" t="str">
            <v>KS</v>
          </cell>
          <cell r="F8394">
            <v>2105</v>
          </cell>
        </row>
        <row r="8395">
          <cell r="A8395">
            <v>7125305</v>
          </cell>
          <cell r="B8395" t="str">
            <v>Oblouk 90°...RB 90 630 FT</v>
          </cell>
          <cell r="C8395">
            <v>2868</v>
          </cell>
          <cell r="D8395">
            <v>1</v>
          </cell>
          <cell r="E8395" t="str">
            <v>KS</v>
          </cell>
          <cell r="F8395">
            <v>2868</v>
          </cell>
        </row>
        <row r="8396">
          <cell r="A8396">
            <v>7125410</v>
          </cell>
          <cell r="B8396" t="str">
            <v>Oblouk 90°...RB 90 640 FT</v>
          </cell>
          <cell r="C8396">
            <v>4963</v>
          </cell>
          <cell r="D8396">
            <v>1</v>
          </cell>
          <cell r="E8396" t="str">
            <v>KS</v>
          </cell>
          <cell r="F8396">
            <v>4963</v>
          </cell>
        </row>
        <row r="8397">
          <cell r="A8397">
            <v>7125526</v>
          </cell>
          <cell r="B8397" t="str">
            <v>Oblouk 90°...RB 90 650 FT</v>
          </cell>
          <cell r="C8397">
            <v>6038</v>
          </cell>
          <cell r="D8397">
            <v>1</v>
          </cell>
          <cell r="E8397" t="str">
            <v>KS</v>
          </cell>
          <cell r="F8397">
            <v>6038</v>
          </cell>
        </row>
        <row r="8398">
          <cell r="A8398">
            <v>7125585</v>
          </cell>
          <cell r="B8398" t="str">
            <v>Oblouk 90°...RB 90 660 FT</v>
          </cell>
          <cell r="C8398">
            <v>7124</v>
          </cell>
          <cell r="D8398">
            <v>1</v>
          </cell>
          <cell r="E8398" t="str">
            <v>KS</v>
          </cell>
          <cell r="F8398">
            <v>7124</v>
          </cell>
        </row>
        <row r="8399">
          <cell r="A8399">
            <v>7126127</v>
          </cell>
          <cell r="B8399" t="str">
            <v>Oblouk 90°...RB 90 810 FT</v>
          </cell>
          <cell r="C8399">
            <v>1805</v>
          </cell>
          <cell r="D8399">
            <v>1</v>
          </cell>
          <cell r="E8399" t="str">
            <v>KS</v>
          </cell>
          <cell r="F8399">
            <v>1805</v>
          </cell>
        </row>
        <row r="8400">
          <cell r="A8400">
            <v>7126216</v>
          </cell>
          <cell r="B8400" t="str">
            <v>Oblouk 90°...RB 90 820 FT</v>
          </cell>
          <cell r="C8400">
            <v>2385</v>
          </cell>
          <cell r="D8400">
            <v>1</v>
          </cell>
          <cell r="E8400" t="str">
            <v>KS</v>
          </cell>
          <cell r="F8400">
            <v>2385</v>
          </cell>
        </row>
        <row r="8401">
          <cell r="A8401">
            <v>7126514</v>
          </cell>
          <cell r="B8401" t="str">
            <v>Oblouk 90°...RB 90 850 FT</v>
          </cell>
          <cell r="C8401">
            <v>6393</v>
          </cell>
          <cell r="D8401">
            <v>1</v>
          </cell>
          <cell r="E8401" t="str">
            <v>KS</v>
          </cell>
          <cell r="F8401">
            <v>6393</v>
          </cell>
        </row>
        <row r="8402">
          <cell r="A8402">
            <v>7126611</v>
          </cell>
          <cell r="B8402" t="str">
            <v>Oblouk 90°...RB 90 860 FT</v>
          </cell>
          <cell r="C8402">
            <v>7643</v>
          </cell>
          <cell r="D8402">
            <v>1</v>
          </cell>
          <cell r="E8402" t="str">
            <v>KS</v>
          </cell>
          <cell r="F8402">
            <v>7643</v>
          </cell>
        </row>
        <row r="8403">
          <cell r="A8403">
            <v>7127103</v>
          </cell>
          <cell r="B8403" t="str">
            <v>Oblouk 90°...RB 90 110 FT</v>
          </cell>
          <cell r="C8403">
            <v>1799</v>
          </cell>
          <cell r="D8403">
            <v>1</v>
          </cell>
          <cell r="E8403" t="str">
            <v>KS</v>
          </cell>
          <cell r="F8403">
            <v>1799</v>
          </cell>
        </row>
        <row r="8404">
          <cell r="A8404">
            <v>7127227</v>
          </cell>
          <cell r="B8404" t="str">
            <v>Oblouk 90°...RB 90 120 FT</v>
          </cell>
          <cell r="C8404">
            <v>2415</v>
          </cell>
          <cell r="D8404">
            <v>1</v>
          </cell>
          <cell r="E8404" t="str">
            <v>KS</v>
          </cell>
          <cell r="F8404">
            <v>2415</v>
          </cell>
        </row>
        <row r="8405">
          <cell r="A8405">
            <v>7127320</v>
          </cell>
          <cell r="B8405" t="str">
            <v>Oblouk 90°...RB 90 130 FT</v>
          </cell>
          <cell r="C8405">
            <v>3039</v>
          </cell>
          <cell r="D8405">
            <v>1</v>
          </cell>
          <cell r="E8405" t="str">
            <v>KS</v>
          </cell>
          <cell r="F8405">
            <v>3039</v>
          </cell>
        </row>
        <row r="8406">
          <cell r="A8406">
            <v>7127413</v>
          </cell>
          <cell r="B8406" t="str">
            <v>Oblouk 90°...RB 90 140 FT</v>
          </cell>
          <cell r="C8406">
            <v>6002</v>
          </cell>
          <cell r="D8406">
            <v>1</v>
          </cell>
          <cell r="E8406" t="str">
            <v>KS</v>
          </cell>
          <cell r="F8406">
            <v>6002</v>
          </cell>
        </row>
        <row r="8407">
          <cell r="A8407">
            <v>7127499</v>
          </cell>
          <cell r="B8407" t="str">
            <v>Oblouk 90°...RB 90 150 FT</v>
          </cell>
          <cell r="C8407">
            <v>7715</v>
          </cell>
          <cell r="D8407">
            <v>1</v>
          </cell>
          <cell r="E8407" t="str">
            <v>KS</v>
          </cell>
          <cell r="F8407">
            <v>7715</v>
          </cell>
        </row>
        <row r="8408">
          <cell r="A8408">
            <v>7128215</v>
          </cell>
          <cell r="B8408" t="str">
            <v>Víko pro odbočný díl T...DFT 100 FS</v>
          </cell>
          <cell r="C8408">
            <v>1801</v>
          </cell>
          <cell r="D8408">
            <v>1</v>
          </cell>
          <cell r="E8408" t="str">
            <v>KS</v>
          </cell>
          <cell r="F8408">
            <v>1801</v>
          </cell>
        </row>
        <row r="8409">
          <cell r="A8409">
            <v>7128223</v>
          </cell>
          <cell r="B8409" t="str">
            <v>Víko pro odbočný díl T...DFT 150 FS</v>
          </cell>
          <cell r="C8409">
            <v>1893</v>
          </cell>
          <cell r="D8409">
            <v>1</v>
          </cell>
          <cell r="E8409" t="str">
            <v>KS</v>
          </cell>
          <cell r="F8409">
            <v>1893</v>
          </cell>
        </row>
        <row r="8410">
          <cell r="A8410">
            <v>7128231</v>
          </cell>
          <cell r="B8410" t="str">
            <v>Víko pro odbočný díl T...DFT 200 FS</v>
          </cell>
          <cell r="C8410">
            <v>2160</v>
          </cell>
          <cell r="D8410">
            <v>1</v>
          </cell>
          <cell r="E8410" t="str">
            <v>KS</v>
          </cell>
          <cell r="F8410">
            <v>2160</v>
          </cell>
        </row>
        <row r="8411">
          <cell r="A8411">
            <v>7128266</v>
          </cell>
          <cell r="B8411" t="str">
            <v>Víko pro odbočný díl T...DFT 300 FS</v>
          </cell>
          <cell r="C8411">
            <v>2518</v>
          </cell>
          <cell r="D8411">
            <v>1</v>
          </cell>
          <cell r="E8411" t="str">
            <v>KS</v>
          </cell>
          <cell r="F8411">
            <v>2518</v>
          </cell>
        </row>
        <row r="8412">
          <cell r="A8412">
            <v>7128282</v>
          </cell>
          <cell r="B8412" t="str">
            <v>Víko pro odbočný díl T...DFT 400 FS</v>
          </cell>
          <cell r="C8412">
            <v>4271</v>
          </cell>
          <cell r="D8412">
            <v>1</v>
          </cell>
          <cell r="E8412" t="str">
            <v>KS</v>
          </cell>
          <cell r="F8412">
            <v>4271</v>
          </cell>
        </row>
        <row r="8413">
          <cell r="A8413">
            <v>7128304</v>
          </cell>
          <cell r="B8413" t="str">
            <v>Víko pro odbočný díl T...DFT 500 FS</v>
          </cell>
          <cell r="C8413">
            <v>5903</v>
          </cell>
          <cell r="D8413">
            <v>1</v>
          </cell>
          <cell r="E8413" t="str">
            <v>KS</v>
          </cell>
          <cell r="F8413">
            <v>5903</v>
          </cell>
        </row>
        <row r="8414">
          <cell r="A8414">
            <v>7128320</v>
          </cell>
          <cell r="B8414" t="str">
            <v>Víko pro odbočný díl T...DFT 600 FS</v>
          </cell>
          <cell r="C8414">
            <v>8114</v>
          </cell>
          <cell r="D8414">
            <v>1</v>
          </cell>
          <cell r="E8414" t="str">
            <v>KS</v>
          </cell>
          <cell r="F8414">
            <v>8114</v>
          </cell>
        </row>
        <row r="8415">
          <cell r="A8415">
            <v>7128428</v>
          </cell>
          <cell r="B8415" t="str">
            <v>Víko odbočného dílu...DFAA 100 FS</v>
          </cell>
          <cell r="C8415">
            <v>1499</v>
          </cell>
          <cell r="D8415">
            <v>1</v>
          </cell>
          <cell r="E8415" t="str">
            <v>KS</v>
          </cell>
          <cell r="F8415">
            <v>1499</v>
          </cell>
        </row>
        <row r="8416">
          <cell r="A8416">
            <v>7128436</v>
          </cell>
          <cell r="B8416" t="str">
            <v>Víko odbočného dílu...DFAA 150 FS</v>
          </cell>
          <cell r="C8416">
            <v>1795</v>
          </cell>
          <cell r="D8416">
            <v>1</v>
          </cell>
          <cell r="E8416" t="str">
            <v>KS</v>
          </cell>
          <cell r="F8416">
            <v>1795</v>
          </cell>
        </row>
        <row r="8417">
          <cell r="A8417">
            <v>7128444</v>
          </cell>
          <cell r="B8417" t="str">
            <v>Víko odbočného dílu...DFAA 200 FS</v>
          </cell>
          <cell r="C8417">
            <v>2115</v>
          </cell>
          <cell r="D8417">
            <v>1</v>
          </cell>
          <cell r="E8417" t="str">
            <v>KS</v>
          </cell>
          <cell r="F8417">
            <v>2115</v>
          </cell>
        </row>
        <row r="8418">
          <cell r="A8418">
            <v>7128460</v>
          </cell>
          <cell r="B8418" t="str">
            <v>Víko odbočného dílu...DFAA 300 FS</v>
          </cell>
          <cell r="C8418">
            <v>2372</v>
          </cell>
          <cell r="D8418">
            <v>1</v>
          </cell>
          <cell r="E8418" t="str">
            <v>KS</v>
          </cell>
          <cell r="F8418">
            <v>2372</v>
          </cell>
        </row>
        <row r="8419">
          <cell r="A8419">
            <v>7128487</v>
          </cell>
          <cell r="B8419" t="str">
            <v>Víko odbočného dílu...DFAA 400 FS</v>
          </cell>
          <cell r="C8419">
            <v>2757</v>
          </cell>
          <cell r="D8419">
            <v>1</v>
          </cell>
          <cell r="E8419" t="str">
            <v>KS</v>
          </cell>
          <cell r="F8419">
            <v>2757</v>
          </cell>
        </row>
        <row r="8420">
          <cell r="A8420">
            <v>7128509</v>
          </cell>
          <cell r="B8420" t="str">
            <v>Víko odbočného dílu...DFAA 500 FS</v>
          </cell>
          <cell r="C8420">
            <v>3885</v>
          </cell>
          <cell r="D8420">
            <v>1</v>
          </cell>
          <cell r="E8420" t="str">
            <v>KS</v>
          </cell>
          <cell r="F8420">
            <v>3885</v>
          </cell>
        </row>
        <row r="8421">
          <cell r="A8421">
            <v>7128525</v>
          </cell>
          <cell r="B8421" t="str">
            <v>Víko odbočného dílu...DFAA 600 FS</v>
          </cell>
          <cell r="C8421">
            <v>4610</v>
          </cell>
          <cell r="D8421">
            <v>1</v>
          </cell>
          <cell r="E8421" t="str">
            <v>KS</v>
          </cell>
          <cell r="F8421">
            <v>4610</v>
          </cell>
        </row>
        <row r="8422">
          <cell r="A8422">
            <v>7128614</v>
          </cell>
          <cell r="B8422" t="str">
            <v>Víko křížení...DFK 100 FS</v>
          </cell>
          <cell r="C8422">
            <v>1779</v>
          </cell>
          <cell r="D8422">
            <v>1</v>
          </cell>
          <cell r="E8422" t="str">
            <v>KS</v>
          </cell>
          <cell r="F8422">
            <v>1779</v>
          </cell>
        </row>
        <row r="8423">
          <cell r="A8423">
            <v>7128657</v>
          </cell>
          <cell r="B8423" t="str">
            <v>Víko křížení...DFK 300 FS</v>
          </cell>
          <cell r="C8423">
            <v>2889</v>
          </cell>
          <cell r="D8423">
            <v>1</v>
          </cell>
          <cell r="E8423" t="str">
            <v>KS</v>
          </cell>
          <cell r="F8423">
            <v>2889</v>
          </cell>
        </row>
        <row r="8424">
          <cell r="A8424">
            <v>7128673</v>
          </cell>
          <cell r="B8424" t="str">
            <v>Víko křížení...DFK 400 FS</v>
          </cell>
          <cell r="C8424">
            <v>5990</v>
          </cell>
          <cell r="D8424">
            <v>1</v>
          </cell>
          <cell r="E8424" t="str">
            <v>KS</v>
          </cell>
          <cell r="F8424">
            <v>5990</v>
          </cell>
        </row>
        <row r="8425">
          <cell r="A8425">
            <v>7128819</v>
          </cell>
          <cell r="B8425" t="str">
            <v>Víko oblouku 45°...DFB 45 100 FS</v>
          </cell>
          <cell r="C8425">
            <v>1655</v>
          </cell>
          <cell r="D8425">
            <v>1</v>
          </cell>
          <cell r="E8425" t="str">
            <v>KS</v>
          </cell>
          <cell r="F8425">
            <v>1655</v>
          </cell>
        </row>
        <row r="8426">
          <cell r="A8426">
            <v>7128835</v>
          </cell>
          <cell r="B8426" t="str">
            <v>Víko oblouku 45°...DFB 45 200 FS</v>
          </cell>
          <cell r="C8426">
            <v>1824</v>
          </cell>
          <cell r="D8426">
            <v>1</v>
          </cell>
          <cell r="E8426" t="str">
            <v>KS</v>
          </cell>
          <cell r="F8426">
            <v>1824</v>
          </cell>
        </row>
        <row r="8427">
          <cell r="A8427">
            <v>7128851</v>
          </cell>
          <cell r="B8427" t="str">
            <v>Víko oblouku 45°...DFB 45 300 FS</v>
          </cell>
          <cell r="C8427">
            <v>2182</v>
          </cell>
          <cell r="D8427">
            <v>1</v>
          </cell>
          <cell r="E8427" t="str">
            <v>KS</v>
          </cell>
          <cell r="F8427">
            <v>2182</v>
          </cell>
        </row>
        <row r="8428">
          <cell r="A8428">
            <v>7128886</v>
          </cell>
          <cell r="B8428" t="str">
            <v>Víko oblouku 45°...DFB 45 400 FS</v>
          </cell>
          <cell r="C8428">
            <v>2682</v>
          </cell>
          <cell r="D8428">
            <v>1</v>
          </cell>
          <cell r="E8428" t="str">
            <v>KS</v>
          </cell>
          <cell r="F8428">
            <v>2682</v>
          </cell>
        </row>
        <row r="8429">
          <cell r="A8429">
            <v>7129319</v>
          </cell>
          <cell r="B8429" t="str">
            <v>Víko pro odbočný díl T...DFT 100 DD</v>
          </cell>
          <cell r="C8429">
            <v>1855</v>
          </cell>
          <cell r="D8429">
            <v>1</v>
          </cell>
          <cell r="E8429" t="str">
            <v>KS</v>
          </cell>
          <cell r="F8429">
            <v>1855</v>
          </cell>
        </row>
        <row r="8430">
          <cell r="A8430">
            <v>7129327</v>
          </cell>
          <cell r="B8430" t="str">
            <v>Víko pro odbočný díl T...DFT 150 DD</v>
          </cell>
          <cell r="C8430">
            <v>2225</v>
          </cell>
          <cell r="D8430">
            <v>1</v>
          </cell>
          <cell r="E8430" t="str">
            <v>KS</v>
          </cell>
          <cell r="F8430">
            <v>2225</v>
          </cell>
        </row>
        <row r="8431">
          <cell r="A8431">
            <v>7129335</v>
          </cell>
          <cell r="B8431" t="str">
            <v>Víko pro odbočný díl T...DFT 200 DD</v>
          </cell>
          <cell r="C8431">
            <v>2420</v>
          </cell>
          <cell r="D8431">
            <v>1</v>
          </cell>
          <cell r="E8431" t="str">
            <v>KS</v>
          </cell>
          <cell r="F8431">
            <v>2420</v>
          </cell>
        </row>
        <row r="8432">
          <cell r="A8432">
            <v>7129351</v>
          </cell>
          <cell r="B8432" t="str">
            <v>Víko pro odbočný díl T...DFT 300 DD</v>
          </cell>
          <cell r="C8432">
            <v>2649</v>
          </cell>
          <cell r="D8432">
            <v>1</v>
          </cell>
          <cell r="E8432" t="str">
            <v>KS</v>
          </cell>
          <cell r="F8432">
            <v>2649</v>
          </cell>
        </row>
        <row r="8433">
          <cell r="A8433">
            <v>7129386</v>
          </cell>
          <cell r="B8433" t="str">
            <v>Víko pro odbočný díl T...DFT 400 DD</v>
          </cell>
          <cell r="C8433">
            <v>4918</v>
          </cell>
          <cell r="D8433">
            <v>1</v>
          </cell>
          <cell r="E8433" t="str">
            <v>KS</v>
          </cell>
          <cell r="F8433">
            <v>4918</v>
          </cell>
        </row>
        <row r="8434">
          <cell r="A8434">
            <v>7129408</v>
          </cell>
          <cell r="B8434" t="str">
            <v>Víko pro odbočný díl T...DFT 500 DD</v>
          </cell>
          <cell r="C8434">
            <v>6473</v>
          </cell>
          <cell r="D8434">
            <v>1</v>
          </cell>
          <cell r="E8434" t="str">
            <v>KS</v>
          </cell>
          <cell r="F8434">
            <v>6473</v>
          </cell>
        </row>
        <row r="8435">
          <cell r="A8435">
            <v>7129416</v>
          </cell>
          <cell r="B8435" t="str">
            <v>Víko pro odbočný díl T...DFT 550 DD</v>
          </cell>
          <cell r="C8435">
            <v>8055</v>
          </cell>
          <cell r="D8435">
            <v>1</v>
          </cell>
          <cell r="E8435" t="str">
            <v>KS</v>
          </cell>
          <cell r="F8435">
            <v>8055</v>
          </cell>
        </row>
        <row r="8436">
          <cell r="A8436">
            <v>7129610</v>
          </cell>
          <cell r="B8436" t="str">
            <v>Víko oblouku 90°...DFB 90 100 FS</v>
          </cell>
          <cell r="C8436">
            <v>1453</v>
          </cell>
          <cell r="D8436">
            <v>1</v>
          </cell>
          <cell r="E8436" t="str">
            <v>KS</v>
          </cell>
          <cell r="F8436">
            <v>1453</v>
          </cell>
        </row>
        <row r="8437">
          <cell r="A8437">
            <v>7129629</v>
          </cell>
          <cell r="B8437" t="str">
            <v>Víko oblouku 90°...DFB 90 150 FS</v>
          </cell>
          <cell r="C8437">
            <v>1731</v>
          </cell>
          <cell r="D8437">
            <v>1</v>
          </cell>
          <cell r="E8437" t="str">
            <v>KS</v>
          </cell>
          <cell r="F8437">
            <v>1731</v>
          </cell>
        </row>
        <row r="8438">
          <cell r="A8438">
            <v>7129637</v>
          </cell>
          <cell r="B8438" t="str">
            <v>Víko oblouku 90°...DFB 90 200 FS</v>
          </cell>
          <cell r="C8438">
            <v>1927</v>
          </cell>
          <cell r="D8438">
            <v>1</v>
          </cell>
          <cell r="E8438" t="str">
            <v>KS</v>
          </cell>
          <cell r="F8438">
            <v>1927</v>
          </cell>
        </row>
        <row r="8439">
          <cell r="A8439">
            <v>7129653</v>
          </cell>
          <cell r="B8439" t="str">
            <v>Víko oblouku 90°...DFB 90 300 FS</v>
          </cell>
          <cell r="C8439">
            <v>2191</v>
          </cell>
          <cell r="D8439">
            <v>1</v>
          </cell>
          <cell r="E8439" t="str">
            <v>KS</v>
          </cell>
          <cell r="F8439">
            <v>2191</v>
          </cell>
        </row>
        <row r="8440">
          <cell r="A8440">
            <v>7129688</v>
          </cell>
          <cell r="B8440" t="str">
            <v>Víko oblouku 90°...DFB 90 400 FS</v>
          </cell>
          <cell r="C8440">
            <v>3262</v>
          </cell>
          <cell r="D8440">
            <v>1</v>
          </cell>
          <cell r="E8440" t="str">
            <v>KS</v>
          </cell>
          <cell r="F8440">
            <v>3262</v>
          </cell>
        </row>
        <row r="8441">
          <cell r="A8441">
            <v>7129718</v>
          </cell>
          <cell r="B8441" t="str">
            <v>Víko oblouku 90°...DFB 90 500 FS</v>
          </cell>
          <cell r="C8441">
            <v>3927</v>
          </cell>
          <cell r="D8441">
            <v>1</v>
          </cell>
          <cell r="E8441" t="str">
            <v>KS</v>
          </cell>
          <cell r="F8441">
            <v>3927</v>
          </cell>
        </row>
        <row r="8442">
          <cell r="A8442">
            <v>7129726</v>
          </cell>
          <cell r="B8442" t="str">
            <v>Víko oblouku 90°...DFB 90 550 FS</v>
          </cell>
          <cell r="C8442">
            <v>5445</v>
          </cell>
          <cell r="D8442">
            <v>1</v>
          </cell>
          <cell r="E8442" t="str">
            <v>KS</v>
          </cell>
          <cell r="F8442">
            <v>5445</v>
          </cell>
        </row>
        <row r="8443">
          <cell r="A8443">
            <v>7129734</v>
          </cell>
          <cell r="B8443" t="str">
            <v>Víko oblouku 90°...DFB 90 600 FS</v>
          </cell>
          <cell r="C8443">
            <v>6422</v>
          </cell>
          <cell r="D8443">
            <v>1</v>
          </cell>
          <cell r="E8443" t="str">
            <v>KS</v>
          </cell>
          <cell r="F8443">
            <v>6422</v>
          </cell>
        </row>
        <row r="8444">
          <cell r="A8444">
            <v>7130511</v>
          </cell>
          <cell r="B8444" t="str">
            <v>Víko oblouku 90°...DFB 90 100 DD</v>
          </cell>
          <cell r="C8444">
            <v>1728</v>
          </cell>
          <cell r="D8444">
            <v>1</v>
          </cell>
          <cell r="E8444" t="str">
            <v>KS</v>
          </cell>
          <cell r="F8444">
            <v>1728</v>
          </cell>
        </row>
        <row r="8445">
          <cell r="A8445">
            <v>7130538</v>
          </cell>
          <cell r="B8445" t="str">
            <v>Víko oblouku 90°...DFB 90 150 DD</v>
          </cell>
          <cell r="C8445">
            <v>1908</v>
          </cell>
          <cell r="D8445">
            <v>1</v>
          </cell>
          <cell r="E8445" t="str">
            <v>KS</v>
          </cell>
          <cell r="F8445">
            <v>1908</v>
          </cell>
        </row>
        <row r="8446">
          <cell r="A8446">
            <v>7130546</v>
          </cell>
          <cell r="B8446" t="str">
            <v>Víko oblouku 90°...DFB 90 200 DD</v>
          </cell>
          <cell r="C8446">
            <v>2122</v>
          </cell>
          <cell r="D8446">
            <v>1</v>
          </cell>
          <cell r="E8446" t="str">
            <v>KS</v>
          </cell>
          <cell r="F8446">
            <v>2122</v>
          </cell>
        </row>
        <row r="8447">
          <cell r="A8447">
            <v>7130562</v>
          </cell>
          <cell r="B8447" t="str">
            <v>Víko oblouku 90°...DFB 90 300 DD</v>
          </cell>
          <cell r="C8447">
            <v>2459</v>
          </cell>
          <cell r="D8447">
            <v>1</v>
          </cell>
          <cell r="E8447" t="str">
            <v>KS</v>
          </cell>
          <cell r="F8447">
            <v>2459</v>
          </cell>
        </row>
        <row r="8448">
          <cell r="A8448">
            <v>7130589</v>
          </cell>
          <cell r="B8448" t="str">
            <v>Víko oblouku 90°...DFB 90 400 DD</v>
          </cell>
          <cell r="C8448">
            <v>4168</v>
          </cell>
          <cell r="D8448">
            <v>1</v>
          </cell>
          <cell r="E8448" t="str">
            <v>KS</v>
          </cell>
          <cell r="F8448">
            <v>4168</v>
          </cell>
        </row>
        <row r="8449">
          <cell r="A8449">
            <v>7130600</v>
          </cell>
          <cell r="B8449" t="str">
            <v>Víko oblouku 90°...DFB 90 500 DD</v>
          </cell>
          <cell r="C8449">
            <v>5346</v>
          </cell>
          <cell r="D8449">
            <v>1</v>
          </cell>
          <cell r="E8449" t="str">
            <v>KS</v>
          </cell>
          <cell r="F8449">
            <v>5346</v>
          </cell>
        </row>
        <row r="8450">
          <cell r="A8450">
            <v>7130619</v>
          </cell>
          <cell r="B8450" t="str">
            <v>Víko oblouku 90°...DFB 90 550 DD</v>
          </cell>
          <cell r="C8450">
            <v>5930</v>
          </cell>
          <cell r="D8450">
            <v>1</v>
          </cell>
          <cell r="E8450" t="str">
            <v>KS</v>
          </cell>
          <cell r="F8450">
            <v>5930</v>
          </cell>
        </row>
        <row r="8451">
          <cell r="A8451">
            <v>7130627</v>
          </cell>
          <cell r="B8451" t="str">
            <v>Víko oblouku 90°...DFB 90 600 DD</v>
          </cell>
          <cell r="C8451">
            <v>6444</v>
          </cell>
          <cell r="D8451">
            <v>1</v>
          </cell>
          <cell r="E8451" t="str">
            <v>KS</v>
          </cell>
          <cell r="F8451">
            <v>6444</v>
          </cell>
        </row>
        <row r="8452">
          <cell r="A8452">
            <v>7130741</v>
          </cell>
          <cell r="B8452" t="str">
            <v>Víko oblouku 90°...DFB BKS90100</v>
          </cell>
          <cell r="C8452">
            <v>3535</v>
          </cell>
          <cell r="D8452">
            <v>1</v>
          </cell>
          <cell r="E8452" t="str">
            <v>KS</v>
          </cell>
          <cell r="F8452">
            <v>3535</v>
          </cell>
        </row>
        <row r="8453">
          <cell r="A8453">
            <v>7130764</v>
          </cell>
          <cell r="B8453" t="str">
            <v>Víko svislého oblouku 90°...DBV 35 100 F FS</v>
          </cell>
          <cell r="C8453">
            <v>799</v>
          </cell>
          <cell r="D8453">
            <v>1</v>
          </cell>
          <cell r="E8453" t="str">
            <v>KS</v>
          </cell>
          <cell r="F8453">
            <v>799</v>
          </cell>
        </row>
        <row r="8454">
          <cell r="A8454">
            <v>7130805</v>
          </cell>
          <cell r="B8454" t="str">
            <v>Víko svislého oblouku 90°...DBV 100 S FS</v>
          </cell>
          <cell r="C8454">
            <v>908</v>
          </cell>
          <cell r="D8454">
            <v>1</v>
          </cell>
          <cell r="E8454" t="str">
            <v>KS</v>
          </cell>
          <cell r="F8454">
            <v>908</v>
          </cell>
        </row>
        <row r="8455">
          <cell r="A8455">
            <v>7130809</v>
          </cell>
          <cell r="B8455" t="str">
            <v>Víko svislého oblouku 90°...DBV 150 S FS</v>
          </cell>
          <cell r="C8455">
            <v>963</v>
          </cell>
          <cell r="D8455">
            <v>1</v>
          </cell>
          <cell r="E8455" t="str">
            <v>KS</v>
          </cell>
          <cell r="F8455">
            <v>963</v>
          </cell>
        </row>
        <row r="8456">
          <cell r="A8456">
            <v>7130813</v>
          </cell>
          <cell r="B8456" t="str">
            <v>Víko svislého oblouku 90°...DBV 200 S FS</v>
          </cell>
          <cell r="C8456">
            <v>985</v>
          </cell>
          <cell r="D8456">
            <v>1</v>
          </cell>
          <cell r="E8456" t="str">
            <v>KS</v>
          </cell>
          <cell r="F8456">
            <v>985</v>
          </cell>
        </row>
        <row r="8457">
          <cell r="A8457">
            <v>7130817</v>
          </cell>
          <cell r="B8457" t="str">
            <v>Víko svislého oblouku 90°...DBV 300 S FS</v>
          </cell>
          <cell r="C8457">
            <v>1227</v>
          </cell>
          <cell r="D8457">
            <v>1</v>
          </cell>
          <cell r="E8457" t="str">
            <v>KS</v>
          </cell>
          <cell r="F8457">
            <v>1227</v>
          </cell>
        </row>
        <row r="8458">
          <cell r="A8458">
            <v>7130821</v>
          </cell>
          <cell r="B8458" t="str">
            <v>Víko svislého oblouku 90°...DBV 400 S FS</v>
          </cell>
          <cell r="C8458">
            <v>1372</v>
          </cell>
          <cell r="D8458">
            <v>1</v>
          </cell>
          <cell r="E8458" t="str">
            <v>KS</v>
          </cell>
          <cell r="F8458">
            <v>1372</v>
          </cell>
        </row>
        <row r="8459">
          <cell r="A8459">
            <v>7130829</v>
          </cell>
          <cell r="B8459" t="str">
            <v>Víko svislého oblouku 90°...DBV 600 S FS</v>
          </cell>
          <cell r="C8459">
            <v>1620</v>
          </cell>
          <cell r="D8459">
            <v>1</v>
          </cell>
          <cell r="E8459" t="str">
            <v>KS</v>
          </cell>
          <cell r="F8459">
            <v>1620</v>
          </cell>
        </row>
        <row r="8460">
          <cell r="A8460">
            <v>7130852</v>
          </cell>
          <cell r="B8460" t="str">
            <v>Víko svislého oblouku 90°...DBV 60 100 F FS</v>
          </cell>
          <cell r="C8460">
            <v>848</v>
          </cell>
          <cell r="D8460">
            <v>1</v>
          </cell>
          <cell r="E8460" t="str">
            <v>KS</v>
          </cell>
          <cell r="F8460">
            <v>848</v>
          </cell>
        </row>
        <row r="8461">
          <cell r="A8461">
            <v>7130856</v>
          </cell>
          <cell r="B8461" t="str">
            <v>Víko svislého oblouku 90°...DBV 60 150 F FS</v>
          </cell>
          <cell r="C8461">
            <v>858</v>
          </cell>
          <cell r="D8461">
            <v>1</v>
          </cell>
          <cell r="E8461" t="str">
            <v>KS</v>
          </cell>
          <cell r="F8461">
            <v>858</v>
          </cell>
        </row>
        <row r="8462">
          <cell r="A8462">
            <v>7130860</v>
          </cell>
          <cell r="B8462" t="str">
            <v>Víko svislého oblouku 90°...DBV 60 200 F FS</v>
          </cell>
          <cell r="C8462">
            <v>985</v>
          </cell>
          <cell r="D8462">
            <v>1</v>
          </cell>
          <cell r="E8462" t="str">
            <v>KS</v>
          </cell>
          <cell r="F8462">
            <v>985</v>
          </cell>
        </row>
        <row r="8463">
          <cell r="A8463">
            <v>7130864</v>
          </cell>
          <cell r="B8463" t="str">
            <v>Víko svislého oblouku 90°...DBV 60 300 F FS</v>
          </cell>
          <cell r="C8463">
            <v>1154</v>
          </cell>
          <cell r="D8463">
            <v>1</v>
          </cell>
          <cell r="E8463" t="str">
            <v>KS</v>
          </cell>
          <cell r="F8463">
            <v>1154</v>
          </cell>
        </row>
        <row r="8464">
          <cell r="A8464">
            <v>7130868</v>
          </cell>
          <cell r="B8464" t="str">
            <v>Víko svislého oblouku 90°...DBV 60 400 F FS</v>
          </cell>
          <cell r="C8464">
            <v>1165</v>
          </cell>
          <cell r="D8464">
            <v>1</v>
          </cell>
          <cell r="E8464" t="str">
            <v>KS</v>
          </cell>
          <cell r="F8464">
            <v>1165</v>
          </cell>
        </row>
        <row r="8465">
          <cell r="A8465">
            <v>7130876</v>
          </cell>
          <cell r="B8465" t="str">
            <v>Víko svislého oblouku 90°...DBV 60 600 F FS</v>
          </cell>
          <cell r="C8465">
            <v>1620</v>
          </cell>
          <cell r="D8465">
            <v>1</v>
          </cell>
          <cell r="E8465" t="str">
            <v>KS</v>
          </cell>
          <cell r="F8465">
            <v>1620</v>
          </cell>
        </row>
        <row r="8466">
          <cell r="A8466">
            <v>7130905</v>
          </cell>
          <cell r="B8466" t="str">
            <v>Víko svislého oblouku - vnitřní...DBV 100 S A2</v>
          </cell>
          <cell r="C8466">
            <v>1737</v>
          </cell>
          <cell r="D8466">
            <v>1</v>
          </cell>
          <cell r="E8466" t="str">
            <v>KS</v>
          </cell>
          <cell r="F8466">
            <v>1737</v>
          </cell>
        </row>
        <row r="8467">
          <cell r="A8467">
            <v>7130907</v>
          </cell>
          <cell r="B8467" t="str">
            <v>Víko svislého oblouku - vnitřní...DBV 200 S A2</v>
          </cell>
          <cell r="C8467">
            <v>1869</v>
          </cell>
          <cell r="D8467">
            <v>1</v>
          </cell>
          <cell r="E8467" t="str">
            <v>KS</v>
          </cell>
          <cell r="F8467">
            <v>1869</v>
          </cell>
        </row>
        <row r="8468">
          <cell r="A8468">
            <v>7130909</v>
          </cell>
          <cell r="B8468" t="str">
            <v>Víko svislého oblouku - vnitřní...DBV 300 S A2</v>
          </cell>
          <cell r="C8468">
            <v>2053</v>
          </cell>
          <cell r="D8468">
            <v>1</v>
          </cell>
          <cell r="E8468" t="str">
            <v>KS</v>
          </cell>
          <cell r="F8468">
            <v>2053</v>
          </cell>
        </row>
        <row r="8469">
          <cell r="A8469">
            <v>7130911</v>
          </cell>
          <cell r="B8469" t="str">
            <v>Víko svislého oblouku - vnitřní...DBV 400 S A2</v>
          </cell>
          <cell r="C8469">
            <v>2320</v>
          </cell>
          <cell r="D8469">
            <v>1</v>
          </cell>
          <cell r="E8469" t="str">
            <v>KS</v>
          </cell>
          <cell r="F8469">
            <v>2320</v>
          </cell>
        </row>
        <row r="8470">
          <cell r="A8470">
            <v>7130913</v>
          </cell>
          <cell r="B8470" t="str">
            <v>Víko svislého oblouku - vnitřní...DBV 500 S A2</v>
          </cell>
          <cell r="C8470">
            <v>2485</v>
          </cell>
          <cell r="D8470">
            <v>1</v>
          </cell>
          <cell r="E8470" t="str">
            <v>KS</v>
          </cell>
          <cell r="F8470">
            <v>2485</v>
          </cell>
        </row>
        <row r="8471">
          <cell r="A8471">
            <v>7130915</v>
          </cell>
          <cell r="B8471" t="str">
            <v>Víko svislého oblouku - vnitřní...DBV 600 S A2</v>
          </cell>
          <cell r="C8471">
            <v>2869</v>
          </cell>
          <cell r="D8471">
            <v>1</v>
          </cell>
          <cell r="E8471" t="str">
            <v>KS</v>
          </cell>
          <cell r="F8471">
            <v>2869</v>
          </cell>
        </row>
        <row r="8472">
          <cell r="A8472">
            <v>7130952</v>
          </cell>
          <cell r="B8472" t="str">
            <v>Víko svislého oblouku - vnější...DBV 60 100 F A2</v>
          </cell>
          <cell r="C8472">
            <v>1687</v>
          </cell>
          <cell r="D8472">
            <v>1</v>
          </cell>
          <cell r="E8472" t="str">
            <v>KS</v>
          </cell>
          <cell r="F8472">
            <v>1687</v>
          </cell>
        </row>
        <row r="8473">
          <cell r="A8473">
            <v>7130954</v>
          </cell>
          <cell r="B8473" t="str">
            <v>Víko svislého oblouku - vnější...DBV 60 200 F A2</v>
          </cell>
          <cell r="C8473">
            <v>1869</v>
          </cell>
          <cell r="D8473">
            <v>1</v>
          </cell>
          <cell r="E8473" t="str">
            <v>KS</v>
          </cell>
          <cell r="F8473">
            <v>1869</v>
          </cell>
        </row>
        <row r="8474">
          <cell r="A8474">
            <v>7130956</v>
          </cell>
          <cell r="B8474" t="str">
            <v>Víko svislého oblouku - vnější...DBV 60 300 F A2</v>
          </cell>
          <cell r="C8474">
            <v>2053</v>
          </cell>
          <cell r="D8474">
            <v>1</v>
          </cell>
          <cell r="E8474" t="str">
            <v>KS</v>
          </cell>
          <cell r="F8474">
            <v>2053</v>
          </cell>
        </row>
        <row r="8475">
          <cell r="A8475">
            <v>7130958</v>
          </cell>
          <cell r="B8475" t="str">
            <v>Víko svislého oblouku - vnější...DBV 60 400 F A2</v>
          </cell>
          <cell r="C8475">
            <v>2320</v>
          </cell>
          <cell r="D8475">
            <v>1</v>
          </cell>
          <cell r="E8475" t="str">
            <v>KS</v>
          </cell>
          <cell r="F8475">
            <v>2320</v>
          </cell>
        </row>
        <row r="8476">
          <cell r="A8476">
            <v>7130960</v>
          </cell>
          <cell r="B8476" t="str">
            <v>Víko svislého oblouku - vnější...DBV 60 500 F A2</v>
          </cell>
          <cell r="C8476">
            <v>2485</v>
          </cell>
          <cell r="D8476">
            <v>1</v>
          </cell>
          <cell r="E8476" t="str">
            <v>KS</v>
          </cell>
          <cell r="F8476">
            <v>2485</v>
          </cell>
        </row>
        <row r="8477">
          <cell r="A8477">
            <v>7130962</v>
          </cell>
          <cell r="B8477" t="str">
            <v>Víko svislého oblouku - vnější...DBV 60 600 F A2</v>
          </cell>
          <cell r="C8477">
            <v>2869</v>
          </cell>
          <cell r="D8477">
            <v>1</v>
          </cell>
          <cell r="E8477" t="str">
            <v>KS</v>
          </cell>
          <cell r="F8477">
            <v>2869</v>
          </cell>
        </row>
        <row r="8478">
          <cell r="A8478">
            <v>7130974</v>
          </cell>
          <cell r="B8478" t="str">
            <v>Víko svislého oblouku 90°...DBV 60 200 F A4</v>
          </cell>
          <cell r="C8478">
            <v>2595</v>
          </cell>
          <cell r="D8478">
            <v>1</v>
          </cell>
          <cell r="E8478" t="str">
            <v>KS</v>
          </cell>
          <cell r="F8478">
            <v>2595</v>
          </cell>
        </row>
        <row r="8479">
          <cell r="A8479">
            <v>7130978</v>
          </cell>
          <cell r="B8479" t="str">
            <v>Víko svislého oblouku 90°...DBV 60 400 F A4</v>
          </cell>
          <cell r="C8479">
            <v>3317</v>
          </cell>
          <cell r="D8479">
            <v>1</v>
          </cell>
          <cell r="E8479" t="str">
            <v>KS</v>
          </cell>
          <cell r="F8479">
            <v>3317</v>
          </cell>
        </row>
        <row r="8480">
          <cell r="A8480">
            <v>7130990</v>
          </cell>
          <cell r="B8480" t="str">
            <v>Víko svislého oblouku 90°...DBV 85 100 F FS</v>
          </cell>
          <cell r="C8480">
            <v>764</v>
          </cell>
          <cell r="D8480">
            <v>1</v>
          </cell>
          <cell r="E8480" t="str">
            <v>KS</v>
          </cell>
          <cell r="F8480">
            <v>764</v>
          </cell>
        </row>
        <row r="8481">
          <cell r="A8481">
            <v>7130994</v>
          </cell>
          <cell r="B8481" t="str">
            <v>Víko svislého oblouku 90°...DBV 85 200 F FS</v>
          </cell>
          <cell r="C8481">
            <v>893</v>
          </cell>
          <cell r="D8481">
            <v>1</v>
          </cell>
          <cell r="E8481" t="str">
            <v>KS</v>
          </cell>
          <cell r="F8481">
            <v>893</v>
          </cell>
        </row>
        <row r="8482">
          <cell r="A8482">
            <v>7130998</v>
          </cell>
          <cell r="B8482" t="str">
            <v>Víko svislého oblouku 90°...DBV 85 300 F FS</v>
          </cell>
          <cell r="C8482">
            <v>1102</v>
          </cell>
          <cell r="D8482">
            <v>1</v>
          </cell>
          <cell r="E8482" t="str">
            <v>KS</v>
          </cell>
          <cell r="F8482">
            <v>1102</v>
          </cell>
        </row>
        <row r="8483">
          <cell r="A8483">
            <v>7131002</v>
          </cell>
          <cell r="B8483" t="str">
            <v>Víko svislého oblouku 90°...DBV 85 400 F FS</v>
          </cell>
          <cell r="C8483">
            <v>1148</v>
          </cell>
          <cell r="D8483">
            <v>1</v>
          </cell>
          <cell r="E8483" t="str">
            <v>KS</v>
          </cell>
          <cell r="F8483">
            <v>1148</v>
          </cell>
        </row>
        <row r="8484">
          <cell r="A8484">
            <v>7131030</v>
          </cell>
          <cell r="B8484" t="str">
            <v>Víko svislého oblouku 90°...DBV 110 100 F FS</v>
          </cell>
          <cell r="C8484">
            <v>908</v>
          </cell>
          <cell r="D8484">
            <v>1</v>
          </cell>
          <cell r="E8484" t="str">
            <v>KS</v>
          </cell>
          <cell r="F8484">
            <v>908</v>
          </cell>
        </row>
        <row r="8485">
          <cell r="A8485">
            <v>7131032</v>
          </cell>
          <cell r="B8485" t="str">
            <v>Víko svislého oblouku 90°...DBV 110 150 F FS</v>
          </cell>
          <cell r="C8485">
            <v>963</v>
          </cell>
          <cell r="D8485">
            <v>1</v>
          </cell>
          <cell r="E8485" t="str">
            <v>KS</v>
          </cell>
          <cell r="F8485">
            <v>963</v>
          </cell>
        </row>
        <row r="8486">
          <cell r="A8486">
            <v>7131034</v>
          </cell>
          <cell r="B8486" t="str">
            <v>Víko svislého oblouku 90°...DBV 110 200 F FS</v>
          </cell>
          <cell r="C8486">
            <v>864</v>
          </cell>
          <cell r="D8486">
            <v>1</v>
          </cell>
          <cell r="E8486" t="str">
            <v>KS</v>
          </cell>
          <cell r="F8486">
            <v>864</v>
          </cell>
        </row>
        <row r="8487">
          <cell r="A8487">
            <v>7131038</v>
          </cell>
          <cell r="B8487" t="str">
            <v>Víko svislého oblouku 90°...DBV 110 300 F FS</v>
          </cell>
          <cell r="C8487">
            <v>1096</v>
          </cell>
          <cell r="D8487">
            <v>1</v>
          </cell>
          <cell r="E8487" t="str">
            <v>KS</v>
          </cell>
          <cell r="F8487">
            <v>1096</v>
          </cell>
        </row>
        <row r="8488">
          <cell r="A8488">
            <v>7131042</v>
          </cell>
          <cell r="B8488" t="str">
            <v>Víko svislého oblouku 90°...DBV 110 400 F FS</v>
          </cell>
          <cell r="C8488">
            <v>1266</v>
          </cell>
          <cell r="D8488">
            <v>1</v>
          </cell>
          <cell r="E8488" t="str">
            <v>KS</v>
          </cell>
          <cell r="F8488">
            <v>1266</v>
          </cell>
        </row>
        <row r="8489">
          <cell r="A8489">
            <v>7131046</v>
          </cell>
          <cell r="B8489" t="str">
            <v>Víko svislého oblouku 90°...DBV 110 500 F FS</v>
          </cell>
          <cell r="C8489">
            <v>1271</v>
          </cell>
          <cell r="D8489">
            <v>1</v>
          </cell>
          <cell r="E8489" t="str">
            <v>KS</v>
          </cell>
          <cell r="F8489">
            <v>1271</v>
          </cell>
        </row>
        <row r="8490">
          <cell r="A8490">
            <v>7131052</v>
          </cell>
          <cell r="B8490" t="str">
            <v>Víko svislého oblouku 90°...DBV 110 600 F FS</v>
          </cell>
          <cell r="C8490">
            <v>1488</v>
          </cell>
          <cell r="D8490">
            <v>1</v>
          </cell>
          <cell r="E8490" t="str">
            <v>KS</v>
          </cell>
          <cell r="F8490">
            <v>1488</v>
          </cell>
        </row>
        <row r="8491">
          <cell r="A8491">
            <v>7131143</v>
          </cell>
          <cell r="B8491" t="str">
            <v>Víko křížení...DFK 400 DD</v>
          </cell>
          <cell r="C8491">
            <v>7370</v>
          </cell>
          <cell r="D8491">
            <v>1</v>
          </cell>
          <cell r="E8491" t="str">
            <v>KS</v>
          </cell>
          <cell r="F8491">
            <v>7370</v>
          </cell>
        </row>
        <row r="8492">
          <cell r="A8492">
            <v>7131305</v>
          </cell>
          <cell r="B8492" t="str">
            <v>Víko odbočného dílu...DFAA 100 DD</v>
          </cell>
          <cell r="C8492">
            <v>1805</v>
          </cell>
          <cell r="D8492">
            <v>1</v>
          </cell>
          <cell r="E8492" t="str">
            <v>KS</v>
          </cell>
          <cell r="F8492">
            <v>1805</v>
          </cell>
        </row>
        <row r="8493">
          <cell r="A8493">
            <v>7131321</v>
          </cell>
          <cell r="B8493" t="str">
            <v>Víko odbočného dílu...DFAA 200 DD</v>
          </cell>
          <cell r="C8493">
            <v>2313</v>
          </cell>
          <cell r="D8493">
            <v>1</v>
          </cell>
          <cell r="E8493" t="str">
            <v>KS</v>
          </cell>
          <cell r="F8493">
            <v>2313</v>
          </cell>
        </row>
        <row r="8494">
          <cell r="A8494">
            <v>7131348</v>
          </cell>
          <cell r="B8494" t="str">
            <v>Víko odbočného dílu...DFAA 300 DD</v>
          </cell>
          <cell r="C8494">
            <v>2540</v>
          </cell>
          <cell r="D8494">
            <v>1</v>
          </cell>
          <cell r="E8494" t="str">
            <v>KS</v>
          </cell>
          <cell r="F8494">
            <v>2540</v>
          </cell>
        </row>
        <row r="8495">
          <cell r="A8495">
            <v>7131356</v>
          </cell>
          <cell r="B8495" t="str">
            <v>Víko odbočného dílu...DFAA 400 DD</v>
          </cell>
          <cell r="C8495">
            <v>3127</v>
          </cell>
          <cell r="D8495">
            <v>1</v>
          </cell>
          <cell r="E8495" t="str">
            <v>KS</v>
          </cell>
          <cell r="F8495">
            <v>3127</v>
          </cell>
        </row>
        <row r="8496">
          <cell r="A8496">
            <v>7131380</v>
          </cell>
          <cell r="B8496" t="str">
            <v>Víko odbočného dílu...DFAA 600 DD</v>
          </cell>
          <cell r="C8496">
            <v>5373</v>
          </cell>
          <cell r="D8496">
            <v>1</v>
          </cell>
          <cell r="E8496" t="str">
            <v>KS</v>
          </cell>
          <cell r="F8496">
            <v>5373</v>
          </cell>
        </row>
        <row r="8497">
          <cell r="A8497">
            <v>7131452</v>
          </cell>
          <cell r="B8497" t="str">
            <v>Víko odbočného dílu...DFAA BKS200 DD</v>
          </cell>
          <cell r="C8497">
            <v>2468</v>
          </cell>
          <cell r="D8497">
            <v>1</v>
          </cell>
          <cell r="E8497" t="str">
            <v>KS</v>
          </cell>
          <cell r="F8497">
            <v>2468</v>
          </cell>
        </row>
        <row r="8498">
          <cell r="A8498">
            <v>7131508</v>
          </cell>
          <cell r="B8498" t="str">
            <v>Víko pro oblouk - stoupací...DBV 100 S DD</v>
          </cell>
          <cell r="C8498">
            <v>810</v>
          </cell>
          <cell r="D8498">
            <v>1</v>
          </cell>
          <cell r="E8498" t="str">
            <v>KS</v>
          </cell>
          <cell r="F8498">
            <v>810</v>
          </cell>
        </row>
        <row r="8499">
          <cell r="A8499">
            <v>7131509</v>
          </cell>
          <cell r="B8499" t="str">
            <v>Víko na stoupající oblouk 90...DBV 150 S DD</v>
          </cell>
          <cell r="C8499">
            <v>969</v>
          </cell>
          <cell r="D8499">
            <v>1</v>
          </cell>
          <cell r="E8499" t="str">
            <v>KS</v>
          </cell>
          <cell r="F8499">
            <v>969</v>
          </cell>
        </row>
        <row r="8500">
          <cell r="A8500">
            <v>7131510</v>
          </cell>
          <cell r="B8500" t="str">
            <v>Víko pro oblouk - stoupací...DBV 200 S DD</v>
          </cell>
          <cell r="C8500">
            <v>1099</v>
          </cell>
          <cell r="D8500">
            <v>1</v>
          </cell>
          <cell r="E8500" t="str">
            <v>KS</v>
          </cell>
          <cell r="F8500">
            <v>1099</v>
          </cell>
        </row>
        <row r="8501">
          <cell r="A8501">
            <v>7131514</v>
          </cell>
          <cell r="B8501" t="str">
            <v>Víko svislého oblouku...DBV 300 S DD</v>
          </cell>
          <cell r="C8501">
            <v>1454</v>
          </cell>
          <cell r="D8501">
            <v>1</v>
          </cell>
          <cell r="E8501" t="str">
            <v>KS</v>
          </cell>
          <cell r="F8501">
            <v>1454</v>
          </cell>
        </row>
        <row r="8502">
          <cell r="A8502">
            <v>7131518</v>
          </cell>
          <cell r="B8502" t="str">
            <v>Víko svislého oblouku...DBV 400 S DD</v>
          </cell>
          <cell r="C8502">
            <v>1732</v>
          </cell>
          <cell r="D8502">
            <v>1</v>
          </cell>
          <cell r="E8502" t="str">
            <v>KS</v>
          </cell>
          <cell r="F8502">
            <v>1732</v>
          </cell>
        </row>
        <row r="8503">
          <cell r="A8503">
            <v>7131556</v>
          </cell>
          <cell r="B8503" t="str">
            <v>Víko svislého oblouku 90°...DBV 110 100 F DD</v>
          </cell>
          <cell r="C8503">
            <v>837</v>
          </cell>
          <cell r="D8503">
            <v>1</v>
          </cell>
          <cell r="E8503" t="str">
            <v>KS</v>
          </cell>
          <cell r="F8503">
            <v>837</v>
          </cell>
        </row>
        <row r="8504">
          <cell r="A8504">
            <v>7131560</v>
          </cell>
          <cell r="B8504" t="str">
            <v>Víko svislého oblouku 90°...DBV 110 200 F DD</v>
          </cell>
          <cell r="C8504">
            <v>1255</v>
          </cell>
          <cell r="D8504">
            <v>1</v>
          </cell>
          <cell r="E8504" t="str">
            <v>KS</v>
          </cell>
          <cell r="F8504">
            <v>1255</v>
          </cell>
        </row>
        <row r="8505">
          <cell r="A8505">
            <v>7131564</v>
          </cell>
          <cell r="B8505" t="str">
            <v>Víko svislého oblouku 90°...DBV 110 300 F DD</v>
          </cell>
          <cell r="C8505">
            <v>1532</v>
          </cell>
          <cell r="D8505">
            <v>1</v>
          </cell>
          <cell r="E8505" t="str">
            <v>KS</v>
          </cell>
          <cell r="F8505">
            <v>1532</v>
          </cell>
        </row>
        <row r="8506">
          <cell r="A8506">
            <v>7131568</v>
          </cell>
          <cell r="B8506" t="str">
            <v>Víko svislého oblouku 90°...DBV 110 400 F DD</v>
          </cell>
          <cell r="C8506">
            <v>1767</v>
          </cell>
          <cell r="D8506">
            <v>1</v>
          </cell>
          <cell r="E8506" t="str">
            <v>KS</v>
          </cell>
          <cell r="F8506">
            <v>1767</v>
          </cell>
        </row>
        <row r="8507">
          <cell r="A8507">
            <v>7131572</v>
          </cell>
          <cell r="B8507" t="str">
            <v>Víko svislého oblouku 90°...DBV 110 500 F DD</v>
          </cell>
          <cell r="C8507">
            <v>1723</v>
          </cell>
          <cell r="D8507">
            <v>1</v>
          </cell>
          <cell r="E8507" t="str">
            <v>KS</v>
          </cell>
          <cell r="F8507">
            <v>1723</v>
          </cell>
        </row>
        <row r="8508">
          <cell r="A8508">
            <v>7131592</v>
          </cell>
          <cell r="B8508" t="str">
            <v>Víko svislého oblouku 90°...DBV 35 100 F DD</v>
          </cell>
          <cell r="C8508">
            <v>792</v>
          </cell>
          <cell r="D8508">
            <v>1</v>
          </cell>
          <cell r="E8508" t="str">
            <v>KS</v>
          </cell>
          <cell r="F8508">
            <v>792</v>
          </cell>
        </row>
        <row r="8509">
          <cell r="A8509">
            <v>7131632</v>
          </cell>
          <cell r="B8509" t="str">
            <v>Víko svislého oblouku...DBV 60 100 F DD</v>
          </cell>
          <cell r="C8509">
            <v>844</v>
          </cell>
          <cell r="D8509">
            <v>1</v>
          </cell>
          <cell r="E8509" t="str">
            <v>KS</v>
          </cell>
          <cell r="F8509">
            <v>844</v>
          </cell>
        </row>
        <row r="8510">
          <cell r="A8510">
            <v>7131634</v>
          </cell>
          <cell r="B8510" t="str">
            <v>Víko na klesající oblouk 90...DBV 60 150 F DD</v>
          </cell>
          <cell r="C8510">
            <v>969</v>
          </cell>
          <cell r="D8510">
            <v>1</v>
          </cell>
          <cell r="E8510" t="str">
            <v>KS</v>
          </cell>
          <cell r="F8510">
            <v>969</v>
          </cell>
        </row>
        <row r="8511">
          <cell r="A8511">
            <v>7131636</v>
          </cell>
          <cell r="B8511" t="str">
            <v>Víko pro oblouk - klesající...DBV 60 200 F DD</v>
          </cell>
          <cell r="C8511">
            <v>1099</v>
          </cell>
          <cell r="D8511">
            <v>1</v>
          </cell>
          <cell r="E8511" t="str">
            <v>KS</v>
          </cell>
          <cell r="F8511">
            <v>1099</v>
          </cell>
        </row>
        <row r="8512">
          <cell r="A8512">
            <v>7131640</v>
          </cell>
          <cell r="B8512" t="str">
            <v>Víko svislého oblouku...DBV 60 300 F DD</v>
          </cell>
          <cell r="C8512">
            <v>1454</v>
          </cell>
          <cell r="D8512">
            <v>1</v>
          </cell>
          <cell r="E8512" t="str">
            <v>KS</v>
          </cell>
          <cell r="F8512">
            <v>1454</v>
          </cell>
        </row>
        <row r="8513">
          <cell r="A8513">
            <v>7131644</v>
          </cell>
          <cell r="B8513" t="str">
            <v>Víko svislého oblouku...DBV 60 400 F DD</v>
          </cell>
          <cell r="C8513">
            <v>1732</v>
          </cell>
          <cell r="D8513">
            <v>1</v>
          </cell>
          <cell r="E8513" t="str">
            <v>KS</v>
          </cell>
          <cell r="F8513">
            <v>1732</v>
          </cell>
        </row>
        <row r="8514">
          <cell r="A8514">
            <v>7131672</v>
          </cell>
          <cell r="B8514" t="str">
            <v>Víko svislého oblouku 90°...DBV 85 100 F DD</v>
          </cell>
          <cell r="C8514">
            <v>949</v>
          </cell>
          <cell r="D8514">
            <v>1</v>
          </cell>
          <cell r="E8514" t="str">
            <v>KS</v>
          </cell>
          <cell r="F8514">
            <v>949</v>
          </cell>
        </row>
        <row r="8515">
          <cell r="A8515">
            <v>7131676</v>
          </cell>
          <cell r="B8515" t="str">
            <v>Víko svislého oblouku 90°...DBV 85 200 F DD</v>
          </cell>
          <cell r="C8515">
            <v>1079</v>
          </cell>
          <cell r="D8515">
            <v>1</v>
          </cell>
          <cell r="E8515" t="str">
            <v>KS</v>
          </cell>
          <cell r="F8515">
            <v>1079</v>
          </cell>
        </row>
        <row r="8516">
          <cell r="A8516">
            <v>7131780</v>
          </cell>
          <cell r="B8516" t="str">
            <v>Víko oblouku 90°...DFB 90 050 FS</v>
          </cell>
          <cell r="C8516">
            <v>932</v>
          </cell>
          <cell r="D8516">
            <v>1</v>
          </cell>
          <cell r="E8516" t="str">
            <v>KS</v>
          </cell>
          <cell r="F8516">
            <v>932</v>
          </cell>
        </row>
        <row r="8517">
          <cell r="A8517">
            <v>7131785</v>
          </cell>
          <cell r="B8517" t="str">
            <v>Víko oblouku 90°...DFB 90 050 FT</v>
          </cell>
          <cell r="C8517">
            <v>1697</v>
          </cell>
          <cell r="D8517">
            <v>1</v>
          </cell>
          <cell r="E8517" t="str">
            <v>KS</v>
          </cell>
          <cell r="F8517">
            <v>1697</v>
          </cell>
        </row>
        <row r="8518">
          <cell r="A8518">
            <v>7131828</v>
          </cell>
          <cell r="B8518" t="str">
            <v>Víko oblouku 45°...DFB 45 100 DD</v>
          </cell>
          <cell r="C8518">
            <v>1858</v>
          </cell>
          <cell r="D8518">
            <v>1</v>
          </cell>
          <cell r="E8518" t="str">
            <v>KS</v>
          </cell>
          <cell r="F8518">
            <v>1858</v>
          </cell>
        </row>
        <row r="8519">
          <cell r="A8519">
            <v>7131844</v>
          </cell>
          <cell r="B8519" t="str">
            <v>Víko oblouku 45°...DFB 45 200 DD</v>
          </cell>
          <cell r="C8519">
            <v>2361</v>
          </cell>
          <cell r="D8519">
            <v>1</v>
          </cell>
          <cell r="E8519" t="str">
            <v>KS</v>
          </cell>
          <cell r="F8519">
            <v>2361</v>
          </cell>
        </row>
        <row r="8520">
          <cell r="A8520">
            <v>7131860</v>
          </cell>
          <cell r="B8520" t="str">
            <v>Víko oblouku 45°...DFB 45 300 DD</v>
          </cell>
          <cell r="C8520">
            <v>3043</v>
          </cell>
          <cell r="D8520">
            <v>1</v>
          </cell>
          <cell r="E8520" t="str">
            <v>KS</v>
          </cell>
          <cell r="F8520">
            <v>3043</v>
          </cell>
        </row>
        <row r="8521">
          <cell r="A8521">
            <v>7131879</v>
          </cell>
          <cell r="B8521" t="str">
            <v>Víko oblouku 45°...DFB 45 400 DD</v>
          </cell>
          <cell r="C8521">
            <v>3459</v>
          </cell>
          <cell r="D8521">
            <v>1</v>
          </cell>
          <cell r="E8521" t="str">
            <v>KS</v>
          </cell>
          <cell r="F8521">
            <v>3459</v>
          </cell>
        </row>
        <row r="8522">
          <cell r="A8522">
            <v>7133107</v>
          </cell>
          <cell r="B8522" t="str">
            <v>Oblouk 45°...RB 45 610 A2</v>
          </cell>
          <cell r="C8522">
            <v>1859</v>
          </cell>
          <cell r="D8522">
            <v>1</v>
          </cell>
          <cell r="E8522" t="str">
            <v>KS</v>
          </cell>
          <cell r="F8522">
            <v>1859</v>
          </cell>
        </row>
        <row r="8523">
          <cell r="A8523">
            <v>7133120</v>
          </cell>
          <cell r="B8523" t="str">
            <v>Oblouk 45°...RB 45 620 A2</v>
          </cell>
          <cell r="C8523">
            <v>2531</v>
          </cell>
          <cell r="D8523">
            <v>1</v>
          </cell>
          <cell r="E8523" t="str">
            <v>KS</v>
          </cell>
          <cell r="F8523">
            <v>2531</v>
          </cell>
        </row>
        <row r="8524">
          <cell r="A8524">
            <v>7133142</v>
          </cell>
          <cell r="B8524" t="str">
            <v>Oblouk 45°...RB 45 630 A2</v>
          </cell>
          <cell r="C8524">
            <v>3077</v>
          </cell>
          <cell r="D8524">
            <v>1</v>
          </cell>
          <cell r="E8524" t="str">
            <v>KS</v>
          </cell>
          <cell r="F8524">
            <v>3077</v>
          </cell>
        </row>
        <row r="8525">
          <cell r="A8525">
            <v>7133235</v>
          </cell>
          <cell r="B8525" t="str">
            <v>Oblouk 45°...RBU 45 640 A2</v>
          </cell>
          <cell r="C8525">
            <v>6238</v>
          </cell>
          <cell r="D8525">
            <v>1</v>
          </cell>
          <cell r="E8525" t="str">
            <v>KS</v>
          </cell>
          <cell r="F8525">
            <v>6238</v>
          </cell>
        </row>
        <row r="8526">
          <cell r="A8526">
            <v>7133243</v>
          </cell>
          <cell r="B8526" t="str">
            <v>Oblouk 45°...RBU 45 650 A2</v>
          </cell>
          <cell r="C8526">
            <v>6245</v>
          </cell>
          <cell r="D8526">
            <v>1</v>
          </cell>
          <cell r="E8526" t="str">
            <v>KS</v>
          </cell>
          <cell r="F8526">
            <v>6245</v>
          </cell>
        </row>
        <row r="8527">
          <cell r="A8527">
            <v>7133251</v>
          </cell>
          <cell r="B8527" t="str">
            <v>Oblouk 45°...RBU 45 660 A2</v>
          </cell>
          <cell r="C8527">
            <v>8182</v>
          </cell>
          <cell r="D8527">
            <v>1</v>
          </cell>
          <cell r="E8527" t="str">
            <v>KS</v>
          </cell>
          <cell r="F8527">
            <v>8182</v>
          </cell>
        </row>
        <row r="8528">
          <cell r="A8528">
            <v>7133901</v>
          </cell>
          <cell r="B8528" t="str">
            <v>Víko oblouku 45°...DFB 45 100 A2</v>
          </cell>
          <cell r="C8528">
            <v>2124</v>
          </cell>
          <cell r="D8528">
            <v>1</v>
          </cell>
          <cell r="E8528" t="str">
            <v>KS</v>
          </cell>
          <cell r="F8528">
            <v>2124</v>
          </cell>
        </row>
        <row r="8529">
          <cell r="A8529">
            <v>7133928</v>
          </cell>
          <cell r="B8529" t="str">
            <v>Víko oblouku 45°...DFB 45 200 A2</v>
          </cell>
          <cell r="C8529">
            <v>3205</v>
          </cell>
          <cell r="D8529">
            <v>1</v>
          </cell>
          <cell r="E8529" t="str">
            <v>KS</v>
          </cell>
          <cell r="F8529">
            <v>3205</v>
          </cell>
        </row>
        <row r="8530">
          <cell r="A8530">
            <v>7133936</v>
          </cell>
          <cell r="B8530" t="str">
            <v>Víko oblouku 45°...DFB 45 300 A2</v>
          </cell>
          <cell r="C8530">
            <v>2780</v>
          </cell>
          <cell r="D8530">
            <v>1</v>
          </cell>
          <cell r="E8530" t="str">
            <v>KS</v>
          </cell>
          <cell r="F8530">
            <v>2780</v>
          </cell>
        </row>
        <row r="8531">
          <cell r="A8531">
            <v>7133944</v>
          </cell>
          <cell r="B8531" t="str">
            <v>Víko oblouku 45°...DFB 45 400 A2</v>
          </cell>
          <cell r="C8531">
            <v>4112</v>
          </cell>
          <cell r="D8531">
            <v>1</v>
          </cell>
          <cell r="E8531" t="str">
            <v>KS</v>
          </cell>
          <cell r="F8531">
            <v>4112</v>
          </cell>
        </row>
        <row r="8532">
          <cell r="A8532">
            <v>7133979</v>
          </cell>
          <cell r="B8532" t="str">
            <v>Víko oblouku 45°...DFB 45 600 A2</v>
          </cell>
          <cell r="C8532">
            <v>6620</v>
          </cell>
          <cell r="D8532">
            <v>1</v>
          </cell>
          <cell r="E8532" t="str">
            <v>KS</v>
          </cell>
          <cell r="F8532">
            <v>6620</v>
          </cell>
        </row>
        <row r="8533">
          <cell r="A8533">
            <v>7134122</v>
          </cell>
          <cell r="B8533" t="str">
            <v>Oblouk 90°...RB 90 610 A2</v>
          </cell>
          <cell r="C8533">
            <v>2444</v>
          </cell>
          <cell r="D8533">
            <v>1</v>
          </cell>
          <cell r="E8533" t="str">
            <v>KS</v>
          </cell>
          <cell r="F8533">
            <v>2444</v>
          </cell>
        </row>
        <row r="8534">
          <cell r="A8534">
            <v>7134130</v>
          </cell>
          <cell r="B8534" t="str">
            <v>Oblouk 90°...RB 90 620 A2</v>
          </cell>
          <cell r="C8534">
            <v>2601</v>
          </cell>
          <cell r="D8534">
            <v>1</v>
          </cell>
          <cell r="E8534" t="str">
            <v>KS</v>
          </cell>
          <cell r="F8534">
            <v>2601</v>
          </cell>
        </row>
        <row r="8535">
          <cell r="A8535">
            <v>7134138</v>
          </cell>
          <cell r="B8535" t="str">
            <v>Oblouk 90°...RB 90 630 A2</v>
          </cell>
          <cell r="C8535">
            <v>3078</v>
          </cell>
          <cell r="D8535">
            <v>1</v>
          </cell>
          <cell r="E8535" t="str">
            <v>KS</v>
          </cell>
          <cell r="F8535">
            <v>3078</v>
          </cell>
        </row>
        <row r="8536">
          <cell r="A8536">
            <v>7134231</v>
          </cell>
          <cell r="B8536" t="str">
            <v>Oblouk 90°...RBU 90 640 A2</v>
          </cell>
          <cell r="C8536">
            <v>7010</v>
          </cell>
          <cell r="D8536">
            <v>1</v>
          </cell>
          <cell r="E8536" t="str">
            <v>KS</v>
          </cell>
          <cell r="F8536">
            <v>7010</v>
          </cell>
        </row>
        <row r="8537">
          <cell r="A8537">
            <v>7134258</v>
          </cell>
          <cell r="B8537" t="str">
            <v>Oblouk 90°...RBU 90 650 A2</v>
          </cell>
          <cell r="C8537">
            <v>7722</v>
          </cell>
          <cell r="D8537">
            <v>1</v>
          </cell>
          <cell r="E8537" t="str">
            <v>KS</v>
          </cell>
          <cell r="F8537">
            <v>7722</v>
          </cell>
        </row>
        <row r="8538">
          <cell r="A8538">
            <v>7134266</v>
          </cell>
          <cell r="B8538" t="str">
            <v>Oblouk 90°...RBU 90 660 A2</v>
          </cell>
          <cell r="C8538">
            <v>9687</v>
          </cell>
          <cell r="D8538">
            <v>1</v>
          </cell>
          <cell r="E8538" t="str">
            <v>KS</v>
          </cell>
          <cell r="F8538">
            <v>9687</v>
          </cell>
        </row>
        <row r="8539">
          <cell r="A8539">
            <v>7134290</v>
          </cell>
          <cell r="B8539" t="str">
            <v>Oblouk 90°...RB 90 630 A4</v>
          </cell>
          <cell r="C8539">
            <v>5515</v>
          </cell>
          <cell r="D8539">
            <v>1</v>
          </cell>
          <cell r="E8539" t="str">
            <v>KS</v>
          </cell>
          <cell r="F8539">
            <v>5515</v>
          </cell>
        </row>
        <row r="8540">
          <cell r="A8540">
            <v>7134908</v>
          </cell>
          <cell r="B8540" t="str">
            <v>Víko oblouku 90°...DFB 90 100 A2</v>
          </cell>
          <cell r="C8540">
            <v>2287</v>
          </cell>
          <cell r="D8540">
            <v>1</v>
          </cell>
          <cell r="E8540" t="str">
            <v>KS</v>
          </cell>
          <cell r="F8540">
            <v>2287</v>
          </cell>
        </row>
        <row r="8541">
          <cell r="A8541">
            <v>7134916</v>
          </cell>
          <cell r="B8541" t="str">
            <v>Víko oblouku 90°...DFB 90 200 A2</v>
          </cell>
          <cell r="C8541">
            <v>2569</v>
          </cell>
          <cell r="D8541">
            <v>1</v>
          </cell>
          <cell r="E8541" t="str">
            <v>KS</v>
          </cell>
          <cell r="F8541">
            <v>2569</v>
          </cell>
        </row>
        <row r="8542">
          <cell r="A8542">
            <v>7134924</v>
          </cell>
          <cell r="B8542" t="str">
            <v>Víko oblouku 90°...DFB 90 300 A2</v>
          </cell>
          <cell r="C8542">
            <v>2950</v>
          </cell>
          <cell r="D8542">
            <v>1</v>
          </cell>
          <cell r="E8542" t="str">
            <v>KS</v>
          </cell>
          <cell r="F8542">
            <v>2950</v>
          </cell>
        </row>
        <row r="8543">
          <cell r="A8543">
            <v>7134932</v>
          </cell>
          <cell r="B8543" t="str">
            <v>Víko oblouku 90°...DFB 90 400 A2</v>
          </cell>
          <cell r="C8543">
            <v>4353</v>
          </cell>
          <cell r="D8543">
            <v>1</v>
          </cell>
          <cell r="E8543" t="str">
            <v>KS</v>
          </cell>
          <cell r="F8543">
            <v>4353</v>
          </cell>
        </row>
        <row r="8544">
          <cell r="A8544">
            <v>7134940</v>
          </cell>
          <cell r="B8544" t="str">
            <v>Víko oblouku 90°...DFB 90 500 A2</v>
          </cell>
          <cell r="C8544">
            <v>5631</v>
          </cell>
          <cell r="D8544">
            <v>1</v>
          </cell>
          <cell r="E8544" t="str">
            <v>KS</v>
          </cell>
          <cell r="F8544">
            <v>5631</v>
          </cell>
        </row>
        <row r="8545">
          <cell r="A8545">
            <v>7134967</v>
          </cell>
          <cell r="B8545" t="str">
            <v>Víko oblouku 90°...DFB 90 600 A2</v>
          </cell>
          <cell r="C8545">
            <v>7027</v>
          </cell>
          <cell r="D8545">
            <v>1</v>
          </cell>
          <cell r="E8545" t="str">
            <v>KS</v>
          </cell>
          <cell r="F8545">
            <v>7027</v>
          </cell>
        </row>
        <row r="8546">
          <cell r="A8546">
            <v>7136120</v>
          </cell>
          <cell r="B8546" t="str">
            <v>Odbočný díl...RAA 610 A2</v>
          </cell>
          <cell r="C8546">
            <v>1417</v>
          </cell>
          <cell r="D8546">
            <v>1</v>
          </cell>
          <cell r="E8546" t="str">
            <v>KS</v>
          </cell>
          <cell r="F8546">
            <v>1417</v>
          </cell>
        </row>
        <row r="8547">
          <cell r="A8547">
            <v>7136133</v>
          </cell>
          <cell r="B8547" t="str">
            <v>Odbočný díl...RAA 620 A2</v>
          </cell>
          <cell r="C8547">
            <v>1721</v>
          </cell>
          <cell r="D8547">
            <v>1</v>
          </cell>
          <cell r="E8547" t="str">
            <v>KS</v>
          </cell>
          <cell r="F8547">
            <v>1721</v>
          </cell>
        </row>
        <row r="8548">
          <cell r="A8548">
            <v>7136141</v>
          </cell>
          <cell r="B8548" t="str">
            <v>Odbočný díl...RAA 630 A2</v>
          </cell>
          <cell r="C8548">
            <v>1937</v>
          </cell>
          <cell r="D8548">
            <v>1</v>
          </cell>
          <cell r="E8548" t="str">
            <v>KS</v>
          </cell>
          <cell r="F8548">
            <v>1937</v>
          </cell>
        </row>
        <row r="8549">
          <cell r="A8549">
            <v>7136242</v>
          </cell>
          <cell r="B8549" t="str">
            <v>Odbočný díl...RAA 640 A2</v>
          </cell>
          <cell r="C8549">
            <v>2721</v>
          </cell>
          <cell r="D8549">
            <v>1</v>
          </cell>
          <cell r="E8549" t="str">
            <v>KS</v>
          </cell>
          <cell r="F8549">
            <v>2721</v>
          </cell>
        </row>
        <row r="8550">
          <cell r="A8550">
            <v>7136250</v>
          </cell>
          <cell r="B8550" t="str">
            <v>Odbočný díl...RAA 650 A2</v>
          </cell>
          <cell r="C8550">
            <v>3281</v>
          </cell>
          <cell r="D8550">
            <v>1</v>
          </cell>
          <cell r="E8550" t="str">
            <v>KS</v>
          </cell>
          <cell r="F8550">
            <v>3281</v>
          </cell>
        </row>
        <row r="8551">
          <cell r="A8551">
            <v>7136269</v>
          </cell>
          <cell r="B8551" t="str">
            <v>Odbočný díl...RAA 660 A2</v>
          </cell>
          <cell r="C8551">
            <v>3554</v>
          </cell>
          <cell r="D8551">
            <v>1</v>
          </cell>
          <cell r="E8551" t="str">
            <v>KS</v>
          </cell>
          <cell r="F8551">
            <v>3554</v>
          </cell>
        </row>
        <row r="8552">
          <cell r="A8552">
            <v>7136900</v>
          </cell>
          <cell r="B8552" t="str">
            <v>Víko odbočného dílu...DFAA 100 A2</v>
          </cell>
          <cell r="C8552">
            <v>1783</v>
          </cell>
          <cell r="D8552">
            <v>1</v>
          </cell>
          <cell r="E8552" t="str">
            <v>KS</v>
          </cell>
          <cell r="F8552">
            <v>1783</v>
          </cell>
        </row>
        <row r="8553">
          <cell r="A8553">
            <v>7136919</v>
          </cell>
          <cell r="B8553" t="str">
            <v>Víko odbočného dílu...DFAA 200 A2</v>
          </cell>
          <cell r="C8553">
            <v>2041</v>
          </cell>
          <cell r="D8553">
            <v>1</v>
          </cell>
          <cell r="E8553" t="str">
            <v>KS</v>
          </cell>
          <cell r="F8553">
            <v>2041</v>
          </cell>
        </row>
        <row r="8554">
          <cell r="A8554">
            <v>7136927</v>
          </cell>
          <cell r="B8554" t="str">
            <v>Víko odbočného dílu...DFAA 300 A2</v>
          </cell>
          <cell r="C8554">
            <v>2237</v>
          </cell>
          <cell r="D8554">
            <v>1</v>
          </cell>
          <cell r="E8554" t="str">
            <v>KS</v>
          </cell>
          <cell r="F8554">
            <v>2237</v>
          </cell>
        </row>
        <row r="8555">
          <cell r="A8555">
            <v>7136935</v>
          </cell>
          <cell r="B8555" t="str">
            <v>Víko odbočného dílu...DFAA 400 A2</v>
          </cell>
          <cell r="C8555">
            <v>3060</v>
          </cell>
          <cell r="D8555">
            <v>1</v>
          </cell>
          <cell r="E8555" t="str">
            <v>KS</v>
          </cell>
          <cell r="F8555">
            <v>3060</v>
          </cell>
        </row>
        <row r="8556">
          <cell r="A8556">
            <v>7136943</v>
          </cell>
          <cell r="B8556" t="str">
            <v>Víko odbočného dílu...DFAA 500 A2</v>
          </cell>
          <cell r="C8556">
            <v>4336</v>
          </cell>
          <cell r="D8556">
            <v>1</v>
          </cell>
          <cell r="E8556" t="str">
            <v>KS</v>
          </cell>
          <cell r="F8556">
            <v>4336</v>
          </cell>
        </row>
        <row r="8557">
          <cell r="A8557">
            <v>7136978</v>
          </cell>
          <cell r="B8557" t="str">
            <v>Víko odbočného dílu...DFAA 600 A2</v>
          </cell>
          <cell r="C8557">
            <v>6729</v>
          </cell>
          <cell r="D8557">
            <v>1</v>
          </cell>
          <cell r="E8557" t="str">
            <v>KS</v>
          </cell>
          <cell r="F8557">
            <v>6729</v>
          </cell>
        </row>
        <row r="8558">
          <cell r="A8558">
            <v>7138113</v>
          </cell>
          <cell r="B8558" t="str">
            <v>Kloubový oblouk...RGBV 610 A2</v>
          </cell>
          <cell r="C8558">
            <v>6694</v>
          </cell>
          <cell r="D8558">
            <v>1</v>
          </cell>
          <cell r="E8558" t="str">
            <v>KS</v>
          </cell>
          <cell r="F8558">
            <v>6694</v>
          </cell>
        </row>
        <row r="8559">
          <cell r="A8559">
            <v>7138121</v>
          </cell>
          <cell r="B8559" t="str">
            <v>Kloubový oblouk...RGBV 620 A2</v>
          </cell>
          <cell r="C8559">
            <v>7224</v>
          </cell>
          <cell r="D8559">
            <v>1</v>
          </cell>
          <cell r="E8559" t="str">
            <v>KS</v>
          </cell>
          <cell r="F8559">
            <v>7224</v>
          </cell>
        </row>
        <row r="8560">
          <cell r="A8560">
            <v>7138148</v>
          </cell>
          <cell r="B8560" t="str">
            <v>Kloubový oblouk...RGBV 630 A2</v>
          </cell>
          <cell r="C8560">
            <v>8042</v>
          </cell>
          <cell r="D8560">
            <v>1</v>
          </cell>
          <cell r="E8560" t="str">
            <v>KS</v>
          </cell>
          <cell r="F8560">
            <v>8042</v>
          </cell>
        </row>
        <row r="8561">
          <cell r="A8561">
            <v>7138156</v>
          </cell>
          <cell r="B8561" t="str">
            <v>Kloubový oblouk...RGBV 640 A2</v>
          </cell>
          <cell r="C8561">
            <v>8166</v>
          </cell>
          <cell r="D8561">
            <v>1</v>
          </cell>
          <cell r="E8561" t="str">
            <v>KS</v>
          </cell>
          <cell r="F8561">
            <v>8166</v>
          </cell>
        </row>
        <row r="8562">
          <cell r="A8562">
            <v>7138164</v>
          </cell>
          <cell r="B8562" t="str">
            <v>Kloubový oblouk...RGBV 650 A2</v>
          </cell>
          <cell r="C8562">
            <v>8269</v>
          </cell>
          <cell r="D8562">
            <v>1</v>
          </cell>
          <cell r="E8562" t="str">
            <v>KS</v>
          </cell>
          <cell r="F8562">
            <v>8269</v>
          </cell>
        </row>
        <row r="8563">
          <cell r="A8563">
            <v>7138172</v>
          </cell>
          <cell r="B8563" t="str">
            <v>Kloubový oblouk...RGBV 660 A2</v>
          </cell>
          <cell r="C8563">
            <v>9088</v>
          </cell>
          <cell r="D8563">
            <v>1</v>
          </cell>
          <cell r="E8563" t="str">
            <v>KS</v>
          </cell>
          <cell r="F8563">
            <v>9088</v>
          </cell>
        </row>
        <row r="8564">
          <cell r="A8564">
            <v>7138362</v>
          </cell>
          <cell r="B8564" t="str">
            <v>Víko oblouku 45°...DFBM 45 150 FS</v>
          </cell>
          <cell r="C8564">
            <v>1559</v>
          </cell>
          <cell r="D8564">
            <v>1</v>
          </cell>
          <cell r="E8564" t="str">
            <v>KS</v>
          </cell>
          <cell r="F8564">
            <v>1559</v>
          </cell>
        </row>
        <row r="8565">
          <cell r="A8565">
            <v>7138372</v>
          </cell>
          <cell r="B8565" t="str">
            <v>Víko oblouku 45°...DFBM 45 600 FS</v>
          </cell>
          <cell r="C8565">
            <v>3783</v>
          </cell>
          <cell r="D8565">
            <v>1</v>
          </cell>
          <cell r="E8565" t="str">
            <v>KS</v>
          </cell>
          <cell r="F8565">
            <v>3783</v>
          </cell>
        </row>
        <row r="8566">
          <cell r="A8566">
            <v>7138400</v>
          </cell>
          <cell r="B8566" t="str">
            <v>Víko oblouku 45°...DFBM 45 100 DD</v>
          </cell>
          <cell r="C8566">
            <v>1656</v>
          </cell>
          <cell r="D8566">
            <v>1</v>
          </cell>
          <cell r="E8566" t="str">
            <v>KS</v>
          </cell>
          <cell r="F8566">
            <v>1656</v>
          </cell>
        </row>
        <row r="8567">
          <cell r="A8567">
            <v>7138402</v>
          </cell>
          <cell r="B8567" t="str">
            <v>Víko oblouku 45°...DFBM 45 150 DD</v>
          </cell>
          <cell r="C8567">
            <v>1684</v>
          </cell>
          <cell r="D8567">
            <v>1</v>
          </cell>
          <cell r="E8567" t="str">
            <v>KS</v>
          </cell>
          <cell r="F8567">
            <v>1684</v>
          </cell>
        </row>
        <row r="8568">
          <cell r="A8568">
            <v>7138404</v>
          </cell>
          <cell r="B8568" t="str">
            <v>Víko oblouku 45°...DFBM 45 200 DD</v>
          </cell>
          <cell r="C8568">
            <v>2157</v>
          </cell>
          <cell r="D8568">
            <v>1</v>
          </cell>
          <cell r="E8568" t="str">
            <v>KS</v>
          </cell>
          <cell r="F8568">
            <v>2157</v>
          </cell>
        </row>
        <row r="8569">
          <cell r="A8569">
            <v>7138406</v>
          </cell>
          <cell r="B8569" t="str">
            <v>Víko oblouku 45°...DFBM 45 300 DD</v>
          </cell>
          <cell r="C8569">
            <v>2772</v>
          </cell>
          <cell r="D8569">
            <v>1</v>
          </cell>
          <cell r="E8569" t="str">
            <v>KS</v>
          </cell>
          <cell r="F8569">
            <v>2772</v>
          </cell>
        </row>
        <row r="8570">
          <cell r="A8570">
            <v>7138408</v>
          </cell>
          <cell r="B8570" t="str">
            <v>Víko oblouku 45°...DFBM 45 400 DD</v>
          </cell>
          <cell r="C8570">
            <v>3154</v>
          </cell>
          <cell r="D8570">
            <v>1</v>
          </cell>
          <cell r="E8570" t="str">
            <v>KS</v>
          </cell>
          <cell r="F8570">
            <v>3154</v>
          </cell>
        </row>
        <row r="8571">
          <cell r="A8571">
            <v>7138410</v>
          </cell>
          <cell r="B8571" t="str">
            <v>Víko oblouku 45°...DFBM 45 500 DD</v>
          </cell>
          <cell r="C8571">
            <v>3891</v>
          </cell>
          <cell r="D8571">
            <v>1</v>
          </cell>
          <cell r="E8571" t="str">
            <v>KS</v>
          </cell>
          <cell r="F8571">
            <v>3891</v>
          </cell>
        </row>
        <row r="8572">
          <cell r="A8572">
            <v>7138412</v>
          </cell>
          <cell r="B8572" t="str">
            <v>Víko oblouku 45°...DFBM 45 600 DD</v>
          </cell>
          <cell r="C8572">
            <v>4963</v>
          </cell>
          <cell r="D8572">
            <v>1</v>
          </cell>
          <cell r="E8572" t="str">
            <v>KS</v>
          </cell>
          <cell r="F8572">
            <v>4963</v>
          </cell>
        </row>
        <row r="8573">
          <cell r="A8573">
            <v>7138430</v>
          </cell>
          <cell r="B8573" t="str">
            <v>Víko oblouku 45°...DFBM 45 100 A2</v>
          </cell>
          <cell r="C8573">
            <v>2124</v>
          </cell>
          <cell r="D8573">
            <v>1</v>
          </cell>
          <cell r="E8573" t="str">
            <v>KS</v>
          </cell>
          <cell r="F8573">
            <v>2124</v>
          </cell>
        </row>
        <row r="8574">
          <cell r="A8574">
            <v>7138434</v>
          </cell>
          <cell r="B8574" t="str">
            <v>Víko oblouku 45°...DFBM 45 200 A2</v>
          </cell>
          <cell r="C8574">
            <v>2923</v>
          </cell>
          <cell r="D8574">
            <v>1</v>
          </cell>
          <cell r="E8574" t="str">
            <v>KS</v>
          </cell>
          <cell r="F8574">
            <v>2923</v>
          </cell>
        </row>
        <row r="8575">
          <cell r="A8575">
            <v>7138436</v>
          </cell>
          <cell r="B8575" t="str">
            <v>Víko oblouku 45°...DFBM 45 300 A2</v>
          </cell>
          <cell r="C8575">
            <v>2780</v>
          </cell>
          <cell r="D8575">
            <v>1</v>
          </cell>
          <cell r="E8575" t="str">
            <v>KS</v>
          </cell>
          <cell r="F8575">
            <v>2780</v>
          </cell>
        </row>
        <row r="8576">
          <cell r="A8576">
            <v>7138438</v>
          </cell>
          <cell r="B8576" t="str">
            <v>Víko oblouku 45°...DFBM 45 400 A2</v>
          </cell>
          <cell r="C8576">
            <v>3755</v>
          </cell>
          <cell r="D8576">
            <v>1</v>
          </cell>
          <cell r="E8576" t="str">
            <v>KS</v>
          </cell>
          <cell r="F8576">
            <v>3755</v>
          </cell>
        </row>
        <row r="8577">
          <cell r="A8577">
            <v>7138500</v>
          </cell>
          <cell r="B8577" t="str">
            <v>Víko oblouku 90°...DFBM 90 100 FS</v>
          </cell>
          <cell r="C8577">
            <v>1324</v>
          </cell>
          <cell r="D8577">
            <v>1</v>
          </cell>
          <cell r="E8577" t="str">
            <v>KS</v>
          </cell>
          <cell r="F8577">
            <v>1324</v>
          </cell>
        </row>
        <row r="8578">
          <cell r="A8578">
            <v>7138502</v>
          </cell>
          <cell r="B8578" t="str">
            <v>Víko oblouku 90°...DFBM 90 150 FS</v>
          </cell>
          <cell r="C8578">
            <v>1581</v>
          </cell>
          <cell r="D8578">
            <v>1</v>
          </cell>
          <cell r="E8578" t="str">
            <v>KS</v>
          </cell>
          <cell r="F8578">
            <v>1581</v>
          </cell>
        </row>
        <row r="8579">
          <cell r="A8579">
            <v>7138504</v>
          </cell>
          <cell r="B8579" t="str">
            <v>Víko oblouku 90°...DFBM 90 200 FS</v>
          </cell>
          <cell r="C8579">
            <v>1759</v>
          </cell>
          <cell r="D8579">
            <v>1</v>
          </cell>
          <cell r="E8579" t="str">
            <v>KS</v>
          </cell>
          <cell r="F8579">
            <v>1759</v>
          </cell>
        </row>
        <row r="8580">
          <cell r="A8580">
            <v>7138506</v>
          </cell>
          <cell r="B8580" t="str">
            <v>Víko oblouku 90°...DFBM 90 300 FS</v>
          </cell>
          <cell r="C8580">
            <v>1995</v>
          </cell>
          <cell r="D8580">
            <v>1</v>
          </cell>
          <cell r="E8580" t="str">
            <v>KS</v>
          </cell>
          <cell r="F8580">
            <v>1995</v>
          </cell>
        </row>
        <row r="8581">
          <cell r="A8581">
            <v>7138508</v>
          </cell>
          <cell r="B8581" t="str">
            <v>Víko oblouku 90°...DFBM 90 400 FS</v>
          </cell>
          <cell r="C8581">
            <v>2974</v>
          </cell>
          <cell r="D8581">
            <v>1</v>
          </cell>
          <cell r="E8581" t="str">
            <v>KS</v>
          </cell>
          <cell r="F8581">
            <v>2974</v>
          </cell>
        </row>
        <row r="8582">
          <cell r="A8582">
            <v>7138510</v>
          </cell>
          <cell r="B8582" t="str">
            <v>Víko oblouku 90°...DFBM 90 500 FS</v>
          </cell>
          <cell r="C8582">
            <v>3587</v>
          </cell>
          <cell r="D8582">
            <v>1</v>
          </cell>
          <cell r="E8582" t="str">
            <v>KS</v>
          </cell>
          <cell r="F8582">
            <v>3587</v>
          </cell>
        </row>
        <row r="8583">
          <cell r="A8583">
            <v>7138512</v>
          </cell>
          <cell r="B8583" t="str">
            <v>Víko oblouku 90°...DFBM 90 600 FS</v>
          </cell>
          <cell r="C8583">
            <v>5856</v>
          </cell>
          <cell r="D8583">
            <v>1</v>
          </cell>
          <cell r="E8583" t="str">
            <v>KS</v>
          </cell>
          <cell r="F8583">
            <v>5856</v>
          </cell>
        </row>
        <row r="8584">
          <cell r="A8584">
            <v>7138540</v>
          </cell>
          <cell r="B8584" t="str">
            <v>Víko oblouku 90°...DFBM 90 100 DD</v>
          </cell>
          <cell r="C8584">
            <v>1580</v>
          </cell>
          <cell r="D8584">
            <v>1</v>
          </cell>
          <cell r="E8584" t="str">
            <v>KS</v>
          </cell>
          <cell r="F8584">
            <v>1580</v>
          </cell>
        </row>
        <row r="8585">
          <cell r="A8585">
            <v>7138542</v>
          </cell>
          <cell r="B8585" t="str">
            <v>Víko oblouku 90°...DFBM 90 150 DD</v>
          </cell>
          <cell r="C8585">
            <v>1738</v>
          </cell>
          <cell r="D8585">
            <v>1</v>
          </cell>
          <cell r="E8585" t="str">
            <v>KS</v>
          </cell>
          <cell r="F8585">
            <v>1738</v>
          </cell>
        </row>
        <row r="8586">
          <cell r="A8586">
            <v>7138544</v>
          </cell>
          <cell r="B8586" t="str">
            <v>Víko oblouku 90°...DFBM 90 200 DD</v>
          </cell>
          <cell r="C8586">
            <v>1935</v>
          </cell>
          <cell r="D8586">
            <v>1</v>
          </cell>
          <cell r="E8586" t="str">
            <v>KS</v>
          </cell>
          <cell r="F8586">
            <v>1935</v>
          </cell>
        </row>
        <row r="8587">
          <cell r="A8587">
            <v>7138546</v>
          </cell>
          <cell r="B8587" t="str">
            <v>Víko oblouku 90°...DFBM 90 300 DD</v>
          </cell>
          <cell r="C8587">
            <v>2245</v>
          </cell>
          <cell r="D8587">
            <v>1</v>
          </cell>
          <cell r="E8587" t="str">
            <v>KS</v>
          </cell>
          <cell r="F8587">
            <v>2245</v>
          </cell>
        </row>
        <row r="8588">
          <cell r="A8588">
            <v>7138548</v>
          </cell>
          <cell r="B8588" t="str">
            <v>Víko oblouku 90°...DFBM 90 400 DD</v>
          </cell>
          <cell r="C8588">
            <v>3801</v>
          </cell>
          <cell r="D8588">
            <v>1</v>
          </cell>
          <cell r="E8588" t="str">
            <v>KS</v>
          </cell>
          <cell r="F8588">
            <v>3801</v>
          </cell>
        </row>
        <row r="8589">
          <cell r="A8589">
            <v>7138550</v>
          </cell>
          <cell r="B8589" t="str">
            <v>Víko oblouku 90°...DFBM 90 500 DD</v>
          </cell>
          <cell r="C8589">
            <v>4877</v>
          </cell>
          <cell r="D8589">
            <v>1</v>
          </cell>
          <cell r="E8589" t="str">
            <v>KS</v>
          </cell>
          <cell r="F8589">
            <v>4877</v>
          </cell>
        </row>
        <row r="8590">
          <cell r="A8590">
            <v>7138552</v>
          </cell>
          <cell r="B8590" t="str">
            <v>Víko oblouku 90°...DFBM 90 600 DD</v>
          </cell>
          <cell r="C8590">
            <v>5874</v>
          </cell>
          <cell r="D8590">
            <v>1</v>
          </cell>
          <cell r="E8590" t="str">
            <v>KS</v>
          </cell>
          <cell r="F8590">
            <v>5874</v>
          </cell>
        </row>
        <row r="8591">
          <cell r="A8591">
            <v>7138570</v>
          </cell>
          <cell r="B8591" t="str">
            <v>Víko oblouku 90°...DFBM 90 100 A2</v>
          </cell>
          <cell r="C8591">
            <v>2287</v>
          </cell>
          <cell r="D8591">
            <v>1</v>
          </cell>
          <cell r="E8591" t="str">
            <v>KS</v>
          </cell>
          <cell r="F8591">
            <v>2287</v>
          </cell>
        </row>
        <row r="8592">
          <cell r="A8592">
            <v>7138572</v>
          </cell>
          <cell r="B8592" t="str">
            <v>Víko oblouku 90°...DFBM 90 150 A2</v>
          </cell>
          <cell r="C8592">
            <v>2515</v>
          </cell>
          <cell r="D8592">
            <v>1</v>
          </cell>
          <cell r="E8592" t="str">
            <v>KS</v>
          </cell>
          <cell r="F8592">
            <v>2515</v>
          </cell>
        </row>
        <row r="8593">
          <cell r="A8593">
            <v>7138574</v>
          </cell>
          <cell r="B8593" t="str">
            <v>Víko oblouku 90°...DFBM 90 200 A2</v>
          </cell>
          <cell r="C8593">
            <v>2886</v>
          </cell>
          <cell r="D8593">
            <v>1</v>
          </cell>
          <cell r="E8593" t="str">
            <v>KS</v>
          </cell>
          <cell r="F8593">
            <v>2886</v>
          </cell>
        </row>
        <row r="8594">
          <cell r="A8594">
            <v>7138576</v>
          </cell>
          <cell r="B8594" t="str">
            <v>Víko oblouku 90°...DFBM 90 300 A2</v>
          </cell>
          <cell r="C8594">
            <v>2950</v>
          </cell>
          <cell r="D8594">
            <v>1</v>
          </cell>
          <cell r="E8594" t="str">
            <v>KS</v>
          </cell>
          <cell r="F8594">
            <v>2950</v>
          </cell>
        </row>
        <row r="8595">
          <cell r="A8595">
            <v>7138578</v>
          </cell>
          <cell r="B8595" t="str">
            <v>Víko oblouku 90°...DFBM 90 400 A2</v>
          </cell>
          <cell r="C8595">
            <v>4353</v>
          </cell>
          <cell r="D8595">
            <v>1</v>
          </cell>
          <cell r="E8595" t="str">
            <v>KS</v>
          </cell>
          <cell r="F8595">
            <v>4353</v>
          </cell>
        </row>
        <row r="8596">
          <cell r="A8596">
            <v>7138580</v>
          </cell>
          <cell r="B8596" t="str">
            <v>Víko oblouku 90°...DFBM 90 500 A2</v>
          </cell>
          <cell r="C8596">
            <v>5631</v>
          </cell>
          <cell r="D8596">
            <v>1</v>
          </cell>
          <cell r="E8596" t="str">
            <v>KS</v>
          </cell>
          <cell r="F8596">
            <v>5631</v>
          </cell>
        </row>
        <row r="8597">
          <cell r="A8597">
            <v>7138582</v>
          </cell>
          <cell r="B8597" t="str">
            <v>Víko oblouku 90°...DFBM 90 600 A2</v>
          </cell>
          <cell r="C8597">
            <v>7027</v>
          </cell>
          <cell r="D8597">
            <v>1</v>
          </cell>
          <cell r="E8597" t="str">
            <v>KS</v>
          </cell>
          <cell r="F8597">
            <v>7027</v>
          </cell>
        </row>
        <row r="8598">
          <cell r="A8598">
            <v>7138590</v>
          </cell>
          <cell r="B8598" t="str">
            <v>Víko oblouku 90°...DFBM 90 100 A4</v>
          </cell>
          <cell r="C8598">
            <v>2709</v>
          </cell>
          <cell r="D8598">
            <v>1</v>
          </cell>
          <cell r="E8598" t="str">
            <v>KS</v>
          </cell>
          <cell r="F8598">
            <v>2709</v>
          </cell>
        </row>
        <row r="8599">
          <cell r="A8599">
            <v>7138594</v>
          </cell>
          <cell r="B8599" t="str">
            <v>Víko oblouku 90°...DFBM 90 200 A4</v>
          </cell>
          <cell r="C8599">
            <v>3216</v>
          </cell>
          <cell r="D8599">
            <v>1</v>
          </cell>
          <cell r="E8599" t="str">
            <v>KS</v>
          </cell>
          <cell r="F8599">
            <v>3216</v>
          </cell>
        </row>
        <row r="8600">
          <cell r="A8600">
            <v>7138598</v>
          </cell>
          <cell r="B8600" t="str">
            <v>Víko oblouku 90°...DFBM 90 400 A4</v>
          </cell>
          <cell r="C8600">
            <v>6548</v>
          </cell>
          <cell r="D8600">
            <v>1</v>
          </cell>
          <cell r="E8600" t="str">
            <v>KS</v>
          </cell>
          <cell r="F8600">
            <v>6548</v>
          </cell>
        </row>
        <row r="8601">
          <cell r="A8601">
            <v>7138640</v>
          </cell>
          <cell r="B8601" t="str">
            <v>Víko odbočného dílu...DFAAM 100 FS</v>
          </cell>
          <cell r="C8601">
            <v>1367</v>
          </cell>
          <cell r="D8601">
            <v>1</v>
          </cell>
          <cell r="E8601" t="str">
            <v>KS</v>
          </cell>
          <cell r="F8601">
            <v>1367</v>
          </cell>
        </row>
        <row r="8602">
          <cell r="A8602">
            <v>7138644</v>
          </cell>
          <cell r="B8602" t="str">
            <v>Víko odbočného dílu...DFAAM 200 FS</v>
          </cell>
          <cell r="C8602">
            <v>1929</v>
          </cell>
          <cell r="D8602">
            <v>1</v>
          </cell>
          <cell r="E8602" t="str">
            <v>KS</v>
          </cell>
          <cell r="F8602">
            <v>1929</v>
          </cell>
        </row>
        <row r="8603">
          <cell r="A8603">
            <v>7138646</v>
          </cell>
          <cell r="B8603" t="str">
            <v>Víko odbočného dílu...DFAAM 300 FS</v>
          </cell>
          <cell r="C8603">
            <v>2163</v>
          </cell>
          <cell r="D8603">
            <v>1</v>
          </cell>
          <cell r="E8603" t="str">
            <v>KS</v>
          </cell>
          <cell r="F8603">
            <v>2163</v>
          </cell>
        </row>
        <row r="8604">
          <cell r="A8604">
            <v>7138648</v>
          </cell>
          <cell r="B8604" t="str">
            <v>Víko odbočného dílu...DFAAM 400 FS</v>
          </cell>
          <cell r="C8604">
            <v>2515</v>
          </cell>
          <cell r="D8604">
            <v>1</v>
          </cell>
          <cell r="E8604" t="str">
            <v>KS</v>
          </cell>
          <cell r="F8604">
            <v>2515</v>
          </cell>
        </row>
        <row r="8605">
          <cell r="A8605">
            <v>7138680</v>
          </cell>
          <cell r="B8605" t="str">
            <v>Víko odbočného dílu...DFAAM 100 DD</v>
          </cell>
          <cell r="C8605">
            <v>1648</v>
          </cell>
          <cell r="D8605">
            <v>1</v>
          </cell>
          <cell r="E8605" t="str">
            <v>KS</v>
          </cell>
          <cell r="F8605">
            <v>1648</v>
          </cell>
        </row>
        <row r="8606">
          <cell r="A8606">
            <v>7138682</v>
          </cell>
          <cell r="B8606" t="str">
            <v>Víko odbočného dílu...DFAAM 150 DD</v>
          </cell>
          <cell r="C8606">
            <v>1854</v>
          </cell>
          <cell r="D8606">
            <v>1</v>
          </cell>
          <cell r="E8606" t="str">
            <v>KS</v>
          </cell>
          <cell r="F8606">
            <v>1854</v>
          </cell>
        </row>
        <row r="8607">
          <cell r="A8607">
            <v>7138684</v>
          </cell>
          <cell r="B8607" t="str">
            <v>Víko odbočného dílu...DFAAM 200 DD</v>
          </cell>
          <cell r="C8607">
            <v>2111</v>
          </cell>
          <cell r="D8607">
            <v>1</v>
          </cell>
          <cell r="E8607" t="str">
            <v>KS</v>
          </cell>
          <cell r="F8607">
            <v>2111</v>
          </cell>
        </row>
        <row r="8608">
          <cell r="A8608">
            <v>7138688</v>
          </cell>
          <cell r="B8608" t="str">
            <v>Víko odbočného dílu...DFAAM 400 DD</v>
          </cell>
          <cell r="C8608">
            <v>2853</v>
          </cell>
          <cell r="D8608">
            <v>1</v>
          </cell>
          <cell r="E8608" t="str">
            <v>KS</v>
          </cell>
          <cell r="F8608">
            <v>2853</v>
          </cell>
        </row>
        <row r="8609">
          <cell r="A8609">
            <v>7138690</v>
          </cell>
          <cell r="B8609" t="str">
            <v>Víko odbočného dílu...DFAAM 500 DD</v>
          </cell>
          <cell r="C8609">
            <v>4338</v>
          </cell>
          <cell r="D8609">
            <v>1</v>
          </cell>
          <cell r="E8609" t="str">
            <v>KS</v>
          </cell>
          <cell r="F8609">
            <v>4338</v>
          </cell>
        </row>
        <row r="8610">
          <cell r="A8610">
            <v>7138720</v>
          </cell>
          <cell r="B8610" t="str">
            <v>Víko odbočného dílu...DFAAM 100 A2</v>
          </cell>
          <cell r="C8610">
            <v>1783</v>
          </cell>
          <cell r="D8610">
            <v>1</v>
          </cell>
          <cell r="E8610" t="str">
            <v>KS</v>
          </cell>
          <cell r="F8610">
            <v>1783</v>
          </cell>
        </row>
        <row r="8611">
          <cell r="A8611">
            <v>7138724</v>
          </cell>
          <cell r="B8611" t="str">
            <v>Víko odbočného dílu...DFAAM 200 A2</v>
          </cell>
          <cell r="C8611">
            <v>2041</v>
          </cell>
          <cell r="D8611">
            <v>1</v>
          </cell>
          <cell r="E8611" t="str">
            <v>KS</v>
          </cell>
          <cell r="F8611">
            <v>2041</v>
          </cell>
        </row>
        <row r="8612">
          <cell r="A8612">
            <v>7138726</v>
          </cell>
          <cell r="B8612" t="str">
            <v>Víko odbočného dílu...DFAAM 300 A2</v>
          </cell>
          <cell r="C8612">
            <v>2237</v>
          </cell>
          <cell r="D8612">
            <v>1</v>
          </cell>
          <cell r="E8612" t="str">
            <v>KS</v>
          </cell>
          <cell r="F8612">
            <v>2237</v>
          </cell>
        </row>
        <row r="8613">
          <cell r="A8613">
            <v>7138728</v>
          </cell>
          <cell r="B8613" t="str">
            <v>Víko odbočného dílu...DFAAM 400 A2</v>
          </cell>
          <cell r="C8613">
            <v>3060</v>
          </cell>
          <cell r="D8613">
            <v>1</v>
          </cell>
          <cell r="E8613" t="str">
            <v>KS</v>
          </cell>
          <cell r="F8613">
            <v>3060</v>
          </cell>
        </row>
        <row r="8614">
          <cell r="A8614">
            <v>7138730</v>
          </cell>
          <cell r="B8614" t="str">
            <v>Víko odbočného dílu...DFAAM 500 A2</v>
          </cell>
          <cell r="C8614">
            <v>4336</v>
          </cell>
          <cell r="D8614">
            <v>1</v>
          </cell>
          <cell r="E8614" t="str">
            <v>KS</v>
          </cell>
          <cell r="F8614">
            <v>4336</v>
          </cell>
        </row>
        <row r="8615">
          <cell r="A8615">
            <v>7138732</v>
          </cell>
          <cell r="B8615" t="str">
            <v>Víko odbočného dílu...DFAAM 600 A2</v>
          </cell>
          <cell r="C8615">
            <v>6729</v>
          </cell>
          <cell r="D8615">
            <v>1</v>
          </cell>
          <cell r="E8615" t="str">
            <v>KS</v>
          </cell>
          <cell r="F8615">
            <v>6729</v>
          </cell>
        </row>
        <row r="8616">
          <cell r="A8616">
            <v>7138790</v>
          </cell>
          <cell r="B8616" t="str">
            <v>Víko dílu T...DFTM 100 FS</v>
          </cell>
          <cell r="C8616">
            <v>1641</v>
          </cell>
          <cell r="D8616">
            <v>1</v>
          </cell>
          <cell r="E8616" t="str">
            <v>KS</v>
          </cell>
          <cell r="F8616">
            <v>1641</v>
          </cell>
        </row>
        <row r="8617">
          <cell r="A8617">
            <v>7138794</v>
          </cell>
          <cell r="B8617" t="str">
            <v>Víko dílu T...DFTM 200 FS</v>
          </cell>
          <cell r="C8617">
            <v>1972</v>
          </cell>
          <cell r="D8617">
            <v>1</v>
          </cell>
          <cell r="E8617" t="str">
            <v>KS</v>
          </cell>
          <cell r="F8617">
            <v>1972</v>
          </cell>
        </row>
        <row r="8618">
          <cell r="A8618">
            <v>7138796</v>
          </cell>
          <cell r="B8618" t="str">
            <v>Víko dílu T...DFTM 300 FS</v>
          </cell>
          <cell r="C8618">
            <v>2296</v>
          </cell>
          <cell r="D8618">
            <v>1</v>
          </cell>
          <cell r="E8618" t="str">
            <v>KS</v>
          </cell>
          <cell r="F8618">
            <v>2296</v>
          </cell>
        </row>
        <row r="8619">
          <cell r="A8619">
            <v>7138798</v>
          </cell>
          <cell r="B8619" t="str">
            <v>Víko dílu T...DFTM 400 FS</v>
          </cell>
          <cell r="C8619">
            <v>3893</v>
          </cell>
          <cell r="D8619">
            <v>1</v>
          </cell>
          <cell r="E8619" t="str">
            <v>KS</v>
          </cell>
          <cell r="F8619">
            <v>3893</v>
          </cell>
        </row>
        <row r="8620">
          <cell r="A8620">
            <v>7138800</v>
          </cell>
          <cell r="B8620" t="str">
            <v>Víko dílu T...DFTM 500 FS</v>
          </cell>
          <cell r="C8620">
            <v>5381</v>
          </cell>
          <cell r="D8620">
            <v>1</v>
          </cell>
          <cell r="E8620" t="str">
            <v>KS</v>
          </cell>
          <cell r="F8620">
            <v>5381</v>
          </cell>
        </row>
        <row r="8621">
          <cell r="A8621">
            <v>7138802</v>
          </cell>
          <cell r="B8621" t="str">
            <v>Víko dílu T...DFTM 600 FS</v>
          </cell>
          <cell r="C8621">
            <v>7398</v>
          </cell>
          <cell r="D8621">
            <v>1</v>
          </cell>
          <cell r="E8621" t="str">
            <v>KS</v>
          </cell>
          <cell r="F8621">
            <v>7398</v>
          </cell>
        </row>
        <row r="8622">
          <cell r="A8622">
            <v>7138830</v>
          </cell>
          <cell r="B8622" t="str">
            <v>Víko dílu T...DFTM 100 DD</v>
          </cell>
          <cell r="C8622">
            <v>1693</v>
          </cell>
          <cell r="D8622">
            <v>1</v>
          </cell>
          <cell r="E8622" t="str">
            <v>KS</v>
          </cell>
          <cell r="F8622">
            <v>1693</v>
          </cell>
        </row>
        <row r="8623">
          <cell r="A8623">
            <v>7138832</v>
          </cell>
          <cell r="B8623" t="str">
            <v>Víko dílu T...DFTM 150 DD</v>
          </cell>
          <cell r="C8623">
            <v>2027</v>
          </cell>
          <cell r="D8623">
            <v>1</v>
          </cell>
          <cell r="E8623" t="str">
            <v>KS</v>
          </cell>
          <cell r="F8623">
            <v>2027</v>
          </cell>
        </row>
        <row r="8624">
          <cell r="A8624">
            <v>7138834</v>
          </cell>
          <cell r="B8624" t="str">
            <v>Víko dílu T...DFTM 200 DD</v>
          </cell>
          <cell r="C8624">
            <v>2208</v>
          </cell>
          <cell r="D8624">
            <v>1</v>
          </cell>
          <cell r="E8624" t="str">
            <v>KS</v>
          </cell>
          <cell r="F8624">
            <v>2208</v>
          </cell>
        </row>
        <row r="8625">
          <cell r="A8625">
            <v>7138836</v>
          </cell>
          <cell r="B8625" t="str">
            <v>Víko dílu T...DFTM 300 DD</v>
          </cell>
          <cell r="C8625">
            <v>2417</v>
          </cell>
          <cell r="D8625">
            <v>1</v>
          </cell>
          <cell r="E8625" t="str">
            <v>KS</v>
          </cell>
          <cell r="F8625">
            <v>2417</v>
          </cell>
        </row>
        <row r="8626">
          <cell r="A8626">
            <v>7138838</v>
          </cell>
          <cell r="B8626" t="str">
            <v>Víko dílu T...DFTM 400 DD</v>
          </cell>
          <cell r="C8626">
            <v>4485</v>
          </cell>
          <cell r="D8626">
            <v>1</v>
          </cell>
          <cell r="E8626" t="str">
            <v>KS</v>
          </cell>
          <cell r="F8626">
            <v>4485</v>
          </cell>
        </row>
        <row r="8627">
          <cell r="A8627">
            <v>7138860</v>
          </cell>
          <cell r="B8627" t="str">
            <v>Víko dílu T...DFTM 100 A2</v>
          </cell>
          <cell r="C8627">
            <v>1833</v>
          </cell>
          <cell r="D8627">
            <v>1</v>
          </cell>
          <cell r="E8627" t="str">
            <v>KS</v>
          </cell>
          <cell r="F8627">
            <v>1833</v>
          </cell>
        </row>
        <row r="8628">
          <cell r="A8628">
            <v>7138864</v>
          </cell>
          <cell r="B8628" t="str">
            <v>Víko dílu T...DFTM 200 A2</v>
          </cell>
          <cell r="C8628">
            <v>2455</v>
          </cell>
          <cell r="D8628">
            <v>1</v>
          </cell>
          <cell r="E8628" t="str">
            <v>KS</v>
          </cell>
          <cell r="F8628">
            <v>2455</v>
          </cell>
        </row>
        <row r="8629">
          <cell r="A8629">
            <v>7138866</v>
          </cell>
          <cell r="B8629" t="str">
            <v>Víko dílu T...DFTM 300 A2</v>
          </cell>
          <cell r="C8629">
            <v>2513</v>
          </cell>
          <cell r="D8629">
            <v>1</v>
          </cell>
          <cell r="E8629" t="str">
            <v>KS</v>
          </cell>
          <cell r="F8629">
            <v>2513</v>
          </cell>
        </row>
        <row r="8630">
          <cell r="A8630">
            <v>7138870</v>
          </cell>
          <cell r="B8630" t="str">
            <v>Víko dílu T...DFTM 500 A2</v>
          </cell>
          <cell r="C8630">
            <v>6392</v>
          </cell>
          <cell r="D8630">
            <v>1</v>
          </cell>
          <cell r="E8630" t="str">
            <v>KS</v>
          </cell>
          <cell r="F8630">
            <v>6392</v>
          </cell>
        </row>
        <row r="8631">
          <cell r="A8631">
            <v>7139024</v>
          </cell>
          <cell r="B8631" t="str">
            <v>Víko křížení...DFKM 200 A2</v>
          </cell>
          <cell r="C8631">
            <v>2593</v>
          </cell>
          <cell r="D8631">
            <v>1</v>
          </cell>
          <cell r="E8631" t="str">
            <v>KS</v>
          </cell>
          <cell r="F8631">
            <v>2593</v>
          </cell>
        </row>
        <row r="8632">
          <cell r="A8632">
            <v>7160046</v>
          </cell>
          <cell r="B8632" t="str">
            <v>Oblouk 90°...LBI 90 620 VS A2</v>
          </cell>
          <cell r="C8632">
            <v>5394</v>
          </cell>
          <cell r="D8632">
            <v>1</v>
          </cell>
          <cell r="E8632" t="str">
            <v>KS</v>
          </cell>
          <cell r="F8632">
            <v>5394</v>
          </cell>
        </row>
        <row r="8633">
          <cell r="A8633">
            <v>7160054</v>
          </cell>
          <cell r="B8633" t="str">
            <v>Oblouk 90°...LBI 90 630 VS A2</v>
          </cell>
          <cell r="C8633">
            <v>6175</v>
          </cell>
          <cell r="D8633">
            <v>1</v>
          </cell>
          <cell r="E8633" t="str">
            <v>KS</v>
          </cell>
          <cell r="F8633">
            <v>6175</v>
          </cell>
        </row>
        <row r="8634">
          <cell r="A8634">
            <v>7160062</v>
          </cell>
          <cell r="B8634" t="str">
            <v>Oblouk 90°...LBI 90 640 VS A2</v>
          </cell>
          <cell r="C8634">
            <v>6567</v>
          </cell>
          <cell r="D8634">
            <v>1</v>
          </cell>
          <cell r="E8634" t="str">
            <v>KS</v>
          </cell>
          <cell r="F8634">
            <v>6567</v>
          </cell>
        </row>
        <row r="8635">
          <cell r="A8635">
            <v>7160089</v>
          </cell>
          <cell r="B8635" t="str">
            <v>Oblouk 90°...LBI 90 650 VS A2</v>
          </cell>
          <cell r="C8635">
            <v>8206</v>
          </cell>
          <cell r="D8635">
            <v>1</v>
          </cell>
          <cell r="E8635" t="str">
            <v>KS</v>
          </cell>
          <cell r="F8635">
            <v>8206</v>
          </cell>
        </row>
        <row r="8636">
          <cell r="A8636">
            <v>7160097</v>
          </cell>
          <cell r="B8636" t="str">
            <v>Oblouk 90°...LBI 90 660 VS A2</v>
          </cell>
          <cell r="C8636">
            <v>8272</v>
          </cell>
          <cell r="D8636">
            <v>1</v>
          </cell>
          <cell r="E8636" t="str">
            <v>KS</v>
          </cell>
          <cell r="F8636">
            <v>8272</v>
          </cell>
        </row>
        <row r="8637">
          <cell r="A8637">
            <v>7162022</v>
          </cell>
          <cell r="B8637" t="str">
            <v>Díl T...LT 620 VS A2</v>
          </cell>
          <cell r="C8637">
            <v>11512</v>
          </cell>
          <cell r="D8637">
            <v>1</v>
          </cell>
          <cell r="E8637" t="str">
            <v>KS</v>
          </cell>
          <cell r="F8637">
            <v>11512</v>
          </cell>
        </row>
        <row r="8638">
          <cell r="A8638">
            <v>7162049</v>
          </cell>
          <cell r="B8638" t="str">
            <v>Díl T...LT 630 VS A2</v>
          </cell>
          <cell r="C8638">
            <v>12419</v>
          </cell>
          <cell r="D8638">
            <v>1</v>
          </cell>
          <cell r="E8638" t="str">
            <v>KS</v>
          </cell>
          <cell r="F8638">
            <v>12419</v>
          </cell>
        </row>
        <row r="8639">
          <cell r="A8639">
            <v>7162057</v>
          </cell>
          <cell r="B8639" t="str">
            <v>Díl T...LT 640 VS A2</v>
          </cell>
          <cell r="C8639">
            <v>13419</v>
          </cell>
          <cell r="D8639">
            <v>1</v>
          </cell>
          <cell r="E8639" t="str">
            <v>KS</v>
          </cell>
          <cell r="F8639">
            <v>13419</v>
          </cell>
        </row>
        <row r="8640">
          <cell r="A8640">
            <v>7162073</v>
          </cell>
          <cell r="B8640" t="str">
            <v>Díl T...LT 650 VS A2</v>
          </cell>
          <cell r="C8640">
            <v>14651</v>
          </cell>
          <cell r="D8640">
            <v>1</v>
          </cell>
          <cell r="E8640" t="str">
            <v>KS</v>
          </cell>
          <cell r="F8640">
            <v>14651</v>
          </cell>
        </row>
        <row r="8641">
          <cell r="A8641">
            <v>7162081</v>
          </cell>
          <cell r="B8641" t="str">
            <v>Díl T...LT 660 VS A2</v>
          </cell>
          <cell r="C8641">
            <v>16107</v>
          </cell>
          <cell r="D8641">
            <v>1</v>
          </cell>
          <cell r="E8641" t="str">
            <v>KS</v>
          </cell>
          <cell r="F8641">
            <v>16107</v>
          </cell>
        </row>
        <row r="8642">
          <cell r="A8642">
            <v>7164017</v>
          </cell>
          <cell r="B8642" t="str">
            <v>Odbočný plech...LAB 20 A2</v>
          </cell>
          <cell r="C8642">
            <v>1487</v>
          </cell>
          <cell r="D8642">
            <v>1</v>
          </cell>
          <cell r="E8642" t="str">
            <v>KS</v>
          </cell>
          <cell r="F8642">
            <v>1487</v>
          </cell>
        </row>
        <row r="8643">
          <cell r="A8643">
            <v>7164033</v>
          </cell>
          <cell r="B8643" t="str">
            <v>Odbočný plech...LAB 40 A2</v>
          </cell>
          <cell r="C8643">
            <v>1349</v>
          </cell>
          <cell r="D8643">
            <v>1</v>
          </cell>
          <cell r="E8643" t="str">
            <v>KS</v>
          </cell>
          <cell r="F8643">
            <v>1349</v>
          </cell>
        </row>
        <row r="8644">
          <cell r="A8644">
            <v>7186241</v>
          </cell>
          <cell r="B8644" t="str">
            <v>Kabelový žebřík...SLG 420 NS3 FTSO</v>
          </cell>
          <cell r="C8644">
            <v>1651</v>
          </cell>
          <cell r="D8644">
            <v>1</v>
          </cell>
          <cell r="E8644" t="str">
            <v>M</v>
          </cell>
          <cell r="F8644">
            <v>1651</v>
          </cell>
        </row>
        <row r="8645">
          <cell r="A8645">
            <v>7186361</v>
          </cell>
          <cell r="B8645" t="str">
            <v>Kabelový žebřík...LG 630 VS 3FT SO</v>
          </cell>
          <cell r="C8645">
            <v>1637</v>
          </cell>
          <cell r="D8645">
            <v>1</v>
          </cell>
          <cell r="E8645" t="str">
            <v>M</v>
          </cell>
          <cell r="F8645">
            <v>1637</v>
          </cell>
        </row>
        <row r="8646">
          <cell r="A8646">
            <v>7186363</v>
          </cell>
          <cell r="B8646" t="str">
            <v>Kabelový žebřík...LG 630 VS 6FT SO</v>
          </cell>
          <cell r="C8646">
            <v>1522</v>
          </cell>
          <cell r="D8646">
            <v>1</v>
          </cell>
          <cell r="E8646" t="str">
            <v>M</v>
          </cell>
          <cell r="F8646">
            <v>1522</v>
          </cell>
        </row>
        <row r="8647">
          <cell r="A8647">
            <v>7188629</v>
          </cell>
          <cell r="B8647" t="str">
            <v>Kabelový žebřík...LG 620 VS 6 FTSO</v>
          </cell>
          <cell r="C8647">
            <v>1608</v>
          </cell>
          <cell r="D8647">
            <v>1</v>
          </cell>
          <cell r="E8647" t="str">
            <v>M</v>
          </cell>
          <cell r="F8647">
            <v>1608</v>
          </cell>
        </row>
        <row r="8648">
          <cell r="A8648">
            <v>7188632</v>
          </cell>
          <cell r="B8648" t="str">
            <v>Kabelový žebřík...LG 640 VS 3 FTSO</v>
          </cell>
          <cell r="C8648">
            <v>1733</v>
          </cell>
          <cell r="D8648">
            <v>1</v>
          </cell>
          <cell r="E8648" t="str">
            <v>M</v>
          </cell>
          <cell r="F8648">
            <v>1733</v>
          </cell>
        </row>
        <row r="8649">
          <cell r="A8649">
            <v>7188640</v>
          </cell>
          <cell r="B8649" t="str">
            <v>Kabelový žebřík...LG 650 VS 6 FTSO</v>
          </cell>
          <cell r="C8649">
            <v>1737</v>
          </cell>
          <cell r="D8649">
            <v>1</v>
          </cell>
          <cell r="E8649" t="str">
            <v>M</v>
          </cell>
          <cell r="F8649">
            <v>1737</v>
          </cell>
        </row>
        <row r="8650">
          <cell r="A8650">
            <v>7188668</v>
          </cell>
          <cell r="B8650" t="str">
            <v>Kabelový žebřík...LG 660 VS 6 FTSO</v>
          </cell>
          <cell r="C8650">
            <v>1746</v>
          </cell>
          <cell r="D8650">
            <v>1</v>
          </cell>
          <cell r="E8650" t="str">
            <v>M</v>
          </cell>
          <cell r="F8650">
            <v>1746</v>
          </cell>
        </row>
        <row r="8651">
          <cell r="A8651">
            <v>7188670</v>
          </cell>
          <cell r="B8651" t="str">
            <v>Kabelový žebřík...LG 620 VS 3 FTSO</v>
          </cell>
          <cell r="C8651">
            <v>1608</v>
          </cell>
          <cell r="D8651">
            <v>1</v>
          </cell>
          <cell r="E8651" t="str">
            <v>M</v>
          </cell>
          <cell r="F8651">
            <v>1608</v>
          </cell>
        </row>
        <row r="8652">
          <cell r="A8652">
            <v>7189125</v>
          </cell>
          <cell r="B8652" t="str">
            <v>Nosníková spona...AHIS 8 FT SO</v>
          </cell>
          <cell r="C8652">
            <v>975</v>
          </cell>
          <cell r="D8652">
            <v>1</v>
          </cell>
          <cell r="E8652" t="str">
            <v>KS</v>
          </cell>
          <cell r="F8652">
            <v>975</v>
          </cell>
        </row>
        <row r="8653">
          <cell r="A8653">
            <v>7189142</v>
          </cell>
          <cell r="B8653" t="str">
            <v>Spojka profilu U...VUS 5 FT SO</v>
          </cell>
          <cell r="C8653">
            <v>619</v>
          </cell>
          <cell r="D8653">
            <v>1</v>
          </cell>
          <cell r="E8653" t="str">
            <v>KS</v>
          </cell>
          <cell r="F8653">
            <v>619</v>
          </cell>
        </row>
        <row r="8654">
          <cell r="A8654">
            <v>7189144</v>
          </cell>
          <cell r="B8654" t="str">
            <v>Spojka profilu U...VUS 7 FT SO</v>
          </cell>
          <cell r="C8654">
            <v>1538</v>
          </cell>
          <cell r="D8654">
            <v>1</v>
          </cell>
          <cell r="E8654" t="str">
            <v>KS</v>
          </cell>
          <cell r="F8654">
            <v>1538</v>
          </cell>
        </row>
        <row r="8655">
          <cell r="A8655">
            <v>7189168</v>
          </cell>
          <cell r="B8655" t="str">
            <v>Upevňovací úhelník...BW 80 55 FT SO</v>
          </cell>
          <cell r="C8655">
            <v>309</v>
          </cell>
          <cell r="D8655">
            <v>1</v>
          </cell>
          <cell r="E8655" t="str">
            <v>KS</v>
          </cell>
          <cell r="F8655">
            <v>309</v>
          </cell>
        </row>
        <row r="8656">
          <cell r="A8656">
            <v>7189170</v>
          </cell>
          <cell r="B8656" t="str">
            <v>Upevňovací úhelník...BW 70 40 FT SO</v>
          </cell>
          <cell r="C8656">
            <v>188</v>
          </cell>
          <cell r="D8656">
            <v>1</v>
          </cell>
          <cell r="E8656" t="str">
            <v>KS</v>
          </cell>
          <cell r="F8656">
            <v>188</v>
          </cell>
        </row>
        <row r="8657">
          <cell r="A8657">
            <v>7189176</v>
          </cell>
          <cell r="B8657" t="str">
            <v>Upevňovací úhelník...BW 60 40 FT SO</v>
          </cell>
          <cell r="C8657">
            <v>244</v>
          </cell>
          <cell r="D8657">
            <v>1</v>
          </cell>
          <cell r="E8657" t="str">
            <v>KS</v>
          </cell>
          <cell r="F8657">
            <v>244</v>
          </cell>
        </row>
        <row r="8658">
          <cell r="A8658">
            <v>7189192</v>
          </cell>
          <cell r="B8658" t="str">
            <v>Svorka...LKS 40 FT SO</v>
          </cell>
          <cell r="C8658">
            <v>54</v>
          </cell>
          <cell r="D8658">
            <v>1</v>
          </cell>
          <cell r="E8658" t="str">
            <v>KS</v>
          </cell>
          <cell r="F8658">
            <v>54</v>
          </cell>
        </row>
        <row r="8659">
          <cell r="A8659">
            <v>7189206</v>
          </cell>
          <cell r="B8659" t="str">
            <v>Svorka...LKS 60 4 FT SO</v>
          </cell>
          <cell r="C8659">
            <v>89</v>
          </cell>
          <cell r="D8659">
            <v>1</v>
          </cell>
          <cell r="E8659" t="str">
            <v>KS</v>
          </cell>
          <cell r="F8659">
            <v>89</v>
          </cell>
        </row>
        <row r="8660">
          <cell r="A8660">
            <v>7189251</v>
          </cell>
          <cell r="B8660" t="str">
            <v>Kloubová spojka...LGVG 60 FT SO</v>
          </cell>
          <cell r="C8660">
            <v>501</v>
          </cell>
          <cell r="D8660">
            <v>1</v>
          </cell>
          <cell r="E8660" t="str">
            <v>KS</v>
          </cell>
          <cell r="F8660">
            <v>501</v>
          </cell>
        </row>
        <row r="8661">
          <cell r="A8661">
            <v>7189253</v>
          </cell>
          <cell r="B8661" t="str">
            <v>Podélné spojky...LVG 60 FT SO</v>
          </cell>
          <cell r="C8661">
            <v>138</v>
          </cell>
          <cell r="D8661">
            <v>1</v>
          </cell>
          <cell r="E8661" t="str">
            <v>KS</v>
          </cell>
          <cell r="F8661">
            <v>138</v>
          </cell>
        </row>
        <row r="8662">
          <cell r="A8662">
            <v>7189419</v>
          </cell>
          <cell r="B8662" t="str">
            <v>Oblouk 90°...LBI90640 NS FTSO</v>
          </cell>
          <cell r="C8662">
            <v>5264</v>
          </cell>
          <cell r="D8662">
            <v>1</v>
          </cell>
          <cell r="E8662" t="str">
            <v>KS</v>
          </cell>
          <cell r="F8662">
            <v>5264</v>
          </cell>
        </row>
        <row r="8663">
          <cell r="A8663">
            <v>7189508</v>
          </cell>
          <cell r="B8663" t="str">
            <v>...LBI90 620VS FTSO</v>
          </cell>
          <cell r="C8663">
            <v>4374</v>
          </cell>
          <cell r="D8663">
            <v>1</v>
          </cell>
          <cell r="E8663" t="str">
            <v>KS</v>
          </cell>
          <cell r="F8663">
            <v>4374</v>
          </cell>
        </row>
        <row r="8664">
          <cell r="A8664">
            <v>7189513</v>
          </cell>
          <cell r="B8664" t="str">
            <v>Oblouk 90°...LBI90 640VS FTSO</v>
          </cell>
          <cell r="C8664">
            <v>6906</v>
          </cell>
          <cell r="D8664">
            <v>1</v>
          </cell>
          <cell r="E8664" t="str">
            <v>KS</v>
          </cell>
          <cell r="F8664">
            <v>6906</v>
          </cell>
        </row>
        <row r="8665">
          <cell r="A8665">
            <v>7189626</v>
          </cell>
          <cell r="B8665" t="str">
            <v>Díl T...LT 114 VS FT SO</v>
          </cell>
          <cell r="C8665">
            <v>18677</v>
          </cell>
          <cell r="D8665">
            <v>1</v>
          </cell>
          <cell r="E8665" t="str">
            <v>KS</v>
          </cell>
          <cell r="F8665">
            <v>18677</v>
          </cell>
        </row>
        <row r="8666">
          <cell r="A8666">
            <v>7190099</v>
          </cell>
          <cell r="B8666" t="str">
            <v>Kabelový žlab MKS...MKS 610 FT SO</v>
          </cell>
          <cell r="C8666">
            <v>724</v>
          </cell>
          <cell r="D8666">
            <v>1</v>
          </cell>
          <cell r="E8666" t="str">
            <v>M</v>
          </cell>
          <cell r="F8666">
            <v>724</v>
          </cell>
        </row>
        <row r="8667">
          <cell r="A8667">
            <v>7190103</v>
          </cell>
          <cell r="B8667" t="str">
            <v>Kabelový žlab MKS...MKS 620 FT SO</v>
          </cell>
          <cell r="C8667">
            <v>1102</v>
          </cell>
          <cell r="D8667">
            <v>1</v>
          </cell>
          <cell r="E8667" t="str">
            <v>M</v>
          </cell>
          <cell r="F8667">
            <v>1102</v>
          </cell>
        </row>
        <row r="8668">
          <cell r="A8668">
            <v>7190125</v>
          </cell>
          <cell r="B8668" t="str">
            <v>Kabelový žlab SKS...SKS 610 FT SO</v>
          </cell>
          <cell r="C8668">
            <v>951</v>
          </cell>
          <cell r="D8668">
            <v>1</v>
          </cell>
          <cell r="E8668" t="str">
            <v>M</v>
          </cell>
          <cell r="F8668">
            <v>951</v>
          </cell>
        </row>
        <row r="8669">
          <cell r="A8669">
            <v>7190128</v>
          </cell>
          <cell r="B8669" t="str">
            <v>Kabelový žlab SKS...SKS 620 FT SO</v>
          </cell>
          <cell r="C8669">
            <v>1341</v>
          </cell>
          <cell r="D8669">
            <v>1</v>
          </cell>
          <cell r="E8669" t="str">
            <v>M</v>
          </cell>
          <cell r="F8669">
            <v>1341</v>
          </cell>
        </row>
        <row r="8670">
          <cell r="A8670">
            <v>7190131</v>
          </cell>
          <cell r="B8670" t="str">
            <v>Kabelový žlab SKS...SKS 630 FT SO</v>
          </cell>
          <cell r="C8670">
            <v>2550</v>
          </cell>
          <cell r="D8670">
            <v>1</v>
          </cell>
          <cell r="E8670" t="str">
            <v>M</v>
          </cell>
          <cell r="F8670">
            <v>2550</v>
          </cell>
        </row>
        <row r="8671">
          <cell r="A8671">
            <v>7190494</v>
          </cell>
          <cell r="B8671" t="str">
            <v>Přepážka...TSG 45 FT SO</v>
          </cell>
          <cell r="C8671">
            <v>283</v>
          </cell>
          <cell r="D8671">
            <v>1</v>
          </cell>
          <cell r="E8671" t="str">
            <v>M</v>
          </cell>
          <cell r="F8671">
            <v>283</v>
          </cell>
        </row>
        <row r="8672">
          <cell r="A8672">
            <v>7190495</v>
          </cell>
          <cell r="B8672" t="str">
            <v>Přepážka...TSG 60 FT SO</v>
          </cell>
          <cell r="C8672">
            <v>479</v>
          </cell>
          <cell r="D8672">
            <v>1</v>
          </cell>
          <cell r="E8672" t="str">
            <v>M</v>
          </cell>
          <cell r="F8672">
            <v>479</v>
          </cell>
        </row>
        <row r="8673">
          <cell r="A8673">
            <v>7190522</v>
          </cell>
          <cell r="B8673" t="str">
            <v>Podélná spojka...RLVK 60 FT SO</v>
          </cell>
          <cell r="C8673">
            <v>128</v>
          </cell>
          <cell r="D8673">
            <v>1</v>
          </cell>
          <cell r="E8673" t="str">
            <v>KS</v>
          </cell>
          <cell r="F8673">
            <v>128</v>
          </cell>
        </row>
        <row r="8674">
          <cell r="A8674">
            <v>7190529</v>
          </cell>
          <cell r="B8674" t="str">
            <v>Kloubová spojka...RGV 60 FT SO</v>
          </cell>
          <cell r="C8674">
            <v>222</v>
          </cell>
          <cell r="D8674">
            <v>1</v>
          </cell>
          <cell r="E8674" t="str">
            <v>KS</v>
          </cell>
          <cell r="F8674">
            <v>222</v>
          </cell>
        </row>
        <row r="8675">
          <cell r="A8675">
            <v>7191921</v>
          </cell>
          <cell r="B8675" t="str">
            <v>Nástěnný výložník...AW 15 11 FT SO</v>
          </cell>
          <cell r="C8675">
            <v>229</v>
          </cell>
          <cell r="D8675">
            <v>1</v>
          </cell>
          <cell r="E8675" t="str">
            <v>KS</v>
          </cell>
          <cell r="F8675">
            <v>229</v>
          </cell>
        </row>
        <row r="8676">
          <cell r="A8676">
            <v>7191925</v>
          </cell>
          <cell r="B8676" t="str">
            <v>Nástěnný výložník...AW 15 21 FT SO</v>
          </cell>
          <cell r="C8676">
            <v>291</v>
          </cell>
          <cell r="D8676">
            <v>1</v>
          </cell>
          <cell r="E8676" t="str">
            <v>KS</v>
          </cell>
          <cell r="F8676">
            <v>291</v>
          </cell>
        </row>
        <row r="8677">
          <cell r="A8677">
            <v>7191929</v>
          </cell>
          <cell r="B8677" t="str">
            <v>Nástěnný výložník...AW 15 41 FT SO</v>
          </cell>
          <cell r="C8677">
            <v>522</v>
          </cell>
          <cell r="D8677">
            <v>1</v>
          </cell>
          <cell r="E8677" t="str">
            <v>KS</v>
          </cell>
          <cell r="F8677">
            <v>522</v>
          </cell>
        </row>
        <row r="8678">
          <cell r="A8678">
            <v>7191960</v>
          </cell>
          <cell r="B8678" t="str">
            <v>Nástěnný a závěsný výložník...AW 55 21 FT SO</v>
          </cell>
          <cell r="C8678">
            <v>932</v>
          </cell>
          <cell r="D8678">
            <v>1</v>
          </cell>
          <cell r="E8678" t="str">
            <v>KS</v>
          </cell>
          <cell r="F8678">
            <v>932</v>
          </cell>
        </row>
        <row r="8679">
          <cell r="A8679">
            <v>7191964</v>
          </cell>
          <cell r="B8679" t="str">
            <v>Nástěnný a závěsný výložník...AW 55 31 FT SO</v>
          </cell>
          <cell r="C8679">
            <v>1072</v>
          </cell>
          <cell r="D8679">
            <v>1</v>
          </cell>
          <cell r="E8679" t="str">
            <v>KS</v>
          </cell>
          <cell r="F8679">
            <v>1072</v>
          </cell>
        </row>
        <row r="8680">
          <cell r="A8680">
            <v>7191968</v>
          </cell>
          <cell r="B8680" t="str">
            <v>Nástěnný a závěsný výložník...AW 55 41 FT SO</v>
          </cell>
          <cell r="C8680">
            <v>1399</v>
          </cell>
          <cell r="D8680">
            <v>1</v>
          </cell>
          <cell r="E8680" t="str">
            <v>KS</v>
          </cell>
          <cell r="F8680">
            <v>1399</v>
          </cell>
        </row>
        <row r="8681">
          <cell r="A8681">
            <v>7191971</v>
          </cell>
          <cell r="B8681" t="str">
            <v>Nástěnný a závěsný výložník...AW 55 51 FT SO</v>
          </cell>
          <cell r="C8681">
            <v>1440</v>
          </cell>
          <cell r="D8681">
            <v>1</v>
          </cell>
          <cell r="E8681" t="str">
            <v>KS</v>
          </cell>
          <cell r="F8681">
            <v>1440</v>
          </cell>
        </row>
        <row r="8682">
          <cell r="A8682">
            <v>7191974</v>
          </cell>
          <cell r="B8682" t="str">
            <v>Nástěnný a závěsný výložník...AW 55 61 FT SO</v>
          </cell>
          <cell r="C8682">
            <v>1527</v>
          </cell>
          <cell r="D8682">
            <v>1</v>
          </cell>
          <cell r="E8682" t="str">
            <v>KS</v>
          </cell>
          <cell r="F8682">
            <v>1527</v>
          </cell>
        </row>
        <row r="8683">
          <cell r="A8683">
            <v>7192006</v>
          </cell>
          <cell r="B8683" t="str">
            <v>Nástěnný a závěsný výložník...AW 30 11 FT SO</v>
          </cell>
          <cell r="C8683">
            <v>273</v>
          </cell>
          <cell r="D8683">
            <v>1</v>
          </cell>
          <cell r="E8683" t="str">
            <v>KS</v>
          </cell>
          <cell r="F8683">
            <v>273</v>
          </cell>
        </row>
        <row r="8684">
          <cell r="A8684">
            <v>7192020</v>
          </cell>
          <cell r="B8684" t="str">
            <v>Nástěnný a závěsný výložník...AW 30 21 FT SO</v>
          </cell>
          <cell r="C8684">
            <v>351</v>
          </cell>
          <cell r="D8684">
            <v>1</v>
          </cell>
          <cell r="E8684" t="str">
            <v>KS</v>
          </cell>
          <cell r="F8684">
            <v>351</v>
          </cell>
        </row>
        <row r="8685">
          <cell r="A8685">
            <v>7192038</v>
          </cell>
          <cell r="B8685" t="str">
            <v>Nástěnný a závěsný výložník...AW 30 31 FT SO</v>
          </cell>
          <cell r="C8685">
            <v>403</v>
          </cell>
          <cell r="D8685">
            <v>1</v>
          </cell>
          <cell r="E8685" t="str">
            <v>KS</v>
          </cell>
          <cell r="F8685">
            <v>403</v>
          </cell>
        </row>
        <row r="8686">
          <cell r="A8686">
            <v>7192045</v>
          </cell>
          <cell r="B8686" t="str">
            <v>Nástěnný a závěsný výložník...AW 30 41 FT SO</v>
          </cell>
          <cell r="C8686">
            <v>715</v>
          </cell>
          <cell r="D8686">
            <v>1</v>
          </cell>
          <cell r="E8686" t="str">
            <v>KS</v>
          </cell>
          <cell r="F8686">
            <v>715</v>
          </cell>
        </row>
        <row r="8687">
          <cell r="A8687">
            <v>7192053</v>
          </cell>
          <cell r="B8687" t="str">
            <v>Nástěnný a závěsný výložník...AW 30 51 FT SO</v>
          </cell>
          <cell r="C8687">
            <v>887</v>
          </cell>
          <cell r="D8687">
            <v>1</v>
          </cell>
          <cell r="E8687" t="str">
            <v>KS</v>
          </cell>
          <cell r="F8687">
            <v>887</v>
          </cell>
        </row>
        <row r="8688">
          <cell r="A8688">
            <v>7192060</v>
          </cell>
          <cell r="B8688" t="str">
            <v>Nástěnný a závěsný výložník...AW 30 61 FT SO</v>
          </cell>
          <cell r="C8688">
            <v>989</v>
          </cell>
          <cell r="D8688">
            <v>1</v>
          </cell>
          <cell r="E8688" t="str">
            <v>KS</v>
          </cell>
          <cell r="F8688">
            <v>989</v>
          </cell>
        </row>
        <row r="8689">
          <cell r="A8689">
            <v>7192134</v>
          </cell>
          <cell r="B8689" t="str">
            <v>Nástěnný a závěsný výložník...AW 15 31 FT SO</v>
          </cell>
          <cell r="C8689">
            <v>274</v>
          </cell>
          <cell r="D8689">
            <v>1</v>
          </cell>
          <cell r="E8689" t="str">
            <v>KS</v>
          </cell>
          <cell r="F8689">
            <v>274</v>
          </cell>
        </row>
        <row r="8690">
          <cell r="A8690">
            <v>7192309</v>
          </cell>
          <cell r="B8690" t="str">
            <v>Výložník...AS 30 11 FT SO</v>
          </cell>
          <cell r="C8690">
            <v>468</v>
          </cell>
          <cell r="D8690">
            <v>1</v>
          </cell>
          <cell r="E8690" t="str">
            <v>KS</v>
          </cell>
          <cell r="F8690">
            <v>468</v>
          </cell>
        </row>
        <row r="8691">
          <cell r="A8691">
            <v>7192313</v>
          </cell>
          <cell r="B8691" t="str">
            <v>Výložník...AS 30 21 FT SO</v>
          </cell>
          <cell r="C8691">
            <v>536</v>
          </cell>
          <cell r="D8691">
            <v>1</v>
          </cell>
          <cell r="E8691" t="str">
            <v>KS</v>
          </cell>
          <cell r="F8691">
            <v>536</v>
          </cell>
        </row>
        <row r="8692">
          <cell r="A8692">
            <v>7192340</v>
          </cell>
          <cell r="B8692" t="str">
            <v>Výložník...AS 30 31 FT SO</v>
          </cell>
          <cell r="C8692">
            <v>556</v>
          </cell>
          <cell r="D8692">
            <v>1</v>
          </cell>
          <cell r="E8692" t="str">
            <v>KS</v>
          </cell>
          <cell r="F8692">
            <v>556</v>
          </cell>
        </row>
        <row r="8693">
          <cell r="A8693">
            <v>7192348</v>
          </cell>
          <cell r="B8693" t="str">
            <v>Výložník...AS 30 41 FT SO</v>
          </cell>
          <cell r="C8693">
            <v>905</v>
          </cell>
          <cell r="D8693">
            <v>1</v>
          </cell>
          <cell r="E8693" t="str">
            <v>KS</v>
          </cell>
          <cell r="F8693">
            <v>905</v>
          </cell>
        </row>
        <row r="8694">
          <cell r="A8694">
            <v>7192364</v>
          </cell>
          <cell r="B8694" t="str">
            <v>Výložník...AS 30 61 FT SO</v>
          </cell>
          <cell r="C8694">
            <v>1127</v>
          </cell>
          <cell r="D8694">
            <v>1</v>
          </cell>
          <cell r="E8694" t="str">
            <v>KS</v>
          </cell>
          <cell r="F8694">
            <v>1127</v>
          </cell>
        </row>
        <row r="8695">
          <cell r="A8695">
            <v>7192459</v>
          </cell>
          <cell r="B8695" t="str">
            <v>Výložník...AS 55 21 FT SO</v>
          </cell>
          <cell r="C8695">
            <v>1125</v>
          </cell>
          <cell r="D8695">
            <v>1</v>
          </cell>
          <cell r="E8695" t="str">
            <v>KS</v>
          </cell>
          <cell r="F8695">
            <v>1125</v>
          </cell>
        </row>
        <row r="8696">
          <cell r="A8696">
            <v>7192461</v>
          </cell>
          <cell r="B8696" t="str">
            <v>Výložník...AS 55 31 FT SO</v>
          </cell>
          <cell r="C8696">
            <v>1293</v>
          </cell>
          <cell r="D8696">
            <v>1</v>
          </cell>
          <cell r="E8696" t="str">
            <v>KS</v>
          </cell>
          <cell r="F8696">
            <v>1293</v>
          </cell>
        </row>
        <row r="8697">
          <cell r="A8697">
            <v>7192463</v>
          </cell>
          <cell r="B8697" t="str">
            <v>Výložník...AS 55 41 FT SO</v>
          </cell>
          <cell r="C8697">
            <v>1476</v>
          </cell>
          <cell r="D8697">
            <v>1</v>
          </cell>
          <cell r="E8697" t="str">
            <v>KS</v>
          </cell>
          <cell r="F8697">
            <v>1476</v>
          </cell>
        </row>
        <row r="8698">
          <cell r="A8698">
            <v>7192467</v>
          </cell>
          <cell r="B8698" t="str">
            <v>Výložník...AS 55 61 FT SO</v>
          </cell>
          <cell r="C8698">
            <v>1929</v>
          </cell>
          <cell r="D8698">
            <v>1</v>
          </cell>
          <cell r="E8698" t="str">
            <v>KS</v>
          </cell>
          <cell r="F8698">
            <v>1929</v>
          </cell>
        </row>
        <row r="8699">
          <cell r="A8699">
            <v>7192475</v>
          </cell>
          <cell r="B8699" t="str">
            <v>Výložník...AS 55 101 FT SO</v>
          </cell>
          <cell r="C8699">
            <v>5377</v>
          </cell>
          <cell r="D8699">
            <v>1</v>
          </cell>
          <cell r="E8699" t="str">
            <v>KS</v>
          </cell>
          <cell r="F8699">
            <v>5377</v>
          </cell>
        </row>
        <row r="8700">
          <cell r="A8700">
            <v>7192503</v>
          </cell>
          <cell r="B8700" t="str">
            <v>Distanční díl...DSK 45 FT SO</v>
          </cell>
          <cell r="C8700">
            <v>216</v>
          </cell>
          <cell r="D8700">
            <v>1</v>
          </cell>
          <cell r="E8700" t="str">
            <v>KS</v>
          </cell>
          <cell r="F8700">
            <v>216</v>
          </cell>
        </row>
        <row r="8701">
          <cell r="A8701">
            <v>7192509</v>
          </cell>
          <cell r="B8701" t="str">
            <v>Rozpěrka...DSK 61 FT SO</v>
          </cell>
          <cell r="C8701">
            <v>255</v>
          </cell>
          <cell r="D8701">
            <v>1</v>
          </cell>
          <cell r="E8701" t="str">
            <v>KS</v>
          </cell>
          <cell r="F8701">
            <v>255</v>
          </cell>
        </row>
        <row r="8702">
          <cell r="A8702">
            <v>7193013</v>
          </cell>
          <cell r="B8702" t="str">
            <v>Základová deska...KI 8 VQP FT SO</v>
          </cell>
          <cell r="C8702">
            <v>4388</v>
          </cell>
          <cell r="D8702">
            <v>1</v>
          </cell>
          <cell r="E8702" t="str">
            <v>KS</v>
          </cell>
          <cell r="F8702">
            <v>4388</v>
          </cell>
        </row>
        <row r="8703">
          <cell r="A8703">
            <v>7193015</v>
          </cell>
          <cell r="B8703" t="str">
            <v>Základová deska...KI 8 VLK FT SO</v>
          </cell>
          <cell r="C8703">
            <v>2606</v>
          </cell>
          <cell r="D8703">
            <v>1</v>
          </cell>
          <cell r="E8703" t="str">
            <v>KS</v>
          </cell>
          <cell r="F8703">
            <v>2606</v>
          </cell>
        </row>
        <row r="8704">
          <cell r="A8704">
            <v>7193017</v>
          </cell>
          <cell r="B8704" t="str">
            <v>Základová deska...KI 8 FT SO</v>
          </cell>
          <cell r="C8704">
            <v>1437</v>
          </cell>
          <cell r="D8704">
            <v>1</v>
          </cell>
          <cell r="E8704" t="str">
            <v>KS</v>
          </cell>
          <cell r="F8704">
            <v>1437</v>
          </cell>
        </row>
        <row r="8705">
          <cell r="A8705">
            <v>7193021</v>
          </cell>
          <cell r="B8705" t="str">
            <v>Základová deska...KI 8 NOK FT SO</v>
          </cell>
          <cell r="C8705">
            <v>1298</v>
          </cell>
          <cell r="D8705">
            <v>1</v>
          </cell>
          <cell r="E8705" t="str">
            <v>KS</v>
          </cell>
          <cell r="F8705">
            <v>1298</v>
          </cell>
        </row>
        <row r="8706">
          <cell r="A8706">
            <v>7193037</v>
          </cell>
          <cell r="B8706" t="str">
            <v>Závěs...IS 8 K 20 FT SO</v>
          </cell>
          <cell r="C8706">
            <v>1528</v>
          </cell>
          <cell r="D8706">
            <v>1</v>
          </cell>
          <cell r="E8706" t="str">
            <v>KS</v>
          </cell>
          <cell r="F8706">
            <v>1528</v>
          </cell>
        </row>
        <row r="8707">
          <cell r="A8707">
            <v>7193039</v>
          </cell>
          <cell r="B8707" t="str">
            <v>Závěs...IS 8 K 30 FT SO</v>
          </cell>
          <cell r="C8707">
            <v>1593</v>
          </cell>
          <cell r="D8707">
            <v>1</v>
          </cell>
          <cell r="E8707" t="str">
            <v>KS</v>
          </cell>
          <cell r="F8707">
            <v>1593</v>
          </cell>
        </row>
        <row r="8708">
          <cell r="A8708">
            <v>7193041</v>
          </cell>
          <cell r="B8708" t="str">
            <v>Závěs...IS 8 K 40 FT SO</v>
          </cell>
          <cell r="C8708">
            <v>1759</v>
          </cell>
          <cell r="D8708">
            <v>1</v>
          </cell>
          <cell r="E8708" t="str">
            <v>KS</v>
          </cell>
          <cell r="F8708">
            <v>1759</v>
          </cell>
        </row>
        <row r="8709">
          <cell r="A8709">
            <v>7193047</v>
          </cell>
          <cell r="B8709" t="str">
            <v>Závěs...IS 8 K 50 FT SO</v>
          </cell>
          <cell r="C8709">
            <v>1771</v>
          </cell>
          <cell r="D8709">
            <v>1</v>
          </cell>
          <cell r="E8709" t="str">
            <v>KS</v>
          </cell>
          <cell r="F8709">
            <v>1771</v>
          </cell>
        </row>
        <row r="8710">
          <cell r="A8710">
            <v>7193080</v>
          </cell>
          <cell r="B8710" t="str">
            <v>Závěs...IS 8 K 60 FT SO</v>
          </cell>
          <cell r="C8710">
            <v>1916</v>
          </cell>
          <cell r="D8710">
            <v>1</v>
          </cell>
          <cell r="E8710" t="str">
            <v>KS</v>
          </cell>
          <cell r="F8710">
            <v>1916</v>
          </cell>
        </row>
        <row r="8711">
          <cell r="A8711">
            <v>7193084</v>
          </cell>
          <cell r="B8711" t="str">
            <v>Závěs...IS 8 K 70 FT SO</v>
          </cell>
          <cell r="C8711">
            <v>2161</v>
          </cell>
          <cell r="D8711">
            <v>1</v>
          </cell>
          <cell r="E8711" t="str">
            <v>KS</v>
          </cell>
          <cell r="F8711">
            <v>2161</v>
          </cell>
        </row>
        <row r="8712">
          <cell r="A8712">
            <v>7193092</v>
          </cell>
          <cell r="B8712" t="str">
            <v>Závěs...IS 8 K 80 FT SO</v>
          </cell>
          <cell r="C8712">
            <v>2219</v>
          </cell>
          <cell r="D8712">
            <v>1</v>
          </cell>
          <cell r="E8712" t="str">
            <v>KS</v>
          </cell>
          <cell r="F8712">
            <v>2219</v>
          </cell>
        </row>
        <row r="8713">
          <cell r="A8713">
            <v>7193108</v>
          </cell>
          <cell r="B8713" t="str">
            <v>Závěs...IS 8 K 90 FT SO</v>
          </cell>
          <cell r="C8713">
            <v>2436</v>
          </cell>
          <cell r="D8713">
            <v>1</v>
          </cell>
          <cell r="E8713" t="str">
            <v>KS</v>
          </cell>
          <cell r="F8713">
            <v>2436</v>
          </cell>
        </row>
        <row r="8714">
          <cell r="A8714">
            <v>7193113</v>
          </cell>
          <cell r="B8714" t="str">
            <v>Závěs...IS 8 K 130 FT SO</v>
          </cell>
          <cell r="C8714">
            <v>3062</v>
          </cell>
          <cell r="D8714">
            <v>1</v>
          </cell>
          <cell r="E8714" t="str">
            <v>KS</v>
          </cell>
          <cell r="F8714">
            <v>3062</v>
          </cell>
        </row>
        <row r="8715">
          <cell r="A8715">
            <v>7193114</v>
          </cell>
          <cell r="B8715" t="str">
            <v>Závěs...IS 8 K 100 FT SO</v>
          </cell>
          <cell r="C8715">
            <v>3094</v>
          </cell>
          <cell r="D8715">
            <v>1</v>
          </cell>
          <cell r="E8715" t="str">
            <v>KS</v>
          </cell>
          <cell r="F8715">
            <v>3094</v>
          </cell>
        </row>
        <row r="8716">
          <cell r="A8716">
            <v>7193315</v>
          </cell>
          <cell r="B8716" t="str">
            <v>Závěs I...IS 8 200 FT SO</v>
          </cell>
          <cell r="C8716">
            <v>3467</v>
          </cell>
          <cell r="D8716">
            <v>1</v>
          </cell>
          <cell r="E8716" t="str">
            <v>KS</v>
          </cell>
          <cell r="F8716">
            <v>3467</v>
          </cell>
        </row>
        <row r="8717">
          <cell r="A8717">
            <v>7193317</v>
          </cell>
          <cell r="B8717" t="str">
            <v>Profil I...IS 8 300 FT SO</v>
          </cell>
          <cell r="C8717">
            <v>4713</v>
          </cell>
          <cell r="D8717">
            <v>1</v>
          </cell>
          <cell r="E8717" t="str">
            <v>KS</v>
          </cell>
          <cell r="F8717">
            <v>4713</v>
          </cell>
        </row>
        <row r="8718">
          <cell r="A8718">
            <v>7193319</v>
          </cell>
          <cell r="B8718" t="str">
            <v>Závěs I...IS 8 600 FT SO</v>
          </cell>
          <cell r="C8718">
            <v>8998</v>
          </cell>
          <cell r="D8718">
            <v>1</v>
          </cell>
          <cell r="E8718" t="str">
            <v>KS</v>
          </cell>
          <cell r="F8718">
            <v>8998</v>
          </cell>
        </row>
        <row r="8719">
          <cell r="A8719">
            <v>7193508</v>
          </cell>
          <cell r="B8719" t="str">
            <v>Závěs...US 5 K 20 FT SO</v>
          </cell>
          <cell r="C8719">
            <v>839</v>
          </cell>
          <cell r="D8719">
            <v>1</v>
          </cell>
          <cell r="E8719" t="str">
            <v>KS</v>
          </cell>
          <cell r="F8719">
            <v>839</v>
          </cell>
        </row>
        <row r="8720">
          <cell r="A8720">
            <v>7193547</v>
          </cell>
          <cell r="B8720" t="str">
            <v>Základová deska...KUS 5 FT SO</v>
          </cell>
          <cell r="C8720">
            <v>1030</v>
          </cell>
          <cell r="D8720">
            <v>1</v>
          </cell>
          <cell r="E8720" t="str">
            <v>KS</v>
          </cell>
          <cell r="F8720">
            <v>1030</v>
          </cell>
        </row>
        <row r="8721">
          <cell r="A8721">
            <v>7193550</v>
          </cell>
          <cell r="B8721" t="str">
            <v>Základová deska...KU 5 V FT SO</v>
          </cell>
          <cell r="C8721">
            <v>932</v>
          </cell>
          <cell r="D8721">
            <v>1</v>
          </cell>
          <cell r="E8721" t="str">
            <v>KS</v>
          </cell>
          <cell r="F8721">
            <v>932</v>
          </cell>
        </row>
        <row r="8722">
          <cell r="A8722">
            <v>7193579</v>
          </cell>
          <cell r="B8722" t="str">
            <v>Profil U...US 5 200 FT SO</v>
          </cell>
          <cell r="C8722">
            <v>1535</v>
          </cell>
          <cell r="D8722">
            <v>1</v>
          </cell>
          <cell r="E8722" t="str">
            <v>KS</v>
          </cell>
          <cell r="F8722">
            <v>1535</v>
          </cell>
        </row>
        <row r="8723">
          <cell r="A8723">
            <v>7193580</v>
          </cell>
          <cell r="B8723" t="str">
            <v>Profil U...US 5 100 FT SO</v>
          </cell>
          <cell r="C8723">
            <v>900</v>
          </cell>
          <cell r="D8723">
            <v>1</v>
          </cell>
          <cell r="E8723" t="str">
            <v>KS</v>
          </cell>
          <cell r="F8723">
            <v>900</v>
          </cell>
        </row>
        <row r="8724">
          <cell r="A8724">
            <v>7193582</v>
          </cell>
          <cell r="B8724" t="str">
            <v>Profil U...US 5 300 FT SO</v>
          </cell>
          <cell r="C8724">
            <v>2402</v>
          </cell>
          <cell r="D8724">
            <v>1</v>
          </cell>
          <cell r="E8724" t="str">
            <v>KS</v>
          </cell>
          <cell r="F8724">
            <v>2402</v>
          </cell>
        </row>
        <row r="8725">
          <cell r="A8725">
            <v>7193585</v>
          </cell>
          <cell r="B8725" t="str">
            <v>Profil U...US 5 600 FT SO</v>
          </cell>
          <cell r="C8725">
            <v>5267</v>
          </cell>
          <cell r="D8725">
            <v>1</v>
          </cell>
          <cell r="E8725" t="str">
            <v>KS</v>
          </cell>
          <cell r="F8725">
            <v>5267</v>
          </cell>
        </row>
        <row r="8726">
          <cell r="A8726">
            <v>7193590</v>
          </cell>
          <cell r="B8726" t="str">
            <v>Závěs...US 5 K 40 FT SO</v>
          </cell>
          <cell r="C8726">
            <v>1263</v>
          </cell>
          <cell r="D8726">
            <v>1</v>
          </cell>
          <cell r="E8726" t="str">
            <v>KS</v>
          </cell>
          <cell r="F8726">
            <v>1263</v>
          </cell>
        </row>
        <row r="8727">
          <cell r="A8727">
            <v>7193599</v>
          </cell>
          <cell r="B8727" t="str">
            <v>Profil U...US 7 300 FT SO</v>
          </cell>
          <cell r="C8727">
            <v>4510</v>
          </cell>
          <cell r="D8727">
            <v>1</v>
          </cell>
          <cell r="E8727" t="str">
            <v>KS</v>
          </cell>
          <cell r="F8727">
            <v>4510</v>
          </cell>
        </row>
        <row r="8728">
          <cell r="A8728">
            <v>7193602</v>
          </cell>
          <cell r="B8728" t="str">
            <v>Profil U...US 7 600 FT SO</v>
          </cell>
          <cell r="C8728">
            <v>8086</v>
          </cell>
          <cell r="D8728">
            <v>1</v>
          </cell>
          <cell r="E8728" t="str">
            <v>KS</v>
          </cell>
          <cell r="F8728">
            <v>8086</v>
          </cell>
        </row>
        <row r="8729">
          <cell r="A8729">
            <v>7193613</v>
          </cell>
          <cell r="B8729" t="str">
            <v>Profil U...US 7 50 FT SO</v>
          </cell>
          <cell r="C8729">
            <v>1400</v>
          </cell>
          <cell r="D8729">
            <v>1</v>
          </cell>
          <cell r="E8729" t="str">
            <v>KS</v>
          </cell>
          <cell r="F8729">
            <v>1400</v>
          </cell>
        </row>
        <row r="8730">
          <cell r="A8730">
            <v>7193621</v>
          </cell>
          <cell r="B8730" t="str">
            <v>Profil U...US 7 90 FT SO</v>
          </cell>
          <cell r="C8730">
            <v>1831</v>
          </cell>
          <cell r="D8730">
            <v>1</v>
          </cell>
          <cell r="E8730" t="str">
            <v>KS</v>
          </cell>
          <cell r="F8730">
            <v>1831</v>
          </cell>
        </row>
        <row r="8731">
          <cell r="A8731">
            <v>7193623</v>
          </cell>
          <cell r="B8731" t="str">
            <v>Profil U...US 7 100 FT SO</v>
          </cell>
          <cell r="C8731">
            <v>1906</v>
          </cell>
          <cell r="D8731">
            <v>1</v>
          </cell>
          <cell r="E8731" t="str">
            <v>KS</v>
          </cell>
          <cell r="F8731">
            <v>1906</v>
          </cell>
        </row>
        <row r="8732">
          <cell r="A8732">
            <v>7193627</v>
          </cell>
          <cell r="B8732" t="str">
            <v>Profil U...US 7 150 FT SO</v>
          </cell>
          <cell r="C8732">
            <v>2251</v>
          </cell>
          <cell r="D8732">
            <v>1</v>
          </cell>
          <cell r="E8732" t="str">
            <v>KS</v>
          </cell>
          <cell r="F8732">
            <v>2251</v>
          </cell>
        </row>
        <row r="8733">
          <cell r="A8733">
            <v>7193632</v>
          </cell>
          <cell r="B8733" t="str">
            <v>Profil U...US 7 200 FT SO</v>
          </cell>
          <cell r="C8733">
            <v>2851</v>
          </cell>
          <cell r="D8733">
            <v>1</v>
          </cell>
          <cell r="E8733" t="str">
            <v>KS</v>
          </cell>
          <cell r="F8733">
            <v>2851</v>
          </cell>
        </row>
        <row r="8734">
          <cell r="A8734">
            <v>7193645</v>
          </cell>
          <cell r="B8734" t="str">
            <v>Závěs...US 7 K 20 FT SO</v>
          </cell>
          <cell r="C8734">
            <v>1315</v>
          </cell>
          <cell r="D8734">
            <v>1</v>
          </cell>
          <cell r="E8734" t="str">
            <v>KS</v>
          </cell>
          <cell r="F8734">
            <v>1315</v>
          </cell>
        </row>
        <row r="8735">
          <cell r="A8735">
            <v>7193647</v>
          </cell>
          <cell r="B8735" t="str">
            <v>Závěs...US 7 K 30 FT SO</v>
          </cell>
          <cell r="C8735">
            <v>1426</v>
          </cell>
          <cell r="D8735">
            <v>1</v>
          </cell>
          <cell r="E8735" t="str">
            <v>KS</v>
          </cell>
          <cell r="F8735">
            <v>1426</v>
          </cell>
        </row>
        <row r="8736">
          <cell r="A8736">
            <v>7193649</v>
          </cell>
          <cell r="B8736" t="str">
            <v>Závěs...US 7 K 40 FT SO</v>
          </cell>
          <cell r="C8736">
            <v>1562</v>
          </cell>
          <cell r="D8736">
            <v>1</v>
          </cell>
          <cell r="E8736" t="str">
            <v>KS</v>
          </cell>
          <cell r="F8736">
            <v>1562</v>
          </cell>
        </row>
        <row r="8737">
          <cell r="A8737">
            <v>7193651</v>
          </cell>
          <cell r="B8737" t="str">
            <v>Závěs...US 7 K 50 FT SO</v>
          </cell>
          <cell r="C8737">
            <v>1694</v>
          </cell>
          <cell r="D8737">
            <v>1</v>
          </cell>
          <cell r="E8737" t="str">
            <v>KS</v>
          </cell>
          <cell r="F8737">
            <v>1694</v>
          </cell>
        </row>
        <row r="8738">
          <cell r="A8738">
            <v>7193653</v>
          </cell>
          <cell r="B8738" t="str">
            <v>Závěs...US 7 K 60 FT SO</v>
          </cell>
          <cell r="C8738">
            <v>1808</v>
          </cell>
          <cell r="D8738">
            <v>1</v>
          </cell>
          <cell r="E8738" t="str">
            <v>KS</v>
          </cell>
          <cell r="F8738">
            <v>1808</v>
          </cell>
        </row>
        <row r="8739">
          <cell r="A8739">
            <v>7193655</v>
          </cell>
          <cell r="B8739" t="str">
            <v>Závěs...US 7 K 70 FT SO</v>
          </cell>
          <cell r="C8739">
            <v>1863</v>
          </cell>
          <cell r="D8739">
            <v>1</v>
          </cell>
          <cell r="E8739" t="str">
            <v>KS</v>
          </cell>
          <cell r="F8739">
            <v>1863</v>
          </cell>
        </row>
        <row r="8740">
          <cell r="A8740">
            <v>7193657</v>
          </cell>
          <cell r="B8740" t="str">
            <v>Závěs...US 7 K 80 FT SO</v>
          </cell>
          <cell r="C8740">
            <v>1940</v>
          </cell>
          <cell r="D8740">
            <v>1</v>
          </cell>
          <cell r="E8740" t="str">
            <v>KS</v>
          </cell>
          <cell r="F8740">
            <v>1940</v>
          </cell>
        </row>
        <row r="8741">
          <cell r="A8741">
            <v>7193661</v>
          </cell>
          <cell r="B8741" t="str">
            <v>Závěs...US 7 K 100 FT SO</v>
          </cell>
          <cell r="C8741">
            <v>3302</v>
          </cell>
          <cell r="D8741">
            <v>1</v>
          </cell>
          <cell r="E8741" t="str">
            <v>KS</v>
          </cell>
          <cell r="F8741">
            <v>3302</v>
          </cell>
        </row>
        <row r="8742">
          <cell r="A8742">
            <v>7193665</v>
          </cell>
          <cell r="B8742" t="str">
            <v>Závěs...US 7 K 120 FT SO</v>
          </cell>
          <cell r="C8742">
            <v>2593</v>
          </cell>
          <cell r="D8742">
            <v>1</v>
          </cell>
          <cell r="E8742" t="str">
            <v>KS</v>
          </cell>
          <cell r="F8742">
            <v>2593</v>
          </cell>
        </row>
        <row r="8743">
          <cell r="A8743">
            <v>7193688</v>
          </cell>
          <cell r="B8743" t="str">
            <v>Závěs...US 7 K 200 FT SO</v>
          </cell>
          <cell r="C8743">
            <v>3804</v>
          </cell>
          <cell r="D8743">
            <v>1</v>
          </cell>
          <cell r="E8743" t="str">
            <v>KS</v>
          </cell>
          <cell r="F8743">
            <v>3804</v>
          </cell>
        </row>
        <row r="8744">
          <cell r="A8744">
            <v>7193765</v>
          </cell>
          <cell r="B8744" t="str">
            <v>Základová deska...KU 7 VQP FT SO</v>
          </cell>
          <cell r="C8744">
            <v>1559</v>
          </cell>
          <cell r="D8744">
            <v>1</v>
          </cell>
          <cell r="E8744" t="str">
            <v>KS</v>
          </cell>
          <cell r="F8744">
            <v>1559</v>
          </cell>
        </row>
        <row r="8745">
          <cell r="A8745">
            <v>7193769</v>
          </cell>
          <cell r="B8745" t="str">
            <v>Základová deska...KU 7 NOX FT SO</v>
          </cell>
          <cell r="C8745">
            <v>2948</v>
          </cell>
          <cell r="D8745">
            <v>1</v>
          </cell>
          <cell r="E8745" t="str">
            <v>KS</v>
          </cell>
          <cell r="F8745">
            <v>2948</v>
          </cell>
        </row>
        <row r="8746">
          <cell r="A8746">
            <v>7193921</v>
          </cell>
          <cell r="B8746" t="str">
            <v>Profilová lišta...MS5030P3000FTSO</v>
          </cell>
          <cell r="C8746">
            <v>989.38</v>
          </cell>
          <cell r="D8746">
            <v>100</v>
          </cell>
          <cell r="E8746" t="str">
            <v>M</v>
          </cell>
          <cell r="F8746">
            <v>98938</v>
          </cell>
        </row>
        <row r="8747">
          <cell r="A8747">
            <v>7196008</v>
          </cell>
          <cell r="B8747" t="str">
            <v>Kabelový žlab SKS...SKS 110 FT SO</v>
          </cell>
          <cell r="C8747">
            <v>1533</v>
          </cell>
          <cell r="D8747">
            <v>1</v>
          </cell>
          <cell r="E8747" t="str">
            <v>M</v>
          </cell>
          <cell r="F8747">
            <v>1533</v>
          </cell>
        </row>
        <row r="8748">
          <cell r="A8748">
            <v>7196009</v>
          </cell>
          <cell r="B8748" t="str">
            <v>Kabelový žlab SKSU...SKSU 110 FT SO</v>
          </cell>
          <cell r="C8748">
            <v>1854</v>
          </cell>
          <cell r="D8748">
            <v>1</v>
          </cell>
          <cell r="E8748" t="str">
            <v>M</v>
          </cell>
          <cell r="F8748">
            <v>1854</v>
          </cell>
        </row>
        <row r="8749">
          <cell r="A8749">
            <v>7196011</v>
          </cell>
          <cell r="B8749" t="str">
            <v>Kabelový žlab SKS...SKS 120 FT SO</v>
          </cell>
          <cell r="C8749">
            <v>1941</v>
          </cell>
          <cell r="D8749">
            <v>1</v>
          </cell>
          <cell r="E8749" t="str">
            <v>M</v>
          </cell>
          <cell r="F8749">
            <v>1941</v>
          </cell>
        </row>
        <row r="8750">
          <cell r="A8750">
            <v>7196012</v>
          </cell>
          <cell r="B8750" t="str">
            <v>Kabelový žlab SKSU...SKSU 120 FT SO</v>
          </cell>
          <cell r="C8750">
            <v>2836</v>
          </cell>
          <cell r="D8750">
            <v>1</v>
          </cell>
          <cell r="E8750" t="str">
            <v>M</v>
          </cell>
          <cell r="F8750">
            <v>2836</v>
          </cell>
        </row>
        <row r="8751">
          <cell r="A8751">
            <v>7196013</v>
          </cell>
          <cell r="B8751" t="str">
            <v>Kabelový žlab SKSU...SKSU 130 FT SO</v>
          </cell>
          <cell r="C8751">
            <v>3635</v>
          </cell>
          <cell r="D8751">
            <v>1</v>
          </cell>
          <cell r="E8751" t="str">
            <v>M</v>
          </cell>
          <cell r="F8751">
            <v>3635</v>
          </cell>
        </row>
        <row r="8752">
          <cell r="A8752">
            <v>7196014</v>
          </cell>
          <cell r="B8752" t="str">
            <v>Kabelový žlab SKSU...SKSU 140 FT SO</v>
          </cell>
          <cell r="C8752">
            <v>4140</v>
          </cell>
          <cell r="D8752">
            <v>1</v>
          </cell>
          <cell r="E8752" t="str">
            <v>M</v>
          </cell>
          <cell r="F8752">
            <v>4140</v>
          </cell>
        </row>
        <row r="8753">
          <cell r="A8753">
            <v>7196016</v>
          </cell>
          <cell r="B8753" t="str">
            <v>Kabelový žlab SKS...SKS 140 FT SO</v>
          </cell>
          <cell r="C8753">
            <v>3321</v>
          </cell>
          <cell r="D8753">
            <v>1</v>
          </cell>
          <cell r="E8753" t="str">
            <v>M</v>
          </cell>
          <cell r="F8753">
            <v>3321</v>
          </cell>
        </row>
        <row r="8754">
          <cell r="A8754">
            <v>7196025</v>
          </cell>
          <cell r="B8754" t="str">
            <v>Kabelový žlab SKS...SKS 130 FT SO</v>
          </cell>
          <cell r="C8754">
            <v>2065</v>
          </cell>
          <cell r="D8754">
            <v>1</v>
          </cell>
          <cell r="E8754" t="str">
            <v>M</v>
          </cell>
          <cell r="F8754">
            <v>2065</v>
          </cell>
        </row>
        <row r="8755">
          <cell r="A8755">
            <v>7196032</v>
          </cell>
          <cell r="B8755" t="str">
            <v>Víko s otočnými západkami...DRL 100 FT SO</v>
          </cell>
          <cell r="C8755">
            <v>843</v>
          </cell>
          <cell r="D8755">
            <v>1</v>
          </cell>
          <cell r="E8755" t="str">
            <v>M</v>
          </cell>
          <cell r="F8755">
            <v>843</v>
          </cell>
        </row>
        <row r="8756">
          <cell r="A8756">
            <v>7196067</v>
          </cell>
          <cell r="B8756" t="str">
            <v>Podélné a úhlové spojky...RLVL 110 FT SO</v>
          </cell>
          <cell r="C8756">
            <v>294</v>
          </cell>
          <cell r="D8756">
            <v>1</v>
          </cell>
          <cell r="E8756" t="str">
            <v>KS</v>
          </cell>
          <cell r="F8756">
            <v>294</v>
          </cell>
        </row>
        <row r="8757">
          <cell r="A8757">
            <v>7196075</v>
          </cell>
          <cell r="B8757" t="str">
            <v>Kloubová spojka...RGV 110 FT SO</v>
          </cell>
          <cell r="C8757">
            <v>495</v>
          </cell>
          <cell r="D8757">
            <v>1</v>
          </cell>
          <cell r="E8757" t="str">
            <v>KS</v>
          </cell>
          <cell r="F8757">
            <v>495</v>
          </cell>
        </row>
        <row r="8758">
          <cell r="A8758">
            <v>7196280</v>
          </cell>
          <cell r="B8758" t="str">
            <v>Oblouk 90°...RB 90 610 FT SO</v>
          </cell>
          <cell r="C8758">
            <v>2324</v>
          </cell>
          <cell r="D8758">
            <v>1</v>
          </cell>
          <cell r="E8758" t="str">
            <v>KS</v>
          </cell>
          <cell r="F8758">
            <v>2324</v>
          </cell>
        </row>
        <row r="8759">
          <cell r="A8759">
            <v>7196326</v>
          </cell>
          <cell r="B8759" t="str">
            <v>Spojka závěsu I...VIS 8 FT SO</v>
          </cell>
          <cell r="C8759">
            <v>988</v>
          </cell>
          <cell r="D8759">
            <v>1</v>
          </cell>
          <cell r="E8759" t="str">
            <v>KS</v>
          </cell>
          <cell r="F8759">
            <v>988</v>
          </cell>
        </row>
        <row r="8760">
          <cell r="A8760">
            <v>7202200</v>
          </cell>
          <cell r="B8760" t="str">
            <v>Manžeta trubky...TCX-032</v>
          </cell>
          <cell r="C8760">
            <v>1389</v>
          </cell>
          <cell r="D8760">
            <v>1</v>
          </cell>
          <cell r="E8760" t="str">
            <v>KS</v>
          </cell>
          <cell r="F8760">
            <v>1389</v>
          </cell>
        </row>
        <row r="8761">
          <cell r="A8761">
            <v>7202201</v>
          </cell>
          <cell r="B8761" t="str">
            <v>Manžeta trubky...TCX-040</v>
          </cell>
          <cell r="C8761">
            <v>1457</v>
          </cell>
          <cell r="D8761">
            <v>1</v>
          </cell>
          <cell r="E8761" t="str">
            <v>KS</v>
          </cell>
          <cell r="F8761">
            <v>1457</v>
          </cell>
        </row>
        <row r="8762">
          <cell r="A8762">
            <v>7202204</v>
          </cell>
          <cell r="B8762" t="str">
            <v>Manžeta trubky...TCX-063</v>
          </cell>
          <cell r="C8762">
            <v>2055</v>
          </cell>
          <cell r="D8762">
            <v>1</v>
          </cell>
          <cell r="E8762" t="str">
            <v>KS</v>
          </cell>
          <cell r="F8762">
            <v>2055</v>
          </cell>
        </row>
        <row r="8763">
          <cell r="A8763">
            <v>7202205</v>
          </cell>
          <cell r="B8763" t="str">
            <v>Manžeta trubky...TCX-075</v>
          </cell>
          <cell r="C8763">
            <v>2248</v>
          </cell>
          <cell r="D8763">
            <v>1</v>
          </cell>
          <cell r="E8763" t="str">
            <v>KS</v>
          </cell>
          <cell r="F8763">
            <v>2248</v>
          </cell>
        </row>
        <row r="8764">
          <cell r="A8764">
            <v>7202206</v>
          </cell>
          <cell r="B8764" t="str">
            <v>Manžeta trubky...TCX-090</v>
          </cell>
          <cell r="C8764">
            <v>2568</v>
          </cell>
          <cell r="D8764">
            <v>1</v>
          </cell>
          <cell r="E8764" t="str">
            <v>KS</v>
          </cell>
          <cell r="F8764">
            <v>2568</v>
          </cell>
        </row>
        <row r="8765">
          <cell r="A8765">
            <v>7202208</v>
          </cell>
          <cell r="B8765" t="str">
            <v>Manžeta trubky...TCX-125</v>
          </cell>
          <cell r="C8765">
            <v>3584</v>
          </cell>
          <cell r="D8765">
            <v>1</v>
          </cell>
          <cell r="E8765" t="str">
            <v>KS</v>
          </cell>
          <cell r="F8765">
            <v>3584</v>
          </cell>
        </row>
        <row r="8766">
          <cell r="A8766">
            <v>7202209</v>
          </cell>
          <cell r="B8766" t="str">
            <v>Manžeta trubky...TCX-140</v>
          </cell>
          <cell r="C8766">
            <v>4155</v>
          </cell>
          <cell r="D8766">
            <v>1</v>
          </cell>
          <cell r="E8766" t="str">
            <v>KS</v>
          </cell>
          <cell r="F8766">
            <v>4155</v>
          </cell>
        </row>
        <row r="8767">
          <cell r="A8767">
            <v>7202212</v>
          </cell>
          <cell r="B8767" t="str">
            <v>Manžeta trubky...TCX-180</v>
          </cell>
          <cell r="C8767">
            <v>8689</v>
          </cell>
          <cell r="D8767">
            <v>1</v>
          </cell>
          <cell r="E8767" t="str">
            <v>KS</v>
          </cell>
          <cell r="F8767">
            <v>8689</v>
          </cell>
        </row>
        <row r="8768">
          <cell r="A8768">
            <v>7202213</v>
          </cell>
          <cell r="B8768" t="str">
            <v>Manžeta trubky...TCX-225</v>
          </cell>
          <cell r="C8768">
            <v>25129</v>
          </cell>
          <cell r="D8768">
            <v>1</v>
          </cell>
          <cell r="E8768" t="str">
            <v>KS</v>
          </cell>
          <cell r="F8768">
            <v>25129</v>
          </cell>
        </row>
        <row r="8769">
          <cell r="A8769">
            <v>7202214</v>
          </cell>
          <cell r="B8769" t="str">
            <v>Manžeta trubky...TCX-200</v>
          </cell>
          <cell r="C8769">
            <v>9186</v>
          </cell>
          <cell r="D8769">
            <v>1</v>
          </cell>
          <cell r="E8769" t="str">
            <v>KS</v>
          </cell>
          <cell r="F8769">
            <v>9186</v>
          </cell>
        </row>
        <row r="8770">
          <cell r="A8770">
            <v>7202215</v>
          </cell>
          <cell r="B8770" t="str">
            <v>Manžeta trubky...TCX-250</v>
          </cell>
          <cell r="C8770">
            <v>29480</v>
          </cell>
          <cell r="D8770">
            <v>1</v>
          </cell>
          <cell r="E8770" t="str">
            <v>KS</v>
          </cell>
          <cell r="F8770">
            <v>29480</v>
          </cell>
        </row>
        <row r="8771">
          <cell r="A8771">
            <v>7202216</v>
          </cell>
          <cell r="B8771" t="str">
            <v>Manžeta trubky...TCX-280</v>
          </cell>
          <cell r="C8771">
            <v>50497</v>
          </cell>
          <cell r="D8771">
            <v>1</v>
          </cell>
          <cell r="E8771" t="str">
            <v>KS</v>
          </cell>
          <cell r="F8771">
            <v>50497</v>
          </cell>
        </row>
        <row r="8772">
          <cell r="A8772">
            <v>7202217</v>
          </cell>
          <cell r="B8772" t="str">
            <v>Manžeta trubky...TCX-300</v>
          </cell>
          <cell r="C8772">
            <v>59358</v>
          </cell>
          <cell r="D8772">
            <v>1</v>
          </cell>
          <cell r="E8772" t="str">
            <v>KS</v>
          </cell>
          <cell r="F8772">
            <v>59358</v>
          </cell>
        </row>
        <row r="8773">
          <cell r="A8773">
            <v>7202218</v>
          </cell>
          <cell r="B8773" t="str">
            <v>Manžeta trubky...TCX-315</v>
          </cell>
          <cell r="C8773">
            <v>66233</v>
          </cell>
          <cell r="D8773">
            <v>1</v>
          </cell>
          <cell r="E8773" t="str">
            <v>KS</v>
          </cell>
          <cell r="F8773">
            <v>66233</v>
          </cell>
        </row>
        <row r="8774">
          <cell r="A8774">
            <v>7202219</v>
          </cell>
          <cell r="B8774" t="str">
            <v>Manžeta trubky...TCX-355</v>
          </cell>
          <cell r="C8774">
            <v>95626</v>
          </cell>
          <cell r="D8774">
            <v>1</v>
          </cell>
          <cell r="E8774" t="str">
            <v>KS</v>
          </cell>
          <cell r="F8774">
            <v>95626</v>
          </cell>
        </row>
        <row r="8775">
          <cell r="A8775">
            <v>7202220</v>
          </cell>
          <cell r="B8775" t="str">
            <v>Manžeta trubky...TCX-400</v>
          </cell>
          <cell r="C8775">
            <v>108218</v>
          </cell>
          <cell r="D8775">
            <v>1</v>
          </cell>
          <cell r="E8775" t="str">
            <v>KS</v>
          </cell>
          <cell r="F8775">
            <v>108218</v>
          </cell>
        </row>
        <row r="8776">
          <cell r="A8776">
            <v>7202295</v>
          </cell>
          <cell r="B8776" t="str">
            <v>Deska z minerální plsti...PSX-P</v>
          </cell>
          <cell r="C8776">
            <v>2237</v>
          </cell>
          <cell r="D8776">
            <v>1</v>
          </cell>
          <cell r="E8776" t="str">
            <v>KS</v>
          </cell>
          <cell r="F8776">
            <v>2237</v>
          </cell>
        </row>
        <row r="8777">
          <cell r="A8777">
            <v>7202300</v>
          </cell>
          <cell r="B8777" t="str">
            <v>Intumescentní vrstva...DSX-K</v>
          </cell>
          <cell r="C8777">
            <v>660</v>
          </cell>
          <cell r="D8777">
            <v>1</v>
          </cell>
          <cell r="E8777" t="str">
            <v>KS</v>
          </cell>
          <cell r="F8777">
            <v>660</v>
          </cell>
        </row>
        <row r="8778">
          <cell r="A8778">
            <v>7202305</v>
          </cell>
          <cell r="B8778" t="str">
            <v>Minerální vata...MIW-AT</v>
          </cell>
          <cell r="C8778">
            <v>2924</v>
          </cell>
          <cell r="D8778">
            <v>1</v>
          </cell>
          <cell r="E8778" t="str">
            <v>KS</v>
          </cell>
          <cell r="F8778">
            <v>2924</v>
          </cell>
        </row>
        <row r="8779">
          <cell r="A8779">
            <v>7202306</v>
          </cell>
          <cell r="B8779" t="str">
            <v>Minerální vata...MIW-S</v>
          </cell>
          <cell r="C8779">
            <v>2406</v>
          </cell>
          <cell r="D8779">
            <v>1</v>
          </cell>
          <cell r="E8779" t="str">
            <v>KS</v>
          </cell>
          <cell r="F8779">
            <v>2406</v>
          </cell>
        </row>
        <row r="8780">
          <cell r="A8780">
            <v>7202308</v>
          </cell>
          <cell r="B8780" t="str">
            <v>Minerální vata...MIW-MA</v>
          </cell>
          <cell r="C8780">
            <v>1654</v>
          </cell>
          <cell r="D8780">
            <v>1</v>
          </cell>
          <cell r="E8780" t="str">
            <v>KS</v>
          </cell>
          <cell r="F8780">
            <v>1654</v>
          </cell>
        </row>
        <row r="8781">
          <cell r="A8781">
            <v>7202309</v>
          </cell>
          <cell r="B8781" t="str">
            <v>Minerální vata...MIW-TD</v>
          </cell>
          <cell r="C8781">
            <v>266</v>
          </cell>
          <cell r="D8781">
            <v>1</v>
          </cell>
          <cell r="E8781" t="str">
            <v>KS</v>
          </cell>
          <cell r="F8781">
            <v>266</v>
          </cell>
        </row>
        <row r="8782">
          <cell r="A8782">
            <v>7202310</v>
          </cell>
          <cell r="B8782" t="str">
            <v>Ablační potah...ASX-K</v>
          </cell>
          <cell r="C8782">
            <v>654</v>
          </cell>
          <cell r="D8782">
            <v>1</v>
          </cell>
          <cell r="E8782" t="str">
            <v>KS</v>
          </cell>
          <cell r="F8782">
            <v>654</v>
          </cell>
        </row>
        <row r="8783">
          <cell r="A8783">
            <v>7202316</v>
          </cell>
          <cell r="B8783" t="str">
            <v>Ablační potah...CL-KS</v>
          </cell>
          <cell r="C8783">
            <v>2581</v>
          </cell>
          <cell r="D8783">
            <v>1</v>
          </cell>
          <cell r="E8783" t="str">
            <v>KS</v>
          </cell>
          <cell r="F8783">
            <v>2581</v>
          </cell>
        </row>
        <row r="8784">
          <cell r="A8784">
            <v>7202322</v>
          </cell>
          <cell r="B8784" t="str">
            <v>Protipožární stěrková hmota...FBA-SP</v>
          </cell>
          <cell r="C8784">
            <v>1280</v>
          </cell>
          <cell r="D8784">
            <v>1</v>
          </cell>
          <cell r="E8784" t="str">
            <v>KS</v>
          </cell>
          <cell r="F8784">
            <v>1280</v>
          </cell>
        </row>
        <row r="8785">
          <cell r="A8785">
            <v>7202505</v>
          </cell>
          <cell r="B8785" t="str">
            <v>Pěnový blok...FBA-B200-14</v>
          </cell>
          <cell r="C8785">
            <v>1028</v>
          </cell>
          <cell r="D8785">
            <v>1</v>
          </cell>
          <cell r="E8785" t="str">
            <v>KS</v>
          </cell>
          <cell r="F8785">
            <v>1028</v>
          </cell>
        </row>
        <row r="8786">
          <cell r="A8786">
            <v>7202510</v>
          </cell>
          <cell r="B8786" t="str">
            <v>Cívka...FBA-WI</v>
          </cell>
          <cell r="C8786">
            <v>7340</v>
          </cell>
          <cell r="D8786">
            <v>1</v>
          </cell>
          <cell r="E8786" t="str">
            <v>KS</v>
          </cell>
          <cell r="F8786">
            <v>7340</v>
          </cell>
        </row>
        <row r="8787">
          <cell r="A8787">
            <v>7202515</v>
          </cell>
          <cell r="B8787" t="str">
            <v>Cívka...FBA-BV200-14</v>
          </cell>
          <cell r="C8787">
            <v>1262</v>
          </cell>
          <cell r="D8787">
            <v>1</v>
          </cell>
          <cell r="E8787" t="str">
            <v>KS</v>
          </cell>
          <cell r="F8787">
            <v>1262</v>
          </cell>
        </row>
        <row r="8788">
          <cell r="A8788">
            <v>7202521</v>
          </cell>
          <cell r="B8788" t="str">
            <v>Textilní páska...SHT</v>
          </cell>
          <cell r="C8788">
            <v>422</v>
          </cell>
          <cell r="D8788">
            <v>1</v>
          </cell>
          <cell r="E8788" t="str">
            <v>KS</v>
          </cell>
          <cell r="F8788">
            <v>422</v>
          </cell>
        </row>
        <row r="8789">
          <cell r="A8789">
            <v>7202553</v>
          </cell>
          <cell r="B8789" t="str">
            <v>Přepážka do dutých zdí...FBA-SN65</v>
          </cell>
          <cell r="C8789">
            <v>707</v>
          </cell>
          <cell r="D8789">
            <v>1</v>
          </cell>
          <cell r="E8789" t="str">
            <v>KS</v>
          </cell>
          <cell r="F8789">
            <v>707</v>
          </cell>
        </row>
        <row r="8790">
          <cell r="A8790">
            <v>7202557</v>
          </cell>
          <cell r="B8790" t="str">
            <v>Přepážka do dutých zdí...FBA-SN78</v>
          </cell>
          <cell r="C8790">
            <v>931</v>
          </cell>
          <cell r="D8790">
            <v>1</v>
          </cell>
          <cell r="E8790" t="str">
            <v>KS</v>
          </cell>
          <cell r="F8790">
            <v>931</v>
          </cell>
        </row>
        <row r="8791">
          <cell r="A8791">
            <v>7202561</v>
          </cell>
          <cell r="B8791" t="str">
            <v>Přepážka do dutých zdí...FBA-SN107</v>
          </cell>
          <cell r="C8791">
            <v>1008</v>
          </cell>
          <cell r="D8791">
            <v>1</v>
          </cell>
          <cell r="E8791" t="str">
            <v>KS</v>
          </cell>
          <cell r="F8791">
            <v>1008</v>
          </cell>
        </row>
        <row r="8792">
          <cell r="A8792">
            <v>7202565</v>
          </cell>
          <cell r="B8792" t="str">
            <v>Přepážka do dutých zdí...FBA-SN122</v>
          </cell>
          <cell r="C8792">
            <v>1157</v>
          </cell>
          <cell r="D8792">
            <v>1</v>
          </cell>
          <cell r="E8792" t="str">
            <v>KS</v>
          </cell>
          <cell r="F8792">
            <v>1157</v>
          </cell>
        </row>
        <row r="8793">
          <cell r="A8793">
            <v>7202569</v>
          </cell>
          <cell r="B8793" t="str">
            <v>Přepážka do dutých zdí...FBA-SN134</v>
          </cell>
          <cell r="C8793">
            <v>1433</v>
          </cell>
          <cell r="D8793">
            <v>1</v>
          </cell>
          <cell r="E8793" t="str">
            <v>KS</v>
          </cell>
          <cell r="F8793">
            <v>1433</v>
          </cell>
        </row>
        <row r="8794">
          <cell r="A8794">
            <v>7202573</v>
          </cell>
          <cell r="B8794" t="str">
            <v>Přepážka do dutých zdí...FBA-SN165</v>
          </cell>
          <cell r="C8794">
            <v>1665</v>
          </cell>
          <cell r="D8794">
            <v>1</v>
          </cell>
          <cell r="E8794" t="str">
            <v>KS</v>
          </cell>
          <cell r="F8794">
            <v>1665</v>
          </cell>
        </row>
        <row r="8795">
          <cell r="A8795">
            <v>7202577</v>
          </cell>
          <cell r="B8795" t="str">
            <v>Přepážka do dutých zdí...FBA-SN200</v>
          </cell>
          <cell r="C8795">
            <v>2399</v>
          </cell>
          <cell r="D8795">
            <v>1</v>
          </cell>
          <cell r="E8795" t="str">
            <v>KS</v>
          </cell>
          <cell r="F8795">
            <v>2399</v>
          </cell>
        </row>
        <row r="8796">
          <cell r="A8796">
            <v>7202581</v>
          </cell>
          <cell r="B8796" t="str">
            <v>Přepážka do dutých zdí...FBA-SN250</v>
          </cell>
          <cell r="C8796">
            <v>3002</v>
          </cell>
          <cell r="D8796">
            <v>1</v>
          </cell>
          <cell r="E8796" t="str">
            <v>KS</v>
          </cell>
          <cell r="F8796">
            <v>3002</v>
          </cell>
        </row>
        <row r="8797">
          <cell r="A8797">
            <v>7202613</v>
          </cell>
          <cell r="B8797" t="str">
            <v>Přepážka do dutých zdí...FBA-DR100</v>
          </cell>
          <cell r="C8797">
            <v>1203</v>
          </cell>
          <cell r="D8797">
            <v>1</v>
          </cell>
          <cell r="E8797" t="str">
            <v>KS</v>
          </cell>
          <cell r="F8797">
            <v>1203</v>
          </cell>
        </row>
        <row r="8798">
          <cell r="A8798">
            <v>7202617</v>
          </cell>
          <cell r="B8798" t="str">
            <v>Přepážka do dutých zdí...FBA-DR150</v>
          </cell>
          <cell r="C8798">
            <v>1631</v>
          </cell>
          <cell r="D8798">
            <v>1</v>
          </cell>
          <cell r="E8798" t="str">
            <v>KS</v>
          </cell>
          <cell r="F8798">
            <v>1631</v>
          </cell>
        </row>
        <row r="8799">
          <cell r="A8799">
            <v>7202624</v>
          </cell>
          <cell r="B8799" t="str">
            <v>Obal trubky...FBA-D100</v>
          </cell>
          <cell r="C8799">
            <v>1592</v>
          </cell>
          <cell r="D8799">
            <v>1</v>
          </cell>
          <cell r="E8799" t="str">
            <v>KS</v>
          </cell>
          <cell r="F8799">
            <v>1592</v>
          </cell>
        </row>
        <row r="8800">
          <cell r="A8800">
            <v>7202628</v>
          </cell>
          <cell r="B8800" t="str">
            <v>Obal trubky...FBA-D150</v>
          </cell>
          <cell r="C8800">
            <v>2220</v>
          </cell>
          <cell r="D8800">
            <v>1</v>
          </cell>
          <cell r="E8800" t="str">
            <v>KS</v>
          </cell>
          <cell r="F8800">
            <v>2220</v>
          </cell>
        </row>
        <row r="8801">
          <cell r="A8801">
            <v>7202725</v>
          </cell>
          <cell r="B8801" t="str">
            <v>Protipožární podušky...KBK-2</v>
          </cell>
          <cell r="C8801">
            <v>686</v>
          </cell>
          <cell r="D8801">
            <v>1</v>
          </cell>
          <cell r="E8801" t="str">
            <v>KS</v>
          </cell>
          <cell r="F8801">
            <v>686</v>
          </cell>
        </row>
        <row r="8802">
          <cell r="A8802">
            <v>7202963</v>
          </cell>
          <cell r="B8802" t="str">
            <v>Ocelová mříž...SDG-1</v>
          </cell>
          <cell r="C8802">
            <v>1709</v>
          </cell>
          <cell r="D8802">
            <v>1</v>
          </cell>
          <cell r="E8802" t="str">
            <v>KS</v>
          </cell>
          <cell r="F8802">
            <v>1709</v>
          </cell>
        </row>
        <row r="8803">
          <cell r="A8803">
            <v>7202971</v>
          </cell>
          <cell r="B8803" t="str">
            <v>Ocelová mříž...SDG-2</v>
          </cell>
          <cell r="C8803">
            <v>1853</v>
          </cell>
          <cell r="D8803">
            <v>1</v>
          </cell>
          <cell r="E8803" t="str">
            <v>KS</v>
          </cell>
          <cell r="F8803">
            <v>1853</v>
          </cell>
        </row>
        <row r="8804">
          <cell r="A8804">
            <v>7203100</v>
          </cell>
          <cell r="B8804" t="str">
            <v>Pásková příchytka...MBS 015</v>
          </cell>
          <cell r="C8804">
            <v>30.84</v>
          </cell>
          <cell r="D8804">
            <v>100</v>
          </cell>
          <cell r="E8804" t="str">
            <v>KS</v>
          </cell>
          <cell r="F8804">
            <v>3084</v>
          </cell>
        </row>
        <row r="8805">
          <cell r="A8805">
            <v>7203102</v>
          </cell>
          <cell r="B8805" t="str">
            <v>Pásková příchytka...MBS 030</v>
          </cell>
          <cell r="C8805">
            <v>52.2</v>
          </cell>
          <cell r="D8805">
            <v>100</v>
          </cell>
          <cell r="E8805" t="str">
            <v>KS</v>
          </cell>
          <cell r="F8805">
            <v>5220</v>
          </cell>
        </row>
        <row r="8806">
          <cell r="A8806">
            <v>7203104</v>
          </cell>
          <cell r="B8806" t="str">
            <v>Pásková příchytka...MBS 045</v>
          </cell>
          <cell r="C8806">
            <v>73.099999999999994</v>
          </cell>
          <cell r="D8806">
            <v>100</v>
          </cell>
          <cell r="E8806" t="str">
            <v>KS</v>
          </cell>
          <cell r="F8806">
            <v>7310</v>
          </cell>
        </row>
        <row r="8807">
          <cell r="A8807">
            <v>7203106</v>
          </cell>
          <cell r="B8807" t="str">
            <v>Pásková příchytka...MBS 061</v>
          </cell>
          <cell r="C8807">
            <v>104.36</v>
          </cell>
          <cell r="D8807">
            <v>100</v>
          </cell>
          <cell r="E8807" t="str">
            <v>KS</v>
          </cell>
          <cell r="F8807">
            <v>10436</v>
          </cell>
        </row>
        <row r="8808">
          <cell r="A8808">
            <v>7203108</v>
          </cell>
          <cell r="B8808" t="str">
            <v>Pásková příchytka...MBS 075</v>
          </cell>
          <cell r="C8808">
            <v>203.36</v>
          </cell>
          <cell r="D8808">
            <v>100</v>
          </cell>
          <cell r="E8808" t="str">
            <v>KS</v>
          </cell>
          <cell r="F8808">
            <v>20336</v>
          </cell>
        </row>
        <row r="8809">
          <cell r="A8809">
            <v>7203110</v>
          </cell>
          <cell r="B8809" t="str">
            <v>Pásková příchytka...MBS 100</v>
          </cell>
          <cell r="C8809">
            <v>238.56</v>
          </cell>
          <cell r="D8809">
            <v>100</v>
          </cell>
          <cell r="E8809" t="str">
            <v>KS</v>
          </cell>
          <cell r="F8809">
            <v>23856</v>
          </cell>
        </row>
        <row r="8810">
          <cell r="A8810">
            <v>7203112</v>
          </cell>
          <cell r="B8810" t="str">
            <v>Pásková příchytka...MBS 120</v>
          </cell>
          <cell r="C8810">
            <v>277.11</v>
          </cell>
          <cell r="D8810">
            <v>100</v>
          </cell>
          <cell r="E8810" t="str">
            <v>KS</v>
          </cell>
          <cell r="F8810">
            <v>27711</v>
          </cell>
        </row>
        <row r="8811">
          <cell r="A8811">
            <v>7203114</v>
          </cell>
          <cell r="B8811" t="str">
            <v>Pásková příchytka...MBS 150</v>
          </cell>
          <cell r="C8811">
            <v>333.28</v>
          </cell>
          <cell r="D8811">
            <v>100</v>
          </cell>
          <cell r="E8811" t="str">
            <v>KS</v>
          </cell>
          <cell r="F8811">
            <v>33328</v>
          </cell>
        </row>
        <row r="8812">
          <cell r="A8812">
            <v>7203150</v>
          </cell>
          <cell r="B8812" t="str">
            <v>Bandážní set...FSB-K32</v>
          </cell>
          <cell r="C8812">
            <v>5390</v>
          </cell>
          <cell r="D8812">
            <v>1</v>
          </cell>
          <cell r="E8812" t="str">
            <v>KS</v>
          </cell>
          <cell r="F8812">
            <v>5390</v>
          </cell>
        </row>
        <row r="8813">
          <cell r="A8813">
            <v>7203154</v>
          </cell>
          <cell r="B8813" t="str">
            <v>Bandážní set...FSB-K82</v>
          </cell>
          <cell r="C8813">
            <v>12375</v>
          </cell>
          <cell r="D8813">
            <v>1</v>
          </cell>
          <cell r="E8813" t="str">
            <v>KS</v>
          </cell>
          <cell r="F8813">
            <v>12375</v>
          </cell>
        </row>
        <row r="8814">
          <cell r="A8814">
            <v>7203160</v>
          </cell>
          <cell r="B8814" t="str">
            <v>Kabelová bandáž venkovní...FSB-WB</v>
          </cell>
          <cell r="C8814">
            <v>91888</v>
          </cell>
          <cell r="D8814">
            <v>1</v>
          </cell>
          <cell r="E8814" t="str">
            <v>KS</v>
          </cell>
          <cell r="F8814">
            <v>91888</v>
          </cell>
        </row>
        <row r="8815">
          <cell r="A8815">
            <v>7203163</v>
          </cell>
          <cell r="B8815" t="str">
            <v>Kabelová bandáž venkovní...FSB-WB 1.5</v>
          </cell>
          <cell r="C8815">
            <v>14992</v>
          </cell>
          <cell r="D8815">
            <v>1</v>
          </cell>
          <cell r="E8815" t="str">
            <v>KS</v>
          </cell>
          <cell r="F8815">
            <v>14992</v>
          </cell>
        </row>
        <row r="8816">
          <cell r="A8816">
            <v>7203165</v>
          </cell>
          <cell r="B8816" t="str">
            <v>Kabelová bandáž venkovní...FSB-WB BS</v>
          </cell>
          <cell r="C8816">
            <v>21415</v>
          </cell>
          <cell r="D8816">
            <v>1</v>
          </cell>
          <cell r="E8816" t="str">
            <v>KS</v>
          </cell>
          <cell r="F8816">
            <v>21415</v>
          </cell>
        </row>
        <row r="8817">
          <cell r="A8817">
            <v>7203800</v>
          </cell>
          <cell r="B8817" t="str">
            <v>Protipožární pěna...FBS-S</v>
          </cell>
          <cell r="C8817">
            <v>1518</v>
          </cell>
          <cell r="D8817">
            <v>1</v>
          </cell>
          <cell r="E8817" t="str">
            <v>KS</v>
          </cell>
          <cell r="F8817">
            <v>1518</v>
          </cell>
        </row>
        <row r="8818">
          <cell r="A8818">
            <v>7203806</v>
          </cell>
          <cell r="B8818" t="str">
            <v>Pistole na kartuše 2-K...FBS-PH</v>
          </cell>
          <cell r="C8818">
            <v>6460</v>
          </cell>
          <cell r="D8818">
            <v>1</v>
          </cell>
          <cell r="E8818" t="str">
            <v>KS</v>
          </cell>
          <cell r="F8818">
            <v>6460</v>
          </cell>
        </row>
        <row r="8819">
          <cell r="A8819">
            <v>7203809</v>
          </cell>
          <cell r="B8819" t="str">
            <v>Protipožární kufr...FBS-K</v>
          </cell>
          <cell r="C8819">
            <v>19549</v>
          </cell>
          <cell r="D8819">
            <v>1</v>
          </cell>
          <cell r="E8819" t="str">
            <v>KS</v>
          </cell>
          <cell r="F8819">
            <v>19549</v>
          </cell>
        </row>
        <row r="8820">
          <cell r="A8820">
            <v>7203813</v>
          </cell>
          <cell r="B8820" t="str">
            <v>Pistole na kartuše 2-K...FBS-PA2</v>
          </cell>
          <cell r="C8820">
            <v>38113</v>
          </cell>
          <cell r="D8820">
            <v>1</v>
          </cell>
          <cell r="E8820" t="str">
            <v>KS</v>
          </cell>
          <cell r="F8820">
            <v>38113</v>
          </cell>
        </row>
        <row r="8821">
          <cell r="A8821">
            <v>7203816</v>
          </cell>
          <cell r="B8821" t="str">
            <v>Baterie...EA 3-14</v>
          </cell>
          <cell r="C8821">
            <v>13823</v>
          </cell>
          <cell r="D8821">
            <v>1</v>
          </cell>
          <cell r="E8821" t="str">
            <v>KS</v>
          </cell>
          <cell r="F8821">
            <v>13823</v>
          </cell>
        </row>
        <row r="8822">
          <cell r="A8822">
            <v>7203818</v>
          </cell>
          <cell r="B8822" t="str">
            <v>Temperační box...FBS-TB</v>
          </cell>
          <cell r="C8822">
            <v>50495</v>
          </cell>
          <cell r="D8822">
            <v>1</v>
          </cell>
          <cell r="E8822" t="str">
            <v>KS</v>
          </cell>
          <cell r="F8822">
            <v>50495</v>
          </cell>
        </row>
        <row r="8823">
          <cell r="A8823">
            <v>7204290</v>
          </cell>
          <cell r="B8823" t="str">
            <v>Nasazení na trubku...CTS 06150</v>
          </cell>
          <cell r="C8823">
            <v>2191</v>
          </cell>
          <cell r="D8823">
            <v>1</v>
          </cell>
          <cell r="E8823" t="str">
            <v>KS</v>
          </cell>
          <cell r="F8823">
            <v>2191</v>
          </cell>
        </row>
        <row r="8824">
          <cell r="A8824">
            <v>7204292</v>
          </cell>
          <cell r="B8824" t="str">
            <v>Nasazení na trubku...CTS 09150</v>
          </cell>
          <cell r="C8824">
            <v>2355</v>
          </cell>
          <cell r="D8824">
            <v>1</v>
          </cell>
          <cell r="E8824" t="str">
            <v>KS</v>
          </cell>
          <cell r="F8824">
            <v>2355</v>
          </cell>
        </row>
        <row r="8825">
          <cell r="A8825">
            <v>7204296</v>
          </cell>
          <cell r="B8825" t="str">
            <v>Nasazení na trubku...CTS 09300</v>
          </cell>
          <cell r="C8825">
            <v>2772</v>
          </cell>
          <cell r="D8825">
            <v>1</v>
          </cell>
          <cell r="E8825" t="str">
            <v>KS</v>
          </cell>
          <cell r="F8825">
            <v>2772</v>
          </cell>
        </row>
        <row r="8826">
          <cell r="A8826">
            <v>7204300</v>
          </cell>
          <cell r="B8826" t="str">
            <v>Nasazení na trubku...CTS 12150</v>
          </cell>
          <cell r="C8826">
            <v>2413</v>
          </cell>
          <cell r="D8826">
            <v>1</v>
          </cell>
          <cell r="E8826" t="str">
            <v>KS</v>
          </cell>
          <cell r="F8826">
            <v>2413</v>
          </cell>
        </row>
        <row r="8827">
          <cell r="A8827">
            <v>7204304</v>
          </cell>
          <cell r="B8827" t="str">
            <v>Nasazení na trubku...CTS 12300</v>
          </cell>
          <cell r="C8827">
            <v>2856</v>
          </cell>
          <cell r="D8827">
            <v>1</v>
          </cell>
          <cell r="E8827" t="str">
            <v>KS</v>
          </cell>
          <cell r="F8827">
            <v>2856</v>
          </cell>
        </row>
        <row r="8828">
          <cell r="A8828">
            <v>7204306</v>
          </cell>
          <cell r="B8828" t="str">
            <v>Nasazení na trubku...CTS-HP200</v>
          </cell>
          <cell r="C8828">
            <v>2107</v>
          </cell>
          <cell r="D8828">
            <v>1</v>
          </cell>
          <cell r="E8828" t="str">
            <v>KS</v>
          </cell>
          <cell r="F8828">
            <v>2107</v>
          </cell>
        </row>
        <row r="8829">
          <cell r="A8829">
            <v>7205400</v>
          </cell>
          <cell r="B8829" t="str">
            <v>Nasazení na trubku...GR-KS FS</v>
          </cell>
          <cell r="C8829">
            <v>78</v>
          </cell>
          <cell r="D8829">
            <v>1</v>
          </cell>
          <cell r="E8829" t="str">
            <v>KS</v>
          </cell>
          <cell r="F8829">
            <v>78</v>
          </cell>
        </row>
        <row r="8830">
          <cell r="A8830">
            <v>7205423</v>
          </cell>
          <cell r="B8830" t="str">
            <v>Identifikační štítek...KS-E DE</v>
          </cell>
          <cell r="C8830">
            <v>101</v>
          </cell>
          <cell r="D8830">
            <v>1</v>
          </cell>
          <cell r="E8830" t="str">
            <v>KS</v>
          </cell>
          <cell r="F8830">
            <v>101</v>
          </cell>
        </row>
        <row r="8831">
          <cell r="A8831">
            <v>7205442</v>
          </cell>
          <cell r="B8831" t="str">
            <v>Identifikační štítek...KS-S CZ</v>
          </cell>
          <cell r="C8831">
            <v>114</v>
          </cell>
          <cell r="D8831">
            <v>1</v>
          </cell>
          <cell r="E8831" t="str">
            <v>KS</v>
          </cell>
          <cell r="F8831">
            <v>114</v>
          </cell>
        </row>
        <row r="8832">
          <cell r="A8832">
            <v>7205460</v>
          </cell>
          <cell r="B8832" t="str">
            <v>Protipožární deska...GLB-PG1</v>
          </cell>
          <cell r="C8832">
            <v>478</v>
          </cell>
          <cell r="D8832">
            <v>1</v>
          </cell>
          <cell r="E8832" t="str">
            <v>KS</v>
          </cell>
          <cell r="F8832">
            <v>478</v>
          </cell>
        </row>
        <row r="8833">
          <cell r="A8833">
            <v>7205462</v>
          </cell>
          <cell r="B8833" t="str">
            <v>Protipožární deska...GLB-PG2</v>
          </cell>
          <cell r="C8833">
            <v>542</v>
          </cell>
          <cell r="D8833">
            <v>1</v>
          </cell>
          <cell r="E8833" t="str">
            <v>KS</v>
          </cell>
          <cell r="F8833">
            <v>542</v>
          </cell>
        </row>
        <row r="8834">
          <cell r="A8834">
            <v>7205464</v>
          </cell>
          <cell r="B8834" t="str">
            <v>Protipožární deska...GLB-PG3</v>
          </cell>
          <cell r="C8834">
            <v>622</v>
          </cell>
          <cell r="D8834">
            <v>1</v>
          </cell>
          <cell r="E8834" t="str">
            <v>KS</v>
          </cell>
          <cell r="F8834">
            <v>622</v>
          </cell>
        </row>
        <row r="8835">
          <cell r="A8835">
            <v>7205480</v>
          </cell>
          <cell r="B8835" t="str">
            <v>Montážní deska...MP T610</v>
          </cell>
          <cell r="C8835">
            <v>285</v>
          </cell>
          <cell r="D8835">
            <v>1</v>
          </cell>
          <cell r="E8835" t="str">
            <v>KS</v>
          </cell>
          <cell r="F8835">
            <v>285</v>
          </cell>
        </row>
        <row r="8836">
          <cell r="A8836">
            <v>7205510</v>
          </cell>
          <cell r="B8836" t="str">
            <v>Odbočné krabice...T 100 E 4-5</v>
          </cell>
          <cell r="C8836">
            <v>1047</v>
          </cell>
          <cell r="D8836">
            <v>1</v>
          </cell>
          <cell r="E8836" t="str">
            <v>KS</v>
          </cell>
          <cell r="F8836">
            <v>1047</v>
          </cell>
        </row>
        <row r="8837">
          <cell r="A8837">
            <v>7205520</v>
          </cell>
          <cell r="B8837" t="str">
            <v>Odbočné krabice...T 160 E 4-8D</v>
          </cell>
          <cell r="C8837">
            <v>1599</v>
          </cell>
          <cell r="D8837">
            <v>1</v>
          </cell>
          <cell r="E8837" t="str">
            <v>KS</v>
          </cell>
          <cell r="F8837">
            <v>1599</v>
          </cell>
        </row>
        <row r="8838">
          <cell r="A8838">
            <v>7205524</v>
          </cell>
          <cell r="B8838" t="str">
            <v>Odbočné krabice...T 160 E 10-5</v>
          </cell>
          <cell r="C8838">
            <v>1818</v>
          </cell>
          <cell r="D8838">
            <v>1</v>
          </cell>
          <cell r="E8838" t="str">
            <v>KS</v>
          </cell>
          <cell r="F8838">
            <v>1818</v>
          </cell>
        </row>
        <row r="8839">
          <cell r="A8839">
            <v>7205528</v>
          </cell>
          <cell r="B8839" t="str">
            <v>Odbočné krabice...T 160 E 16-5</v>
          </cell>
          <cell r="C8839">
            <v>2048</v>
          </cell>
          <cell r="D8839">
            <v>1</v>
          </cell>
          <cell r="E8839" t="str">
            <v>KS</v>
          </cell>
          <cell r="F8839">
            <v>2048</v>
          </cell>
        </row>
        <row r="8840">
          <cell r="A8840">
            <v>7205530</v>
          </cell>
          <cell r="B8840" t="str">
            <v>Odbočné krabice...T 100 ED 6-5</v>
          </cell>
          <cell r="C8840">
            <v>1284</v>
          </cell>
          <cell r="D8840">
            <v>1</v>
          </cell>
          <cell r="E8840" t="str">
            <v>KS</v>
          </cell>
          <cell r="F8840">
            <v>1284</v>
          </cell>
        </row>
        <row r="8841">
          <cell r="A8841">
            <v>7205533</v>
          </cell>
          <cell r="B8841" t="str">
            <v>Odbočné krabice...T 100 ED 10-5</v>
          </cell>
          <cell r="C8841">
            <v>1601</v>
          </cell>
          <cell r="D8841">
            <v>1</v>
          </cell>
          <cell r="E8841" t="str">
            <v>KS</v>
          </cell>
          <cell r="F8841">
            <v>1601</v>
          </cell>
        </row>
        <row r="8842">
          <cell r="A8842">
            <v>7205536</v>
          </cell>
          <cell r="B8842" t="str">
            <v>Odbočné krabice...T 160 ED 16-5</v>
          </cell>
          <cell r="C8842">
            <v>1900</v>
          </cell>
          <cell r="D8842">
            <v>1</v>
          </cell>
          <cell r="E8842" t="str">
            <v>KS</v>
          </cell>
          <cell r="F8842">
            <v>1900</v>
          </cell>
        </row>
        <row r="8843">
          <cell r="A8843">
            <v>7205540</v>
          </cell>
          <cell r="B8843" t="str">
            <v>Odbočné krabice...T 100 ED 6-5 A</v>
          </cell>
          <cell r="C8843">
            <v>1431</v>
          </cell>
          <cell r="D8843">
            <v>1</v>
          </cell>
          <cell r="E8843" t="str">
            <v>KS</v>
          </cell>
          <cell r="F8843">
            <v>1431</v>
          </cell>
        </row>
        <row r="8844">
          <cell r="A8844">
            <v>7205543</v>
          </cell>
          <cell r="B8844" t="str">
            <v>Odbočné krabice...T 100 ED 10-5 A</v>
          </cell>
          <cell r="C8844">
            <v>1747</v>
          </cell>
          <cell r="D8844">
            <v>1</v>
          </cell>
          <cell r="E8844" t="str">
            <v>KS</v>
          </cell>
          <cell r="F8844">
            <v>1747</v>
          </cell>
        </row>
        <row r="8845">
          <cell r="A8845">
            <v>7205546</v>
          </cell>
          <cell r="B8845" t="str">
            <v>Odbočné krabice...T 160 ED 16-5 A</v>
          </cell>
          <cell r="C8845">
            <v>2012</v>
          </cell>
          <cell r="D8845">
            <v>1</v>
          </cell>
          <cell r="E8845" t="str">
            <v>KS</v>
          </cell>
          <cell r="F8845">
            <v>2012</v>
          </cell>
        </row>
        <row r="8846">
          <cell r="A8846">
            <v>7205550</v>
          </cell>
          <cell r="B8846" t="str">
            <v>Odbočné krabice...T 100 ED 6-6 F</v>
          </cell>
          <cell r="C8846">
            <v>2100</v>
          </cell>
          <cell r="D8846">
            <v>1</v>
          </cell>
          <cell r="E8846" t="str">
            <v>KS</v>
          </cell>
          <cell r="F8846">
            <v>2100</v>
          </cell>
        </row>
        <row r="8847">
          <cell r="A8847">
            <v>7205553</v>
          </cell>
          <cell r="B8847" t="str">
            <v>Odbočné krabice...T 100 ED 10-6 F</v>
          </cell>
          <cell r="C8847">
            <v>2497</v>
          </cell>
          <cell r="D8847">
            <v>1</v>
          </cell>
          <cell r="E8847" t="str">
            <v>KS</v>
          </cell>
          <cell r="F8847">
            <v>2497</v>
          </cell>
        </row>
        <row r="8848">
          <cell r="A8848">
            <v>7205556</v>
          </cell>
          <cell r="B8848" t="str">
            <v>Odbočné krabice...T 160 ED 16-6 F</v>
          </cell>
          <cell r="C8848">
            <v>3779</v>
          </cell>
          <cell r="D8848">
            <v>1</v>
          </cell>
          <cell r="E8848" t="str">
            <v>KS</v>
          </cell>
          <cell r="F8848">
            <v>3779</v>
          </cell>
        </row>
        <row r="8849">
          <cell r="A8849">
            <v>7205560</v>
          </cell>
          <cell r="B8849" t="str">
            <v>Odbočné krabice...T 100 ED 6-6 AF</v>
          </cell>
          <cell r="C8849">
            <v>2306</v>
          </cell>
          <cell r="D8849">
            <v>1</v>
          </cell>
          <cell r="E8849" t="str">
            <v>KS</v>
          </cell>
          <cell r="F8849">
            <v>2306</v>
          </cell>
        </row>
        <row r="8850">
          <cell r="A8850">
            <v>7205563</v>
          </cell>
          <cell r="B8850" t="str">
            <v>Odbočné krabice...T 100 ED 10-6 AF</v>
          </cell>
          <cell r="C8850">
            <v>2698</v>
          </cell>
          <cell r="D8850">
            <v>1</v>
          </cell>
          <cell r="E8850" t="str">
            <v>KS</v>
          </cell>
          <cell r="F8850">
            <v>2698</v>
          </cell>
        </row>
        <row r="8851">
          <cell r="A8851">
            <v>7205570</v>
          </cell>
          <cell r="B8851" t="str">
            <v>Pojistkový držák...TE-FH 520</v>
          </cell>
          <cell r="C8851">
            <v>619</v>
          </cell>
          <cell r="D8851">
            <v>1</v>
          </cell>
          <cell r="E8851" t="str">
            <v>KS</v>
          </cell>
          <cell r="F8851">
            <v>619</v>
          </cell>
        </row>
        <row r="8852">
          <cell r="A8852">
            <v>7205580</v>
          </cell>
          <cell r="B8852" t="str">
            <v>Odbočné krabice...T 100 ED 4-10 D</v>
          </cell>
          <cell r="C8852">
            <v>1779</v>
          </cell>
          <cell r="D8852">
            <v>1</v>
          </cell>
          <cell r="E8852" t="str">
            <v>KS</v>
          </cell>
          <cell r="F8852">
            <v>1779</v>
          </cell>
        </row>
        <row r="8853">
          <cell r="A8853">
            <v>7205583</v>
          </cell>
          <cell r="B8853" t="str">
            <v>Odbočné krabice...T 100 ED 4-10 AD</v>
          </cell>
          <cell r="C8853">
            <v>2000</v>
          </cell>
          <cell r="D8853">
            <v>1</v>
          </cell>
          <cell r="E8853" t="str">
            <v>KS</v>
          </cell>
          <cell r="F8853">
            <v>2000</v>
          </cell>
        </row>
        <row r="8854">
          <cell r="A8854">
            <v>7205590</v>
          </cell>
          <cell r="B8854" t="str">
            <v>Odbočné krabice...T 350 ED 4-28 AD</v>
          </cell>
          <cell r="C8854">
            <v>4167</v>
          </cell>
          <cell r="D8854">
            <v>1</v>
          </cell>
          <cell r="E8854" t="str">
            <v>KS</v>
          </cell>
          <cell r="F8854">
            <v>4167</v>
          </cell>
        </row>
        <row r="8855">
          <cell r="A8855">
            <v>7205657</v>
          </cell>
          <cell r="B8855" t="str">
            <v>Kabelová vývodka...V-TEC VM16+ OR</v>
          </cell>
          <cell r="C8855">
            <v>29.49</v>
          </cell>
          <cell r="D8855">
            <v>100</v>
          </cell>
          <cell r="E8855" t="str">
            <v>KS</v>
          </cell>
          <cell r="F8855">
            <v>2949</v>
          </cell>
        </row>
        <row r="8856">
          <cell r="A8856">
            <v>7205660</v>
          </cell>
          <cell r="B8856" t="str">
            <v>Kabelová vývodka...V-TEC VM20+ OR</v>
          </cell>
          <cell r="C8856">
            <v>41.03</v>
          </cell>
          <cell r="D8856">
            <v>100</v>
          </cell>
          <cell r="E8856" t="str">
            <v>KS</v>
          </cell>
          <cell r="F8856">
            <v>4103</v>
          </cell>
        </row>
        <row r="8857">
          <cell r="A8857">
            <v>7205663</v>
          </cell>
          <cell r="B8857" t="str">
            <v>Kabelová vývodka...V-TEC VM25+ OR</v>
          </cell>
          <cell r="C8857">
            <v>65.989999999999995</v>
          </cell>
          <cell r="D8857">
            <v>100</v>
          </cell>
          <cell r="E8857" t="str">
            <v>KS</v>
          </cell>
          <cell r="F8857">
            <v>6599</v>
          </cell>
        </row>
        <row r="8858">
          <cell r="A8858">
            <v>7205666</v>
          </cell>
          <cell r="B8858" t="str">
            <v>Kabelová vývodka...V-TEC VM32+ OR</v>
          </cell>
          <cell r="C8858">
            <v>123.01</v>
          </cell>
          <cell r="D8858">
            <v>100</v>
          </cell>
          <cell r="E8858" t="str">
            <v>KS</v>
          </cell>
          <cell r="F8858">
            <v>12301</v>
          </cell>
        </row>
        <row r="8859">
          <cell r="A8859">
            <v>7205669</v>
          </cell>
          <cell r="B8859" t="str">
            <v>Kabelová vývodka...V-TEC VM40+ OR</v>
          </cell>
          <cell r="C8859">
            <v>169.37</v>
          </cell>
          <cell r="D8859">
            <v>100</v>
          </cell>
          <cell r="E8859" t="str">
            <v>KS</v>
          </cell>
          <cell r="F8859">
            <v>16937</v>
          </cell>
        </row>
        <row r="8860">
          <cell r="A8860">
            <v>7205675</v>
          </cell>
          <cell r="B8860" t="str">
            <v>Těsnění...EDK 25 OR</v>
          </cell>
          <cell r="C8860">
            <v>10.98</v>
          </cell>
          <cell r="D8860">
            <v>100</v>
          </cell>
          <cell r="E8860" t="str">
            <v>KS</v>
          </cell>
          <cell r="F8860">
            <v>1098</v>
          </cell>
        </row>
        <row r="8861">
          <cell r="A8861">
            <v>7205677</v>
          </cell>
          <cell r="B8861" t="str">
            <v>Těsnění...EDK 32 OR</v>
          </cell>
          <cell r="C8861">
            <v>14.63</v>
          </cell>
          <cell r="D8861">
            <v>100</v>
          </cell>
          <cell r="E8861" t="str">
            <v>KS</v>
          </cell>
          <cell r="F8861">
            <v>1463</v>
          </cell>
        </row>
        <row r="8862">
          <cell r="A8862">
            <v>7205700</v>
          </cell>
          <cell r="B8862" t="str">
            <v>Keramická svorka...TK 04</v>
          </cell>
          <cell r="C8862">
            <v>88.6</v>
          </cell>
          <cell r="D8862">
            <v>100</v>
          </cell>
          <cell r="E8862" t="str">
            <v>KS</v>
          </cell>
          <cell r="F8862">
            <v>8860</v>
          </cell>
        </row>
        <row r="8863">
          <cell r="A8863">
            <v>7205702</v>
          </cell>
          <cell r="B8863" t="str">
            <v>Keramická svorka...TK 06</v>
          </cell>
          <cell r="C8863">
            <v>89.22</v>
          </cell>
          <cell r="D8863">
            <v>100</v>
          </cell>
          <cell r="E8863" t="str">
            <v>KS</v>
          </cell>
          <cell r="F8863">
            <v>8922</v>
          </cell>
        </row>
        <row r="8864">
          <cell r="A8864">
            <v>7205703</v>
          </cell>
          <cell r="B8864" t="str">
            <v>Keramická svorka...TK 06-2</v>
          </cell>
          <cell r="C8864">
            <v>118.72</v>
          </cell>
          <cell r="D8864">
            <v>100</v>
          </cell>
          <cell r="E8864" t="str">
            <v>KS</v>
          </cell>
          <cell r="F8864">
            <v>11872</v>
          </cell>
        </row>
        <row r="8865">
          <cell r="A8865">
            <v>7205704</v>
          </cell>
          <cell r="B8865" t="str">
            <v>Keramická svorka...TK 10</v>
          </cell>
          <cell r="C8865">
            <v>178.42</v>
          </cell>
          <cell r="D8865">
            <v>100</v>
          </cell>
          <cell r="E8865" t="str">
            <v>KS</v>
          </cell>
          <cell r="F8865">
            <v>17842</v>
          </cell>
        </row>
        <row r="8866">
          <cell r="A8866">
            <v>7205705</v>
          </cell>
          <cell r="B8866" t="str">
            <v>Keramická svorka...TK 10-2</v>
          </cell>
          <cell r="C8866">
            <v>221.26</v>
          </cell>
          <cell r="D8866">
            <v>100</v>
          </cell>
          <cell r="E8866" t="str">
            <v>KS</v>
          </cell>
          <cell r="F8866">
            <v>22126</v>
          </cell>
        </row>
        <row r="8867">
          <cell r="A8867">
            <v>7205706</v>
          </cell>
          <cell r="B8867" t="str">
            <v>Keramická svorka...TK 16</v>
          </cell>
          <cell r="C8867">
            <v>269.22000000000003</v>
          </cell>
          <cell r="D8867">
            <v>100</v>
          </cell>
          <cell r="E8867" t="str">
            <v>KS</v>
          </cell>
          <cell r="F8867">
            <v>26922</v>
          </cell>
        </row>
        <row r="8868">
          <cell r="A8868">
            <v>7205707</v>
          </cell>
          <cell r="B8868" t="str">
            <v>Keramická svorka...TK 16-2</v>
          </cell>
          <cell r="C8868">
            <v>316.44</v>
          </cell>
          <cell r="D8868">
            <v>100</v>
          </cell>
          <cell r="E8868" t="str">
            <v>KS</v>
          </cell>
          <cell r="F8868">
            <v>31644</v>
          </cell>
        </row>
        <row r="8869">
          <cell r="A8869">
            <v>7205708</v>
          </cell>
          <cell r="B8869" t="str">
            <v>Svorka ochranného vodiče...TPE 04</v>
          </cell>
          <cell r="C8869">
            <v>60.61</v>
          </cell>
          <cell r="D8869">
            <v>100</v>
          </cell>
          <cell r="E8869" t="str">
            <v>KS</v>
          </cell>
          <cell r="F8869">
            <v>6061</v>
          </cell>
        </row>
        <row r="8870">
          <cell r="A8870">
            <v>7215150</v>
          </cell>
          <cell r="B8870" t="str">
            <v>Protipožární kanál I90/E30...BSK 090506</v>
          </cell>
          <cell r="C8870">
            <v>5554</v>
          </cell>
          <cell r="D8870">
            <v>1</v>
          </cell>
          <cell r="E8870" t="str">
            <v>M</v>
          </cell>
          <cell r="F8870">
            <v>5554</v>
          </cell>
        </row>
        <row r="8871">
          <cell r="A8871">
            <v>7215154</v>
          </cell>
          <cell r="B8871" t="str">
            <v>Protipožární kanál I90/E30...BSK 090511</v>
          </cell>
          <cell r="C8871">
            <v>5860</v>
          </cell>
          <cell r="D8871">
            <v>1</v>
          </cell>
          <cell r="E8871" t="str">
            <v>M</v>
          </cell>
          <cell r="F8871">
            <v>5860</v>
          </cell>
        </row>
        <row r="8872">
          <cell r="A8872">
            <v>7215158</v>
          </cell>
          <cell r="B8872" t="str">
            <v>Protipožární kanál I90/E30...BSK 090521</v>
          </cell>
          <cell r="C8872">
            <v>8469</v>
          </cell>
          <cell r="D8872">
            <v>1</v>
          </cell>
          <cell r="E8872" t="str">
            <v>M</v>
          </cell>
          <cell r="F8872">
            <v>8469</v>
          </cell>
        </row>
        <row r="8873">
          <cell r="A8873">
            <v>7215162</v>
          </cell>
          <cell r="B8873" t="str">
            <v>Protipožární kanál I90/E30...BSK 091016</v>
          </cell>
          <cell r="C8873">
            <v>8439</v>
          </cell>
          <cell r="D8873">
            <v>1</v>
          </cell>
          <cell r="E8873" t="str">
            <v>M</v>
          </cell>
          <cell r="F8873">
            <v>8439</v>
          </cell>
        </row>
        <row r="8874">
          <cell r="A8874">
            <v>7215166</v>
          </cell>
          <cell r="B8874" t="str">
            <v>Protipožární kanál I90/E30...BSK 091026</v>
          </cell>
          <cell r="C8874">
            <v>9581</v>
          </cell>
          <cell r="D8874">
            <v>1</v>
          </cell>
          <cell r="E8874" t="str">
            <v>M</v>
          </cell>
          <cell r="F8874">
            <v>9581</v>
          </cell>
        </row>
        <row r="8875">
          <cell r="A8875">
            <v>7215288</v>
          </cell>
          <cell r="B8875" t="str">
            <v>Držák...LHS 20</v>
          </cell>
          <cell r="C8875">
            <v>138</v>
          </cell>
          <cell r="D8875">
            <v>1</v>
          </cell>
          <cell r="E8875" t="str">
            <v>KS</v>
          </cell>
          <cell r="F8875">
            <v>138</v>
          </cell>
        </row>
        <row r="8876">
          <cell r="A8876">
            <v>7215290</v>
          </cell>
          <cell r="B8876" t="str">
            <v>Držák...LHS 40</v>
          </cell>
          <cell r="C8876">
            <v>147</v>
          </cell>
          <cell r="D8876">
            <v>1</v>
          </cell>
          <cell r="E8876" t="str">
            <v>KS</v>
          </cell>
          <cell r="F8876">
            <v>147</v>
          </cell>
        </row>
        <row r="8877">
          <cell r="A8877">
            <v>7215292</v>
          </cell>
          <cell r="B8877" t="str">
            <v>Držák...LHS 60</v>
          </cell>
          <cell r="C8877">
            <v>157</v>
          </cell>
          <cell r="D8877">
            <v>1</v>
          </cell>
          <cell r="E8877" t="str">
            <v>KS</v>
          </cell>
          <cell r="F8877">
            <v>157</v>
          </cell>
        </row>
        <row r="8878">
          <cell r="A8878">
            <v>7215383</v>
          </cell>
          <cell r="B8878" t="str">
            <v>Spojovací sada...KVS-2</v>
          </cell>
          <cell r="C8878">
            <v>2415</v>
          </cell>
          <cell r="D8878">
            <v>1</v>
          </cell>
          <cell r="E8878" t="str">
            <v>KS</v>
          </cell>
          <cell r="F8878">
            <v>2415</v>
          </cell>
        </row>
        <row r="8879">
          <cell r="A8879">
            <v>7215423</v>
          </cell>
          <cell r="B8879" t="str">
            <v>Těsnicí pásek...BSK-D0930</v>
          </cell>
          <cell r="C8879">
            <v>1514</v>
          </cell>
          <cell r="D8879">
            <v>1</v>
          </cell>
          <cell r="E8879" t="str">
            <v>KS</v>
          </cell>
          <cell r="F8879">
            <v>1514</v>
          </cell>
        </row>
        <row r="8880">
          <cell r="A8880">
            <v>7215432</v>
          </cell>
          <cell r="B8880" t="str">
            <v>Těsnicí pásek...BSK-D1260</v>
          </cell>
          <cell r="C8880">
            <v>3170</v>
          </cell>
          <cell r="D8880">
            <v>1</v>
          </cell>
          <cell r="E8880" t="str">
            <v>KS</v>
          </cell>
          <cell r="F8880">
            <v>3170</v>
          </cell>
        </row>
        <row r="8881">
          <cell r="A8881">
            <v>7215434</v>
          </cell>
          <cell r="B8881" t="str">
            <v>Tesnění...KDS-30</v>
          </cell>
          <cell r="C8881">
            <v>1668</v>
          </cell>
          <cell r="D8881">
            <v>1</v>
          </cell>
          <cell r="E8881" t="str">
            <v>KS</v>
          </cell>
          <cell r="F8881">
            <v>1668</v>
          </cell>
        </row>
        <row r="8882">
          <cell r="A8882">
            <v>7215436</v>
          </cell>
          <cell r="B8882" t="str">
            <v>Tesnění...KDS-40</v>
          </cell>
          <cell r="C8882">
            <v>2103</v>
          </cell>
          <cell r="D8882">
            <v>1</v>
          </cell>
          <cell r="E8882" t="str">
            <v>KS</v>
          </cell>
          <cell r="F8882">
            <v>2103</v>
          </cell>
        </row>
        <row r="8883">
          <cell r="A8883">
            <v>7215438</v>
          </cell>
          <cell r="B8883" t="str">
            <v>Tesnění...KDS-60</v>
          </cell>
          <cell r="C8883">
            <v>3164</v>
          </cell>
          <cell r="D8883">
            <v>1</v>
          </cell>
          <cell r="E8883" t="str">
            <v>KS</v>
          </cell>
          <cell r="F8883">
            <v>3164</v>
          </cell>
        </row>
        <row r="8884">
          <cell r="A8884">
            <v>7215458</v>
          </cell>
          <cell r="B8884" t="str">
            <v>Zdvojovací díl...BSK-A0910</v>
          </cell>
          <cell r="C8884">
            <v>595</v>
          </cell>
          <cell r="D8884">
            <v>1</v>
          </cell>
          <cell r="E8884" t="str">
            <v>KS</v>
          </cell>
          <cell r="F8884">
            <v>595</v>
          </cell>
        </row>
        <row r="8885">
          <cell r="A8885">
            <v>7215462</v>
          </cell>
          <cell r="B8885" t="str">
            <v>Prvek zdvojení...KAD-10040</v>
          </cell>
          <cell r="C8885">
            <v>1478</v>
          </cell>
          <cell r="D8885">
            <v>1</v>
          </cell>
          <cell r="E8885" t="str">
            <v>KS</v>
          </cell>
          <cell r="F8885">
            <v>1478</v>
          </cell>
        </row>
        <row r="8886">
          <cell r="A8886">
            <v>7215464</v>
          </cell>
          <cell r="B8886" t="str">
            <v>Prvek zdvojení...KAD-8040</v>
          </cell>
          <cell r="C8886">
            <v>1445</v>
          </cell>
          <cell r="D8886">
            <v>1</v>
          </cell>
          <cell r="E8886" t="str">
            <v>KS</v>
          </cell>
          <cell r="F8886">
            <v>1445</v>
          </cell>
        </row>
        <row r="8887">
          <cell r="A8887">
            <v>7215480</v>
          </cell>
          <cell r="B8887" t="str">
            <v>Úhelník...PLCD-SB0810</v>
          </cell>
          <cell r="C8887">
            <v>72.650000000000006</v>
          </cell>
          <cell r="D8887">
            <v>100</v>
          </cell>
          <cell r="E8887" t="str">
            <v>KS</v>
          </cell>
          <cell r="F8887">
            <v>7265</v>
          </cell>
        </row>
        <row r="8888">
          <cell r="A8888">
            <v>7215484</v>
          </cell>
          <cell r="B8888" t="str">
            <v>Úhelník...PLCD-SB1220</v>
          </cell>
          <cell r="C8888">
            <v>91.43</v>
          </cell>
          <cell r="D8888">
            <v>100</v>
          </cell>
          <cell r="E8888" t="str">
            <v>KS</v>
          </cell>
          <cell r="F8888">
            <v>9143</v>
          </cell>
        </row>
        <row r="8889">
          <cell r="A8889">
            <v>7215490</v>
          </cell>
          <cell r="B8889" t="str">
            <v>Úhelník...PLCD-SC0810</v>
          </cell>
          <cell r="C8889">
            <v>92.57</v>
          </cell>
          <cell r="D8889">
            <v>100</v>
          </cell>
          <cell r="E8889" t="str">
            <v>KS</v>
          </cell>
          <cell r="F8889">
            <v>9257</v>
          </cell>
        </row>
        <row r="8890">
          <cell r="A8890">
            <v>7215494</v>
          </cell>
          <cell r="B8890" t="str">
            <v>Úhelník...PLCD-SC1220</v>
          </cell>
          <cell r="C8890">
            <v>124.28</v>
          </cell>
          <cell r="D8890">
            <v>100</v>
          </cell>
          <cell r="E8890" t="str">
            <v>KS</v>
          </cell>
          <cell r="F8890">
            <v>12428</v>
          </cell>
        </row>
        <row r="8891">
          <cell r="A8891">
            <v>7215702</v>
          </cell>
          <cell r="B8891" t="str">
            <v>Odlehčení tahu...ZSE90-25-11</v>
          </cell>
          <cell r="C8891">
            <v>5414</v>
          </cell>
          <cell r="D8891">
            <v>1</v>
          </cell>
          <cell r="E8891" t="str">
            <v>KS</v>
          </cell>
          <cell r="F8891">
            <v>5414</v>
          </cell>
        </row>
        <row r="8892">
          <cell r="A8892">
            <v>7215706</v>
          </cell>
          <cell r="B8892" t="str">
            <v>Odlehčení v tahu...ZSE90-35-11</v>
          </cell>
          <cell r="C8892">
            <v>6085</v>
          </cell>
          <cell r="D8892">
            <v>1</v>
          </cell>
          <cell r="E8892" t="str">
            <v>KS</v>
          </cell>
          <cell r="F8892">
            <v>6085</v>
          </cell>
        </row>
        <row r="8893">
          <cell r="A8893">
            <v>7215709</v>
          </cell>
          <cell r="B8893" t="str">
            <v>Izolace odlehčení tahu...ZSE90-45-11</v>
          </cell>
          <cell r="C8893">
            <v>6502</v>
          </cell>
          <cell r="D8893">
            <v>1</v>
          </cell>
          <cell r="E8893" t="str">
            <v>KS</v>
          </cell>
          <cell r="F8893">
            <v>6502</v>
          </cell>
        </row>
        <row r="8894">
          <cell r="A8894">
            <v>7215713</v>
          </cell>
          <cell r="B8894" t="str">
            <v>Odlehčení v tahu...ZSE90-25-17</v>
          </cell>
          <cell r="C8894">
            <v>6127</v>
          </cell>
          <cell r="D8894">
            <v>1</v>
          </cell>
          <cell r="E8894" t="str">
            <v>KS</v>
          </cell>
          <cell r="F8894">
            <v>6127</v>
          </cell>
        </row>
        <row r="8895">
          <cell r="A8895">
            <v>7215716</v>
          </cell>
          <cell r="B8895" t="str">
            <v>Odlehčení v tahu...ZSE90-35-17</v>
          </cell>
          <cell r="C8895">
            <v>7176</v>
          </cell>
          <cell r="D8895">
            <v>1</v>
          </cell>
          <cell r="E8895" t="str">
            <v>KS</v>
          </cell>
          <cell r="F8895">
            <v>7176</v>
          </cell>
        </row>
        <row r="8896">
          <cell r="A8896">
            <v>7215719</v>
          </cell>
          <cell r="B8896" t="str">
            <v>Odlehčení v tahu...ZSE90-45-17</v>
          </cell>
          <cell r="C8896">
            <v>7532</v>
          </cell>
          <cell r="D8896">
            <v>1</v>
          </cell>
          <cell r="E8896" t="str">
            <v>KS</v>
          </cell>
          <cell r="F8896">
            <v>7532</v>
          </cell>
        </row>
        <row r="8897">
          <cell r="A8897">
            <v>7215726</v>
          </cell>
          <cell r="B8897" t="str">
            <v>Ochrana pro odlehčení v tahu...ZSE90-55-17</v>
          </cell>
          <cell r="C8897">
            <v>8237</v>
          </cell>
          <cell r="D8897">
            <v>1</v>
          </cell>
          <cell r="E8897" t="str">
            <v>KS</v>
          </cell>
          <cell r="F8897">
            <v>8237</v>
          </cell>
        </row>
        <row r="8898">
          <cell r="A8898">
            <v>7215730</v>
          </cell>
          <cell r="B8898" t="str">
            <v>Odlehčení v tahu...ZSE90-65-17</v>
          </cell>
          <cell r="C8898">
            <v>9015</v>
          </cell>
          <cell r="D8898">
            <v>1</v>
          </cell>
          <cell r="E8898" t="str">
            <v>KS</v>
          </cell>
          <cell r="F8898">
            <v>9015</v>
          </cell>
        </row>
        <row r="8899">
          <cell r="A8899">
            <v>7215750</v>
          </cell>
          <cell r="B8899" t="str">
            <v>Identifikační štítek...KS-ZSE DE</v>
          </cell>
          <cell r="C8899">
            <v>194</v>
          </cell>
          <cell r="D8899">
            <v>1</v>
          </cell>
          <cell r="E8899" t="str">
            <v>KS</v>
          </cell>
          <cell r="F8899">
            <v>194</v>
          </cell>
        </row>
        <row r="8900">
          <cell r="A8900">
            <v>7215760</v>
          </cell>
          <cell r="B8900" t="str">
            <v>Odlehčení v tahu...ZSE90-25-11 L</v>
          </cell>
          <cell r="C8900">
            <v>4337</v>
          </cell>
          <cell r="D8900">
            <v>1</v>
          </cell>
          <cell r="E8900" t="str">
            <v>KS</v>
          </cell>
          <cell r="F8900">
            <v>4337</v>
          </cell>
        </row>
        <row r="8901">
          <cell r="A8901">
            <v>7215762</v>
          </cell>
          <cell r="B8901" t="str">
            <v>Odlehčení v tahu...ZSE90-35-11 L</v>
          </cell>
          <cell r="C8901">
            <v>4815</v>
          </cell>
          <cell r="D8901">
            <v>1</v>
          </cell>
          <cell r="E8901" t="str">
            <v>KS</v>
          </cell>
          <cell r="F8901">
            <v>4815</v>
          </cell>
        </row>
        <row r="8902">
          <cell r="A8902">
            <v>7215764</v>
          </cell>
          <cell r="B8902" t="str">
            <v>Odlehčení v tahu...ZSE90-45-11 L</v>
          </cell>
          <cell r="C8902">
            <v>5243</v>
          </cell>
          <cell r="D8902">
            <v>1</v>
          </cell>
          <cell r="E8902" t="str">
            <v>KS</v>
          </cell>
          <cell r="F8902">
            <v>5243</v>
          </cell>
        </row>
        <row r="8903">
          <cell r="A8903">
            <v>7215766</v>
          </cell>
          <cell r="B8903" t="str">
            <v>Odlehčení v tahu...ZSE90-25-17 L</v>
          </cell>
          <cell r="C8903">
            <v>4986</v>
          </cell>
          <cell r="D8903">
            <v>1</v>
          </cell>
          <cell r="E8903" t="str">
            <v>KS</v>
          </cell>
          <cell r="F8903">
            <v>4986</v>
          </cell>
        </row>
        <row r="8904">
          <cell r="A8904">
            <v>7215768</v>
          </cell>
          <cell r="B8904" t="str">
            <v>Odlehčení v tahu...ZSE90-35-17 L</v>
          </cell>
          <cell r="C8904">
            <v>5630</v>
          </cell>
          <cell r="D8904">
            <v>1</v>
          </cell>
          <cell r="E8904" t="str">
            <v>KS</v>
          </cell>
          <cell r="F8904">
            <v>5630</v>
          </cell>
        </row>
        <row r="8905">
          <cell r="A8905">
            <v>7215770</v>
          </cell>
          <cell r="B8905" t="str">
            <v>Odlehčení v tahu...ZSE90-45-17 L</v>
          </cell>
          <cell r="C8905">
            <v>6059</v>
          </cell>
          <cell r="D8905">
            <v>1</v>
          </cell>
          <cell r="E8905" t="str">
            <v>KS</v>
          </cell>
          <cell r="F8905">
            <v>6059</v>
          </cell>
        </row>
        <row r="8906">
          <cell r="A8906">
            <v>7215772</v>
          </cell>
          <cell r="B8906" t="str">
            <v>Odlehčení v tahu...ZSE90-55-17 L</v>
          </cell>
          <cell r="C8906">
            <v>6589</v>
          </cell>
          <cell r="D8906">
            <v>1</v>
          </cell>
          <cell r="E8906" t="str">
            <v>KS</v>
          </cell>
          <cell r="F8906">
            <v>6589</v>
          </cell>
        </row>
        <row r="8907">
          <cell r="A8907">
            <v>7215774</v>
          </cell>
          <cell r="B8907" t="str">
            <v>Odlehčení v tahu...ZSE90-65-17 L</v>
          </cell>
          <cell r="C8907">
            <v>7148</v>
          </cell>
          <cell r="D8907">
            <v>1</v>
          </cell>
          <cell r="E8907" t="str">
            <v>KS</v>
          </cell>
          <cell r="F8907">
            <v>7148</v>
          </cell>
        </row>
        <row r="8908">
          <cell r="A8908">
            <v>7215780</v>
          </cell>
          <cell r="B8908" t="str">
            <v>Odlehčení v tahu...ZSE90-21-17 LH</v>
          </cell>
          <cell r="C8908">
            <v>6411</v>
          </cell>
          <cell r="D8908">
            <v>1</v>
          </cell>
          <cell r="E8908" t="str">
            <v>KS</v>
          </cell>
          <cell r="F8908">
            <v>6411</v>
          </cell>
        </row>
        <row r="8909">
          <cell r="A8909">
            <v>7215782</v>
          </cell>
          <cell r="B8909" t="str">
            <v>Odlehčení v tahu...ZSE90-31-17 LH</v>
          </cell>
          <cell r="C8909">
            <v>7239</v>
          </cell>
          <cell r="D8909">
            <v>1</v>
          </cell>
          <cell r="E8909" t="str">
            <v>KS</v>
          </cell>
          <cell r="F8909">
            <v>7239</v>
          </cell>
        </row>
        <row r="8910">
          <cell r="A8910">
            <v>7215784</v>
          </cell>
          <cell r="B8910" t="str">
            <v>Odlehčení v tahu...ZSE90-41-17 LH</v>
          </cell>
          <cell r="C8910">
            <v>7789</v>
          </cell>
          <cell r="D8910">
            <v>1</v>
          </cell>
          <cell r="E8910" t="str">
            <v>KS</v>
          </cell>
          <cell r="F8910">
            <v>7789</v>
          </cell>
        </row>
        <row r="8911">
          <cell r="A8911">
            <v>7215786</v>
          </cell>
          <cell r="B8911" t="str">
            <v>Odlehčení v tahu...ZSE90-51-17 LH</v>
          </cell>
          <cell r="C8911">
            <v>8471</v>
          </cell>
          <cell r="D8911">
            <v>1</v>
          </cell>
          <cell r="E8911" t="str">
            <v>KS</v>
          </cell>
          <cell r="F8911">
            <v>8471</v>
          </cell>
        </row>
        <row r="8912">
          <cell r="A8912">
            <v>7215788</v>
          </cell>
          <cell r="B8912" t="str">
            <v>Odlehčení v tahu...ZSE90-61-17 LH</v>
          </cell>
          <cell r="C8912">
            <v>9190</v>
          </cell>
          <cell r="D8912">
            <v>1</v>
          </cell>
          <cell r="E8912" t="str">
            <v>KS</v>
          </cell>
          <cell r="F8912">
            <v>9190</v>
          </cell>
        </row>
        <row r="8913">
          <cell r="A8913">
            <v>7215800</v>
          </cell>
          <cell r="B8913" t="str">
            <v>Úhelník...PLCD D060810</v>
          </cell>
          <cell r="C8913">
            <v>7427</v>
          </cell>
          <cell r="D8913">
            <v>1</v>
          </cell>
          <cell r="E8913" t="str">
            <v>M</v>
          </cell>
          <cell r="F8913">
            <v>7427</v>
          </cell>
        </row>
        <row r="8914">
          <cell r="A8914">
            <v>7215804</v>
          </cell>
          <cell r="B8914" t="str">
            <v>Úhelník...PLCD D061220</v>
          </cell>
          <cell r="C8914">
            <v>8953</v>
          </cell>
          <cell r="D8914">
            <v>1</v>
          </cell>
          <cell r="E8914" t="str">
            <v>M</v>
          </cell>
          <cell r="F8914">
            <v>8953</v>
          </cell>
        </row>
        <row r="8915">
          <cell r="A8915">
            <v>7215810</v>
          </cell>
          <cell r="B8915" t="str">
            <v>Úhelník...PLCD D090810</v>
          </cell>
          <cell r="C8915">
            <v>9232</v>
          </cell>
          <cell r="D8915">
            <v>1</v>
          </cell>
          <cell r="E8915" t="str">
            <v>M</v>
          </cell>
          <cell r="F8915">
            <v>9232</v>
          </cell>
        </row>
        <row r="8916">
          <cell r="A8916">
            <v>7215814</v>
          </cell>
          <cell r="B8916" t="str">
            <v>Úhelník...PLCD D091220</v>
          </cell>
          <cell r="C8916">
            <v>11999</v>
          </cell>
          <cell r="D8916">
            <v>1</v>
          </cell>
          <cell r="E8916" t="str">
            <v>M</v>
          </cell>
          <cell r="F8916">
            <v>11999</v>
          </cell>
        </row>
        <row r="8917">
          <cell r="A8917">
            <v>7215820</v>
          </cell>
          <cell r="B8917" t="str">
            <v>Úhelník...PLCD W060810</v>
          </cell>
          <cell r="C8917">
            <v>1217</v>
          </cell>
          <cell r="D8917">
            <v>1</v>
          </cell>
          <cell r="E8917" t="str">
            <v>KS</v>
          </cell>
          <cell r="F8917">
            <v>1217</v>
          </cell>
        </row>
        <row r="8918">
          <cell r="A8918">
            <v>7215824</v>
          </cell>
          <cell r="B8918" t="str">
            <v>Úhelník...PLCD W061220</v>
          </cell>
          <cell r="C8918">
            <v>1341</v>
          </cell>
          <cell r="D8918">
            <v>1</v>
          </cell>
          <cell r="E8918" t="str">
            <v>KS</v>
          </cell>
          <cell r="F8918">
            <v>1341</v>
          </cell>
        </row>
        <row r="8919">
          <cell r="A8919">
            <v>7215830</v>
          </cell>
          <cell r="B8919" t="str">
            <v>Úhelník...PLCD W090810</v>
          </cell>
          <cell r="C8919">
            <v>1388</v>
          </cell>
          <cell r="D8919">
            <v>1</v>
          </cell>
          <cell r="E8919" t="str">
            <v>KS</v>
          </cell>
          <cell r="F8919">
            <v>1388</v>
          </cell>
        </row>
        <row r="8920">
          <cell r="A8920">
            <v>7215834</v>
          </cell>
          <cell r="B8920" t="str">
            <v>Úhelník...PLCD W091220</v>
          </cell>
          <cell r="C8920">
            <v>1496</v>
          </cell>
          <cell r="D8920">
            <v>1</v>
          </cell>
          <cell r="E8920" t="str">
            <v>KS</v>
          </cell>
          <cell r="F8920">
            <v>1496</v>
          </cell>
        </row>
        <row r="8921">
          <cell r="A8921">
            <v>7215840</v>
          </cell>
          <cell r="B8921" t="str">
            <v>Úhelník...PLCD E060810</v>
          </cell>
          <cell r="C8921">
            <v>1242</v>
          </cell>
          <cell r="D8921">
            <v>1</v>
          </cell>
          <cell r="E8921" t="str">
            <v>KS</v>
          </cell>
          <cell r="F8921">
            <v>1242</v>
          </cell>
        </row>
        <row r="8922">
          <cell r="A8922">
            <v>7215844</v>
          </cell>
          <cell r="B8922" t="str">
            <v>Úhelník...PLCD E061220</v>
          </cell>
          <cell r="C8922">
            <v>1647</v>
          </cell>
          <cell r="D8922">
            <v>1</v>
          </cell>
          <cell r="E8922" t="str">
            <v>KS</v>
          </cell>
          <cell r="F8922">
            <v>1647</v>
          </cell>
        </row>
        <row r="8923">
          <cell r="A8923">
            <v>7215850</v>
          </cell>
          <cell r="B8923" t="str">
            <v>Úhelník...PLCD E090810</v>
          </cell>
          <cell r="C8923">
            <v>1846</v>
          </cell>
          <cell r="D8923">
            <v>1</v>
          </cell>
          <cell r="E8923" t="str">
            <v>KS</v>
          </cell>
          <cell r="F8923">
            <v>1846</v>
          </cell>
        </row>
        <row r="8924">
          <cell r="A8924">
            <v>7215854</v>
          </cell>
          <cell r="B8924" t="str">
            <v>Úhelník...PLCD E091220</v>
          </cell>
          <cell r="C8924">
            <v>2343</v>
          </cell>
          <cell r="D8924">
            <v>1</v>
          </cell>
          <cell r="E8924" t="str">
            <v>KS</v>
          </cell>
          <cell r="F8924">
            <v>2343</v>
          </cell>
        </row>
        <row r="8925">
          <cell r="A8925">
            <v>7216300</v>
          </cell>
          <cell r="B8925" t="str">
            <v>Protipož. kanál I30 bis I120...BSKM 0711 FS</v>
          </cell>
          <cell r="C8925">
            <v>5936</v>
          </cell>
          <cell r="D8925">
            <v>1</v>
          </cell>
          <cell r="E8925" t="str">
            <v>M</v>
          </cell>
          <cell r="F8925">
            <v>5936</v>
          </cell>
        </row>
        <row r="8926">
          <cell r="A8926">
            <v>7216315</v>
          </cell>
          <cell r="B8926" t="str">
            <v>Úchyt...BSKM-AD 0711 FS</v>
          </cell>
          <cell r="C8926">
            <v>661</v>
          </cell>
          <cell r="D8926">
            <v>1</v>
          </cell>
          <cell r="E8926" t="str">
            <v>KS</v>
          </cell>
          <cell r="F8926">
            <v>661</v>
          </cell>
        </row>
        <row r="8927">
          <cell r="A8927">
            <v>7216330</v>
          </cell>
          <cell r="B8927" t="str">
            <v>Plochý roh...BSKM-FW 0711 FS</v>
          </cell>
          <cell r="C8927">
            <v>2841</v>
          </cell>
          <cell r="D8927">
            <v>1</v>
          </cell>
          <cell r="E8927" t="str">
            <v>KS</v>
          </cell>
          <cell r="F8927">
            <v>2841</v>
          </cell>
        </row>
        <row r="8928">
          <cell r="A8928">
            <v>7216340</v>
          </cell>
          <cell r="B8928" t="str">
            <v>Vnitřní roh...BSKM-IE 0711 FS</v>
          </cell>
          <cell r="C8928">
            <v>2691</v>
          </cell>
          <cell r="D8928">
            <v>1</v>
          </cell>
          <cell r="E8928" t="str">
            <v>KS</v>
          </cell>
          <cell r="F8928">
            <v>2691</v>
          </cell>
        </row>
        <row r="8929">
          <cell r="A8929">
            <v>7216360</v>
          </cell>
          <cell r="B8929" t="str">
            <v>Koncový díl...BSKM-VK 0711 FS</v>
          </cell>
          <cell r="C8929">
            <v>1162</v>
          </cell>
          <cell r="D8929">
            <v>1</v>
          </cell>
          <cell r="E8929" t="str">
            <v>KS</v>
          </cell>
          <cell r="F8929">
            <v>1162</v>
          </cell>
        </row>
        <row r="8930">
          <cell r="A8930">
            <v>7216400</v>
          </cell>
          <cell r="B8930" t="str">
            <v>Protipož. kanál I30 bis I120...BSKM 1025 FS</v>
          </cell>
          <cell r="C8930">
            <v>9613</v>
          </cell>
          <cell r="D8930">
            <v>1</v>
          </cell>
          <cell r="E8930" t="str">
            <v>M</v>
          </cell>
          <cell r="F8930">
            <v>9613</v>
          </cell>
        </row>
        <row r="8931">
          <cell r="A8931">
            <v>7216460</v>
          </cell>
          <cell r="B8931" t="str">
            <v>Koncový díl...BSKM-VK 1025 FS</v>
          </cell>
          <cell r="C8931">
            <v>1945</v>
          </cell>
          <cell r="D8931">
            <v>1</v>
          </cell>
          <cell r="E8931" t="str">
            <v>KS</v>
          </cell>
          <cell r="F8931">
            <v>1945</v>
          </cell>
        </row>
        <row r="8932">
          <cell r="A8932">
            <v>7216500</v>
          </cell>
          <cell r="B8932" t="str">
            <v>Protipož. kanál I30 bis I120...BSKM 0407 FS</v>
          </cell>
          <cell r="C8932">
            <v>3448</v>
          </cell>
          <cell r="D8932">
            <v>1</v>
          </cell>
          <cell r="E8932" t="str">
            <v>M</v>
          </cell>
          <cell r="F8932">
            <v>3448</v>
          </cell>
        </row>
        <row r="8933">
          <cell r="A8933">
            <v>7216501</v>
          </cell>
          <cell r="B8933" t="str">
            <v>Protipož. kanál I30 bis I120...BSKM 0407 RW</v>
          </cell>
          <cell r="C8933">
            <v>4452</v>
          </cell>
          <cell r="D8933">
            <v>1</v>
          </cell>
          <cell r="E8933" t="str">
            <v>M</v>
          </cell>
          <cell r="F8933">
            <v>4452</v>
          </cell>
        </row>
        <row r="8934">
          <cell r="A8934">
            <v>7216513</v>
          </cell>
          <cell r="B8934" t="str">
            <v>Protipož. kanál I30 bis I121...BSKM-VE 0407 RW</v>
          </cell>
          <cell r="C8934">
            <v>767</v>
          </cell>
          <cell r="D8934">
            <v>1</v>
          </cell>
          <cell r="E8934" t="str">
            <v>KS</v>
          </cell>
          <cell r="F8934">
            <v>767</v>
          </cell>
        </row>
        <row r="8935">
          <cell r="A8935">
            <v>7216630</v>
          </cell>
          <cell r="B8935" t="str">
            <v>Protipož. kanál I30 bis I120...BSKM 1025RW</v>
          </cell>
          <cell r="C8935">
            <v>11273</v>
          </cell>
          <cell r="D8935">
            <v>1</v>
          </cell>
          <cell r="E8935" t="str">
            <v>M</v>
          </cell>
          <cell r="F8935">
            <v>11273</v>
          </cell>
        </row>
        <row r="8936">
          <cell r="A8936">
            <v>7216633</v>
          </cell>
          <cell r="B8936" t="str">
            <v>Úchyt...BSKM-VD 1025RW</v>
          </cell>
          <cell r="C8936">
            <v>1517</v>
          </cell>
          <cell r="D8936">
            <v>1</v>
          </cell>
          <cell r="E8936" t="str">
            <v>KS</v>
          </cell>
          <cell r="F8936">
            <v>1517</v>
          </cell>
        </row>
        <row r="8937">
          <cell r="A8937">
            <v>7216635</v>
          </cell>
          <cell r="B8937" t="str">
            <v>Úchyt...BSKM-AD 1025RW</v>
          </cell>
          <cell r="C8937">
            <v>1466</v>
          </cell>
          <cell r="D8937">
            <v>1</v>
          </cell>
          <cell r="E8937" t="str">
            <v>KS</v>
          </cell>
          <cell r="F8937">
            <v>1466</v>
          </cell>
        </row>
        <row r="8938">
          <cell r="A8938">
            <v>7216643</v>
          </cell>
          <cell r="B8938" t="str">
            <v>Úchyt...BSKM-EF 1025RW</v>
          </cell>
          <cell r="C8938">
            <v>6692</v>
          </cell>
          <cell r="D8938">
            <v>1</v>
          </cell>
          <cell r="E8938" t="str">
            <v>KS</v>
          </cell>
          <cell r="F8938">
            <v>6692</v>
          </cell>
        </row>
        <row r="8939">
          <cell r="A8939">
            <v>7216647</v>
          </cell>
          <cell r="B8939" t="str">
            <v>Úchyt...BSKM-TR 1025RW</v>
          </cell>
          <cell r="C8939">
            <v>5907</v>
          </cell>
          <cell r="D8939">
            <v>1</v>
          </cell>
          <cell r="E8939" t="str">
            <v>KS</v>
          </cell>
          <cell r="F8939">
            <v>5907</v>
          </cell>
        </row>
        <row r="8940">
          <cell r="A8940">
            <v>7216650</v>
          </cell>
          <cell r="B8940" t="str">
            <v>Úchyt...BSKM-GRK 1025RW</v>
          </cell>
          <cell r="C8940">
            <v>2550</v>
          </cell>
          <cell r="D8940">
            <v>1</v>
          </cell>
          <cell r="E8940" t="str">
            <v>KS</v>
          </cell>
          <cell r="F8940">
            <v>2550</v>
          </cell>
        </row>
        <row r="8941">
          <cell r="A8941">
            <v>7217860</v>
          </cell>
          <cell r="B8941" t="str">
            <v>Protipožární kanál...PLCS D060810</v>
          </cell>
          <cell r="C8941">
            <v>10196</v>
          </cell>
          <cell r="D8941">
            <v>1</v>
          </cell>
          <cell r="E8941" t="str">
            <v>M</v>
          </cell>
          <cell r="F8941">
            <v>10196</v>
          </cell>
        </row>
        <row r="8942">
          <cell r="A8942">
            <v>7217864</v>
          </cell>
          <cell r="B8942" t="str">
            <v>Protipožární kanál...PLCS D061220</v>
          </cell>
          <cell r="C8942">
            <v>12595</v>
          </cell>
          <cell r="D8942">
            <v>1</v>
          </cell>
          <cell r="E8942" t="str">
            <v>M</v>
          </cell>
          <cell r="F8942">
            <v>12595</v>
          </cell>
        </row>
        <row r="8943">
          <cell r="A8943">
            <v>7217870</v>
          </cell>
          <cell r="B8943" t="str">
            <v>Protipožární kanál...PLCS D090810</v>
          </cell>
          <cell r="C8943">
            <v>14616</v>
          </cell>
          <cell r="D8943">
            <v>1</v>
          </cell>
          <cell r="E8943" t="str">
            <v>M</v>
          </cell>
          <cell r="F8943">
            <v>14616</v>
          </cell>
        </row>
        <row r="8944">
          <cell r="A8944">
            <v>7217874</v>
          </cell>
          <cell r="B8944" t="str">
            <v>Protipožární kanál...PLCS D091220</v>
          </cell>
          <cell r="C8944">
            <v>18416</v>
          </cell>
          <cell r="D8944">
            <v>1</v>
          </cell>
          <cell r="E8944" t="str">
            <v>M</v>
          </cell>
          <cell r="F8944">
            <v>18416</v>
          </cell>
        </row>
        <row r="8945">
          <cell r="A8945">
            <v>7217880</v>
          </cell>
          <cell r="B8945" t="str">
            <v>Protipožární kanál...PLCS B060810</v>
          </cell>
          <cell r="C8945">
            <v>9841</v>
          </cell>
          <cell r="D8945">
            <v>1</v>
          </cell>
          <cell r="E8945" t="str">
            <v>KS</v>
          </cell>
          <cell r="F8945">
            <v>9841</v>
          </cell>
        </row>
        <row r="8946">
          <cell r="A8946">
            <v>7217884</v>
          </cell>
          <cell r="B8946" t="str">
            <v>Protipožární kanál...PLCS B061220</v>
          </cell>
          <cell r="C8946">
            <v>11812</v>
          </cell>
          <cell r="D8946">
            <v>1</v>
          </cell>
          <cell r="E8946" t="str">
            <v>KS</v>
          </cell>
          <cell r="F8946">
            <v>11812</v>
          </cell>
        </row>
        <row r="8947">
          <cell r="A8947">
            <v>7217890</v>
          </cell>
          <cell r="B8947" t="str">
            <v>Protipožární kanál...PLCS B090810</v>
          </cell>
          <cell r="C8947">
            <v>14232</v>
          </cell>
          <cell r="D8947">
            <v>1</v>
          </cell>
          <cell r="E8947" t="str">
            <v>KS</v>
          </cell>
          <cell r="F8947">
            <v>14232</v>
          </cell>
        </row>
        <row r="8948">
          <cell r="A8948">
            <v>7217894</v>
          </cell>
          <cell r="B8948" t="str">
            <v>Protipožární kanál...PLCS B091220</v>
          </cell>
          <cell r="C8948">
            <v>18132</v>
          </cell>
          <cell r="D8948">
            <v>1</v>
          </cell>
          <cell r="E8948" t="str">
            <v>KS</v>
          </cell>
          <cell r="F8948">
            <v>18132</v>
          </cell>
        </row>
        <row r="8949">
          <cell r="A8949">
            <v>7217900</v>
          </cell>
          <cell r="B8949" t="str">
            <v>Protipožární kanál...PLCS T060810</v>
          </cell>
          <cell r="C8949">
            <v>14295</v>
          </cell>
          <cell r="D8949">
            <v>1</v>
          </cell>
          <cell r="E8949" t="str">
            <v>KS</v>
          </cell>
          <cell r="F8949">
            <v>14295</v>
          </cell>
        </row>
        <row r="8950">
          <cell r="A8950">
            <v>7217904</v>
          </cell>
          <cell r="B8950" t="str">
            <v>Protipožární kanál...PLCS T061220</v>
          </cell>
          <cell r="C8950">
            <v>17169</v>
          </cell>
          <cell r="D8950">
            <v>1</v>
          </cell>
          <cell r="E8950" t="str">
            <v>KS</v>
          </cell>
          <cell r="F8950">
            <v>17169</v>
          </cell>
        </row>
        <row r="8951">
          <cell r="A8951">
            <v>7217910</v>
          </cell>
          <cell r="B8951" t="str">
            <v>Protipožární kanál...PLCS T090810</v>
          </cell>
          <cell r="C8951">
            <v>19513</v>
          </cell>
          <cell r="D8951">
            <v>1</v>
          </cell>
          <cell r="E8951" t="str">
            <v>KS</v>
          </cell>
          <cell r="F8951">
            <v>19513</v>
          </cell>
        </row>
        <row r="8952">
          <cell r="A8952">
            <v>7217914</v>
          </cell>
          <cell r="B8952" t="str">
            <v>Protipožární kanál...PLCS T091220</v>
          </cell>
          <cell r="C8952">
            <v>24076</v>
          </cell>
          <cell r="D8952">
            <v>1</v>
          </cell>
          <cell r="E8952" t="str">
            <v>KS</v>
          </cell>
          <cell r="F8952">
            <v>24076</v>
          </cell>
        </row>
        <row r="8953">
          <cell r="A8953">
            <v>7217920</v>
          </cell>
          <cell r="B8953" t="str">
            <v>Protipožární kanál...PLCS VR060810</v>
          </cell>
          <cell r="C8953">
            <v>11675</v>
          </cell>
          <cell r="D8953">
            <v>1</v>
          </cell>
          <cell r="E8953" t="str">
            <v>KS</v>
          </cell>
          <cell r="F8953">
            <v>11675</v>
          </cell>
        </row>
        <row r="8954">
          <cell r="A8954">
            <v>7217924</v>
          </cell>
          <cell r="B8954" t="str">
            <v>Protipožární kanál...PLCS VR061220</v>
          </cell>
          <cell r="C8954">
            <v>12658</v>
          </cell>
          <cell r="D8954">
            <v>1</v>
          </cell>
          <cell r="E8954" t="str">
            <v>KS</v>
          </cell>
          <cell r="F8954">
            <v>12658</v>
          </cell>
        </row>
        <row r="8955">
          <cell r="A8955">
            <v>7217930</v>
          </cell>
          <cell r="B8955" t="str">
            <v>Protipožární kanál...PLCS VR090810</v>
          </cell>
          <cell r="C8955">
            <v>14319</v>
          </cell>
          <cell r="D8955">
            <v>1</v>
          </cell>
          <cell r="E8955" t="str">
            <v>KS</v>
          </cell>
          <cell r="F8955">
            <v>14319</v>
          </cell>
        </row>
        <row r="8956">
          <cell r="A8956">
            <v>7217934</v>
          </cell>
          <cell r="B8956" t="str">
            <v>Protipožární kanál...PLCS VR091220</v>
          </cell>
          <cell r="C8956">
            <v>16139</v>
          </cell>
          <cell r="D8956">
            <v>1</v>
          </cell>
          <cell r="E8956" t="str">
            <v>KS</v>
          </cell>
          <cell r="F8956">
            <v>16139</v>
          </cell>
        </row>
        <row r="8957">
          <cell r="A8957">
            <v>7217940</v>
          </cell>
          <cell r="B8957" t="str">
            <v>Protipožární kanál...PLCS VF060810</v>
          </cell>
          <cell r="C8957">
            <v>11675</v>
          </cell>
          <cell r="D8957">
            <v>1</v>
          </cell>
          <cell r="E8957" t="str">
            <v>KS</v>
          </cell>
          <cell r="F8957">
            <v>11675</v>
          </cell>
        </row>
        <row r="8958">
          <cell r="A8958">
            <v>7217944</v>
          </cell>
          <cell r="B8958" t="str">
            <v>Protipožární kanál...PLCS VF061220</v>
          </cell>
          <cell r="C8958">
            <v>12658</v>
          </cell>
          <cell r="D8958">
            <v>1</v>
          </cell>
          <cell r="E8958" t="str">
            <v>KS</v>
          </cell>
          <cell r="F8958">
            <v>12658</v>
          </cell>
        </row>
        <row r="8959">
          <cell r="A8959">
            <v>7217950</v>
          </cell>
          <cell r="B8959" t="str">
            <v>Protipožární kanál...PLCS VF090810</v>
          </cell>
          <cell r="C8959">
            <v>14319</v>
          </cell>
          <cell r="D8959">
            <v>1</v>
          </cell>
          <cell r="E8959" t="str">
            <v>KS</v>
          </cell>
          <cell r="F8959">
            <v>14319</v>
          </cell>
        </row>
        <row r="8960">
          <cell r="A8960">
            <v>7217954</v>
          </cell>
          <cell r="B8960" t="str">
            <v>Protipožární kanál...PLCS VF091220</v>
          </cell>
          <cell r="C8960">
            <v>16139</v>
          </cell>
          <cell r="D8960">
            <v>1</v>
          </cell>
          <cell r="E8960" t="str">
            <v>KS</v>
          </cell>
          <cell r="F8960">
            <v>16139</v>
          </cell>
        </row>
        <row r="8961">
          <cell r="A8961">
            <v>7217960</v>
          </cell>
          <cell r="B8961" t="str">
            <v>Protipožární kanál...PLCS W060810</v>
          </cell>
          <cell r="C8961">
            <v>1504</v>
          </cell>
          <cell r="D8961">
            <v>1</v>
          </cell>
          <cell r="E8961" t="str">
            <v>KS</v>
          </cell>
          <cell r="F8961">
            <v>1504</v>
          </cell>
        </row>
        <row r="8962">
          <cell r="A8962">
            <v>7217964</v>
          </cell>
          <cell r="B8962" t="str">
            <v>Protipožární kanál...PLCS W061220</v>
          </cell>
          <cell r="C8962">
            <v>1607</v>
          </cell>
          <cell r="D8962">
            <v>1</v>
          </cell>
          <cell r="E8962" t="str">
            <v>KS</v>
          </cell>
          <cell r="F8962">
            <v>1607</v>
          </cell>
        </row>
        <row r="8963">
          <cell r="A8963">
            <v>7217970</v>
          </cell>
          <cell r="B8963" t="str">
            <v>Protipožární kanál...PLCS W090810</v>
          </cell>
          <cell r="C8963">
            <v>3192</v>
          </cell>
          <cell r="D8963">
            <v>1</v>
          </cell>
          <cell r="E8963" t="str">
            <v>KS</v>
          </cell>
          <cell r="F8963">
            <v>3192</v>
          </cell>
        </row>
        <row r="8964">
          <cell r="A8964">
            <v>7217974</v>
          </cell>
          <cell r="B8964" t="str">
            <v>Protipožární kanál...PLCS W091220</v>
          </cell>
          <cell r="C8964">
            <v>3724</v>
          </cell>
          <cell r="D8964">
            <v>1</v>
          </cell>
          <cell r="E8964" t="str">
            <v>KS</v>
          </cell>
          <cell r="F8964">
            <v>3724</v>
          </cell>
        </row>
        <row r="8965">
          <cell r="A8965">
            <v>7217980</v>
          </cell>
          <cell r="B8965" t="str">
            <v>Protipožární kanál...PLCS E060810</v>
          </cell>
          <cell r="C8965">
            <v>1823</v>
          </cell>
          <cell r="D8965">
            <v>1</v>
          </cell>
          <cell r="E8965" t="str">
            <v>KS</v>
          </cell>
          <cell r="F8965">
            <v>1823</v>
          </cell>
        </row>
        <row r="8966">
          <cell r="A8966">
            <v>7217984</v>
          </cell>
          <cell r="B8966" t="str">
            <v>Protipožární kanál...PLCS E061220</v>
          </cell>
          <cell r="C8966">
            <v>1985</v>
          </cell>
          <cell r="D8966">
            <v>1</v>
          </cell>
          <cell r="E8966" t="str">
            <v>KS</v>
          </cell>
          <cell r="F8966">
            <v>1985</v>
          </cell>
        </row>
        <row r="8967">
          <cell r="A8967">
            <v>7217990</v>
          </cell>
          <cell r="B8967" t="str">
            <v>Protipožární kanál...PLCS E090810</v>
          </cell>
          <cell r="C8967">
            <v>2497</v>
          </cell>
          <cell r="D8967">
            <v>1</v>
          </cell>
          <cell r="E8967" t="str">
            <v>KS</v>
          </cell>
          <cell r="F8967">
            <v>2497</v>
          </cell>
        </row>
        <row r="8968">
          <cell r="A8968">
            <v>7217994</v>
          </cell>
          <cell r="B8968" t="str">
            <v>Protipožární kanál...PLCS E091220</v>
          </cell>
          <cell r="C8968">
            <v>2879</v>
          </cell>
          <cell r="D8968">
            <v>1</v>
          </cell>
          <cell r="E8968" t="str">
            <v>KS</v>
          </cell>
          <cell r="F8968">
            <v>2879</v>
          </cell>
        </row>
        <row r="8969">
          <cell r="A8969">
            <v>7368324</v>
          </cell>
          <cell r="B8969" t="str">
            <v>Přístrojová jednotka kompletní...UDHOME2 GV15V</v>
          </cell>
          <cell r="C8969">
            <v>8257</v>
          </cell>
          <cell r="D8969">
            <v>1</v>
          </cell>
          <cell r="E8969" t="str">
            <v>KS</v>
          </cell>
          <cell r="F8969">
            <v>8257</v>
          </cell>
        </row>
        <row r="8970">
          <cell r="A8970">
            <v>7368326</v>
          </cell>
          <cell r="B8970" t="str">
            <v>Přístrojová jednotka kompletní...UDHOME2 GVV</v>
          </cell>
          <cell r="C8970">
            <v>7094</v>
          </cell>
          <cell r="D8970">
            <v>1</v>
          </cell>
          <cell r="E8970" t="str">
            <v>KS</v>
          </cell>
          <cell r="F8970">
            <v>7094</v>
          </cell>
        </row>
        <row r="8971">
          <cell r="A8971">
            <v>7368330</v>
          </cell>
          <cell r="B8971" t="str">
            <v>Přístrojová jednotka kompletní...UDHOME2 GV15N</v>
          </cell>
          <cell r="C8971">
            <v>8257</v>
          </cell>
          <cell r="D8971">
            <v>1</v>
          </cell>
          <cell r="E8971" t="str">
            <v>KS</v>
          </cell>
          <cell r="F8971">
            <v>8257</v>
          </cell>
        </row>
        <row r="8972">
          <cell r="A8972">
            <v>7368332</v>
          </cell>
          <cell r="B8972" t="str">
            <v>Přístrojová jednotka kompletní...UDHOME2 GVN</v>
          </cell>
          <cell r="C8972">
            <v>7220</v>
          </cell>
          <cell r="D8972">
            <v>1</v>
          </cell>
          <cell r="E8972" t="str">
            <v>KS</v>
          </cell>
          <cell r="F8972">
            <v>7220</v>
          </cell>
        </row>
        <row r="8973">
          <cell r="A8973">
            <v>7368340</v>
          </cell>
          <cell r="B8973" t="str">
            <v>Přístrojová jednotka kompletní...UDHOME2 GV15</v>
          </cell>
          <cell r="C8973">
            <v>7495</v>
          </cell>
          <cell r="D8973">
            <v>1</v>
          </cell>
          <cell r="E8973" t="str">
            <v>KS</v>
          </cell>
          <cell r="F8973">
            <v>7495</v>
          </cell>
        </row>
        <row r="8974">
          <cell r="A8974">
            <v>7368342</v>
          </cell>
          <cell r="B8974" t="str">
            <v>Přístrojová jednotka kompletní...UDHOME2 GV</v>
          </cell>
          <cell r="C8974">
            <v>5888</v>
          </cell>
          <cell r="D8974">
            <v>1</v>
          </cell>
          <cell r="E8974" t="str">
            <v>KS</v>
          </cell>
          <cell r="F8974">
            <v>5888</v>
          </cell>
        </row>
        <row r="8975">
          <cell r="A8975">
            <v>7368348</v>
          </cell>
          <cell r="B8975" t="str">
            <v>Přístrojová jednotka kompletní...UDHOME2 GM</v>
          </cell>
          <cell r="C8975">
            <v>10546</v>
          </cell>
          <cell r="D8975">
            <v>1</v>
          </cell>
          <cell r="E8975" t="str">
            <v>KS</v>
          </cell>
          <cell r="F8975">
            <v>10546</v>
          </cell>
        </row>
        <row r="8976">
          <cell r="A8976">
            <v>7368399</v>
          </cell>
          <cell r="B8976" t="str">
            <v>Přístrojová jednotka kompletní...UDHOME2 V V</v>
          </cell>
          <cell r="C8976">
            <v>6592</v>
          </cell>
          <cell r="D8976">
            <v>1</v>
          </cell>
          <cell r="E8976" t="str">
            <v>KS</v>
          </cell>
          <cell r="F8976">
            <v>6592</v>
          </cell>
        </row>
        <row r="8977">
          <cell r="A8977">
            <v>7368409</v>
          </cell>
          <cell r="B8977" t="str">
            <v>Přístrojová jednotka kompletní...UDHOME2 VT2 V</v>
          </cell>
          <cell r="C8977">
            <v>29767</v>
          </cell>
          <cell r="D8977">
            <v>1</v>
          </cell>
          <cell r="E8977" t="str">
            <v>KS</v>
          </cell>
          <cell r="F8977">
            <v>29767</v>
          </cell>
        </row>
        <row r="8978">
          <cell r="A8978">
            <v>7368411</v>
          </cell>
          <cell r="B8978" t="str">
            <v>Přístrojová jednotka kompletní...UDHOME2 VF N</v>
          </cell>
          <cell r="C8978">
            <v>29819</v>
          </cell>
          <cell r="D8978">
            <v>1</v>
          </cell>
          <cell r="E8978" t="str">
            <v>KS</v>
          </cell>
          <cell r="F8978">
            <v>29819</v>
          </cell>
        </row>
        <row r="8979">
          <cell r="A8979">
            <v>7368418</v>
          </cell>
          <cell r="B8979" t="str">
            <v>Výškový nástavec...HE 60UH2</v>
          </cell>
          <cell r="C8979">
            <v>1007</v>
          </cell>
          <cell r="D8979">
            <v>1</v>
          </cell>
          <cell r="E8979" t="str">
            <v>KS</v>
          </cell>
          <cell r="F8979">
            <v>1007</v>
          </cell>
        </row>
        <row r="8980">
          <cell r="A8980">
            <v>7368425</v>
          </cell>
          <cell r="B8980" t="str">
            <v>Kabelové vyústění...SA UH2</v>
          </cell>
          <cell r="C8980">
            <v>3217</v>
          </cell>
          <cell r="D8980">
            <v>1</v>
          </cell>
          <cell r="E8980" t="str">
            <v>KS</v>
          </cell>
          <cell r="F8980">
            <v>3217</v>
          </cell>
        </row>
        <row r="8981">
          <cell r="A8981">
            <v>7368426</v>
          </cell>
          <cell r="B8981" t="str">
            <v>Kabelové vyústění...SA UH2 G</v>
          </cell>
          <cell r="C8981">
            <v>3713</v>
          </cell>
          <cell r="D8981">
            <v>1</v>
          </cell>
          <cell r="E8981" t="str">
            <v>KS</v>
          </cell>
          <cell r="F8981">
            <v>3713</v>
          </cell>
        </row>
        <row r="8982">
          <cell r="A8982">
            <v>7368427</v>
          </cell>
          <cell r="B8982" t="str">
            <v>Kabelové vyústění...SA UDHOME9 V</v>
          </cell>
          <cell r="C8982">
            <v>2866</v>
          </cell>
          <cell r="D8982">
            <v>1</v>
          </cell>
          <cell r="E8982" t="str">
            <v>KS</v>
          </cell>
          <cell r="F8982">
            <v>2866</v>
          </cell>
        </row>
        <row r="8983">
          <cell r="A8983">
            <v>7368428</v>
          </cell>
          <cell r="B8983" t="str">
            <v>Kabelové vyústění...SA UDHOME9 M</v>
          </cell>
          <cell r="C8983">
            <v>3539</v>
          </cell>
          <cell r="D8983">
            <v>1</v>
          </cell>
          <cell r="E8983" t="str">
            <v>KS</v>
          </cell>
          <cell r="F8983">
            <v>3539</v>
          </cell>
        </row>
        <row r="8984">
          <cell r="A8984">
            <v>7368470</v>
          </cell>
          <cell r="B8984" t="str">
            <v>Drřák datové techniky...DT UH2 A</v>
          </cell>
          <cell r="C8984">
            <v>821</v>
          </cell>
          <cell r="D8984">
            <v>1</v>
          </cell>
          <cell r="E8984" t="str">
            <v>KS</v>
          </cell>
          <cell r="F8984">
            <v>821</v>
          </cell>
        </row>
        <row r="8985">
          <cell r="A8985">
            <v>7368472</v>
          </cell>
          <cell r="B8985" t="str">
            <v>Drřák datové techniky...DT UH2 B</v>
          </cell>
          <cell r="C8985">
            <v>909</v>
          </cell>
          <cell r="D8985">
            <v>1</v>
          </cell>
          <cell r="E8985" t="str">
            <v>KS</v>
          </cell>
          <cell r="F8985">
            <v>909</v>
          </cell>
        </row>
        <row r="8986">
          <cell r="A8986">
            <v>7368474</v>
          </cell>
          <cell r="B8986" t="str">
            <v>Drřák datové techniky...DT UH2 C</v>
          </cell>
          <cell r="C8986">
            <v>764</v>
          </cell>
          <cell r="D8986">
            <v>1</v>
          </cell>
          <cell r="E8986" t="str">
            <v>KS</v>
          </cell>
          <cell r="F8986">
            <v>764</v>
          </cell>
        </row>
        <row r="8987">
          <cell r="A8987">
            <v>7368476</v>
          </cell>
          <cell r="B8987" t="str">
            <v>Drřák datové techniky...DT UH2 F</v>
          </cell>
          <cell r="C8987">
            <v>909</v>
          </cell>
          <cell r="D8987">
            <v>1</v>
          </cell>
          <cell r="E8987" t="str">
            <v>KS</v>
          </cell>
          <cell r="F8987">
            <v>909</v>
          </cell>
        </row>
        <row r="8988">
          <cell r="A8988">
            <v>7368478</v>
          </cell>
          <cell r="B8988" t="str">
            <v>Drřák datové techniky...DT UH2 LE</v>
          </cell>
          <cell r="C8988">
            <v>909</v>
          </cell>
          <cell r="D8988">
            <v>1</v>
          </cell>
          <cell r="E8988" t="str">
            <v>KS</v>
          </cell>
          <cell r="F8988">
            <v>909</v>
          </cell>
        </row>
        <row r="8989">
          <cell r="A8989">
            <v>7368593</v>
          </cell>
          <cell r="B8989" t="str">
            <v>Přísavný držák...SGH 50</v>
          </cell>
          <cell r="C8989">
            <v>1264</v>
          </cell>
          <cell r="D8989">
            <v>1</v>
          </cell>
          <cell r="E8989" t="str">
            <v>KS</v>
          </cell>
          <cell r="F8989">
            <v>1264</v>
          </cell>
        </row>
        <row r="8990">
          <cell r="A8990">
            <v>7400300</v>
          </cell>
          <cell r="B8990" t="str">
            <v>Podlahový kanál...S2 19028</v>
          </cell>
          <cell r="C8990">
            <v>1096</v>
          </cell>
          <cell r="D8990">
            <v>1</v>
          </cell>
          <cell r="E8990" t="str">
            <v>M</v>
          </cell>
          <cell r="F8990">
            <v>1096</v>
          </cell>
        </row>
        <row r="8991">
          <cell r="A8991">
            <v>7400304</v>
          </cell>
          <cell r="B8991" t="str">
            <v>Podlahový kanál...S2 19038</v>
          </cell>
          <cell r="C8991">
            <v>1154</v>
          </cell>
          <cell r="D8991">
            <v>1</v>
          </cell>
          <cell r="E8991" t="str">
            <v>M</v>
          </cell>
          <cell r="F8991">
            <v>1154</v>
          </cell>
        </row>
        <row r="8992">
          <cell r="A8992">
            <v>7400308</v>
          </cell>
          <cell r="B8992" t="str">
            <v>Podlahový kanál...S2 19048</v>
          </cell>
          <cell r="C8992">
            <v>1226</v>
          </cell>
          <cell r="D8992">
            <v>1</v>
          </cell>
          <cell r="E8992" t="str">
            <v>M</v>
          </cell>
          <cell r="F8992">
            <v>1226</v>
          </cell>
        </row>
        <row r="8993">
          <cell r="A8993">
            <v>7400312</v>
          </cell>
          <cell r="B8993" t="str">
            <v>Podlahový kanál...S2 25028</v>
          </cell>
          <cell r="C8993">
            <v>1379</v>
          </cell>
          <cell r="D8993">
            <v>1</v>
          </cell>
          <cell r="E8993" t="str">
            <v>M</v>
          </cell>
          <cell r="F8993">
            <v>1379</v>
          </cell>
        </row>
        <row r="8994">
          <cell r="A8994">
            <v>7400316</v>
          </cell>
          <cell r="B8994" t="str">
            <v>Podlahový kanál...S2 25038</v>
          </cell>
          <cell r="C8994">
            <v>1437</v>
          </cell>
          <cell r="D8994">
            <v>1</v>
          </cell>
          <cell r="E8994" t="str">
            <v>M</v>
          </cell>
          <cell r="F8994">
            <v>1437</v>
          </cell>
        </row>
        <row r="8995">
          <cell r="A8995">
            <v>7400320</v>
          </cell>
          <cell r="B8995" t="str">
            <v>Podlahový kanál...S2 25048</v>
          </cell>
          <cell r="C8995">
            <v>1516</v>
          </cell>
          <cell r="D8995">
            <v>1</v>
          </cell>
          <cell r="E8995" t="str">
            <v>M</v>
          </cell>
          <cell r="F8995">
            <v>1516</v>
          </cell>
        </row>
        <row r="8996">
          <cell r="A8996">
            <v>7400324</v>
          </cell>
          <cell r="B8996" t="str">
            <v>Podlahový kanál...S3 25028</v>
          </cell>
          <cell r="C8996">
            <v>1488</v>
          </cell>
          <cell r="D8996">
            <v>1</v>
          </cell>
          <cell r="E8996" t="str">
            <v>M</v>
          </cell>
          <cell r="F8996">
            <v>1488</v>
          </cell>
        </row>
        <row r="8997">
          <cell r="A8997">
            <v>7400328</v>
          </cell>
          <cell r="B8997" t="str">
            <v>Podlahový kanál...S3 25038</v>
          </cell>
          <cell r="C8997">
            <v>1589</v>
          </cell>
          <cell r="D8997">
            <v>1</v>
          </cell>
          <cell r="E8997" t="str">
            <v>M</v>
          </cell>
          <cell r="F8997">
            <v>1589</v>
          </cell>
        </row>
        <row r="8998">
          <cell r="A8998">
            <v>7400332</v>
          </cell>
          <cell r="B8998" t="str">
            <v>Podlahový kanál...S3 25048</v>
          </cell>
          <cell r="C8998">
            <v>1670</v>
          </cell>
          <cell r="D8998">
            <v>1</v>
          </cell>
          <cell r="E8998" t="str">
            <v>M</v>
          </cell>
          <cell r="F8998">
            <v>1670</v>
          </cell>
        </row>
        <row r="8999">
          <cell r="A8999">
            <v>7400336</v>
          </cell>
          <cell r="B8999" t="str">
            <v>Podlahový kanál...S3 35028</v>
          </cell>
          <cell r="C8999">
            <v>1761</v>
          </cell>
          <cell r="D8999">
            <v>1</v>
          </cell>
          <cell r="E8999" t="str">
            <v>M</v>
          </cell>
          <cell r="F8999">
            <v>1761</v>
          </cell>
        </row>
        <row r="9000">
          <cell r="A9000">
            <v>7400340</v>
          </cell>
          <cell r="B9000" t="str">
            <v>Podlahový kanál...S3 35038</v>
          </cell>
          <cell r="C9000">
            <v>1834</v>
          </cell>
          <cell r="D9000">
            <v>1</v>
          </cell>
          <cell r="E9000" t="str">
            <v>M</v>
          </cell>
          <cell r="F9000">
            <v>1834</v>
          </cell>
        </row>
        <row r="9001">
          <cell r="A9001">
            <v>7400344</v>
          </cell>
          <cell r="B9001" t="str">
            <v>Podlahový kanál...S3 35048</v>
          </cell>
          <cell r="C9001">
            <v>1860</v>
          </cell>
          <cell r="D9001">
            <v>1</v>
          </cell>
          <cell r="E9001" t="str">
            <v>M</v>
          </cell>
          <cell r="F9001">
            <v>1860</v>
          </cell>
        </row>
        <row r="9002">
          <cell r="A9002">
            <v>7400349</v>
          </cell>
          <cell r="B9002" t="str">
            <v>Podlahová přístrojová krabice...UDSSD 25038 4</v>
          </cell>
          <cell r="C9002">
            <v>2864</v>
          </cell>
          <cell r="D9002">
            <v>1</v>
          </cell>
          <cell r="E9002" t="str">
            <v>KS</v>
          </cell>
          <cell r="F9002">
            <v>2864</v>
          </cell>
        </row>
        <row r="9003">
          <cell r="A9003">
            <v>7400351</v>
          </cell>
          <cell r="B9003" t="str">
            <v>Podlahová přístrojová krabice...UDSSD 25038 6</v>
          </cell>
          <cell r="C9003">
            <v>2864</v>
          </cell>
          <cell r="D9003">
            <v>1</v>
          </cell>
          <cell r="E9003" t="str">
            <v>KS</v>
          </cell>
          <cell r="F9003">
            <v>2864</v>
          </cell>
        </row>
        <row r="9004">
          <cell r="A9004">
            <v>7400353</v>
          </cell>
          <cell r="B9004" t="str">
            <v>Podlahová přístrojová krabice...UDSSD 25038 9</v>
          </cell>
          <cell r="C9004">
            <v>2656</v>
          </cell>
          <cell r="D9004">
            <v>1</v>
          </cell>
          <cell r="E9004" t="str">
            <v>KS</v>
          </cell>
          <cell r="F9004">
            <v>2656</v>
          </cell>
        </row>
        <row r="9005">
          <cell r="A9005">
            <v>7400455</v>
          </cell>
          <cell r="B9005" t="str">
            <v>Montážní víko...DUG 250-3 2</v>
          </cell>
          <cell r="C9005">
            <v>1214</v>
          </cell>
          <cell r="D9005">
            <v>1</v>
          </cell>
          <cell r="E9005" t="str">
            <v>KS</v>
          </cell>
          <cell r="F9005">
            <v>1214</v>
          </cell>
        </row>
        <row r="9006">
          <cell r="A9006">
            <v>7400459</v>
          </cell>
          <cell r="B9006" t="str">
            <v>Montážní víko...DUG 250-3 4</v>
          </cell>
          <cell r="C9006">
            <v>1214</v>
          </cell>
          <cell r="D9006">
            <v>1</v>
          </cell>
          <cell r="E9006" t="str">
            <v>KS</v>
          </cell>
          <cell r="F9006">
            <v>1214</v>
          </cell>
        </row>
        <row r="9007">
          <cell r="A9007">
            <v>7400463</v>
          </cell>
          <cell r="B9007" t="str">
            <v>Montážní víko...DUG 250-3 6</v>
          </cell>
          <cell r="C9007">
            <v>1214</v>
          </cell>
          <cell r="D9007">
            <v>1</v>
          </cell>
          <cell r="E9007" t="str">
            <v>KS</v>
          </cell>
          <cell r="F9007">
            <v>1214</v>
          </cell>
        </row>
        <row r="9008">
          <cell r="A9008">
            <v>7400467</v>
          </cell>
          <cell r="B9008" t="str">
            <v>Montážní víko...DUG 250-3 9</v>
          </cell>
          <cell r="C9008">
            <v>1214</v>
          </cell>
          <cell r="D9008">
            <v>1</v>
          </cell>
          <cell r="E9008" t="str">
            <v>KS</v>
          </cell>
          <cell r="F9008">
            <v>1214</v>
          </cell>
        </row>
        <row r="9009">
          <cell r="A9009">
            <v>7400471</v>
          </cell>
          <cell r="B9009" t="str">
            <v>Montážní víko...DUG 250-3 R4</v>
          </cell>
          <cell r="C9009">
            <v>1214</v>
          </cell>
          <cell r="D9009">
            <v>1</v>
          </cell>
          <cell r="E9009" t="str">
            <v>KS</v>
          </cell>
          <cell r="F9009">
            <v>1214</v>
          </cell>
        </row>
        <row r="9010">
          <cell r="A9010">
            <v>7400505</v>
          </cell>
          <cell r="B9010" t="str">
            <v>Montážní víko...DUG 350-3 4</v>
          </cell>
          <cell r="C9010">
            <v>1452</v>
          </cell>
          <cell r="D9010">
            <v>1</v>
          </cell>
          <cell r="E9010" t="str">
            <v>KS</v>
          </cell>
          <cell r="F9010">
            <v>1452</v>
          </cell>
        </row>
        <row r="9011">
          <cell r="A9011">
            <v>7400509</v>
          </cell>
          <cell r="B9011" t="str">
            <v>Montážní víko...DUG 350-3 6</v>
          </cell>
          <cell r="C9011">
            <v>1452</v>
          </cell>
          <cell r="D9011">
            <v>1</v>
          </cell>
          <cell r="E9011" t="str">
            <v>KS</v>
          </cell>
          <cell r="F9011">
            <v>1452</v>
          </cell>
        </row>
        <row r="9012">
          <cell r="A9012">
            <v>7400513</v>
          </cell>
          <cell r="B9012" t="str">
            <v>Montážní víko...DUG 350-3 9</v>
          </cell>
          <cell r="C9012">
            <v>1452</v>
          </cell>
          <cell r="D9012">
            <v>1</v>
          </cell>
          <cell r="E9012" t="str">
            <v>KS</v>
          </cell>
          <cell r="F9012">
            <v>1452</v>
          </cell>
        </row>
        <row r="9013">
          <cell r="A9013">
            <v>7400533</v>
          </cell>
          <cell r="B9013" t="str">
            <v>Montážní víko...DUG 350-3 R7</v>
          </cell>
          <cell r="C9013">
            <v>1452</v>
          </cell>
          <cell r="D9013">
            <v>1</v>
          </cell>
          <cell r="E9013" t="str">
            <v>KS</v>
          </cell>
          <cell r="F9013">
            <v>1452</v>
          </cell>
        </row>
        <row r="9014">
          <cell r="A9014">
            <v>7400549</v>
          </cell>
          <cell r="B9014" t="str">
            <v>Montážní víko...DUG 350-3 R9</v>
          </cell>
          <cell r="C9014">
            <v>1452</v>
          </cell>
          <cell r="D9014">
            <v>1</v>
          </cell>
          <cell r="E9014" t="str">
            <v>KS</v>
          </cell>
          <cell r="F9014">
            <v>1452</v>
          </cell>
        </row>
        <row r="9015">
          <cell r="A9015">
            <v>7400573</v>
          </cell>
          <cell r="B9015" t="str">
            <v>Plné víko...DU 250-2</v>
          </cell>
          <cell r="C9015">
            <v>1478</v>
          </cell>
          <cell r="D9015">
            <v>1</v>
          </cell>
          <cell r="E9015" t="str">
            <v>KS</v>
          </cell>
          <cell r="F9015">
            <v>1478</v>
          </cell>
        </row>
        <row r="9016">
          <cell r="A9016">
            <v>7400577</v>
          </cell>
          <cell r="B9016" t="str">
            <v>Plné víko...DU 350-2</v>
          </cell>
          <cell r="C9016">
            <v>1693</v>
          </cell>
          <cell r="D9016">
            <v>1</v>
          </cell>
          <cell r="E9016" t="str">
            <v>KS</v>
          </cell>
          <cell r="F9016">
            <v>1693</v>
          </cell>
        </row>
        <row r="9017">
          <cell r="A9017">
            <v>7400589</v>
          </cell>
          <cell r="B9017" t="str">
            <v>Plné víko...DUF 250-2</v>
          </cell>
          <cell r="C9017">
            <v>1390</v>
          </cell>
          <cell r="D9017">
            <v>1</v>
          </cell>
          <cell r="E9017" t="str">
            <v>KS</v>
          </cell>
          <cell r="F9017">
            <v>1390</v>
          </cell>
        </row>
        <row r="9018">
          <cell r="A9018">
            <v>7400597</v>
          </cell>
          <cell r="B9018" t="str">
            <v>Plné víko...DUF 350-2</v>
          </cell>
          <cell r="C9018">
            <v>2243</v>
          </cell>
          <cell r="D9018">
            <v>1</v>
          </cell>
          <cell r="E9018" t="str">
            <v>KS</v>
          </cell>
          <cell r="F9018">
            <v>2243</v>
          </cell>
        </row>
        <row r="9019">
          <cell r="A9019">
            <v>7400620</v>
          </cell>
          <cell r="B9019" t="str">
            <v>Svislý ohyb...KV2 19028</v>
          </cell>
          <cell r="C9019">
            <v>1809</v>
          </cell>
          <cell r="D9019">
            <v>1</v>
          </cell>
          <cell r="E9019" t="str">
            <v>KS</v>
          </cell>
          <cell r="F9019">
            <v>1809</v>
          </cell>
        </row>
        <row r="9020">
          <cell r="A9020">
            <v>7400624</v>
          </cell>
          <cell r="B9020" t="str">
            <v>Svislý ohyb...KV2 19038</v>
          </cell>
          <cell r="C9020">
            <v>1933</v>
          </cell>
          <cell r="D9020">
            <v>1</v>
          </cell>
          <cell r="E9020" t="str">
            <v>KS</v>
          </cell>
          <cell r="F9020">
            <v>1933</v>
          </cell>
        </row>
        <row r="9021">
          <cell r="A9021">
            <v>7400628</v>
          </cell>
          <cell r="B9021" t="str">
            <v>Svislý ohyb...KV2 19048</v>
          </cell>
          <cell r="C9021">
            <v>2099</v>
          </cell>
          <cell r="D9021">
            <v>1</v>
          </cell>
          <cell r="E9021" t="str">
            <v>KS</v>
          </cell>
          <cell r="F9021">
            <v>2099</v>
          </cell>
        </row>
        <row r="9022">
          <cell r="A9022">
            <v>7400632</v>
          </cell>
          <cell r="B9022" t="str">
            <v>Svislý ohyb...KV2 25028</v>
          </cell>
          <cell r="C9022">
            <v>2146</v>
          </cell>
          <cell r="D9022">
            <v>1</v>
          </cell>
          <cell r="E9022" t="str">
            <v>KS</v>
          </cell>
          <cell r="F9022">
            <v>2146</v>
          </cell>
        </row>
        <row r="9023">
          <cell r="A9023">
            <v>7400636</v>
          </cell>
          <cell r="B9023" t="str">
            <v>Svislý ohyb...KV2 25038</v>
          </cell>
          <cell r="C9023">
            <v>2207</v>
          </cell>
          <cell r="D9023">
            <v>1</v>
          </cell>
          <cell r="E9023" t="str">
            <v>KS</v>
          </cell>
          <cell r="F9023">
            <v>2207</v>
          </cell>
        </row>
        <row r="9024">
          <cell r="A9024">
            <v>7400640</v>
          </cell>
          <cell r="B9024" t="str">
            <v>Svislý ohyb...KV2 25048</v>
          </cell>
          <cell r="C9024">
            <v>2336</v>
          </cell>
          <cell r="D9024">
            <v>1</v>
          </cell>
          <cell r="E9024" t="str">
            <v>KS</v>
          </cell>
          <cell r="F9024">
            <v>2336</v>
          </cell>
        </row>
        <row r="9025">
          <cell r="A9025">
            <v>7400644</v>
          </cell>
          <cell r="B9025" t="str">
            <v>Svislý ohyb...KV3 25028</v>
          </cell>
          <cell r="C9025">
            <v>2398</v>
          </cell>
          <cell r="D9025">
            <v>1</v>
          </cell>
          <cell r="E9025" t="str">
            <v>KS</v>
          </cell>
          <cell r="F9025">
            <v>2398</v>
          </cell>
        </row>
        <row r="9026">
          <cell r="A9026">
            <v>7400648</v>
          </cell>
          <cell r="B9026" t="str">
            <v>Svislý ohyb...KV3 25038</v>
          </cell>
          <cell r="C9026">
            <v>2445</v>
          </cell>
          <cell r="D9026">
            <v>1</v>
          </cell>
          <cell r="E9026" t="str">
            <v>KS</v>
          </cell>
          <cell r="F9026">
            <v>2445</v>
          </cell>
        </row>
        <row r="9027">
          <cell r="A9027">
            <v>7400652</v>
          </cell>
          <cell r="B9027" t="str">
            <v>Svislý ohyb...KV3 25048</v>
          </cell>
          <cell r="C9027">
            <v>2885</v>
          </cell>
          <cell r="D9027">
            <v>1</v>
          </cell>
          <cell r="E9027" t="str">
            <v>KS</v>
          </cell>
          <cell r="F9027">
            <v>2885</v>
          </cell>
        </row>
        <row r="9028">
          <cell r="A9028">
            <v>7400656</v>
          </cell>
          <cell r="B9028" t="str">
            <v>Svislý ohyb...KV3 35028</v>
          </cell>
          <cell r="C9028">
            <v>2864</v>
          </cell>
          <cell r="D9028">
            <v>1</v>
          </cell>
          <cell r="E9028" t="str">
            <v>KS</v>
          </cell>
          <cell r="F9028">
            <v>2864</v>
          </cell>
        </row>
        <row r="9029">
          <cell r="A9029">
            <v>7400660</v>
          </cell>
          <cell r="B9029" t="str">
            <v>Svislý ohyb...KV3 35038</v>
          </cell>
          <cell r="C9029">
            <v>2941</v>
          </cell>
          <cell r="D9029">
            <v>1</v>
          </cell>
          <cell r="E9029" t="str">
            <v>KS</v>
          </cell>
          <cell r="F9029">
            <v>2941</v>
          </cell>
        </row>
        <row r="9030">
          <cell r="A9030">
            <v>7400664</v>
          </cell>
          <cell r="B9030" t="str">
            <v>Svislý ohyb...KV3 35048</v>
          </cell>
          <cell r="C9030">
            <v>3148</v>
          </cell>
          <cell r="D9030">
            <v>1</v>
          </cell>
          <cell r="E9030" t="str">
            <v>KS</v>
          </cell>
          <cell r="F9030">
            <v>3148</v>
          </cell>
        </row>
        <row r="9031">
          <cell r="A9031">
            <v>7400784</v>
          </cell>
          <cell r="B9031" t="str">
            <v>Pryžové těsnění...FD 250-2</v>
          </cell>
          <cell r="C9031">
            <v>888</v>
          </cell>
          <cell r="D9031">
            <v>1</v>
          </cell>
          <cell r="E9031" t="str">
            <v>KS</v>
          </cell>
          <cell r="F9031">
            <v>888</v>
          </cell>
        </row>
        <row r="9032">
          <cell r="A9032">
            <v>7400960</v>
          </cell>
          <cell r="B9032" t="str">
            <v>Spojovací jazýček...VL 19028E</v>
          </cell>
          <cell r="C9032">
            <v>197</v>
          </cell>
          <cell r="D9032">
            <v>1</v>
          </cell>
          <cell r="E9032" t="str">
            <v>KS</v>
          </cell>
          <cell r="F9032">
            <v>197</v>
          </cell>
        </row>
        <row r="9033">
          <cell r="A9033">
            <v>7400962</v>
          </cell>
          <cell r="B9033" t="str">
            <v>Spojovací jazýček...VL 19038E</v>
          </cell>
          <cell r="C9033">
            <v>176</v>
          </cell>
          <cell r="D9033">
            <v>1</v>
          </cell>
          <cell r="E9033" t="str">
            <v>KS</v>
          </cell>
          <cell r="F9033">
            <v>176</v>
          </cell>
        </row>
        <row r="9034">
          <cell r="A9034">
            <v>7400964</v>
          </cell>
          <cell r="B9034" t="str">
            <v>Spojovací jazýček...VL 19048E</v>
          </cell>
          <cell r="C9034">
            <v>173</v>
          </cell>
          <cell r="D9034">
            <v>1</v>
          </cell>
          <cell r="E9034" t="str">
            <v>KS</v>
          </cell>
          <cell r="F9034">
            <v>173</v>
          </cell>
        </row>
        <row r="9035">
          <cell r="A9035">
            <v>7400966</v>
          </cell>
          <cell r="B9035" t="str">
            <v>Spojovací jazýček...VL 25028E</v>
          </cell>
          <cell r="C9035">
            <v>198</v>
          </cell>
          <cell r="D9035">
            <v>1</v>
          </cell>
          <cell r="E9035" t="str">
            <v>KS</v>
          </cell>
          <cell r="F9035">
            <v>198</v>
          </cell>
        </row>
        <row r="9036">
          <cell r="A9036">
            <v>7400968</v>
          </cell>
          <cell r="B9036" t="str">
            <v>Spojovací jazýček...VL 25038E</v>
          </cell>
          <cell r="C9036">
            <v>201</v>
          </cell>
          <cell r="D9036">
            <v>1</v>
          </cell>
          <cell r="E9036" t="str">
            <v>KS</v>
          </cell>
          <cell r="F9036">
            <v>201</v>
          </cell>
        </row>
        <row r="9037">
          <cell r="A9037">
            <v>7400970</v>
          </cell>
          <cell r="B9037" t="str">
            <v>Spojovací jazýček...VL 25048E</v>
          </cell>
          <cell r="C9037">
            <v>197</v>
          </cell>
          <cell r="D9037">
            <v>1</v>
          </cell>
          <cell r="E9037" t="str">
            <v>KS</v>
          </cell>
          <cell r="F9037">
            <v>197</v>
          </cell>
        </row>
        <row r="9038">
          <cell r="A9038">
            <v>7400972</v>
          </cell>
          <cell r="B9038" t="str">
            <v>Spojovací jazýček...VL 35028E</v>
          </cell>
          <cell r="C9038">
            <v>197</v>
          </cell>
          <cell r="D9038">
            <v>1</v>
          </cell>
          <cell r="E9038" t="str">
            <v>KS</v>
          </cell>
          <cell r="F9038">
            <v>197</v>
          </cell>
        </row>
        <row r="9039">
          <cell r="A9039">
            <v>7400974</v>
          </cell>
          <cell r="B9039" t="str">
            <v>Spojovací jazýček...VL 35038E</v>
          </cell>
          <cell r="C9039">
            <v>192</v>
          </cell>
          <cell r="D9039">
            <v>1</v>
          </cell>
          <cell r="E9039" t="str">
            <v>KS</v>
          </cell>
          <cell r="F9039">
            <v>192</v>
          </cell>
        </row>
        <row r="9040">
          <cell r="A9040">
            <v>7400976</v>
          </cell>
          <cell r="B9040" t="str">
            <v>Spojovací jazýček...VL 35048E</v>
          </cell>
          <cell r="C9040">
            <v>197</v>
          </cell>
          <cell r="D9040">
            <v>1</v>
          </cell>
          <cell r="E9040" t="str">
            <v>KS</v>
          </cell>
          <cell r="F9040">
            <v>197</v>
          </cell>
        </row>
        <row r="9041">
          <cell r="A9041">
            <v>7400980</v>
          </cell>
          <cell r="B9041" t="str">
            <v>Spojovací úhelník...VW E</v>
          </cell>
          <cell r="C9041">
            <v>34</v>
          </cell>
          <cell r="D9041">
            <v>1</v>
          </cell>
          <cell r="E9041" t="str">
            <v>KS</v>
          </cell>
          <cell r="F9041">
            <v>34</v>
          </cell>
        </row>
        <row r="9042">
          <cell r="A9042">
            <v>7401404</v>
          </cell>
          <cell r="B9042" t="str">
            <v>Montážní víko...DUG 250-3 4SL</v>
          </cell>
          <cell r="C9042">
            <v>2606</v>
          </cell>
          <cell r="D9042">
            <v>1</v>
          </cell>
          <cell r="E9042" t="str">
            <v>KS</v>
          </cell>
          <cell r="F9042">
            <v>2606</v>
          </cell>
        </row>
        <row r="9043">
          <cell r="A9043">
            <v>7401406</v>
          </cell>
          <cell r="B9043" t="str">
            <v>Montážní víko...DUG 250-3 R4SL</v>
          </cell>
          <cell r="C9043">
            <v>2606</v>
          </cell>
          <cell r="D9043">
            <v>1</v>
          </cell>
          <cell r="E9043" t="str">
            <v>KS</v>
          </cell>
          <cell r="F9043">
            <v>2606</v>
          </cell>
        </row>
        <row r="9044">
          <cell r="A9044">
            <v>7401410</v>
          </cell>
          <cell r="B9044" t="str">
            <v>montážní víko, vysoké zatížení...DUG 350-3 9SL</v>
          </cell>
          <cell r="C9044">
            <v>3998</v>
          </cell>
          <cell r="D9044">
            <v>1</v>
          </cell>
          <cell r="E9044" t="str">
            <v>KS</v>
          </cell>
          <cell r="F9044">
            <v>3998</v>
          </cell>
        </row>
        <row r="9045">
          <cell r="A9045">
            <v>7401414</v>
          </cell>
          <cell r="B9045" t="str">
            <v>Montážní víko...DUG 350-3 R7SL</v>
          </cell>
          <cell r="C9045">
            <v>3930</v>
          </cell>
          <cell r="D9045">
            <v>1</v>
          </cell>
          <cell r="E9045" t="str">
            <v>KS</v>
          </cell>
          <cell r="F9045">
            <v>3930</v>
          </cell>
        </row>
        <row r="9046">
          <cell r="A9046">
            <v>7401870</v>
          </cell>
          <cell r="B9046" t="str">
            <v>Plné víko...OKA D 200</v>
          </cell>
          <cell r="C9046">
            <v>1879</v>
          </cell>
          <cell r="D9046">
            <v>1</v>
          </cell>
          <cell r="E9046" t="str">
            <v>KS</v>
          </cell>
          <cell r="F9046">
            <v>1879</v>
          </cell>
        </row>
        <row r="9047">
          <cell r="A9047">
            <v>7401904</v>
          </cell>
          <cell r="B9047" t="str">
            <v>Montážní víko...OKA DAT 200</v>
          </cell>
          <cell r="C9047">
            <v>2103</v>
          </cell>
          <cell r="D9047">
            <v>1</v>
          </cell>
          <cell r="E9047" t="str">
            <v>KS</v>
          </cell>
          <cell r="F9047">
            <v>2103</v>
          </cell>
        </row>
        <row r="9048">
          <cell r="A9048">
            <v>7401960</v>
          </cell>
          <cell r="B9048" t="str">
            <v>Přepážka...OKA2 TW 100</v>
          </cell>
          <cell r="C9048">
            <v>330</v>
          </cell>
          <cell r="D9048">
            <v>1</v>
          </cell>
          <cell r="E9048" t="str">
            <v>M</v>
          </cell>
          <cell r="F9048">
            <v>330</v>
          </cell>
        </row>
        <row r="9049">
          <cell r="A9049">
            <v>7401988</v>
          </cell>
          <cell r="B9049" t="str">
            <v>Přepážka...OKA2 TW 40</v>
          </cell>
          <cell r="C9049">
            <v>174</v>
          </cell>
          <cell r="D9049">
            <v>1</v>
          </cell>
          <cell r="E9049" t="str">
            <v>M</v>
          </cell>
          <cell r="F9049">
            <v>174</v>
          </cell>
        </row>
        <row r="9050">
          <cell r="A9050">
            <v>7401992</v>
          </cell>
          <cell r="B9050" t="str">
            <v>Přepážka...OKA2 TW 50</v>
          </cell>
          <cell r="C9050">
            <v>194</v>
          </cell>
          <cell r="D9050">
            <v>1</v>
          </cell>
          <cell r="E9050" t="str">
            <v>M</v>
          </cell>
          <cell r="F9050">
            <v>194</v>
          </cell>
        </row>
        <row r="9051">
          <cell r="A9051">
            <v>7402000</v>
          </cell>
          <cell r="B9051" t="str">
            <v>Přepážka...OKA2 TW 70</v>
          </cell>
          <cell r="C9051">
            <v>261</v>
          </cell>
          <cell r="D9051">
            <v>1</v>
          </cell>
          <cell r="E9051" t="str">
            <v>M</v>
          </cell>
          <cell r="F9051">
            <v>261</v>
          </cell>
        </row>
        <row r="9052">
          <cell r="A9052">
            <v>7402004</v>
          </cell>
          <cell r="B9052" t="str">
            <v>Přepážka...OKA2 TW 80</v>
          </cell>
          <cell r="C9052">
            <v>279</v>
          </cell>
          <cell r="D9052">
            <v>1</v>
          </cell>
          <cell r="E9052" t="str">
            <v>M</v>
          </cell>
          <cell r="F9052">
            <v>279</v>
          </cell>
        </row>
        <row r="9053">
          <cell r="A9053">
            <v>7402008</v>
          </cell>
          <cell r="B9053" t="str">
            <v>Přepážka...OKA2 TW 90</v>
          </cell>
          <cell r="C9053">
            <v>322</v>
          </cell>
          <cell r="D9053">
            <v>1</v>
          </cell>
          <cell r="E9053" t="str">
            <v>M</v>
          </cell>
          <cell r="F9053">
            <v>322</v>
          </cell>
        </row>
        <row r="9054">
          <cell r="A9054">
            <v>7402048</v>
          </cell>
          <cell r="B9054" t="str">
            <v>Víko přístrojové jednotky...OKA DG4 400</v>
          </cell>
          <cell r="C9054">
            <v>3955</v>
          </cell>
          <cell r="D9054">
            <v>1</v>
          </cell>
          <cell r="E9054" t="str">
            <v>KS</v>
          </cell>
          <cell r="F9054">
            <v>3955</v>
          </cell>
        </row>
        <row r="9055">
          <cell r="A9055">
            <v>7403816</v>
          </cell>
          <cell r="B9055" t="str">
            <v>Kanál uložený v mazanině...OKB U 25085 BLON</v>
          </cell>
          <cell r="C9055">
            <v>9922</v>
          </cell>
          <cell r="D9055">
            <v>1</v>
          </cell>
          <cell r="E9055" t="str">
            <v>M</v>
          </cell>
          <cell r="F9055">
            <v>9922</v>
          </cell>
        </row>
        <row r="9056">
          <cell r="A9056">
            <v>7403820</v>
          </cell>
          <cell r="B9056" t="str">
            <v>Koncový díl kanálu...OKB ES 25085</v>
          </cell>
          <cell r="C9056">
            <v>1292</v>
          </cell>
          <cell r="D9056">
            <v>1</v>
          </cell>
          <cell r="E9056" t="str">
            <v>KS</v>
          </cell>
          <cell r="F9056">
            <v>1292</v>
          </cell>
        </row>
        <row r="9057">
          <cell r="A9057">
            <v>7403826</v>
          </cell>
          <cell r="B9057" t="str">
            <v>Vnitřní roh...OKB IE 25085 ON</v>
          </cell>
          <cell r="C9057">
            <v>13239</v>
          </cell>
          <cell r="D9057">
            <v>1</v>
          </cell>
          <cell r="E9057" t="str">
            <v>KS</v>
          </cell>
          <cell r="F9057">
            <v>13239</v>
          </cell>
        </row>
        <row r="9058">
          <cell r="A9058">
            <v>7403850</v>
          </cell>
          <cell r="B9058" t="str">
            <v>Přístrojová vložka...OKB IT</v>
          </cell>
          <cell r="C9058">
            <v>337</v>
          </cell>
          <cell r="D9058">
            <v>1</v>
          </cell>
          <cell r="E9058" t="str">
            <v>KS</v>
          </cell>
          <cell r="F9058">
            <v>337</v>
          </cell>
        </row>
        <row r="9059">
          <cell r="A9059">
            <v>7403855</v>
          </cell>
          <cell r="B9059" t="str">
            <v>Spojka...OKB V 250</v>
          </cell>
          <cell r="C9059">
            <v>377</v>
          </cell>
          <cell r="D9059">
            <v>1</v>
          </cell>
          <cell r="E9059" t="str">
            <v>KS</v>
          </cell>
          <cell r="F9059">
            <v>377</v>
          </cell>
        </row>
        <row r="9060">
          <cell r="A9060">
            <v>7403984</v>
          </cell>
          <cell r="B9060" t="str">
            <v>Koncový uzavírací díl...SES 19037</v>
          </cell>
          <cell r="C9060">
            <v>317</v>
          </cell>
          <cell r="D9060">
            <v>1</v>
          </cell>
          <cell r="E9060" t="str">
            <v>KS</v>
          </cell>
          <cell r="F9060">
            <v>317</v>
          </cell>
        </row>
        <row r="9061">
          <cell r="A9061">
            <v>7404010</v>
          </cell>
          <cell r="B9061" t="str">
            <v>Koncový uzavírací díl...SES 25047</v>
          </cell>
          <cell r="C9061">
            <v>335</v>
          </cell>
          <cell r="D9061">
            <v>1</v>
          </cell>
          <cell r="E9061" t="str">
            <v>KS</v>
          </cell>
          <cell r="F9061">
            <v>335</v>
          </cell>
        </row>
        <row r="9062">
          <cell r="A9062">
            <v>7404014</v>
          </cell>
          <cell r="B9062" t="str">
            <v>Koncový uzavírací díl...SES 35027</v>
          </cell>
          <cell r="C9062">
            <v>335</v>
          </cell>
          <cell r="D9062">
            <v>1</v>
          </cell>
          <cell r="E9062" t="str">
            <v>KS</v>
          </cell>
          <cell r="F9062">
            <v>335</v>
          </cell>
        </row>
        <row r="9063">
          <cell r="A9063">
            <v>7404022</v>
          </cell>
          <cell r="B9063" t="str">
            <v>Koncový uzavírací díl...SES 35047</v>
          </cell>
          <cell r="C9063">
            <v>355</v>
          </cell>
          <cell r="D9063">
            <v>1</v>
          </cell>
          <cell r="E9063" t="str">
            <v>KS</v>
          </cell>
          <cell r="F9063">
            <v>355</v>
          </cell>
        </row>
        <row r="9064">
          <cell r="A9064">
            <v>7404372</v>
          </cell>
          <cell r="B9064" t="str">
            <v>krycí rám pro aplikaci Terrazzo...SK RK9</v>
          </cell>
          <cell r="C9064">
            <v>4473</v>
          </cell>
          <cell r="D9064">
            <v>1</v>
          </cell>
          <cell r="E9064" t="str">
            <v>KS</v>
          </cell>
          <cell r="F9064">
            <v>4473</v>
          </cell>
        </row>
        <row r="9065">
          <cell r="A9065">
            <v>7404398</v>
          </cell>
          <cell r="B9065" t="str">
            <v>Plastové zvýšení...SKE 245X245</v>
          </cell>
          <cell r="C9065">
            <v>734</v>
          </cell>
          <cell r="D9065">
            <v>1</v>
          </cell>
          <cell r="E9065" t="str">
            <v>KS</v>
          </cell>
          <cell r="F9065">
            <v>734</v>
          </cell>
        </row>
        <row r="9066">
          <cell r="A9066">
            <v>7404586</v>
          </cell>
          <cell r="B9066" t="str">
            <v>Upevňovací sada...BW4 85</v>
          </cell>
          <cell r="C9066">
            <v>955</v>
          </cell>
          <cell r="D9066">
            <v>1</v>
          </cell>
          <cell r="E9066" t="str">
            <v>VPE</v>
          </cell>
          <cell r="F9066">
            <v>955</v>
          </cell>
        </row>
        <row r="9067">
          <cell r="A9067">
            <v>7404609</v>
          </cell>
          <cell r="B9067" t="str">
            <v>Univerzální nosič...UTC3 W W2OR1</v>
          </cell>
          <cell r="C9067">
            <v>2539</v>
          </cell>
          <cell r="D9067">
            <v>1</v>
          </cell>
          <cell r="E9067" t="str">
            <v>KS</v>
          </cell>
          <cell r="F9067">
            <v>2539</v>
          </cell>
        </row>
        <row r="9068">
          <cell r="A9068">
            <v>7404610</v>
          </cell>
          <cell r="B9068" t="str">
            <v>Univerzální nosič...UTC3 W W2</v>
          </cell>
          <cell r="C9068">
            <v>1337</v>
          </cell>
          <cell r="D9068">
            <v>1</v>
          </cell>
          <cell r="E9068" t="str">
            <v>KS</v>
          </cell>
          <cell r="F9068">
            <v>1337</v>
          </cell>
        </row>
        <row r="9069">
          <cell r="A9069">
            <v>7404611</v>
          </cell>
          <cell r="B9069" t="str">
            <v>Univerzální nosič...UTC3 W W3</v>
          </cell>
          <cell r="C9069">
            <v>1421</v>
          </cell>
          <cell r="D9069">
            <v>1</v>
          </cell>
          <cell r="E9069" t="str">
            <v>KS</v>
          </cell>
          <cell r="F9069">
            <v>1421</v>
          </cell>
        </row>
        <row r="9070">
          <cell r="A9070">
            <v>7404613</v>
          </cell>
          <cell r="B9070" t="str">
            <v>Univerzální nosič...UTC4 W OR2</v>
          </cell>
          <cell r="C9070">
            <v>1397</v>
          </cell>
          <cell r="D9070">
            <v>1</v>
          </cell>
          <cell r="E9070" t="str">
            <v>KS</v>
          </cell>
          <cell r="F9070">
            <v>1397</v>
          </cell>
        </row>
        <row r="9071">
          <cell r="A9071">
            <v>7404614</v>
          </cell>
          <cell r="B9071" t="str">
            <v>Univerzální nosič...UTC4 W OR4</v>
          </cell>
          <cell r="C9071">
            <v>1649</v>
          </cell>
          <cell r="D9071">
            <v>1</v>
          </cell>
          <cell r="E9071" t="str">
            <v>KS</v>
          </cell>
          <cell r="F9071">
            <v>1649</v>
          </cell>
        </row>
        <row r="9072">
          <cell r="A9072">
            <v>7404615</v>
          </cell>
          <cell r="B9072" t="str">
            <v>Univerzální nosič...UTC4 W W2</v>
          </cell>
          <cell r="C9072">
            <v>1397</v>
          </cell>
          <cell r="D9072">
            <v>1</v>
          </cell>
          <cell r="E9072" t="str">
            <v>KS</v>
          </cell>
          <cell r="F9072">
            <v>1397</v>
          </cell>
        </row>
        <row r="9073">
          <cell r="A9073">
            <v>7404616</v>
          </cell>
          <cell r="B9073" t="str">
            <v>Univerzální nosič...UTC4 W W2OR2</v>
          </cell>
          <cell r="C9073">
            <v>1976</v>
          </cell>
          <cell r="D9073">
            <v>1</v>
          </cell>
          <cell r="E9073" t="str">
            <v>KS</v>
          </cell>
          <cell r="F9073">
            <v>1976</v>
          </cell>
        </row>
        <row r="9074">
          <cell r="A9074">
            <v>7404617</v>
          </cell>
          <cell r="B9074" t="str">
            <v>Univerzální nosič...UTC4 W W2OR2 Ü</v>
          </cell>
          <cell r="C9074">
            <v>5004</v>
          </cell>
          <cell r="D9074">
            <v>1</v>
          </cell>
          <cell r="E9074" t="str">
            <v>KS</v>
          </cell>
          <cell r="F9074">
            <v>5004</v>
          </cell>
        </row>
        <row r="9075">
          <cell r="A9075">
            <v>7404618</v>
          </cell>
          <cell r="B9075" t="str">
            <v>Univerzální nosič...UTC4 W W3</v>
          </cell>
          <cell r="C9075">
            <v>1482</v>
          </cell>
          <cell r="D9075">
            <v>1</v>
          </cell>
          <cell r="E9075" t="str">
            <v>KS</v>
          </cell>
          <cell r="F9075">
            <v>1482</v>
          </cell>
        </row>
        <row r="9076">
          <cell r="A9076">
            <v>7404619</v>
          </cell>
          <cell r="B9076" t="str">
            <v>Univerzální nosič...UTC4 W W4</v>
          </cell>
          <cell r="C9076">
            <v>1649</v>
          </cell>
          <cell r="D9076">
            <v>1</v>
          </cell>
          <cell r="E9076" t="str">
            <v>KS</v>
          </cell>
          <cell r="F9076">
            <v>1649</v>
          </cell>
        </row>
        <row r="9077">
          <cell r="A9077">
            <v>7404621</v>
          </cell>
          <cell r="B9077" t="str">
            <v>Univerzální nosič...UTC4 W W3OR1</v>
          </cell>
          <cell r="C9077">
            <v>2927</v>
          </cell>
          <cell r="D9077">
            <v>1</v>
          </cell>
          <cell r="E9077" t="str">
            <v>KS</v>
          </cell>
          <cell r="F9077">
            <v>2927</v>
          </cell>
        </row>
        <row r="9078">
          <cell r="A9078">
            <v>7404622</v>
          </cell>
          <cell r="B9078" t="str">
            <v>Univerzální nosič...UTC4 W W3OR1 Ü</v>
          </cell>
          <cell r="C9078">
            <v>5254</v>
          </cell>
          <cell r="D9078">
            <v>1</v>
          </cell>
          <cell r="E9078" t="str">
            <v>KS</v>
          </cell>
          <cell r="F9078">
            <v>5254</v>
          </cell>
        </row>
        <row r="9079">
          <cell r="A9079">
            <v>7404623</v>
          </cell>
          <cell r="B9079" t="str">
            <v>Univerzální nosič...UTC4 W OR2GN1</v>
          </cell>
          <cell r="C9079">
            <v>2838</v>
          </cell>
          <cell r="D9079">
            <v>1</v>
          </cell>
          <cell r="E9079" t="str">
            <v>KS</v>
          </cell>
          <cell r="F9079">
            <v>2838</v>
          </cell>
        </row>
        <row r="9080">
          <cell r="A9080">
            <v>7404700</v>
          </cell>
          <cell r="B9080" t="str">
            <v>Spodní díl kanálu...AIKU 15040</v>
          </cell>
          <cell r="C9080">
            <v>1843</v>
          </cell>
          <cell r="D9080">
            <v>1</v>
          </cell>
          <cell r="E9080" t="str">
            <v>M</v>
          </cell>
          <cell r="F9080">
            <v>1843</v>
          </cell>
        </row>
        <row r="9081">
          <cell r="A9081">
            <v>7404720</v>
          </cell>
          <cell r="B9081" t="str">
            <v>Spodní díl kanálu...AIKU 35075</v>
          </cell>
          <cell r="C9081">
            <v>2658</v>
          </cell>
          <cell r="D9081">
            <v>1</v>
          </cell>
          <cell r="E9081" t="str">
            <v>M</v>
          </cell>
          <cell r="F9081">
            <v>2658</v>
          </cell>
        </row>
        <row r="9082">
          <cell r="A9082">
            <v>7404770</v>
          </cell>
          <cell r="B9082" t="str">
            <v>Koncový uzávěr levý...AIK ESL 35075</v>
          </cell>
          <cell r="C9082">
            <v>1141</v>
          </cell>
          <cell r="D9082">
            <v>1</v>
          </cell>
          <cell r="E9082" t="str">
            <v>KS</v>
          </cell>
          <cell r="F9082">
            <v>1141</v>
          </cell>
        </row>
        <row r="9083">
          <cell r="A9083">
            <v>7404794</v>
          </cell>
          <cell r="B9083" t="str">
            <v>Koncový uzávěr pravý...AIK ESR 35075</v>
          </cell>
          <cell r="C9083">
            <v>1141</v>
          </cell>
          <cell r="D9083">
            <v>1</v>
          </cell>
          <cell r="E9083" t="str">
            <v>KS</v>
          </cell>
          <cell r="F9083">
            <v>1141</v>
          </cell>
        </row>
        <row r="9084">
          <cell r="A9084">
            <v>7404816</v>
          </cell>
          <cell r="B9084" t="str">
            <v>Přepážka...AIK TWL 75</v>
          </cell>
          <cell r="C9084">
            <v>991</v>
          </cell>
          <cell r="D9084">
            <v>1</v>
          </cell>
          <cell r="E9084" t="str">
            <v>M</v>
          </cell>
          <cell r="F9084">
            <v>991</v>
          </cell>
        </row>
        <row r="9085">
          <cell r="A9085">
            <v>7404820</v>
          </cell>
          <cell r="B9085" t="str">
            <v>Přepážka...AIK 6TW 40</v>
          </cell>
          <cell r="C9085">
            <v>302</v>
          </cell>
          <cell r="D9085">
            <v>1</v>
          </cell>
          <cell r="E9085" t="str">
            <v>M</v>
          </cell>
          <cell r="F9085">
            <v>302</v>
          </cell>
        </row>
        <row r="9086">
          <cell r="A9086">
            <v>7404828</v>
          </cell>
          <cell r="B9086" t="str">
            <v>Plné víko...AIKA AD 15040</v>
          </cell>
          <cell r="C9086">
            <v>2571</v>
          </cell>
          <cell r="D9086">
            <v>1</v>
          </cell>
          <cell r="E9086" t="str">
            <v>KS</v>
          </cell>
          <cell r="F9086">
            <v>2571</v>
          </cell>
        </row>
        <row r="9087">
          <cell r="A9087">
            <v>7404840</v>
          </cell>
          <cell r="B9087" t="str">
            <v>Plné víko...AIKA D 15040</v>
          </cell>
          <cell r="C9087">
            <v>2203</v>
          </cell>
          <cell r="D9087">
            <v>1</v>
          </cell>
          <cell r="E9087" t="str">
            <v>KS</v>
          </cell>
          <cell r="F9087">
            <v>2203</v>
          </cell>
        </row>
        <row r="9088">
          <cell r="A9088">
            <v>7404852</v>
          </cell>
          <cell r="B9088" t="str">
            <v>Přístrojový kryt...AIKA DAT 15040</v>
          </cell>
          <cell r="C9088">
            <v>2651</v>
          </cell>
          <cell r="D9088">
            <v>1</v>
          </cell>
          <cell r="E9088" t="str">
            <v>KS</v>
          </cell>
          <cell r="F9088">
            <v>2651</v>
          </cell>
        </row>
        <row r="9089">
          <cell r="A9089">
            <v>7404864</v>
          </cell>
          <cell r="B9089" t="str">
            <v>Zakončení...AIKA ES 15040</v>
          </cell>
          <cell r="C9089">
            <v>878</v>
          </cell>
          <cell r="D9089">
            <v>1</v>
          </cell>
          <cell r="E9089" t="str">
            <v>KS</v>
          </cell>
          <cell r="F9089">
            <v>878</v>
          </cell>
        </row>
        <row r="9090">
          <cell r="A9090">
            <v>7404874</v>
          </cell>
          <cell r="B9090" t="str">
            <v>Odbočný kanál - spodní díl...AIKA U 15040</v>
          </cell>
          <cell r="C9090">
            <v>1942</v>
          </cell>
          <cell r="D9090">
            <v>1</v>
          </cell>
          <cell r="E9090" t="str">
            <v>M</v>
          </cell>
          <cell r="F9090">
            <v>1942</v>
          </cell>
        </row>
        <row r="9091">
          <cell r="A9091">
            <v>7404878</v>
          </cell>
          <cell r="B9091" t="str">
            <v>Odbočný kanál - spodní díl...AIKA U 20040</v>
          </cell>
          <cell r="C9091">
            <v>2068</v>
          </cell>
          <cell r="D9091">
            <v>1</v>
          </cell>
          <cell r="E9091" t="str">
            <v>M</v>
          </cell>
          <cell r="F9091">
            <v>2068</v>
          </cell>
        </row>
        <row r="9092">
          <cell r="A9092">
            <v>7404906</v>
          </cell>
          <cell r="B9092" t="str">
            <v>Vnější roh-slepý kryt...AIKF AEA 35075</v>
          </cell>
          <cell r="C9092">
            <v>14285</v>
          </cell>
          <cell r="D9092">
            <v>1</v>
          </cell>
          <cell r="E9092" t="str">
            <v>KS</v>
          </cell>
          <cell r="F9092">
            <v>14285</v>
          </cell>
        </row>
        <row r="9093">
          <cell r="A9093">
            <v>7404910</v>
          </cell>
          <cell r="B9093" t="str">
            <v>Plné víko...AIKF D 15040</v>
          </cell>
          <cell r="C9093">
            <v>1596</v>
          </cell>
          <cell r="D9093">
            <v>1</v>
          </cell>
          <cell r="E9093" t="str">
            <v>KS</v>
          </cell>
          <cell r="F9093">
            <v>1596</v>
          </cell>
        </row>
        <row r="9094">
          <cell r="A9094">
            <v>7404948</v>
          </cell>
          <cell r="B9094" t="str">
            <v>Plné víko...AIKF D 35075</v>
          </cell>
          <cell r="C9094">
            <v>3891</v>
          </cell>
          <cell r="D9094">
            <v>1</v>
          </cell>
          <cell r="E9094" t="str">
            <v>KS</v>
          </cell>
          <cell r="F9094">
            <v>3891</v>
          </cell>
        </row>
        <row r="9095">
          <cell r="A9095">
            <v>7404956</v>
          </cell>
          <cell r="B9095" t="str">
            <v>Přístrojový kryt...AIKF DAT 15040</v>
          </cell>
          <cell r="C9095">
            <v>1962</v>
          </cell>
          <cell r="D9095">
            <v>1</v>
          </cell>
          <cell r="E9095" t="str">
            <v>KS</v>
          </cell>
          <cell r="F9095">
            <v>1962</v>
          </cell>
        </row>
        <row r="9096">
          <cell r="A9096">
            <v>7404980</v>
          </cell>
          <cell r="B9096" t="str">
            <v>Víko přístrojové jednotky...AIKF DG4 35075</v>
          </cell>
          <cell r="C9096">
            <v>3049</v>
          </cell>
          <cell r="D9096">
            <v>1</v>
          </cell>
          <cell r="E9096" t="str">
            <v>KS</v>
          </cell>
          <cell r="F9096">
            <v>3049</v>
          </cell>
        </row>
        <row r="9097">
          <cell r="A9097">
            <v>7404984</v>
          </cell>
          <cell r="B9097" t="str">
            <v>Víko přístrojové jednotky...AIKF DG6 35075</v>
          </cell>
          <cell r="C9097">
            <v>3095</v>
          </cell>
          <cell r="D9097">
            <v>1</v>
          </cell>
          <cell r="E9097" t="str">
            <v>KS</v>
          </cell>
          <cell r="F9097">
            <v>3095</v>
          </cell>
        </row>
        <row r="9098">
          <cell r="A9098">
            <v>7404988</v>
          </cell>
          <cell r="B9098" t="str">
            <v>Víko přístrojové jednotky...AIKF DG9 35075</v>
          </cell>
          <cell r="C9098">
            <v>3131</v>
          </cell>
          <cell r="D9098">
            <v>1</v>
          </cell>
          <cell r="E9098" t="str">
            <v>KS</v>
          </cell>
          <cell r="F9098">
            <v>3131</v>
          </cell>
        </row>
        <row r="9099">
          <cell r="A9099">
            <v>7405012</v>
          </cell>
          <cell r="B9099" t="str">
            <v>Zasl. víko vnitř. rohu...AIKF IEA 35075</v>
          </cell>
          <cell r="C9099">
            <v>14285</v>
          </cell>
          <cell r="D9099">
            <v>1</v>
          </cell>
          <cell r="E9099" t="str">
            <v>KS</v>
          </cell>
          <cell r="F9099">
            <v>14285</v>
          </cell>
        </row>
        <row r="9100">
          <cell r="A9100">
            <v>7405037</v>
          </cell>
          <cell r="B9100" t="str">
            <v>Přístrojová jednotka...GES9 55U V 7011</v>
          </cell>
          <cell r="C9100">
            <v>2308</v>
          </cell>
          <cell r="D9100">
            <v>1</v>
          </cell>
          <cell r="E9100" t="str">
            <v>KS</v>
          </cell>
          <cell r="F9100">
            <v>2308</v>
          </cell>
        </row>
        <row r="9101">
          <cell r="A9101">
            <v>7405039</v>
          </cell>
          <cell r="B9101" t="str">
            <v>Přístrojová jednotka...GES9 55U V 9011</v>
          </cell>
          <cell r="C9101">
            <v>2308</v>
          </cell>
          <cell r="D9101">
            <v>1</v>
          </cell>
          <cell r="E9101" t="str">
            <v>KS</v>
          </cell>
          <cell r="F9101">
            <v>2308</v>
          </cell>
        </row>
        <row r="9102">
          <cell r="A9102">
            <v>7405047</v>
          </cell>
          <cell r="B9102" t="str">
            <v>Přístrojová jednotka...GESR9 55U V 7011</v>
          </cell>
          <cell r="C9102">
            <v>2877</v>
          </cell>
          <cell r="D9102">
            <v>1</v>
          </cell>
          <cell r="E9102" t="str">
            <v>KS</v>
          </cell>
          <cell r="F9102">
            <v>2877</v>
          </cell>
        </row>
        <row r="9103">
          <cell r="A9103">
            <v>7405077</v>
          </cell>
          <cell r="B9103" t="str">
            <v>Přístrojová jednotka...GES9-3B U 7011</v>
          </cell>
          <cell r="C9103">
            <v>2263</v>
          </cell>
          <cell r="D9103">
            <v>1</v>
          </cell>
          <cell r="E9103" t="str">
            <v>KS</v>
          </cell>
          <cell r="F9103">
            <v>2263</v>
          </cell>
        </row>
        <row r="9104">
          <cell r="A9104">
            <v>7405079</v>
          </cell>
          <cell r="B9104" t="str">
            <v>Přístrojová jednotka...GES9-3B U 9011</v>
          </cell>
          <cell r="C9104">
            <v>2263</v>
          </cell>
          <cell r="D9104">
            <v>1</v>
          </cell>
          <cell r="E9104" t="str">
            <v>KS</v>
          </cell>
          <cell r="F9104">
            <v>2263</v>
          </cell>
        </row>
        <row r="9105">
          <cell r="A9105">
            <v>7405082</v>
          </cell>
          <cell r="B9105" t="str">
            <v>Sklápěcí víko...GES R2 7011</v>
          </cell>
          <cell r="C9105">
            <v>465</v>
          </cell>
          <cell r="D9105">
            <v>1</v>
          </cell>
          <cell r="E9105" t="str">
            <v>KS</v>
          </cell>
          <cell r="F9105">
            <v>465</v>
          </cell>
        </row>
        <row r="9106">
          <cell r="A9106">
            <v>7405083</v>
          </cell>
          <cell r="B9106" t="str">
            <v>Přístrojová jednotka...GES9-3S U 7011</v>
          </cell>
          <cell r="C9106">
            <v>2263</v>
          </cell>
          <cell r="D9106">
            <v>1</v>
          </cell>
          <cell r="E9106" t="str">
            <v>KS</v>
          </cell>
          <cell r="F9106">
            <v>2263</v>
          </cell>
        </row>
        <row r="9107">
          <cell r="A9107">
            <v>7405084</v>
          </cell>
          <cell r="B9107" t="str">
            <v>Sklápěcí víko...GES R2 9011</v>
          </cell>
          <cell r="C9107">
            <v>465</v>
          </cell>
          <cell r="D9107">
            <v>1</v>
          </cell>
          <cell r="E9107" t="str">
            <v>KS</v>
          </cell>
          <cell r="F9107">
            <v>465</v>
          </cell>
        </row>
        <row r="9108">
          <cell r="A9108">
            <v>7405085</v>
          </cell>
          <cell r="B9108" t="str">
            <v>Přístrojová jednotka...GES9-3S U 9011</v>
          </cell>
          <cell r="C9108">
            <v>2263</v>
          </cell>
          <cell r="D9108">
            <v>1</v>
          </cell>
          <cell r="E9108" t="str">
            <v>KS</v>
          </cell>
          <cell r="F9108">
            <v>2263</v>
          </cell>
        </row>
        <row r="9109">
          <cell r="A9109">
            <v>7405100</v>
          </cell>
          <cell r="B9109" t="str">
            <v>Přístrojová jednotka...GES2 DB 7011</v>
          </cell>
          <cell r="C9109">
            <v>979</v>
          </cell>
          <cell r="D9109">
            <v>1</v>
          </cell>
          <cell r="E9109" t="str">
            <v>KS</v>
          </cell>
          <cell r="F9109">
            <v>979</v>
          </cell>
        </row>
        <row r="9110">
          <cell r="A9110">
            <v>7405104</v>
          </cell>
          <cell r="B9110" t="str">
            <v>Přístrojová jednotka...GES2 DB 9011</v>
          </cell>
          <cell r="C9110">
            <v>979</v>
          </cell>
          <cell r="D9110">
            <v>1</v>
          </cell>
          <cell r="E9110" t="str">
            <v>KS</v>
          </cell>
          <cell r="F9110">
            <v>979</v>
          </cell>
        </row>
        <row r="9111">
          <cell r="A9111">
            <v>7405116</v>
          </cell>
          <cell r="B9111" t="str">
            <v>Přístrojová jednotka...GES2 U 7011</v>
          </cell>
          <cell r="C9111">
            <v>979</v>
          </cell>
          <cell r="D9111">
            <v>1</v>
          </cell>
          <cell r="E9111" t="str">
            <v>KS</v>
          </cell>
          <cell r="F9111">
            <v>979</v>
          </cell>
        </row>
        <row r="9112">
          <cell r="A9112">
            <v>7405120</v>
          </cell>
          <cell r="B9112" t="str">
            <v>Přístrojová jednotka...GES2 U 9011</v>
          </cell>
          <cell r="C9112">
            <v>979</v>
          </cell>
          <cell r="D9112">
            <v>1</v>
          </cell>
          <cell r="E9112" t="str">
            <v>KS</v>
          </cell>
          <cell r="F9112">
            <v>979</v>
          </cell>
        </row>
        <row r="9113">
          <cell r="A9113">
            <v>7405145</v>
          </cell>
          <cell r="B9113" t="str">
            <v>Přístrojová jednotka...GES4-2U10T 7011</v>
          </cell>
          <cell r="C9113">
            <v>1420</v>
          </cell>
          <cell r="D9113">
            <v>1</v>
          </cell>
          <cell r="E9113" t="str">
            <v>KS</v>
          </cell>
          <cell r="F9113">
            <v>1420</v>
          </cell>
        </row>
        <row r="9114">
          <cell r="A9114">
            <v>7405146</v>
          </cell>
          <cell r="B9114" t="str">
            <v>Přístrojová jednotka...GES4-2U10T 9011</v>
          </cell>
          <cell r="C9114">
            <v>1351</v>
          </cell>
          <cell r="D9114">
            <v>1</v>
          </cell>
          <cell r="E9114" t="str">
            <v>KS</v>
          </cell>
          <cell r="F9114">
            <v>1351</v>
          </cell>
        </row>
        <row r="9115">
          <cell r="A9115">
            <v>7405147</v>
          </cell>
          <cell r="B9115" t="str">
            <v>Přístrojová jednotka...GES4-2U10T 1019</v>
          </cell>
          <cell r="C9115">
            <v>1351</v>
          </cell>
          <cell r="D9115">
            <v>1</v>
          </cell>
          <cell r="E9115" t="str">
            <v>KS</v>
          </cell>
          <cell r="F9115">
            <v>1351</v>
          </cell>
        </row>
        <row r="9116">
          <cell r="A9116">
            <v>7405191</v>
          </cell>
          <cell r="B9116" t="str">
            <v>Přístrojová jednotka...GES4M-2 10U</v>
          </cell>
          <cell r="C9116">
            <v>10144</v>
          </cell>
          <cell r="D9116">
            <v>1</v>
          </cell>
          <cell r="E9116" t="str">
            <v>KS</v>
          </cell>
          <cell r="F9116">
            <v>10144</v>
          </cell>
        </row>
        <row r="9117">
          <cell r="A9117">
            <v>7405196</v>
          </cell>
          <cell r="B9117" t="str">
            <v>Přístrojová jednotka...GES4 U 7011</v>
          </cell>
          <cell r="C9117">
            <v>1447</v>
          </cell>
          <cell r="D9117">
            <v>1</v>
          </cell>
          <cell r="E9117" t="str">
            <v>KS</v>
          </cell>
          <cell r="F9117">
            <v>1447</v>
          </cell>
        </row>
        <row r="9118">
          <cell r="A9118">
            <v>7405200</v>
          </cell>
          <cell r="B9118" t="str">
            <v>Přístrojová jednotka...GES4 U 9011</v>
          </cell>
          <cell r="C9118">
            <v>1447</v>
          </cell>
          <cell r="D9118">
            <v>1</v>
          </cell>
          <cell r="E9118" t="str">
            <v>KS</v>
          </cell>
          <cell r="F9118">
            <v>1447</v>
          </cell>
        </row>
        <row r="9119">
          <cell r="A9119">
            <v>7405299</v>
          </cell>
          <cell r="B9119" t="str">
            <v>Přístrojová jednotka...GES6M-2 10U</v>
          </cell>
          <cell r="C9119">
            <v>12015</v>
          </cell>
          <cell r="D9119">
            <v>1</v>
          </cell>
          <cell r="E9119" t="str">
            <v>KS</v>
          </cell>
          <cell r="F9119">
            <v>12015</v>
          </cell>
        </row>
        <row r="9120">
          <cell r="A9120">
            <v>7405308</v>
          </cell>
          <cell r="B9120" t="str">
            <v>Přístrojová jednotka...GES6 U 7011</v>
          </cell>
          <cell r="C9120">
            <v>2114</v>
          </cell>
          <cell r="D9120">
            <v>1</v>
          </cell>
          <cell r="E9120" t="str">
            <v>KS</v>
          </cell>
          <cell r="F9120">
            <v>2114</v>
          </cell>
        </row>
        <row r="9121">
          <cell r="A9121">
            <v>7405312</v>
          </cell>
          <cell r="B9121" t="str">
            <v>Přístrojová jednotka...GES6 U 9011</v>
          </cell>
          <cell r="C9121">
            <v>2018</v>
          </cell>
          <cell r="D9121">
            <v>1</v>
          </cell>
          <cell r="E9121" t="str">
            <v>KS</v>
          </cell>
          <cell r="F9121">
            <v>2018</v>
          </cell>
        </row>
        <row r="9122">
          <cell r="A9122">
            <v>7405316</v>
          </cell>
          <cell r="B9122" t="str">
            <v>Přístrojová jednotka...GES6 U 1019</v>
          </cell>
          <cell r="C9122">
            <v>1940</v>
          </cell>
          <cell r="D9122">
            <v>1</v>
          </cell>
          <cell r="E9122" t="str">
            <v>KS</v>
          </cell>
          <cell r="F9122">
            <v>1940</v>
          </cell>
        </row>
        <row r="9123">
          <cell r="A9123">
            <v>7405321</v>
          </cell>
          <cell r="B9123" t="str">
            <v>Přístrojová jednotka...GES6-2U10T 7011</v>
          </cell>
          <cell r="C9123">
            <v>2114</v>
          </cell>
          <cell r="D9123">
            <v>1</v>
          </cell>
          <cell r="E9123" t="str">
            <v>KS</v>
          </cell>
          <cell r="F9123">
            <v>2114</v>
          </cell>
        </row>
        <row r="9124">
          <cell r="A9124">
            <v>7405322</v>
          </cell>
          <cell r="B9124" t="str">
            <v>Přístrojová jednotka...GES6-2U10T 9011</v>
          </cell>
          <cell r="C9124">
            <v>1794</v>
          </cell>
          <cell r="D9124">
            <v>1</v>
          </cell>
          <cell r="E9124" t="str">
            <v>KS</v>
          </cell>
          <cell r="F9124">
            <v>1794</v>
          </cell>
        </row>
        <row r="9125">
          <cell r="A9125">
            <v>7405323</v>
          </cell>
          <cell r="B9125" t="str">
            <v>Přístrojová jednotka...GES6-2U10T 1019</v>
          </cell>
          <cell r="C9125">
            <v>1794</v>
          </cell>
          <cell r="D9125">
            <v>1</v>
          </cell>
          <cell r="E9125" t="str">
            <v>KS</v>
          </cell>
          <cell r="F9125">
            <v>1794</v>
          </cell>
        </row>
        <row r="9126">
          <cell r="A9126">
            <v>7405371</v>
          </cell>
          <cell r="B9126" t="str">
            <v>Přístrojová jednotka...GES9M-2 10U</v>
          </cell>
          <cell r="C9126">
            <v>12139</v>
          </cell>
          <cell r="D9126">
            <v>1</v>
          </cell>
          <cell r="E9126" t="str">
            <v>KS</v>
          </cell>
          <cell r="F9126">
            <v>12139</v>
          </cell>
        </row>
        <row r="9127">
          <cell r="A9127">
            <v>7405436</v>
          </cell>
          <cell r="B9127" t="str">
            <v>Přístrojová jednotka...GESR4 U 7011</v>
          </cell>
          <cell r="C9127">
            <v>1534</v>
          </cell>
          <cell r="D9127">
            <v>1</v>
          </cell>
          <cell r="E9127" t="str">
            <v>KS</v>
          </cell>
          <cell r="F9127">
            <v>1534</v>
          </cell>
        </row>
        <row r="9128">
          <cell r="A9128">
            <v>7405440</v>
          </cell>
          <cell r="B9128" t="str">
            <v>Přístrojová jednotka...GESR4 U 9011</v>
          </cell>
          <cell r="C9128">
            <v>1534</v>
          </cell>
          <cell r="D9128">
            <v>1</v>
          </cell>
          <cell r="E9128" t="str">
            <v>KS</v>
          </cell>
          <cell r="F9128">
            <v>1534</v>
          </cell>
        </row>
        <row r="9129">
          <cell r="A9129">
            <v>7405452</v>
          </cell>
          <cell r="B9129" t="str">
            <v>Přístrojová jednotka...GESR7 10U 7011</v>
          </cell>
          <cell r="C9129">
            <v>2237</v>
          </cell>
          <cell r="D9129">
            <v>1</v>
          </cell>
          <cell r="E9129" t="str">
            <v>KS</v>
          </cell>
          <cell r="F9129">
            <v>2237</v>
          </cell>
        </row>
        <row r="9130">
          <cell r="A9130">
            <v>7405465</v>
          </cell>
          <cell r="B9130" t="str">
            <v>Přístrojová jednotka...GESR9-2U12T 7011</v>
          </cell>
          <cell r="C9130">
            <v>2308</v>
          </cell>
          <cell r="D9130">
            <v>1</v>
          </cell>
          <cell r="E9130" t="str">
            <v>KS</v>
          </cell>
          <cell r="F9130">
            <v>2308</v>
          </cell>
        </row>
        <row r="9131">
          <cell r="A9131">
            <v>7405466</v>
          </cell>
          <cell r="B9131" t="str">
            <v>Přístrojová jednotka...GESR9-2U12T 9011</v>
          </cell>
          <cell r="C9131">
            <v>2308</v>
          </cell>
          <cell r="D9131">
            <v>1</v>
          </cell>
          <cell r="E9131" t="str">
            <v>KS</v>
          </cell>
          <cell r="F9131">
            <v>2308</v>
          </cell>
        </row>
        <row r="9132">
          <cell r="A9132">
            <v>7405512</v>
          </cell>
          <cell r="B9132" t="str">
            <v>Přístrojová jednotka...GESR9 SR U 7011</v>
          </cell>
          <cell r="C9132">
            <v>3036</v>
          </cell>
          <cell r="D9132">
            <v>1</v>
          </cell>
          <cell r="E9132" t="str">
            <v>KS</v>
          </cell>
          <cell r="F9132">
            <v>3036</v>
          </cell>
        </row>
        <row r="9133">
          <cell r="A9133">
            <v>7405516</v>
          </cell>
          <cell r="B9133" t="str">
            <v>Přístrojová jednotka...GESR9 SR U 9011</v>
          </cell>
          <cell r="C9133">
            <v>3036</v>
          </cell>
          <cell r="D9133">
            <v>1</v>
          </cell>
          <cell r="E9133" t="str">
            <v>KS</v>
          </cell>
          <cell r="F9133">
            <v>3036</v>
          </cell>
        </row>
        <row r="9134">
          <cell r="A9134">
            <v>7405528</v>
          </cell>
          <cell r="B9134" t="str">
            <v>Přístrojová jednotka...GESR9 U 7011</v>
          </cell>
          <cell r="C9134">
            <v>2145</v>
          </cell>
          <cell r="D9134">
            <v>1</v>
          </cell>
          <cell r="E9134" t="str">
            <v>KS</v>
          </cell>
          <cell r="F9134">
            <v>2145</v>
          </cell>
        </row>
        <row r="9135">
          <cell r="A9135">
            <v>7405532</v>
          </cell>
          <cell r="B9135" t="str">
            <v>Přístrojová jednotka...GESR9 U 9011</v>
          </cell>
          <cell r="C9135">
            <v>2145</v>
          </cell>
          <cell r="D9135">
            <v>1</v>
          </cell>
          <cell r="E9135" t="str">
            <v>KS</v>
          </cell>
          <cell r="F9135">
            <v>2145</v>
          </cell>
        </row>
        <row r="9136">
          <cell r="A9136">
            <v>7405544</v>
          </cell>
          <cell r="B9136" t="str">
            <v>Přístrojová jednotka...GESRA7 10U</v>
          </cell>
          <cell r="C9136">
            <v>6651</v>
          </cell>
          <cell r="D9136">
            <v>1</v>
          </cell>
          <cell r="E9136" t="str">
            <v>KS</v>
          </cell>
          <cell r="F9136">
            <v>6651</v>
          </cell>
        </row>
        <row r="9137">
          <cell r="A9137">
            <v>7405595</v>
          </cell>
          <cell r="B9137" t="str">
            <v>Přístrojová jednotka...GESRC2</v>
          </cell>
          <cell r="C9137">
            <v>6602</v>
          </cell>
          <cell r="D9137">
            <v>1</v>
          </cell>
          <cell r="E9137" t="str">
            <v>KS</v>
          </cell>
          <cell r="F9137">
            <v>6602</v>
          </cell>
        </row>
        <row r="9138">
          <cell r="A9138">
            <v>7405631</v>
          </cell>
          <cell r="B9138" t="str">
            <v>Přístrojová jednotka...GESRK2</v>
          </cell>
          <cell r="C9138">
            <v>6602</v>
          </cell>
          <cell r="D9138">
            <v>1</v>
          </cell>
          <cell r="E9138" t="str">
            <v>KS</v>
          </cell>
          <cell r="F9138">
            <v>6602</v>
          </cell>
        </row>
        <row r="9139">
          <cell r="A9139">
            <v>7405663</v>
          </cell>
          <cell r="B9139" t="str">
            <v>Přístrojová jednotka...GESRMS2</v>
          </cell>
          <cell r="C9139">
            <v>6602</v>
          </cell>
          <cell r="D9139">
            <v>1</v>
          </cell>
          <cell r="E9139" t="str">
            <v>KS</v>
          </cell>
          <cell r="F9139">
            <v>6602</v>
          </cell>
        </row>
        <row r="9140">
          <cell r="A9140">
            <v>7405696</v>
          </cell>
          <cell r="B9140" t="str">
            <v>Přístrojová jednotka...GESRN2 UAB N</v>
          </cell>
          <cell r="C9140">
            <v>6788</v>
          </cell>
          <cell r="D9140">
            <v>1</v>
          </cell>
          <cell r="E9140" t="str">
            <v>KS</v>
          </cell>
          <cell r="F9140">
            <v>6788</v>
          </cell>
        </row>
        <row r="9141">
          <cell r="A9141">
            <v>7405713</v>
          </cell>
          <cell r="B9141" t="str">
            <v>Přístrojová jednotka...GESRN2</v>
          </cell>
          <cell r="C9141">
            <v>5093</v>
          </cell>
          <cell r="D9141">
            <v>1</v>
          </cell>
          <cell r="E9141" t="str">
            <v>KS</v>
          </cell>
          <cell r="F9141">
            <v>5093</v>
          </cell>
        </row>
        <row r="9142">
          <cell r="A9142">
            <v>7405746</v>
          </cell>
          <cell r="B9142" t="str">
            <v>Přístr.jednot.,mokrá údržba...GRAF9-2 U 7011</v>
          </cell>
          <cell r="C9142">
            <v>14352</v>
          </cell>
          <cell r="D9142">
            <v>1</v>
          </cell>
          <cell r="E9142" t="str">
            <v>KS</v>
          </cell>
          <cell r="F9142">
            <v>14352</v>
          </cell>
        </row>
        <row r="9143">
          <cell r="A9143">
            <v>7405815</v>
          </cell>
          <cell r="B9143" t="str">
            <v>Nivelační jednotka...RK NEV2 110</v>
          </cell>
          <cell r="C9143">
            <v>618</v>
          </cell>
          <cell r="D9143">
            <v>1</v>
          </cell>
          <cell r="E9143" t="str">
            <v>VPE</v>
          </cell>
          <cell r="F9143">
            <v>618</v>
          </cell>
        </row>
        <row r="9144">
          <cell r="A9144">
            <v>7405816</v>
          </cell>
          <cell r="B9144" t="str">
            <v>Nivelační jednotka...RK NEV2 150</v>
          </cell>
          <cell r="C9144">
            <v>1085</v>
          </cell>
          <cell r="D9144">
            <v>1</v>
          </cell>
          <cell r="E9144" t="str">
            <v>VPE</v>
          </cell>
          <cell r="F9144">
            <v>1085</v>
          </cell>
        </row>
        <row r="9145">
          <cell r="A9145">
            <v>7405817</v>
          </cell>
          <cell r="B9145" t="str">
            <v>Nivelační jednotka...RK NEV2 190</v>
          </cell>
          <cell r="C9145">
            <v>2065</v>
          </cell>
          <cell r="D9145">
            <v>1</v>
          </cell>
          <cell r="E9145" t="str">
            <v>VPE</v>
          </cell>
          <cell r="F9145">
            <v>2065</v>
          </cell>
        </row>
        <row r="9146">
          <cell r="A9146">
            <v>7405818</v>
          </cell>
          <cell r="B9146" t="str">
            <v>Nivelační jednotka...RK NEV2 230</v>
          </cell>
          <cell r="C9146">
            <v>2219</v>
          </cell>
          <cell r="D9146">
            <v>1</v>
          </cell>
          <cell r="E9146" t="str">
            <v>VPE</v>
          </cell>
          <cell r="F9146">
            <v>2219</v>
          </cell>
        </row>
        <row r="9147">
          <cell r="A9147">
            <v>7405908</v>
          </cell>
          <cell r="B9147" t="str">
            <v>Rámová kazeta pro vys.zatížení...RK SL1 V2 40</v>
          </cell>
          <cell r="C9147">
            <v>17021</v>
          </cell>
          <cell r="D9147">
            <v>1</v>
          </cell>
          <cell r="E9147" t="str">
            <v>KS</v>
          </cell>
          <cell r="F9147">
            <v>17021</v>
          </cell>
        </row>
        <row r="9148">
          <cell r="A9148">
            <v>7405960</v>
          </cell>
          <cell r="B9148" t="str">
            <v>Rámová kazeta pro vys.zatížení...RK SL2 V3 30</v>
          </cell>
          <cell r="C9148">
            <v>27137</v>
          </cell>
          <cell r="D9148">
            <v>1</v>
          </cell>
          <cell r="E9148" t="str">
            <v>KS</v>
          </cell>
          <cell r="F9148">
            <v>27137</v>
          </cell>
        </row>
        <row r="9149">
          <cell r="A9149">
            <v>7406000</v>
          </cell>
          <cell r="B9149" t="str">
            <v>Rámová kazeta...RK V2 10</v>
          </cell>
          <cell r="C9149">
            <v>6788</v>
          </cell>
          <cell r="D9149">
            <v>1</v>
          </cell>
          <cell r="E9149" t="str">
            <v>KS</v>
          </cell>
          <cell r="F9149">
            <v>6788</v>
          </cell>
        </row>
        <row r="9150">
          <cell r="A9150">
            <v>7406004</v>
          </cell>
          <cell r="B9150" t="str">
            <v>Rámová kazeta...RK V2 15</v>
          </cell>
          <cell r="C9150">
            <v>6914</v>
          </cell>
          <cell r="D9150">
            <v>1</v>
          </cell>
          <cell r="E9150" t="str">
            <v>KS</v>
          </cell>
          <cell r="F9150">
            <v>6914</v>
          </cell>
        </row>
        <row r="9151">
          <cell r="A9151">
            <v>7406032</v>
          </cell>
          <cell r="B9151" t="str">
            <v>Rámová kazeta...RK V3 15</v>
          </cell>
          <cell r="C9151">
            <v>7867</v>
          </cell>
          <cell r="D9151">
            <v>1</v>
          </cell>
          <cell r="E9151" t="str">
            <v>KS</v>
          </cell>
          <cell r="F9151">
            <v>7867</v>
          </cell>
        </row>
        <row r="9152">
          <cell r="A9152">
            <v>7406554</v>
          </cell>
          <cell r="B9152" t="str">
            <v>Rámová kazeta...RKS 2V2 20</v>
          </cell>
          <cell r="C9152">
            <v>8333</v>
          </cell>
          <cell r="D9152">
            <v>1</v>
          </cell>
          <cell r="E9152" t="str">
            <v>KS</v>
          </cell>
          <cell r="F9152">
            <v>8333</v>
          </cell>
        </row>
        <row r="9153">
          <cell r="A9153">
            <v>7406672</v>
          </cell>
          <cell r="B9153" t="str">
            <v>Vložka protahovací krabice...ZES9-2 U10T 7011</v>
          </cell>
          <cell r="C9153">
            <v>1596</v>
          </cell>
          <cell r="D9153">
            <v>1</v>
          </cell>
          <cell r="E9153" t="str">
            <v>KS</v>
          </cell>
          <cell r="F9153">
            <v>1596</v>
          </cell>
        </row>
        <row r="9154">
          <cell r="A9154">
            <v>7406674</v>
          </cell>
          <cell r="B9154" t="str">
            <v>Vložka protahovací krabice...ZES9-2 U10T 9011</v>
          </cell>
          <cell r="C9154">
            <v>1596</v>
          </cell>
          <cell r="D9154">
            <v>1</v>
          </cell>
          <cell r="E9154" t="str">
            <v>KS</v>
          </cell>
          <cell r="F9154">
            <v>1596</v>
          </cell>
        </row>
        <row r="9155">
          <cell r="A9155">
            <v>7406701</v>
          </cell>
          <cell r="B9155" t="str">
            <v>Vložka protahovací krabice...ZES4-2 U10T 7011</v>
          </cell>
          <cell r="C9155">
            <v>1116</v>
          </cell>
          <cell r="D9155">
            <v>1</v>
          </cell>
          <cell r="E9155" t="str">
            <v>KS</v>
          </cell>
          <cell r="F9155">
            <v>1116</v>
          </cell>
        </row>
        <row r="9156">
          <cell r="A9156">
            <v>7406703</v>
          </cell>
          <cell r="B9156" t="str">
            <v>Vložka protahovací krabice...ZES4-2 U10T 1019</v>
          </cell>
          <cell r="C9156">
            <v>1037</v>
          </cell>
          <cell r="D9156">
            <v>1</v>
          </cell>
          <cell r="E9156" t="str">
            <v>KS</v>
          </cell>
          <cell r="F9156">
            <v>1037</v>
          </cell>
        </row>
        <row r="9157">
          <cell r="A9157">
            <v>7406749</v>
          </cell>
          <cell r="B9157" t="str">
            <v>Vložka protahovací krabice...ZES6-2 U10T 7011</v>
          </cell>
          <cell r="C9157">
            <v>1323</v>
          </cell>
          <cell r="D9157">
            <v>1</v>
          </cell>
          <cell r="E9157" t="str">
            <v>KS</v>
          </cell>
          <cell r="F9157">
            <v>1323</v>
          </cell>
        </row>
        <row r="9158">
          <cell r="A9158">
            <v>7406894</v>
          </cell>
          <cell r="B9158" t="str">
            <v>Krytka...AP MT5 10</v>
          </cell>
          <cell r="C9158">
            <v>208</v>
          </cell>
          <cell r="D9158">
            <v>1</v>
          </cell>
          <cell r="E9158" t="str">
            <v>KS</v>
          </cell>
          <cell r="F9158">
            <v>208</v>
          </cell>
        </row>
        <row r="9159">
          <cell r="A9159">
            <v>7407047</v>
          </cell>
          <cell r="B9159" t="str">
            <v>Záslepka...MTU B</v>
          </cell>
          <cell r="C9159">
            <v>321</v>
          </cell>
          <cell r="D9159">
            <v>1</v>
          </cell>
          <cell r="E9159" t="str">
            <v>KS</v>
          </cell>
          <cell r="F9159">
            <v>321</v>
          </cell>
        </row>
        <row r="9160">
          <cell r="A9160">
            <v>7407080</v>
          </cell>
          <cell r="B9160" t="str">
            <v>Upevňovací šroub víka...DBS BE</v>
          </cell>
          <cell r="C9160">
            <v>11</v>
          </cell>
          <cell r="D9160">
            <v>1</v>
          </cell>
          <cell r="E9160" t="str">
            <v>KS</v>
          </cell>
          <cell r="F9160">
            <v>11</v>
          </cell>
        </row>
        <row r="9161">
          <cell r="A9161">
            <v>7407268</v>
          </cell>
          <cell r="B9161" t="str">
            <v>Krycí deska...GB23 P4</v>
          </cell>
          <cell r="C9161">
            <v>55</v>
          </cell>
          <cell r="D9161">
            <v>1</v>
          </cell>
          <cell r="E9161" t="str">
            <v>KS</v>
          </cell>
          <cell r="F9161">
            <v>55</v>
          </cell>
        </row>
        <row r="9162">
          <cell r="A9162">
            <v>7407536</v>
          </cell>
          <cell r="B9162" t="str">
            <v>Prodloužení úchytu...GES RV</v>
          </cell>
          <cell r="C9162">
            <v>90</v>
          </cell>
          <cell r="D9162">
            <v>1</v>
          </cell>
          <cell r="E9162" t="str">
            <v>KS</v>
          </cell>
          <cell r="F9162">
            <v>90</v>
          </cell>
        </row>
        <row r="9163">
          <cell r="A9163">
            <v>7407552</v>
          </cell>
          <cell r="B9163" t="str">
            <v>Upevňovací jednotka...GES4 BG DB</v>
          </cell>
          <cell r="C9163">
            <v>206</v>
          </cell>
          <cell r="D9163">
            <v>1</v>
          </cell>
          <cell r="E9163" t="str">
            <v>VPE</v>
          </cell>
          <cell r="F9163">
            <v>206</v>
          </cell>
        </row>
        <row r="9164">
          <cell r="A9164">
            <v>7407558</v>
          </cell>
          <cell r="B9164" t="str">
            <v>Univerzální upevnění...GES UB4</v>
          </cell>
          <cell r="C9164">
            <v>261</v>
          </cell>
          <cell r="D9164">
            <v>1</v>
          </cell>
          <cell r="E9164" t="str">
            <v>VPE</v>
          </cell>
          <cell r="F9164">
            <v>261</v>
          </cell>
        </row>
        <row r="9165">
          <cell r="A9165">
            <v>7407559</v>
          </cell>
          <cell r="B9165" t="str">
            <v>Univerzální upevnění...GESUB2 4</v>
          </cell>
          <cell r="C9165">
            <v>261</v>
          </cell>
          <cell r="D9165">
            <v>1</v>
          </cell>
          <cell r="E9165" t="str">
            <v>VPE</v>
          </cell>
          <cell r="F9165">
            <v>261</v>
          </cell>
        </row>
        <row r="9166">
          <cell r="A9166">
            <v>7407561</v>
          </cell>
          <cell r="B9166" t="str">
            <v>Univerzální upevnění...GESUB2 6</v>
          </cell>
          <cell r="C9166">
            <v>355</v>
          </cell>
          <cell r="D9166">
            <v>1</v>
          </cell>
          <cell r="E9166" t="str">
            <v>VPE</v>
          </cell>
          <cell r="F9166">
            <v>355</v>
          </cell>
        </row>
        <row r="9167">
          <cell r="A9167">
            <v>7407580</v>
          </cell>
          <cell r="B9167" t="str">
            <v>Kryt prázdného místa...LP R</v>
          </cell>
          <cell r="C9167">
            <v>62</v>
          </cell>
          <cell r="D9167">
            <v>1</v>
          </cell>
          <cell r="E9167" t="str">
            <v>KS</v>
          </cell>
          <cell r="F9167">
            <v>62</v>
          </cell>
        </row>
        <row r="9168">
          <cell r="A9168">
            <v>7407584</v>
          </cell>
          <cell r="B9168" t="str">
            <v>Kryt prázdného místa...LP 45</v>
          </cell>
          <cell r="C9168">
            <v>72</v>
          </cell>
          <cell r="D9168">
            <v>1</v>
          </cell>
          <cell r="E9168" t="str">
            <v>KS</v>
          </cell>
          <cell r="F9168">
            <v>72</v>
          </cell>
        </row>
        <row r="9169">
          <cell r="A9169">
            <v>7407596</v>
          </cell>
          <cell r="B9169" t="str">
            <v>Přístrojové vložky pro GE2 15...MTGE2 15 2C</v>
          </cell>
          <cell r="C9169">
            <v>764</v>
          </cell>
          <cell r="D9169">
            <v>1</v>
          </cell>
          <cell r="E9169" t="str">
            <v>KS</v>
          </cell>
          <cell r="F9169">
            <v>764</v>
          </cell>
        </row>
        <row r="9170">
          <cell r="A9170">
            <v>7407620</v>
          </cell>
          <cell r="B9170" t="str">
            <v>Modulární nosič...MPRM2 2A</v>
          </cell>
          <cell r="C9170">
            <v>739</v>
          </cell>
          <cell r="D9170">
            <v>1</v>
          </cell>
          <cell r="E9170" t="str">
            <v>KS</v>
          </cell>
          <cell r="F9170">
            <v>739</v>
          </cell>
        </row>
        <row r="9171">
          <cell r="A9171">
            <v>7407624</v>
          </cell>
          <cell r="B9171" t="str">
            <v>Modulární nosič...MPRM2 2C</v>
          </cell>
          <cell r="C9171">
            <v>710</v>
          </cell>
          <cell r="D9171">
            <v>1</v>
          </cell>
          <cell r="E9171" t="str">
            <v>KS</v>
          </cell>
          <cell r="F9171">
            <v>710</v>
          </cell>
        </row>
        <row r="9172">
          <cell r="A9172">
            <v>7407655</v>
          </cell>
          <cell r="B9172" t="str">
            <v>Modulární nosič...MS3 3UT4</v>
          </cell>
          <cell r="C9172">
            <v>2205</v>
          </cell>
          <cell r="D9172">
            <v>1</v>
          </cell>
          <cell r="E9172" t="str">
            <v>KS</v>
          </cell>
          <cell r="F9172">
            <v>2205</v>
          </cell>
        </row>
        <row r="9173">
          <cell r="A9173">
            <v>7407663</v>
          </cell>
          <cell r="B9173" t="str">
            <v>Přístrojová vložka...GT2 CEE16</v>
          </cell>
          <cell r="C9173">
            <v>2837</v>
          </cell>
          <cell r="D9173">
            <v>1</v>
          </cell>
          <cell r="E9173" t="str">
            <v>KS</v>
          </cell>
          <cell r="F9173">
            <v>2837</v>
          </cell>
        </row>
        <row r="9174">
          <cell r="A9174">
            <v>7407665</v>
          </cell>
          <cell r="B9174" t="str">
            <v>Přístrojová vložka...GT2CEE</v>
          </cell>
          <cell r="C9174">
            <v>1832</v>
          </cell>
          <cell r="D9174">
            <v>1</v>
          </cell>
          <cell r="E9174" t="str">
            <v>KS</v>
          </cell>
          <cell r="F9174">
            <v>1832</v>
          </cell>
        </row>
        <row r="9175">
          <cell r="A9175">
            <v>7407667</v>
          </cell>
          <cell r="B9175" t="str">
            <v>Přístrojová vložka...GT3 CEE16</v>
          </cell>
          <cell r="C9175">
            <v>2930</v>
          </cell>
          <cell r="D9175">
            <v>1</v>
          </cell>
          <cell r="E9175" t="str">
            <v>KS</v>
          </cell>
          <cell r="F9175">
            <v>2930</v>
          </cell>
        </row>
        <row r="9176">
          <cell r="A9176">
            <v>7407669</v>
          </cell>
          <cell r="B9176" t="str">
            <v>Přístrojová vložka...GT3 CEE</v>
          </cell>
          <cell r="C9176">
            <v>1929</v>
          </cell>
          <cell r="D9176">
            <v>1</v>
          </cell>
          <cell r="E9176" t="str">
            <v>KS</v>
          </cell>
          <cell r="F9176">
            <v>1929</v>
          </cell>
        </row>
        <row r="9177">
          <cell r="A9177">
            <v>7407756</v>
          </cell>
          <cell r="B9177" t="str">
            <v>Modulární nosič...MT 9R9 AP 5</v>
          </cell>
          <cell r="C9177">
            <v>1396</v>
          </cell>
          <cell r="D9177">
            <v>1</v>
          </cell>
          <cell r="E9177" t="str">
            <v>KS</v>
          </cell>
          <cell r="F9177">
            <v>1396</v>
          </cell>
        </row>
        <row r="9178">
          <cell r="A9178">
            <v>7407764</v>
          </cell>
          <cell r="B9178" t="str">
            <v>Deska nosníku...MTM 0</v>
          </cell>
          <cell r="C9178">
            <v>413</v>
          </cell>
          <cell r="D9178">
            <v>1</v>
          </cell>
          <cell r="E9178" t="str">
            <v>KS</v>
          </cell>
          <cell r="F9178">
            <v>413</v>
          </cell>
        </row>
        <row r="9179">
          <cell r="A9179">
            <v>7407768</v>
          </cell>
          <cell r="B9179" t="str">
            <v>Deska nosníku...MTM 1D</v>
          </cell>
          <cell r="C9179">
            <v>419</v>
          </cell>
          <cell r="D9179">
            <v>1</v>
          </cell>
          <cell r="E9179" t="str">
            <v>KS</v>
          </cell>
          <cell r="F9179">
            <v>419</v>
          </cell>
        </row>
        <row r="9180">
          <cell r="A9180">
            <v>7407776</v>
          </cell>
          <cell r="B9180" t="str">
            <v>Deska nosníku...MTM 1K</v>
          </cell>
          <cell r="C9180">
            <v>413</v>
          </cell>
          <cell r="D9180">
            <v>1</v>
          </cell>
          <cell r="E9180" t="str">
            <v>KS</v>
          </cell>
          <cell r="F9180">
            <v>413</v>
          </cell>
        </row>
        <row r="9181">
          <cell r="A9181">
            <v>7407780</v>
          </cell>
          <cell r="B9181" t="str">
            <v>Deska nosníku...MTM 2A</v>
          </cell>
          <cell r="C9181">
            <v>419</v>
          </cell>
          <cell r="D9181">
            <v>1</v>
          </cell>
          <cell r="E9181" t="str">
            <v>KS</v>
          </cell>
          <cell r="F9181">
            <v>419</v>
          </cell>
        </row>
        <row r="9182">
          <cell r="A9182">
            <v>7407788</v>
          </cell>
          <cell r="B9182" t="str">
            <v>Deska nosníku...MTM 2C</v>
          </cell>
          <cell r="C9182">
            <v>419</v>
          </cell>
          <cell r="D9182">
            <v>1</v>
          </cell>
          <cell r="E9182" t="str">
            <v>KS</v>
          </cell>
          <cell r="F9182">
            <v>419</v>
          </cell>
        </row>
        <row r="9183">
          <cell r="A9183">
            <v>7407790</v>
          </cell>
          <cell r="B9183" t="str">
            <v>Deska nosníku...MTM 2D</v>
          </cell>
          <cell r="C9183">
            <v>384</v>
          </cell>
          <cell r="D9183">
            <v>1</v>
          </cell>
          <cell r="E9183" t="str">
            <v>KS</v>
          </cell>
          <cell r="F9183">
            <v>384</v>
          </cell>
        </row>
        <row r="9184">
          <cell r="A9184">
            <v>7407792</v>
          </cell>
          <cell r="B9184" t="str">
            <v>Deska nosníku...MTM 2F</v>
          </cell>
          <cell r="C9184">
            <v>413</v>
          </cell>
          <cell r="D9184">
            <v>1</v>
          </cell>
          <cell r="E9184" t="str">
            <v>KS</v>
          </cell>
          <cell r="F9184">
            <v>413</v>
          </cell>
        </row>
        <row r="9185">
          <cell r="A9185">
            <v>7407820</v>
          </cell>
          <cell r="B9185" t="str">
            <v>Deska nosníku...MTM 3A</v>
          </cell>
          <cell r="C9185">
            <v>413</v>
          </cell>
          <cell r="D9185">
            <v>1</v>
          </cell>
          <cell r="E9185" t="str">
            <v>KS</v>
          </cell>
          <cell r="F9185">
            <v>413</v>
          </cell>
        </row>
        <row r="9186">
          <cell r="A9186">
            <v>7407833</v>
          </cell>
          <cell r="B9186" t="str">
            <v>Deska nosníku...MTM 3F</v>
          </cell>
          <cell r="C9186">
            <v>388</v>
          </cell>
          <cell r="D9186">
            <v>1</v>
          </cell>
          <cell r="E9186" t="str">
            <v>KS</v>
          </cell>
          <cell r="F9186">
            <v>388</v>
          </cell>
        </row>
        <row r="9187">
          <cell r="A9187">
            <v>7407836</v>
          </cell>
          <cell r="B9187" t="str">
            <v>Základový nosník...MTU 2</v>
          </cell>
          <cell r="C9187">
            <v>1135</v>
          </cell>
          <cell r="D9187">
            <v>1</v>
          </cell>
          <cell r="E9187" t="str">
            <v>KS</v>
          </cell>
          <cell r="F9187">
            <v>1135</v>
          </cell>
        </row>
        <row r="9188">
          <cell r="A9188">
            <v>7407840</v>
          </cell>
          <cell r="B9188" t="str">
            <v>Základový nosník...MTU 3</v>
          </cell>
          <cell r="C9188">
            <v>1436</v>
          </cell>
          <cell r="D9188">
            <v>1</v>
          </cell>
          <cell r="E9188" t="str">
            <v>KS</v>
          </cell>
          <cell r="F9188">
            <v>1436</v>
          </cell>
        </row>
        <row r="9189">
          <cell r="A9189">
            <v>7407843</v>
          </cell>
          <cell r="B9189" t="str">
            <v>Přístrojové vložky pro GE2F...MTGE2F 2C</v>
          </cell>
          <cell r="C9189">
            <v>554</v>
          </cell>
          <cell r="D9189">
            <v>1</v>
          </cell>
          <cell r="E9189" t="str">
            <v>KS</v>
          </cell>
          <cell r="F9189">
            <v>554</v>
          </cell>
        </row>
        <row r="9190">
          <cell r="A9190">
            <v>7407844</v>
          </cell>
          <cell r="B9190" t="str">
            <v>Odlehčení tahu...MTU ZE</v>
          </cell>
          <cell r="C9190">
            <v>401</v>
          </cell>
          <cell r="D9190">
            <v>1</v>
          </cell>
          <cell r="E9190" t="str">
            <v>KS</v>
          </cell>
          <cell r="F9190">
            <v>401</v>
          </cell>
        </row>
        <row r="9191">
          <cell r="A9191">
            <v>7407894</v>
          </cell>
          <cell r="B9191" t="str">
            <v>Podlahový vývod vedení...ULA DB SA 7011</v>
          </cell>
          <cell r="C9191">
            <v>3399</v>
          </cell>
          <cell r="D9191">
            <v>1</v>
          </cell>
          <cell r="E9191" t="str">
            <v>KS</v>
          </cell>
          <cell r="F9191">
            <v>3399</v>
          </cell>
        </row>
        <row r="9192">
          <cell r="A9192">
            <v>7408084</v>
          </cell>
          <cell r="B9192" t="str">
            <v>Vsazovací matice...T EM</v>
          </cell>
          <cell r="C9192">
            <v>134</v>
          </cell>
          <cell r="D9192">
            <v>1</v>
          </cell>
          <cell r="E9192" t="str">
            <v>KS</v>
          </cell>
          <cell r="F9192">
            <v>134</v>
          </cell>
        </row>
        <row r="9193">
          <cell r="A9193">
            <v>7408268</v>
          </cell>
          <cell r="B9193" t="str">
            <v>Krycí deska...T4B P6 9011</v>
          </cell>
          <cell r="C9193">
            <v>87</v>
          </cell>
          <cell r="D9193">
            <v>1</v>
          </cell>
          <cell r="E9193" t="str">
            <v>KS</v>
          </cell>
          <cell r="F9193">
            <v>87</v>
          </cell>
        </row>
        <row r="9194">
          <cell r="A9194">
            <v>7408276</v>
          </cell>
          <cell r="B9194" t="str">
            <v>Krycí deska...T4B P7 9011</v>
          </cell>
          <cell r="C9194">
            <v>107</v>
          </cell>
          <cell r="D9194">
            <v>1</v>
          </cell>
          <cell r="E9194" t="str">
            <v>KS</v>
          </cell>
          <cell r="F9194">
            <v>107</v>
          </cell>
        </row>
        <row r="9195">
          <cell r="A9195">
            <v>7408292</v>
          </cell>
          <cell r="B9195" t="str">
            <v>Přístrojový nástavec...T4B 00C 9011</v>
          </cell>
          <cell r="C9195">
            <v>1822</v>
          </cell>
          <cell r="D9195">
            <v>1</v>
          </cell>
          <cell r="E9195" t="str">
            <v>KS</v>
          </cell>
          <cell r="F9195">
            <v>1822</v>
          </cell>
        </row>
        <row r="9196">
          <cell r="A9196">
            <v>7408300</v>
          </cell>
          <cell r="B9196" t="str">
            <v>Přístrojový nástavec...T4L00C 9011</v>
          </cell>
          <cell r="C9196">
            <v>2858</v>
          </cell>
          <cell r="D9196">
            <v>1</v>
          </cell>
          <cell r="E9196" t="str">
            <v>KS</v>
          </cell>
          <cell r="F9196">
            <v>2858</v>
          </cell>
        </row>
        <row r="9197">
          <cell r="A9197">
            <v>7408304</v>
          </cell>
          <cell r="B9197" t="str">
            <v>Přístrojový nástavec...T4L00C7035</v>
          </cell>
          <cell r="C9197">
            <v>2858</v>
          </cell>
          <cell r="D9197">
            <v>1</v>
          </cell>
          <cell r="E9197" t="str">
            <v>KS</v>
          </cell>
          <cell r="F9197">
            <v>2858</v>
          </cell>
        </row>
        <row r="9198">
          <cell r="A9198">
            <v>7408424</v>
          </cell>
          <cell r="B9198" t="str">
            <v>Zakrytí rohu...T8NL EB1 7035</v>
          </cell>
          <cell r="C9198">
            <v>207</v>
          </cell>
          <cell r="D9198">
            <v>1</v>
          </cell>
          <cell r="E9198" t="str">
            <v>KS</v>
          </cell>
          <cell r="F9198">
            <v>207</v>
          </cell>
        </row>
        <row r="9199">
          <cell r="A9199">
            <v>7408428</v>
          </cell>
          <cell r="B9199" t="str">
            <v>Zakrytí rohu...T8NL EB2 9011</v>
          </cell>
          <cell r="C9199">
            <v>207</v>
          </cell>
          <cell r="D9199">
            <v>1</v>
          </cell>
          <cell r="E9199" t="str">
            <v>KS</v>
          </cell>
          <cell r="F9199">
            <v>207</v>
          </cell>
        </row>
        <row r="9200">
          <cell r="A9200">
            <v>7408432</v>
          </cell>
          <cell r="B9200" t="str">
            <v>Zakrytí rohu...T8NL EB2 7035</v>
          </cell>
          <cell r="C9200">
            <v>207</v>
          </cell>
          <cell r="D9200">
            <v>1</v>
          </cell>
          <cell r="E9200" t="str">
            <v>KS</v>
          </cell>
          <cell r="F9200">
            <v>207</v>
          </cell>
        </row>
        <row r="9201">
          <cell r="A9201">
            <v>7408440</v>
          </cell>
          <cell r="B9201" t="str">
            <v>Krycí deska...T8NL P01 7035</v>
          </cell>
          <cell r="C9201">
            <v>164</v>
          </cell>
          <cell r="D9201">
            <v>1</v>
          </cell>
          <cell r="E9201" t="str">
            <v>KS</v>
          </cell>
          <cell r="F9201">
            <v>164</v>
          </cell>
        </row>
        <row r="9202">
          <cell r="A9202">
            <v>7408452</v>
          </cell>
          <cell r="B9202" t="str">
            <v>Krycí deska...T8NL P105 9011</v>
          </cell>
          <cell r="C9202">
            <v>223</v>
          </cell>
          <cell r="D9202">
            <v>1</v>
          </cell>
          <cell r="E9202" t="str">
            <v>KS</v>
          </cell>
          <cell r="F9202">
            <v>223</v>
          </cell>
        </row>
        <row r="9203">
          <cell r="A9203">
            <v>7408456</v>
          </cell>
          <cell r="B9203" t="str">
            <v>Krycí deska...T8NL P105 7035</v>
          </cell>
          <cell r="C9203">
            <v>223</v>
          </cell>
          <cell r="D9203">
            <v>1</v>
          </cell>
          <cell r="E9203" t="str">
            <v>KS</v>
          </cell>
          <cell r="F9203">
            <v>223</v>
          </cell>
        </row>
        <row r="9204">
          <cell r="A9204">
            <v>7408474</v>
          </cell>
          <cell r="B9204" t="str">
            <v>Krycí deska...T8NL P45 9011</v>
          </cell>
          <cell r="C9204">
            <v>164</v>
          </cell>
          <cell r="D9204">
            <v>1</v>
          </cell>
          <cell r="E9204" t="str">
            <v>KS</v>
          </cell>
          <cell r="F9204">
            <v>164</v>
          </cell>
        </row>
        <row r="9205">
          <cell r="A9205">
            <v>7408478</v>
          </cell>
          <cell r="B9205" t="str">
            <v>Krycí deska...T8NL P45 7035</v>
          </cell>
          <cell r="C9205">
            <v>164</v>
          </cell>
          <cell r="D9205">
            <v>1</v>
          </cell>
          <cell r="E9205" t="str">
            <v>KS</v>
          </cell>
          <cell r="F9205">
            <v>164</v>
          </cell>
        </row>
        <row r="9206">
          <cell r="A9206">
            <v>7408490</v>
          </cell>
          <cell r="B9206" t="str">
            <v>Příčná přepážka...T8NL TQ</v>
          </cell>
          <cell r="C9206">
            <v>160</v>
          </cell>
          <cell r="D9206">
            <v>1</v>
          </cell>
          <cell r="E9206" t="str">
            <v>KS</v>
          </cell>
          <cell r="F9206">
            <v>160</v>
          </cell>
        </row>
        <row r="9207">
          <cell r="A9207">
            <v>7408494</v>
          </cell>
          <cell r="B9207" t="str">
            <v>Přístrojový nástavec...T8NL 00C 9011</v>
          </cell>
          <cell r="C9207">
            <v>4239</v>
          </cell>
          <cell r="D9207">
            <v>1</v>
          </cell>
          <cell r="E9207" t="str">
            <v>KS</v>
          </cell>
          <cell r="F9207">
            <v>4239</v>
          </cell>
        </row>
        <row r="9208">
          <cell r="A9208">
            <v>7408498</v>
          </cell>
          <cell r="B9208" t="str">
            <v>Přístrojový nástavec...T8NL 00C 7035</v>
          </cell>
          <cell r="C9208">
            <v>4239</v>
          </cell>
          <cell r="D9208">
            <v>1</v>
          </cell>
          <cell r="E9208" t="str">
            <v>KS</v>
          </cell>
          <cell r="F9208">
            <v>4239</v>
          </cell>
        </row>
        <row r="9209">
          <cell r="A9209">
            <v>7408507</v>
          </cell>
          <cell r="B9209" t="str">
            <v>Uzavírací díl...VTGRAF9 9011</v>
          </cell>
          <cell r="C9209">
            <v>310</v>
          </cell>
          <cell r="D9209">
            <v>1</v>
          </cell>
          <cell r="E9209" t="str">
            <v>KS</v>
          </cell>
          <cell r="F9209">
            <v>310</v>
          </cell>
        </row>
        <row r="9210">
          <cell r="A9210">
            <v>7408508</v>
          </cell>
          <cell r="B9210" t="str">
            <v>Uzavírací díl...VTGRAF9 7011</v>
          </cell>
          <cell r="C9210">
            <v>310</v>
          </cell>
          <cell r="D9210">
            <v>1</v>
          </cell>
          <cell r="E9210" t="str">
            <v>KS</v>
          </cell>
          <cell r="F9210">
            <v>310</v>
          </cell>
        </row>
        <row r="9211">
          <cell r="A9211">
            <v>7408558</v>
          </cell>
          <cell r="B9211" t="str">
            <v>Podlahová krabice s vývodem...UDL2-120 70</v>
          </cell>
          <cell r="C9211">
            <v>4132</v>
          </cell>
          <cell r="D9211">
            <v>1</v>
          </cell>
          <cell r="E9211" t="str">
            <v>KS</v>
          </cell>
          <cell r="F9211">
            <v>4132</v>
          </cell>
        </row>
        <row r="9212">
          <cell r="A9212">
            <v>7408610</v>
          </cell>
          <cell r="B9212" t="str">
            <v>Montážní klíč...WZ 1008</v>
          </cell>
          <cell r="C9212">
            <v>4151</v>
          </cell>
          <cell r="D9212">
            <v>1</v>
          </cell>
          <cell r="E9212" t="str">
            <v>KS</v>
          </cell>
          <cell r="F9212">
            <v>4151</v>
          </cell>
        </row>
        <row r="9213">
          <cell r="A9213">
            <v>7408614</v>
          </cell>
          <cell r="B9213" t="str">
            <v>Pilový list kruhový...WZ 1013</v>
          </cell>
          <cell r="C9213">
            <v>1181</v>
          </cell>
          <cell r="D9213">
            <v>1</v>
          </cell>
          <cell r="E9213" t="str">
            <v>KS</v>
          </cell>
          <cell r="F9213">
            <v>1181</v>
          </cell>
        </row>
        <row r="9214">
          <cell r="A9214">
            <v>7408618</v>
          </cell>
          <cell r="B9214" t="str">
            <v>Vrtací šablona...WZ 1014</v>
          </cell>
          <cell r="C9214">
            <v>17309</v>
          </cell>
          <cell r="D9214">
            <v>1</v>
          </cell>
          <cell r="E9214" t="str">
            <v>KS</v>
          </cell>
          <cell r="F9214">
            <v>17309</v>
          </cell>
        </row>
        <row r="9215">
          <cell r="A9215">
            <v>7408626</v>
          </cell>
          <cell r="B9215" t="str">
            <v>Montážní klíč...WZ 1022</v>
          </cell>
          <cell r="C9215">
            <v>6031</v>
          </cell>
          <cell r="D9215">
            <v>1</v>
          </cell>
          <cell r="E9215" t="str">
            <v>KS</v>
          </cell>
          <cell r="F9215">
            <v>6031</v>
          </cell>
        </row>
        <row r="9216">
          <cell r="A9216">
            <v>7408630</v>
          </cell>
          <cell r="B9216" t="str">
            <v>Magnet. zvedák...WZ 1028</v>
          </cell>
          <cell r="C9216">
            <v>14436</v>
          </cell>
          <cell r="D9216">
            <v>1</v>
          </cell>
          <cell r="E9216" t="str">
            <v>KS</v>
          </cell>
          <cell r="F9216">
            <v>14436</v>
          </cell>
        </row>
        <row r="9217">
          <cell r="A9217">
            <v>7408634</v>
          </cell>
          <cell r="B9217" t="str">
            <v>Přísavný držák...WZ 1029</v>
          </cell>
          <cell r="C9217">
            <v>8203</v>
          </cell>
          <cell r="D9217">
            <v>1</v>
          </cell>
          <cell r="E9217" t="str">
            <v>KS</v>
          </cell>
          <cell r="F9217">
            <v>8203</v>
          </cell>
        </row>
        <row r="9218">
          <cell r="A9218">
            <v>7408638</v>
          </cell>
          <cell r="B9218" t="str">
            <v>Vrtací korunka do mazaniny...WZ 1032</v>
          </cell>
          <cell r="C9218">
            <v>24999</v>
          </cell>
          <cell r="D9218">
            <v>1</v>
          </cell>
          <cell r="E9218" t="str">
            <v>KS</v>
          </cell>
          <cell r="F9218">
            <v>24999</v>
          </cell>
        </row>
        <row r="9219">
          <cell r="A9219">
            <v>7408642</v>
          </cell>
          <cell r="B9219" t="str">
            <v>Unašeč pilového listu...WZ 1034</v>
          </cell>
          <cell r="C9219">
            <v>37119</v>
          </cell>
          <cell r="D9219">
            <v>1</v>
          </cell>
          <cell r="E9219" t="str">
            <v>KS</v>
          </cell>
          <cell r="F9219">
            <v>37119</v>
          </cell>
        </row>
        <row r="9220">
          <cell r="A9220">
            <v>7408646</v>
          </cell>
          <cell r="B9220" t="str">
            <v>Montážní klíč...WZ 1058</v>
          </cell>
          <cell r="C9220">
            <v>4195</v>
          </cell>
          <cell r="D9220">
            <v>1</v>
          </cell>
          <cell r="E9220" t="str">
            <v>KS</v>
          </cell>
          <cell r="F9220">
            <v>4195</v>
          </cell>
        </row>
        <row r="9221">
          <cell r="A9221">
            <v>7408670</v>
          </cell>
          <cell r="B9221" t="str">
            <v>Montážní rám...MT45V 4</v>
          </cell>
          <cell r="C9221">
            <v>96</v>
          </cell>
          <cell r="D9221">
            <v>1</v>
          </cell>
          <cell r="E9221" t="str">
            <v>KS</v>
          </cell>
          <cell r="F9221">
            <v>96</v>
          </cell>
        </row>
        <row r="9222">
          <cell r="A9222">
            <v>7408672</v>
          </cell>
          <cell r="B9222" t="str">
            <v>Montážní rám...MT45V 3</v>
          </cell>
          <cell r="C9222">
            <v>96</v>
          </cell>
          <cell r="D9222">
            <v>1</v>
          </cell>
          <cell r="E9222" t="str">
            <v>KS</v>
          </cell>
          <cell r="F9222">
            <v>96</v>
          </cell>
        </row>
        <row r="9223">
          <cell r="A9223">
            <v>7408680</v>
          </cell>
          <cell r="B9223" t="str">
            <v>Montážní rám...MT45V 3+1</v>
          </cell>
          <cell r="C9223">
            <v>96</v>
          </cell>
          <cell r="D9223">
            <v>1</v>
          </cell>
          <cell r="E9223" t="str">
            <v>KS</v>
          </cell>
          <cell r="F9223">
            <v>96</v>
          </cell>
        </row>
        <row r="9224">
          <cell r="A9224">
            <v>7408682</v>
          </cell>
          <cell r="B9224" t="str">
            <v>Montážní rám...MT45V 2+2</v>
          </cell>
          <cell r="C9224">
            <v>96</v>
          </cell>
          <cell r="D9224">
            <v>1</v>
          </cell>
          <cell r="E9224" t="str">
            <v>KS</v>
          </cell>
          <cell r="F9224">
            <v>96</v>
          </cell>
        </row>
        <row r="9225">
          <cell r="A9225">
            <v>7408693</v>
          </cell>
          <cell r="B9225" t="str">
            <v>Přepážka...MT45V TW</v>
          </cell>
          <cell r="C9225">
            <v>53</v>
          </cell>
          <cell r="D9225">
            <v>1</v>
          </cell>
          <cell r="E9225" t="str">
            <v>KS</v>
          </cell>
          <cell r="F9225">
            <v>53</v>
          </cell>
        </row>
        <row r="9226">
          <cell r="A9226">
            <v>7408698</v>
          </cell>
          <cell r="B9226" t="str">
            <v>Modulový nosič...MT45V 0</v>
          </cell>
          <cell r="C9226">
            <v>446</v>
          </cell>
          <cell r="D9226">
            <v>1</v>
          </cell>
          <cell r="E9226" t="str">
            <v>KS</v>
          </cell>
          <cell r="F9226">
            <v>446</v>
          </cell>
        </row>
        <row r="9227">
          <cell r="A9227">
            <v>7408701</v>
          </cell>
          <cell r="B9227" t="str">
            <v>Modulární nosič...MPMT45 2A</v>
          </cell>
          <cell r="C9227">
            <v>638</v>
          </cell>
          <cell r="D9227">
            <v>1</v>
          </cell>
          <cell r="E9227" t="str">
            <v>KS</v>
          </cell>
          <cell r="F9227">
            <v>638</v>
          </cell>
        </row>
        <row r="9228">
          <cell r="A9228">
            <v>7408703</v>
          </cell>
          <cell r="B9228" t="str">
            <v>Modulární nosič...MPMT45 2B</v>
          </cell>
          <cell r="C9228">
            <v>763</v>
          </cell>
          <cell r="D9228">
            <v>1</v>
          </cell>
          <cell r="E9228" t="str">
            <v>KS</v>
          </cell>
          <cell r="F9228">
            <v>763</v>
          </cell>
        </row>
        <row r="9229">
          <cell r="A9229">
            <v>7408705</v>
          </cell>
          <cell r="B9229" t="str">
            <v>Modulární nosič...MPMT45 2C</v>
          </cell>
          <cell r="C9229">
            <v>583</v>
          </cell>
          <cell r="D9229">
            <v>1</v>
          </cell>
          <cell r="E9229" t="str">
            <v>KS</v>
          </cell>
          <cell r="F9229">
            <v>583</v>
          </cell>
        </row>
        <row r="9230">
          <cell r="A9230">
            <v>7408721</v>
          </cell>
          <cell r="B9230" t="str">
            <v>Univerzální nosič...UT3</v>
          </cell>
          <cell r="C9230">
            <v>198</v>
          </cell>
          <cell r="D9230">
            <v>1</v>
          </cell>
          <cell r="E9230" t="str">
            <v>KS</v>
          </cell>
          <cell r="F9230">
            <v>198</v>
          </cell>
        </row>
        <row r="9231">
          <cell r="A9231">
            <v>7408723</v>
          </cell>
          <cell r="B9231" t="str">
            <v>Univerzální nosič...UT3 45 3</v>
          </cell>
          <cell r="C9231">
            <v>258</v>
          </cell>
          <cell r="D9231">
            <v>1</v>
          </cell>
          <cell r="E9231" t="str">
            <v>KS</v>
          </cell>
          <cell r="F9231">
            <v>258</v>
          </cell>
        </row>
        <row r="9232">
          <cell r="A9232">
            <v>7408725</v>
          </cell>
          <cell r="B9232" t="str">
            <v>Univerzální nosič...UT4</v>
          </cell>
          <cell r="C9232">
            <v>204</v>
          </cell>
          <cell r="D9232">
            <v>1</v>
          </cell>
          <cell r="E9232" t="str">
            <v>KS</v>
          </cell>
          <cell r="F9232">
            <v>204</v>
          </cell>
        </row>
        <row r="9233">
          <cell r="A9233">
            <v>7408727</v>
          </cell>
          <cell r="B9233" t="str">
            <v>Univerzální nosič...UT4 45 4</v>
          </cell>
          <cell r="C9233">
            <v>289</v>
          </cell>
          <cell r="D9233">
            <v>1</v>
          </cell>
          <cell r="E9233" t="str">
            <v>KS</v>
          </cell>
          <cell r="F9233">
            <v>289</v>
          </cell>
        </row>
        <row r="9234">
          <cell r="A9234">
            <v>7408743</v>
          </cell>
          <cell r="B9234" t="str">
            <v>kryt přístrojové vložky...UT3 P0</v>
          </cell>
          <cell r="C9234">
            <v>42</v>
          </cell>
          <cell r="D9234">
            <v>1</v>
          </cell>
          <cell r="E9234" t="str">
            <v>KS</v>
          </cell>
          <cell r="F9234">
            <v>42</v>
          </cell>
        </row>
        <row r="9235">
          <cell r="A9235">
            <v>7408745</v>
          </cell>
          <cell r="B9235" t="str">
            <v>kryt přístrojové vložky...UT34 P0</v>
          </cell>
          <cell r="C9235">
            <v>48</v>
          </cell>
          <cell r="D9235">
            <v>1</v>
          </cell>
          <cell r="E9235" t="str">
            <v>KS</v>
          </cell>
          <cell r="F9235">
            <v>48</v>
          </cell>
        </row>
        <row r="9236">
          <cell r="A9236">
            <v>7408751</v>
          </cell>
          <cell r="B9236" t="str">
            <v>kryt přístrojové vložky...UT3 P1</v>
          </cell>
          <cell r="C9236">
            <v>40</v>
          </cell>
          <cell r="D9236">
            <v>1</v>
          </cell>
          <cell r="E9236" t="str">
            <v>KS</v>
          </cell>
          <cell r="F9236">
            <v>40</v>
          </cell>
        </row>
        <row r="9237">
          <cell r="A9237">
            <v>7408753</v>
          </cell>
          <cell r="B9237" t="str">
            <v>kryt přístrojové vložky...UT3 P3</v>
          </cell>
          <cell r="C9237">
            <v>74</v>
          </cell>
          <cell r="D9237">
            <v>1</v>
          </cell>
          <cell r="E9237" t="str">
            <v>KS</v>
          </cell>
          <cell r="F9237">
            <v>74</v>
          </cell>
        </row>
        <row r="9238">
          <cell r="A9238">
            <v>7408761</v>
          </cell>
          <cell r="B9238" t="str">
            <v>kryt přístrojové vložky...UT4 P3</v>
          </cell>
          <cell r="C9238">
            <v>71</v>
          </cell>
          <cell r="D9238">
            <v>1</v>
          </cell>
          <cell r="E9238" t="str">
            <v>KS</v>
          </cell>
          <cell r="F9238">
            <v>71</v>
          </cell>
        </row>
        <row r="9239">
          <cell r="A9239">
            <v>7408763</v>
          </cell>
          <cell r="B9239" t="str">
            <v>kryt přístrojové vložky...UT4 P4</v>
          </cell>
          <cell r="C9239">
            <v>87</v>
          </cell>
          <cell r="D9239">
            <v>1</v>
          </cell>
          <cell r="E9239" t="str">
            <v>KS</v>
          </cell>
          <cell r="F9239">
            <v>87</v>
          </cell>
        </row>
        <row r="9240">
          <cell r="A9240">
            <v>7408771</v>
          </cell>
          <cell r="B9240" t="str">
            <v>kryt přístrojové vložky...UT34 P1</v>
          </cell>
          <cell r="C9240">
            <v>40</v>
          </cell>
          <cell r="D9240">
            <v>1</v>
          </cell>
          <cell r="E9240" t="str">
            <v>KS</v>
          </cell>
          <cell r="F9240">
            <v>40</v>
          </cell>
        </row>
        <row r="9241">
          <cell r="A9241">
            <v>7408773</v>
          </cell>
          <cell r="B9241" t="str">
            <v>Kryt přístrojové vložky...UT34 P2</v>
          </cell>
          <cell r="C9241">
            <v>49</v>
          </cell>
          <cell r="D9241">
            <v>1</v>
          </cell>
          <cell r="E9241" t="str">
            <v>KS</v>
          </cell>
          <cell r="F9241">
            <v>49</v>
          </cell>
        </row>
        <row r="9242">
          <cell r="A9242">
            <v>7408789</v>
          </cell>
          <cell r="B9242" t="str">
            <v>Krycí deska...UT4 D3</v>
          </cell>
          <cell r="C9242">
            <v>147</v>
          </cell>
          <cell r="D9242">
            <v>1</v>
          </cell>
          <cell r="E9242" t="str">
            <v>KS</v>
          </cell>
          <cell r="F9242">
            <v>147</v>
          </cell>
        </row>
        <row r="9243">
          <cell r="A9243">
            <v>7408802</v>
          </cell>
          <cell r="B9243" t="str">
            <v>Deska pro datovou techniku...MP R2 2A</v>
          </cell>
          <cell r="C9243">
            <v>276</v>
          </cell>
          <cell r="D9243">
            <v>1</v>
          </cell>
          <cell r="E9243" t="str">
            <v>KS</v>
          </cell>
          <cell r="F9243">
            <v>276</v>
          </cell>
        </row>
        <row r="9244">
          <cell r="A9244">
            <v>7408806</v>
          </cell>
          <cell r="B9244" t="str">
            <v>Montážní deska...MP R2 2C</v>
          </cell>
          <cell r="C9244">
            <v>276</v>
          </cell>
          <cell r="D9244">
            <v>1</v>
          </cell>
          <cell r="E9244" t="str">
            <v>KS</v>
          </cell>
          <cell r="F9244">
            <v>276</v>
          </cell>
        </row>
        <row r="9245">
          <cell r="A9245">
            <v>7408832</v>
          </cell>
          <cell r="B9245" t="str">
            <v>Instalační krabice...MT R2 VDE</v>
          </cell>
          <cell r="C9245">
            <v>1311</v>
          </cell>
          <cell r="D9245">
            <v>1</v>
          </cell>
          <cell r="E9245" t="str">
            <v>KS</v>
          </cell>
          <cell r="F9245">
            <v>1311</v>
          </cell>
        </row>
        <row r="9246">
          <cell r="A9246">
            <v>7408834</v>
          </cell>
          <cell r="B9246" t="str">
            <v>Montážní nosič...MT R2 NF</v>
          </cell>
          <cell r="C9246">
            <v>1351</v>
          </cell>
          <cell r="D9246">
            <v>1</v>
          </cell>
          <cell r="E9246" t="str">
            <v>KS</v>
          </cell>
          <cell r="F9246">
            <v>1351</v>
          </cell>
        </row>
        <row r="9247">
          <cell r="A9247">
            <v>7408838</v>
          </cell>
          <cell r="B9247" t="str">
            <v>Montážní nosič...MT R2 1-1</v>
          </cell>
          <cell r="C9247">
            <v>800</v>
          </cell>
          <cell r="D9247">
            <v>1</v>
          </cell>
          <cell r="E9247" t="str">
            <v>KS</v>
          </cell>
          <cell r="F9247">
            <v>800</v>
          </cell>
        </row>
        <row r="9248">
          <cell r="A9248">
            <v>7408847</v>
          </cell>
          <cell r="B9248" t="str">
            <v>sklápěcí víko podlahové zásuvky...GES R2 KP</v>
          </cell>
          <cell r="C9248">
            <v>3597</v>
          </cell>
          <cell r="D9248">
            <v>1</v>
          </cell>
          <cell r="E9248" t="str">
            <v>KS</v>
          </cell>
          <cell r="F9248">
            <v>3597</v>
          </cell>
        </row>
        <row r="9249">
          <cell r="A9249">
            <v>7408849</v>
          </cell>
          <cell r="B9249" t="str">
            <v>sklápěcí víko podlahové zásuvky...GES R2 Ni-O</v>
          </cell>
          <cell r="C9249">
            <v>6082</v>
          </cell>
          <cell r="D9249">
            <v>1</v>
          </cell>
          <cell r="E9249" t="str">
            <v>KS</v>
          </cell>
          <cell r="F9249">
            <v>6082</v>
          </cell>
        </row>
        <row r="9250">
          <cell r="A9250">
            <v>7408850</v>
          </cell>
          <cell r="B9250" t="str">
            <v>sklápěcí víko podlahové zásuvky...GES R2 Ni</v>
          </cell>
          <cell r="C9250">
            <v>3015</v>
          </cell>
          <cell r="D9250">
            <v>1</v>
          </cell>
          <cell r="E9250" t="str">
            <v>KS</v>
          </cell>
          <cell r="F9250">
            <v>3015</v>
          </cell>
        </row>
        <row r="9251">
          <cell r="A9251">
            <v>7408852</v>
          </cell>
          <cell r="B9251" t="str">
            <v>sklápěcí víko podlahové zásuvky...GES R2 CuZn</v>
          </cell>
          <cell r="C9251">
            <v>4072</v>
          </cell>
          <cell r="D9251">
            <v>1</v>
          </cell>
          <cell r="E9251" t="str">
            <v>KS</v>
          </cell>
          <cell r="F9251">
            <v>4072</v>
          </cell>
        </row>
        <row r="9252">
          <cell r="A9252">
            <v>7408854</v>
          </cell>
          <cell r="B9252" t="str">
            <v>sklápěcí víko podlahové zásuvky...GES R2 Cu</v>
          </cell>
          <cell r="C9252">
            <v>4072</v>
          </cell>
          <cell r="D9252">
            <v>1</v>
          </cell>
          <cell r="E9252" t="str">
            <v>KS</v>
          </cell>
          <cell r="F9252">
            <v>4072</v>
          </cell>
        </row>
        <row r="9253">
          <cell r="A9253">
            <v>7408856</v>
          </cell>
          <cell r="B9253" t="str">
            <v>sklápěcí víko podlahové zásuvky...GES R2 Cr</v>
          </cell>
          <cell r="C9253">
            <v>3015</v>
          </cell>
          <cell r="D9253">
            <v>1</v>
          </cell>
          <cell r="E9253" t="str">
            <v>KS</v>
          </cell>
          <cell r="F9253">
            <v>3015</v>
          </cell>
        </row>
        <row r="9254">
          <cell r="A9254">
            <v>7408857</v>
          </cell>
          <cell r="B9254" t="str">
            <v>sklápěcí víko podlahové zásuvky...GES R2T KP</v>
          </cell>
          <cell r="C9254">
            <v>4220</v>
          </cell>
          <cell r="D9254">
            <v>1</v>
          </cell>
          <cell r="E9254" t="str">
            <v>KS</v>
          </cell>
          <cell r="F9254">
            <v>4220</v>
          </cell>
        </row>
        <row r="9255">
          <cell r="A9255">
            <v>7408859</v>
          </cell>
          <cell r="B9255" t="str">
            <v>sklápěcí víko podlahové zásuvky...GES R2T Ni-O</v>
          </cell>
          <cell r="C9255">
            <v>6207</v>
          </cell>
          <cell r="D9255">
            <v>1</v>
          </cell>
          <cell r="E9255" t="str">
            <v>KS</v>
          </cell>
          <cell r="F9255">
            <v>6207</v>
          </cell>
        </row>
        <row r="9256">
          <cell r="A9256">
            <v>7408860</v>
          </cell>
          <cell r="B9256" t="str">
            <v>přístrojové víko - tubus...GES R2T Ni</v>
          </cell>
          <cell r="C9256">
            <v>3815</v>
          </cell>
          <cell r="D9256">
            <v>1</v>
          </cell>
          <cell r="E9256" t="str">
            <v>KS</v>
          </cell>
          <cell r="F9256">
            <v>3815</v>
          </cell>
        </row>
        <row r="9257">
          <cell r="A9257">
            <v>7408862</v>
          </cell>
          <cell r="B9257" t="str">
            <v>Tubusové víko...GES R2T CuZn</v>
          </cell>
          <cell r="C9257">
            <v>5168</v>
          </cell>
          <cell r="D9257">
            <v>1</v>
          </cell>
          <cell r="E9257" t="str">
            <v>KS</v>
          </cell>
          <cell r="F9257">
            <v>5168</v>
          </cell>
        </row>
        <row r="9258">
          <cell r="A9258">
            <v>7408866</v>
          </cell>
          <cell r="B9258" t="str">
            <v>přístrojové víko - tubus...GES R2T Cr</v>
          </cell>
          <cell r="C9258">
            <v>3815</v>
          </cell>
          <cell r="D9258">
            <v>1</v>
          </cell>
          <cell r="E9258" t="str">
            <v>KS</v>
          </cell>
          <cell r="F9258">
            <v>3815</v>
          </cell>
        </row>
        <row r="9259">
          <cell r="A9259">
            <v>7408869</v>
          </cell>
          <cell r="B9259" t="str">
            <v>Plné víko...GES R2B Ni-O</v>
          </cell>
          <cell r="C9259">
            <v>5958</v>
          </cell>
          <cell r="D9259">
            <v>1</v>
          </cell>
          <cell r="E9259" t="str">
            <v>KS</v>
          </cell>
          <cell r="F9259">
            <v>5958</v>
          </cell>
        </row>
        <row r="9260">
          <cell r="A9260">
            <v>7408870</v>
          </cell>
          <cell r="B9260" t="str">
            <v>Plné víko...GES R2B Ni</v>
          </cell>
          <cell r="C9260">
            <v>2769</v>
          </cell>
          <cell r="D9260">
            <v>1</v>
          </cell>
          <cell r="E9260" t="str">
            <v>KS</v>
          </cell>
          <cell r="F9260">
            <v>2769</v>
          </cell>
        </row>
        <row r="9261">
          <cell r="A9261">
            <v>7409008</v>
          </cell>
          <cell r="B9261" t="str">
            <v>Čtvercová kazeta SL...RKN2 4 VMSL1N 15</v>
          </cell>
          <cell r="C9261">
            <v>11167</v>
          </cell>
          <cell r="D9261">
            <v>1</v>
          </cell>
          <cell r="E9261" t="str">
            <v>KS</v>
          </cell>
          <cell r="F9261">
            <v>11167</v>
          </cell>
        </row>
        <row r="9262">
          <cell r="A9262">
            <v>7409014</v>
          </cell>
          <cell r="B9262" t="str">
            <v>Čtvercová kazeta...RKN2 4 VS 20</v>
          </cell>
          <cell r="C9262">
            <v>8268</v>
          </cell>
          <cell r="D9262">
            <v>1</v>
          </cell>
          <cell r="E9262" t="str">
            <v>KS</v>
          </cell>
          <cell r="F9262">
            <v>8268</v>
          </cell>
        </row>
        <row r="9263">
          <cell r="A9263">
            <v>7409016</v>
          </cell>
          <cell r="B9263" t="str">
            <v>Čtvercová kazeta...RKN2 4 VS 25</v>
          </cell>
          <cell r="C9263">
            <v>8911</v>
          </cell>
          <cell r="D9263">
            <v>1</v>
          </cell>
          <cell r="E9263" t="str">
            <v>KS</v>
          </cell>
          <cell r="F9263">
            <v>8911</v>
          </cell>
        </row>
        <row r="9264">
          <cell r="A9264">
            <v>7409028</v>
          </cell>
          <cell r="B9264" t="str">
            <v>Čtvercová kazeta SL...RKN2 9 VMSL1N 16</v>
          </cell>
          <cell r="C9264">
            <v>11289</v>
          </cell>
          <cell r="D9264">
            <v>1</v>
          </cell>
          <cell r="E9264" t="str">
            <v>KS</v>
          </cell>
          <cell r="F9264">
            <v>11289</v>
          </cell>
        </row>
        <row r="9265">
          <cell r="A9265">
            <v>7409044</v>
          </cell>
          <cell r="B9265" t="str">
            <v>Čtvercová kazeta...RKN2 9 VS 20</v>
          </cell>
          <cell r="C9265">
            <v>9429</v>
          </cell>
          <cell r="D9265">
            <v>1</v>
          </cell>
          <cell r="E9265" t="str">
            <v>KS</v>
          </cell>
          <cell r="F9265">
            <v>9429</v>
          </cell>
        </row>
        <row r="9266">
          <cell r="A9266">
            <v>7409046</v>
          </cell>
          <cell r="B9266" t="str">
            <v>Čtvercová kazeta...RKN2 9 VS 25</v>
          </cell>
          <cell r="C9266">
            <v>10194</v>
          </cell>
          <cell r="D9266">
            <v>1</v>
          </cell>
          <cell r="E9266" t="str">
            <v>KS</v>
          </cell>
          <cell r="F9266">
            <v>10194</v>
          </cell>
        </row>
        <row r="9267">
          <cell r="A9267">
            <v>7409054</v>
          </cell>
          <cell r="B9267" t="str">
            <v>Čtvercová kazeta...RKN2 UZD3 4MS25</v>
          </cell>
          <cell r="C9267">
            <v>7408</v>
          </cell>
          <cell r="D9267">
            <v>1</v>
          </cell>
          <cell r="E9267" t="str">
            <v>KS</v>
          </cell>
          <cell r="F9267">
            <v>7408</v>
          </cell>
        </row>
        <row r="9268">
          <cell r="A9268">
            <v>7409058</v>
          </cell>
          <cell r="B9268" t="str">
            <v>Čtvercová kazeta...RKN2 UZD3 4VS20</v>
          </cell>
          <cell r="C9268">
            <v>6128</v>
          </cell>
          <cell r="D9268">
            <v>1</v>
          </cell>
          <cell r="E9268" t="str">
            <v>KS</v>
          </cell>
          <cell r="F9268">
            <v>6128</v>
          </cell>
        </row>
        <row r="9269">
          <cell r="A9269">
            <v>7409060</v>
          </cell>
          <cell r="B9269" t="str">
            <v>Čtvercová kazeta...RKN2 UZD3 4VS25</v>
          </cell>
          <cell r="C9269">
            <v>6307</v>
          </cell>
          <cell r="D9269">
            <v>1</v>
          </cell>
          <cell r="E9269" t="str">
            <v>KS</v>
          </cell>
          <cell r="F9269">
            <v>6307</v>
          </cell>
        </row>
        <row r="9270">
          <cell r="A9270">
            <v>7409066</v>
          </cell>
          <cell r="B9270" t="str">
            <v>Čtvercová kazeta...RKN2 UZD3 9VS20</v>
          </cell>
          <cell r="C9270">
            <v>7366</v>
          </cell>
          <cell r="D9270">
            <v>1</v>
          </cell>
          <cell r="E9270" t="str">
            <v>KS</v>
          </cell>
          <cell r="F9270">
            <v>7366</v>
          </cell>
        </row>
        <row r="9271">
          <cell r="A9271">
            <v>7409068</v>
          </cell>
          <cell r="B9271" t="str">
            <v>Čtvercová kazeta...RKN2 UZD3 9VS25</v>
          </cell>
          <cell r="C9271">
            <v>7595</v>
          </cell>
          <cell r="D9271">
            <v>1</v>
          </cell>
          <cell r="E9271" t="str">
            <v>KS</v>
          </cell>
          <cell r="F9271">
            <v>7595</v>
          </cell>
        </row>
        <row r="9272">
          <cell r="A9272">
            <v>7409090</v>
          </cell>
          <cell r="B9272" t="str">
            <v>Kazeta kruhová...RKR2 4V 25</v>
          </cell>
          <cell r="C9272">
            <v>9240</v>
          </cell>
          <cell r="D9272">
            <v>1</v>
          </cell>
          <cell r="E9272" t="str">
            <v>KS</v>
          </cell>
          <cell r="F9272">
            <v>9240</v>
          </cell>
        </row>
        <row r="9273">
          <cell r="A9273">
            <v>7409108</v>
          </cell>
          <cell r="B9273" t="str">
            <v>Kazeta kruhová...RKR2 7V 20</v>
          </cell>
          <cell r="C9273">
            <v>9681</v>
          </cell>
          <cell r="D9273">
            <v>1</v>
          </cell>
          <cell r="E9273" t="str">
            <v>KS</v>
          </cell>
          <cell r="F9273">
            <v>9681</v>
          </cell>
        </row>
        <row r="9274">
          <cell r="A9274">
            <v>7409130</v>
          </cell>
          <cell r="B9274" t="str">
            <v>Kazeta kruhová...RKR2 9V 25</v>
          </cell>
          <cell r="C9274">
            <v>10545</v>
          </cell>
          <cell r="D9274">
            <v>1</v>
          </cell>
          <cell r="E9274" t="str">
            <v>KS</v>
          </cell>
          <cell r="F9274">
            <v>10545</v>
          </cell>
        </row>
        <row r="9275">
          <cell r="A9275">
            <v>7409202</v>
          </cell>
          <cell r="B9275" t="str">
            <v>Čtvercová kazeta...RKSN2 4 MS 20</v>
          </cell>
          <cell r="C9275">
            <v>12034</v>
          </cell>
          <cell r="D9275">
            <v>1</v>
          </cell>
          <cell r="E9275" t="str">
            <v>KS</v>
          </cell>
          <cell r="F9275">
            <v>12034</v>
          </cell>
        </row>
        <row r="9276">
          <cell r="A9276">
            <v>7409204</v>
          </cell>
          <cell r="B9276" t="str">
            <v>Čtvercová kazeta...RKSN2 4 MS 25</v>
          </cell>
          <cell r="C9276">
            <v>12331</v>
          </cell>
          <cell r="D9276">
            <v>1</v>
          </cell>
          <cell r="E9276" t="str">
            <v>KS</v>
          </cell>
          <cell r="F9276">
            <v>12331</v>
          </cell>
        </row>
        <row r="9277">
          <cell r="A9277">
            <v>7409208</v>
          </cell>
          <cell r="B9277" t="str">
            <v>Čtvercová kazeta...RKSN2 4 VS 20</v>
          </cell>
          <cell r="C9277">
            <v>10560</v>
          </cell>
          <cell r="D9277">
            <v>1</v>
          </cell>
          <cell r="E9277" t="str">
            <v>KS</v>
          </cell>
          <cell r="F9277">
            <v>10560</v>
          </cell>
        </row>
        <row r="9278">
          <cell r="A9278">
            <v>7409210</v>
          </cell>
          <cell r="B9278" t="str">
            <v>Čtvercová kazeta...RKSN2 4 VS 25</v>
          </cell>
          <cell r="C9278">
            <v>10809</v>
          </cell>
          <cell r="D9278">
            <v>1</v>
          </cell>
          <cell r="E9278" t="str">
            <v>KS</v>
          </cell>
          <cell r="F9278">
            <v>10809</v>
          </cell>
        </row>
        <row r="9279">
          <cell r="A9279">
            <v>7409212</v>
          </cell>
          <cell r="B9279" t="str">
            <v>Čtvercová kazeta...RKSN2 9 MS 20</v>
          </cell>
          <cell r="C9279">
            <v>13915</v>
          </cell>
          <cell r="D9279">
            <v>1</v>
          </cell>
          <cell r="E9279" t="str">
            <v>KS</v>
          </cell>
          <cell r="F9279">
            <v>13915</v>
          </cell>
        </row>
        <row r="9280">
          <cell r="A9280">
            <v>7409214</v>
          </cell>
          <cell r="B9280" t="str">
            <v>Čtvercová kazeta...RKSN2 9 MS 25</v>
          </cell>
          <cell r="C9280">
            <v>14256</v>
          </cell>
          <cell r="D9280">
            <v>1</v>
          </cell>
          <cell r="E9280" t="str">
            <v>KS</v>
          </cell>
          <cell r="F9280">
            <v>14256</v>
          </cell>
        </row>
        <row r="9281">
          <cell r="A9281">
            <v>7409218</v>
          </cell>
          <cell r="B9281" t="str">
            <v>Čtvercová kazeta...RKSN2 9 VS 20</v>
          </cell>
          <cell r="C9281">
            <v>12165</v>
          </cell>
          <cell r="D9281">
            <v>1</v>
          </cell>
          <cell r="E9281" t="str">
            <v>KS</v>
          </cell>
          <cell r="F9281">
            <v>12165</v>
          </cell>
        </row>
        <row r="9282">
          <cell r="A9282">
            <v>7409220</v>
          </cell>
          <cell r="B9282" t="str">
            <v>Čtvercová kazeta...RKSN2 9 VS 25</v>
          </cell>
          <cell r="C9282">
            <v>12476</v>
          </cell>
          <cell r="D9282">
            <v>1</v>
          </cell>
          <cell r="E9282" t="str">
            <v>KS</v>
          </cell>
          <cell r="F9282">
            <v>12476</v>
          </cell>
        </row>
        <row r="9283">
          <cell r="A9283">
            <v>7409228</v>
          </cell>
          <cell r="B9283" t="str">
            <v>Čtvercová kazeta...RKSN2 UZD3 4VS20</v>
          </cell>
          <cell r="C9283">
            <v>7970</v>
          </cell>
          <cell r="D9283">
            <v>1</v>
          </cell>
          <cell r="E9283" t="str">
            <v>KS</v>
          </cell>
          <cell r="F9283">
            <v>7970</v>
          </cell>
        </row>
        <row r="9284">
          <cell r="A9284">
            <v>7409232</v>
          </cell>
          <cell r="B9284" t="str">
            <v>Čtvercová kazeta...RKSN2 UZD3 9MS20</v>
          </cell>
          <cell r="C9284">
            <v>11262</v>
          </cell>
          <cell r="D9284">
            <v>1</v>
          </cell>
          <cell r="E9284" t="str">
            <v>KS</v>
          </cell>
          <cell r="F9284">
            <v>11262</v>
          </cell>
        </row>
        <row r="9285">
          <cell r="A9285">
            <v>7409238</v>
          </cell>
          <cell r="B9285" t="str">
            <v>Čtvercová kazeta...RKSN2 UZD3 9VS20</v>
          </cell>
          <cell r="C9285">
            <v>9563</v>
          </cell>
          <cell r="D9285">
            <v>1</v>
          </cell>
          <cell r="E9285" t="str">
            <v>KS</v>
          </cell>
          <cell r="F9285">
            <v>9563</v>
          </cell>
        </row>
        <row r="9286">
          <cell r="A9286">
            <v>7409240</v>
          </cell>
          <cell r="B9286" t="str">
            <v>Čtvercová kazeta...RKSN2 UZD3 9VS25</v>
          </cell>
          <cell r="C9286">
            <v>9905</v>
          </cell>
          <cell r="D9286">
            <v>1</v>
          </cell>
          <cell r="E9286" t="str">
            <v>KS</v>
          </cell>
          <cell r="F9286">
            <v>9905</v>
          </cell>
        </row>
        <row r="9287">
          <cell r="A9287">
            <v>7409258</v>
          </cell>
          <cell r="B9287" t="str">
            <v>Kazeta kruhová...RKS2 R4 V20</v>
          </cell>
          <cell r="C9287">
            <v>10969</v>
          </cell>
          <cell r="D9287">
            <v>1</v>
          </cell>
          <cell r="E9287" t="str">
            <v>KS</v>
          </cell>
          <cell r="F9287">
            <v>10969</v>
          </cell>
        </row>
        <row r="9288">
          <cell r="A9288">
            <v>7409264</v>
          </cell>
          <cell r="B9288" t="str">
            <v>Kazeta kruhová...RKS2 R7 M25</v>
          </cell>
          <cell r="C9288">
            <v>13801</v>
          </cell>
          <cell r="D9288">
            <v>1</v>
          </cell>
          <cell r="E9288" t="str">
            <v>KS</v>
          </cell>
          <cell r="F9288">
            <v>13801</v>
          </cell>
        </row>
        <row r="9289">
          <cell r="A9289">
            <v>7409362</v>
          </cell>
          <cell r="B9289" t="str">
            <v>Čtvercová kazeta...RKFN2 4 VS 20</v>
          </cell>
          <cell r="C9289">
            <v>9866</v>
          </cell>
          <cell r="D9289">
            <v>1</v>
          </cell>
          <cell r="E9289" t="str">
            <v>KS</v>
          </cell>
          <cell r="F9289">
            <v>9866</v>
          </cell>
        </row>
        <row r="9290">
          <cell r="A9290">
            <v>7409364</v>
          </cell>
          <cell r="B9290" t="str">
            <v>Čtvercová kazeta...RKFN2 4 VS 25</v>
          </cell>
          <cell r="C9290">
            <v>10129</v>
          </cell>
          <cell r="D9290">
            <v>1</v>
          </cell>
          <cell r="E9290" t="str">
            <v>KS</v>
          </cell>
          <cell r="F9290">
            <v>10129</v>
          </cell>
        </row>
        <row r="9291">
          <cell r="A9291">
            <v>7409368</v>
          </cell>
          <cell r="B9291" t="str">
            <v>Čtvercová kazeta...RKFN2 9 VS 20</v>
          </cell>
          <cell r="C9291">
            <v>11319</v>
          </cell>
          <cell r="D9291">
            <v>1</v>
          </cell>
          <cell r="E9291" t="str">
            <v>KS</v>
          </cell>
          <cell r="F9291">
            <v>11319</v>
          </cell>
        </row>
        <row r="9292">
          <cell r="A9292">
            <v>7409370</v>
          </cell>
          <cell r="B9292" t="str">
            <v>Čtvercová kazeta...RKFN2 9 VS 25</v>
          </cell>
          <cell r="C9292">
            <v>11573</v>
          </cell>
          <cell r="D9292">
            <v>1</v>
          </cell>
          <cell r="E9292" t="str">
            <v>KS</v>
          </cell>
          <cell r="F9292">
            <v>11573</v>
          </cell>
        </row>
        <row r="9293">
          <cell r="A9293">
            <v>7409372</v>
          </cell>
          <cell r="B9293" t="str">
            <v>Čtvercová kazeta...RKFN2 UZD3 4VS20</v>
          </cell>
          <cell r="C9293">
            <v>7212</v>
          </cell>
          <cell r="D9293">
            <v>1</v>
          </cell>
          <cell r="E9293" t="str">
            <v>KS</v>
          </cell>
          <cell r="F9293">
            <v>7212</v>
          </cell>
        </row>
        <row r="9294">
          <cell r="A9294">
            <v>7409380</v>
          </cell>
          <cell r="B9294" t="str">
            <v>Čtvercová kazeta...RKFN2UZD3 9VS25</v>
          </cell>
          <cell r="C9294">
            <v>8913</v>
          </cell>
          <cell r="D9294">
            <v>1</v>
          </cell>
          <cell r="E9294" t="str">
            <v>KS</v>
          </cell>
          <cell r="F9294">
            <v>8913</v>
          </cell>
        </row>
        <row r="9295">
          <cell r="A9295">
            <v>7409382</v>
          </cell>
          <cell r="B9295" t="str">
            <v>Čtvercová kazeta SL...RKFN2 4 VMSL1N15</v>
          </cell>
          <cell r="C9295">
            <v>11049</v>
          </cell>
          <cell r="D9295">
            <v>1</v>
          </cell>
          <cell r="E9295" t="str">
            <v>KS</v>
          </cell>
          <cell r="F9295">
            <v>11049</v>
          </cell>
        </row>
        <row r="9296">
          <cell r="A9296">
            <v>7409384</v>
          </cell>
          <cell r="B9296" t="str">
            <v>Čtvercová kazeta SL...RKFN2 4 VMSL1N20</v>
          </cell>
          <cell r="C9296">
            <v>12842</v>
          </cell>
          <cell r="D9296">
            <v>1</v>
          </cell>
          <cell r="E9296" t="str">
            <v>KS</v>
          </cell>
          <cell r="F9296">
            <v>12842</v>
          </cell>
        </row>
        <row r="9297">
          <cell r="A9297">
            <v>7409388</v>
          </cell>
          <cell r="B9297" t="str">
            <v>Čtvercová kazeta SL...RKFN2 9 VMSL1N16</v>
          </cell>
          <cell r="C9297">
            <v>13535</v>
          </cell>
          <cell r="D9297">
            <v>1</v>
          </cell>
          <cell r="E9297" t="str">
            <v>KS</v>
          </cell>
          <cell r="F9297">
            <v>13535</v>
          </cell>
        </row>
        <row r="9298">
          <cell r="A9298">
            <v>7409390</v>
          </cell>
          <cell r="B9298" t="str">
            <v>Čtvercová kazeta SL...RKFN2 9 VMSL1N21</v>
          </cell>
          <cell r="C9298">
            <v>13810</v>
          </cell>
          <cell r="D9298">
            <v>1</v>
          </cell>
          <cell r="E9298" t="str">
            <v>KS</v>
          </cell>
          <cell r="F9298">
            <v>13810</v>
          </cell>
        </row>
        <row r="9299">
          <cell r="A9299">
            <v>7409404</v>
          </cell>
          <cell r="B9299" t="str">
            <v>Rámová kazeta...RKF3 V2 15</v>
          </cell>
          <cell r="C9299">
            <v>8187</v>
          </cell>
          <cell r="D9299">
            <v>1</v>
          </cell>
          <cell r="E9299" t="str">
            <v>KS</v>
          </cell>
          <cell r="F9299">
            <v>8187</v>
          </cell>
        </row>
        <row r="9300">
          <cell r="A9300">
            <v>7409422</v>
          </cell>
          <cell r="B9300" t="str">
            <v>Kazeta kruhová...RKFR2 4 V20</v>
          </cell>
          <cell r="C9300">
            <v>9710</v>
          </cell>
          <cell r="D9300">
            <v>1</v>
          </cell>
          <cell r="E9300" t="str">
            <v>KS</v>
          </cell>
          <cell r="F9300">
            <v>9710</v>
          </cell>
        </row>
        <row r="9301">
          <cell r="A9301">
            <v>7409426</v>
          </cell>
          <cell r="B9301" t="str">
            <v>Kazeta kruhová...RKFR2 7 V20</v>
          </cell>
          <cell r="C9301">
            <v>10444</v>
          </cell>
          <cell r="D9301">
            <v>1</v>
          </cell>
          <cell r="E9301" t="str">
            <v>KS</v>
          </cell>
          <cell r="F9301">
            <v>10444</v>
          </cell>
        </row>
        <row r="9302">
          <cell r="A9302">
            <v>7409462</v>
          </cell>
          <cell r="B9302" t="str">
            <v>Kazeta pro velké zatížení...RKFR2 4 SL2V2 20</v>
          </cell>
          <cell r="C9302">
            <v>15097</v>
          </cell>
          <cell r="D9302">
            <v>1</v>
          </cell>
          <cell r="E9302" t="str">
            <v>KS</v>
          </cell>
          <cell r="F9302">
            <v>15097</v>
          </cell>
        </row>
        <row r="9303">
          <cell r="A9303">
            <v>7409464</v>
          </cell>
          <cell r="B9303" t="str">
            <v>Kazeta pro velké zatížení...RKFR2 4 SL2V2 25</v>
          </cell>
          <cell r="C9303">
            <v>15360</v>
          </cell>
          <cell r="D9303">
            <v>1</v>
          </cell>
          <cell r="E9303" t="str">
            <v>KS</v>
          </cell>
          <cell r="F9303">
            <v>15360</v>
          </cell>
        </row>
        <row r="9304">
          <cell r="A9304">
            <v>7409466</v>
          </cell>
          <cell r="B9304" t="str">
            <v>Kazeta pro velké zatížení...RKFR2 7 SL2V2 20</v>
          </cell>
          <cell r="C9304">
            <v>15706</v>
          </cell>
          <cell r="D9304">
            <v>1</v>
          </cell>
          <cell r="E9304" t="str">
            <v>KS</v>
          </cell>
          <cell r="F9304">
            <v>15706</v>
          </cell>
        </row>
        <row r="9305">
          <cell r="A9305">
            <v>7409482</v>
          </cell>
          <cell r="B9305" t="str">
            <v>Rámová kazeta pro vys.zatížení...RKF2 SL1 V2 20</v>
          </cell>
          <cell r="C9305">
            <v>16321</v>
          </cell>
          <cell r="D9305">
            <v>1</v>
          </cell>
          <cell r="E9305" t="str">
            <v>KS</v>
          </cell>
          <cell r="F9305">
            <v>16321</v>
          </cell>
        </row>
        <row r="9306">
          <cell r="A9306">
            <v>7409484</v>
          </cell>
          <cell r="B9306" t="str">
            <v>Rámová kazeta pro vys.zatížení...RKF2 SL1 V2 25</v>
          </cell>
          <cell r="C9306">
            <v>17321</v>
          </cell>
          <cell r="D9306">
            <v>1</v>
          </cell>
          <cell r="E9306" t="str">
            <v>KS</v>
          </cell>
          <cell r="F9306">
            <v>17321</v>
          </cell>
        </row>
        <row r="9307">
          <cell r="A9307">
            <v>7409490</v>
          </cell>
          <cell r="B9307" t="str">
            <v>Rámová kazeta pro vys.zatížení...RKF2 SL1 V2 40</v>
          </cell>
          <cell r="C9307">
            <v>18330</v>
          </cell>
          <cell r="D9307">
            <v>1</v>
          </cell>
          <cell r="E9307" t="str">
            <v>KS</v>
          </cell>
          <cell r="F9307">
            <v>18330</v>
          </cell>
        </row>
        <row r="9308">
          <cell r="A9308">
            <v>7409502</v>
          </cell>
          <cell r="B9308" t="str">
            <v>Rámová kazeta pro vys.zatížení...RKF2 SL1 V3 20</v>
          </cell>
          <cell r="C9308">
            <v>19667</v>
          </cell>
          <cell r="D9308">
            <v>1</v>
          </cell>
          <cell r="E9308" t="str">
            <v>KS</v>
          </cell>
          <cell r="F9308">
            <v>19667</v>
          </cell>
        </row>
        <row r="9309">
          <cell r="A9309">
            <v>7409504</v>
          </cell>
          <cell r="B9309" t="str">
            <v>Rámová kazeta pro vys.zatížení...RKF2 SL1 V3 25</v>
          </cell>
          <cell r="C9309">
            <v>20312</v>
          </cell>
          <cell r="D9309">
            <v>1</v>
          </cell>
          <cell r="E9309" t="str">
            <v>KS</v>
          </cell>
          <cell r="F9309">
            <v>20312</v>
          </cell>
        </row>
        <row r="9310">
          <cell r="A9310">
            <v>7409506</v>
          </cell>
          <cell r="B9310" t="str">
            <v>Rámová kazeta pro vys.zatížení...RKF2 SL1 V3 30</v>
          </cell>
          <cell r="C9310">
            <v>20931</v>
          </cell>
          <cell r="D9310">
            <v>1</v>
          </cell>
          <cell r="E9310" t="str">
            <v>KS</v>
          </cell>
          <cell r="F9310">
            <v>20931</v>
          </cell>
        </row>
        <row r="9311">
          <cell r="A9311">
            <v>7409510</v>
          </cell>
          <cell r="B9311" t="str">
            <v>Rámová kazeta pro vys.zatížení...RKF2 SL1 V3 40</v>
          </cell>
          <cell r="C9311">
            <v>22203</v>
          </cell>
          <cell r="D9311">
            <v>1</v>
          </cell>
          <cell r="E9311" t="str">
            <v>KS</v>
          </cell>
          <cell r="F9311">
            <v>22203</v>
          </cell>
        </row>
        <row r="9312">
          <cell r="A9312">
            <v>7409522</v>
          </cell>
          <cell r="B9312" t="str">
            <v>Rámová kazeta pro vys.zatížení...RKF2 SL2 V2 20</v>
          </cell>
          <cell r="C9312">
            <v>21109</v>
          </cell>
          <cell r="D9312">
            <v>1</v>
          </cell>
          <cell r="E9312" t="str">
            <v>KS</v>
          </cell>
          <cell r="F9312">
            <v>21109</v>
          </cell>
        </row>
        <row r="9313">
          <cell r="A9313">
            <v>7409524</v>
          </cell>
          <cell r="B9313" t="str">
            <v>Rámová kazeta pro vys.zatížení...RKF2 SL2 V2 25</v>
          </cell>
          <cell r="C9313">
            <v>21702</v>
          </cell>
          <cell r="D9313">
            <v>1</v>
          </cell>
          <cell r="E9313" t="str">
            <v>KS</v>
          </cell>
          <cell r="F9313">
            <v>21702</v>
          </cell>
        </row>
        <row r="9314">
          <cell r="A9314">
            <v>7409542</v>
          </cell>
          <cell r="B9314" t="str">
            <v>Rámová kazeta pro vys.zatížení...RKF2 SL2 V3 20</v>
          </cell>
          <cell r="C9314">
            <v>26037</v>
          </cell>
          <cell r="D9314">
            <v>1</v>
          </cell>
          <cell r="E9314" t="str">
            <v>KS</v>
          </cell>
          <cell r="F9314">
            <v>26037</v>
          </cell>
        </row>
        <row r="9315">
          <cell r="A9315">
            <v>7409544</v>
          </cell>
          <cell r="B9315" t="str">
            <v>Rámová kazeta pro vys.zatížení...RKF2 SL2 V3 25</v>
          </cell>
          <cell r="C9315">
            <v>26943</v>
          </cell>
          <cell r="D9315">
            <v>1</v>
          </cell>
          <cell r="E9315" t="str">
            <v>KS</v>
          </cell>
          <cell r="F9315">
            <v>26943</v>
          </cell>
        </row>
        <row r="9316">
          <cell r="A9316">
            <v>7409546</v>
          </cell>
          <cell r="B9316" t="str">
            <v>Rámová kazeta pro vys.zatížení...RKF2 SL2 V3 30</v>
          </cell>
          <cell r="C9316">
            <v>27974</v>
          </cell>
          <cell r="D9316">
            <v>1</v>
          </cell>
          <cell r="E9316" t="str">
            <v>KS</v>
          </cell>
          <cell r="F9316">
            <v>27974</v>
          </cell>
        </row>
        <row r="9317">
          <cell r="A9317">
            <v>7409680</v>
          </cell>
          <cell r="B9317" t="str">
            <v>Nivelační šroub, vysoké zatížení...DUG SL75</v>
          </cell>
          <cell r="C9317">
            <v>378</v>
          </cell>
          <cell r="D9317">
            <v>1</v>
          </cell>
          <cell r="E9317" t="str">
            <v>VPE</v>
          </cell>
          <cell r="F9317">
            <v>378</v>
          </cell>
        </row>
        <row r="9318">
          <cell r="A9318">
            <v>7409682</v>
          </cell>
          <cell r="B9318" t="str">
            <v>Nivelační šroub, vysoké zatížení...DUG SL105</v>
          </cell>
          <cell r="C9318">
            <v>443</v>
          </cell>
          <cell r="D9318">
            <v>1</v>
          </cell>
          <cell r="E9318" t="str">
            <v>VPE</v>
          </cell>
          <cell r="F9318">
            <v>443</v>
          </cell>
        </row>
        <row r="9319">
          <cell r="A9319">
            <v>7409684</v>
          </cell>
          <cell r="B9319" t="str">
            <v>Nivelační montážní šroubení...DUG SL135</v>
          </cell>
          <cell r="C9319">
            <v>492</v>
          </cell>
          <cell r="D9319">
            <v>1</v>
          </cell>
          <cell r="E9319" t="str">
            <v>VPE</v>
          </cell>
          <cell r="F9319">
            <v>492</v>
          </cell>
        </row>
        <row r="9320">
          <cell r="A9320">
            <v>7409686</v>
          </cell>
          <cell r="B9320" t="str">
            <v>Nivelační montážní šroubení...DUG SL165</v>
          </cell>
          <cell r="C9320">
            <v>560</v>
          </cell>
          <cell r="D9320">
            <v>1</v>
          </cell>
          <cell r="E9320" t="str">
            <v>VPE</v>
          </cell>
          <cell r="F9320">
            <v>560</v>
          </cell>
        </row>
        <row r="9321">
          <cell r="A9321">
            <v>7410030</v>
          </cell>
          <cell r="B9321" t="str">
            <v>Protahovací a odbočná krabice...UZD 250-3</v>
          </cell>
          <cell r="C9321">
            <v>3931</v>
          </cell>
          <cell r="D9321">
            <v>1</v>
          </cell>
          <cell r="E9321" t="str">
            <v>KS</v>
          </cell>
          <cell r="F9321">
            <v>3931</v>
          </cell>
        </row>
        <row r="9322">
          <cell r="A9322">
            <v>7410031</v>
          </cell>
          <cell r="B9322" t="str">
            <v>Protahovací a odbočná krabice...UZD 250-3 R</v>
          </cell>
          <cell r="C9322">
            <v>4073</v>
          </cell>
          <cell r="D9322">
            <v>1</v>
          </cell>
          <cell r="E9322" t="str">
            <v>KS</v>
          </cell>
          <cell r="F9322">
            <v>4073</v>
          </cell>
        </row>
        <row r="9323">
          <cell r="A9323">
            <v>7410034</v>
          </cell>
          <cell r="B9323" t="str">
            <v>Protahovací a odbočná krabice...UZD 350-3</v>
          </cell>
          <cell r="C9323">
            <v>4850</v>
          </cell>
          <cell r="D9323">
            <v>1</v>
          </cell>
          <cell r="E9323" t="str">
            <v>KS</v>
          </cell>
          <cell r="F9323">
            <v>4850</v>
          </cell>
        </row>
        <row r="9324">
          <cell r="A9324">
            <v>7410035</v>
          </cell>
          <cell r="B9324" t="str">
            <v>Protahovací a odbočná krabice...UZD 350-3 R</v>
          </cell>
          <cell r="C9324">
            <v>5005</v>
          </cell>
          <cell r="D9324">
            <v>1</v>
          </cell>
          <cell r="E9324" t="str">
            <v>KS</v>
          </cell>
          <cell r="F9324">
            <v>5005</v>
          </cell>
        </row>
        <row r="9325">
          <cell r="A9325">
            <v>7410043</v>
          </cell>
          <cell r="B9325" t="str">
            <v>Protahovací a odbočná krabice...UZD 115170 250-3</v>
          </cell>
          <cell r="C9325">
            <v>4814</v>
          </cell>
          <cell r="D9325">
            <v>1</v>
          </cell>
          <cell r="E9325" t="str">
            <v>KS</v>
          </cell>
          <cell r="F9325">
            <v>4814</v>
          </cell>
        </row>
        <row r="9326">
          <cell r="A9326">
            <v>7410047</v>
          </cell>
          <cell r="B9326" t="str">
            <v>Protahovací a odbočná krabice...UZD 115170 350-3</v>
          </cell>
          <cell r="C9326">
            <v>5014</v>
          </cell>
          <cell r="D9326">
            <v>1</v>
          </cell>
          <cell r="E9326" t="str">
            <v>KS</v>
          </cell>
          <cell r="F9326">
            <v>5014</v>
          </cell>
        </row>
        <row r="9327">
          <cell r="A9327">
            <v>7410052</v>
          </cell>
          <cell r="B9327" t="str">
            <v>Protahovací a odbočná krabice...UZD 165220 250-3</v>
          </cell>
          <cell r="C9327">
            <v>5493</v>
          </cell>
          <cell r="D9327">
            <v>1</v>
          </cell>
          <cell r="E9327" t="str">
            <v>KS</v>
          </cell>
          <cell r="F9327">
            <v>5493</v>
          </cell>
        </row>
        <row r="9328">
          <cell r="A9328">
            <v>7410056</v>
          </cell>
          <cell r="B9328" t="str">
            <v>Protahovací a odbočná krabice...UZD 165220 350-3</v>
          </cell>
          <cell r="C9328">
            <v>5538</v>
          </cell>
          <cell r="D9328">
            <v>1</v>
          </cell>
          <cell r="E9328" t="str">
            <v>KS</v>
          </cell>
          <cell r="F9328">
            <v>5538</v>
          </cell>
        </row>
        <row r="9329">
          <cell r="A9329">
            <v>7410060</v>
          </cell>
          <cell r="B9329" t="str">
            <v>Podlahová přístrojová krabice...UGD55 250-3 9R</v>
          </cell>
          <cell r="C9329">
            <v>4857</v>
          </cell>
          <cell r="D9329">
            <v>1</v>
          </cell>
          <cell r="E9329" t="str">
            <v>KS</v>
          </cell>
          <cell r="F9329">
            <v>4857</v>
          </cell>
        </row>
        <row r="9330">
          <cell r="A9330">
            <v>7410062</v>
          </cell>
          <cell r="B9330" t="str">
            <v>Podlahová přístrojová krabice...UGD55 350-3 9R</v>
          </cell>
          <cell r="C9330">
            <v>6228</v>
          </cell>
          <cell r="D9330">
            <v>1</v>
          </cell>
          <cell r="E9330" t="str">
            <v>KS</v>
          </cell>
          <cell r="F9330">
            <v>6228</v>
          </cell>
        </row>
        <row r="9331">
          <cell r="A9331">
            <v>7410064</v>
          </cell>
          <cell r="B9331" t="str">
            <v>Podlahová přístrojová krabice...UGD55 350-3R9R</v>
          </cell>
          <cell r="C9331">
            <v>6106</v>
          </cell>
          <cell r="D9331">
            <v>1</v>
          </cell>
          <cell r="E9331" t="str">
            <v>KS</v>
          </cell>
          <cell r="F9331">
            <v>6106</v>
          </cell>
        </row>
        <row r="9332">
          <cell r="A9332">
            <v>7410079</v>
          </cell>
          <cell r="B9332" t="str">
            <v>Podlahová přístrojová krabice...UGD 250-3 4</v>
          </cell>
          <cell r="C9332">
            <v>4968</v>
          </cell>
          <cell r="D9332">
            <v>1</v>
          </cell>
          <cell r="E9332" t="str">
            <v>KS</v>
          </cell>
          <cell r="F9332">
            <v>4968</v>
          </cell>
        </row>
        <row r="9333">
          <cell r="A9333">
            <v>7410083</v>
          </cell>
          <cell r="B9333" t="str">
            <v>Podlahová přístrojová krabice...UGD 250-3 6</v>
          </cell>
          <cell r="C9333">
            <v>4968</v>
          </cell>
          <cell r="D9333">
            <v>1</v>
          </cell>
          <cell r="E9333" t="str">
            <v>KS</v>
          </cell>
          <cell r="F9333">
            <v>4968</v>
          </cell>
        </row>
        <row r="9334">
          <cell r="A9334">
            <v>7410087</v>
          </cell>
          <cell r="B9334" t="str">
            <v>Podlahová přístrojová krabice...UGD 250-3 9</v>
          </cell>
          <cell r="C9334">
            <v>4968</v>
          </cell>
          <cell r="D9334">
            <v>1</v>
          </cell>
          <cell r="E9334" t="str">
            <v>KS</v>
          </cell>
          <cell r="F9334">
            <v>4968</v>
          </cell>
        </row>
        <row r="9335">
          <cell r="A9335">
            <v>7410091</v>
          </cell>
          <cell r="B9335" t="str">
            <v>Podlahová přístrojová krabice...UGD 250-3R4</v>
          </cell>
          <cell r="C9335">
            <v>4968</v>
          </cell>
          <cell r="D9335">
            <v>1</v>
          </cell>
          <cell r="E9335" t="str">
            <v>KS</v>
          </cell>
          <cell r="F9335">
            <v>4968</v>
          </cell>
        </row>
        <row r="9336">
          <cell r="A9336">
            <v>7410104</v>
          </cell>
          <cell r="B9336" t="str">
            <v>Podlahová přístrojová krabice...UGD 350-3 4</v>
          </cell>
          <cell r="C9336">
            <v>6139</v>
          </cell>
          <cell r="D9336">
            <v>1</v>
          </cell>
          <cell r="E9336" t="str">
            <v>KS</v>
          </cell>
          <cell r="F9336">
            <v>6139</v>
          </cell>
        </row>
        <row r="9337">
          <cell r="A9337">
            <v>7410108</v>
          </cell>
          <cell r="B9337" t="str">
            <v>Podlahová přístrojová krabice...UGD 350-3 6</v>
          </cell>
          <cell r="C9337">
            <v>6139</v>
          </cell>
          <cell r="D9337">
            <v>1</v>
          </cell>
          <cell r="E9337" t="str">
            <v>KS</v>
          </cell>
          <cell r="F9337">
            <v>6139</v>
          </cell>
        </row>
        <row r="9338">
          <cell r="A9338">
            <v>7410112</v>
          </cell>
          <cell r="B9338" t="str">
            <v>Podlahová přístrojová krabice...UGD 350-3 9</v>
          </cell>
          <cell r="C9338">
            <v>6139</v>
          </cell>
          <cell r="D9338">
            <v>1</v>
          </cell>
          <cell r="E9338" t="str">
            <v>KS</v>
          </cell>
          <cell r="F9338">
            <v>6139</v>
          </cell>
        </row>
        <row r="9339">
          <cell r="A9339">
            <v>7410116</v>
          </cell>
          <cell r="B9339" t="str">
            <v>Podlahová přístrojová krabice...UGD 350-3 R4</v>
          </cell>
          <cell r="C9339">
            <v>6139</v>
          </cell>
          <cell r="D9339">
            <v>1</v>
          </cell>
          <cell r="E9339" t="str">
            <v>KS</v>
          </cell>
          <cell r="F9339">
            <v>6139</v>
          </cell>
        </row>
        <row r="9340">
          <cell r="A9340">
            <v>7410120</v>
          </cell>
          <cell r="B9340" t="str">
            <v>Podlahová přístrojová krabice...UGD 350-3 R7</v>
          </cell>
          <cell r="C9340">
            <v>6139</v>
          </cell>
          <cell r="D9340">
            <v>1</v>
          </cell>
          <cell r="E9340" t="str">
            <v>KS</v>
          </cell>
          <cell r="F9340">
            <v>6139</v>
          </cell>
        </row>
        <row r="9341">
          <cell r="A9341">
            <v>7410124</v>
          </cell>
          <cell r="B9341" t="str">
            <v>Podlahová přístrojová krabice...UGD 350-3 R9</v>
          </cell>
          <cell r="C9341">
            <v>6139</v>
          </cell>
          <cell r="D9341">
            <v>1</v>
          </cell>
          <cell r="E9341" t="str">
            <v>KS</v>
          </cell>
          <cell r="F9341">
            <v>6139</v>
          </cell>
        </row>
        <row r="9342">
          <cell r="A9342">
            <v>7410142</v>
          </cell>
          <cell r="B9342" t="str">
            <v>Konstrukční sada pro vyrovnání v...ASH250-3 B115170</v>
          </cell>
          <cell r="C9342">
            <v>1333</v>
          </cell>
          <cell r="D9342">
            <v>1</v>
          </cell>
          <cell r="E9342" t="str">
            <v>KS</v>
          </cell>
          <cell r="F9342">
            <v>1333</v>
          </cell>
        </row>
        <row r="9343">
          <cell r="A9343">
            <v>7410148</v>
          </cell>
          <cell r="B9343" t="str">
            <v>Konstrukční sada pro vyrovnání v...ASH250-3 B165220</v>
          </cell>
          <cell r="C9343">
            <v>1543</v>
          </cell>
          <cell r="D9343">
            <v>1</v>
          </cell>
          <cell r="E9343" t="str">
            <v>KS</v>
          </cell>
          <cell r="F9343">
            <v>1543</v>
          </cell>
        </row>
        <row r="9344">
          <cell r="A9344">
            <v>7410150</v>
          </cell>
          <cell r="B9344" t="str">
            <v>Konstrukční sada pro vyrovnání v...ASH350-3 B115170</v>
          </cell>
          <cell r="C9344">
            <v>1373</v>
          </cell>
          <cell r="D9344">
            <v>1</v>
          </cell>
          <cell r="E9344" t="str">
            <v>KS</v>
          </cell>
          <cell r="F9344">
            <v>1373</v>
          </cell>
        </row>
        <row r="9345">
          <cell r="A9345">
            <v>7410156</v>
          </cell>
          <cell r="B9345" t="str">
            <v>Konstrukční sada pro vyrovnání v...ASH350-3 B165220</v>
          </cell>
          <cell r="C9345">
            <v>1554</v>
          </cell>
          <cell r="D9345">
            <v>1</v>
          </cell>
          <cell r="E9345" t="str">
            <v>KS</v>
          </cell>
          <cell r="F9345">
            <v>1554</v>
          </cell>
        </row>
        <row r="9346">
          <cell r="A9346">
            <v>7410158</v>
          </cell>
          <cell r="B9346" t="str">
            <v>Konstrukční sada pro vyrovnání v...ASH250-3 215270</v>
          </cell>
          <cell r="C9346">
            <v>1665</v>
          </cell>
          <cell r="D9346">
            <v>1</v>
          </cell>
          <cell r="E9346" t="str">
            <v>KS</v>
          </cell>
          <cell r="F9346">
            <v>1665</v>
          </cell>
        </row>
        <row r="9347">
          <cell r="A9347">
            <v>7410160</v>
          </cell>
          <cell r="B9347" t="str">
            <v>Rychlé odjištění...SE UZD3</v>
          </cell>
          <cell r="C9347">
            <v>180</v>
          </cell>
          <cell r="D9347">
            <v>1</v>
          </cell>
          <cell r="E9347" t="str">
            <v>KS</v>
          </cell>
          <cell r="F9347">
            <v>180</v>
          </cell>
        </row>
        <row r="9348">
          <cell r="A9348">
            <v>7410166</v>
          </cell>
          <cell r="B9348" t="str">
            <v>Konstrukční sada pro vyrovnání v...ASH350-3 265320</v>
          </cell>
          <cell r="C9348">
            <v>2241</v>
          </cell>
          <cell r="D9348">
            <v>1</v>
          </cell>
          <cell r="E9348" t="str">
            <v>KS</v>
          </cell>
          <cell r="F9348">
            <v>2241</v>
          </cell>
        </row>
        <row r="9349">
          <cell r="A9349">
            <v>7410540</v>
          </cell>
          <cell r="B9349" t="str">
            <v>Nivelační úhelník...NW 250-3 QK</v>
          </cell>
          <cell r="C9349">
            <v>1489</v>
          </cell>
          <cell r="D9349">
            <v>1</v>
          </cell>
          <cell r="E9349" t="str">
            <v>KS</v>
          </cell>
          <cell r="F9349">
            <v>1489</v>
          </cell>
        </row>
        <row r="9350">
          <cell r="A9350">
            <v>7410544</v>
          </cell>
          <cell r="B9350" t="str">
            <v>Nivelační úhelník...NW 350-3 QK</v>
          </cell>
          <cell r="C9350">
            <v>1607</v>
          </cell>
          <cell r="D9350">
            <v>1</v>
          </cell>
          <cell r="E9350" t="str">
            <v>KS</v>
          </cell>
          <cell r="F9350">
            <v>1607</v>
          </cell>
        </row>
        <row r="9351">
          <cell r="A9351">
            <v>7410581</v>
          </cell>
          <cell r="B9351" t="str">
            <v>Podpěra pro vysoká zatížení...DSSL2 75</v>
          </cell>
          <cell r="C9351">
            <v>2566</v>
          </cell>
          <cell r="D9351">
            <v>1</v>
          </cell>
          <cell r="E9351" t="str">
            <v>VPE</v>
          </cell>
          <cell r="F9351">
            <v>2566</v>
          </cell>
        </row>
        <row r="9352">
          <cell r="A9352">
            <v>7410583</v>
          </cell>
          <cell r="B9352" t="str">
            <v>Podpěra pro vysoká zatížení...DSSL2 105</v>
          </cell>
          <cell r="C9352">
            <v>2815</v>
          </cell>
          <cell r="D9352">
            <v>1</v>
          </cell>
          <cell r="E9352" t="str">
            <v>VPE</v>
          </cell>
          <cell r="F9352">
            <v>2815</v>
          </cell>
        </row>
        <row r="9353">
          <cell r="A9353">
            <v>7410585</v>
          </cell>
          <cell r="B9353" t="str">
            <v>Podpěra pro vysoká zatížení...DSSL2 135</v>
          </cell>
          <cell r="C9353">
            <v>2804</v>
          </cell>
          <cell r="D9353">
            <v>1</v>
          </cell>
          <cell r="E9353" t="str">
            <v>VPE</v>
          </cell>
          <cell r="F9353">
            <v>2804</v>
          </cell>
        </row>
        <row r="9354">
          <cell r="A9354">
            <v>7410587</v>
          </cell>
          <cell r="B9354" t="str">
            <v>Podpěra pro vysoká zatížení...DSSL2 165</v>
          </cell>
          <cell r="C9354">
            <v>3317</v>
          </cell>
          <cell r="D9354">
            <v>1</v>
          </cell>
          <cell r="E9354" t="str">
            <v>VPE</v>
          </cell>
          <cell r="F9354">
            <v>3317</v>
          </cell>
        </row>
        <row r="9355">
          <cell r="A9355">
            <v>7410589</v>
          </cell>
          <cell r="B9355" t="str">
            <v>Podpěra pro vysoká zatížení...DSSL2 195</v>
          </cell>
          <cell r="C9355">
            <v>4193</v>
          </cell>
          <cell r="D9355">
            <v>1</v>
          </cell>
          <cell r="E9355" t="str">
            <v>VPE</v>
          </cell>
          <cell r="F9355">
            <v>4193</v>
          </cell>
        </row>
        <row r="9356">
          <cell r="A9356">
            <v>7423950</v>
          </cell>
          <cell r="B9356" t="str">
            <v>Odbočka doleva...OKA-G20040150FBL</v>
          </cell>
          <cell r="C9356">
            <v>3135</v>
          </cell>
          <cell r="D9356">
            <v>1</v>
          </cell>
          <cell r="E9356" t="str">
            <v>KS</v>
          </cell>
          <cell r="F9356">
            <v>3135</v>
          </cell>
        </row>
        <row r="9357">
          <cell r="A9357">
            <v>7423952</v>
          </cell>
          <cell r="B9357" t="str">
            <v>Odbočka doleva...OKA-G30040150FBL</v>
          </cell>
          <cell r="C9357">
            <v>3296</v>
          </cell>
          <cell r="D9357">
            <v>1</v>
          </cell>
          <cell r="E9357" t="str">
            <v>KS</v>
          </cell>
          <cell r="F9357">
            <v>3296</v>
          </cell>
        </row>
        <row r="9358">
          <cell r="A9358">
            <v>7423954</v>
          </cell>
          <cell r="B9358" t="str">
            <v>Odbočka doleva...OKA-G40040150FBL</v>
          </cell>
          <cell r="C9358">
            <v>3557</v>
          </cell>
          <cell r="D9358">
            <v>1</v>
          </cell>
          <cell r="E9358" t="str">
            <v>KS</v>
          </cell>
          <cell r="F9358">
            <v>3557</v>
          </cell>
        </row>
        <row r="9359">
          <cell r="A9359">
            <v>7423956</v>
          </cell>
          <cell r="B9359" t="str">
            <v>Odbočka doleva...OKA-G50040150FBL</v>
          </cell>
          <cell r="C9359">
            <v>4021</v>
          </cell>
          <cell r="D9359">
            <v>1</v>
          </cell>
          <cell r="E9359" t="str">
            <v>KS</v>
          </cell>
          <cell r="F9359">
            <v>4021</v>
          </cell>
        </row>
        <row r="9360">
          <cell r="A9360">
            <v>7423960</v>
          </cell>
          <cell r="B9360" t="str">
            <v>Odbočka doleva...OKA-G20040240FBL</v>
          </cell>
          <cell r="C9360">
            <v>3613</v>
          </cell>
          <cell r="D9360">
            <v>1</v>
          </cell>
          <cell r="E9360" t="str">
            <v>KS</v>
          </cell>
          <cell r="F9360">
            <v>3613</v>
          </cell>
        </row>
        <row r="9361">
          <cell r="A9361">
            <v>7423962</v>
          </cell>
          <cell r="B9361" t="str">
            <v>Odbočka doleva...OKA-G30040240FBL</v>
          </cell>
          <cell r="C9361">
            <v>3894</v>
          </cell>
          <cell r="D9361">
            <v>1</v>
          </cell>
          <cell r="E9361" t="str">
            <v>KS</v>
          </cell>
          <cell r="F9361">
            <v>3894</v>
          </cell>
        </row>
        <row r="9362">
          <cell r="A9362">
            <v>7423970</v>
          </cell>
          <cell r="B9362" t="str">
            <v>Odbočka doprava...OKA-G20040150FBR</v>
          </cell>
          <cell r="C9362">
            <v>3160</v>
          </cell>
          <cell r="D9362">
            <v>1</v>
          </cell>
          <cell r="E9362" t="str">
            <v>KS</v>
          </cell>
          <cell r="F9362">
            <v>3160</v>
          </cell>
        </row>
        <row r="9363">
          <cell r="A9363">
            <v>7423972</v>
          </cell>
          <cell r="B9363" t="str">
            <v>Odbočka doprava...OKA-G30040150FBR</v>
          </cell>
          <cell r="C9363">
            <v>3296</v>
          </cell>
          <cell r="D9363">
            <v>1</v>
          </cell>
          <cell r="E9363" t="str">
            <v>KS</v>
          </cell>
          <cell r="F9363">
            <v>3296</v>
          </cell>
        </row>
        <row r="9364">
          <cell r="A9364">
            <v>7423974</v>
          </cell>
          <cell r="B9364" t="str">
            <v>Odbočka doprava...OKA-G40040150FBR</v>
          </cell>
          <cell r="C9364">
            <v>3557</v>
          </cell>
          <cell r="D9364">
            <v>1</v>
          </cell>
          <cell r="E9364" t="str">
            <v>KS</v>
          </cell>
          <cell r="F9364">
            <v>3557</v>
          </cell>
        </row>
        <row r="9365">
          <cell r="A9365">
            <v>7423976</v>
          </cell>
          <cell r="B9365" t="str">
            <v>Odbočka doprava...OKA-G50040150FBR</v>
          </cell>
          <cell r="C9365">
            <v>3892</v>
          </cell>
          <cell r="D9365">
            <v>1</v>
          </cell>
          <cell r="E9365" t="str">
            <v>KS</v>
          </cell>
          <cell r="F9365">
            <v>3892</v>
          </cell>
        </row>
        <row r="9366">
          <cell r="A9366">
            <v>7424000</v>
          </cell>
          <cell r="B9366" t="str">
            <v>Kanál uložený v mazanině...OKA-G20040140</v>
          </cell>
          <cell r="C9366">
            <v>5722</v>
          </cell>
          <cell r="D9366">
            <v>1</v>
          </cell>
          <cell r="E9366" t="str">
            <v>M</v>
          </cell>
          <cell r="F9366">
            <v>5722</v>
          </cell>
        </row>
        <row r="9367">
          <cell r="A9367">
            <v>7424002</v>
          </cell>
          <cell r="B9367" t="str">
            <v>Kanál uložený v mazanině...OKA-G30040140</v>
          </cell>
          <cell r="C9367">
            <v>6876</v>
          </cell>
          <cell r="D9367">
            <v>1</v>
          </cell>
          <cell r="E9367" t="str">
            <v>M</v>
          </cell>
          <cell r="F9367">
            <v>6876</v>
          </cell>
        </row>
        <row r="9368">
          <cell r="A9368">
            <v>7424022</v>
          </cell>
          <cell r="B9368" t="str">
            <v>Kanál uložený v mazanině...OKA-G30040240</v>
          </cell>
          <cell r="C9368">
            <v>7367</v>
          </cell>
          <cell r="D9368">
            <v>1</v>
          </cell>
          <cell r="E9368" t="str">
            <v>M</v>
          </cell>
          <cell r="F9368">
            <v>7367</v>
          </cell>
        </row>
        <row r="9369">
          <cell r="A9369">
            <v>7424062</v>
          </cell>
          <cell r="B9369" t="str">
            <v>Kanál uložený v mazanině...OKA-G30040240R</v>
          </cell>
          <cell r="C9369">
            <v>7830</v>
          </cell>
          <cell r="D9369">
            <v>1</v>
          </cell>
          <cell r="E9369" t="str">
            <v>M</v>
          </cell>
          <cell r="F9369">
            <v>7830</v>
          </cell>
        </row>
        <row r="9370">
          <cell r="A9370">
            <v>7424120</v>
          </cell>
          <cell r="B9370" t="str">
            <v>Kanál uložený v mazanině...OKA-G30040140D4</v>
          </cell>
          <cell r="C9370">
            <v>7502</v>
          </cell>
          <cell r="D9370">
            <v>1</v>
          </cell>
          <cell r="E9370" t="str">
            <v>M</v>
          </cell>
          <cell r="F9370">
            <v>7502</v>
          </cell>
        </row>
        <row r="9371">
          <cell r="A9371">
            <v>7424280</v>
          </cell>
          <cell r="B9371" t="str">
            <v>Koncový díl kanálu...OKA-G20040150ES</v>
          </cell>
          <cell r="C9371">
            <v>1777</v>
          </cell>
          <cell r="D9371">
            <v>1</v>
          </cell>
          <cell r="E9371" t="str">
            <v>KS</v>
          </cell>
          <cell r="F9371">
            <v>1777</v>
          </cell>
        </row>
        <row r="9372">
          <cell r="A9372">
            <v>7424282</v>
          </cell>
          <cell r="B9372" t="str">
            <v>Koncový díl kanálu...OKA-G30040150ES</v>
          </cell>
          <cell r="C9372">
            <v>1969</v>
          </cell>
          <cell r="D9372">
            <v>1</v>
          </cell>
          <cell r="E9372" t="str">
            <v>KS</v>
          </cell>
          <cell r="F9372">
            <v>1969</v>
          </cell>
        </row>
        <row r="9373">
          <cell r="A9373">
            <v>7424284</v>
          </cell>
          <cell r="B9373" t="str">
            <v>Koncový díl kanálu...OKA-G40040150ES</v>
          </cell>
          <cell r="C9373">
            <v>2130</v>
          </cell>
          <cell r="D9373">
            <v>1</v>
          </cell>
          <cell r="E9373" t="str">
            <v>KS</v>
          </cell>
          <cell r="F9373">
            <v>2130</v>
          </cell>
        </row>
        <row r="9374">
          <cell r="A9374">
            <v>7424286</v>
          </cell>
          <cell r="B9374" t="str">
            <v>Koncový díl kanálu...OKA-G50040150ES</v>
          </cell>
          <cell r="C9374">
            <v>2635</v>
          </cell>
          <cell r="D9374">
            <v>1</v>
          </cell>
          <cell r="E9374" t="str">
            <v>KS</v>
          </cell>
          <cell r="F9374">
            <v>2635</v>
          </cell>
        </row>
        <row r="9375">
          <cell r="A9375">
            <v>7424300</v>
          </cell>
          <cell r="B9375" t="str">
            <v>Koncový díl kanálu...OKA-G20040240ES</v>
          </cell>
          <cell r="C9375">
            <v>3030</v>
          </cell>
          <cell r="D9375">
            <v>1</v>
          </cell>
          <cell r="E9375" t="str">
            <v>KS</v>
          </cell>
          <cell r="F9375">
            <v>3030</v>
          </cell>
        </row>
        <row r="9376">
          <cell r="A9376">
            <v>7424400</v>
          </cell>
          <cell r="B9376" t="str">
            <v>Kanál uložený v mazanině...OKA-W2004030</v>
          </cell>
          <cell r="C9376">
            <v>5979</v>
          </cell>
          <cell r="D9376">
            <v>1</v>
          </cell>
          <cell r="E9376" t="str">
            <v>M</v>
          </cell>
          <cell r="F9376">
            <v>5979</v>
          </cell>
        </row>
        <row r="9377">
          <cell r="A9377">
            <v>7424402</v>
          </cell>
          <cell r="B9377" t="str">
            <v>Kanál uložený v mazanině...OKA-W3004030</v>
          </cell>
          <cell r="C9377">
            <v>7323</v>
          </cell>
          <cell r="D9377">
            <v>1</v>
          </cell>
          <cell r="E9377" t="str">
            <v>M</v>
          </cell>
          <cell r="F9377">
            <v>7323</v>
          </cell>
        </row>
        <row r="9378">
          <cell r="A9378">
            <v>7424404</v>
          </cell>
          <cell r="B9378" t="str">
            <v>Kanál uložený v mazanině...OKA-W4004030</v>
          </cell>
          <cell r="C9378">
            <v>8711</v>
          </cell>
          <cell r="D9378">
            <v>1</v>
          </cell>
          <cell r="E9378" t="str">
            <v>M</v>
          </cell>
          <cell r="F9378">
            <v>8711</v>
          </cell>
        </row>
        <row r="9379">
          <cell r="A9379">
            <v>7424420</v>
          </cell>
          <cell r="B9379" t="str">
            <v>Kanál uložený v mazanině...OKA-W2006050</v>
          </cell>
          <cell r="C9379">
            <v>6434</v>
          </cell>
          <cell r="D9379">
            <v>1</v>
          </cell>
          <cell r="E9379" t="str">
            <v>M</v>
          </cell>
          <cell r="F9379">
            <v>6434</v>
          </cell>
        </row>
        <row r="9380">
          <cell r="A9380">
            <v>7424422</v>
          </cell>
          <cell r="B9380" t="str">
            <v>Kanál uložený v mazanině...OKA-W3006050</v>
          </cell>
          <cell r="C9380">
            <v>7733</v>
          </cell>
          <cell r="D9380">
            <v>1</v>
          </cell>
          <cell r="E9380" t="str">
            <v>M</v>
          </cell>
          <cell r="F9380">
            <v>7733</v>
          </cell>
        </row>
        <row r="9381">
          <cell r="A9381">
            <v>7424424</v>
          </cell>
          <cell r="B9381" t="str">
            <v>Kanál uložený v mazanině...OKA-W4006050</v>
          </cell>
          <cell r="C9381">
            <v>9127</v>
          </cell>
          <cell r="D9381">
            <v>1</v>
          </cell>
          <cell r="E9381" t="str">
            <v>M</v>
          </cell>
          <cell r="F9381">
            <v>9127</v>
          </cell>
        </row>
        <row r="9382">
          <cell r="A9382">
            <v>7424426</v>
          </cell>
          <cell r="B9382" t="str">
            <v>Kanál uložený v mazanině...OKA-W5006050</v>
          </cell>
          <cell r="C9382">
            <v>10626</v>
          </cell>
          <cell r="D9382">
            <v>1</v>
          </cell>
          <cell r="E9382" t="str">
            <v>M</v>
          </cell>
          <cell r="F9382">
            <v>10626</v>
          </cell>
        </row>
        <row r="9383">
          <cell r="A9383">
            <v>7424440</v>
          </cell>
          <cell r="B9383" t="str">
            <v>Kanál uložený v mazanině...OKA-W20010050</v>
          </cell>
          <cell r="C9383">
            <v>6641</v>
          </cell>
          <cell r="D9383">
            <v>1</v>
          </cell>
          <cell r="E9383" t="str">
            <v>M</v>
          </cell>
          <cell r="F9383">
            <v>6641</v>
          </cell>
        </row>
        <row r="9384">
          <cell r="A9384">
            <v>7424444</v>
          </cell>
          <cell r="B9384" t="str">
            <v>Kanál uložený v mazanině...OKA-W40010050</v>
          </cell>
          <cell r="C9384">
            <v>9317</v>
          </cell>
          <cell r="D9384">
            <v>1</v>
          </cell>
          <cell r="E9384" t="str">
            <v>M</v>
          </cell>
          <cell r="F9384">
            <v>9317</v>
          </cell>
        </row>
        <row r="9385">
          <cell r="A9385">
            <v>7424460</v>
          </cell>
          <cell r="B9385" t="str">
            <v>Kanál uložený v mazanině...OKA-W2004030R</v>
          </cell>
          <cell r="C9385">
            <v>6684</v>
          </cell>
          <cell r="D9385">
            <v>1</v>
          </cell>
          <cell r="E9385" t="str">
            <v>M</v>
          </cell>
          <cell r="F9385">
            <v>6684</v>
          </cell>
        </row>
        <row r="9386">
          <cell r="A9386">
            <v>7424462</v>
          </cell>
          <cell r="B9386" t="str">
            <v>Kanál uložený v mazanině...OKA-W3004030R</v>
          </cell>
          <cell r="C9386">
            <v>7638</v>
          </cell>
          <cell r="D9386">
            <v>1</v>
          </cell>
          <cell r="E9386" t="str">
            <v>M</v>
          </cell>
          <cell r="F9386">
            <v>7638</v>
          </cell>
        </row>
        <row r="9387">
          <cell r="A9387">
            <v>7424480</v>
          </cell>
          <cell r="B9387" t="str">
            <v>Kanál uložený v mazanině...OKA-W2006050R</v>
          </cell>
          <cell r="C9387">
            <v>7149</v>
          </cell>
          <cell r="D9387">
            <v>1</v>
          </cell>
          <cell r="E9387" t="str">
            <v>M</v>
          </cell>
          <cell r="F9387">
            <v>7149</v>
          </cell>
        </row>
        <row r="9388">
          <cell r="A9388">
            <v>7424482</v>
          </cell>
          <cell r="B9388" t="str">
            <v>Kanál uložený v mazanině...OKA-W3006050R</v>
          </cell>
          <cell r="C9388">
            <v>8056</v>
          </cell>
          <cell r="D9388">
            <v>1</v>
          </cell>
          <cell r="E9388" t="str">
            <v>M</v>
          </cell>
          <cell r="F9388">
            <v>8056</v>
          </cell>
        </row>
        <row r="9389">
          <cell r="A9389">
            <v>7424484</v>
          </cell>
          <cell r="B9389" t="str">
            <v>Kanál uložený v mazanině...OKA-W4006050R</v>
          </cell>
          <cell r="C9389">
            <v>9422</v>
          </cell>
          <cell r="D9389">
            <v>1</v>
          </cell>
          <cell r="E9389" t="str">
            <v>M</v>
          </cell>
          <cell r="F9389">
            <v>9422</v>
          </cell>
        </row>
        <row r="9390">
          <cell r="A9390">
            <v>7424500</v>
          </cell>
          <cell r="B9390" t="str">
            <v>Kanál uložený v mazanině...OKA-W20010050R</v>
          </cell>
          <cell r="C9390">
            <v>7459</v>
          </cell>
          <cell r="D9390">
            <v>1</v>
          </cell>
          <cell r="E9390" t="str">
            <v>M</v>
          </cell>
          <cell r="F9390">
            <v>7459</v>
          </cell>
        </row>
        <row r="9391">
          <cell r="A9391">
            <v>7424502</v>
          </cell>
          <cell r="B9391" t="str">
            <v>Kanál uložený v mazanině...OKA-W30010050R</v>
          </cell>
          <cell r="C9391">
            <v>8418</v>
          </cell>
          <cell r="D9391">
            <v>1</v>
          </cell>
          <cell r="E9391" t="str">
            <v>M</v>
          </cell>
          <cell r="F9391">
            <v>8418</v>
          </cell>
        </row>
        <row r="9392">
          <cell r="A9392">
            <v>7424506</v>
          </cell>
          <cell r="B9392" t="str">
            <v>Kanál uložený v mazanině...OKA-W50010050R</v>
          </cell>
          <cell r="C9392">
            <v>11469</v>
          </cell>
          <cell r="D9392">
            <v>1</v>
          </cell>
          <cell r="E9392" t="str">
            <v>M</v>
          </cell>
          <cell r="F9392">
            <v>11469</v>
          </cell>
        </row>
        <row r="9393">
          <cell r="A9393">
            <v>7424720</v>
          </cell>
          <cell r="B9393" t="str">
            <v>Kanál uložený v mazanině...OKA-W4006050D9</v>
          </cell>
          <cell r="C9393">
            <v>10209</v>
          </cell>
          <cell r="D9393">
            <v>1</v>
          </cell>
          <cell r="E9393" t="str">
            <v>M</v>
          </cell>
          <cell r="F9393">
            <v>10209</v>
          </cell>
        </row>
        <row r="9394">
          <cell r="A9394">
            <v>7424722</v>
          </cell>
          <cell r="B9394" t="str">
            <v>Kanál uložený v mazanině...OKA-W5006050D9</v>
          </cell>
          <cell r="C9394">
            <v>11892</v>
          </cell>
          <cell r="D9394">
            <v>1</v>
          </cell>
          <cell r="E9394" t="str">
            <v>M</v>
          </cell>
          <cell r="F9394">
            <v>11892</v>
          </cell>
        </row>
        <row r="9395">
          <cell r="A9395">
            <v>7424821</v>
          </cell>
          <cell r="B9395" t="str">
            <v>Sada tvarových dílů T a kříž...OKA FB2 TX</v>
          </cell>
          <cell r="C9395">
            <v>1009</v>
          </cell>
          <cell r="D9395">
            <v>1</v>
          </cell>
          <cell r="E9395" t="str">
            <v>KS</v>
          </cell>
          <cell r="F9395">
            <v>1009</v>
          </cell>
        </row>
        <row r="9396">
          <cell r="A9396">
            <v>7424822</v>
          </cell>
          <cell r="B9396" t="str">
            <v>Těsnění...OKA FD</v>
          </cell>
          <cell r="C9396">
            <v>114</v>
          </cell>
          <cell r="D9396">
            <v>1</v>
          </cell>
          <cell r="E9396" t="str">
            <v>M</v>
          </cell>
          <cell r="F9396">
            <v>114</v>
          </cell>
        </row>
        <row r="9397">
          <cell r="A9397">
            <v>7424902</v>
          </cell>
          <cell r="B9397" t="str">
            <v>Vestavná jednotka...OKA-W A 6050 6</v>
          </cell>
          <cell r="C9397">
            <v>12543</v>
          </cell>
          <cell r="D9397">
            <v>1</v>
          </cell>
          <cell r="E9397" t="str">
            <v>KS</v>
          </cell>
          <cell r="F9397">
            <v>12543</v>
          </cell>
        </row>
        <row r="9398">
          <cell r="A9398">
            <v>7424904</v>
          </cell>
          <cell r="B9398" t="str">
            <v>Vestavná jednotka...OKA-W A 6050 9</v>
          </cell>
          <cell r="C9398">
            <v>12543</v>
          </cell>
          <cell r="D9398">
            <v>1</v>
          </cell>
          <cell r="E9398" t="str">
            <v>KS</v>
          </cell>
          <cell r="F9398">
            <v>12543</v>
          </cell>
        </row>
        <row r="9399">
          <cell r="A9399">
            <v>7425970</v>
          </cell>
          <cell r="B9399" t="str">
            <v>Nivelační jednotka...OKA NEVE 110</v>
          </cell>
          <cell r="C9399">
            <v>474</v>
          </cell>
          <cell r="D9399">
            <v>1</v>
          </cell>
          <cell r="E9399" t="str">
            <v>KS</v>
          </cell>
          <cell r="F9399">
            <v>474</v>
          </cell>
        </row>
        <row r="9400">
          <cell r="A9400">
            <v>7425972</v>
          </cell>
          <cell r="B9400" t="str">
            <v>Nivelační jednotka...OKA NEVE 150</v>
          </cell>
          <cell r="C9400">
            <v>475</v>
          </cell>
          <cell r="D9400">
            <v>1</v>
          </cell>
          <cell r="E9400" t="str">
            <v>KS</v>
          </cell>
          <cell r="F9400">
            <v>475</v>
          </cell>
        </row>
        <row r="9401">
          <cell r="A9401">
            <v>7427097</v>
          </cell>
          <cell r="B9401" t="str">
            <v>...UDHOME2 VT2</v>
          </cell>
          <cell r="C9401">
            <v>28060</v>
          </cell>
          <cell r="D9401">
            <v>1</v>
          </cell>
          <cell r="E9401" t="str">
            <v>KS</v>
          </cell>
          <cell r="F9401">
            <v>28060</v>
          </cell>
        </row>
        <row r="9402">
          <cell r="A9402">
            <v>7427200</v>
          </cell>
          <cell r="B9402" t="str">
            <v>Přístrojová jednotka kompletní...UDHOME4 2V V</v>
          </cell>
          <cell r="C9402">
            <v>12741</v>
          </cell>
          <cell r="D9402">
            <v>1</v>
          </cell>
          <cell r="E9402" t="str">
            <v>KS</v>
          </cell>
          <cell r="F9402">
            <v>12741</v>
          </cell>
        </row>
        <row r="9403">
          <cell r="A9403">
            <v>7427204</v>
          </cell>
          <cell r="B9403" t="str">
            <v>Přístrojová jednotka kompletní...UDHOME4 2M V</v>
          </cell>
          <cell r="C9403">
            <v>15831</v>
          </cell>
          <cell r="D9403">
            <v>1</v>
          </cell>
          <cell r="E9403" t="str">
            <v>KS</v>
          </cell>
          <cell r="F9403">
            <v>15831</v>
          </cell>
        </row>
        <row r="9404">
          <cell r="A9404">
            <v>7427208</v>
          </cell>
          <cell r="B9404" t="str">
            <v>Přístrojová jednotka kompletní...UDHOME4 2V N</v>
          </cell>
          <cell r="C9404">
            <v>11524</v>
          </cell>
          <cell r="D9404">
            <v>1</v>
          </cell>
          <cell r="E9404" t="str">
            <v>KS</v>
          </cell>
          <cell r="F9404">
            <v>11524</v>
          </cell>
        </row>
        <row r="9405">
          <cell r="A9405">
            <v>7427216</v>
          </cell>
          <cell r="B9405" t="str">
            <v>Přístrojová jednotka kompletní...UDHOME4 2V UT V</v>
          </cell>
          <cell r="C9405">
            <v>12741</v>
          </cell>
          <cell r="D9405">
            <v>1</v>
          </cell>
          <cell r="E9405" t="str">
            <v>KS</v>
          </cell>
          <cell r="F9405">
            <v>12741</v>
          </cell>
        </row>
        <row r="9406">
          <cell r="A9406">
            <v>7427232</v>
          </cell>
          <cell r="B9406" t="str">
            <v>Přístrojová jednotka kompletní...UDHOME4 2V</v>
          </cell>
          <cell r="C9406">
            <v>11805</v>
          </cell>
          <cell r="D9406">
            <v>1</v>
          </cell>
          <cell r="E9406" t="str">
            <v>KS</v>
          </cell>
          <cell r="F9406">
            <v>11805</v>
          </cell>
        </row>
        <row r="9407">
          <cell r="A9407">
            <v>7427236</v>
          </cell>
          <cell r="B9407" t="str">
            <v>Přístrojová jednotka kompletní...UDHOME4 2M</v>
          </cell>
          <cell r="C9407">
            <v>18605</v>
          </cell>
          <cell r="D9407">
            <v>1</v>
          </cell>
          <cell r="E9407" t="str">
            <v>KS</v>
          </cell>
          <cell r="F9407">
            <v>18605</v>
          </cell>
        </row>
        <row r="9408">
          <cell r="A9408">
            <v>7427248</v>
          </cell>
          <cell r="B9408" t="str">
            <v>Přístrojová jednotka kompletní...UDHOME4 2V UT U</v>
          </cell>
          <cell r="C9408">
            <v>12576</v>
          </cell>
          <cell r="D9408">
            <v>1</v>
          </cell>
          <cell r="E9408" t="str">
            <v>KS</v>
          </cell>
          <cell r="F9408">
            <v>12576</v>
          </cell>
        </row>
        <row r="9409">
          <cell r="A9409">
            <v>7427300</v>
          </cell>
          <cell r="B9409" t="str">
            <v>Přístrojová jednotka kompletní...UDHOME9 2V UT V</v>
          </cell>
          <cell r="C9409">
            <v>13132</v>
          </cell>
          <cell r="D9409">
            <v>1</v>
          </cell>
          <cell r="E9409" t="str">
            <v>KS</v>
          </cell>
          <cell r="F9409">
            <v>13132</v>
          </cell>
        </row>
        <row r="9410">
          <cell r="A9410">
            <v>7427304</v>
          </cell>
          <cell r="B9410" t="str">
            <v>Přístrojová jednotka kompletní...UDHOME9 2M UT V</v>
          </cell>
          <cell r="C9410">
            <v>19693</v>
          </cell>
          <cell r="D9410">
            <v>1</v>
          </cell>
          <cell r="E9410" t="str">
            <v>KS</v>
          </cell>
          <cell r="F9410">
            <v>19693</v>
          </cell>
        </row>
        <row r="9411">
          <cell r="A9411">
            <v>7427308</v>
          </cell>
          <cell r="B9411" t="str">
            <v>Přístrojová jednotka kompletní...UDHOME9 2V UT45V</v>
          </cell>
          <cell r="C9411">
            <v>13132</v>
          </cell>
          <cell r="D9411">
            <v>1</v>
          </cell>
          <cell r="E9411" t="str">
            <v>KS</v>
          </cell>
          <cell r="F9411">
            <v>13132</v>
          </cell>
        </row>
        <row r="9412">
          <cell r="A9412">
            <v>7427316</v>
          </cell>
          <cell r="B9412" t="str">
            <v>Přístrojová jednotka kompletní...UDHOME9 2V UT N</v>
          </cell>
          <cell r="C9412">
            <v>13132</v>
          </cell>
          <cell r="D9412">
            <v>1</v>
          </cell>
          <cell r="E9412" t="str">
            <v>KS</v>
          </cell>
          <cell r="F9412">
            <v>13132</v>
          </cell>
        </row>
        <row r="9413">
          <cell r="A9413">
            <v>7427324</v>
          </cell>
          <cell r="B9413" t="str">
            <v>Přístrojová jednotka kompletní...UDHOME9 2V</v>
          </cell>
          <cell r="C9413">
            <v>15911</v>
          </cell>
          <cell r="D9413">
            <v>1</v>
          </cell>
          <cell r="E9413" t="str">
            <v>KS</v>
          </cell>
          <cell r="F9413">
            <v>15911</v>
          </cell>
        </row>
        <row r="9414">
          <cell r="A9414">
            <v>7427328</v>
          </cell>
          <cell r="B9414" t="str">
            <v>Přístrojová jednotka kompletní...UDHOME9 2M</v>
          </cell>
          <cell r="C9414">
            <v>19226</v>
          </cell>
          <cell r="D9414">
            <v>1</v>
          </cell>
          <cell r="E9414" t="str">
            <v>KS</v>
          </cell>
          <cell r="F9414">
            <v>19226</v>
          </cell>
        </row>
        <row r="9415">
          <cell r="A9415">
            <v>7427410</v>
          </cell>
          <cell r="B9415" t="str">
            <v>Přístrojová jednotka...UDHOME GES4 7011</v>
          </cell>
          <cell r="C9415">
            <v>4391</v>
          </cell>
          <cell r="D9415">
            <v>1</v>
          </cell>
          <cell r="E9415" t="str">
            <v>KS</v>
          </cell>
          <cell r="F9415">
            <v>4391</v>
          </cell>
        </row>
        <row r="9416">
          <cell r="A9416">
            <v>7427440</v>
          </cell>
          <cell r="B9416" t="str">
            <v>Prodloužení výšky...HE60 UDHOME4</v>
          </cell>
          <cell r="C9416">
            <v>1260</v>
          </cell>
          <cell r="D9416">
            <v>1</v>
          </cell>
          <cell r="E9416" t="str">
            <v>KS</v>
          </cell>
          <cell r="F9416">
            <v>1260</v>
          </cell>
        </row>
        <row r="9417">
          <cell r="A9417">
            <v>7427444</v>
          </cell>
          <cell r="B9417" t="str">
            <v>Prodloužení výšky...HE60 UDHOME9</v>
          </cell>
          <cell r="C9417">
            <v>1524</v>
          </cell>
          <cell r="D9417">
            <v>1</v>
          </cell>
          <cell r="E9417" t="str">
            <v>KS</v>
          </cell>
          <cell r="F9417">
            <v>1524</v>
          </cell>
        </row>
        <row r="9418">
          <cell r="A9418">
            <v>7427475</v>
          </cell>
          <cell r="B9418" t="str">
            <v>Přístrojová jednotka...SFB GES9 7011 BS</v>
          </cell>
          <cell r="C9418">
            <v>2639</v>
          </cell>
          <cell r="D9418">
            <v>1</v>
          </cell>
          <cell r="E9418" t="str">
            <v>KS</v>
          </cell>
          <cell r="F9418">
            <v>2639</v>
          </cell>
        </row>
        <row r="9419">
          <cell r="A9419">
            <v>7427479</v>
          </cell>
          <cell r="B9419" t="str">
            <v>Přístrojová jednotka...SFB GES9 7011 MT</v>
          </cell>
          <cell r="C9419">
            <v>3206</v>
          </cell>
          <cell r="D9419">
            <v>1</v>
          </cell>
          <cell r="E9419" t="str">
            <v>KS</v>
          </cell>
          <cell r="F9419">
            <v>3206</v>
          </cell>
        </row>
        <row r="9420">
          <cell r="A9420">
            <v>7428140</v>
          </cell>
          <cell r="B9420" t="str">
            <v>Tubus...TUK2 GV</v>
          </cell>
          <cell r="C9420">
            <v>1722</v>
          </cell>
          <cell r="D9420">
            <v>1</v>
          </cell>
          <cell r="E9420" t="str">
            <v>KS</v>
          </cell>
          <cell r="F9420">
            <v>1722</v>
          </cell>
        </row>
        <row r="9421">
          <cell r="A9421">
            <v>7428526</v>
          </cell>
          <cell r="B9421" t="str">
            <v>Krabice do mazaniny...UD GES R2</v>
          </cell>
          <cell r="C9421">
            <v>3445</v>
          </cell>
          <cell r="D9421">
            <v>1</v>
          </cell>
          <cell r="E9421" t="str">
            <v>KS</v>
          </cell>
          <cell r="F9421">
            <v>3445</v>
          </cell>
        </row>
        <row r="9422">
          <cell r="A9422">
            <v>7428544</v>
          </cell>
          <cell r="B9422" t="str">
            <v>Montážní víko...DUG RK UAN 4</v>
          </cell>
          <cell r="C9422">
            <v>1808</v>
          </cell>
          <cell r="D9422">
            <v>1</v>
          </cell>
          <cell r="E9422" t="str">
            <v>KS</v>
          </cell>
          <cell r="F9422">
            <v>1808</v>
          </cell>
        </row>
        <row r="9423">
          <cell r="A9423">
            <v>9320008</v>
          </cell>
          <cell r="B9423" t="str">
            <v>EUROBOX...BB</v>
          </cell>
          <cell r="C9423">
            <v>4700</v>
          </cell>
          <cell r="D9423">
            <v>1</v>
          </cell>
          <cell r="E9423" t="str">
            <v>KS</v>
          </cell>
          <cell r="F9423">
            <v>4700</v>
          </cell>
        </row>
        <row r="9424">
          <cell r="A9424">
            <v>9490051</v>
          </cell>
          <cell r="B9424" t="str">
            <v>Europaleta...FP/F2/F3/F6/FL</v>
          </cell>
          <cell r="C9424">
            <v>260</v>
          </cell>
          <cell r="D9424">
            <v>1</v>
          </cell>
          <cell r="E9424" t="str">
            <v>KS</v>
          </cell>
          <cell r="F9424">
            <v>260</v>
          </cell>
        </row>
        <row r="9425">
          <cell r="A9425">
            <v>9490078</v>
          </cell>
          <cell r="B9425" t="str">
            <v>MULDENPALETA...M2/M3/M6</v>
          </cell>
          <cell r="C9425">
            <v>1500</v>
          </cell>
          <cell r="D9425">
            <v>1</v>
          </cell>
          <cell r="E9425" t="str">
            <v>KS</v>
          </cell>
          <cell r="F9425">
            <v>1500</v>
          </cell>
        </row>
        <row r="9426">
          <cell r="A9426">
            <v>9490086</v>
          </cell>
          <cell r="B9426" t="str">
            <v>KLEC NA PALETU...GA</v>
          </cell>
          <cell r="C9426">
            <v>2200</v>
          </cell>
          <cell r="D9426">
            <v>1</v>
          </cell>
          <cell r="E9426" t="str">
            <v>KS</v>
          </cell>
          <cell r="F9426">
            <v>2200</v>
          </cell>
        </row>
        <row r="9427">
          <cell r="A9427">
            <v>9490256</v>
          </cell>
          <cell r="B9427" t="str">
            <v>NOSNÁ BOČNICE MULDENPALETY 2 KS...RB</v>
          </cell>
          <cell r="C9427">
            <v>1600</v>
          </cell>
          <cell r="D9427">
            <v>1</v>
          </cell>
          <cell r="E9427" t="str">
            <v>PAR</v>
          </cell>
          <cell r="F9427">
            <v>1600</v>
          </cell>
        </row>
        <row r="9428">
          <cell r="A9428">
            <v>6098715</v>
          </cell>
          <cell r="B9428" t="str">
            <v>Oblouk 90°...WRB 90 165 FS</v>
          </cell>
          <cell r="C9428">
            <v>15960</v>
          </cell>
          <cell r="D9428">
            <v>1</v>
          </cell>
          <cell r="E9428" t="str">
            <v>KS</v>
          </cell>
          <cell r="F9428">
            <v>15960</v>
          </cell>
        </row>
        <row r="9429">
          <cell r="A9429">
            <v>7128517</v>
          </cell>
          <cell r="B9429" t="str">
            <v>DFAA 550 FS...Víko odbočného dílu</v>
          </cell>
          <cell r="C9429">
            <v>4589</v>
          </cell>
          <cell r="D9429">
            <v>1</v>
          </cell>
          <cell r="E9429" t="str">
            <v>KS</v>
          </cell>
          <cell r="F9429">
            <v>4589</v>
          </cell>
        </row>
        <row r="9430">
          <cell r="A9430">
            <v>3158209</v>
          </cell>
          <cell r="B9430" t="str">
            <v>HHS M8x20 G…šroub</v>
          </cell>
          <cell r="C9430">
            <v>9.4</v>
          </cell>
          <cell r="D9430">
            <v>1</v>
          </cell>
          <cell r="E9430" t="str">
            <v>KS</v>
          </cell>
          <cell r="F9430">
            <v>9.4</v>
          </cell>
        </row>
        <row r="9431">
          <cell r="A9431">
            <v>3158241</v>
          </cell>
          <cell r="B9431" t="str">
            <v>HHS M8x25 G…šroub</v>
          </cell>
          <cell r="C9431">
            <v>10.15</v>
          </cell>
          <cell r="D9431">
            <v>1</v>
          </cell>
          <cell r="E9431" t="str">
            <v>KS</v>
          </cell>
          <cell r="F9431">
            <v>10.15</v>
          </cell>
        </row>
        <row r="9432">
          <cell r="C9432">
            <v>0</v>
          </cell>
          <cell r="D9432">
            <v>1</v>
          </cell>
          <cell r="E9432" t="str">
            <v>N</v>
          </cell>
        </row>
        <row r="9433">
          <cell r="C9433">
            <v>0</v>
          </cell>
          <cell r="D9433">
            <v>1</v>
          </cell>
          <cell r="E9433" t="str">
            <v>N</v>
          </cell>
        </row>
        <row r="9434">
          <cell r="C9434">
            <v>0</v>
          </cell>
          <cell r="D9434">
            <v>1</v>
          </cell>
          <cell r="E9434" t="str">
            <v>N</v>
          </cell>
        </row>
        <row r="9435">
          <cell r="C9435">
            <v>0</v>
          </cell>
          <cell r="D9435">
            <v>1</v>
          </cell>
          <cell r="E9435" t="str">
            <v>N</v>
          </cell>
        </row>
        <row r="9436">
          <cell r="C9436">
            <v>0</v>
          </cell>
          <cell r="D9436">
            <v>1</v>
          </cell>
          <cell r="E9436" t="str">
            <v>N</v>
          </cell>
        </row>
        <row r="9437">
          <cell r="C9437">
            <v>0</v>
          </cell>
          <cell r="D9437">
            <v>1</v>
          </cell>
          <cell r="E9437" t="str">
            <v>N</v>
          </cell>
        </row>
        <row r="9438">
          <cell r="C9438">
            <v>0</v>
          </cell>
          <cell r="D9438">
            <v>1</v>
          </cell>
          <cell r="E9438" t="str">
            <v>N</v>
          </cell>
        </row>
        <row r="9439">
          <cell r="C9439">
            <v>0</v>
          </cell>
          <cell r="D9439">
            <v>1</v>
          </cell>
          <cell r="E9439" t="str">
            <v>N</v>
          </cell>
        </row>
        <row r="9440">
          <cell r="C9440">
            <v>0</v>
          </cell>
          <cell r="D9440">
            <v>1</v>
          </cell>
          <cell r="E9440" t="str">
            <v>N</v>
          </cell>
        </row>
        <row r="9441">
          <cell r="C9441">
            <v>0</v>
          </cell>
          <cell r="D9441">
            <v>1</v>
          </cell>
          <cell r="E9441" t="str">
            <v>N</v>
          </cell>
        </row>
        <row r="9442">
          <cell r="C9442">
            <v>0</v>
          </cell>
          <cell r="D9442">
            <v>1</v>
          </cell>
          <cell r="E9442" t="str">
            <v>N</v>
          </cell>
        </row>
        <row r="9443">
          <cell r="C9443">
            <v>0</v>
          </cell>
          <cell r="D9443">
            <v>1</v>
          </cell>
          <cell r="E9443" t="str">
            <v>N</v>
          </cell>
        </row>
        <row r="9444">
          <cell r="C9444">
            <v>0</v>
          </cell>
          <cell r="D9444">
            <v>1</v>
          </cell>
          <cell r="E9444" t="str">
            <v>N</v>
          </cell>
        </row>
        <row r="9445">
          <cell r="C9445">
            <v>0</v>
          </cell>
          <cell r="D9445">
            <v>1</v>
          </cell>
          <cell r="E9445" t="str">
            <v>N</v>
          </cell>
        </row>
        <row r="9446">
          <cell r="C9446">
            <v>0</v>
          </cell>
          <cell r="D9446">
            <v>1</v>
          </cell>
          <cell r="E9446" t="str">
            <v>N</v>
          </cell>
        </row>
        <row r="9447">
          <cell r="C9447">
            <v>0</v>
          </cell>
          <cell r="D9447">
            <v>1</v>
          </cell>
          <cell r="E9447" t="str">
            <v>N</v>
          </cell>
        </row>
        <row r="9448">
          <cell r="C9448">
            <v>0</v>
          </cell>
          <cell r="D9448">
            <v>1</v>
          </cell>
          <cell r="E9448" t="str">
            <v>N</v>
          </cell>
        </row>
        <row r="9449">
          <cell r="C9449">
            <v>0</v>
          </cell>
          <cell r="D9449">
            <v>1</v>
          </cell>
          <cell r="E9449" t="str">
            <v>N</v>
          </cell>
        </row>
        <row r="9450">
          <cell r="C9450">
            <v>0</v>
          </cell>
          <cell r="D9450">
            <v>1</v>
          </cell>
          <cell r="E9450" t="str">
            <v>N</v>
          </cell>
        </row>
        <row r="9451">
          <cell r="C9451">
            <v>0</v>
          </cell>
          <cell r="D9451">
            <v>1</v>
          </cell>
          <cell r="E9451" t="str">
            <v>N</v>
          </cell>
        </row>
        <row r="9452">
          <cell r="C9452">
            <v>0</v>
          </cell>
          <cell r="D9452">
            <v>1</v>
          </cell>
          <cell r="E9452" t="str">
            <v>N</v>
          </cell>
        </row>
        <row r="9453">
          <cell r="C9453">
            <v>0</v>
          </cell>
          <cell r="D9453">
            <v>1</v>
          </cell>
          <cell r="E9453" t="str">
            <v>N</v>
          </cell>
        </row>
        <row r="9454">
          <cell r="C9454">
            <v>0</v>
          </cell>
          <cell r="D9454">
            <v>1</v>
          </cell>
          <cell r="E9454" t="str">
            <v>N</v>
          </cell>
        </row>
        <row r="9455">
          <cell r="C9455">
            <v>0</v>
          </cell>
          <cell r="D9455">
            <v>1</v>
          </cell>
          <cell r="E9455" t="str">
            <v>N</v>
          </cell>
        </row>
        <row r="9456">
          <cell r="C9456">
            <v>0</v>
          </cell>
          <cell r="D9456">
            <v>1</v>
          </cell>
          <cell r="E9456" t="str">
            <v>N</v>
          </cell>
        </row>
        <row r="9457">
          <cell r="C9457">
            <v>0</v>
          </cell>
          <cell r="D9457">
            <v>1</v>
          </cell>
          <cell r="E9457" t="str">
            <v>N</v>
          </cell>
        </row>
        <row r="9458">
          <cell r="C9458">
            <v>0</v>
          </cell>
          <cell r="D9458">
            <v>1</v>
          </cell>
          <cell r="E9458" t="str">
            <v>N</v>
          </cell>
        </row>
        <row r="9459">
          <cell r="C9459">
            <v>0</v>
          </cell>
          <cell r="D9459">
            <v>1</v>
          </cell>
          <cell r="E9459" t="str">
            <v>N</v>
          </cell>
        </row>
        <row r="9460">
          <cell r="C9460">
            <v>0</v>
          </cell>
          <cell r="D9460">
            <v>1</v>
          </cell>
          <cell r="E9460" t="str">
            <v>N</v>
          </cell>
        </row>
        <row r="9461">
          <cell r="C9461">
            <v>0</v>
          </cell>
          <cell r="D9461">
            <v>1</v>
          </cell>
          <cell r="E9461" t="str">
            <v>N</v>
          </cell>
        </row>
        <row r="9462">
          <cell r="C9462">
            <v>0</v>
          </cell>
          <cell r="D9462">
            <v>1</v>
          </cell>
          <cell r="E9462" t="str">
            <v>N</v>
          </cell>
        </row>
        <row r="9463">
          <cell r="C9463">
            <v>0</v>
          </cell>
          <cell r="D9463">
            <v>1</v>
          </cell>
          <cell r="E9463" t="str">
            <v>N</v>
          </cell>
        </row>
        <row r="9464">
          <cell r="C9464">
            <v>0</v>
          </cell>
          <cell r="D9464">
            <v>1</v>
          </cell>
          <cell r="E9464" t="str">
            <v>N</v>
          </cell>
        </row>
        <row r="9465">
          <cell r="C9465">
            <v>0</v>
          </cell>
          <cell r="D9465">
            <v>1</v>
          </cell>
          <cell r="E9465" t="str">
            <v>N</v>
          </cell>
        </row>
        <row r="9466">
          <cell r="C9466">
            <v>0</v>
          </cell>
          <cell r="D9466">
            <v>1</v>
          </cell>
          <cell r="E9466" t="str">
            <v>N</v>
          </cell>
        </row>
        <row r="9467">
          <cell r="C9467">
            <v>0</v>
          </cell>
          <cell r="D9467">
            <v>1</v>
          </cell>
          <cell r="E9467" t="str">
            <v>N</v>
          </cell>
        </row>
        <row r="9468">
          <cell r="C9468">
            <v>0</v>
          </cell>
          <cell r="D9468">
            <v>1</v>
          </cell>
          <cell r="E9468" t="str">
            <v>N</v>
          </cell>
        </row>
        <row r="9469">
          <cell r="C9469">
            <v>0</v>
          </cell>
          <cell r="D9469">
            <v>1</v>
          </cell>
          <cell r="E9469" t="str">
            <v>N</v>
          </cell>
        </row>
        <row r="9470">
          <cell r="C9470">
            <v>0</v>
          </cell>
          <cell r="D9470">
            <v>1</v>
          </cell>
          <cell r="E9470" t="str">
            <v>N</v>
          </cell>
        </row>
        <row r="9471">
          <cell r="C9471">
            <v>0</v>
          </cell>
          <cell r="D9471">
            <v>1</v>
          </cell>
          <cell r="E9471" t="str">
            <v>N</v>
          </cell>
        </row>
        <row r="9472">
          <cell r="C9472">
            <v>0</v>
          </cell>
          <cell r="D9472">
            <v>1</v>
          </cell>
          <cell r="E9472" t="str">
            <v>N</v>
          </cell>
        </row>
        <row r="9473">
          <cell r="C9473">
            <v>0</v>
          </cell>
          <cell r="D9473">
            <v>1</v>
          </cell>
          <cell r="E9473" t="str">
            <v>N</v>
          </cell>
        </row>
        <row r="9474">
          <cell r="C9474">
            <v>0</v>
          </cell>
          <cell r="D9474">
            <v>1</v>
          </cell>
          <cell r="E9474" t="str">
            <v>N</v>
          </cell>
        </row>
        <row r="9475">
          <cell r="C9475">
            <v>0</v>
          </cell>
          <cell r="D9475">
            <v>1</v>
          </cell>
          <cell r="E9475" t="str">
            <v>N</v>
          </cell>
        </row>
        <row r="9476">
          <cell r="C9476">
            <v>0</v>
          </cell>
          <cell r="D9476">
            <v>1</v>
          </cell>
          <cell r="E9476" t="str">
            <v>N</v>
          </cell>
        </row>
        <row r="9477">
          <cell r="C9477">
            <v>0</v>
          </cell>
          <cell r="D9477">
            <v>1</v>
          </cell>
          <cell r="E9477" t="str">
            <v>N</v>
          </cell>
        </row>
        <row r="9478">
          <cell r="C9478">
            <v>0</v>
          </cell>
          <cell r="D9478">
            <v>1</v>
          </cell>
          <cell r="E9478" t="str">
            <v>N</v>
          </cell>
        </row>
        <row r="9479">
          <cell r="C9479">
            <v>0</v>
          </cell>
          <cell r="D9479">
            <v>1</v>
          </cell>
          <cell r="E9479" t="str">
            <v>N</v>
          </cell>
        </row>
        <row r="9480">
          <cell r="C9480">
            <v>0</v>
          </cell>
          <cell r="D9480">
            <v>1</v>
          </cell>
          <cell r="E9480" t="str">
            <v>N</v>
          </cell>
        </row>
        <row r="9481">
          <cell r="C9481">
            <v>0</v>
          </cell>
          <cell r="D9481">
            <v>1</v>
          </cell>
          <cell r="E9481" t="str">
            <v>N</v>
          </cell>
        </row>
        <row r="9482">
          <cell r="C9482">
            <v>0</v>
          </cell>
          <cell r="D9482">
            <v>1</v>
          </cell>
          <cell r="E9482" t="str">
            <v>N</v>
          </cell>
        </row>
        <row r="9483">
          <cell r="C9483">
            <v>0</v>
          </cell>
          <cell r="D9483">
            <v>1</v>
          </cell>
          <cell r="E9483" t="str">
            <v>N</v>
          </cell>
        </row>
        <row r="9484">
          <cell r="C9484">
            <v>0</v>
          </cell>
          <cell r="D9484">
            <v>1</v>
          </cell>
          <cell r="E9484" t="str">
            <v>N</v>
          </cell>
        </row>
        <row r="9485">
          <cell r="C9485">
            <v>0</v>
          </cell>
          <cell r="D9485">
            <v>1</v>
          </cell>
          <cell r="E9485" t="str">
            <v>N</v>
          </cell>
        </row>
        <row r="9486">
          <cell r="C9486">
            <v>0</v>
          </cell>
          <cell r="D9486">
            <v>1</v>
          </cell>
          <cell r="E9486" t="str">
            <v>N</v>
          </cell>
        </row>
        <row r="9487">
          <cell r="C9487">
            <v>0</v>
          </cell>
          <cell r="D9487">
            <v>1</v>
          </cell>
          <cell r="E9487" t="str">
            <v>N</v>
          </cell>
        </row>
        <row r="9488">
          <cell r="C9488">
            <v>0</v>
          </cell>
          <cell r="D9488">
            <v>1</v>
          </cell>
          <cell r="E9488" t="str">
            <v>N</v>
          </cell>
        </row>
        <row r="9489">
          <cell r="C9489">
            <v>0</v>
          </cell>
          <cell r="D9489">
            <v>1</v>
          </cell>
          <cell r="E9489" t="str">
            <v>N</v>
          </cell>
        </row>
        <row r="9490">
          <cell r="C9490">
            <v>0</v>
          </cell>
          <cell r="D9490">
            <v>1</v>
          </cell>
          <cell r="E9490" t="str">
            <v>N</v>
          </cell>
        </row>
        <row r="9491">
          <cell r="C9491">
            <v>0</v>
          </cell>
          <cell r="D9491">
            <v>1</v>
          </cell>
          <cell r="E9491" t="str">
            <v>N</v>
          </cell>
        </row>
        <row r="9492">
          <cell r="C9492">
            <v>0</v>
          </cell>
          <cell r="D9492">
            <v>1</v>
          </cell>
          <cell r="E9492" t="str">
            <v>N</v>
          </cell>
        </row>
        <row r="9493">
          <cell r="C9493">
            <v>0</v>
          </cell>
          <cell r="D9493">
            <v>1</v>
          </cell>
          <cell r="E9493" t="str">
            <v>N</v>
          </cell>
        </row>
        <row r="9494">
          <cell r="C9494">
            <v>0</v>
          </cell>
          <cell r="D9494">
            <v>1</v>
          </cell>
          <cell r="E9494" t="str">
            <v>N</v>
          </cell>
        </row>
        <row r="9495">
          <cell r="C9495">
            <v>0</v>
          </cell>
          <cell r="D9495">
            <v>1</v>
          </cell>
          <cell r="E9495" t="str">
            <v>N</v>
          </cell>
        </row>
        <row r="9496">
          <cell r="C9496">
            <v>0</v>
          </cell>
          <cell r="D9496">
            <v>1</v>
          </cell>
          <cell r="E9496" t="str">
            <v>N</v>
          </cell>
        </row>
        <row r="9497">
          <cell r="C9497">
            <v>0</v>
          </cell>
          <cell r="D9497">
            <v>1</v>
          </cell>
          <cell r="E9497" t="str">
            <v>N</v>
          </cell>
        </row>
        <row r="9498">
          <cell r="C9498">
            <v>0</v>
          </cell>
          <cell r="D9498">
            <v>1</v>
          </cell>
          <cell r="E9498" t="str">
            <v>N</v>
          </cell>
        </row>
        <row r="9499">
          <cell r="C9499">
            <v>0</v>
          </cell>
          <cell r="D9499">
            <v>1</v>
          </cell>
          <cell r="E9499" t="str">
            <v>N</v>
          </cell>
        </row>
        <row r="9500">
          <cell r="C9500">
            <v>0</v>
          </cell>
          <cell r="D9500">
            <v>1</v>
          </cell>
          <cell r="E9500" t="str">
            <v>N</v>
          </cell>
        </row>
        <row r="9501">
          <cell r="C9501">
            <v>0</v>
          </cell>
          <cell r="D9501">
            <v>1</v>
          </cell>
          <cell r="E9501" t="str">
            <v>N</v>
          </cell>
        </row>
        <row r="9502">
          <cell r="C9502">
            <v>0</v>
          </cell>
          <cell r="D9502">
            <v>1</v>
          </cell>
          <cell r="E9502" t="str">
            <v>N</v>
          </cell>
        </row>
        <row r="9503">
          <cell r="C9503">
            <v>0</v>
          </cell>
          <cell r="D9503">
            <v>1</v>
          </cell>
          <cell r="E9503" t="str">
            <v>N</v>
          </cell>
        </row>
        <row r="9504">
          <cell r="C9504">
            <v>0</v>
          </cell>
          <cell r="D9504">
            <v>1</v>
          </cell>
          <cell r="E9504" t="str">
            <v>N</v>
          </cell>
        </row>
        <row r="9505">
          <cell r="C9505">
            <v>0</v>
          </cell>
          <cell r="D9505">
            <v>1</v>
          </cell>
          <cell r="E9505" t="str">
            <v>N</v>
          </cell>
        </row>
        <row r="9506">
          <cell r="C9506">
            <v>0</v>
          </cell>
          <cell r="D9506">
            <v>1</v>
          </cell>
          <cell r="E9506" t="str">
            <v>N</v>
          </cell>
        </row>
        <row r="9507">
          <cell r="C9507">
            <v>0</v>
          </cell>
          <cell r="D9507">
            <v>1</v>
          </cell>
          <cell r="E9507" t="str">
            <v>N</v>
          </cell>
        </row>
        <row r="9508">
          <cell r="C9508">
            <v>0</v>
          </cell>
          <cell r="D9508">
            <v>1</v>
          </cell>
          <cell r="E9508" t="str">
            <v>N</v>
          </cell>
        </row>
        <row r="9509">
          <cell r="C9509">
            <v>0</v>
          </cell>
          <cell r="D9509">
            <v>1</v>
          </cell>
          <cell r="E9509" t="str">
            <v>N</v>
          </cell>
        </row>
        <row r="9510">
          <cell r="C9510">
            <v>0</v>
          </cell>
          <cell r="D9510">
            <v>1</v>
          </cell>
          <cell r="E9510" t="str">
            <v>N</v>
          </cell>
        </row>
        <row r="9511">
          <cell r="C9511">
            <v>0</v>
          </cell>
          <cell r="D9511">
            <v>1</v>
          </cell>
          <cell r="E9511" t="str">
            <v>N</v>
          </cell>
        </row>
        <row r="9512">
          <cell r="C9512">
            <v>0</v>
          </cell>
          <cell r="D9512">
            <v>1</v>
          </cell>
          <cell r="E9512" t="str">
            <v>N</v>
          </cell>
        </row>
        <row r="9513">
          <cell r="C9513">
            <v>0</v>
          </cell>
          <cell r="D9513">
            <v>1</v>
          </cell>
          <cell r="E9513" t="str">
            <v>N</v>
          </cell>
        </row>
        <row r="9514">
          <cell r="C9514">
            <v>0</v>
          </cell>
          <cell r="D9514">
            <v>1</v>
          </cell>
          <cell r="E9514" t="str">
            <v>N</v>
          </cell>
        </row>
        <row r="9515">
          <cell r="C9515">
            <v>0</v>
          </cell>
          <cell r="D9515">
            <v>1</v>
          </cell>
          <cell r="E9515" t="str">
            <v>N</v>
          </cell>
        </row>
        <row r="9516">
          <cell r="C9516">
            <v>0</v>
          </cell>
          <cell r="D9516">
            <v>1</v>
          </cell>
          <cell r="E9516" t="str">
            <v>N</v>
          </cell>
        </row>
        <row r="9517">
          <cell r="C9517">
            <v>0</v>
          </cell>
          <cell r="D9517">
            <v>1</v>
          </cell>
          <cell r="E9517" t="str">
            <v>N</v>
          </cell>
        </row>
        <row r="9518">
          <cell r="C9518">
            <v>0</v>
          </cell>
          <cell r="D9518">
            <v>1</v>
          </cell>
          <cell r="E9518" t="str">
            <v>N</v>
          </cell>
        </row>
        <row r="9519">
          <cell r="C9519">
            <v>0</v>
          </cell>
          <cell r="D9519">
            <v>1</v>
          </cell>
          <cell r="E9519" t="str">
            <v>N</v>
          </cell>
        </row>
        <row r="9520">
          <cell r="C9520">
            <v>0</v>
          </cell>
          <cell r="D9520">
            <v>1</v>
          </cell>
          <cell r="E9520" t="str">
            <v>N</v>
          </cell>
        </row>
        <row r="9521">
          <cell r="C9521">
            <v>0</v>
          </cell>
          <cell r="D9521">
            <v>1</v>
          </cell>
          <cell r="E9521" t="str">
            <v>N</v>
          </cell>
        </row>
        <row r="9522">
          <cell r="C9522">
            <v>0</v>
          </cell>
          <cell r="D9522">
            <v>1</v>
          </cell>
          <cell r="E9522" t="str">
            <v>N</v>
          </cell>
        </row>
        <row r="9523">
          <cell r="C9523">
            <v>0</v>
          </cell>
          <cell r="D9523">
            <v>1</v>
          </cell>
          <cell r="E9523" t="str">
            <v>N</v>
          </cell>
        </row>
        <row r="9524">
          <cell r="C9524">
            <v>0</v>
          </cell>
          <cell r="D9524">
            <v>1</v>
          </cell>
          <cell r="E9524" t="str">
            <v>N</v>
          </cell>
        </row>
        <row r="9525">
          <cell r="C9525">
            <v>0</v>
          </cell>
          <cell r="D9525">
            <v>1</v>
          </cell>
          <cell r="E9525" t="str">
            <v>N</v>
          </cell>
        </row>
        <row r="9526">
          <cell r="C9526">
            <v>0</v>
          </cell>
          <cell r="D9526">
            <v>1</v>
          </cell>
          <cell r="E9526" t="str">
            <v>N</v>
          </cell>
        </row>
        <row r="9527">
          <cell r="C9527">
            <v>0</v>
          </cell>
          <cell r="D9527">
            <v>1</v>
          </cell>
          <cell r="E9527" t="str">
            <v>N</v>
          </cell>
        </row>
        <row r="9528">
          <cell r="C9528">
            <v>0</v>
          </cell>
          <cell r="D9528">
            <v>1</v>
          </cell>
          <cell r="E9528" t="str">
            <v>N</v>
          </cell>
        </row>
        <row r="9529">
          <cell r="C9529">
            <v>0</v>
          </cell>
          <cell r="D9529">
            <v>1</v>
          </cell>
          <cell r="E9529" t="str">
            <v>N</v>
          </cell>
        </row>
        <row r="9530">
          <cell r="C9530">
            <v>0</v>
          </cell>
          <cell r="D9530">
            <v>1</v>
          </cell>
          <cell r="E9530" t="str">
            <v>N</v>
          </cell>
        </row>
        <row r="9531">
          <cell r="C9531">
            <v>0</v>
          </cell>
          <cell r="D9531">
            <v>1</v>
          </cell>
          <cell r="E9531" t="str">
            <v>N</v>
          </cell>
        </row>
        <row r="9532">
          <cell r="C9532">
            <v>0</v>
          </cell>
          <cell r="D9532">
            <v>1</v>
          </cell>
          <cell r="E9532" t="str">
            <v>N</v>
          </cell>
        </row>
        <row r="9533">
          <cell r="C9533">
            <v>0</v>
          </cell>
          <cell r="D9533">
            <v>1</v>
          </cell>
          <cell r="E9533" t="str">
            <v>N</v>
          </cell>
        </row>
        <row r="9534">
          <cell r="C9534">
            <v>0</v>
          </cell>
          <cell r="D9534">
            <v>1</v>
          </cell>
          <cell r="E9534" t="str">
            <v>N</v>
          </cell>
        </row>
        <row r="9535">
          <cell r="C9535">
            <v>0</v>
          </cell>
          <cell r="D9535">
            <v>1</v>
          </cell>
          <cell r="E9535" t="str">
            <v>N</v>
          </cell>
        </row>
        <row r="9536">
          <cell r="C9536">
            <v>0</v>
          </cell>
          <cell r="D9536">
            <v>1</v>
          </cell>
          <cell r="E9536" t="str">
            <v>N</v>
          </cell>
        </row>
        <row r="9537">
          <cell r="C9537">
            <v>0</v>
          </cell>
          <cell r="D9537">
            <v>1</v>
          </cell>
          <cell r="E9537" t="str">
            <v>N</v>
          </cell>
        </row>
        <row r="9538">
          <cell r="C9538">
            <v>0</v>
          </cell>
          <cell r="D9538">
            <v>1</v>
          </cell>
          <cell r="E9538" t="str">
            <v>N</v>
          </cell>
        </row>
        <row r="9539">
          <cell r="C9539">
            <v>0</v>
          </cell>
          <cell r="D9539">
            <v>1</v>
          </cell>
          <cell r="E9539" t="str">
            <v>N</v>
          </cell>
        </row>
        <row r="9540">
          <cell r="C9540">
            <v>0</v>
          </cell>
          <cell r="D9540">
            <v>1</v>
          </cell>
          <cell r="E9540" t="str">
            <v>N</v>
          </cell>
        </row>
        <row r="9541">
          <cell r="C9541">
            <v>0</v>
          </cell>
          <cell r="D9541">
            <v>1</v>
          </cell>
          <cell r="E9541" t="str">
            <v>N</v>
          </cell>
        </row>
        <row r="9542">
          <cell r="C9542">
            <v>0</v>
          </cell>
          <cell r="D9542">
            <v>1</v>
          </cell>
          <cell r="E9542" t="str">
            <v>N</v>
          </cell>
        </row>
        <row r="9543">
          <cell r="C9543">
            <v>0</v>
          </cell>
          <cell r="D9543">
            <v>1</v>
          </cell>
          <cell r="E9543" t="str">
            <v>N</v>
          </cell>
        </row>
        <row r="9544">
          <cell r="C9544">
            <v>0</v>
          </cell>
          <cell r="D9544">
            <v>1</v>
          </cell>
          <cell r="E9544" t="str">
            <v>N</v>
          </cell>
        </row>
        <row r="9545">
          <cell r="C9545">
            <v>0</v>
          </cell>
          <cell r="D9545">
            <v>1</v>
          </cell>
          <cell r="E9545" t="str">
            <v>N</v>
          </cell>
        </row>
        <row r="9546">
          <cell r="C9546">
            <v>0</v>
          </cell>
          <cell r="D9546">
            <v>1</v>
          </cell>
          <cell r="E9546" t="str">
            <v>N</v>
          </cell>
        </row>
        <row r="9547">
          <cell r="C9547">
            <v>0</v>
          </cell>
          <cell r="D9547">
            <v>1</v>
          </cell>
          <cell r="E9547" t="str">
            <v>N</v>
          </cell>
        </row>
        <row r="9548">
          <cell r="C9548">
            <v>0</v>
          </cell>
          <cell r="D9548">
            <v>1</v>
          </cell>
          <cell r="E9548" t="str">
            <v>N</v>
          </cell>
        </row>
        <row r="9549">
          <cell r="C9549">
            <v>0</v>
          </cell>
          <cell r="D9549">
            <v>1</v>
          </cell>
          <cell r="E9549" t="str">
            <v>N</v>
          </cell>
        </row>
        <row r="9550">
          <cell r="C9550">
            <v>0</v>
          </cell>
          <cell r="D9550">
            <v>1</v>
          </cell>
          <cell r="E9550" t="str">
            <v>N</v>
          </cell>
        </row>
        <row r="9551">
          <cell r="C9551">
            <v>0</v>
          </cell>
          <cell r="D9551">
            <v>1</v>
          </cell>
          <cell r="E9551" t="str">
            <v>N</v>
          </cell>
        </row>
        <row r="9552">
          <cell r="C9552">
            <v>0</v>
          </cell>
          <cell r="D9552">
            <v>1</v>
          </cell>
          <cell r="E9552" t="str">
            <v>N</v>
          </cell>
        </row>
        <row r="9553">
          <cell r="C9553">
            <v>0</v>
          </cell>
          <cell r="D9553">
            <v>1</v>
          </cell>
          <cell r="E9553" t="str">
            <v>N</v>
          </cell>
        </row>
        <row r="9554">
          <cell r="C9554">
            <v>0</v>
          </cell>
          <cell r="D9554">
            <v>1</v>
          </cell>
          <cell r="E9554" t="str">
            <v>N</v>
          </cell>
        </row>
        <row r="9555">
          <cell r="C9555">
            <v>0</v>
          </cell>
          <cell r="D9555">
            <v>1</v>
          </cell>
          <cell r="E9555" t="str">
            <v>N</v>
          </cell>
        </row>
        <row r="9556">
          <cell r="C9556">
            <v>0</v>
          </cell>
          <cell r="D9556">
            <v>1</v>
          </cell>
          <cell r="E9556" t="str">
            <v>N</v>
          </cell>
        </row>
        <row r="9557">
          <cell r="C9557">
            <v>0</v>
          </cell>
          <cell r="D9557">
            <v>1</v>
          </cell>
          <cell r="E9557" t="str">
            <v>N</v>
          </cell>
        </row>
        <row r="9558">
          <cell r="C9558">
            <v>0</v>
          </cell>
          <cell r="D9558">
            <v>1</v>
          </cell>
          <cell r="E9558" t="str">
            <v>N</v>
          </cell>
        </row>
        <row r="9559">
          <cell r="C9559">
            <v>0</v>
          </cell>
          <cell r="D9559">
            <v>1</v>
          </cell>
          <cell r="E9559" t="str">
            <v>N</v>
          </cell>
        </row>
        <row r="9560">
          <cell r="C9560">
            <v>0</v>
          </cell>
          <cell r="D9560">
            <v>1</v>
          </cell>
          <cell r="E9560" t="str">
            <v>N</v>
          </cell>
        </row>
        <row r="9561">
          <cell r="C9561">
            <v>0</v>
          </cell>
          <cell r="D9561">
            <v>1</v>
          </cell>
          <cell r="E9561" t="str">
            <v>N</v>
          </cell>
        </row>
        <row r="9562">
          <cell r="C9562">
            <v>0</v>
          </cell>
          <cell r="D9562">
            <v>1</v>
          </cell>
          <cell r="E9562" t="str">
            <v>N</v>
          </cell>
        </row>
        <row r="9563">
          <cell r="C9563">
            <v>0</v>
          </cell>
          <cell r="D9563">
            <v>1</v>
          </cell>
          <cell r="E9563" t="str">
            <v>N</v>
          </cell>
        </row>
        <row r="9564">
          <cell r="C9564">
            <v>0</v>
          </cell>
          <cell r="D9564">
            <v>1</v>
          </cell>
          <cell r="E9564" t="str">
            <v>N</v>
          </cell>
        </row>
        <row r="9565">
          <cell r="C9565">
            <v>0</v>
          </cell>
          <cell r="D9565">
            <v>1</v>
          </cell>
          <cell r="E9565" t="str">
            <v>N</v>
          </cell>
        </row>
        <row r="9566">
          <cell r="C9566">
            <v>0</v>
          </cell>
          <cell r="D9566">
            <v>1</v>
          </cell>
          <cell r="E9566" t="str">
            <v>N</v>
          </cell>
        </row>
        <row r="9567">
          <cell r="C9567">
            <v>0</v>
          </cell>
          <cell r="D9567">
            <v>1</v>
          </cell>
          <cell r="E9567" t="str">
            <v>N</v>
          </cell>
        </row>
        <row r="9568">
          <cell r="C9568">
            <v>0</v>
          </cell>
          <cell r="D9568">
            <v>1</v>
          </cell>
          <cell r="E9568" t="str">
            <v>N</v>
          </cell>
        </row>
        <row r="9569">
          <cell r="C9569">
            <v>0</v>
          </cell>
          <cell r="D9569">
            <v>1</v>
          </cell>
          <cell r="E9569" t="str">
            <v>N</v>
          </cell>
        </row>
        <row r="9570">
          <cell r="C9570">
            <v>0</v>
          </cell>
          <cell r="D9570">
            <v>1</v>
          </cell>
          <cell r="E9570" t="str">
            <v>N</v>
          </cell>
        </row>
        <row r="9571">
          <cell r="C9571">
            <v>0</v>
          </cell>
          <cell r="D9571">
            <v>1</v>
          </cell>
          <cell r="E9571" t="str">
            <v>N</v>
          </cell>
        </row>
        <row r="9572">
          <cell r="C9572">
            <v>0</v>
          </cell>
          <cell r="D9572">
            <v>1</v>
          </cell>
          <cell r="E9572" t="str">
            <v>N</v>
          </cell>
        </row>
        <row r="9573">
          <cell r="C9573">
            <v>0</v>
          </cell>
          <cell r="D9573">
            <v>1</v>
          </cell>
          <cell r="E9573" t="str">
            <v>N</v>
          </cell>
        </row>
        <row r="9574">
          <cell r="C9574">
            <v>0</v>
          </cell>
          <cell r="D9574">
            <v>1</v>
          </cell>
          <cell r="E9574" t="str">
            <v>N</v>
          </cell>
        </row>
        <row r="9575">
          <cell r="C9575">
            <v>0</v>
          </cell>
          <cell r="D9575">
            <v>1</v>
          </cell>
          <cell r="E9575" t="str">
            <v>N</v>
          </cell>
        </row>
        <row r="9576">
          <cell r="C9576">
            <v>0</v>
          </cell>
          <cell r="D9576">
            <v>1</v>
          </cell>
          <cell r="E9576" t="str">
            <v>N</v>
          </cell>
        </row>
        <row r="9577">
          <cell r="C9577">
            <v>0</v>
          </cell>
          <cell r="D9577">
            <v>1</v>
          </cell>
          <cell r="E9577" t="str">
            <v>N</v>
          </cell>
        </row>
        <row r="9578">
          <cell r="C9578">
            <v>0</v>
          </cell>
          <cell r="D9578">
            <v>1</v>
          </cell>
          <cell r="E9578" t="str">
            <v>N</v>
          </cell>
        </row>
        <row r="9579">
          <cell r="C9579">
            <v>0</v>
          </cell>
          <cell r="D9579">
            <v>1</v>
          </cell>
          <cell r="E9579" t="str">
            <v>N</v>
          </cell>
        </row>
        <row r="9580">
          <cell r="C9580">
            <v>0</v>
          </cell>
          <cell r="D9580">
            <v>1</v>
          </cell>
          <cell r="E9580" t="str">
            <v>N</v>
          </cell>
        </row>
        <row r="9581">
          <cell r="C9581">
            <v>0</v>
          </cell>
          <cell r="D9581">
            <v>1</v>
          </cell>
          <cell r="E9581" t="str">
            <v>N</v>
          </cell>
        </row>
        <row r="9582">
          <cell r="C9582">
            <v>0</v>
          </cell>
          <cell r="D9582">
            <v>1</v>
          </cell>
          <cell r="E9582" t="str">
            <v>N</v>
          </cell>
        </row>
        <row r="9583">
          <cell r="C9583">
            <v>0</v>
          </cell>
          <cell r="D9583">
            <v>1</v>
          </cell>
          <cell r="E9583" t="str">
            <v>N</v>
          </cell>
        </row>
        <row r="9584">
          <cell r="C9584">
            <v>0</v>
          </cell>
          <cell r="D9584">
            <v>1</v>
          </cell>
          <cell r="E9584" t="str">
            <v>N</v>
          </cell>
        </row>
        <row r="9585">
          <cell r="C9585">
            <v>0</v>
          </cell>
          <cell r="D9585">
            <v>1</v>
          </cell>
          <cell r="E9585" t="str">
            <v>N</v>
          </cell>
        </row>
        <row r="9586">
          <cell r="C9586">
            <v>0</v>
          </cell>
          <cell r="D9586">
            <v>1</v>
          </cell>
          <cell r="E9586" t="str">
            <v>N</v>
          </cell>
        </row>
        <row r="9587">
          <cell r="C9587">
            <v>0</v>
          </cell>
          <cell r="D9587">
            <v>1</v>
          </cell>
          <cell r="E9587" t="str">
            <v>N</v>
          </cell>
        </row>
        <row r="9588">
          <cell r="C9588">
            <v>0</v>
          </cell>
          <cell r="D9588">
            <v>1</v>
          </cell>
          <cell r="E9588" t="str">
            <v>N</v>
          </cell>
        </row>
        <row r="9589">
          <cell r="C9589">
            <v>0</v>
          </cell>
          <cell r="D9589">
            <v>1</v>
          </cell>
          <cell r="E9589" t="str">
            <v>N</v>
          </cell>
        </row>
        <row r="9590">
          <cell r="C9590">
            <v>0</v>
          </cell>
          <cell r="D9590">
            <v>1</v>
          </cell>
          <cell r="E9590" t="str">
            <v>N</v>
          </cell>
        </row>
        <row r="9591">
          <cell r="C9591">
            <v>0</v>
          </cell>
          <cell r="D9591">
            <v>1</v>
          </cell>
          <cell r="E9591" t="str">
            <v>N</v>
          </cell>
        </row>
        <row r="9592">
          <cell r="C9592">
            <v>0</v>
          </cell>
          <cell r="D9592">
            <v>1</v>
          </cell>
          <cell r="E9592" t="str">
            <v>N</v>
          </cell>
        </row>
        <row r="9593">
          <cell r="C9593">
            <v>0</v>
          </cell>
          <cell r="D9593">
            <v>1</v>
          </cell>
          <cell r="E9593" t="str">
            <v>N</v>
          </cell>
        </row>
        <row r="9594">
          <cell r="C9594">
            <v>0</v>
          </cell>
          <cell r="D9594">
            <v>1</v>
          </cell>
          <cell r="E9594" t="str">
            <v>N</v>
          </cell>
        </row>
        <row r="9595">
          <cell r="C9595">
            <v>0</v>
          </cell>
          <cell r="D9595">
            <v>1</v>
          </cell>
          <cell r="E9595" t="str">
            <v>N</v>
          </cell>
        </row>
        <row r="9596">
          <cell r="C9596">
            <v>0</v>
          </cell>
          <cell r="D9596">
            <v>1</v>
          </cell>
          <cell r="E9596" t="str">
            <v>N</v>
          </cell>
        </row>
        <row r="9597">
          <cell r="C9597">
            <v>0</v>
          </cell>
          <cell r="D9597">
            <v>1</v>
          </cell>
          <cell r="E9597" t="str">
            <v>N</v>
          </cell>
        </row>
        <row r="9598">
          <cell r="C9598">
            <v>0</v>
          </cell>
          <cell r="D9598">
            <v>1</v>
          </cell>
          <cell r="E9598" t="str">
            <v>N</v>
          </cell>
        </row>
        <row r="9599">
          <cell r="C9599">
            <v>0</v>
          </cell>
          <cell r="D9599">
            <v>1</v>
          </cell>
          <cell r="E9599" t="str">
            <v>N</v>
          </cell>
        </row>
        <row r="9600">
          <cell r="C9600">
            <v>0</v>
          </cell>
          <cell r="D9600">
            <v>1</v>
          </cell>
          <cell r="E9600" t="str">
            <v>N</v>
          </cell>
        </row>
        <row r="9601">
          <cell r="C9601">
            <v>0</v>
          </cell>
          <cell r="D9601">
            <v>1</v>
          </cell>
          <cell r="E9601" t="str">
            <v>N</v>
          </cell>
        </row>
        <row r="9602">
          <cell r="C9602">
            <v>0</v>
          </cell>
          <cell r="D9602">
            <v>1</v>
          </cell>
          <cell r="E9602" t="str">
            <v>N</v>
          </cell>
        </row>
        <row r="9603">
          <cell r="C9603">
            <v>0</v>
          </cell>
          <cell r="D9603">
            <v>1</v>
          </cell>
          <cell r="E9603" t="str">
            <v>N</v>
          </cell>
        </row>
        <row r="9604">
          <cell r="C9604">
            <v>0</v>
          </cell>
          <cell r="D9604">
            <v>1</v>
          </cell>
          <cell r="E9604" t="str">
            <v>N</v>
          </cell>
        </row>
        <row r="9605">
          <cell r="C9605">
            <v>0</v>
          </cell>
          <cell r="D9605">
            <v>1</v>
          </cell>
          <cell r="E9605" t="str">
            <v>N</v>
          </cell>
        </row>
        <row r="9606">
          <cell r="C9606">
            <v>0</v>
          </cell>
          <cell r="D9606">
            <v>1</v>
          </cell>
          <cell r="E9606" t="str">
            <v>N</v>
          </cell>
        </row>
        <row r="9607">
          <cell r="C9607">
            <v>0</v>
          </cell>
          <cell r="D9607">
            <v>1</v>
          </cell>
          <cell r="E9607" t="str">
            <v>N</v>
          </cell>
        </row>
        <row r="9608">
          <cell r="C9608">
            <v>0</v>
          </cell>
          <cell r="D9608">
            <v>1</v>
          </cell>
          <cell r="E9608" t="str">
            <v>N</v>
          </cell>
        </row>
        <row r="9609">
          <cell r="C9609">
            <v>0</v>
          </cell>
          <cell r="D9609">
            <v>1</v>
          </cell>
          <cell r="E9609" t="str">
            <v>N</v>
          </cell>
        </row>
        <row r="9610">
          <cell r="C9610">
            <v>0</v>
          </cell>
          <cell r="D9610">
            <v>1</v>
          </cell>
          <cell r="E9610" t="str">
            <v>N</v>
          </cell>
        </row>
        <row r="9611">
          <cell r="C9611">
            <v>0</v>
          </cell>
          <cell r="D9611">
            <v>1</v>
          </cell>
          <cell r="E9611" t="str">
            <v>N</v>
          </cell>
        </row>
        <row r="9612">
          <cell r="C9612">
            <v>0</v>
          </cell>
          <cell r="D9612">
            <v>1</v>
          </cell>
          <cell r="E9612" t="str">
            <v>N</v>
          </cell>
        </row>
        <row r="9613">
          <cell r="C9613">
            <v>0</v>
          </cell>
          <cell r="D9613">
            <v>1</v>
          </cell>
          <cell r="E9613" t="str">
            <v>N</v>
          </cell>
        </row>
        <row r="9614">
          <cell r="C9614">
            <v>0</v>
          </cell>
          <cell r="D9614">
            <v>1</v>
          </cell>
          <cell r="E9614" t="str">
            <v>N</v>
          </cell>
        </row>
        <row r="9615">
          <cell r="C9615">
            <v>0</v>
          </cell>
          <cell r="D9615">
            <v>1</v>
          </cell>
          <cell r="E9615" t="str">
            <v>N</v>
          </cell>
        </row>
        <row r="9616">
          <cell r="C9616">
            <v>0</v>
          </cell>
          <cell r="D9616">
            <v>1</v>
          </cell>
          <cell r="E9616" t="str">
            <v>N</v>
          </cell>
        </row>
        <row r="9617">
          <cell r="C9617">
            <v>0</v>
          </cell>
          <cell r="D9617">
            <v>1</v>
          </cell>
          <cell r="E9617" t="str">
            <v>N</v>
          </cell>
        </row>
        <row r="9618">
          <cell r="C9618">
            <v>0</v>
          </cell>
          <cell r="D9618">
            <v>1</v>
          </cell>
          <cell r="E9618" t="str">
            <v>N</v>
          </cell>
        </row>
        <row r="9619">
          <cell r="C9619">
            <v>0</v>
          </cell>
          <cell r="D9619">
            <v>1</v>
          </cell>
          <cell r="E9619" t="str">
            <v>N</v>
          </cell>
        </row>
        <row r="9620">
          <cell r="C9620">
            <v>0</v>
          </cell>
          <cell r="D9620">
            <v>1</v>
          </cell>
          <cell r="E9620" t="str">
            <v>N</v>
          </cell>
        </row>
        <row r="9621">
          <cell r="C9621">
            <v>0</v>
          </cell>
          <cell r="D9621">
            <v>1</v>
          </cell>
          <cell r="E9621" t="str">
            <v>N</v>
          </cell>
        </row>
        <row r="9622">
          <cell r="C9622">
            <v>0</v>
          </cell>
          <cell r="D9622">
            <v>1</v>
          </cell>
          <cell r="E9622" t="str">
            <v>N</v>
          </cell>
        </row>
        <row r="9623">
          <cell r="C9623">
            <v>0</v>
          </cell>
          <cell r="D9623">
            <v>1</v>
          </cell>
          <cell r="E9623" t="str">
            <v>N</v>
          </cell>
        </row>
        <row r="9624">
          <cell r="C9624">
            <v>0</v>
          </cell>
          <cell r="D9624">
            <v>1</v>
          </cell>
          <cell r="E9624" t="str">
            <v>N</v>
          </cell>
        </row>
        <row r="9625">
          <cell r="C9625">
            <v>0</v>
          </cell>
          <cell r="D9625">
            <v>1</v>
          </cell>
          <cell r="E9625" t="str">
            <v>N</v>
          </cell>
        </row>
        <row r="9626">
          <cell r="C9626">
            <v>0</v>
          </cell>
          <cell r="D9626">
            <v>1</v>
          </cell>
          <cell r="E9626" t="str">
            <v>N</v>
          </cell>
        </row>
        <row r="9627">
          <cell r="C9627">
            <v>0</v>
          </cell>
          <cell r="D9627">
            <v>1</v>
          </cell>
          <cell r="E9627" t="str">
            <v>N</v>
          </cell>
        </row>
        <row r="9628">
          <cell r="C9628">
            <v>0</v>
          </cell>
          <cell r="D9628">
            <v>1</v>
          </cell>
          <cell r="E9628" t="str">
            <v>N</v>
          </cell>
        </row>
        <row r="9629">
          <cell r="C9629">
            <v>0</v>
          </cell>
          <cell r="D9629">
            <v>1</v>
          </cell>
          <cell r="E9629" t="str">
            <v>N</v>
          </cell>
        </row>
        <row r="9630">
          <cell r="C9630">
            <v>0</v>
          </cell>
          <cell r="D9630">
            <v>1</v>
          </cell>
          <cell r="E9630" t="str">
            <v>N</v>
          </cell>
        </row>
        <row r="9631">
          <cell r="C9631">
            <v>0</v>
          </cell>
          <cell r="D9631">
            <v>1</v>
          </cell>
          <cell r="E9631" t="str">
            <v>N</v>
          </cell>
        </row>
        <row r="9632">
          <cell r="C9632">
            <v>0</v>
          </cell>
          <cell r="D9632">
            <v>1</v>
          </cell>
          <cell r="E9632" t="str">
            <v>N</v>
          </cell>
        </row>
        <row r="9633">
          <cell r="C9633">
            <v>0</v>
          </cell>
          <cell r="D9633">
            <v>1</v>
          </cell>
          <cell r="E9633" t="str">
            <v>N</v>
          </cell>
        </row>
        <row r="9634">
          <cell r="C9634">
            <v>0</v>
          </cell>
          <cell r="D9634">
            <v>1</v>
          </cell>
          <cell r="E9634" t="str">
            <v>N</v>
          </cell>
        </row>
        <row r="9635">
          <cell r="C9635">
            <v>0</v>
          </cell>
          <cell r="D9635">
            <v>1</v>
          </cell>
          <cell r="E9635" t="str">
            <v>N</v>
          </cell>
        </row>
        <row r="9636">
          <cell r="C9636">
            <v>0</v>
          </cell>
          <cell r="D9636">
            <v>1</v>
          </cell>
          <cell r="E9636" t="str">
            <v>N</v>
          </cell>
        </row>
        <row r="9637">
          <cell r="C9637">
            <v>0</v>
          </cell>
          <cell r="D9637">
            <v>1</v>
          </cell>
          <cell r="E9637" t="str">
            <v>N</v>
          </cell>
        </row>
        <row r="9638">
          <cell r="C9638">
            <v>0</v>
          </cell>
          <cell r="D9638">
            <v>1</v>
          </cell>
          <cell r="E9638" t="str">
            <v>N</v>
          </cell>
        </row>
        <row r="9639">
          <cell r="C9639">
            <v>0</v>
          </cell>
          <cell r="D9639">
            <v>1</v>
          </cell>
          <cell r="E9639" t="str">
            <v>N</v>
          </cell>
        </row>
        <row r="9640">
          <cell r="C9640">
            <v>0</v>
          </cell>
          <cell r="D9640">
            <v>1</v>
          </cell>
          <cell r="E9640" t="str">
            <v>N</v>
          </cell>
        </row>
        <row r="9641">
          <cell r="C9641">
            <v>0</v>
          </cell>
          <cell r="D9641">
            <v>1</v>
          </cell>
          <cell r="E9641" t="str">
            <v>N</v>
          </cell>
        </row>
        <row r="9642">
          <cell r="C9642">
            <v>0</v>
          </cell>
          <cell r="D9642">
            <v>1</v>
          </cell>
          <cell r="E9642" t="str">
            <v>N</v>
          </cell>
        </row>
        <row r="9643">
          <cell r="C9643">
            <v>0</v>
          </cell>
          <cell r="D9643">
            <v>1</v>
          </cell>
          <cell r="E9643" t="str">
            <v>N</v>
          </cell>
        </row>
        <row r="9644">
          <cell r="C9644">
            <v>0</v>
          </cell>
          <cell r="D9644">
            <v>1</v>
          </cell>
          <cell r="E9644" t="str">
            <v>N</v>
          </cell>
        </row>
        <row r="9645">
          <cell r="C9645">
            <v>0</v>
          </cell>
          <cell r="D9645">
            <v>1</v>
          </cell>
          <cell r="E9645" t="str">
            <v>N</v>
          </cell>
        </row>
        <row r="9646">
          <cell r="C9646">
            <v>0</v>
          </cell>
          <cell r="D9646">
            <v>1</v>
          </cell>
          <cell r="E9646" t="str">
            <v>N</v>
          </cell>
        </row>
        <row r="9647">
          <cell r="C9647">
            <v>0</v>
          </cell>
          <cell r="D9647">
            <v>1</v>
          </cell>
          <cell r="E9647" t="str">
            <v>N</v>
          </cell>
        </row>
        <row r="9648">
          <cell r="C9648">
            <v>0</v>
          </cell>
          <cell r="D9648">
            <v>1</v>
          </cell>
          <cell r="E9648" t="str">
            <v>N</v>
          </cell>
        </row>
        <row r="9649">
          <cell r="C9649">
            <v>0</v>
          </cell>
          <cell r="D9649">
            <v>1</v>
          </cell>
          <cell r="E9649" t="str">
            <v>N</v>
          </cell>
        </row>
        <row r="9650">
          <cell r="C9650">
            <v>0</v>
          </cell>
          <cell r="D9650">
            <v>1</v>
          </cell>
          <cell r="E9650" t="str">
            <v>N</v>
          </cell>
        </row>
        <row r="9651">
          <cell r="C9651">
            <v>0</v>
          </cell>
          <cell r="D9651">
            <v>1</v>
          </cell>
          <cell r="E9651" t="str">
            <v>N</v>
          </cell>
        </row>
        <row r="9652">
          <cell r="C9652">
            <v>0</v>
          </cell>
          <cell r="D9652">
            <v>1</v>
          </cell>
          <cell r="E9652" t="str">
            <v>N</v>
          </cell>
        </row>
        <row r="9653">
          <cell r="C9653">
            <v>0</v>
          </cell>
          <cell r="D9653">
            <v>1</v>
          </cell>
          <cell r="E9653" t="str">
            <v>N</v>
          </cell>
        </row>
        <row r="9654">
          <cell r="C9654">
            <v>0</v>
          </cell>
          <cell r="D9654">
            <v>1</v>
          </cell>
          <cell r="E9654" t="str">
            <v>N</v>
          </cell>
        </row>
        <row r="9655">
          <cell r="C9655">
            <v>0</v>
          </cell>
          <cell r="D9655">
            <v>1</v>
          </cell>
          <cell r="E9655" t="str">
            <v>N</v>
          </cell>
        </row>
        <row r="9656">
          <cell r="C9656">
            <v>0</v>
          </cell>
          <cell r="D9656">
            <v>1</v>
          </cell>
          <cell r="E9656" t="str">
            <v>N</v>
          </cell>
        </row>
        <row r="9657">
          <cell r="C9657">
            <v>0</v>
          </cell>
          <cell r="D9657">
            <v>1</v>
          </cell>
          <cell r="E9657" t="str">
            <v>N</v>
          </cell>
        </row>
        <row r="9658">
          <cell r="C9658">
            <v>0</v>
          </cell>
          <cell r="D9658">
            <v>1</v>
          </cell>
          <cell r="E9658" t="str">
            <v>N</v>
          </cell>
        </row>
        <row r="9659">
          <cell r="C9659">
            <v>0</v>
          </cell>
          <cell r="D9659">
            <v>1</v>
          </cell>
          <cell r="E9659" t="str">
            <v>N</v>
          </cell>
        </row>
        <row r="9660">
          <cell r="C9660">
            <v>0</v>
          </cell>
          <cell r="D9660">
            <v>1</v>
          </cell>
          <cell r="E9660" t="str">
            <v>N</v>
          </cell>
        </row>
        <row r="9661">
          <cell r="C9661">
            <v>0</v>
          </cell>
          <cell r="D9661">
            <v>1</v>
          </cell>
          <cell r="E9661" t="str">
            <v>N</v>
          </cell>
        </row>
        <row r="9662">
          <cell r="C9662">
            <v>0</v>
          </cell>
          <cell r="D9662">
            <v>1</v>
          </cell>
          <cell r="E9662" t="str">
            <v>N</v>
          </cell>
        </row>
        <row r="9663">
          <cell r="C9663">
            <v>0</v>
          </cell>
          <cell r="D9663">
            <v>1</v>
          </cell>
          <cell r="E9663" t="str">
            <v>N</v>
          </cell>
        </row>
        <row r="9664">
          <cell r="C9664">
            <v>0</v>
          </cell>
          <cell r="D9664">
            <v>1</v>
          </cell>
          <cell r="E9664" t="str">
            <v>N</v>
          </cell>
        </row>
        <row r="9665">
          <cell r="C9665">
            <v>0</v>
          </cell>
          <cell r="D9665">
            <v>1</v>
          </cell>
          <cell r="E9665" t="str">
            <v>N</v>
          </cell>
        </row>
        <row r="9666">
          <cell r="C9666">
            <v>0</v>
          </cell>
          <cell r="D9666">
            <v>1</v>
          </cell>
          <cell r="E9666" t="str">
            <v>N</v>
          </cell>
        </row>
        <row r="9667">
          <cell r="C9667">
            <v>0</v>
          </cell>
          <cell r="D9667">
            <v>1</v>
          </cell>
          <cell r="E9667" t="str">
            <v>N</v>
          </cell>
        </row>
        <row r="9668">
          <cell r="C9668">
            <v>0</v>
          </cell>
          <cell r="D9668">
            <v>1</v>
          </cell>
          <cell r="E9668" t="str">
            <v>N</v>
          </cell>
        </row>
        <row r="9669">
          <cell r="C9669">
            <v>0</v>
          </cell>
          <cell r="D9669">
            <v>1</v>
          </cell>
          <cell r="E9669" t="str">
            <v>N</v>
          </cell>
        </row>
        <row r="9670">
          <cell r="C9670">
            <v>0</v>
          </cell>
          <cell r="D9670">
            <v>1</v>
          </cell>
          <cell r="E9670" t="str">
            <v>N</v>
          </cell>
        </row>
        <row r="9671">
          <cell r="C9671">
            <v>0</v>
          </cell>
          <cell r="D9671">
            <v>1</v>
          </cell>
          <cell r="E9671" t="str">
            <v>N</v>
          </cell>
        </row>
        <row r="9672">
          <cell r="C9672">
            <v>0</v>
          </cell>
          <cell r="D9672">
            <v>1</v>
          </cell>
          <cell r="E9672" t="str">
            <v>N</v>
          </cell>
        </row>
        <row r="9673">
          <cell r="C9673">
            <v>0</v>
          </cell>
          <cell r="D9673">
            <v>1</v>
          </cell>
          <cell r="E9673" t="str">
            <v>N</v>
          </cell>
        </row>
        <row r="9674">
          <cell r="C9674">
            <v>0</v>
          </cell>
          <cell r="D9674">
            <v>1</v>
          </cell>
          <cell r="E9674" t="str">
            <v>N</v>
          </cell>
        </row>
        <row r="9675">
          <cell r="C9675">
            <v>0</v>
          </cell>
          <cell r="D9675">
            <v>1</v>
          </cell>
          <cell r="E9675" t="str">
            <v>N</v>
          </cell>
        </row>
        <row r="9676">
          <cell r="C9676">
            <v>0</v>
          </cell>
          <cell r="D9676">
            <v>1</v>
          </cell>
          <cell r="E9676" t="str">
            <v>N</v>
          </cell>
        </row>
        <row r="9677">
          <cell r="C9677">
            <v>0</v>
          </cell>
          <cell r="D9677">
            <v>1</v>
          </cell>
          <cell r="E9677" t="str">
            <v>N</v>
          </cell>
        </row>
        <row r="9678">
          <cell r="C9678">
            <v>0</v>
          </cell>
          <cell r="D9678">
            <v>1</v>
          </cell>
          <cell r="E9678" t="str">
            <v>N</v>
          </cell>
        </row>
        <row r="9679">
          <cell r="C9679">
            <v>0</v>
          </cell>
          <cell r="D9679">
            <v>1</v>
          </cell>
          <cell r="E9679" t="str">
            <v>N</v>
          </cell>
        </row>
        <row r="9680">
          <cell r="C9680">
            <v>0</v>
          </cell>
          <cell r="D9680">
            <v>1</v>
          </cell>
          <cell r="E9680" t="str">
            <v>N</v>
          </cell>
        </row>
        <row r="9681">
          <cell r="C9681">
            <v>0</v>
          </cell>
          <cell r="D9681">
            <v>1</v>
          </cell>
          <cell r="E9681" t="str">
            <v>N</v>
          </cell>
        </row>
        <row r="9682">
          <cell r="C9682">
            <v>0</v>
          </cell>
          <cell r="D9682">
            <v>1</v>
          </cell>
          <cell r="E9682" t="str">
            <v>N</v>
          </cell>
        </row>
        <row r="9683">
          <cell r="C9683">
            <v>0</v>
          </cell>
          <cell r="D9683">
            <v>1</v>
          </cell>
          <cell r="E9683" t="str">
            <v>N</v>
          </cell>
        </row>
        <row r="9684">
          <cell r="C9684">
            <v>0</v>
          </cell>
          <cell r="D9684">
            <v>1</v>
          </cell>
          <cell r="E9684" t="str">
            <v>N</v>
          </cell>
        </row>
        <row r="9685">
          <cell r="C9685">
            <v>0</v>
          </cell>
          <cell r="D9685">
            <v>1</v>
          </cell>
          <cell r="E9685" t="str">
            <v>N</v>
          </cell>
        </row>
        <row r="9686">
          <cell r="C9686">
            <v>0</v>
          </cell>
          <cell r="D9686">
            <v>1</v>
          </cell>
          <cell r="E9686" t="str">
            <v>N</v>
          </cell>
        </row>
        <row r="9687">
          <cell r="C9687">
            <v>0</v>
          </cell>
          <cell r="D9687">
            <v>1</v>
          </cell>
          <cell r="E9687" t="str">
            <v>N</v>
          </cell>
        </row>
        <row r="9688">
          <cell r="C9688">
            <v>0</v>
          </cell>
          <cell r="D9688">
            <v>1</v>
          </cell>
          <cell r="E9688" t="str">
            <v>N</v>
          </cell>
        </row>
        <row r="9689">
          <cell r="C9689">
            <v>0</v>
          </cell>
          <cell r="D9689">
            <v>1</v>
          </cell>
          <cell r="E9689" t="str">
            <v>N</v>
          </cell>
        </row>
        <row r="9690">
          <cell r="C9690">
            <v>0</v>
          </cell>
          <cell r="D9690">
            <v>1</v>
          </cell>
          <cell r="E9690" t="str">
            <v>N</v>
          </cell>
        </row>
        <row r="9691">
          <cell r="C9691">
            <v>0</v>
          </cell>
          <cell r="D9691">
            <v>1</v>
          </cell>
          <cell r="E9691" t="str">
            <v>N</v>
          </cell>
        </row>
        <row r="9692">
          <cell r="C9692">
            <v>0</v>
          </cell>
          <cell r="D9692">
            <v>1</v>
          </cell>
          <cell r="E9692" t="str">
            <v>N</v>
          </cell>
        </row>
        <row r="9693">
          <cell r="C9693">
            <v>0</v>
          </cell>
          <cell r="D9693">
            <v>1</v>
          </cell>
          <cell r="E9693" t="str">
            <v>N</v>
          </cell>
        </row>
        <row r="9694">
          <cell r="C9694">
            <v>0</v>
          </cell>
          <cell r="D9694">
            <v>1</v>
          </cell>
          <cell r="E9694" t="str">
            <v>N</v>
          </cell>
        </row>
        <row r="9695">
          <cell r="C9695">
            <v>0</v>
          </cell>
          <cell r="D9695">
            <v>1</v>
          </cell>
          <cell r="E9695" t="str">
            <v>N</v>
          </cell>
        </row>
        <row r="9696">
          <cell r="C9696">
            <v>0</v>
          </cell>
          <cell r="D9696">
            <v>1</v>
          </cell>
          <cell r="E9696" t="str">
            <v>N</v>
          </cell>
        </row>
        <row r="9697">
          <cell r="C9697">
            <v>0</v>
          </cell>
          <cell r="D9697">
            <v>1</v>
          </cell>
          <cell r="E9697" t="str">
            <v>N</v>
          </cell>
        </row>
        <row r="9698">
          <cell r="C9698">
            <v>0</v>
          </cell>
          <cell r="D9698">
            <v>1</v>
          </cell>
          <cell r="E9698" t="str">
            <v>N</v>
          </cell>
        </row>
        <row r="9699">
          <cell r="C9699">
            <v>0</v>
          </cell>
          <cell r="D9699">
            <v>1</v>
          </cell>
          <cell r="E9699" t="str">
            <v>N</v>
          </cell>
        </row>
        <row r="9700">
          <cell r="C9700">
            <v>0</v>
          </cell>
          <cell r="D9700">
            <v>1</v>
          </cell>
          <cell r="E9700" t="str">
            <v>N</v>
          </cell>
        </row>
        <row r="9701">
          <cell r="C9701">
            <v>0</v>
          </cell>
          <cell r="D9701">
            <v>1</v>
          </cell>
          <cell r="E9701" t="str">
            <v>N</v>
          </cell>
        </row>
        <row r="9702">
          <cell r="C9702">
            <v>0</v>
          </cell>
          <cell r="D9702">
            <v>1</v>
          </cell>
          <cell r="E9702" t="str">
            <v>N</v>
          </cell>
        </row>
        <row r="9703">
          <cell r="C9703">
            <v>0</v>
          </cell>
          <cell r="D9703">
            <v>1</v>
          </cell>
          <cell r="E9703" t="str">
            <v>N</v>
          </cell>
        </row>
        <row r="9704">
          <cell r="C9704">
            <v>0</v>
          </cell>
          <cell r="D9704">
            <v>1</v>
          </cell>
          <cell r="E9704" t="str">
            <v>N</v>
          </cell>
        </row>
        <row r="9705">
          <cell r="C9705">
            <v>0</v>
          </cell>
          <cell r="D9705">
            <v>1</v>
          </cell>
          <cell r="E9705" t="str">
            <v>N</v>
          </cell>
        </row>
        <row r="9706">
          <cell r="C9706">
            <v>0</v>
          </cell>
          <cell r="D9706">
            <v>1</v>
          </cell>
          <cell r="E9706" t="str">
            <v>N</v>
          </cell>
        </row>
        <row r="9707">
          <cell r="C9707">
            <v>0</v>
          </cell>
          <cell r="D9707">
            <v>1</v>
          </cell>
          <cell r="E9707" t="str">
            <v>N</v>
          </cell>
        </row>
        <row r="9708">
          <cell r="C9708">
            <v>0</v>
          </cell>
          <cell r="D9708">
            <v>1</v>
          </cell>
          <cell r="E9708" t="str">
            <v>N</v>
          </cell>
        </row>
        <row r="9709">
          <cell r="C9709">
            <v>0</v>
          </cell>
          <cell r="D9709">
            <v>1</v>
          </cell>
          <cell r="E9709" t="str">
            <v>N</v>
          </cell>
        </row>
        <row r="9710">
          <cell r="C9710">
            <v>0</v>
          </cell>
          <cell r="D9710">
            <v>1</v>
          </cell>
          <cell r="E9710" t="str">
            <v>N</v>
          </cell>
        </row>
        <row r="9711">
          <cell r="C9711">
            <v>0</v>
          </cell>
          <cell r="D9711">
            <v>1</v>
          </cell>
          <cell r="E9711" t="str">
            <v>N</v>
          </cell>
        </row>
        <row r="9712">
          <cell r="C9712">
            <v>0</v>
          </cell>
          <cell r="D9712">
            <v>1</v>
          </cell>
          <cell r="E9712" t="str">
            <v>N</v>
          </cell>
        </row>
        <row r="9713">
          <cell r="C9713">
            <v>0</v>
          </cell>
          <cell r="D9713">
            <v>1</v>
          </cell>
          <cell r="E9713" t="str">
            <v>N</v>
          </cell>
        </row>
        <row r="9714">
          <cell r="C9714">
            <v>0</v>
          </cell>
          <cell r="D9714">
            <v>1</v>
          </cell>
          <cell r="E9714" t="str">
            <v>N</v>
          </cell>
        </row>
        <row r="9715">
          <cell r="C9715">
            <v>0</v>
          </cell>
          <cell r="D9715">
            <v>1</v>
          </cell>
          <cell r="E9715" t="str">
            <v>N</v>
          </cell>
        </row>
        <row r="9716">
          <cell r="C9716">
            <v>0</v>
          </cell>
          <cell r="D9716">
            <v>1</v>
          </cell>
          <cell r="E9716" t="str">
            <v>N</v>
          </cell>
        </row>
        <row r="9717">
          <cell r="C9717">
            <v>0</v>
          </cell>
          <cell r="D9717">
            <v>1</v>
          </cell>
          <cell r="E9717" t="str">
            <v>N</v>
          </cell>
        </row>
        <row r="9718">
          <cell r="C9718">
            <v>0</v>
          </cell>
          <cell r="D9718">
            <v>1</v>
          </cell>
          <cell r="E9718" t="str">
            <v>N</v>
          </cell>
        </row>
        <row r="9719">
          <cell r="C9719">
            <v>0</v>
          </cell>
          <cell r="D9719">
            <v>1</v>
          </cell>
          <cell r="E9719" t="str">
            <v>N</v>
          </cell>
        </row>
        <row r="9720">
          <cell r="C9720">
            <v>0</v>
          </cell>
          <cell r="D9720">
            <v>1</v>
          </cell>
          <cell r="E9720" t="str">
            <v>N</v>
          </cell>
        </row>
        <row r="9721">
          <cell r="C9721">
            <v>0</v>
          </cell>
          <cell r="D9721">
            <v>1</v>
          </cell>
          <cell r="E9721" t="str">
            <v>N</v>
          </cell>
        </row>
        <row r="9722">
          <cell r="C9722">
            <v>0</v>
          </cell>
          <cell r="D9722">
            <v>1</v>
          </cell>
          <cell r="E9722" t="str">
            <v>N</v>
          </cell>
        </row>
        <row r="9723">
          <cell r="C9723">
            <v>0</v>
          </cell>
          <cell r="D9723">
            <v>1</v>
          </cell>
          <cell r="E9723" t="str">
            <v>N</v>
          </cell>
        </row>
        <row r="9724">
          <cell r="C9724">
            <v>0</v>
          </cell>
          <cell r="D9724">
            <v>1</v>
          </cell>
          <cell r="E9724" t="str">
            <v>N</v>
          </cell>
        </row>
        <row r="9725">
          <cell r="C9725">
            <v>0</v>
          </cell>
          <cell r="D9725">
            <v>1</v>
          </cell>
          <cell r="E9725" t="str">
            <v>N</v>
          </cell>
        </row>
        <row r="9726">
          <cell r="C9726">
            <v>0</v>
          </cell>
          <cell r="D9726">
            <v>1</v>
          </cell>
          <cell r="E9726" t="str">
            <v>N</v>
          </cell>
        </row>
        <row r="9727">
          <cell r="C9727">
            <v>0</v>
          </cell>
          <cell r="D9727">
            <v>1</v>
          </cell>
          <cell r="E9727" t="str">
            <v>N</v>
          </cell>
        </row>
        <row r="9728">
          <cell r="C9728">
            <v>0</v>
          </cell>
          <cell r="D9728">
            <v>1</v>
          </cell>
          <cell r="E9728" t="str">
            <v>N</v>
          </cell>
        </row>
        <row r="9729">
          <cell r="C9729">
            <v>0</v>
          </cell>
          <cell r="D9729">
            <v>1</v>
          </cell>
          <cell r="E9729" t="str">
            <v>N</v>
          </cell>
        </row>
        <row r="9730">
          <cell r="C9730">
            <v>0</v>
          </cell>
          <cell r="D9730">
            <v>1</v>
          </cell>
          <cell r="E9730" t="str">
            <v>N</v>
          </cell>
        </row>
        <row r="9731">
          <cell r="C9731">
            <v>0</v>
          </cell>
          <cell r="D9731">
            <v>1</v>
          </cell>
          <cell r="E9731" t="str">
            <v>N</v>
          </cell>
        </row>
        <row r="9732">
          <cell r="C9732">
            <v>0</v>
          </cell>
          <cell r="D9732">
            <v>1</v>
          </cell>
          <cell r="E9732" t="str">
            <v>N</v>
          </cell>
        </row>
        <row r="9733">
          <cell r="C9733">
            <v>0</v>
          </cell>
          <cell r="D9733">
            <v>1</v>
          </cell>
          <cell r="E9733" t="str">
            <v>N</v>
          </cell>
        </row>
        <row r="9734">
          <cell r="C9734">
            <v>0</v>
          </cell>
          <cell r="D9734">
            <v>1</v>
          </cell>
          <cell r="E9734" t="str">
            <v>N</v>
          </cell>
        </row>
        <row r="9735">
          <cell r="C9735">
            <v>0</v>
          </cell>
          <cell r="D9735">
            <v>1</v>
          </cell>
          <cell r="E9735" t="str">
            <v>N</v>
          </cell>
        </row>
        <row r="9736">
          <cell r="C9736">
            <v>0</v>
          </cell>
          <cell r="D9736">
            <v>1</v>
          </cell>
          <cell r="E9736" t="str">
            <v>N</v>
          </cell>
        </row>
        <row r="9737">
          <cell r="C9737">
            <v>0</v>
          </cell>
          <cell r="D9737">
            <v>1</v>
          </cell>
          <cell r="E9737" t="str">
            <v>N</v>
          </cell>
        </row>
        <row r="9738">
          <cell r="C9738">
            <v>0</v>
          </cell>
          <cell r="D9738">
            <v>1</v>
          </cell>
          <cell r="E9738" t="str">
            <v>N</v>
          </cell>
        </row>
        <row r="9739">
          <cell r="C9739">
            <v>0</v>
          </cell>
          <cell r="D9739">
            <v>1</v>
          </cell>
          <cell r="E9739" t="str">
            <v>N</v>
          </cell>
        </row>
        <row r="9740">
          <cell r="C9740">
            <v>0</v>
          </cell>
          <cell r="D9740">
            <v>1</v>
          </cell>
          <cell r="E9740" t="str">
            <v>N</v>
          </cell>
        </row>
        <row r="9741">
          <cell r="C9741">
            <v>0</v>
          </cell>
          <cell r="D9741">
            <v>1</v>
          </cell>
          <cell r="E9741" t="str">
            <v>N</v>
          </cell>
        </row>
        <row r="9742">
          <cell r="C9742">
            <v>0</v>
          </cell>
          <cell r="D9742">
            <v>1</v>
          </cell>
          <cell r="E9742" t="str">
            <v>N</v>
          </cell>
        </row>
        <row r="9743">
          <cell r="C9743">
            <v>0</v>
          </cell>
          <cell r="D9743">
            <v>1</v>
          </cell>
          <cell r="E9743" t="str">
            <v>N</v>
          </cell>
        </row>
        <row r="9744">
          <cell r="C9744">
            <v>0</v>
          </cell>
          <cell r="D9744">
            <v>1</v>
          </cell>
          <cell r="E9744" t="str">
            <v>N</v>
          </cell>
        </row>
        <row r="9745">
          <cell r="C9745">
            <v>0</v>
          </cell>
          <cell r="D9745">
            <v>1</v>
          </cell>
          <cell r="E9745" t="str">
            <v>N</v>
          </cell>
        </row>
        <row r="9746">
          <cell r="C9746">
            <v>0</v>
          </cell>
          <cell r="D9746">
            <v>1</v>
          </cell>
          <cell r="E9746" t="str">
            <v>N</v>
          </cell>
        </row>
        <row r="9747">
          <cell r="C9747">
            <v>0</v>
          </cell>
          <cell r="D9747">
            <v>1</v>
          </cell>
          <cell r="E9747" t="str">
            <v>N</v>
          </cell>
        </row>
        <row r="9748">
          <cell r="C9748">
            <v>0</v>
          </cell>
          <cell r="D9748">
            <v>1</v>
          </cell>
          <cell r="E9748" t="str">
            <v>N</v>
          </cell>
        </row>
        <row r="9749">
          <cell r="C9749">
            <v>0</v>
          </cell>
          <cell r="D9749">
            <v>1</v>
          </cell>
          <cell r="E9749" t="str">
            <v>N</v>
          </cell>
        </row>
        <row r="9750">
          <cell r="C9750">
            <v>0</v>
          </cell>
          <cell r="D9750">
            <v>1</v>
          </cell>
          <cell r="E9750" t="str">
            <v>N</v>
          </cell>
        </row>
        <row r="9751">
          <cell r="C9751">
            <v>0</v>
          </cell>
          <cell r="D9751">
            <v>1</v>
          </cell>
          <cell r="E9751" t="str">
            <v>N</v>
          </cell>
        </row>
        <row r="9752">
          <cell r="C9752">
            <v>0</v>
          </cell>
          <cell r="D9752">
            <v>1</v>
          </cell>
          <cell r="E9752" t="str">
            <v>N</v>
          </cell>
        </row>
        <row r="9753">
          <cell r="C9753">
            <v>0</v>
          </cell>
          <cell r="D9753">
            <v>1</v>
          </cell>
          <cell r="E9753" t="str">
            <v>N</v>
          </cell>
        </row>
        <row r="9754">
          <cell r="C9754">
            <v>0</v>
          </cell>
          <cell r="D9754">
            <v>1</v>
          </cell>
          <cell r="E9754" t="str">
            <v>N</v>
          </cell>
        </row>
        <row r="9755">
          <cell r="C9755">
            <v>0</v>
          </cell>
          <cell r="D9755">
            <v>1</v>
          </cell>
          <cell r="E9755" t="str">
            <v>N</v>
          </cell>
        </row>
        <row r="9756">
          <cell r="C9756">
            <v>0</v>
          </cell>
          <cell r="D9756">
            <v>1</v>
          </cell>
          <cell r="E9756" t="str">
            <v>N</v>
          </cell>
        </row>
        <row r="9757">
          <cell r="C9757">
            <v>0</v>
          </cell>
          <cell r="D9757">
            <v>1</v>
          </cell>
          <cell r="E9757" t="str">
            <v>N</v>
          </cell>
        </row>
        <row r="9758">
          <cell r="C9758">
            <v>0</v>
          </cell>
          <cell r="D9758">
            <v>1</v>
          </cell>
          <cell r="E9758" t="str">
            <v>N</v>
          </cell>
        </row>
        <row r="9759">
          <cell r="C9759">
            <v>0</v>
          </cell>
          <cell r="D9759">
            <v>1</v>
          </cell>
          <cell r="E9759" t="str">
            <v>N</v>
          </cell>
        </row>
        <row r="9760">
          <cell r="C9760">
            <v>0</v>
          </cell>
          <cell r="D9760">
            <v>1</v>
          </cell>
          <cell r="E9760" t="str">
            <v>N</v>
          </cell>
        </row>
        <row r="9761">
          <cell r="C9761">
            <v>0</v>
          </cell>
          <cell r="D9761">
            <v>1</v>
          </cell>
          <cell r="E9761" t="str">
            <v>N</v>
          </cell>
        </row>
        <row r="9762">
          <cell r="C9762">
            <v>0</v>
          </cell>
          <cell r="D9762">
            <v>1</v>
          </cell>
          <cell r="E9762" t="str">
            <v>N</v>
          </cell>
        </row>
        <row r="9763">
          <cell r="C9763">
            <v>0</v>
          </cell>
          <cell r="D9763">
            <v>1</v>
          </cell>
          <cell r="E9763" t="str">
            <v>N</v>
          </cell>
        </row>
        <row r="9764">
          <cell r="C9764">
            <v>0</v>
          </cell>
          <cell r="D9764">
            <v>1</v>
          </cell>
          <cell r="E9764" t="str">
            <v>N</v>
          </cell>
        </row>
        <row r="9765">
          <cell r="C9765">
            <v>0</v>
          </cell>
          <cell r="D9765">
            <v>1</v>
          </cell>
          <cell r="E9765" t="str">
            <v>N</v>
          </cell>
        </row>
        <row r="9766">
          <cell r="C9766">
            <v>0</v>
          </cell>
          <cell r="D9766">
            <v>1</v>
          </cell>
          <cell r="E9766" t="str">
            <v>N</v>
          </cell>
        </row>
        <row r="9767">
          <cell r="C9767">
            <v>0</v>
          </cell>
          <cell r="D9767">
            <v>1</v>
          </cell>
          <cell r="E9767" t="str">
            <v>N</v>
          </cell>
        </row>
        <row r="9768">
          <cell r="C9768">
            <v>0</v>
          </cell>
          <cell r="D9768">
            <v>1</v>
          </cell>
          <cell r="E9768" t="str">
            <v>N</v>
          </cell>
        </row>
        <row r="9769">
          <cell r="C9769">
            <v>0</v>
          </cell>
          <cell r="D9769">
            <v>1</v>
          </cell>
          <cell r="E9769" t="str">
            <v>N</v>
          </cell>
        </row>
        <row r="9770">
          <cell r="C9770">
            <v>0</v>
          </cell>
          <cell r="D9770">
            <v>1</v>
          </cell>
          <cell r="E9770" t="str">
            <v>N</v>
          </cell>
        </row>
        <row r="9771">
          <cell r="C9771">
            <v>0</v>
          </cell>
          <cell r="D9771">
            <v>1</v>
          </cell>
          <cell r="E9771" t="str">
            <v>N</v>
          </cell>
        </row>
        <row r="9772">
          <cell r="C9772">
            <v>0</v>
          </cell>
          <cell r="D9772">
            <v>1</v>
          </cell>
          <cell r="E9772" t="str">
            <v>N</v>
          </cell>
        </row>
        <row r="9773">
          <cell r="C9773">
            <v>0</v>
          </cell>
          <cell r="D9773">
            <v>1</v>
          </cell>
          <cell r="E9773" t="str">
            <v>N</v>
          </cell>
        </row>
        <row r="9774">
          <cell r="C9774">
            <v>0</v>
          </cell>
          <cell r="D9774">
            <v>1</v>
          </cell>
          <cell r="E9774" t="str">
            <v>N</v>
          </cell>
        </row>
        <row r="9775">
          <cell r="C9775">
            <v>0</v>
          </cell>
          <cell r="D9775">
            <v>1</v>
          </cell>
          <cell r="E9775" t="str">
            <v>N</v>
          </cell>
        </row>
        <row r="9776">
          <cell r="C9776">
            <v>0</v>
          </cell>
          <cell r="D9776">
            <v>1</v>
          </cell>
          <cell r="E9776" t="str">
            <v>N</v>
          </cell>
        </row>
        <row r="9777">
          <cell r="C9777">
            <v>0</v>
          </cell>
          <cell r="D9777">
            <v>1</v>
          </cell>
          <cell r="E9777" t="str">
            <v>N</v>
          </cell>
        </row>
        <row r="9778">
          <cell r="C9778">
            <v>0</v>
          </cell>
          <cell r="D9778">
            <v>1</v>
          </cell>
          <cell r="E9778" t="str">
            <v>N</v>
          </cell>
        </row>
        <row r="9779">
          <cell r="C9779">
            <v>0</v>
          </cell>
          <cell r="D9779">
            <v>1</v>
          </cell>
          <cell r="E9779" t="str">
            <v>N</v>
          </cell>
        </row>
        <row r="9780">
          <cell r="C9780">
            <v>0</v>
          </cell>
          <cell r="D9780">
            <v>1</v>
          </cell>
          <cell r="E9780" t="str">
            <v>N</v>
          </cell>
        </row>
        <row r="9781">
          <cell r="C9781">
            <v>0</v>
          </cell>
          <cell r="D9781">
            <v>1</v>
          </cell>
          <cell r="E9781" t="str">
            <v>N</v>
          </cell>
        </row>
        <row r="9782">
          <cell r="C9782">
            <v>0</v>
          </cell>
          <cell r="D9782">
            <v>1</v>
          </cell>
          <cell r="E9782" t="str">
            <v>N</v>
          </cell>
        </row>
        <row r="9783">
          <cell r="C9783">
            <v>0</v>
          </cell>
          <cell r="D9783">
            <v>1</v>
          </cell>
          <cell r="E9783" t="str">
            <v>N</v>
          </cell>
        </row>
        <row r="9784">
          <cell r="C9784">
            <v>0</v>
          </cell>
          <cell r="D9784">
            <v>1</v>
          </cell>
          <cell r="E9784" t="str">
            <v>N</v>
          </cell>
        </row>
        <row r="9785">
          <cell r="C9785">
            <v>0</v>
          </cell>
          <cell r="D9785">
            <v>1</v>
          </cell>
          <cell r="E9785" t="str">
            <v>N</v>
          </cell>
        </row>
        <row r="9786">
          <cell r="C9786">
            <v>0</v>
          </cell>
          <cell r="D9786">
            <v>1</v>
          </cell>
          <cell r="E9786" t="str">
            <v>N</v>
          </cell>
        </row>
        <row r="9787">
          <cell r="C9787">
            <v>0</v>
          </cell>
          <cell r="D9787">
            <v>1</v>
          </cell>
          <cell r="E9787" t="str">
            <v>N</v>
          </cell>
        </row>
        <row r="9788">
          <cell r="C9788">
            <v>0</v>
          </cell>
          <cell r="D9788">
            <v>1</v>
          </cell>
          <cell r="E9788" t="str">
            <v>N</v>
          </cell>
        </row>
        <row r="9789">
          <cell r="C9789">
            <v>0</v>
          </cell>
          <cell r="D9789">
            <v>1</v>
          </cell>
          <cell r="E9789" t="str">
            <v>N</v>
          </cell>
        </row>
        <row r="9790">
          <cell r="C9790">
            <v>0</v>
          </cell>
          <cell r="D9790">
            <v>1</v>
          </cell>
          <cell r="E9790" t="str">
            <v>N</v>
          </cell>
        </row>
        <row r="9791">
          <cell r="C9791">
            <v>0</v>
          </cell>
          <cell r="D9791">
            <v>1</v>
          </cell>
          <cell r="E9791" t="str">
            <v>N</v>
          </cell>
        </row>
        <row r="9792">
          <cell r="C9792">
            <v>0</v>
          </cell>
          <cell r="D9792">
            <v>1</v>
          </cell>
          <cell r="E9792" t="str">
            <v>N</v>
          </cell>
        </row>
        <row r="9793">
          <cell r="C9793">
            <v>0</v>
          </cell>
          <cell r="D9793">
            <v>1</v>
          </cell>
          <cell r="E9793" t="str">
            <v>N</v>
          </cell>
        </row>
        <row r="9794">
          <cell r="C9794">
            <v>0</v>
          </cell>
          <cell r="D9794">
            <v>1</v>
          </cell>
          <cell r="E9794" t="str">
            <v>N</v>
          </cell>
        </row>
        <row r="9795">
          <cell r="C9795">
            <v>0</v>
          </cell>
          <cell r="D9795">
            <v>1</v>
          </cell>
          <cell r="E9795" t="str">
            <v>N</v>
          </cell>
        </row>
        <row r="9796">
          <cell r="C9796">
            <v>0</v>
          </cell>
          <cell r="D9796">
            <v>1</v>
          </cell>
          <cell r="E9796" t="str">
            <v>N</v>
          </cell>
        </row>
        <row r="9797">
          <cell r="C9797">
            <v>0</v>
          </cell>
          <cell r="D9797">
            <v>1</v>
          </cell>
          <cell r="E9797" t="str">
            <v>N</v>
          </cell>
        </row>
        <row r="9798">
          <cell r="C9798">
            <v>0</v>
          </cell>
          <cell r="D9798">
            <v>1</v>
          </cell>
          <cell r="E9798" t="str">
            <v>N</v>
          </cell>
        </row>
        <row r="9799">
          <cell r="C9799">
            <v>0</v>
          </cell>
          <cell r="D9799">
            <v>1</v>
          </cell>
          <cell r="E9799" t="str">
            <v>N</v>
          </cell>
        </row>
        <row r="9800">
          <cell r="C9800">
            <v>0</v>
          </cell>
          <cell r="D9800">
            <v>1</v>
          </cell>
          <cell r="E9800" t="str">
            <v>N</v>
          </cell>
        </row>
        <row r="9801">
          <cell r="C9801">
            <v>0</v>
          </cell>
          <cell r="D9801">
            <v>1</v>
          </cell>
          <cell r="E9801" t="str">
            <v>N</v>
          </cell>
        </row>
        <row r="9802">
          <cell r="C9802">
            <v>0</v>
          </cell>
          <cell r="D9802">
            <v>1</v>
          </cell>
          <cell r="E9802" t="str">
            <v>N</v>
          </cell>
        </row>
        <row r="9803">
          <cell r="C9803">
            <v>0</v>
          </cell>
          <cell r="D9803">
            <v>1</v>
          </cell>
          <cell r="E9803" t="str">
            <v>N</v>
          </cell>
        </row>
        <row r="9804">
          <cell r="C9804">
            <v>0</v>
          </cell>
          <cell r="D9804">
            <v>1</v>
          </cell>
          <cell r="E9804" t="str">
            <v>N</v>
          </cell>
        </row>
        <row r="9805">
          <cell r="C9805">
            <v>0</v>
          </cell>
          <cell r="D9805">
            <v>1</v>
          </cell>
          <cell r="E9805" t="str">
            <v>N</v>
          </cell>
        </row>
        <row r="9806">
          <cell r="C9806">
            <v>0</v>
          </cell>
          <cell r="D9806">
            <v>1</v>
          </cell>
          <cell r="E9806" t="str">
            <v>N</v>
          </cell>
        </row>
        <row r="9807">
          <cell r="C9807">
            <v>0</v>
          </cell>
          <cell r="D9807">
            <v>1</v>
          </cell>
          <cell r="E9807" t="str">
            <v>N</v>
          </cell>
        </row>
        <row r="9808">
          <cell r="C9808">
            <v>0</v>
          </cell>
          <cell r="D9808">
            <v>1</v>
          </cell>
          <cell r="E9808" t="str">
            <v>N</v>
          </cell>
        </row>
        <row r="9809">
          <cell r="C9809">
            <v>0</v>
          </cell>
          <cell r="D9809">
            <v>1</v>
          </cell>
          <cell r="E9809" t="str">
            <v>N</v>
          </cell>
        </row>
        <row r="9810">
          <cell r="C9810">
            <v>0</v>
          </cell>
          <cell r="D9810">
            <v>1</v>
          </cell>
          <cell r="E9810" t="str">
            <v>N</v>
          </cell>
        </row>
        <row r="9811">
          <cell r="C9811">
            <v>0</v>
          </cell>
          <cell r="D9811">
            <v>1</v>
          </cell>
          <cell r="E9811" t="str">
            <v>N</v>
          </cell>
        </row>
        <row r="9812">
          <cell r="C9812">
            <v>0</v>
          </cell>
          <cell r="D9812">
            <v>1</v>
          </cell>
          <cell r="E9812" t="str">
            <v>N</v>
          </cell>
        </row>
        <row r="9813">
          <cell r="C9813">
            <v>0</v>
          </cell>
          <cell r="D9813">
            <v>1</v>
          </cell>
          <cell r="E9813" t="str">
            <v>N</v>
          </cell>
        </row>
        <row r="9814">
          <cell r="C9814">
            <v>0</v>
          </cell>
          <cell r="D9814">
            <v>1</v>
          </cell>
          <cell r="E9814" t="str">
            <v>N</v>
          </cell>
        </row>
        <row r="9815">
          <cell r="C9815">
            <v>0</v>
          </cell>
          <cell r="D9815">
            <v>1</v>
          </cell>
          <cell r="E9815" t="str">
            <v>N</v>
          </cell>
        </row>
        <row r="9816">
          <cell r="C9816">
            <v>0</v>
          </cell>
          <cell r="D9816">
            <v>1</v>
          </cell>
          <cell r="E9816" t="str">
            <v>N</v>
          </cell>
        </row>
        <row r="9817">
          <cell r="C9817">
            <v>0</v>
          </cell>
          <cell r="D9817">
            <v>1</v>
          </cell>
          <cell r="E9817" t="str">
            <v>N</v>
          </cell>
        </row>
        <row r="9818">
          <cell r="C9818">
            <v>0</v>
          </cell>
          <cell r="D9818">
            <v>1</v>
          </cell>
          <cell r="E9818" t="str">
            <v>N</v>
          </cell>
        </row>
        <row r="9819">
          <cell r="C9819">
            <v>0</v>
          </cell>
          <cell r="D9819">
            <v>1</v>
          </cell>
          <cell r="E9819" t="str">
            <v>N</v>
          </cell>
        </row>
        <row r="9820">
          <cell r="C9820">
            <v>0</v>
          </cell>
          <cell r="D9820">
            <v>1</v>
          </cell>
          <cell r="E9820" t="str">
            <v>N</v>
          </cell>
        </row>
        <row r="9821">
          <cell r="C9821">
            <v>0</v>
          </cell>
          <cell r="D9821">
            <v>1</v>
          </cell>
          <cell r="E9821" t="str">
            <v>N</v>
          </cell>
        </row>
        <row r="9822">
          <cell r="C9822">
            <v>0</v>
          </cell>
          <cell r="D9822">
            <v>1</v>
          </cell>
          <cell r="E9822" t="str">
            <v>N</v>
          </cell>
        </row>
        <row r="9823">
          <cell r="C9823">
            <v>0</v>
          </cell>
          <cell r="D9823">
            <v>1</v>
          </cell>
          <cell r="E9823" t="str">
            <v>N</v>
          </cell>
        </row>
        <row r="9824">
          <cell r="C9824">
            <v>0</v>
          </cell>
          <cell r="D9824">
            <v>1</v>
          </cell>
          <cell r="E9824" t="str">
            <v>N</v>
          </cell>
        </row>
        <row r="9825">
          <cell r="C9825">
            <v>0</v>
          </cell>
          <cell r="D9825">
            <v>1</v>
          </cell>
          <cell r="E9825" t="str">
            <v>N</v>
          </cell>
        </row>
        <row r="9826">
          <cell r="C9826">
            <v>0</v>
          </cell>
          <cell r="D9826">
            <v>1</v>
          </cell>
          <cell r="E9826" t="str">
            <v>N</v>
          </cell>
        </row>
        <row r="9827">
          <cell r="C9827">
            <v>0</v>
          </cell>
          <cell r="D9827">
            <v>1</v>
          </cell>
          <cell r="E9827" t="str">
            <v>N</v>
          </cell>
        </row>
        <row r="9828">
          <cell r="C9828">
            <v>0</v>
          </cell>
          <cell r="D9828">
            <v>1</v>
          </cell>
          <cell r="E9828" t="str">
            <v>N</v>
          </cell>
        </row>
        <row r="9829">
          <cell r="C9829">
            <v>0</v>
          </cell>
          <cell r="D9829">
            <v>1</v>
          </cell>
          <cell r="E9829" t="str">
            <v>N</v>
          </cell>
        </row>
        <row r="9830">
          <cell r="C9830">
            <v>0</v>
          </cell>
          <cell r="D9830">
            <v>1</v>
          </cell>
          <cell r="E9830" t="str">
            <v>N</v>
          </cell>
        </row>
        <row r="9831">
          <cell r="C9831">
            <v>0</v>
          </cell>
          <cell r="D9831">
            <v>1</v>
          </cell>
          <cell r="E9831" t="str">
            <v>N</v>
          </cell>
        </row>
        <row r="9832">
          <cell r="C9832">
            <v>0</v>
          </cell>
          <cell r="D9832">
            <v>1</v>
          </cell>
          <cell r="E9832" t="str">
            <v>N</v>
          </cell>
        </row>
        <row r="9833">
          <cell r="C9833">
            <v>0</v>
          </cell>
          <cell r="D9833">
            <v>1</v>
          </cell>
          <cell r="E9833" t="str">
            <v>N</v>
          </cell>
        </row>
        <row r="9834">
          <cell r="C9834">
            <v>0</v>
          </cell>
          <cell r="D9834">
            <v>1</v>
          </cell>
          <cell r="E9834" t="str">
            <v>N</v>
          </cell>
        </row>
        <row r="9835">
          <cell r="C9835">
            <v>0</v>
          </cell>
          <cell r="D9835">
            <v>1</v>
          </cell>
          <cell r="E9835" t="str">
            <v>N</v>
          </cell>
        </row>
        <row r="9836">
          <cell r="C9836">
            <v>0</v>
          </cell>
          <cell r="D9836">
            <v>1</v>
          </cell>
          <cell r="E9836" t="str">
            <v>N</v>
          </cell>
        </row>
        <row r="9837">
          <cell r="C9837">
            <v>0</v>
          </cell>
          <cell r="D9837">
            <v>1</v>
          </cell>
          <cell r="E9837" t="str">
            <v>N</v>
          </cell>
        </row>
        <row r="9838">
          <cell r="C9838">
            <v>0</v>
          </cell>
          <cell r="D9838">
            <v>1</v>
          </cell>
          <cell r="E9838" t="str">
            <v>N</v>
          </cell>
        </row>
        <row r="9839">
          <cell r="C9839">
            <v>0</v>
          </cell>
          <cell r="D9839">
            <v>1</v>
          </cell>
          <cell r="E9839" t="str">
            <v>N</v>
          </cell>
        </row>
        <row r="9840">
          <cell r="C9840">
            <v>0</v>
          </cell>
          <cell r="D9840">
            <v>1</v>
          </cell>
          <cell r="E9840" t="str">
            <v>N</v>
          </cell>
        </row>
        <row r="9841">
          <cell r="C9841">
            <v>0</v>
          </cell>
          <cell r="D9841">
            <v>1</v>
          </cell>
          <cell r="E9841" t="str">
            <v>N</v>
          </cell>
        </row>
        <row r="9842">
          <cell r="C9842">
            <v>0</v>
          </cell>
          <cell r="D9842">
            <v>1</v>
          </cell>
          <cell r="E9842" t="str">
            <v>N</v>
          </cell>
        </row>
        <row r="9843">
          <cell r="C9843">
            <v>0</v>
          </cell>
          <cell r="D9843">
            <v>1</v>
          </cell>
          <cell r="E9843" t="str">
            <v>N</v>
          </cell>
        </row>
        <row r="9844">
          <cell r="C9844">
            <v>0</v>
          </cell>
          <cell r="D9844">
            <v>1</v>
          </cell>
          <cell r="E9844" t="str">
            <v>N</v>
          </cell>
        </row>
        <row r="9845">
          <cell r="C9845">
            <v>0</v>
          </cell>
          <cell r="D9845">
            <v>1</v>
          </cell>
          <cell r="E9845" t="str">
            <v>N</v>
          </cell>
        </row>
        <row r="9846">
          <cell r="C9846">
            <v>0</v>
          </cell>
          <cell r="D9846">
            <v>1</v>
          </cell>
          <cell r="E9846" t="str">
            <v>N</v>
          </cell>
        </row>
        <row r="9847">
          <cell r="C9847">
            <v>0</v>
          </cell>
          <cell r="D9847">
            <v>1</v>
          </cell>
          <cell r="E9847" t="str">
            <v>N</v>
          </cell>
        </row>
        <row r="9848">
          <cell r="C9848">
            <v>0</v>
          </cell>
          <cell r="D9848">
            <v>1</v>
          </cell>
          <cell r="E9848" t="str">
            <v>N</v>
          </cell>
        </row>
        <row r="9849">
          <cell r="C9849">
            <v>0</v>
          </cell>
          <cell r="D9849">
            <v>1</v>
          </cell>
          <cell r="E9849" t="str">
            <v>N</v>
          </cell>
        </row>
        <row r="9850">
          <cell r="C9850">
            <v>0</v>
          </cell>
          <cell r="D9850">
            <v>1</v>
          </cell>
          <cell r="E9850" t="str">
            <v>N</v>
          </cell>
        </row>
        <row r="9851">
          <cell r="C9851">
            <v>0</v>
          </cell>
          <cell r="D9851">
            <v>1</v>
          </cell>
          <cell r="E9851" t="str">
            <v>N</v>
          </cell>
        </row>
        <row r="9852">
          <cell r="C9852">
            <v>0</v>
          </cell>
          <cell r="D9852">
            <v>1</v>
          </cell>
          <cell r="E9852" t="str">
            <v>N</v>
          </cell>
        </row>
        <row r="9853">
          <cell r="C9853">
            <v>0</v>
          </cell>
          <cell r="D9853">
            <v>1</v>
          </cell>
          <cell r="E9853" t="str">
            <v>N</v>
          </cell>
        </row>
        <row r="9854">
          <cell r="C9854">
            <v>0</v>
          </cell>
          <cell r="D9854">
            <v>1</v>
          </cell>
          <cell r="E9854" t="str">
            <v>N</v>
          </cell>
        </row>
        <row r="9855">
          <cell r="C9855">
            <v>0</v>
          </cell>
          <cell r="D9855">
            <v>1</v>
          </cell>
          <cell r="E9855" t="str">
            <v>N</v>
          </cell>
        </row>
        <row r="9856">
          <cell r="C9856">
            <v>0</v>
          </cell>
          <cell r="D9856">
            <v>1</v>
          </cell>
          <cell r="E9856" t="str">
            <v>N</v>
          </cell>
        </row>
        <row r="9857">
          <cell r="C9857">
            <v>0</v>
          </cell>
          <cell r="D9857">
            <v>1</v>
          </cell>
          <cell r="E9857" t="str">
            <v>N</v>
          </cell>
        </row>
        <row r="9858">
          <cell r="C9858">
            <v>0</v>
          </cell>
          <cell r="D9858">
            <v>1</v>
          </cell>
          <cell r="E9858" t="str">
            <v>N</v>
          </cell>
        </row>
        <row r="9859">
          <cell r="C9859">
            <v>0</v>
          </cell>
          <cell r="D9859">
            <v>1</v>
          </cell>
          <cell r="E9859" t="str">
            <v>N</v>
          </cell>
        </row>
        <row r="9860">
          <cell r="C9860">
            <v>0</v>
          </cell>
          <cell r="D9860">
            <v>1</v>
          </cell>
          <cell r="E9860" t="str">
            <v>N</v>
          </cell>
        </row>
        <row r="9861">
          <cell r="C9861">
            <v>0</v>
          </cell>
          <cell r="D9861">
            <v>1</v>
          </cell>
          <cell r="E9861" t="str">
            <v>N</v>
          </cell>
        </row>
        <row r="9862">
          <cell r="C9862">
            <v>0</v>
          </cell>
          <cell r="D9862">
            <v>1</v>
          </cell>
          <cell r="E9862" t="str">
            <v>N</v>
          </cell>
        </row>
        <row r="9863">
          <cell r="C9863">
            <v>0</v>
          </cell>
          <cell r="D9863">
            <v>1</v>
          </cell>
          <cell r="E9863" t="str">
            <v>N</v>
          </cell>
        </row>
        <row r="9864">
          <cell r="C9864">
            <v>0</v>
          </cell>
          <cell r="D9864">
            <v>1</v>
          </cell>
          <cell r="E9864" t="str">
            <v>N</v>
          </cell>
        </row>
        <row r="9865">
          <cell r="C9865">
            <v>0</v>
          </cell>
          <cell r="D9865">
            <v>1</v>
          </cell>
          <cell r="E9865" t="str">
            <v>N</v>
          </cell>
        </row>
        <row r="9866">
          <cell r="C9866">
            <v>0</v>
          </cell>
          <cell r="D9866">
            <v>1</v>
          </cell>
          <cell r="E9866" t="str">
            <v>N</v>
          </cell>
        </row>
        <row r="9867">
          <cell r="C9867">
            <v>0</v>
          </cell>
          <cell r="D9867">
            <v>1</v>
          </cell>
          <cell r="E9867" t="str">
            <v>N</v>
          </cell>
        </row>
        <row r="9868">
          <cell r="C9868">
            <v>0</v>
          </cell>
          <cell r="D9868">
            <v>1</v>
          </cell>
          <cell r="E9868" t="str">
            <v>N</v>
          </cell>
        </row>
        <row r="9869">
          <cell r="C9869">
            <v>0</v>
          </cell>
          <cell r="D9869">
            <v>1</v>
          </cell>
          <cell r="E9869" t="str">
            <v>N</v>
          </cell>
        </row>
        <row r="9870">
          <cell r="C9870">
            <v>0</v>
          </cell>
          <cell r="D9870">
            <v>1</v>
          </cell>
          <cell r="E9870" t="str">
            <v>N</v>
          </cell>
        </row>
        <row r="9871">
          <cell r="C9871">
            <v>0</v>
          </cell>
          <cell r="D9871">
            <v>1</v>
          </cell>
          <cell r="E9871" t="str">
            <v>N</v>
          </cell>
        </row>
        <row r="9872">
          <cell r="C9872">
            <v>0</v>
          </cell>
          <cell r="D9872">
            <v>1</v>
          </cell>
          <cell r="E9872" t="str">
            <v>N</v>
          </cell>
        </row>
        <row r="9873">
          <cell r="C9873">
            <v>0</v>
          </cell>
          <cell r="D9873">
            <v>1</v>
          </cell>
          <cell r="E9873" t="str">
            <v>N</v>
          </cell>
        </row>
        <row r="9874">
          <cell r="C9874">
            <v>0</v>
          </cell>
          <cell r="D9874">
            <v>1</v>
          </cell>
          <cell r="E9874" t="str">
            <v>N</v>
          </cell>
        </row>
        <row r="9875">
          <cell r="C9875">
            <v>0</v>
          </cell>
          <cell r="D9875">
            <v>1</v>
          </cell>
          <cell r="E9875" t="str">
            <v>N</v>
          </cell>
        </row>
        <row r="9876">
          <cell r="C9876">
            <v>0</v>
          </cell>
          <cell r="D9876">
            <v>1</v>
          </cell>
          <cell r="E9876" t="str">
            <v>N</v>
          </cell>
        </row>
        <row r="9877">
          <cell r="C9877">
            <v>0</v>
          </cell>
          <cell r="D9877">
            <v>1</v>
          </cell>
          <cell r="E9877" t="str">
            <v>N</v>
          </cell>
        </row>
        <row r="9878">
          <cell r="C9878">
            <v>0</v>
          </cell>
          <cell r="D9878">
            <v>1</v>
          </cell>
          <cell r="E9878" t="str">
            <v>N</v>
          </cell>
        </row>
        <row r="9879">
          <cell r="C9879">
            <v>0</v>
          </cell>
          <cell r="D9879">
            <v>1</v>
          </cell>
          <cell r="E9879" t="str">
            <v>N</v>
          </cell>
        </row>
        <row r="9880">
          <cell r="C9880">
            <v>0</v>
          </cell>
          <cell r="D9880">
            <v>1</v>
          </cell>
          <cell r="E9880" t="str">
            <v>N</v>
          </cell>
        </row>
        <row r="9881">
          <cell r="C9881">
            <v>0</v>
          </cell>
          <cell r="D9881">
            <v>1</v>
          </cell>
          <cell r="E9881" t="str">
            <v>N</v>
          </cell>
        </row>
        <row r="9882">
          <cell r="C9882">
            <v>0</v>
          </cell>
          <cell r="D9882">
            <v>1</v>
          </cell>
          <cell r="E9882" t="str">
            <v>N</v>
          </cell>
        </row>
        <row r="9883">
          <cell r="C9883">
            <v>0</v>
          </cell>
          <cell r="D9883">
            <v>1</v>
          </cell>
          <cell r="E9883" t="str">
            <v>N</v>
          </cell>
        </row>
        <row r="9884">
          <cell r="C9884">
            <v>0</v>
          </cell>
          <cell r="D9884">
            <v>1</v>
          </cell>
          <cell r="E9884" t="str">
            <v>N</v>
          </cell>
        </row>
        <row r="9885">
          <cell r="C9885">
            <v>0</v>
          </cell>
          <cell r="D9885">
            <v>1</v>
          </cell>
          <cell r="E9885" t="str">
            <v>N</v>
          </cell>
        </row>
        <row r="9886">
          <cell r="C9886">
            <v>0</v>
          </cell>
          <cell r="D9886">
            <v>1</v>
          </cell>
          <cell r="E9886" t="str">
            <v>N</v>
          </cell>
        </row>
        <row r="9887">
          <cell r="C9887">
            <v>0</v>
          </cell>
          <cell r="D9887">
            <v>1</v>
          </cell>
          <cell r="E9887" t="str">
            <v>N</v>
          </cell>
        </row>
        <row r="9888">
          <cell r="C9888">
            <v>0</v>
          </cell>
          <cell r="D9888">
            <v>1</v>
          </cell>
          <cell r="E9888" t="str">
            <v>N</v>
          </cell>
        </row>
        <row r="9889">
          <cell r="C9889">
            <v>0</v>
          </cell>
          <cell r="D9889">
            <v>1</v>
          </cell>
          <cell r="E9889" t="str">
            <v>N</v>
          </cell>
        </row>
        <row r="9890">
          <cell r="C9890">
            <v>0</v>
          </cell>
          <cell r="D9890">
            <v>1</v>
          </cell>
          <cell r="E9890" t="str">
            <v>N</v>
          </cell>
        </row>
        <row r="9891">
          <cell r="C9891">
            <v>0</v>
          </cell>
          <cell r="D9891">
            <v>1</v>
          </cell>
          <cell r="E9891" t="str">
            <v>N</v>
          </cell>
        </row>
        <row r="9892">
          <cell r="C9892">
            <v>0</v>
          </cell>
          <cell r="D9892">
            <v>1</v>
          </cell>
          <cell r="E9892" t="str">
            <v>N</v>
          </cell>
        </row>
        <row r="9893">
          <cell r="C9893">
            <v>0</v>
          </cell>
          <cell r="D9893">
            <v>1</v>
          </cell>
          <cell r="E9893" t="str">
            <v>N</v>
          </cell>
        </row>
        <row r="9894">
          <cell r="C9894">
            <v>0</v>
          </cell>
          <cell r="D9894">
            <v>1</v>
          </cell>
          <cell r="E9894" t="str">
            <v>N</v>
          </cell>
        </row>
        <row r="9895">
          <cell r="C9895">
            <v>0</v>
          </cell>
          <cell r="D9895">
            <v>1</v>
          </cell>
          <cell r="E9895" t="str">
            <v>N</v>
          </cell>
        </row>
        <row r="9896">
          <cell r="C9896">
            <v>0</v>
          </cell>
          <cell r="D9896">
            <v>1</v>
          </cell>
          <cell r="E9896" t="str">
            <v>N</v>
          </cell>
        </row>
        <row r="9897">
          <cell r="C9897">
            <v>0</v>
          </cell>
          <cell r="D9897">
            <v>1</v>
          </cell>
          <cell r="E9897" t="str">
            <v>N</v>
          </cell>
        </row>
        <row r="9898">
          <cell r="C9898">
            <v>0</v>
          </cell>
          <cell r="D9898">
            <v>1</v>
          </cell>
          <cell r="E9898" t="str">
            <v>N</v>
          </cell>
        </row>
        <row r="9899">
          <cell r="C9899">
            <v>0</v>
          </cell>
          <cell r="D9899">
            <v>1</v>
          </cell>
          <cell r="E9899" t="str">
            <v>N</v>
          </cell>
        </row>
        <row r="9900">
          <cell r="C9900">
            <v>0</v>
          </cell>
          <cell r="D9900">
            <v>1</v>
          </cell>
          <cell r="E9900" t="str">
            <v>N</v>
          </cell>
        </row>
        <row r="9901">
          <cell r="C9901">
            <v>0</v>
          </cell>
          <cell r="D9901">
            <v>1</v>
          </cell>
          <cell r="E9901" t="str">
            <v>N</v>
          </cell>
        </row>
        <row r="9902">
          <cell r="C9902">
            <v>0</v>
          </cell>
          <cell r="D9902">
            <v>1</v>
          </cell>
          <cell r="E9902" t="str">
            <v>N</v>
          </cell>
        </row>
        <row r="9903">
          <cell r="C9903">
            <v>0</v>
          </cell>
          <cell r="D9903">
            <v>1</v>
          </cell>
          <cell r="E9903" t="str">
            <v>N</v>
          </cell>
        </row>
        <row r="9904">
          <cell r="C9904">
            <v>0</v>
          </cell>
          <cell r="D9904">
            <v>1</v>
          </cell>
          <cell r="E9904" t="str">
            <v>N</v>
          </cell>
        </row>
        <row r="9905">
          <cell r="C9905">
            <v>0</v>
          </cell>
          <cell r="D9905">
            <v>1</v>
          </cell>
          <cell r="E9905" t="str">
            <v>N</v>
          </cell>
        </row>
        <row r="9906">
          <cell r="C9906">
            <v>0</v>
          </cell>
          <cell r="D9906">
            <v>1</v>
          </cell>
          <cell r="E9906" t="str">
            <v>N</v>
          </cell>
        </row>
        <row r="9907">
          <cell r="C9907">
            <v>0</v>
          </cell>
          <cell r="D9907">
            <v>1</v>
          </cell>
          <cell r="E9907" t="str">
            <v>N</v>
          </cell>
        </row>
        <row r="9908">
          <cell r="C9908">
            <v>0</v>
          </cell>
          <cell r="D9908">
            <v>1</v>
          </cell>
          <cell r="E9908" t="str">
            <v>N</v>
          </cell>
        </row>
        <row r="9909">
          <cell r="C9909">
            <v>0</v>
          </cell>
          <cell r="D9909">
            <v>1</v>
          </cell>
          <cell r="E9909" t="str">
            <v>N</v>
          </cell>
        </row>
        <row r="9910">
          <cell r="C9910">
            <v>0</v>
          </cell>
          <cell r="D9910">
            <v>1</v>
          </cell>
          <cell r="E9910" t="str">
            <v>N</v>
          </cell>
        </row>
        <row r="9911">
          <cell r="C9911">
            <v>0</v>
          </cell>
          <cell r="D9911">
            <v>1</v>
          </cell>
          <cell r="E9911" t="str">
            <v>N</v>
          </cell>
        </row>
        <row r="9912">
          <cell r="C9912">
            <v>0</v>
          </cell>
          <cell r="D9912">
            <v>1</v>
          </cell>
          <cell r="E9912" t="str">
            <v>N</v>
          </cell>
        </row>
        <row r="9913">
          <cell r="C9913">
            <v>0</v>
          </cell>
          <cell r="D9913">
            <v>1</v>
          </cell>
          <cell r="E9913" t="str">
            <v>N</v>
          </cell>
        </row>
        <row r="9914">
          <cell r="C9914">
            <v>0</v>
          </cell>
          <cell r="D9914">
            <v>1</v>
          </cell>
          <cell r="E9914" t="str">
            <v>N</v>
          </cell>
        </row>
        <row r="9915">
          <cell r="C9915">
            <v>0</v>
          </cell>
          <cell r="D9915">
            <v>1</v>
          </cell>
          <cell r="E9915" t="str">
            <v>N</v>
          </cell>
        </row>
        <row r="9916">
          <cell r="C9916">
            <v>0</v>
          </cell>
          <cell r="D9916">
            <v>1</v>
          </cell>
          <cell r="E9916" t="str">
            <v>N</v>
          </cell>
        </row>
        <row r="9917">
          <cell r="C9917">
            <v>0</v>
          </cell>
          <cell r="D9917">
            <v>1</v>
          </cell>
          <cell r="E9917" t="str">
            <v>N</v>
          </cell>
        </row>
        <row r="9918">
          <cell r="C9918">
            <v>0</v>
          </cell>
          <cell r="D9918">
            <v>1</v>
          </cell>
          <cell r="E9918" t="str">
            <v>N</v>
          </cell>
        </row>
        <row r="9919">
          <cell r="C9919">
            <v>0</v>
          </cell>
          <cell r="D9919">
            <v>1</v>
          </cell>
          <cell r="E9919" t="str">
            <v>N</v>
          </cell>
        </row>
        <row r="9920">
          <cell r="C9920">
            <v>0</v>
          </cell>
          <cell r="D9920">
            <v>1</v>
          </cell>
          <cell r="E9920" t="str">
            <v>N</v>
          </cell>
        </row>
        <row r="9921">
          <cell r="C9921">
            <v>0</v>
          </cell>
          <cell r="D9921">
            <v>1</v>
          </cell>
          <cell r="E9921" t="str">
            <v>N</v>
          </cell>
        </row>
        <row r="9922">
          <cell r="C9922">
            <v>0</v>
          </cell>
          <cell r="D9922">
            <v>1</v>
          </cell>
          <cell r="E9922" t="str">
            <v>N</v>
          </cell>
        </row>
        <row r="9923">
          <cell r="C9923">
            <v>0</v>
          </cell>
          <cell r="D9923">
            <v>1</v>
          </cell>
          <cell r="E9923" t="str">
            <v>N</v>
          </cell>
        </row>
        <row r="9924">
          <cell r="C9924">
            <v>0</v>
          </cell>
          <cell r="D9924">
            <v>1</v>
          </cell>
          <cell r="E9924" t="str">
            <v>N</v>
          </cell>
        </row>
        <row r="9925">
          <cell r="C9925">
            <v>0</v>
          </cell>
          <cell r="D9925">
            <v>1</v>
          </cell>
          <cell r="E9925" t="str">
            <v>N</v>
          </cell>
        </row>
        <row r="9926">
          <cell r="C9926">
            <v>0</v>
          </cell>
          <cell r="D9926">
            <v>1</v>
          </cell>
          <cell r="E9926" t="str">
            <v>N</v>
          </cell>
        </row>
        <row r="9927">
          <cell r="C9927">
            <v>0</v>
          </cell>
          <cell r="D9927">
            <v>1</v>
          </cell>
          <cell r="E9927" t="str">
            <v>N</v>
          </cell>
        </row>
        <row r="9928">
          <cell r="C9928">
            <v>0</v>
          </cell>
          <cell r="D9928">
            <v>1</v>
          </cell>
          <cell r="E9928" t="str">
            <v>N</v>
          </cell>
        </row>
        <row r="9929">
          <cell r="C9929">
            <v>0</v>
          </cell>
          <cell r="D9929">
            <v>1</v>
          </cell>
          <cell r="E9929" t="str">
            <v>N</v>
          </cell>
        </row>
        <row r="9930">
          <cell r="C9930">
            <v>0</v>
          </cell>
          <cell r="D9930">
            <v>1</v>
          </cell>
          <cell r="E9930" t="str">
            <v>N</v>
          </cell>
        </row>
        <row r="9931">
          <cell r="C9931">
            <v>0</v>
          </cell>
          <cell r="D9931">
            <v>1</v>
          </cell>
          <cell r="E9931" t="str">
            <v>N</v>
          </cell>
        </row>
        <row r="9932">
          <cell r="C9932">
            <v>0</v>
          </cell>
          <cell r="D9932">
            <v>1</v>
          </cell>
          <cell r="E9932" t="str">
            <v>N</v>
          </cell>
        </row>
        <row r="9933">
          <cell r="C9933">
            <v>0</v>
          </cell>
          <cell r="D9933">
            <v>1</v>
          </cell>
          <cell r="E9933" t="str">
            <v>N</v>
          </cell>
        </row>
        <row r="9934">
          <cell r="C9934">
            <v>0</v>
          </cell>
          <cell r="D9934">
            <v>1</v>
          </cell>
          <cell r="E9934" t="str">
            <v>N</v>
          </cell>
        </row>
        <row r="9935">
          <cell r="C9935">
            <v>0</v>
          </cell>
          <cell r="D9935">
            <v>1</v>
          </cell>
          <cell r="E9935" t="str">
            <v>N</v>
          </cell>
        </row>
        <row r="9936">
          <cell r="C9936">
            <v>0</v>
          </cell>
          <cell r="D9936">
            <v>1</v>
          </cell>
          <cell r="E9936" t="str">
            <v>N</v>
          </cell>
        </row>
        <row r="9937">
          <cell r="C9937">
            <v>0</v>
          </cell>
          <cell r="D9937">
            <v>1</v>
          </cell>
          <cell r="E9937" t="str">
            <v>N</v>
          </cell>
        </row>
        <row r="9938">
          <cell r="C9938">
            <v>0</v>
          </cell>
          <cell r="D9938">
            <v>1</v>
          </cell>
          <cell r="E9938" t="str">
            <v>N</v>
          </cell>
        </row>
        <row r="9939">
          <cell r="C9939">
            <v>0</v>
          </cell>
          <cell r="D9939">
            <v>1</v>
          </cell>
          <cell r="E9939" t="str">
            <v>N</v>
          </cell>
        </row>
        <row r="9940">
          <cell r="C9940">
            <v>0</v>
          </cell>
          <cell r="D9940">
            <v>1</v>
          </cell>
          <cell r="E9940" t="str">
            <v>N</v>
          </cell>
        </row>
        <row r="9941">
          <cell r="C9941">
            <v>0</v>
          </cell>
          <cell r="D9941">
            <v>1</v>
          </cell>
          <cell r="E9941" t="str">
            <v>N</v>
          </cell>
        </row>
        <row r="9942">
          <cell r="C9942">
            <v>0</v>
          </cell>
          <cell r="D9942">
            <v>1</v>
          </cell>
          <cell r="E9942" t="str">
            <v>N</v>
          </cell>
        </row>
        <row r="9943">
          <cell r="C9943">
            <v>0</v>
          </cell>
          <cell r="D9943">
            <v>1</v>
          </cell>
          <cell r="E9943" t="str">
            <v>N</v>
          </cell>
        </row>
        <row r="9944">
          <cell r="C9944">
            <v>0</v>
          </cell>
          <cell r="D9944">
            <v>1</v>
          </cell>
          <cell r="E9944" t="str">
            <v>N</v>
          </cell>
        </row>
        <row r="9945">
          <cell r="C9945">
            <v>0</v>
          </cell>
          <cell r="D9945">
            <v>1</v>
          </cell>
          <cell r="E9945" t="str">
            <v>N</v>
          </cell>
        </row>
        <row r="9946">
          <cell r="C9946">
            <v>0</v>
          </cell>
          <cell r="D9946">
            <v>1</v>
          </cell>
          <cell r="E9946" t="str">
            <v>N</v>
          </cell>
        </row>
        <row r="9947">
          <cell r="C9947">
            <v>0</v>
          </cell>
          <cell r="D9947">
            <v>1</v>
          </cell>
          <cell r="E9947" t="str">
            <v>N</v>
          </cell>
        </row>
        <row r="9948">
          <cell r="C9948">
            <v>0</v>
          </cell>
          <cell r="D9948">
            <v>1</v>
          </cell>
          <cell r="E9948" t="str">
            <v>N</v>
          </cell>
        </row>
        <row r="9949">
          <cell r="C9949">
            <v>0</v>
          </cell>
          <cell r="D9949">
            <v>1</v>
          </cell>
          <cell r="E9949" t="str">
            <v>N</v>
          </cell>
        </row>
        <row r="9950">
          <cell r="C9950">
            <v>0</v>
          </cell>
          <cell r="D9950">
            <v>1</v>
          </cell>
          <cell r="E9950" t="str">
            <v>N</v>
          </cell>
        </row>
        <row r="9951">
          <cell r="C9951">
            <v>0</v>
          </cell>
          <cell r="D9951">
            <v>1</v>
          </cell>
          <cell r="E9951" t="str">
            <v>N</v>
          </cell>
        </row>
        <row r="9952">
          <cell r="C9952">
            <v>0</v>
          </cell>
          <cell r="D9952">
            <v>1</v>
          </cell>
          <cell r="E9952" t="str">
            <v>N</v>
          </cell>
        </row>
        <row r="9953">
          <cell r="C9953">
            <v>0</v>
          </cell>
          <cell r="D9953">
            <v>1</v>
          </cell>
          <cell r="E9953" t="str">
            <v>N</v>
          </cell>
        </row>
        <row r="9954">
          <cell r="C9954">
            <v>0</v>
          </cell>
          <cell r="D9954">
            <v>1</v>
          </cell>
          <cell r="E9954" t="str">
            <v>N</v>
          </cell>
        </row>
        <row r="9955">
          <cell r="C9955">
            <v>0</v>
          </cell>
          <cell r="D9955">
            <v>1</v>
          </cell>
          <cell r="E9955" t="str">
            <v>N</v>
          </cell>
        </row>
        <row r="9956">
          <cell r="C9956">
            <v>0</v>
          </cell>
          <cell r="D9956">
            <v>1</v>
          </cell>
          <cell r="E9956" t="str">
            <v>N</v>
          </cell>
        </row>
        <row r="9957">
          <cell r="C9957">
            <v>0</v>
          </cell>
          <cell r="D9957">
            <v>1</v>
          </cell>
          <cell r="E9957" t="str">
            <v>N</v>
          </cell>
        </row>
        <row r="9958">
          <cell r="C9958">
            <v>0</v>
          </cell>
          <cell r="D9958">
            <v>1</v>
          </cell>
          <cell r="E9958" t="str">
            <v>N</v>
          </cell>
        </row>
        <row r="9959">
          <cell r="C9959">
            <v>0</v>
          </cell>
          <cell r="D9959">
            <v>1</v>
          </cell>
          <cell r="E9959" t="str">
            <v>N</v>
          </cell>
        </row>
        <row r="9960">
          <cell r="C9960">
            <v>0</v>
          </cell>
          <cell r="D9960">
            <v>1</v>
          </cell>
          <cell r="E9960" t="str">
            <v>N</v>
          </cell>
        </row>
        <row r="9961">
          <cell r="C9961">
            <v>0</v>
          </cell>
          <cell r="D9961">
            <v>1</v>
          </cell>
          <cell r="E9961" t="str">
            <v>N</v>
          </cell>
        </row>
        <row r="9962">
          <cell r="C9962">
            <v>0</v>
          </cell>
          <cell r="D9962">
            <v>1</v>
          </cell>
          <cell r="E9962" t="str">
            <v>N</v>
          </cell>
        </row>
        <row r="9963">
          <cell r="C9963">
            <v>0</v>
          </cell>
          <cell r="D9963">
            <v>1</v>
          </cell>
          <cell r="E9963" t="str">
            <v>N</v>
          </cell>
        </row>
        <row r="9964">
          <cell r="C9964">
            <v>0</v>
          </cell>
          <cell r="D9964">
            <v>1</v>
          </cell>
          <cell r="E9964" t="str">
            <v>N</v>
          </cell>
        </row>
        <row r="9965">
          <cell r="C9965">
            <v>0</v>
          </cell>
          <cell r="D9965">
            <v>1</v>
          </cell>
          <cell r="E9965" t="str">
            <v>N</v>
          </cell>
        </row>
        <row r="9966">
          <cell r="C9966">
            <v>0</v>
          </cell>
          <cell r="D9966">
            <v>1</v>
          </cell>
          <cell r="E9966" t="str">
            <v>N</v>
          </cell>
        </row>
        <row r="9967">
          <cell r="C9967">
            <v>0</v>
          </cell>
          <cell r="D9967">
            <v>1</v>
          </cell>
          <cell r="E9967" t="str">
            <v>N</v>
          </cell>
        </row>
        <row r="9968">
          <cell r="C9968">
            <v>0</v>
          </cell>
          <cell r="D9968">
            <v>1</v>
          </cell>
          <cell r="E9968" t="str">
            <v>N</v>
          </cell>
        </row>
        <row r="9969">
          <cell r="C9969">
            <v>0</v>
          </cell>
          <cell r="D9969">
            <v>1</v>
          </cell>
          <cell r="E9969" t="str">
            <v>N</v>
          </cell>
        </row>
        <row r="9970">
          <cell r="C9970">
            <v>0</v>
          </cell>
          <cell r="D9970">
            <v>1</v>
          </cell>
          <cell r="E9970" t="str">
            <v>N</v>
          </cell>
        </row>
        <row r="9971">
          <cell r="C9971">
            <v>0</v>
          </cell>
          <cell r="D9971">
            <v>1</v>
          </cell>
          <cell r="E9971" t="str">
            <v>N</v>
          </cell>
        </row>
        <row r="9972">
          <cell r="C9972">
            <v>0</v>
          </cell>
          <cell r="D9972">
            <v>1</v>
          </cell>
          <cell r="E9972" t="str">
            <v>N</v>
          </cell>
        </row>
        <row r="9973">
          <cell r="C9973">
            <v>0</v>
          </cell>
          <cell r="D9973">
            <v>1</v>
          </cell>
          <cell r="E9973" t="str">
            <v>N</v>
          </cell>
        </row>
        <row r="9974">
          <cell r="C9974">
            <v>0</v>
          </cell>
          <cell r="D9974">
            <v>1</v>
          </cell>
          <cell r="E9974" t="str">
            <v>N</v>
          </cell>
        </row>
        <row r="9975">
          <cell r="C9975">
            <v>0</v>
          </cell>
          <cell r="D9975">
            <v>1</v>
          </cell>
          <cell r="E9975" t="str">
            <v>N</v>
          </cell>
        </row>
        <row r="9976">
          <cell r="C9976">
            <v>0</v>
          </cell>
          <cell r="D9976">
            <v>1</v>
          </cell>
          <cell r="E9976" t="str">
            <v>N</v>
          </cell>
        </row>
        <row r="9977">
          <cell r="C9977">
            <v>0</v>
          </cell>
          <cell r="D9977">
            <v>1</v>
          </cell>
          <cell r="E9977" t="str">
            <v>N</v>
          </cell>
        </row>
        <row r="9978">
          <cell r="C9978">
            <v>0</v>
          </cell>
          <cell r="D9978">
            <v>1</v>
          </cell>
          <cell r="E9978" t="str">
            <v>N</v>
          </cell>
        </row>
        <row r="9979">
          <cell r="C9979">
            <v>0</v>
          </cell>
          <cell r="D9979">
            <v>1</v>
          </cell>
          <cell r="E9979" t="str">
            <v>N</v>
          </cell>
        </row>
        <row r="9980">
          <cell r="C9980">
            <v>0</v>
          </cell>
          <cell r="D9980">
            <v>1</v>
          </cell>
          <cell r="E9980" t="str">
            <v>N</v>
          </cell>
        </row>
        <row r="9981">
          <cell r="C9981">
            <v>0</v>
          </cell>
          <cell r="D9981">
            <v>1</v>
          </cell>
          <cell r="E9981" t="str">
            <v>N</v>
          </cell>
        </row>
        <row r="9982">
          <cell r="C9982">
            <v>0</v>
          </cell>
          <cell r="D9982">
            <v>1</v>
          </cell>
          <cell r="E9982" t="str">
            <v>N</v>
          </cell>
        </row>
        <row r="9983">
          <cell r="C9983">
            <v>0</v>
          </cell>
          <cell r="D9983">
            <v>1</v>
          </cell>
          <cell r="E9983" t="str">
            <v>N</v>
          </cell>
        </row>
        <row r="9984">
          <cell r="C9984">
            <v>0</v>
          </cell>
          <cell r="D9984">
            <v>1</v>
          </cell>
          <cell r="E9984" t="str">
            <v>N</v>
          </cell>
        </row>
        <row r="9985">
          <cell r="C9985">
            <v>0</v>
          </cell>
          <cell r="D9985">
            <v>1</v>
          </cell>
          <cell r="E9985" t="str">
            <v>N</v>
          </cell>
        </row>
        <row r="9986">
          <cell r="C9986">
            <v>0</v>
          </cell>
          <cell r="D9986">
            <v>1</v>
          </cell>
          <cell r="E9986" t="str">
            <v>N</v>
          </cell>
        </row>
        <row r="9987">
          <cell r="C9987">
            <v>0</v>
          </cell>
          <cell r="D9987">
            <v>1</v>
          </cell>
          <cell r="E9987" t="str">
            <v>N</v>
          </cell>
        </row>
        <row r="9988">
          <cell r="C9988">
            <v>0</v>
          </cell>
          <cell r="D9988">
            <v>1</v>
          </cell>
          <cell r="E9988" t="str">
            <v>N</v>
          </cell>
        </row>
        <row r="9989">
          <cell r="C9989">
            <v>0</v>
          </cell>
          <cell r="D9989">
            <v>1</v>
          </cell>
          <cell r="E9989" t="str">
            <v>N</v>
          </cell>
        </row>
        <row r="9990">
          <cell r="C9990">
            <v>0</v>
          </cell>
          <cell r="D9990">
            <v>1</v>
          </cell>
          <cell r="E9990" t="str">
            <v>N</v>
          </cell>
        </row>
        <row r="9991">
          <cell r="C9991">
            <v>0</v>
          </cell>
          <cell r="D9991">
            <v>1</v>
          </cell>
          <cell r="E9991" t="str">
            <v>N</v>
          </cell>
        </row>
        <row r="9992">
          <cell r="C9992">
            <v>0</v>
          </cell>
          <cell r="D9992">
            <v>1</v>
          </cell>
          <cell r="E9992" t="str">
            <v>N</v>
          </cell>
        </row>
        <row r="9993">
          <cell r="C9993">
            <v>0</v>
          </cell>
          <cell r="D9993">
            <v>1</v>
          </cell>
          <cell r="E9993" t="str">
            <v>N</v>
          </cell>
        </row>
        <row r="9994">
          <cell r="C9994">
            <v>0</v>
          </cell>
          <cell r="D9994">
            <v>1</v>
          </cell>
          <cell r="E9994" t="str">
            <v>N</v>
          </cell>
        </row>
        <row r="9995">
          <cell r="C9995">
            <v>0</v>
          </cell>
          <cell r="D9995">
            <v>1</v>
          </cell>
          <cell r="E9995" t="str">
            <v>N</v>
          </cell>
        </row>
        <row r="9996">
          <cell r="C9996">
            <v>0</v>
          </cell>
          <cell r="D9996">
            <v>1</v>
          </cell>
          <cell r="E9996" t="str">
            <v>N</v>
          </cell>
        </row>
        <row r="9997">
          <cell r="C9997">
            <v>0</v>
          </cell>
          <cell r="D9997">
            <v>1</v>
          </cell>
          <cell r="E9997" t="str">
            <v>N</v>
          </cell>
        </row>
        <row r="9998">
          <cell r="C9998">
            <v>0</v>
          </cell>
          <cell r="D9998">
            <v>1</v>
          </cell>
          <cell r="E9998" t="str">
            <v>N</v>
          </cell>
        </row>
        <row r="9999">
          <cell r="C9999">
            <v>0</v>
          </cell>
          <cell r="D9999">
            <v>1</v>
          </cell>
          <cell r="E9999" t="str">
            <v>N</v>
          </cell>
        </row>
        <row r="10000">
          <cell r="C10000">
            <v>0</v>
          </cell>
          <cell r="D10000">
            <v>1</v>
          </cell>
          <cell r="E10000" t="str">
            <v>N</v>
          </cell>
        </row>
        <row r="10001">
          <cell r="C10001">
            <v>0</v>
          </cell>
          <cell r="D10001">
            <v>1</v>
          </cell>
          <cell r="E10001" t="str">
            <v>N</v>
          </cell>
        </row>
        <row r="10002">
          <cell r="C10002">
            <v>0</v>
          </cell>
          <cell r="D10002">
            <v>1</v>
          </cell>
          <cell r="E10002" t="str">
            <v>N</v>
          </cell>
        </row>
        <row r="10003">
          <cell r="C10003">
            <v>0</v>
          </cell>
          <cell r="D10003">
            <v>1</v>
          </cell>
          <cell r="E10003" t="str">
            <v>N</v>
          </cell>
        </row>
        <row r="10004">
          <cell r="C10004">
            <v>0</v>
          </cell>
          <cell r="D10004">
            <v>1</v>
          </cell>
          <cell r="E10004" t="str">
            <v>N</v>
          </cell>
        </row>
        <row r="10005">
          <cell r="C10005">
            <v>0</v>
          </cell>
          <cell r="D10005">
            <v>1</v>
          </cell>
          <cell r="E10005" t="str">
            <v>N</v>
          </cell>
        </row>
        <row r="10006">
          <cell r="C10006">
            <v>0</v>
          </cell>
          <cell r="D10006">
            <v>1</v>
          </cell>
          <cell r="E10006" t="str">
            <v>N</v>
          </cell>
        </row>
        <row r="10007">
          <cell r="C10007">
            <v>0</v>
          </cell>
          <cell r="D10007">
            <v>1</v>
          </cell>
          <cell r="E10007" t="str">
            <v>N</v>
          </cell>
        </row>
        <row r="10008">
          <cell r="C10008">
            <v>0</v>
          </cell>
          <cell r="D10008">
            <v>1</v>
          </cell>
          <cell r="E10008" t="str">
            <v>N</v>
          </cell>
        </row>
        <row r="10009">
          <cell r="C10009">
            <v>0</v>
          </cell>
          <cell r="D10009">
            <v>1</v>
          </cell>
          <cell r="E10009" t="str">
            <v>N</v>
          </cell>
        </row>
        <row r="10010">
          <cell r="C10010">
            <v>0</v>
          </cell>
          <cell r="D10010">
            <v>1</v>
          </cell>
          <cell r="E10010" t="str">
            <v>N</v>
          </cell>
        </row>
        <row r="10011">
          <cell r="C10011">
            <v>0</v>
          </cell>
          <cell r="D10011">
            <v>1</v>
          </cell>
          <cell r="E10011" t="str">
            <v>N</v>
          </cell>
        </row>
        <row r="10012">
          <cell r="C10012">
            <v>0</v>
          </cell>
          <cell r="D10012">
            <v>1</v>
          </cell>
          <cell r="E10012" t="str">
            <v>N</v>
          </cell>
        </row>
        <row r="10013">
          <cell r="C10013">
            <v>0</v>
          </cell>
          <cell r="D10013">
            <v>1</v>
          </cell>
          <cell r="E10013" t="str">
            <v>N</v>
          </cell>
        </row>
        <row r="10014">
          <cell r="C10014">
            <v>0</v>
          </cell>
          <cell r="D10014">
            <v>1</v>
          </cell>
          <cell r="E10014" t="str">
            <v>N</v>
          </cell>
        </row>
        <row r="10015">
          <cell r="C10015">
            <v>0</v>
          </cell>
          <cell r="D10015">
            <v>1</v>
          </cell>
          <cell r="E10015" t="str">
            <v>N</v>
          </cell>
        </row>
        <row r="10016">
          <cell r="C10016">
            <v>0</v>
          </cell>
          <cell r="D10016">
            <v>1</v>
          </cell>
          <cell r="E10016" t="str">
            <v>N</v>
          </cell>
        </row>
        <row r="10017">
          <cell r="C10017">
            <v>0</v>
          </cell>
          <cell r="D10017">
            <v>1</v>
          </cell>
          <cell r="E10017" t="str">
            <v>N</v>
          </cell>
        </row>
        <row r="10018">
          <cell r="C10018">
            <v>0</v>
          </cell>
          <cell r="D10018">
            <v>1</v>
          </cell>
          <cell r="E10018" t="str">
            <v>N</v>
          </cell>
        </row>
        <row r="10019">
          <cell r="C10019">
            <v>0</v>
          </cell>
          <cell r="D10019">
            <v>1</v>
          </cell>
          <cell r="E10019" t="str">
            <v>N</v>
          </cell>
        </row>
        <row r="10020">
          <cell r="C10020">
            <v>0</v>
          </cell>
          <cell r="D10020">
            <v>1</v>
          </cell>
          <cell r="E10020" t="str">
            <v>N</v>
          </cell>
        </row>
        <row r="10021">
          <cell r="C10021">
            <v>0</v>
          </cell>
          <cell r="D10021">
            <v>1</v>
          </cell>
          <cell r="E10021" t="str">
            <v>N</v>
          </cell>
        </row>
        <row r="10022">
          <cell r="C10022">
            <v>0</v>
          </cell>
          <cell r="D10022">
            <v>1</v>
          </cell>
          <cell r="E10022" t="str">
            <v>N</v>
          </cell>
        </row>
        <row r="10023">
          <cell r="C10023">
            <v>0</v>
          </cell>
          <cell r="D10023">
            <v>1</v>
          </cell>
          <cell r="E10023" t="str">
            <v>N</v>
          </cell>
        </row>
        <row r="10024">
          <cell r="C10024">
            <v>0</v>
          </cell>
          <cell r="D10024">
            <v>1</v>
          </cell>
          <cell r="E10024" t="str">
            <v>N</v>
          </cell>
        </row>
        <row r="10025">
          <cell r="C10025">
            <v>0</v>
          </cell>
          <cell r="D10025">
            <v>1</v>
          </cell>
          <cell r="E10025" t="str">
            <v>N</v>
          </cell>
        </row>
        <row r="10026">
          <cell r="C10026">
            <v>0</v>
          </cell>
          <cell r="D10026">
            <v>1</v>
          </cell>
          <cell r="E10026" t="str">
            <v>N</v>
          </cell>
        </row>
        <row r="10027">
          <cell r="C10027">
            <v>0</v>
          </cell>
          <cell r="D10027">
            <v>1</v>
          </cell>
          <cell r="E10027" t="str">
            <v>N</v>
          </cell>
        </row>
        <row r="10028">
          <cell r="C10028">
            <v>0</v>
          </cell>
          <cell r="D10028">
            <v>1</v>
          </cell>
          <cell r="E10028" t="str">
            <v>N</v>
          </cell>
        </row>
        <row r="10029">
          <cell r="C10029">
            <v>0</v>
          </cell>
          <cell r="D10029">
            <v>1</v>
          </cell>
          <cell r="E10029" t="str">
            <v>N</v>
          </cell>
        </row>
        <row r="10030">
          <cell r="C10030">
            <v>0</v>
          </cell>
          <cell r="D10030">
            <v>1</v>
          </cell>
          <cell r="E10030" t="str">
            <v>N</v>
          </cell>
        </row>
        <row r="10031">
          <cell r="C10031">
            <v>0</v>
          </cell>
          <cell r="D10031">
            <v>1</v>
          </cell>
          <cell r="E10031" t="str">
            <v>N</v>
          </cell>
        </row>
        <row r="10032">
          <cell r="C10032">
            <v>0</v>
          </cell>
          <cell r="D10032">
            <v>1</v>
          </cell>
          <cell r="E10032" t="str">
            <v>N</v>
          </cell>
        </row>
        <row r="10033">
          <cell r="C10033">
            <v>0</v>
          </cell>
          <cell r="D10033">
            <v>1</v>
          </cell>
          <cell r="E10033" t="str">
            <v>N</v>
          </cell>
        </row>
        <row r="10034">
          <cell r="C10034">
            <v>0</v>
          </cell>
          <cell r="D10034">
            <v>1</v>
          </cell>
          <cell r="E10034" t="str">
            <v>N</v>
          </cell>
        </row>
        <row r="10035">
          <cell r="C10035">
            <v>0</v>
          </cell>
          <cell r="D10035">
            <v>1</v>
          </cell>
          <cell r="E10035" t="str">
            <v>N</v>
          </cell>
        </row>
        <row r="10036">
          <cell r="C10036">
            <v>0</v>
          </cell>
          <cell r="D10036">
            <v>1</v>
          </cell>
          <cell r="E10036" t="str">
            <v>N</v>
          </cell>
        </row>
        <row r="10037">
          <cell r="C10037">
            <v>0</v>
          </cell>
          <cell r="D10037">
            <v>1</v>
          </cell>
          <cell r="E10037" t="str">
            <v>N</v>
          </cell>
        </row>
        <row r="10038">
          <cell r="C10038">
            <v>0</v>
          </cell>
          <cell r="D10038">
            <v>1</v>
          </cell>
          <cell r="E10038" t="str">
            <v>N</v>
          </cell>
        </row>
        <row r="10039">
          <cell r="C10039">
            <v>0</v>
          </cell>
          <cell r="D10039">
            <v>1</v>
          </cell>
          <cell r="E10039" t="str">
            <v>N</v>
          </cell>
        </row>
        <row r="10040">
          <cell r="C10040">
            <v>0</v>
          </cell>
          <cell r="D10040">
            <v>1</v>
          </cell>
          <cell r="E10040" t="str">
            <v>N</v>
          </cell>
        </row>
        <row r="10041">
          <cell r="C10041">
            <v>0</v>
          </cell>
          <cell r="D10041">
            <v>1</v>
          </cell>
          <cell r="E10041" t="str">
            <v>N</v>
          </cell>
        </row>
        <row r="10042">
          <cell r="C10042">
            <v>0</v>
          </cell>
          <cell r="D10042">
            <v>1</v>
          </cell>
          <cell r="E10042" t="str">
            <v>N</v>
          </cell>
        </row>
        <row r="10043">
          <cell r="C10043">
            <v>0</v>
          </cell>
          <cell r="D10043">
            <v>1</v>
          </cell>
          <cell r="E10043" t="str">
            <v>N</v>
          </cell>
        </row>
        <row r="10044">
          <cell r="C10044">
            <v>0</v>
          </cell>
          <cell r="D10044">
            <v>1</v>
          </cell>
          <cell r="E10044" t="str">
            <v>N</v>
          </cell>
        </row>
        <row r="10045">
          <cell r="C10045">
            <v>0</v>
          </cell>
          <cell r="D10045">
            <v>1</v>
          </cell>
          <cell r="E10045" t="str">
            <v>N</v>
          </cell>
        </row>
        <row r="10046">
          <cell r="C10046">
            <v>0</v>
          </cell>
          <cell r="D10046">
            <v>1</v>
          </cell>
          <cell r="E10046" t="str">
            <v>N</v>
          </cell>
        </row>
        <row r="10047">
          <cell r="C10047">
            <v>0</v>
          </cell>
          <cell r="D10047">
            <v>1</v>
          </cell>
          <cell r="E10047" t="str">
            <v>N</v>
          </cell>
        </row>
        <row r="10048">
          <cell r="C10048">
            <v>0</v>
          </cell>
          <cell r="D10048">
            <v>1</v>
          </cell>
          <cell r="E10048" t="str">
            <v>N</v>
          </cell>
        </row>
        <row r="10049">
          <cell r="C10049">
            <v>0</v>
          </cell>
          <cell r="D10049">
            <v>1</v>
          </cell>
          <cell r="E10049" t="str">
            <v>N</v>
          </cell>
        </row>
        <row r="10050">
          <cell r="C10050">
            <v>0</v>
          </cell>
          <cell r="D10050">
            <v>1</v>
          </cell>
          <cell r="E10050" t="str">
            <v>N</v>
          </cell>
        </row>
        <row r="10051">
          <cell r="C10051">
            <v>0</v>
          </cell>
          <cell r="D10051">
            <v>1</v>
          </cell>
          <cell r="E10051" t="str">
            <v>N</v>
          </cell>
        </row>
        <row r="10052">
          <cell r="C10052">
            <v>0</v>
          </cell>
          <cell r="D10052">
            <v>1</v>
          </cell>
          <cell r="E10052" t="str">
            <v>N</v>
          </cell>
        </row>
        <row r="10053">
          <cell r="C10053">
            <v>0</v>
          </cell>
          <cell r="D10053">
            <v>1</v>
          </cell>
          <cell r="E10053" t="str">
            <v>N</v>
          </cell>
        </row>
        <row r="10054">
          <cell r="C10054">
            <v>0</v>
          </cell>
          <cell r="D10054">
            <v>1</v>
          </cell>
          <cell r="E10054" t="str">
            <v>N</v>
          </cell>
        </row>
        <row r="10055">
          <cell r="C10055">
            <v>0</v>
          </cell>
          <cell r="D10055">
            <v>1</v>
          </cell>
          <cell r="E10055" t="str">
            <v>N</v>
          </cell>
        </row>
        <row r="10056">
          <cell r="C10056">
            <v>0</v>
          </cell>
          <cell r="D10056">
            <v>1</v>
          </cell>
          <cell r="E10056" t="str">
            <v>N</v>
          </cell>
        </row>
        <row r="10057">
          <cell r="C10057">
            <v>0</v>
          </cell>
          <cell r="D10057">
            <v>1</v>
          </cell>
          <cell r="E10057" t="str">
            <v>N</v>
          </cell>
        </row>
        <row r="10058">
          <cell r="C10058">
            <v>0</v>
          </cell>
          <cell r="D10058">
            <v>1</v>
          </cell>
          <cell r="E10058" t="str">
            <v>N</v>
          </cell>
        </row>
        <row r="10059">
          <cell r="C10059">
            <v>0</v>
          </cell>
          <cell r="D10059">
            <v>1</v>
          </cell>
          <cell r="E10059" t="str">
            <v>N</v>
          </cell>
        </row>
        <row r="10060">
          <cell r="C10060">
            <v>0</v>
          </cell>
          <cell r="D10060">
            <v>1</v>
          </cell>
          <cell r="E10060" t="str">
            <v>N</v>
          </cell>
        </row>
        <row r="10061">
          <cell r="C10061">
            <v>0</v>
          </cell>
          <cell r="D10061">
            <v>1</v>
          </cell>
          <cell r="E10061" t="str">
            <v>N</v>
          </cell>
        </row>
        <row r="10062">
          <cell r="C10062">
            <v>0</v>
          </cell>
          <cell r="D10062">
            <v>1</v>
          </cell>
          <cell r="E10062" t="str">
            <v>N</v>
          </cell>
        </row>
        <row r="10063">
          <cell r="C10063">
            <v>0</v>
          </cell>
          <cell r="D10063">
            <v>1</v>
          </cell>
          <cell r="E10063" t="str">
            <v>N</v>
          </cell>
        </row>
        <row r="10064">
          <cell r="C10064">
            <v>0</v>
          </cell>
          <cell r="D10064">
            <v>1</v>
          </cell>
          <cell r="E10064" t="str">
            <v>N</v>
          </cell>
        </row>
        <row r="10065">
          <cell r="C10065">
            <v>0</v>
          </cell>
          <cell r="D10065">
            <v>1</v>
          </cell>
          <cell r="E10065" t="str">
            <v>N</v>
          </cell>
        </row>
        <row r="10066">
          <cell r="C10066">
            <v>0</v>
          </cell>
          <cell r="D10066">
            <v>1</v>
          </cell>
          <cell r="E10066" t="str">
            <v>N</v>
          </cell>
        </row>
        <row r="10067">
          <cell r="C10067">
            <v>0</v>
          </cell>
          <cell r="D10067">
            <v>1</v>
          </cell>
          <cell r="E10067" t="str">
            <v>N</v>
          </cell>
        </row>
        <row r="10068">
          <cell r="C10068">
            <v>0</v>
          </cell>
          <cell r="D10068">
            <v>1</v>
          </cell>
          <cell r="E10068" t="str">
            <v>N</v>
          </cell>
        </row>
        <row r="10069">
          <cell r="C10069">
            <v>0</v>
          </cell>
          <cell r="D10069">
            <v>1</v>
          </cell>
          <cell r="E10069" t="str">
            <v>N</v>
          </cell>
        </row>
        <row r="10070">
          <cell r="C10070">
            <v>0</v>
          </cell>
          <cell r="D10070">
            <v>1</v>
          </cell>
          <cell r="E10070" t="str">
            <v>N</v>
          </cell>
        </row>
        <row r="10071">
          <cell r="C10071">
            <v>0</v>
          </cell>
          <cell r="D10071">
            <v>1</v>
          </cell>
          <cell r="E10071" t="str">
            <v>N</v>
          </cell>
        </row>
        <row r="10072">
          <cell r="C10072">
            <v>0</v>
          </cell>
          <cell r="D10072">
            <v>1</v>
          </cell>
          <cell r="E10072" t="str">
            <v>N</v>
          </cell>
        </row>
        <row r="10073">
          <cell r="C10073">
            <v>0</v>
          </cell>
          <cell r="D10073">
            <v>1</v>
          </cell>
          <cell r="E10073" t="str">
            <v>N</v>
          </cell>
        </row>
        <row r="10074">
          <cell r="C10074">
            <v>0</v>
          </cell>
          <cell r="D10074">
            <v>1</v>
          </cell>
          <cell r="E10074" t="str">
            <v>N</v>
          </cell>
        </row>
        <row r="10075">
          <cell r="C10075">
            <v>0</v>
          </cell>
          <cell r="D10075">
            <v>1</v>
          </cell>
          <cell r="E10075" t="str">
            <v>N</v>
          </cell>
        </row>
        <row r="10076">
          <cell r="C10076">
            <v>0</v>
          </cell>
          <cell r="D10076">
            <v>1</v>
          </cell>
          <cell r="E10076" t="str">
            <v>N</v>
          </cell>
        </row>
        <row r="10077">
          <cell r="C10077">
            <v>0</v>
          </cell>
          <cell r="D10077">
            <v>1</v>
          </cell>
          <cell r="E10077" t="str">
            <v>N</v>
          </cell>
        </row>
        <row r="10078">
          <cell r="C10078">
            <v>0</v>
          </cell>
          <cell r="D10078">
            <v>1</v>
          </cell>
          <cell r="E10078" t="str">
            <v>N</v>
          </cell>
        </row>
        <row r="10079">
          <cell r="C10079">
            <v>0</v>
          </cell>
          <cell r="D10079">
            <v>1</v>
          </cell>
          <cell r="E10079" t="str">
            <v>N</v>
          </cell>
        </row>
        <row r="10080">
          <cell r="C10080">
            <v>0</v>
          </cell>
          <cell r="D10080">
            <v>1</v>
          </cell>
          <cell r="E10080" t="str">
            <v>N</v>
          </cell>
        </row>
        <row r="10081">
          <cell r="C10081">
            <v>0</v>
          </cell>
          <cell r="D10081">
            <v>1</v>
          </cell>
          <cell r="E10081" t="str">
            <v>N</v>
          </cell>
        </row>
        <row r="10082">
          <cell r="C10082">
            <v>0</v>
          </cell>
          <cell r="D10082">
            <v>1</v>
          </cell>
          <cell r="E10082" t="str">
            <v>N</v>
          </cell>
        </row>
        <row r="10083">
          <cell r="C10083">
            <v>0</v>
          </cell>
          <cell r="D10083">
            <v>1</v>
          </cell>
          <cell r="E10083" t="str">
            <v>N</v>
          </cell>
        </row>
        <row r="10084">
          <cell r="C10084">
            <v>0</v>
          </cell>
          <cell r="D10084">
            <v>1</v>
          </cell>
          <cell r="E10084" t="str">
            <v>N</v>
          </cell>
        </row>
        <row r="10085">
          <cell r="C10085">
            <v>0</v>
          </cell>
          <cell r="D10085">
            <v>1</v>
          </cell>
          <cell r="E10085" t="str">
            <v>N</v>
          </cell>
        </row>
        <row r="10086">
          <cell r="C10086">
            <v>0</v>
          </cell>
          <cell r="D10086">
            <v>1</v>
          </cell>
          <cell r="E10086" t="str">
            <v>N</v>
          </cell>
        </row>
        <row r="10087">
          <cell r="C10087">
            <v>0</v>
          </cell>
          <cell r="D10087">
            <v>1</v>
          </cell>
          <cell r="E10087" t="str">
            <v>N</v>
          </cell>
        </row>
        <row r="10088">
          <cell r="C10088">
            <v>0</v>
          </cell>
          <cell r="D10088">
            <v>1</v>
          </cell>
          <cell r="E10088" t="str">
            <v>N</v>
          </cell>
        </row>
        <row r="10089">
          <cell r="C10089">
            <v>0</v>
          </cell>
          <cell r="D10089">
            <v>1</v>
          </cell>
          <cell r="E10089" t="str">
            <v>N</v>
          </cell>
        </row>
        <row r="10090">
          <cell r="C10090">
            <v>0</v>
          </cell>
          <cell r="D10090">
            <v>1</v>
          </cell>
          <cell r="E10090" t="str">
            <v>N</v>
          </cell>
        </row>
        <row r="10091">
          <cell r="C10091">
            <v>0</v>
          </cell>
          <cell r="D10091">
            <v>1</v>
          </cell>
          <cell r="E10091" t="str">
            <v>N</v>
          </cell>
        </row>
        <row r="10092">
          <cell r="C10092">
            <v>0</v>
          </cell>
          <cell r="D10092">
            <v>1</v>
          </cell>
          <cell r="E10092" t="str">
            <v>N</v>
          </cell>
        </row>
        <row r="10093">
          <cell r="C10093">
            <v>0</v>
          </cell>
          <cell r="D10093">
            <v>1</v>
          </cell>
          <cell r="E10093" t="str">
            <v>N</v>
          </cell>
        </row>
        <row r="10094">
          <cell r="C10094">
            <v>0</v>
          </cell>
          <cell r="D10094">
            <v>1</v>
          </cell>
          <cell r="E10094" t="str">
            <v>N</v>
          </cell>
        </row>
        <row r="10095">
          <cell r="C10095">
            <v>0</v>
          </cell>
          <cell r="D10095">
            <v>1</v>
          </cell>
          <cell r="E10095" t="str">
            <v>N</v>
          </cell>
        </row>
        <row r="10096">
          <cell r="C10096">
            <v>0</v>
          </cell>
          <cell r="D10096">
            <v>1</v>
          </cell>
          <cell r="E10096" t="str">
            <v>N</v>
          </cell>
        </row>
        <row r="10097">
          <cell r="C10097">
            <v>0</v>
          </cell>
          <cell r="D10097">
            <v>1</v>
          </cell>
          <cell r="E10097" t="str">
            <v>N</v>
          </cell>
        </row>
        <row r="10098">
          <cell r="C10098">
            <v>0</v>
          </cell>
          <cell r="D10098">
            <v>1</v>
          </cell>
          <cell r="E10098" t="str">
            <v>N</v>
          </cell>
        </row>
        <row r="10099">
          <cell r="C10099">
            <v>0</v>
          </cell>
          <cell r="D10099">
            <v>1</v>
          </cell>
          <cell r="E10099" t="str">
            <v>N</v>
          </cell>
        </row>
        <row r="10100">
          <cell r="C10100">
            <v>0</v>
          </cell>
          <cell r="D10100">
            <v>1</v>
          </cell>
          <cell r="E10100" t="str">
            <v>N</v>
          </cell>
        </row>
        <row r="10101">
          <cell r="C10101">
            <v>0</v>
          </cell>
          <cell r="D10101">
            <v>1</v>
          </cell>
          <cell r="E10101" t="str">
            <v>N</v>
          </cell>
        </row>
        <row r="10102">
          <cell r="C10102">
            <v>0</v>
          </cell>
          <cell r="D10102">
            <v>1</v>
          </cell>
          <cell r="E10102" t="str">
            <v>N</v>
          </cell>
        </row>
        <row r="10103">
          <cell r="C10103">
            <v>0</v>
          </cell>
          <cell r="D10103">
            <v>1</v>
          </cell>
          <cell r="E10103" t="str">
            <v>N</v>
          </cell>
        </row>
        <row r="10104">
          <cell r="C10104">
            <v>0</v>
          </cell>
          <cell r="D10104">
            <v>1</v>
          </cell>
          <cell r="E10104" t="str">
            <v>N</v>
          </cell>
        </row>
        <row r="10105">
          <cell r="C10105">
            <v>0</v>
          </cell>
          <cell r="D10105">
            <v>1</v>
          </cell>
          <cell r="E10105" t="str">
            <v>N</v>
          </cell>
        </row>
        <row r="10106">
          <cell r="C10106">
            <v>0</v>
          </cell>
          <cell r="D10106">
            <v>1</v>
          </cell>
          <cell r="E10106" t="str">
            <v>N</v>
          </cell>
        </row>
        <row r="10107">
          <cell r="C10107">
            <v>0</v>
          </cell>
          <cell r="D10107">
            <v>1</v>
          </cell>
          <cell r="E10107" t="str">
            <v>N</v>
          </cell>
        </row>
        <row r="10108">
          <cell r="C10108">
            <v>0</v>
          </cell>
          <cell r="D10108">
            <v>1</v>
          </cell>
          <cell r="E10108" t="str">
            <v>N</v>
          </cell>
        </row>
        <row r="10109">
          <cell r="C10109">
            <v>0</v>
          </cell>
          <cell r="D10109">
            <v>1</v>
          </cell>
          <cell r="E10109" t="str">
            <v>N</v>
          </cell>
        </row>
        <row r="10110">
          <cell r="C10110">
            <v>0</v>
          </cell>
          <cell r="D10110">
            <v>1</v>
          </cell>
          <cell r="E10110" t="str">
            <v>N</v>
          </cell>
        </row>
        <row r="10111">
          <cell r="C10111">
            <v>0</v>
          </cell>
          <cell r="D10111">
            <v>1</v>
          </cell>
          <cell r="E10111" t="str">
            <v>N</v>
          </cell>
        </row>
        <row r="10112">
          <cell r="C10112">
            <v>0</v>
          </cell>
          <cell r="D10112">
            <v>1</v>
          </cell>
          <cell r="E10112" t="str">
            <v>N</v>
          </cell>
        </row>
        <row r="10113">
          <cell r="C10113">
            <v>0</v>
          </cell>
          <cell r="D10113">
            <v>1</v>
          </cell>
          <cell r="E10113" t="str">
            <v>N</v>
          </cell>
        </row>
        <row r="10114">
          <cell r="C10114">
            <v>0</v>
          </cell>
          <cell r="D10114">
            <v>1</v>
          </cell>
          <cell r="E10114" t="str">
            <v>N</v>
          </cell>
        </row>
        <row r="10115">
          <cell r="C10115">
            <v>0</v>
          </cell>
          <cell r="D10115">
            <v>1</v>
          </cell>
          <cell r="E10115" t="str">
            <v>N</v>
          </cell>
        </row>
        <row r="10116">
          <cell r="C10116">
            <v>0</v>
          </cell>
          <cell r="D10116">
            <v>1</v>
          </cell>
          <cell r="E10116" t="str">
            <v>N</v>
          </cell>
        </row>
        <row r="10117">
          <cell r="C10117">
            <v>0</v>
          </cell>
          <cell r="D10117">
            <v>1</v>
          </cell>
          <cell r="E10117" t="str">
            <v>N</v>
          </cell>
        </row>
        <row r="10118">
          <cell r="C10118">
            <v>0</v>
          </cell>
          <cell r="D10118">
            <v>1</v>
          </cell>
          <cell r="E10118" t="str">
            <v>N</v>
          </cell>
        </row>
        <row r="10119">
          <cell r="C10119">
            <v>0</v>
          </cell>
          <cell r="D10119">
            <v>1</v>
          </cell>
          <cell r="E10119" t="str">
            <v>N</v>
          </cell>
        </row>
        <row r="10120">
          <cell r="C10120">
            <v>0</v>
          </cell>
          <cell r="D10120">
            <v>1</v>
          </cell>
          <cell r="E10120" t="str">
            <v>N</v>
          </cell>
        </row>
        <row r="10121">
          <cell r="C10121">
            <v>0</v>
          </cell>
          <cell r="D10121">
            <v>1</v>
          </cell>
          <cell r="E10121" t="str">
            <v>N</v>
          </cell>
        </row>
        <row r="10122">
          <cell r="C10122">
            <v>0</v>
          </cell>
          <cell r="D10122">
            <v>1</v>
          </cell>
          <cell r="E10122" t="str">
            <v>N</v>
          </cell>
        </row>
        <row r="10123">
          <cell r="C10123">
            <v>0</v>
          </cell>
          <cell r="D10123">
            <v>1</v>
          </cell>
          <cell r="E10123" t="str">
            <v>N</v>
          </cell>
        </row>
        <row r="10124">
          <cell r="C10124">
            <v>0</v>
          </cell>
          <cell r="D10124">
            <v>1</v>
          </cell>
          <cell r="E10124" t="str">
            <v>N</v>
          </cell>
        </row>
        <row r="10125">
          <cell r="C10125">
            <v>0</v>
          </cell>
          <cell r="D10125">
            <v>1</v>
          </cell>
          <cell r="E10125" t="str">
            <v>N</v>
          </cell>
        </row>
        <row r="10126">
          <cell r="C10126">
            <v>0</v>
          </cell>
          <cell r="D10126">
            <v>1</v>
          </cell>
          <cell r="E10126" t="str">
            <v>N</v>
          </cell>
        </row>
        <row r="10127">
          <cell r="C10127">
            <v>0</v>
          </cell>
          <cell r="D10127">
            <v>1</v>
          </cell>
          <cell r="E10127" t="str">
            <v>N</v>
          </cell>
        </row>
        <row r="10128">
          <cell r="C10128">
            <v>0</v>
          </cell>
          <cell r="D10128">
            <v>1</v>
          </cell>
          <cell r="E10128" t="str">
            <v>N</v>
          </cell>
        </row>
        <row r="10129">
          <cell r="C10129">
            <v>0</v>
          </cell>
          <cell r="D10129">
            <v>1</v>
          </cell>
          <cell r="E10129" t="str">
            <v>N</v>
          </cell>
        </row>
        <row r="10130">
          <cell r="C10130">
            <v>0</v>
          </cell>
          <cell r="D10130">
            <v>1</v>
          </cell>
          <cell r="E10130" t="str">
            <v>N</v>
          </cell>
        </row>
        <row r="10131">
          <cell r="C10131">
            <v>0</v>
          </cell>
          <cell r="D10131">
            <v>1</v>
          </cell>
          <cell r="E10131" t="str">
            <v>N</v>
          </cell>
        </row>
        <row r="10132">
          <cell r="C10132">
            <v>0</v>
          </cell>
          <cell r="D10132">
            <v>1</v>
          </cell>
          <cell r="E10132" t="str">
            <v>N</v>
          </cell>
        </row>
        <row r="10133">
          <cell r="C10133">
            <v>0</v>
          </cell>
          <cell r="D10133">
            <v>1</v>
          </cell>
          <cell r="E10133" t="str">
            <v>N</v>
          </cell>
        </row>
        <row r="10134">
          <cell r="C10134">
            <v>0</v>
          </cell>
          <cell r="D10134">
            <v>1</v>
          </cell>
          <cell r="E10134" t="str">
            <v>N</v>
          </cell>
        </row>
        <row r="10135">
          <cell r="C10135">
            <v>0</v>
          </cell>
          <cell r="D10135">
            <v>1</v>
          </cell>
          <cell r="E10135" t="str">
            <v>N</v>
          </cell>
        </row>
        <row r="10136">
          <cell r="C10136">
            <v>0</v>
          </cell>
          <cell r="D10136">
            <v>1</v>
          </cell>
          <cell r="E10136" t="str">
            <v>N</v>
          </cell>
        </row>
        <row r="10137">
          <cell r="C10137">
            <v>0</v>
          </cell>
          <cell r="D10137">
            <v>1</v>
          </cell>
          <cell r="E10137" t="str">
            <v>N</v>
          </cell>
        </row>
        <row r="10138">
          <cell r="C10138">
            <v>0</v>
          </cell>
          <cell r="D10138">
            <v>1</v>
          </cell>
          <cell r="E10138" t="str">
            <v>N</v>
          </cell>
        </row>
        <row r="10139">
          <cell r="C10139">
            <v>0</v>
          </cell>
          <cell r="D10139">
            <v>1</v>
          </cell>
          <cell r="E10139" t="str">
            <v>N</v>
          </cell>
        </row>
        <row r="10140">
          <cell r="C10140">
            <v>0</v>
          </cell>
          <cell r="D10140">
            <v>1</v>
          </cell>
          <cell r="E10140" t="str">
            <v>N</v>
          </cell>
        </row>
        <row r="10141">
          <cell r="C10141">
            <v>0</v>
          </cell>
          <cell r="D10141">
            <v>1</v>
          </cell>
          <cell r="E10141" t="str">
            <v>N</v>
          </cell>
        </row>
        <row r="10142">
          <cell r="C10142">
            <v>0</v>
          </cell>
          <cell r="D10142">
            <v>1</v>
          </cell>
          <cell r="E10142" t="str">
            <v>N</v>
          </cell>
        </row>
        <row r="10143">
          <cell r="C10143">
            <v>0</v>
          </cell>
          <cell r="D10143">
            <v>1</v>
          </cell>
          <cell r="E10143" t="str">
            <v>N</v>
          </cell>
        </row>
        <row r="10144">
          <cell r="C10144">
            <v>0</v>
          </cell>
          <cell r="D10144">
            <v>1</v>
          </cell>
          <cell r="E10144" t="str">
            <v>N</v>
          </cell>
        </row>
        <row r="10145">
          <cell r="C10145">
            <v>0</v>
          </cell>
          <cell r="D10145">
            <v>1</v>
          </cell>
          <cell r="E10145" t="str">
            <v>N</v>
          </cell>
        </row>
        <row r="10146">
          <cell r="C10146">
            <v>0</v>
          </cell>
          <cell r="D10146">
            <v>1</v>
          </cell>
          <cell r="E10146" t="str">
            <v>N</v>
          </cell>
        </row>
        <row r="10147">
          <cell r="C10147">
            <v>0</v>
          </cell>
          <cell r="D10147">
            <v>1</v>
          </cell>
          <cell r="E10147" t="str">
            <v>N</v>
          </cell>
        </row>
        <row r="10148">
          <cell r="C10148">
            <v>0</v>
          </cell>
          <cell r="D10148">
            <v>1</v>
          </cell>
          <cell r="E10148" t="str">
            <v>N</v>
          </cell>
        </row>
        <row r="10149">
          <cell r="C10149">
            <v>0</v>
          </cell>
          <cell r="D10149">
            <v>1</v>
          </cell>
          <cell r="E10149" t="str">
            <v>N</v>
          </cell>
        </row>
        <row r="10150">
          <cell r="C10150">
            <v>0</v>
          </cell>
          <cell r="D10150">
            <v>1</v>
          </cell>
          <cell r="E10150" t="str">
            <v>N</v>
          </cell>
        </row>
        <row r="10151">
          <cell r="C10151">
            <v>0</v>
          </cell>
          <cell r="D10151">
            <v>1</v>
          </cell>
          <cell r="E10151" t="str">
            <v>N</v>
          </cell>
        </row>
        <row r="10152">
          <cell r="C10152">
            <v>0</v>
          </cell>
          <cell r="D10152">
            <v>1</v>
          </cell>
          <cell r="E10152" t="str">
            <v>N</v>
          </cell>
        </row>
        <row r="10153">
          <cell r="C10153">
            <v>0</v>
          </cell>
          <cell r="D10153">
            <v>1</v>
          </cell>
          <cell r="E10153" t="str">
            <v>N</v>
          </cell>
        </row>
        <row r="10154">
          <cell r="C10154">
            <v>0</v>
          </cell>
          <cell r="D10154">
            <v>1</v>
          </cell>
          <cell r="E10154" t="str">
            <v>N</v>
          </cell>
        </row>
        <row r="10155">
          <cell r="C10155">
            <v>0</v>
          </cell>
          <cell r="D10155">
            <v>1</v>
          </cell>
          <cell r="E10155" t="str">
            <v>N</v>
          </cell>
        </row>
        <row r="10156">
          <cell r="C10156">
            <v>0</v>
          </cell>
          <cell r="D10156">
            <v>1</v>
          </cell>
          <cell r="E10156" t="str">
            <v>N</v>
          </cell>
        </row>
        <row r="10157">
          <cell r="C10157">
            <v>0</v>
          </cell>
          <cell r="D10157">
            <v>1</v>
          </cell>
          <cell r="E10157" t="str">
            <v>N</v>
          </cell>
        </row>
        <row r="10158">
          <cell r="C10158">
            <v>0</v>
          </cell>
          <cell r="D10158">
            <v>1</v>
          </cell>
          <cell r="E10158" t="str">
            <v>N</v>
          </cell>
        </row>
        <row r="10159">
          <cell r="C10159">
            <v>0</v>
          </cell>
          <cell r="D10159">
            <v>1</v>
          </cell>
          <cell r="E10159" t="str">
            <v>N</v>
          </cell>
        </row>
        <row r="10160">
          <cell r="C10160">
            <v>0</v>
          </cell>
          <cell r="D10160">
            <v>1</v>
          </cell>
          <cell r="E10160" t="str">
            <v>N</v>
          </cell>
        </row>
        <row r="10161">
          <cell r="C10161">
            <v>0</v>
          </cell>
          <cell r="D10161">
            <v>1</v>
          </cell>
          <cell r="E10161" t="str">
            <v>N</v>
          </cell>
        </row>
        <row r="10162">
          <cell r="C10162">
            <v>0</v>
          </cell>
          <cell r="D10162">
            <v>1</v>
          </cell>
          <cell r="E10162" t="str">
            <v>N</v>
          </cell>
        </row>
        <row r="10163">
          <cell r="C10163">
            <v>0</v>
          </cell>
          <cell r="D10163">
            <v>1</v>
          </cell>
          <cell r="E10163" t="str">
            <v>N</v>
          </cell>
        </row>
        <row r="10164">
          <cell r="C10164">
            <v>0</v>
          </cell>
          <cell r="D10164">
            <v>1</v>
          </cell>
          <cell r="E10164" t="str">
            <v>N</v>
          </cell>
        </row>
        <row r="10165">
          <cell r="C10165">
            <v>0</v>
          </cell>
          <cell r="D10165">
            <v>1</v>
          </cell>
          <cell r="E10165" t="str">
            <v>N</v>
          </cell>
        </row>
        <row r="10166">
          <cell r="C10166">
            <v>0</v>
          </cell>
          <cell r="D10166">
            <v>1</v>
          </cell>
          <cell r="E10166" t="str">
            <v>N</v>
          </cell>
        </row>
        <row r="10167">
          <cell r="C10167">
            <v>0</v>
          </cell>
          <cell r="D10167">
            <v>1</v>
          </cell>
          <cell r="E10167" t="str">
            <v>N</v>
          </cell>
        </row>
        <row r="10168">
          <cell r="C10168">
            <v>0</v>
          </cell>
          <cell r="D10168">
            <v>1</v>
          </cell>
          <cell r="E10168" t="str">
            <v>N</v>
          </cell>
        </row>
        <row r="10169">
          <cell r="C10169">
            <v>0</v>
          </cell>
          <cell r="D10169">
            <v>1</v>
          </cell>
          <cell r="E10169" t="str">
            <v>N</v>
          </cell>
        </row>
        <row r="10170">
          <cell r="C10170">
            <v>0</v>
          </cell>
          <cell r="D10170">
            <v>1</v>
          </cell>
          <cell r="E10170" t="str">
            <v>N</v>
          </cell>
        </row>
        <row r="10171">
          <cell r="C10171">
            <v>0</v>
          </cell>
          <cell r="D10171">
            <v>1</v>
          </cell>
          <cell r="E10171" t="str">
            <v>N</v>
          </cell>
        </row>
        <row r="10172">
          <cell r="C10172">
            <v>0</v>
          </cell>
          <cell r="D10172">
            <v>1</v>
          </cell>
          <cell r="E10172" t="str">
            <v>N</v>
          </cell>
        </row>
        <row r="10173">
          <cell r="C10173">
            <v>0</v>
          </cell>
          <cell r="D10173">
            <v>1</v>
          </cell>
          <cell r="E10173" t="str">
            <v>N</v>
          </cell>
        </row>
        <row r="10174">
          <cell r="C10174">
            <v>0</v>
          </cell>
          <cell r="D10174">
            <v>1</v>
          </cell>
          <cell r="E10174" t="str">
            <v>N</v>
          </cell>
        </row>
        <row r="10175">
          <cell r="C10175">
            <v>0</v>
          </cell>
          <cell r="D10175">
            <v>1</v>
          </cell>
          <cell r="E10175" t="str">
            <v>N</v>
          </cell>
        </row>
        <row r="10176">
          <cell r="C10176">
            <v>0</v>
          </cell>
          <cell r="D10176">
            <v>1</v>
          </cell>
          <cell r="E10176" t="str">
            <v>N</v>
          </cell>
        </row>
        <row r="10177">
          <cell r="C10177">
            <v>0</v>
          </cell>
          <cell r="D10177">
            <v>1</v>
          </cell>
          <cell r="E10177" t="str">
            <v>N</v>
          </cell>
        </row>
        <row r="10178">
          <cell r="C10178">
            <v>0</v>
          </cell>
          <cell r="D10178">
            <v>1</v>
          </cell>
          <cell r="E10178" t="str">
            <v>N</v>
          </cell>
        </row>
        <row r="10179">
          <cell r="C10179">
            <v>0</v>
          </cell>
          <cell r="D10179">
            <v>1</v>
          </cell>
          <cell r="E10179" t="str">
            <v>N</v>
          </cell>
        </row>
        <row r="10180">
          <cell r="C10180">
            <v>0</v>
          </cell>
          <cell r="D10180">
            <v>1</v>
          </cell>
          <cell r="E10180" t="str">
            <v>N</v>
          </cell>
        </row>
        <row r="10181">
          <cell r="C10181">
            <v>0</v>
          </cell>
          <cell r="D10181">
            <v>1</v>
          </cell>
          <cell r="E10181" t="str">
            <v>N</v>
          </cell>
        </row>
        <row r="10182">
          <cell r="C10182">
            <v>0</v>
          </cell>
          <cell r="D10182">
            <v>1</v>
          </cell>
          <cell r="E10182" t="str">
            <v>N</v>
          </cell>
        </row>
        <row r="10183">
          <cell r="C10183">
            <v>0</v>
          </cell>
          <cell r="D10183">
            <v>1</v>
          </cell>
          <cell r="E10183" t="str">
            <v>N</v>
          </cell>
        </row>
        <row r="10184">
          <cell r="C10184">
            <v>0</v>
          </cell>
          <cell r="D10184">
            <v>1</v>
          </cell>
          <cell r="E10184" t="str">
            <v>N</v>
          </cell>
        </row>
        <row r="10185">
          <cell r="C10185">
            <v>0</v>
          </cell>
          <cell r="D10185">
            <v>1</v>
          </cell>
          <cell r="E10185" t="str">
            <v>N</v>
          </cell>
        </row>
        <row r="10186">
          <cell r="C10186">
            <v>0</v>
          </cell>
          <cell r="D10186">
            <v>1</v>
          </cell>
          <cell r="E10186" t="str">
            <v>N</v>
          </cell>
        </row>
        <row r="10187">
          <cell r="C10187">
            <v>0</v>
          </cell>
          <cell r="D10187">
            <v>1</v>
          </cell>
          <cell r="E10187" t="str">
            <v>N</v>
          </cell>
        </row>
        <row r="10188">
          <cell r="C10188">
            <v>0</v>
          </cell>
          <cell r="D10188">
            <v>1</v>
          </cell>
          <cell r="E10188" t="str">
            <v>N</v>
          </cell>
        </row>
        <row r="10189">
          <cell r="C10189">
            <v>0</v>
          </cell>
          <cell r="D10189">
            <v>1</v>
          </cell>
          <cell r="E10189" t="str">
            <v>N</v>
          </cell>
        </row>
        <row r="10190">
          <cell r="C10190">
            <v>0</v>
          </cell>
          <cell r="D10190">
            <v>1</v>
          </cell>
          <cell r="E10190" t="str">
            <v>N</v>
          </cell>
        </row>
        <row r="10191">
          <cell r="C10191">
            <v>0</v>
          </cell>
          <cell r="D10191">
            <v>1</v>
          </cell>
          <cell r="E10191" t="str">
            <v>N</v>
          </cell>
        </row>
        <row r="10192">
          <cell r="C10192">
            <v>0</v>
          </cell>
          <cell r="D10192">
            <v>1</v>
          </cell>
          <cell r="E10192" t="str">
            <v>N</v>
          </cell>
        </row>
        <row r="10193">
          <cell r="C10193">
            <v>0</v>
          </cell>
          <cell r="D10193">
            <v>1</v>
          </cell>
          <cell r="E10193" t="str">
            <v>N</v>
          </cell>
        </row>
        <row r="10194">
          <cell r="C10194">
            <v>0</v>
          </cell>
          <cell r="D10194">
            <v>1</v>
          </cell>
          <cell r="E10194" t="str">
            <v>N</v>
          </cell>
        </row>
        <row r="10195">
          <cell r="C10195">
            <v>0</v>
          </cell>
          <cell r="D10195">
            <v>1</v>
          </cell>
          <cell r="E10195" t="str">
            <v>N</v>
          </cell>
        </row>
        <row r="10196">
          <cell r="C10196">
            <v>0</v>
          </cell>
          <cell r="D10196">
            <v>1</v>
          </cell>
          <cell r="E10196" t="str">
            <v>N</v>
          </cell>
        </row>
        <row r="10197">
          <cell r="C10197">
            <v>0</v>
          </cell>
          <cell r="D10197">
            <v>1</v>
          </cell>
          <cell r="E10197" t="str">
            <v>N</v>
          </cell>
        </row>
        <row r="10198">
          <cell r="C10198">
            <v>0</v>
          </cell>
          <cell r="D10198">
            <v>1</v>
          </cell>
          <cell r="E10198" t="str">
            <v>N</v>
          </cell>
        </row>
        <row r="10199">
          <cell r="C10199">
            <v>0</v>
          </cell>
          <cell r="D10199">
            <v>1</v>
          </cell>
          <cell r="E10199" t="str">
            <v>N</v>
          </cell>
        </row>
        <row r="10200">
          <cell r="C10200">
            <v>0</v>
          </cell>
          <cell r="D10200">
            <v>1</v>
          </cell>
          <cell r="E10200" t="str">
            <v>N</v>
          </cell>
        </row>
        <row r="10201">
          <cell r="C10201">
            <v>0</v>
          </cell>
          <cell r="D10201">
            <v>1</v>
          </cell>
          <cell r="E10201" t="str">
            <v>N</v>
          </cell>
        </row>
        <row r="10202">
          <cell r="C10202">
            <v>0</v>
          </cell>
          <cell r="D10202">
            <v>1</v>
          </cell>
          <cell r="E10202" t="str">
            <v>N</v>
          </cell>
        </row>
        <row r="10203">
          <cell r="C10203">
            <v>0</v>
          </cell>
          <cell r="D10203">
            <v>1</v>
          </cell>
          <cell r="E10203" t="str">
            <v>N</v>
          </cell>
        </row>
        <row r="10204">
          <cell r="C10204">
            <v>0</v>
          </cell>
          <cell r="D10204">
            <v>1</v>
          </cell>
          <cell r="E10204" t="str">
            <v>N</v>
          </cell>
        </row>
        <row r="10205">
          <cell r="C10205">
            <v>0</v>
          </cell>
          <cell r="D10205">
            <v>1</v>
          </cell>
          <cell r="E10205" t="str">
            <v>N</v>
          </cell>
        </row>
        <row r="10206">
          <cell r="C10206">
            <v>0</v>
          </cell>
          <cell r="D10206">
            <v>1</v>
          </cell>
          <cell r="E10206" t="str">
            <v>N</v>
          </cell>
        </row>
        <row r="10207">
          <cell r="C10207">
            <v>0</v>
          </cell>
          <cell r="D10207">
            <v>1</v>
          </cell>
          <cell r="E10207" t="str">
            <v>N</v>
          </cell>
        </row>
        <row r="10208">
          <cell r="C10208">
            <v>0</v>
          </cell>
          <cell r="D10208">
            <v>1</v>
          </cell>
          <cell r="E10208" t="str">
            <v>N</v>
          </cell>
        </row>
        <row r="10209">
          <cell r="C10209">
            <v>0</v>
          </cell>
          <cell r="D10209">
            <v>1</v>
          </cell>
          <cell r="E10209" t="str">
            <v>N</v>
          </cell>
        </row>
        <row r="10210">
          <cell r="C10210">
            <v>0</v>
          </cell>
          <cell r="D10210">
            <v>1</v>
          </cell>
          <cell r="E10210" t="str">
            <v>N</v>
          </cell>
        </row>
        <row r="10211">
          <cell r="C10211">
            <v>0</v>
          </cell>
          <cell r="D10211">
            <v>1</v>
          </cell>
          <cell r="E10211" t="str">
            <v>N</v>
          </cell>
        </row>
        <row r="10212">
          <cell r="C10212">
            <v>0</v>
          </cell>
          <cell r="D10212">
            <v>1</v>
          </cell>
          <cell r="E10212" t="str">
            <v>N</v>
          </cell>
        </row>
        <row r="10213">
          <cell r="C10213">
            <v>0</v>
          </cell>
          <cell r="D10213">
            <v>1</v>
          </cell>
          <cell r="E10213" t="str">
            <v>N</v>
          </cell>
        </row>
        <row r="10214">
          <cell r="C10214">
            <v>0</v>
          </cell>
          <cell r="D10214">
            <v>1</v>
          </cell>
          <cell r="E10214" t="str">
            <v>N</v>
          </cell>
        </row>
        <row r="10215">
          <cell r="C10215">
            <v>0</v>
          </cell>
          <cell r="D10215">
            <v>1</v>
          </cell>
          <cell r="E10215" t="str">
            <v>N</v>
          </cell>
        </row>
        <row r="10216">
          <cell r="C10216">
            <v>0</v>
          </cell>
          <cell r="D10216">
            <v>1</v>
          </cell>
          <cell r="E10216" t="str">
            <v>N</v>
          </cell>
        </row>
        <row r="10217">
          <cell r="C10217">
            <v>0</v>
          </cell>
          <cell r="D10217">
            <v>1</v>
          </cell>
          <cell r="E10217" t="str">
            <v>N</v>
          </cell>
        </row>
        <row r="10218">
          <cell r="C10218">
            <v>0</v>
          </cell>
          <cell r="D10218">
            <v>1</v>
          </cell>
          <cell r="E10218" t="str">
            <v>N</v>
          </cell>
        </row>
        <row r="10219">
          <cell r="C10219">
            <v>0</v>
          </cell>
          <cell r="D10219">
            <v>1</v>
          </cell>
          <cell r="E10219" t="str">
            <v>N</v>
          </cell>
        </row>
        <row r="10220">
          <cell r="C10220">
            <v>0</v>
          </cell>
          <cell r="D10220">
            <v>1</v>
          </cell>
          <cell r="E10220" t="str">
            <v>N</v>
          </cell>
        </row>
        <row r="10221">
          <cell r="C10221">
            <v>0</v>
          </cell>
          <cell r="D10221">
            <v>1</v>
          </cell>
          <cell r="E10221" t="str">
            <v>N</v>
          </cell>
        </row>
        <row r="10222">
          <cell r="C10222">
            <v>0</v>
          </cell>
          <cell r="D10222">
            <v>1</v>
          </cell>
          <cell r="E10222" t="str">
            <v>N</v>
          </cell>
        </row>
        <row r="10223">
          <cell r="C10223">
            <v>0</v>
          </cell>
          <cell r="D10223">
            <v>1</v>
          </cell>
          <cell r="E10223" t="str">
            <v>N</v>
          </cell>
        </row>
        <row r="10224">
          <cell r="C10224">
            <v>0</v>
          </cell>
          <cell r="D10224">
            <v>1</v>
          </cell>
          <cell r="E10224" t="str">
            <v>N</v>
          </cell>
        </row>
        <row r="10225">
          <cell r="C10225">
            <v>0</v>
          </cell>
          <cell r="D10225">
            <v>1</v>
          </cell>
          <cell r="E10225" t="str">
            <v>N</v>
          </cell>
        </row>
        <row r="10226">
          <cell r="C10226">
            <v>0</v>
          </cell>
          <cell r="D10226">
            <v>1</v>
          </cell>
          <cell r="E10226" t="str">
            <v>N</v>
          </cell>
        </row>
        <row r="10227">
          <cell r="C10227">
            <v>0</v>
          </cell>
          <cell r="D10227">
            <v>1</v>
          </cell>
          <cell r="E10227" t="str">
            <v>N</v>
          </cell>
        </row>
        <row r="10228">
          <cell r="C10228">
            <v>0</v>
          </cell>
          <cell r="D10228">
            <v>1</v>
          </cell>
          <cell r="E10228" t="str">
            <v>N</v>
          </cell>
        </row>
        <row r="10229">
          <cell r="C10229">
            <v>0</v>
          </cell>
          <cell r="D10229">
            <v>1</v>
          </cell>
          <cell r="E10229" t="str">
            <v>N</v>
          </cell>
        </row>
        <row r="10230">
          <cell r="C10230">
            <v>0</v>
          </cell>
          <cell r="D10230">
            <v>1</v>
          </cell>
          <cell r="E10230" t="str">
            <v>N</v>
          </cell>
        </row>
        <row r="10231">
          <cell r="C10231">
            <v>0</v>
          </cell>
          <cell r="D10231">
            <v>1</v>
          </cell>
          <cell r="E10231" t="str">
            <v>N</v>
          </cell>
        </row>
        <row r="10232">
          <cell r="C10232">
            <v>0</v>
          </cell>
          <cell r="D10232">
            <v>1</v>
          </cell>
          <cell r="E10232" t="str">
            <v>N</v>
          </cell>
        </row>
        <row r="10233">
          <cell r="C10233">
            <v>0</v>
          </cell>
          <cell r="D10233">
            <v>1</v>
          </cell>
          <cell r="E10233" t="str">
            <v>N</v>
          </cell>
        </row>
        <row r="10234">
          <cell r="C10234">
            <v>0</v>
          </cell>
          <cell r="D10234">
            <v>1</v>
          </cell>
          <cell r="E10234" t="str">
            <v>N</v>
          </cell>
        </row>
        <row r="10235">
          <cell r="C10235">
            <v>0</v>
          </cell>
          <cell r="D10235">
            <v>1</v>
          </cell>
          <cell r="E10235" t="str">
            <v>N</v>
          </cell>
        </row>
        <row r="10236">
          <cell r="C10236">
            <v>0</v>
          </cell>
          <cell r="D10236">
            <v>1</v>
          </cell>
          <cell r="E10236" t="str">
            <v>N</v>
          </cell>
        </row>
        <row r="10237">
          <cell r="C10237">
            <v>0</v>
          </cell>
          <cell r="D10237">
            <v>1</v>
          </cell>
          <cell r="E10237" t="str">
            <v>N</v>
          </cell>
        </row>
        <row r="10238">
          <cell r="C10238">
            <v>0</v>
          </cell>
          <cell r="D10238">
            <v>1</v>
          </cell>
          <cell r="E10238" t="str">
            <v>N</v>
          </cell>
        </row>
        <row r="10239">
          <cell r="C10239">
            <v>0</v>
          </cell>
          <cell r="D10239">
            <v>1</v>
          </cell>
          <cell r="E10239" t="str">
            <v>N</v>
          </cell>
        </row>
        <row r="10240">
          <cell r="C10240">
            <v>0</v>
          </cell>
          <cell r="D10240">
            <v>1</v>
          </cell>
          <cell r="E10240" t="str">
            <v>N</v>
          </cell>
        </row>
        <row r="10241">
          <cell r="C10241">
            <v>0</v>
          </cell>
          <cell r="D10241">
            <v>1</v>
          </cell>
          <cell r="E10241" t="str">
            <v>N</v>
          </cell>
        </row>
        <row r="10242">
          <cell r="C10242">
            <v>0</v>
          </cell>
          <cell r="D10242">
            <v>1</v>
          </cell>
          <cell r="E10242" t="str">
            <v>N</v>
          </cell>
        </row>
        <row r="10243">
          <cell r="C10243">
            <v>0</v>
          </cell>
          <cell r="D10243">
            <v>1</v>
          </cell>
          <cell r="E10243" t="str">
            <v>N</v>
          </cell>
        </row>
        <row r="10244">
          <cell r="C10244">
            <v>0</v>
          </cell>
          <cell r="D10244">
            <v>1</v>
          </cell>
          <cell r="E10244" t="str">
            <v>N</v>
          </cell>
        </row>
        <row r="10245">
          <cell r="C10245">
            <v>0</v>
          </cell>
          <cell r="D10245">
            <v>1</v>
          </cell>
          <cell r="E10245" t="str">
            <v>N</v>
          </cell>
        </row>
        <row r="10246">
          <cell r="C10246">
            <v>0</v>
          </cell>
          <cell r="D10246">
            <v>1</v>
          </cell>
          <cell r="E10246" t="str">
            <v>N</v>
          </cell>
        </row>
        <row r="10247">
          <cell r="C10247">
            <v>0</v>
          </cell>
          <cell r="D10247">
            <v>1</v>
          </cell>
          <cell r="E10247" t="str">
            <v>N</v>
          </cell>
        </row>
        <row r="10248">
          <cell r="C10248">
            <v>0</v>
          </cell>
          <cell r="D10248">
            <v>1</v>
          </cell>
          <cell r="E10248" t="str">
            <v>N</v>
          </cell>
        </row>
        <row r="10249">
          <cell r="C10249">
            <v>0</v>
          </cell>
          <cell r="D10249">
            <v>1</v>
          </cell>
          <cell r="E10249" t="str">
            <v>N</v>
          </cell>
        </row>
        <row r="10250">
          <cell r="C10250">
            <v>0</v>
          </cell>
          <cell r="D10250">
            <v>1</v>
          </cell>
          <cell r="E10250" t="str">
            <v>N</v>
          </cell>
        </row>
        <row r="10251">
          <cell r="C10251">
            <v>0</v>
          </cell>
          <cell r="D10251">
            <v>1</v>
          </cell>
          <cell r="E10251" t="str">
            <v>N</v>
          </cell>
        </row>
        <row r="10252">
          <cell r="C10252">
            <v>0</v>
          </cell>
          <cell r="D10252">
            <v>1</v>
          </cell>
          <cell r="E10252" t="str">
            <v>N</v>
          </cell>
        </row>
        <row r="10253">
          <cell r="C10253">
            <v>0</v>
          </cell>
          <cell r="D10253">
            <v>1</v>
          </cell>
          <cell r="E10253" t="str">
            <v>N</v>
          </cell>
        </row>
        <row r="10254">
          <cell r="C10254">
            <v>0</v>
          </cell>
          <cell r="D10254">
            <v>1</v>
          </cell>
          <cell r="E10254" t="str">
            <v>N</v>
          </cell>
        </row>
        <row r="10255">
          <cell r="C10255">
            <v>0</v>
          </cell>
          <cell r="D10255">
            <v>1</v>
          </cell>
          <cell r="E10255" t="str">
            <v>N</v>
          </cell>
        </row>
        <row r="10256">
          <cell r="C10256">
            <v>0</v>
          </cell>
          <cell r="D10256">
            <v>1</v>
          </cell>
          <cell r="E10256" t="str">
            <v>N</v>
          </cell>
        </row>
        <row r="10257">
          <cell r="C10257">
            <v>0</v>
          </cell>
          <cell r="D10257">
            <v>1</v>
          </cell>
          <cell r="E10257" t="str">
            <v>N</v>
          </cell>
        </row>
        <row r="10258">
          <cell r="C10258">
            <v>0</v>
          </cell>
          <cell r="D10258">
            <v>1</v>
          </cell>
          <cell r="E10258" t="str">
            <v>N</v>
          </cell>
        </row>
        <row r="10259">
          <cell r="C10259">
            <v>0</v>
          </cell>
          <cell r="D10259">
            <v>1</v>
          </cell>
          <cell r="E10259" t="str">
            <v>N</v>
          </cell>
        </row>
        <row r="10260">
          <cell r="C10260">
            <v>0</v>
          </cell>
          <cell r="D10260">
            <v>1</v>
          </cell>
          <cell r="E10260" t="str">
            <v>N</v>
          </cell>
        </row>
        <row r="10261">
          <cell r="C10261">
            <v>0</v>
          </cell>
          <cell r="D10261">
            <v>1</v>
          </cell>
          <cell r="E10261" t="str">
            <v>N</v>
          </cell>
        </row>
        <row r="10262">
          <cell r="C10262">
            <v>0</v>
          </cell>
          <cell r="D10262">
            <v>1</v>
          </cell>
          <cell r="E10262" t="str">
            <v>N</v>
          </cell>
        </row>
        <row r="10263">
          <cell r="C10263">
            <v>0</v>
          </cell>
          <cell r="D10263">
            <v>1</v>
          </cell>
          <cell r="E10263" t="str">
            <v>N</v>
          </cell>
        </row>
        <row r="10264">
          <cell r="C10264">
            <v>0</v>
          </cell>
          <cell r="D10264">
            <v>1</v>
          </cell>
          <cell r="E10264" t="str">
            <v>N</v>
          </cell>
        </row>
        <row r="10265">
          <cell r="C10265">
            <v>0</v>
          </cell>
          <cell r="D10265">
            <v>1</v>
          </cell>
          <cell r="E10265" t="str">
            <v>N</v>
          </cell>
        </row>
        <row r="10266">
          <cell r="C10266">
            <v>0</v>
          </cell>
          <cell r="D10266">
            <v>1</v>
          </cell>
          <cell r="E10266" t="str">
            <v>N</v>
          </cell>
        </row>
        <row r="10267">
          <cell r="C10267">
            <v>0</v>
          </cell>
          <cell r="D10267">
            <v>1</v>
          </cell>
          <cell r="E10267" t="str">
            <v>N</v>
          </cell>
        </row>
        <row r="10268">
          <cell r="C10268">
            <v>0</v>
          </cell>
          <cell r="D10268">
            <v>1</v>
          </cell>
          <cell r="E10268" t="str">
            <v>N</v>
          </cell>
        </row>
        <row r="10269">
          <cell r="C10269">
            <v>0</v>
          </cell>
          <cell r="D10269">
            <v>1</v>
          </cell>
          <cell r="E10269" t="str">
            <v>N</v>
          </cell>
        </row>
        <row r="10270">
          <cell r="C10270">
            <v>0</v>
          </cell>
          <cell r="D10270">
            <v>1</v>
          </cell>
          <cell r="E10270" t="str">
            <v>N</v>
          </cell>
        </row>
        <row r="10271">
          <cell r="C10271">
            <v>0</v>
          </cell>
          <cell r="D10271">
            <v>1</v>
          </cell>
          <cell r="E10271" t="str">
            <v>N</v>
          </cell>
        </row>
        <row r="10272">
          <cell r="C10272">
            <v>0</v>
          </cell>
          <cell r="D10272">
            <v>1</v>
          </cell>
          <cell r="E10272" t="str">
            <v>N</v>
          </cell>
        </row>
        <row r="10273">
          <cell r="C10273">
            <v>0</v>
          </cell>
          <cell r="D10273">
            <v>1</v>
          </cell>
          <cell r="E10273" t="str">
            <v>N</v>
          </cell>
        </row>
        <row r="10274">
          <cell r="C10274">
            <v>0</v>
          </cell>
          <cell r="D10274">
            <v>1</v>
          </cell>
          <cell r="E10274" t="str">
            <v>N</v>
          </cell>
        </row>
        <row r="10275">
          <cell r="C10275">
            <v>0</v>
          </cell>
          <cell r="D10275">
            <v>1</v>
          </cell>
          <cell r="E10275" t="str">
            <v>N</v>
          </cell>
        </row>
        <row r="10276">
          <cell r="C10276">
            <v>0</v>
          </cell>
          <cell r="D10276">
            <v>1</v>
          </cell>
          <cell r="E10276" t="str">
            <v>N</v>
          </cell>
        </row>
        <row r="10277">
          <cell r="C10277">
            <v>0</v>
          </cell>
          <cell r="D10277">
            <v>1</v>
          </cell>
          <cell r="E10277" t="str">
            <v>N</v>
          </cell>
        </row>
        <row r="10278">
          <cell r="C10278">
            <v>0</v>
          </cell>
          <cell r="D10278">
            <v>1</v>
          </cell>
          <cell r="E10278" t="str">
            <v>N</v>
          </cell>
        </row>
        <row r="10279">
          <cell r="C10279">
            <v>0</v>
          </cell>
          <cell r="D10279">
            <v>1</v>
          </cell>
          <cell r="E10279" t="str">
            <v>N</v>
          </cell>
        </row>
        <row r="10280">
          <cell r="C10280">
            <v>0</v>
          </cell>
          <cell r="D10280">
            <v>1</v>
          </cell>
          <cell r="E10280" t="str">
            <v>N</v>
          </cell>
        </row>
        <row r="10281">
          <cell r="C10281">
            <v>0</v>
          </cell>
          <cell r="D10281">
            <v>1</v>
          </cell>
          <cell r="E10281" t="str">
            <v>N</v>
          </cell>
        </row>
        <row r="10282">
          <cell r="C10282">
            <v>0</v>
          </cell>
          <cell r="D10282">
            <v>1</v>
          </cell>
          <cell r="E10282" t="str">
            <v>N</v>
          </cell>
        </row>
        <row r="10283">
          <cell r="C10283">
            <v>0</v>
          </cell>
          <cell r="D10283">
            <v>1</v>
          </cell>
          <cell r="E10283" t="str">
            <v>N</v>
          </cell>
        </row>
        <row r="10284">
          <cell r="C10284">
            <v>0</v>
          </cell>
          <cell r="D10284">
            <v>1</v>
          </cell>
          <cell r="E10284" t="str">
            <v>N</v>
          </cell>
        </row>
        <row r="10285">
          <cell r="C10285">
            <v>0</v>
          </cell>
          <cell r="D10285">
            <v>1</v>
          </cell>
          <cell r="E10285" t="str">
            <v>N</v>
          </cell>
        </row>
        <row r="10286">
          <cell r="C10286">
            <v>0</v>
          </cell>
          <cell r="D10286">
            <v>1</v>
          </cell>
          <cell r="E10286" t="str">
            <v>N</v>
          </cell>
        </row>
        <row r="10287">
          <cell r="C10287">
            <v>0</v>
          </cell>
          <cell r="D10287">
            <v>1</v>
          </cell>
          <cell r="E10287" t="str">
            <v>N</v>
          </cell>
        </row>
        <row r="10288">
          <cell r="C10288">
            <v>0</v>
          </cell>
          <cell r="D10288">
            <v>1</v>
          </cell>
          <cell r="E10288" t="str">
            <v>N</v>
          </cell>
        </row>
        <row r="10289">
          <cell r="C10289">
            <v>0</v>
          </cell>
          <cell r="D10289">
            <v>1</v>
          </cell>
          <cell r="E10289" t="str">
            <v>N</v>
          </cell>
        </row>
        <row r="10290">
          <cell r="C10290">
            <v>0</v>
          </cell>
          <cell r="D10290">
            <v>1</v>
          </cell>
          <cell r="E10290" t="str">
            <v>N</v>
          </cell>
        </row>
        <row r="10291">
          <cell r="C10291">
            <v>0</v>
          </cell>
          <cell r="D10291">
            <v>1</v>
          </cell>
          <cell r="E10291" t="str">
            <v>N</v>
          </cell>
        </row>
        <row r="10292">
          <cell r="C10292">
            <v>0</v>
          </cell>
          <cell r="D10292">
            <v>1</v>
          </cell>
          <cell r="E10292" t="str">
            <v>N</v>
          </cell>
        </row>
        <row r="10293">
          <cell r="C10293">
            <v>0</v>
          </cell>
          <cell r="D10293">
            <v>1</v>
          </cell>
          <cell r="E10293" t="str">
            <v>N</v>
          </cell>
        </row>
        <row r="10294">
          <cell r="C10294">
            <v>0</v>
          </cell>
          <cell r="D10294">
            <v>1</v>
          </cell>
          <cell r="E10294" t="str">
            <v>N</v>
          </cell>
        </row>
        <row r="10295">
          <cell r="C10295">
            <v>0</v>
          </cell>
          <cell r="D10295">
            <v>1</v>
          </cell>
          <cell r="E10295" t="str">
            <v>N</v>
          </cell>
        </row>
        <row r="10296">
          <cell r="C10296">
            <v>0</v>
          </cell>
          <cell r="D10296">
            <v>1</v>
          </cell>
          <cell r="E10296" t="str">
            <v>N</v>
          </cell>
        </row>
        <row r="10297">
          <cell r="C10297">
            <v>0</v>
          </cell>
          <cell r="D10297">
            <v>1</v>
          </cell>
          <cell r="E10297" t="str">
            <v>N</v>
          </cell>
        </row>
        <row r="10298">
          <cell r="C10298">
            <v>0</v>
          </cell>
          <cell r="D10298">
            <v>1</v>
          </cell>
          <cell r="E10298" t="str">
            <v>N</v>
          </cell>
        </row>
        <row r="10299">
          <cell r="C10299">
            <v>0</v>
          </cell>
          <cell r="D10299">
            <v>1</v>
          </cell>
          <cell r="E10299" t="str">
            <v>N</v>
          </cell>
        </row>
        <row r="10300">
          <cell r="C10300">
            <v>0</v>
          </cell>
          <cell r="D10300">
            <v>1</v>
          </cell>
          <cell r="E10300" t="str">
            <v>N</v>
          </cell>
        </row>
        <row r="10301">
          <cell r="C10301">
            <v>0</v>
          </cell>
          <cell r="D10301">
            <v>1</v>
          </cell>
          <cell r="E10301" t="str">
            <v>N</v>
          </cell>
        </row>
        <row r="10302">
          <cell r="C10302">
            <v>0</v>
          </cell>
          <cell r="D10302">
            <v>1</v>
          </cell>
          <cell r="E10302" t="str">
            <v>N</v>
          </cell>
        </row>
        <row r="10303">
          <cell r="C10303">
            <v>0</v>
          </cell>
          <cell r="D10303">
            <v>1</v>
          </cell>
          <cell r="E10303" t="str">
            <v>N</v>
          </cell>
        </row>
        <row r="10304">
          <cell r="C10304">
            <v>0</v>
          </cell>
          <cell r="D10304">
            <v>1</v>
          </cell>
          <cell r="E10304" t="str">
            <v>N</v>
          </cell>
        </row>
        <row r="10305">
          <cell r="C10305">
            <v>0</v>
          </cell>
          <cell r="D10305">
            <v>1</v>
          </cell>
          <cell r="E10305" t="str">
            <v>N</v>
          </cell>
        </row>
        <row r="10306">
          <cell r="C10306">
            <v>0</v>
          </cell>
          <cell r="D10306">
            <v>1</v>
          </cell>
          <cell r="E10306" t="str">
            <v>N</v>
          </cell>
        </row>
        <row r="10307">
          <cell r="C10307">
            <v>0</v>
          </cell>
          <cell r="D10307">
            <v>1</v>
          </cell>
          <cell r="E10307" t="str">
            <v>N</v>
          </cell>
        </row>
        <row r="10308">
          <cell r="C10308">
            <v>0</v>
          </cell>
          <cell r="D10308">
            <v>1</v>
          </cell>
          <cell r="E10308" t="str">
            <v>N</v>
          </cell>
        </row>
        <row r="10309">
          <cell r="C10309">
            <v>0</v>
          </cell>
          <cell r="D10309">
            <v>1</v>
          </cell>
          <cell r="E10309" t="str">
            <v>N</v>
          </cell>
        </row>
        <row r="10310">
          <cell r="C10310">
            <v>0</v>
          </cell>
          <cell r="D10310">
            <v>1</v>
          </cell>
          <cell r="E10310" t="str">
            <v>N</v>
          </cell>
        </row>
        <row r="10311">
          <cell r="C10311">
            <v>0</v>
          </cell>
          <cell r="D10311">
            <v>1</v>
          </cell>
          <cell r="E10311" t="str">
            <v>N</v>
          </cell>
        </row>
        <row r="10312">
          <cell r="C10312">
            <v>0</v>
          </cell>
          <cell r="D10312">
            <v>1</v>
          </cell>
          <cell r="E10312" t="str">
            <v>N</v>
          </cell>
        </row>
        <row r="10313">
          <cell r="C10313">
            <v>0</v>
          </cell>
          <cell r="D10313">
            <v>1</v>
          </cell>
          <cell r="E10313" t="str">
            <v>N</v>
          </cell>
        </row>
        <row r="10314">
          <cell r="C10314">
            <v>0</v>
          </cell>
          <cell r="D10314">
            <v>1</v>
          </cell>
          <cell r="E10314" t="str">
            <v>N</v>
          </cell>
        </row>
        <row r="10315">
          <cell r="C10315">
            <v>0</v>
          </cell>
          <cell r="D10315">
            <v>1</v>
          </cell>
          <cell r="E10315" t="str">
            <v>N</v>
          </cell>
        </row>
        <row r="10316">
          <cell r="C10316">
            <v>0</v>
          </cell>
          <cell r="D10316">
            <v>1</v>
          </cell>
          <cell r="E10316" t="str">
            <v>N</v>
          </cell>
        </row>
        <row r="10317">
          <cell r="C10317">
            <v>0</v>
          </cell>
          <cell r="D10317">
            <v>1</v>
          </cell>
          <cell r="E10317" t="str">
            <v>N</v>
          </cell>
        </row>
        <row r="10318">
          <cell r="C10318">
            <v>0</v>
          </cell>
          <cell r="D10318">
            <v>1</v>
          </cell>
          <cell r="E10318" t="str">
            <v>N</v>
          </cell>
        </row>
        <row r="10319">
          <cell r="C10319">
            <v>0</v>
          </cell>
          <cell r="D10319">
            <v>1</v>
          </cell>
          <cell r="E10319" t="str">
            <v>N</v>
          </cell>
        </row>
        <row r="10320">
          <cell r="C10320">
            <v>0</v>
          </cell>
          <cell r="D10320">
            <v>1</v>
          </cell>
          <cell r="E10320" t="str">
            <v>N</v>
          </cell>
        </row>
        <row r="10321">
          <cell r="C10321">
            <v>0</v>
          </cell>
          <cell r="D10321">
            <v>1</v>
          </cell>
          <cell r="E10321" t="str">
            <v>N</v>
          </cell>
        </row>
        <row r="10322">
          <cell r="C10322">
            <v>0</v>
          </cell>
          <cell r="D10322">
            <v>1</v>
          </cell>
          <cell r="E10322" t="str">
            <v>N</v>
          </cell>
        </row>
        <row r="10323">
          <cell r="C10323">
            <v>0</v>
          </cell>
          <cell r="D10323">
            <v>1</v>
          </cell>
          <cell r="E10323" t="str">
            <v>N</v>
          </cell>
        </row>
        <row r="10324">
          <cell r="C10324">
            <v>0</v>
          </cell>
          <cell r="D10324">
            <v>1</v>
          </cell>
          <cell r="E10324" t="str">
            <v>N</v>
          </cell>
        </row>
        <row r="10325">
          <cell r="C10325">
            <v>0</v>
          </cell>
          <cell r="D10325">
            <v>1</v>
          </cell>
          <cell r="E10325" t="str">
            <v>N</v>
          </cell>
        </row>
        <row r="10326">
          <cell r="C10326">
            <v>0</v>
          </cell>
          <cell r="D10326">
            <v>1</v>
          </cell>
          <cell r="E10326" t="str">
            <v>N</v>
          </cell>
        </row>
        <row r="10327">
          <cell r="C10327">
            <v>0</v>
          </cell>
          <cell r="D10327">
            <v>1</v>
          </cell>
          <cell r="E10327" t="str">
            <v>N</v>
          </cell>
        </row>
        <row r="10328">
          <cell r="C10328">
            <v>0</v>
          </cell>
          <cell r="D10328">
            <v>1</v>
          </cell>
          <cell r="E10328" t="str">
            <v>N</v>
          </cell>
        </row>
        <row r="10329">
          <cell r="C10329">
            <v>0</v>
          </cell>
          <cell r="D10329">
            <v>1</v>
          </cell>
          <cell r="E10329" t="str">
            <v>N</v>
          </cell>
        </row>
        <row r="10330">
          <cell r="C10330">
            <v>0</v>
          </cell>
          <cell r="D10330">
            <v>1</v>
          </cell>
          <cell r="E10330" t="str">
            <v>N</v>
          </cell>
        </row>
        <row r="10331">
          <cell r="C10331">
            <v>0</v>
          </cell>
          <cell r="D10331">
            <v>1</v>
          </cell>
          <cell r="E10331" t="str">
            <v>N</v>
          </cell>
        </row>
        <row r="10332">
          <cell r="C10332">
            <v>0</v>
          </cell>
          <cell r="D10332">
            <v>1</v>
          </cell>
          <cell r="E10332" t="str">
            <v>N</v>
          </cell>
        </row>
        <row r="10333">
          <cell r="C10333">
            <v>0</v>
          </cell>
          <cell r="D10333">
            <v>1</v>
          </cell>
          <cell r="E10333" t="str">
            <v>N</v>
          </cell>
        </row>
        <row r="10334">
          <cell r="C10334">
            <v>0</v>
          </cell>
          <cell r="D10334">
            <v>1</v>
          </cell>
          <cell r="E10334" t="str">
            <v>N</v>
          </cell>
        </row>
        <row r="10335">
          <cell r="C10335">
            <v>0</v>
          </cell>
          <cell r="D10335">
            <v>1</v>
          </cell>
          <cell r="E10335" t="str">
            <v>N</v>
          </cell>
        </row>
        <row r="10336">
          <cell r="C10336">
            <v>0</v>
          </cell>
          <cell r="D10336">
            <v>1</v>
          </cell>
          <cell r="E10336" t="str">
            <v>N</v>
          </cell>
        </row>
        <row r="10337">
          <cell r="C10337">
            <v>0</v>
          </cell>
          <cell r="D10337">
            <v>1</v>
          </cell>
          <cell r="E10337" t="str">
            <v>N</v>
          </cell>
        </row>
        <row r="10338">
          <cell r="C10338">
            <v>0</v>
          </cell>
          <cell r="D10338">
            <v>1</v>
          </cell>
          <cell r="E10338" t="str">
            <v>N</v>
          </cell>
        </row>
        <row r="10339">
          <cell r="C10339">
            <v>0</v>
          </cell>
          <cell r="D10339">
            <v>1</v>
          </cell>
          <cell r="E10339" t="str">
            <v>N</v>
          </cell>
        </row>
        <row r="10340">
          <cell r="C10340">
            <v>0</v>
          </cell>
          <cell r="D10340">
            <v>1</v>
          </cell>
          <cell r="E10340" t="str">
            <v>N</v>
          </cell>
        </row>
        <row r="10341">
          <cell r="C10341">
            <v>0</v>
          </cell>
          <cell r="D10341">
            <v>1</v>
          </cell>
          <cell r="E10341" t="str">
            <v>N</v>
          </cell>
        </row>
        <row r="10342">
          <cell r="C10342">
            <v>0</v>
          </cell>
          <cell r="D10342">
            <v>1</v>
          </cell>
          <cell r="E10342" t="str">
            <v>N</v>
          </cell>
        </row>
        <row r="10343">
          <cell r="C10343">
            <v>0</v>
          </cell>
          <cell r="D10343">
            <v>1</v>
          </cell>
          <cell r="E10343" t="str">
            <v>N</v>
          </cell>
        </row>
        <row r="10344">
          <cell r="C10344">
            <v>0</v>
          </cell>
          <cell r="D10344">
            <v>1</v>
          </cell>
          <cell r="E10344" t="str">
            <v>N</v>
          </cell>
        </row>
        <row r="10345">
          <cell r="C10345">
            <v>0</v>
          </cell>
          <cell r="D10345">
            <v>1</v>
          </cell>
          <cell r="E10345" t="str">
            <v>N</v>
          </cell>
        </row>
        <row r="10346">
          <cell r="C10346">
            <v>0</v>
          </cell>
          <cell r="D10346">
            <v>1</v>
          </cell>
          <cell r="E10346" t="str">
            <v>N</v>
          </cell>
        </row>
        <row r="10347">
          <cell r="C10347">
            <v>0</v>
          </cell>
          <cell r="D10347">
            <v>1</v>
          </cell>
          <cell r="E10347" t="str">
            <v>N</v>
          </cell>
        </row>
        <row r="10348">
          <cell r="C10348">
            <v>0</v>
          </cell>
          <cell r="D10348">
            <v>1</v>
          </cell>
          <cell r="E10348" t="str">
            <v>N</v>
          </cell>
        </row>
        <row r="10349">
          <cell r="C10349">
            <v>0</v>
          </cell>
          <cell r="D10349">
            <v>1</v>
          </cell>
          <cell r="E10349" t="str">
            <v>N</v>
          </cell>
        </row>
        <row r="10350">
          <cell r="C10350">
            <v>0</v>
          </cell>
          <cell r="D10350">
            <v>1</v>
          </cell>
          <cell r="E10350" t="str">
            <v>N</v>
          </cell>
        </row>
        <row r="10351">
          <cell r="C10351">
            <v>0</v>
          </cell>
          <cell r="D10351">
            <v>1</v>
          </cell>
          <cell r="E10351" t="str">
            <v>N</v>
          </cell>
        </row>
        <row r="10352">
          <cell r="C10352">
            <v>0</v>
          </cell>
          <cell r="D10352">
            <v>1</v>
          </cell>
          <cell r="E10352" t="str">
            <v>N</v>
          </cell>
        </row>
        <row r="10353">
          <cell r="C10353">
            <v>0</v>
          </cell>
          <cell r="D10353">
            <v>1</v>
          </cell>
          <cell r="E10353" t="str">
            <v>N</v>
          </cell>
        </row>
        <row r="10354">
          <cell r="C10354">
            <v>0</v>
          </cell>
          <cell r="D10354">
            <v>1</v>
          </cell>
          <cell r="E10354" t="str">
            <v>N</v>
          </cell>
        </row>
        <row r="10355">
          <cell r="C10355">
            <v>0</v>
          </cell>
          <cell r="D10355">
            <v>1</v>
          </cell>
          <cell r="E10355" t="str">
            <v>N</v>
          </cell>
        </row>
        <row r="10356">
          <cell r="C10356">
            <v>0</v>
          </cell>
          <cell r="D10356">
            <v>1</v>
          </cell>
          <cell r="E10356" t="str">
            <v>N</v>
          </cell>
        </row>
        <row r="10357">
          <cell r="C10357">
            <v>0</v>
          </cell>
          <cell r="D10357">
            <v>1</v>
          </cell>
          <cell r="E10357" t="str">
            <v>N</v>
          </cell>
        </row>
        <row r="10358">
          <cell r="C10358">
            <v>0</v>
          </cell>
          <cell r="D10358">
            <v>1</v>
          </cell>
          <cell r="E10358" t="str">
            <v>N</v>
          </cell>
        </row>
        <row r="10359">
          <cell r="C10359">
            <v>0</v>
          </cell>
          <cell r="D10359">
            <v>1</v>
          </cell>
          <cell r="E10359" t="str">
            <v>N</v>
          </cell>
        </row>
        <row r="10360">
          <cell r="C10360">
            <v>0</v>
          </cell>
          <cell r="D10360">
            <v>1</v>
          </cell>
          <cell r="E10360" t="str">
            <v>N</v>
          </cell>
        </row>
        <row r="10361">
          <cell r="C10361">
            <v>0</v>
          </cell>
          <cell r="D10361">
            <v>1</v>
          </cell>
          <cell r="E10361" t="str">
            <v>N</v>
          </cell>
        </row>
        <row r="10362">
          <cell r="C10362">
            <v>0</v>
          </cell>
          <cell r="D10362">
            <v>1</v>
          </cell>
          <cell r="E10362" t="str">
            <v>N</v>
          </cell>
        </row>
        <row r="10363">
          <cell r="C10363">
            <v>0</v>
          </cell>
          <cell r="D10363">
            <v>1</v>
          </cell>
          <cell r="E10363" t="str">
            <v>N</v>
          </cell>
        </row>
        <row r="10364">
          <cell r="C10364">
            <v>0</v>
          </cell>
          <cell r="D10364">
            <v>1</v>
          </cell>
          <cell r="E10364" t="str">
            <v>N</v>
          </cell>
        </row>
        <row r="10365">
          <cell r="C10365">
            <v>0</v>
          </cell>
          <cell r="D10365">
            <v>1</v>
          </cell>
          <cell r="E10365" t="str">
            <v>N</v>
          </cell>
        </row>
        <row r="10366">
          <cell r="C10366">
            <v>0</v>
          </cell>
          <cell r="D10366">
            <v>1</v>
          </cell>
          <cell r="E10366" t="str">
            <v>N</v>
          </cell>
        </row>
        <row r="10367">
          <cell r="C10367">
            <v>0</v>
          </cell>
          <cell r="D10367">
            <v>1</v>
          </cell>
          <cell r="E10367" t="str">
            <v>N</v>
          </cell>
        </row>
        <row r="10368">
          <cell r="C10368">
            <v>0</v>
          </cell>
          <cell r="D10368">
            <v>1</v>
          </cell>
          <cell r="E10368" t="str">
            <v>N</v>
          </cell>
        </row>
        <row r="10369">
          <cell r="C10369">
            <v>0</v>
          </cell>
          <cell r="D10369">
            <v>1</v>
          </cell>
          <cell r="E10369" t="str">
            <v>N</v>
          </cell>
        </row>
        <row r="10370">
          <cell r="C10370">
            <v>0</v>
          </cell>
          <cell r="D10370">
            <v>1</v>
          </cell>
          <cell r="E10370" t="str">
            <v>N</v>
          </cell>
        </row>
        <row r="10371">
          <cell r="C10371">
            <v>0</v>
          </cell>
          <cell r="D10371">
            <v>1</v>
          </cell>
          <cell r="E10371" t="str">
            <v>N</v>
          </cell>
        </row>
        <row r="10372">
          <cell r="C10372">
            <v>0</v>
          </cell>
          <cell r="D10372">
            <v>1</v>
          </cell>
          <cell r="E10372" t="str">
            <v>N</v>
          </cell>
        </row>
        <row r="10373">
          <cell r="C10373">
            <v>0</v>
          </cell>
          <cell r="D10373">
            <v>1</v>
          </cell>
          <cell r="E10373" t="str">
            <v>N</v>
          </cell>
        </row>
        <row r="10374">
          <cell r="C10374">
            <v>0</v>
          </cell>
          <cell r="D10374">
            <v>1</v>
          </cell>
          <cell r="E10374" t="str">
            <v>N</v>
          </cell>
        </row>
        <row r="10375">
          <cell r="C10375">
            <v>0</v>
          </cell>
          <cell r="D10375">
            <v>1</v>
          </cell>
          <cell r="E10375" t="str">
            <v>N</v>
          </cell>
        </row>
        <row r="10376">
          <cell r="C10376">
            <v>0</v>
          </cell>
          <cell r="D10376">
            <v>1</v>
          </cell>
          <cell r="E10376" t="str">
            <v>N</v>
          </cell>
        </row>
        <row r="10377">
          <cell r="C10377">
            <v>0</v>
          </cell>
          <cell r="D10377">
            <v>1</v>
          </cell>
          <cell r="E10377" t="str">
            <v>N</v>
          </cell>
        </row>
        <row r="10378">
          <cell r="C10378">
            <v>0</v>
          </cell>
          <cell r="D10378">
            <v>1</v>
          </cell>
          <cell r="E10378" t="str">
            <v>N</v>
          </cell>
        </row>
        <row r="10379">
          <cell r="C10379">
            <v>0</v>
          </cell>
          <cell r="D10379">
            <v>1</v>
          </cell>
          <cell r="E10379" t="str">
            <v>N</v>
          </cell>
        </row>
        <row r="10380">
          <cell r="C10380">
            <v>0</v>
          </cell>
          <cell r="D10380">
            <v>1</v>
          </cell>
          <cell r="E10380" t="str">
            <v>N</v>
          </cell>
        </row>
        <row r="10381">
          <cell r="C10381">
            <v>0</v>
          </cell>
          <cell r="D10381">
            <v>1</v>
          </cell>
          <cell r="E10381" t="str">
            <v>N</v>
          </cell>
        </row>
        <row r="10382">
          <cell r="C10382">
            <v>0</v>
          </cell>
          <cell r="D10382">
            <v>1</v>
          </cell>
          <cell r="E10382" t="str">
            <v>N</v>
          </cell>
        </row>
        <row r="10383">
          <cell r="C10383">
            <v>0</v>
          </cell>
          <cell r="D10383">
            <v>1</v>
          </cell>
          <cell r="E10383" t="str">
            <v>N</v>
          </cell>
        </row>
        <row r="10384">
          <cell r="C10384">
            <v>0</v>
          </cell>
          <cell r="D10384">
            <v>1</v>
          </cell>
          <cell r="E10384" t="str">
            <v>N</v>
          </cell>
        </row>
        <row r="10385">
          <cell r="C10385">
            <v>0</v>
          </cell>
          <cell r="D10385">
            <v>1</v>
          </cell>
          <cell r="E10385" t="str">
            <v>N</v>
          </cell>
        </row>
        <row r="10386">
          <cell r="C10386">
            <v>0</v>
          </cell>
          <cell r="D10386">
            <v>1</v>
          </cell>
          <cell r="E10386" t="str">
            <v>N</v>
          </cell>
        </row>
        <row r="10387">
          <cell r="C10387">
            <v>0</v>
          </cell>
          <cell r="D10387">
            <v>1</v>
          </cell>
          <cell r="E10387" t="str">
            <v>N</v>
          </cell>
        </row>
        <row r="10388">
          <cell r="C10388">
            <v>0</v>
          </cell>
          <cell r="D10388">
            <v>1</v>
          </cell>
          <cell r="E10388" t="str">
            <v>N</v>
          </cell>
        </row>
        <row r="10389">
          <cell r="C10389">
            <v>0</v>
          </cell>
          <cell r="D10389">
            <v>1</v>
          </cell>
          <cell r="E10389" t="str">
            <v>N</v>
          </cell>
        </row>
        <row r="10390">
          <cell r="C10390">
            <v>0</v>
          </cell>
          <cell r="D10390">
            <v>1</v>
          </cell>
          <cell r="E10390" t="str">
            <v>N</v>
          </cell>
        </row>
        <row r="10391">
          <cell r="C10391">
            <v>0</v>
          </cell>
          <cell r="D10391">
            <v>1</v>
          </cell>
          <cell r="E10391" t="str">
            <v>N</v>
          </cell>
        </row>
        <row r="10392">
          <cell r="C10392">
            <v>0</v>
          </cell>
          <cell r="D10392">
            <v>1</v>
          </cell>
          <cell r="E10392" t="str">
            <v>N</v>
          </cell>
        </row>
        <row r="10393">
          <cell r="C10393">
            <v>0</v>
          </cell>
          <cell r="D10393">
            <v>1</v>
          </cell>
          <cell r="E10393" t="str">
            <v>N</v>
          </cell>
        </row>
        <row r="10394">
          <cell r="C10394">
            <v>0</v>
          </cell>
          <cell r="D10394">
            <v>1</v>
          </cell>
          <cell r="E10394" t="str">
            <v>N</v>
          </cell>
        </row>
        <row r="10395">
          <cell r="C10395">
            <v>0</v>
          </cell>
          <cell r="D10395">
            <v>1</v>
          </cell>
          <cell r="E10395" t="str">
            <v>N</v>
          </cell>
        </row>
        <row r="10396">
          <cell r="C10396">
            <v>0</v>
          </cell>
          <cell r="D10396">
            <v>1</v>
          </cell>
          <cell r="E10396" t="str">
            <v>N</v>
          </cell>
        </row>
        <row r="10397">
          <cell r="C10397">
            <v>0</v>
          </cell>
          <cell r="D10397">
            <v>1</v>
          </cell>
          <cell r="E10397" t="str">
            <v>N</v>
          </cell>
        </row>
        <row r="10398">
          <cell r="C10398">
            <v>0</v>
          </cell>
          <cell r="D10398">
            <v>1</v>
          </cell>
          <cell r="E10398" t="str">
            <v>N</v>
          </cell>
        </row>
        <row r="10399">
          <cell r="C10399">
            <v>0</v>
          </cell>
          <cell r="D10399">
            <v>1</v>
          </cell>
          <cell r="E10399" t="str">
            <v>N</v>
          </cell>
        </row>
        <row r="10400">
          <cell r="C10400">
            <v>0</v>
          </cell>
          <cell r="D10400">
            <v>1</v>
          </cell>
          <cell r="E10400" t="str">
            <v>N</v>
          </cell>
        </row>
        <row r="10401">
          <cell r="C10401">
            <v>0</v>
          </cell>
          <cell r="D10401">
            <v>1</v>
          </cell>
          <cell r="E10401" t="str">
            <v>N</v>
          </cell>
        </row>
        <row r="10402">
          <cell r="C10402">
            <v>0</v>
          </cell>
          <cell r="D10402">
            <v>1</v>
          </cell>
          <cell r="E10402" t="str">
            <v>N</v>
          </cell>
        </row>
        <row r="10403">
          <cell r="C10403">
            <v>0</v>
          </cell>
          <cell r="D10403">
            <v>1</v>
          </cell>
          <cell r="E10403" t="str">
            <v>N</v>
          </cell>
        </row>
        <row r="10404">
          <cell r="C10404">
            <v>0</v>
          </cell>
          <cell r="D10404">
            <v>1</v>
          </cell>
          <cell r="E10404" t="str">
            <v>N</v>
          </cell>
        </row>
        <row r="10405">
          <cell r="C10405">
            <v>0</v>
          </cell>
          <cell r="D10405">
            <v>1</v>
          </cell>
          <cell r="E10405" t="str">
            <v>N</v>
          </cell>
        </row>
        <row r="10406">
          <cell r="C10406">
            <v>0</v>
          </cell>
          <cell r="D10406">
            <v>1</v>
          </cell>
          <cell r="E10406" t="str">
            <v>N</v>
          </cell>
        </row>
        <row r="10407">
          <cell r="C10407">
            <v>0</v>
          </cell>
          <cell r="D10407">
            <v>1</v>
          </cell>
          <cell r="E10407" t="str">
            <v>N</v>
          </cell>
        </row>
        <row r="10408">
          <cell r="C10408">
            <v>0</v>
          </cell>
          <cell r="D10408">
            <v>1</v>
          </cell>
          <cell r="E10408" t="str">
            <v>N</v>
          </cell>
        </row>
        <row r="10409">
          <cell r="C10409">
            <v>0</v>
          </cell>
          <cell r="D10409">
            <v>1</v>
          </cell>
          <cell r="E10409" t="str">
            <v>N</v>
          </cell>
        </row>
        <row r="10410">
          <cell r="C10410">
            <v>0</v>
          </cell>
          <cell r="D10410">
            <v>1</v>
          </cell>
          <cell r="E10410" t="str">
            <v>N</v>
          </cell>
        </row>
        <row r="10411">
          <cell r="C10411">
            <v>0</v>
          </cell>
          <cell r="D10411">
            <v>1</v>
          </cell>
          <cell r="E10411" t="str">
            <v>N</v>
          </cell>
        </row>
        <row r="10412">
          <cell r="C10412">
            <v>0</v>
          </cell>
          <cell r="D10412">
            <v>1</v>
          </cell>
          <cell r="E10412" t="str">
            <v>N</v>
          </cell>
        </row>
        <row r="10413">
          <cell r="C10413">
            <v>0</v>
          </cell>
          <cell r="D10413">
            <v>1</v>
          </cell>
          <cell r="E10413" t="str">
            <v>N</v>
          </cell>
        </row>
        <row r="10414">
          <cell r="C10414">
            <v>0</v>
          </cell>
          <cell r="D10414">
            <v>1</v>
          </cell>
          <cell r="E10414" t="str">
            <v>N</v>
          </cell>
        </row>
        <row r="10415">
          <cell r="C10415">
            <v>0</v>
          </cell>
          <cell r="D10415">
            <v>1</v>
          </cell>
          <cell r="E10415" t="str">
            <v>N</v>
          </cell>
        </row>
        <row r="10416">
          <cell r="C10416">
            <v>0</v>
          </cell>
          <cell r="D10416">
            <v>1</v>
          </cell>
          <cell r="E10416" t="str">
            <v>N</v>
          </cell>
        </row>
        <row r="10417">
          <cell r="C10417">
            <v>0</v>
          </cell>
          <cell r="D10417">
            <v>1</v>
          </cell>
          <cell r="E10417" t="str">
            <v>N</v>
          </cell>
        </row>
        <row r="10418">
          <cell r="C10418">
            <v>0</v>
          </cell>
          <cell r="D10418">
            <v>1</v>
          </cell>
          <cell r="E10418" t="str">
            <v>N</v>
          </cell>
        </row>
        <row r="10419">
          <cell r="C10419">
            <v>0</v>
          </cell>
          <cell r="D10419">
            <v>1</v>
          </cell>
          <cell r="E10419" t="str">
            <v>N</v>
          </cell>
        </row>
        <row r="10420">
          <cell r="C10420">
            <v>0</v>
          </cell>
          <cell r="D10420">
            <v>1</v>
          </cell>
          <cell r="E10420" t="str">
            <v>N</v>
          </cell>
        </row>
        <row r="10421">
          <cell r="C10421">
            <v>0</v>
          </cell>
          <cell r="D10421">
            <v>1</v>
          </cell>
          <cell r="E10421" t="str">
            <v>N</v>
          </cell>
        </row>
        <row r="10422">
          <cell r="C10422">
            <v>0</v>
          </cell>
          <cell r="D10422">
            <v>1</v>
          </cell>
          <cell r="E10422" t="str">
            <v>N</v>
          </cell>
        </row>
        <row r="10423">
          <cell r="C10423">
            <v>0</v>
          </cell>
          <cell r="D10423">
            <v>1</v>
          </cell>
          <cell r="E10423" t="str">
            <v>N</v>
          </cell>
        </row>
        <row r="10424">
          <cell r="C10424">
            <v>0</v>
          </cell>
          <cell r="D10424">
            <v>1</v>
          </cell>
          <cell r="E10424" t="str">
            <v>N</v>
          </cell>
        </row>
        <row r="10425">
          <cell r="C10425">
            <v>0</v>
          </cell>
          <cell r="D10425">
            <v>1</v>
          </cell>
          <cell r="E10425" t="str">
            <v>N</v>
          </cell>
        </row>
        <row r="10426">
          <cell r="C10426">
            <v>0</v>
          </cell>
          <cell r="D10426">
            <v>1</v>
          </cell>
          <cell r="E10426" t="str">
            <v>N</v>
          </cell>
        </row>
        <row r="10427">
          <cell r="C10427">
            <v>0</v>
          </cell>
          <cell r="D10427">
            <v>1</v>
          </cell>
          <cell r="E10427" t="str">
            <v>N</v>
          </cell>
        </row>
        <row r="10428">
          <cell r="C10428">
            <v>0</v>
          </cell>
          <cell r="D10428">
            <v>1</v>
          </cell>
          <cell r="E10428" t="str">
            <v>N</v>
          </cell>
        </row>
        <row r="10429">
          <cell r="C10429">
            <v>0</v>
          </cell>
          <cell r="D10429">
            <v>1</v>
          </cell>
          <cell r="E10429" t="str">
            <v>N</v>
          </cell>
        </row>
        <row r="10430">
          <cell r="C10430">
            <v>0</v>
          </cell>
          <cell r="D10430">
            <v>1</v>
          </cell>
          <cell r="E10430" t="str">
            <v>N</v>
          </cell>
        </row>
        <row r="10431">
          <cell r="C10431">
            <v>0</v>
          </cell>
          <cell r="D10431">
            <v>1</v>
          </cell>
          <cell r="E10431" t="str">
            <v>N</v>
          </cell>
        </row>
        <row r="10432">
          <cell r="C10432">
            <v>0</v>
          </cell>
          <cell r="D10432">
            <v>1</v>
          </cell>
          <cell r="E10432" t="str">
            <v>N</v>
          </cell>
        </row>
        <row r="10433">
          <cell r="C10433">
            <v>0</v>
          </cell>
          <cell r="D10433">
            <v>1</v>
          </cell>
          <cell r="E10433" t="str">
            <v>N</v>
          </cell>
        </row>
        <row r="10434">
          <cell r="C10434">
            <v>0</v>
          </cell>
          <cell r="D10434">
            <v>1</v>
          </cell>
          <cell r="E10434" t="str">
            <v>N</v>
          </cell>
        </row>
        <row r="10435">
          <cell r="C10435">
            <v>0</v>
          </cell>
          <cell r="D10435">
            <v>1</v>
          </cell>
          <cell r="E10435" t="str">
            <v>N</v>
          </cell>
        </row>
        <row r="10436">
          <cell r="C10436">
            <v>0</v>
          </cell>
          <cell r="D10436">
            <v>1</v>
          </cell>
          <cell r="E10436" t="str">
            <v>N</v>
          </cell>
        </row>
        <row r="10437">
          <cell r="C10437">
            <v>0</v>
          </cell>
          <cell r="D10437">
            <v>1</v>
          </cell>
          <cell r="E10437" t="str">
            <v>N</v>
          </cell>
        </row>
        <row r="10438">
          <cell r="C10438">
            <v>0</v>
          </cell>
          <cell r="D10438">
            <v>1</v>
          </cell>
          <cell r="E10438" t="str">
            <v>N</v>
          </cell>
        </row>
        <row r="10439">
          <cell r="C10439">
            <v>0</v>
          </cell>
          <cell r="D10439">
            <v>1</v>
          </cell>
          <cell r="E10439" t="str">
            <v>N</v>
          </cell>
        </row>
        <row r="10440">
          <cell r="C10440">
            <v>0</v>
          </cell>
          <cell r="D10440">
            <v>1</v>
          </cell>
          <cell r="E10440" t="str">
            <v>N</v>
          </cell>
        </row>
        <row r="10441">
          <cell r="C10441">
            <v>0</v>
          </cell>
          <cell r="D10441">
            <v>1</v>
          </cell>
          <cell r="E10441" t="str">
            <v>N</v>
          </cell>
        </row>
        <row r="10442">
          <cell r="C10442">
            <v>0</v>
          </cell>
          <cell r="D10442">
            <v>1</v>
          </cell>
          <cell r="E10442" t="str">
            <v>N</v>
          </cell>
        </row>
        <row r="10443">
          <cell r="C10443">
            <v>0</v>
          </cell>
          <cell r="D10443">
            <v>1</v>
          </cell>
          <cell r="E10443" t="str">
            <v>N</v>
          </cell>
        </row>
        <row r="10444">
          <cell r="C10444">
            <v>0</v>
          </cell>
          <cell r="D10444">
            <v>1</v>
          </cell>
          <cell r="E10444" t="str">
            <v>N</v>
          </cell>
        </row>
        <row r="10445">
          <cell r="C10445">
            <v>0</v>
          </cell>
          <cell r="D10445">
            <v>1</v>
          </cell>
          <cell r="E10445" t="str">
            <v>N</v>
          </cell>
        </row>
        <row r="10446">
          <cell r="C10446">
            <v>0</v>
          </cell>
          <cell r="D10446">
            <v>1</v>
          </cell>
          <cell r="E10446" t="str">
            <v>N</v>
          </cell>
        </row>
        <row r="10447">
          <cell r="C10447">
            <v>0</v>
          </cell>
          <cell r="D10447">
            <v>1</v>
          </cell>
          <cell r="E10447" t="str">
            <v>N</v>
          </cell>
        </row>
        <row r="10448">
          <cell r="C10448">
            <v>0</v>
          </cell>
          <cell r="D10448">
            <v>1</v>
          </cell>
          <cell r="E10448" t="str">
            <v>N</v>
          </cell>
        </row>
        <row r="10449">
          <cell r="C10449">
            <v>0</v>
          </cell>
          <cell r="D10449">
            <v>1</v>
          </cell>
          <cell r="E10449" t="str">
            <v>N</v>
          </cell>
        </row>
        <row r="10450">
          <cell r="C10450">
            <v>0</v>
          </cell>
          <cell r="D10450">
            <v>1</v>
          </cell>
          <cell r="E10450" t="str">
            <v>N</v>
          </cell>
        </row>
        <row r="10451">
          <cell r="C10451">
            <v>0</v>
          </cell>
          <cell r="D10451">
            <v>1</v>
          </cell>
          <cell r="E10451" t="str">
            <v>N</v>
          </cell>
        </row>
        <row r="10452">
          <cell r="C10452">
            <v>0</v>
          </cell>
          <cell r="D10452">
            <v>1</v>
          </cell>
          <cell r="E10452" t="str">
            <v>N</v>
          </cell>
        </row>
        <row r="10453">
          <cell r="C10453">
            <v>0</v>
          </cell>
          <cell r="D10453">
            <v>1</v>
          </cell>
          <cell r="E10453" t="str">
            <v>N</v>
          </cell>
        </row>
        <row r="10454">
          <cell r="C10454">
            <v>0</v>
          </cell>
          <cell r="D10454">
            <v>1</v>
          </cell>
          <cell r="E10454" t="str">
            <v>N</v>
          </cell>
        </row>
        <row r="10455">
          <cell r="C10455">
            <v>0</v>
          </cell>
          <cell r="D10455">
            <v>1</v>
          </cell>
          <cell r="E10455" t="str">
            <v>N</v>
          </cell>
        </row>
        <row r="10456">
          <cell r="C10456">
            <v>0</v>
          </cell>
          <cell r="D10456">
            <v>1</v>
          </cell>
          <cell r="E10456" t="str">
            <v>N</v>
          </cell>
        </row>
        <row r="10457">
          <cell r="C10457">
            <v>0</v>
          </cell>
          <cell r="D10457">
            <v>1</v>
          </cell>
          <cell r="E10457" t="str">
            <v>N</v>
          </cell>
        </row>
        <row r="10458">
          <cell r="C10458">
            <v>0</v>
          </cell>
          <cell r="D10458">
            <v>1</v>
          </cell>
          <cell r="E10458" t="str">
            <v>N</v>
          </cell>
        </row>
        <row r="10459">
          <cell r="C10459">
            <v>0</v>
          </cell>
          <cell r="D10459">
            <v>1</v>
          </cell>
          <cell r="E10459" t="str">
            <v>N</v>
          </cell>
        </row>
        <row r="10460">
          <cell r="C10460">
            <v>0</v>
          </cell>
          <cell r="D10460">
            <v>1</v>
          </cell>
          <cell r="E10460" t="str">
            <v>N</v>
          </cell>
        </row>
        <row r="10461">
          <cell r="C10461">
            <v>0</v>
          </cell>
          <cell r="D10461">
            <v>1</v>
          </cell>
          <cell r="E10461" t="str">
            <v>N</v>
          </cell>
        </row>
        <row r="10462">
          <cell r="C10462">
            <v>0</v>
          </cell>
          <cell r="D10462">
            <v>1</v>
          </cell>
          <cell r="E10462" t="str">
            <v>N</v>
          </cell>
        </row>
        <row r="10463">
          <cell r="C10463">
            <v>0</v>
          </cell>
          <cell r="D10463">
            <v>1</v>
          </cell>
          <cell r="E10463" t="str">
            <v>N</v>
          </cell>
        </row>
        <row r="10464">
          <cell r="C10464">
            <v>0</v>
          </cell>
          <cell r="D10464">
            <v>1</v>
          </cell>
          <cell r="E10464" t="str">
            <v>N</v>
          </cell>
        </row>
        <row r="10465">
          <cell r="C10465">
            <v>0</v>
          </cell>
          <cell r="D10465">
            <v>1</v>
          </cell>
          <cell r="E10465" t="str">
            <v>N</v>
          </cell>
        </row>
        <row r="10466">
          <cell r="C10466">
            <v>0</v>
          </cell>
          <cell r="D10466">
            <v>1</v>
          </cell>
          <cell r="E10466" t="str">
            <v>N</v>
          </cell>
        </row>
        <row r="10467">
          <cell r="C10467">
            <v>0</v>
          </cell>
          <cell r="D10467">
            <v>1</v>
          </cell>
          <cell r="E10467" t="str">
            <v>N</v>
          </cell>
        </row>
        <row r="10468">
          <cell r="C10468">
            <v>0</v>
          </cell>
          <cell r="D10468">
            <v>1</v>
          </cell>
          <cell r="E10468" t="str">
            <v>N</v>
          </cell>
        </row>
        <row r="10469">
          <cell r="C10469">
            <v>0</v>
          </cell>
          <cell r="D10469">
            <v>1</v>
          </cell>
          <cell r="E10469" t="str">
            <v>N</v>
          </cell>
        </row>
        <row r="10470">
          <cell r="C10470">
            <v>0</v>
          </cell>
          <cell r="D10470">
            <v>1</v>
          </cell>
          <cell r="E10470" t="str">
            <v>N</v>
          </cell>
        </row>
        <row r="10471">
          <cell r="C10471">
            <v>0</v>
          </cell>
          <cell r="D10471">
            <v>1</v>
          </cell>
          <cell r="E10471" t="str">
            <v>N</v>
          </cell>
        </row>
        <row r="10472">
          <cell r="C10472">
            <v>0</v>
          </cell>
          <cell r="D10472">
            <v>1</v>
          </cell>
          <cell r="E10472" t="str">
            <v>N</v>
          </cell>
        </row>
        <row r="10473">
          <cell r="C10473">
            <v>0</v>
          </cell>
          <cell r="D10473">
            <v>1</v>
          </cell>
          <cell r="E10473" t="str">
            <v>N</v>
          </cell>
        </row>
        <row r="10474">
          <cell r="C10474">
            <v>0</v>
          </cell>
          <cell r="D10474">
            <v>1</v>
          </cell>
          <cell r="E10474" t="str">
            <v>N</v>
          </cell>
        </row>
        <row r="10475">
          <cell r="C10475">
            <v>0</v>
          </cell>
          <cell r="D10475">
            <v>1</v>
          </cell>
          <cell r="E10475" t="str">
            <v>N</v>
          </cell>
        </row>
        <row r="10476">
          <cell r="C10476">
            <v>0</v>
          </cell>
          <cell r="D10476">
            <v>1</v>
          </cell>
          <cell r="E10476" t="str">
            <v>N</v>
          </cell>
        </row>
        <row r="10477">
          <cell r="C10477">
            <v>0</v>
          </cell>
          <cell r="D10477">
            <v>1</v>
          </cell>
          <cell r="E10477" t="str">
            <v>N</v>
          </cell>
        </row>
        <row r="10478">
          <cell r="C10478">
            <v>0</v>
          </cell>
          <cell r="D10478">
            <v>1</v>
          </cell>
          <cell r="E10478" t="str">
            <v>N</v>
          </cell>
        </row>
        <row r="10479">
          <cell r="C10479">
            <v>0</v>
          </cell>
          <cell r="D10479">
            <v>1</v>
          </cell>
          <cell r="E10479" t="str">
            <v>N</v>
          </cell>
        </row>
        <row r="10480">
          <cell r="C10480">
            <v>0</v>
          </cell>
          <cell r="D10480">
            <v>1</v>
          </cell>
          <cell r="E10480" t="str">
            <v>N</v>
          </cell>
        </row>
        <row r="10481">
          <cell r="C10481">
            <v>0</v>
          </cell>
          <cell r="D10481">
            <v>1</v>
          </cell>
          <cell r="E10481" t="str">
            <v>N</v>
          </cell>
        </row>
        <row r="10482">
          <cell r="C10482">
            <v>0</v>
          </cell>
          <cell r="D10482">
            <v>1</v>
          </cell>
          <cell r="E10482" t="str">
            <v>N</v>
          </cell>
        </row>
        <row r="10483">
          <cell r="C10483">
            <v>0</v>
          </cell>
          <cell r="D10483">
            <v>1</v>
          </cell>
          <cell r="E10483" t="str">
            <v>N</v>
          </cell>
        </row>
        <row r="10484">
          <cell r="C10484">
            <v>0</v>
          </cell>
          <cell r="D10484">
            <v>1</v>
          </cell>
          <cell r="E10484" t="str">
            <v>N</v>
          </cell>
        </row>
        <row r="10485">
          <cell r="C10485">
            <v>0</v>
          </cell>
          <cell r="D10485">
            <v>1</v>
          </cell>
          <cell r="E10485" t="str">
            <v>N</v>
          </cell>
        </row>
        <row r="10486">
          <cell r="C10486">
            <v>0</v>
          </cell>
          <cell r="D10486">
            <v>1</v>
          </cell>
          <cell r="E10486" t="str">
            <v>N</v>
          </cell>
        </row>
        <row r="10487">
          <cell r="C10487">
            <v>0</v>
          </cell>
          <cell r="D10487">
            <v>1</v>
          </cell>
          <cell r="E10487" t="str">
            <v>N</v>
          </cell>
        </row>
        <row r="10488">
          <cell r="C10488">
            <v>0</v>
          </cell>
          <cell r="D10488">
            <v>1</v>
          </cell>
          <cell r="E10488" t="str">
            <v>N</v>
          </cell>
        </row>
        <row r="10489">
          <cell r="C10489">
            <v>0</v>
          </cell>
          <cell r="D10489">
            <v>1</v>
          </cell>
          <cell r="E10489" t="str">
            <v>N</v>
          </cell>
        </row>
        <row r="10490">
          <cell r="C10490">
            <v>0</v>
          </cell>
          <cell r="D10490">
            <v>1</v>
          </cell>
          <cell r="E10490" t="str">
            <v>N</v>
          </cell>
        </row>
        <row r="10491">
          <cell r="C10491">
            <v>0</v>
          </cell>
          <cell r="D10491">
            <v>1</v>
          </cell>
          <cell r="E10491" t="str">
            <v>N</v>
          </cell>
        </row>
        <row r="10492">
          <cell r="C10492">
            <v>0</v>
          </cell>
          <cell r="D10492">
            <v>1</v>
          </cell>
          <cell r="E10492" t="str">
            <v>N</v>
          </cell>
        </row>
        <row r="10493">
          <cell r="C10493">
            <v>0</v>
          </cell>
          <cell r="D10493">
            <v>1</v>
          </cell>
          <cell r="E10493" t="str">
            <v>N</v>
          </cell>
        </row>
        <row r="10494">
          <cell r="C10494">
            <v>0</v>
          </cell>
          <cell r="D10494">
            <v>1</v>
          </cell>
          <cell r="E10494" t="str">
            <v>N</v>
          </cell>
        </row>
        <row r="10495">
          <cell r="C10495">
            <v>0</v>
          </cell>
          <cell r="D10495">
            <v>1</v>
          </cell>
          <cell r="E10495" t="str">
            <v>N</v>
          </cell>
        </row>
        <row r="10496">
          <cell r="C10496">
            <v>0</v>
          </cell>
          <cell r="D10496">
            <v>1</v>
          </cell>
          <cell r="E10496" t="str">
            <v>N</v>
          </cell>
        </row>
        <row r="10497">
          <cell r="C10497">
            <v>0</v>
          </cell>
          <cell r="D10497">
            <v>1</v>
          </cell>
          <cell r="E10497" t="str">
            <v>N</v>
          </cell>
        </row>
        <row r="10498">
          <cell r="C10498">
            <v>0</v>
          </cell>
          <cell r="D10498">
            <v>1</v>
          </cell>
          <cell r="E10498" t="str">
            <v>N</v>
          </cell>
        </row>
        <row r="10499">
          <cell r="C10499">
            <v>0</v>
          </cell>
          <cell r="D10499">
            <v>1</v>
          </cell>
          <cell r="E10499" t="str">
            <v>N</v>
          </cell>
        </row>
        <row r="10500">
          <cell r="C10500">
            <v>0</v>
          </cell>
          <cell r="D10500">
            <v>1</v>
          </cell>
          <cell r="E10500" t="str">
            <v>N</v>
          </cell>
        </row>
        <row r="10501">
          <cell r="C10501">
            <v>0</v>
          </cell>
          <cell r="D10501">
            <v>1</v>
          </cell>
          <cell r="E10501" t="str">
            <v>N</v>
          </cell>
        </row>
        <row r="10502">
          <cell r="C10502">
            <v>0</v>
          </cell>
          <cell r="D10502">
            <v>1</v>
          </cell>
          <cell r="E10502" t="str">
            <v>N</v>
          </cell>
        </row>
        <row r="10503">
          <cell r="C10503">
            <v>0</v>
          </cell>
          <cell r="D10503">
            <v>1</v>
          </cell>
          <cell r="E10503" t="str">
            <v>N</v>
          </cell>
        </row>
        <row r="10504">
          <cell r="C10504">
            <v>0</v>
          </cell>
          <cell r="D10504">
            <v>1</v>
          </cell>
          <cell r="E10504" t="str">
            <v>N</v>
          </cell>
        </row>
        <row r="10505">
          <cell r="C10505">
            <v>0</v>
          </cell>
          <cell r="D10505">
            <v>1</v>
          </cell>
          <cell r="E10505" t="str">
            <v>N</v>
          </cell>
        </row>
        <row r="10506">
          <cell r="C10506">
            <v>0</v>
          </cell>
          <cell r="D10506">
            <v>1</v>
          </cell>
          <cell r="E10506" t="str">
            <v>N</v>
          </cell>
        </row>
        <row r="10507">
          <cell r="C10507">
            <v>0</v>
          </cell>
          <cell r="D10507">
            <v>1</v>
          </cell>
          <cell r="E10507" t="str">
            <v>N</v>
          </cell>
        </row>
        <row r="10508">
          <cell r="C10508">
            <v>0</v>
          </cell>
          <cell r="D10508">
            <v>1</v>
          </cell>
          <cell r="E10508" t="str">
            <v>N</v>
          </cell>
        </row>
        <row r="10509">
          <cell r="C10509">
            <v>0</v>
          </cell>
          <cell r="D10509">
            <v>1</v>
          </cell>
          <cell r="E10509" t="str">
            <v>N</v>
          </cell>
        </row>
        <row r="10510">
          <cell r="C10510">
            <v>0</v>
          </cell>
          <cell r="D10510">
            <v>1</v>
          </cell>
          <cell r="E10510" t="str">
            <v>N</v>
          </cell>
        </row>
        <row r="10511">
          <cell r="C10511">
            <v>0</v>
          </cell>
          <cell r="D10511">
            <v>1</v>
          </cell>
          <cell r="E10511" t="str">
            <v>N</v>
          </cell>
        </row>
        <row r="10512">
          <cell r="C10512">
            <v>0</v>
          </cell>
          <cell r="D10512">
            <v>1</v>
          </cell>
          <cell r="E10512" t="str">
            <v>N</v>
          </cell>
        </row>
        <row r="10513">
          <cell r="C10513">
            <v>0</v>
          </cell>
          <cell r="D10513">
            <v>1</v>
          </cell>
          <cell r="E10513" t="str">
            <v>N</v>
          </cell>
        </row>
        <row r="10514">
          <cell r="C10514">
            <v>0</v>
          </cell>
          <cell r="D10514">
            <v>1</v>
          </cell>
          <cell r="E10514" t="str">
            <v>N</v>
          </cell>
        </row>
        <row r="10515">
          <cell r="C10515">
            <v>0</v>
          </cell>
          <cell r="D10515">
            <v>1</v>
          </cell>
          <cell r="E10515" t="str">
            <v>N</v>
          </cell>
        </row>
        <row r="10516">
          <cell r="C10516">
            <v>0</v>
          </cell>
          <cell r="D10516">
            <v>1</v>
          </cell>
          <cell r="E10516" t="str">
            <v>N</v>
          </cell>
        </row>
        <row r="10517">
          <cell r="C10517">
            <v>0</v>
          </cell>
          <cell r="D10517">
            <v>1</v>
          </cell>
          <cell r="E10517" t="str">
            <v>N</v>
          </cell>
        </row>
        <row r="10518">
          <cell r="C10518">
            <v>0</v>
          </cell>
          <cell r="D10518">
            <v>1</v>
          </cell>
          <cell r="E10518" t="str">
            <v>N</v>
          </cell>
        </row>
        <row r="10519">
          <cell r="C10519">
            <v>0</v>
          </cell>
          <cell r="D10519">
            <v>1</v>
          </cell>
          <cell r="E10519" t="str">
            <v>N</v>
          </cell>
        </row>
        <row r="10520">
          <cell r="C10520">
            <v>0</v>
          </cell>
          <cell r="D10520">
            <v>1</v>
          </cell>
          <cell r="E10520" t="str">
            <v>N</v>
          </cell>
        </row>
        <row r="10521">
          <cell r="C10521">
            <v>0</v>
          </cell>
          <cell r="D10521">
            <v>1</v>
          </cell>
          <cell r="E10521" t="str">
            <v>N</v>
          </cell>
        </row>
        <row r="10522">
          <cell r="C10522">
            <v>0</v>
          </cell>
          <cell r="D10522">
            <v>1</v>
          </cell>
          <cell r="E10522" t="str">
            <v>N</v>
          </cell>
        </row>
        <row r="10523">
          <cell r="C10523">
            <v>0</v>
          </cell>
          <cell r="D10523">
            <v>1</v>
          </cell>
          <cell r="E10523" t="str">
            <v>N</v>
          </cell>
        </row>
        <row r="10524">
          <cell r="C10524">
            <v>0</v>
          </cell>
          <cell r="D10524">
            <v>1</v>
          </cell>
          <cell r="E10524" t="str">
            <v>N</v>
          </cell>
        </row>
        <row r="10525">
          <cell r="C10525">
            <v>0</v>
          </cell>
          <cell r="D10525">
            <v>1</v>
          </cell>
          <cell r="E10525" t="str">
            <v>N</v>
          </cell>
        </row>
        <row r="10526">
          <cell r="C10526">
            <v>0</v>
          </cell>
          <cell r="D10526">
            <v>1</v>
          </cell>
          <cell r="E10526" t="str">
            <v>N</v>
          </cell>
        </row>
        <row r="10527">
          <cell r="C10527">
            <v>0</v>
          </cell>
          <cell r="D10527">
            <v>1</v>
          </cell>
          <cell r="E10527" t="str">
            <v>N</v>
          </cell>
        </row>
        <row r="10528">
          <cell r="C10528">
            <v>0</v>
          </cell>
          <cell r="D10528">
            <v>1</v>
          </cell>
          <cell r="E10528" t="str">
            <v>N</v>
          </cell>
        </row>
        <row r="10529">
          <cell r="C10529">
            <v>0</v>
          </cell>
          <cell r="D10529">
            <v>1</v>
          </cell>
          <cell r="E10529" t="str">
            <v>N</v>
          </cell>
        </row>
        <row r="10530">
          <cell r="C10530">
            <v>0</v>
          </cell>
          <cell r="D10530">
            <v>1</v>
          </cell>
          <cell r="E10530" t="str">
            <v>N</v>
          </cell>
        </row>
        <row r="10531">
          <cell r="C10531">
            <v>0</v>
          </cell>
          <cell r="D10531">
            <v>1</v>
          </cell>
          <cell r="E10531" t="str">
            <v>N</v>
          </cell>
        </row>
        <row r="10532">
          <cell r="C10532">
            <v>0</v>
          </cell>
          <cell r="D10532">
            <v>1</v>
          </cell>
          <cell r="E10532" t="str">
            <v>N</v>
          </cell>
        </row>
        <row r="10533">
          <cell r="C10533">
            <v>0</v>
          </cell>
          <cell r="D10533">
            <v>1</v>
          </cell>
          <cell r="E10533" t="str">
            <v>N</v>
          </cell>
        </row>
        <row r="10534">
          <cell r="C10534">
            <v>0</v>
          </cell>
          <cell r="D10534">
            <v>1</v>
          </cell>
          <cell r="E10534" t="str">
            <v>N</v>
          </cell>
        </row>
        <row r="10535">
          <cell r="C10535">
            <v>0</v>
          </cell>
          <cell r="D10535">
            <v>1</v>
          </cell>
          <cell r="E10535" t="str">
            <v>N</v>
          </cell>
        </row>
        <row r="10536">
          <cell r="C10536">
            <v>0</v>
          </cell>
          <cell r="D10536">
            <v>1</v>
          </cell>
          <cell r="E10536" t="str">
            <v>N</v>
          </cell>
        </row>
        <row r="10537">
          <cell r="C10537">
            <v>0</v>
          </cell>
          <cell r="D10537">
            <v>1</v>
          </cell>
          <cell r="E10537" t="str">
            <v>N</v>
          </cell>
        </row>
        <row r="10538">
          <cell r="C10538">
            <v>0</v>
          </cell>
          <cell r="D10538">
            <v>1</v>
          </cell>
          <cell r="E10538" t="str">
            <v>N</v>
          </cell>
        </row>
        <row r="10539">
          <cell r="C10539">
            <v>0</v>
          </cell>
          <cell r="D10539">
            <v>1</v>
          </cell>
          <cell r="E10539" t="str">
            <v>N</v>
          </cell>
        </row>
        <row r="10540">
          <cell r="C10540">
            <v>0</v>
          </cell>
          <cell r="D10540">
            <v>1</v>
          </cell>
          <cell r="E10540" t="str">
            <v>N</v>
          </cell>
        </row>
        <row r="10541">
          <cell r="C10541">
            <v>0</v>
          </cell>
          <cell r="D10541">
            <v>1</v>
          </cell>
          <cell r="E10541" t="str">
            <v>N</v>
          </cell>
        </row>
        <row r="10542">
          <cell r="C10542">
            <v>0</v>
          </cell>
          <cell r="D10542">
            <v>1</v>
          </cell>
          <cell r="E10542" t="str">
            <v>N</v>
          </cell>
        </row>
        <row r="10543">
          <cell r="C10543">
            <v>0</v>
          </cell>
          <cell r="D10543">
            <v>1</v>
          </cell>
          <cell r="E10543" t="str">
            <v>N</v>
          </cell>
        </row>
        <row r="10544">
          <cell r="C10544">
            <v>0</v>
          </cell>
          <cell r="D10544">
            <v>1</v>
          </cell>
          <cell r="E10544" t="str">
            <v>N</v>
          </cell>
        </row>
        <row r="10545">
          <cell r="C10545">
            <v>0</v>
          </cell>
          <cell r="D10545">
            <v>1</v>
          </cell>
          <cell r="E10545" t="str">
            <v>N</v>
          </cell>
        </row>
        <row r="10546">
          <cell r="C10546">
            <v>0</v>
          </cell>
          <cell r="D10546">
            <v>1</v>
          </cell>
          <cell r="E10546" t="str">
            <v>N</v>
          </cell>
        </row>
        <row r="10547">
          <cell r="C10547">
            <v>0</v>
          </cell>
          <cell r="D10547">
            <v>1</v>
          </cell>
          <cell r="E10547" t="str">
            <v>N</v>
          </cell>
        </row>
        <row r="10548">
          <cell r="C10548">
            <v>0</v>
          </cell>
          <cell r="D10548">
            <v>1</v>
          </cell>
          <cell r="E10548" t="str">
            <v>N</v>
          </cell>
        </row>
        <row r="10549">
          <cell r="C10549">
            <v>0</v>
          </cell>
          <cell r="D10549">
            <v>1</v>
          </cell>
          <cell r="E10549" t="str">
            <v>N</v>
          </cell>
        </row>
        <row r="10550">
          <cell r="C10550">
            <v>0</v>
          </cell>
          <cell r="D10550">
            <v>1</v>
          </cell>
          <cell r="E10550" t="str">
            <v>N</v>
          </cell>
        </row>
        <row r="10551">
          <cell r="C10551">
            <v>0</v>
          </cell>
          <cell r="D10551">
            <v>1</v>
          </cell>
          <cell r="E10551" t="str">
            <v>N</v>
          </cell>
        </row>
        <row r="10552">
          <cell r="C10552">
            <v>0</v>
          </cell>
          <cell r="D10552">
            <v>1</v>
          </cell>
          <cell r="E10552" t="str">
            <v>N</v>
          </cell>
        </row>
        <row r="10553">
          <cell r="C10553">
            <v>0</v>
          </cell>
          <cell r="D10553">
            <v>1</v>
          </cell>
          <cell r="E10553" t="str">
            <v>N</v>
          </cell>
        </row>
        <row r="10554">
          <cell r="C10554">
            <v>0</v>
          </cell>
          <cell r="D10554">
            <v>1</v>
          </cell>
          <cell r="E10554" t="str">
            <v>N</v>
          </cell>
        </row>
        <row r="10555">
          <cell r="C10555">
            <v>0</v>
          </cell>
          <cell r="D10555">
            <v>1</v>
          </cell>
          <cell r="E10555" t="str">
            <v>N</v>
          </cell>
        </row>
        <row r="10556">
          <cell r="C10556">
            <v>0</v>
          </cell>
          <cell r="D10556">
            <v>1</v>
          </cell>
          <cell r="E10556" t="str">
            <v>N</v>
          </cell>
        </row>
        <row r="10557">
          <cell r="C10557">
            <v>0</v>
          </cell>
          <cell r="D10557">
            <v>1</v>
          </cell>
          <cell r="E10557" t="str">
            <v>N</v>
          </cell>
        </row>
        <row r="10558">
          <cell r="C10558">
            <v>0</v>
          </cell>
          <cell r="D10558">
            <v>1</v>
          </cell>
          <cell r="E10558" t="str">
            <v>N</v>
          </cell>
        </row>
        <row r="10559">
          <cell r="C10559">
            <v>0</v>
          </cell>
          <cell r="D10559">
            <v>1</v>
          </cell>
          <cell r="E10559" t="str">
            <v>N</v>
          </cell>
        </row>
        <row r="10560">
          <cell r="C10560">
            <v>0</v>
          </cell>
          <cell r="D10560">
            <v>1</v>
          </cell>
          <cell r="E10560" t="str">
            <v>N</v>
          </cell>
        </row>
        <row r="10561">
          <cell r="C10561">
            <v>0</v>
          </cell>
          <cell r="D10561">
            <v>1</v>
          </cell>
          <cell r="E10561" t="str">
            <v>N</v>
          </cell>
        </row>
        <row r="10562">
          <cell r="C10562">
            <v>0</v>
          </cell>
          <cell r="D10562">
            <v>1</v>
          </cell>
          <cell r="E10562" t="str">
            <v>N</v>
          </cell>
        </row>
        <row r="10563">
          <cell r="C10563">
            <v>0</v>
          </cell>
          <cell r="D10563">
            <v>1</v>
          </cell>
          <cell r="E10563" t="str">
            <v>N</v>
          </cell>
        </row>
        <row r="10564">
          <cell r="C10564">
            <v>0</v>
          </cell>
          <cell r="D10564">
            <v>1</v>
          </cell>
          <cell r="E10564" t="str">
            <v>N</v>
          </cell>
        </row>
        <row r="10565">
          <cell r="C10565">
            <v>0</v>
          </cell>
          <cell r="D10565">
            <v>1</v>
          </cell>
          <cell r="E10565" t="str">
            <v>N</v>
          </cell>
        </row>
        <row r="10566">
          <cell r="C10566">
            <v>0</v>
          </cell>
          <cell r="D10566">
            <v>1</v>
          </cell>
          <cell r="E10566" t="str">
            <v>N</v>
          </cell>
        </row>
        <row r="10567">
          <cell r="C10567">
            <v>0</v>
          </cell>
          <cell r="D10567">
            <v>1</v>
          </cell>
          <cell r="E10567" t="str">
            <v>N</v>
          </cell>
        </row>
        <row r="10568">
          <cell r="C10568">
            <v>0</v>
          </cell>
          <cell r="D10568">
            <v>1</v>
          </cell>
          <cell r="E10568" t="str">
            <v>N</v>
          </cell>
        </row>
        <row r="10569">
          <cell r="C10569">
            <v>0</v>
          </cell>
          <cell r="D10569">
            <v>1</v>
          </cell>
          <cell r="E10569" t="str">
            <v>N</v>
          </cell>
        </row>
        <row r="10570">
          <cell r="C10570">
            <v>0</v>
          </cell>
          <cell r="D10570">
            <v>1</v>
          </cell>
          <cell r="E10570" t="str">
            <v>N</v>
          </cell>
        </row>
        <row r="10571">
          <cell r="C10571">
            <v>0</v>
          </cell>
          <cell r="D10571">
            <v>1</v>
          </cell>
          <cell r="E10571" t="str">
            <v>N</v>
          </cell>
        </row>
        <row r="10572">
          <cell r="C10572">
            <v>0</v>
          </cell>
          <cell r="D10572">
            <v>1</v>
          </cell>
          <cell r="E10572" t="str">
            <v>N</v>
          </cell>
        </row>
        <row r="10573">
          <cell r="C10573">
            <v>0</v>
          </cell>
          <cell r="D10573">
            <v>1</v>
          </cell>
          <cell r="E10573" t="str">
            <v>N</v>
          </cell>
        </row>
        <row r="10574">
          <cell r="C10574">
            <v>0</v>
          </cell>
          <cell r="D10574">
            <v>1</v>
          </cell>
          <cell r="E10574" t="str">
            <v>N</v>
          </cell>
        </row>
        <row r="10575">
          <cell r="C10575">
            <v>0</v>
          </cell>
          <cell r="D10575">
            <v>1</v>
          </cell>
          <cell r="E10575" t="str">
            <v>N</v>
          </cell>
        </row>
        <row r="10576">
          <cell r="C10576">
            <v>0</v>
          </cell>
          <cell r="D10576">
            <v>1</v>
          </cell>
          <cell r="E10576" t="str">
            <v>N</v>
          </cell>
        </row>
        <row r="10577">
          <cell r="C10577">
            <v>0</v>
          </cell>
          <cell r="D10577">
            <v>1</v>
          </cell>
          <cell r="E10577" t="str">
            <v>N</v>
          </cell>
        </row>
        <row r="10578">
          <cell r="C10578">
            <v>0</v>
          </cell>
          <cell r="D10578">
            <v>1</v>
          </cell>
          <cell r="E10578" t="str">
            <v>N</v>
          </cell>
        </row>
        <row r="10579">
          <cell r="C10579">
            <v>0</v>
          </cell>
          <cell r="D10579">
            <v>1</v>
          </cell>
          <cell r="E10579" t="str">
            <v>N</v>
          </cell>
        </row>
        <row r="10580">
          <cell r="C10580">
            <v>0</v>
          </cell>
          <cell r="D10580">
            <v>1</v>
          </cell>
          <cell r="E10580" t="str">
            <v>N</v>
          </cell>
        </row>
        <row r="10581">
          <cell r="C10581">
            <v>0</v>
          </cell>
          <cell r="D10581">
            <v>1</v>
          </cell>
          <cell r="E10581" t="str">
            <v>N</v>
          </cell>
        </row>
        <row r="10582">
          <cell r="C10582">
            <v>0</v>
          </cell>
          <cell r="D10582">
            <v>1</v>
          </cell>
          <cell r="E10582" t="str">
            <v>N</v>
          </cell>
        </row>
        <row r="10583">
          <cell r="C10583">
            <v>0</v>
          </cell>
          <cell r="D10583">
            <v>1</v>
          </cell>
          <cell r="E10583" t="str">
            <v>N</v>
          </cell>
        </row>
        <row r="10584">
          <cell r="C10584">
            <v>0</v>
          </cell>
          <cell r="D10584">
            <v>1</v>
          </cell>
          <cell r="E10584" t="str">
            <v>N</v>
          </cell>
        </row>
        <row r="10585">
          <cell r="C10585">
            <v>0</v>
          </cell>
          <cell r="D10585">
            <v>1</v>
          </cell>
          <cell r="E10585" t="str">
            <v>N</v>
          </cell>
        </row>
        <row r="10586">
          <cell r="C10586">
            <v>0</v>
          </cell>
          <cell r="D10586">
            <v>1</v>
          </cell>
          <cell r="E10586" t="str">
            <v>N</v>
          </cell>
        </row>
        <row r="10587">
          <cell r="C10587">
            <v>0</v>
          </cell>
          <cell r="D10587">
            <v>1</v>
          </cell>
          <cell r="E10587" t="str">
            <v>N</v>
          </cell>
        </row>
        <row r="10588">
          <cell r="C10588">
            <v>0</v>
          </cell>
          <cell r="D10588">
            <v>1</v>
          </cell>
          <cell r="E10588" t="str">
            <v>N</v>
          </cell>
        </row>
        <row r="10589">
          <cell r="C10589">
            <v>0</v>
          </cell>
          <cell r="D10589">
            <v>1</v>
          </cell>
          <cell r="E10589" t="str">
            <v>N</v>
          </cell>
        </row>
        <row r="10590">
          <cell r="C10590">
            <v>0</v>
          </cell>
          <cell r="D10590">
            <v>1</v>
          </cell>
          <cell r="E10590" t="str">
            <v>N</v>
          </cell>
        </row>
        <row r="10591">
          <cell r="C10591">
            <v>0</v>
          </cell>
          <cell r="D10591">
            <v>1</v>
          </cell>
          <cell r="E10591" t="str">
            <v>N</v>
          </cell>
        </row>
        <row r="10592">
          <cell r="C10592">
            <v>0</v>
          </cell>
          <cell r="D10592">
            <v>1</v>
          </cell>
          <cell r="E10592" t="str">
            <v>N</v>
          </cell>
        </row>
        <row r="10593">
          <cell r="C10593">
            <v>0</v>
          </cell>
          <cell r="D10593">
            <v>1</v>
          </cell>
          <cell r="E10593" t="str">
            <v>N</v>
          </cell>
        </row>
        <row r="10594">
          <cell r="C10594">
            <v>0</v>
          </cell>
          <cell r="D10594">
            <v>1</v>
          </cell>
          <cell r="E10594" t="str">
            <v>N</v>
          </cell>
        </row>
        <row r="10595">
          <cell r="C10595">
            <v>0</v>
          </cell>
          <cell r="D10595">
            <v>1</v>
          </cell>
          <cell r="E10595" t="str">
            <v>N</v>
          </cell>
        </row>
        <row r="10596">
          <cell r="C10596">
            <v>0</v>
          </cell>
          <cell r="D10596">
            <v>1</v>
          </cell>
          <cell r="E10596" t="str">
            <v>N</v>
          </cell>
        </row>
        <row r="10597">
          <cell r="C10597">
            <v>0</v>
          </cell>
          <cell r="D10597">
            <v>1</v>
          </cell>
          <cell r="E10597" t="str">
            <v>N</v>
          </cell>
        </row>
        <row r="10598">
          <cell r="C10598">
            <v>0</v>
          </cell>
          <cell r="D10598">
            <v>1</v>
          </cell>
          <cell r="E10598" t="str">
            <v>N</v>
          </cell>
        </row>
        <row r="10599">
          <cell r="C10599">
            <v>0</v>
          </cell>
          <cell r="D10599">
            <v>1</v>
          </cell>
          <cell r="E10599" t="str">
            <v>N</v>
          </cell>
        </row>
        <row r="10600">
          <cell r="C10600">
            <v>0</v>
          </cell>
          <cell r="D10600">
            <v>1</v>
          </cell>
          <cell r="E10600" t="str">
            <v>N</v>
          </cell>
        </row>
        <row r="10601">
          <cell r="C10601">
            <v>0</v>
          </cell>
          <cell r="D10601">
            <v>1</v>
          </cell>
          <cell r="E10601" t="str">
            <v>N</v>
          </cell>
        </row>
        <row r="10602">
          <cell r="C10602">
            <v>0</v>
          </cell>
          <cell r="D10602">
            <v>1</v>
          </cell>
          <cell r="E10602" t="str">
            <v>N</v>
          </cell>
        </row>
        <row r="10603">
          <cell r="C10603">
            <v>0</v>
          </cell>
          <cell r="D10603">
            <v>1</v>
          </cell>
          <cell r="E10603" t="str">
            <v>N</v>
          </cell>
        </row>
        <row r="10604">
          <cell r="C10604">
            <v>0</v>
          </cell>
          <cell r="D10604">
            <v>1</v>
          </cell>
          <cell r="E10604" t="str">
            <v>N</v>
          </cell>
        </row>
        <row r="10605">
          <cell r="C10605">
            <v>0</v>
          </cell>
          <cell r="D10605">
            <v>1</v>
          </cell>
          <cell r="E10605" t="str">
            <v>N</v>
          </cell>
        </row>
        <row r="10606">
          <cell r="C10606">
            <v>0</v>
          </cell>
          <cell r="D10606">
            <v>1</v>
          </cell>
          <cell r="E10606" t="str">
            <v>N</v>
          </cell>
        </row>
        <row r="10607">
          <cell r="C10607">
            <v>0</v>
          </cell>
          <cell r="D10607">
            <v>1</v>
          </cell>
          <cell r="E10607" t="str">
            <v>N</v>
          </cell>
        </row>
        <row r="10608">
          <cell r="C10608">
            <v>0</v>
          </cell>
          <cell r="D10608">
            <v>1</v>
          </cell>
          <cell r="E10608" t="str">
            <v>N</v>
          </cell>
        </row>
        <row r="10609">
          <cell r="C10609">
            <v>0</v>
          </cell>
          <cell r="D10609">
            <v>1</v>
          </cell>
          <cell r="E10609" t="str">
            <v>N</v>
          </cell>
        </row>
        <row r="10610">
          <cell r="C10610">
            <v>0</v>
          </cell>
          <cell r="D10610">
            <v>1</v>
          </cell>
          <cell r="E10610" t="str">
            <v>N</v>
          </cell>
        </row>
        <row r="10611">
          <cell r="C10611">
            <v>0</v>
          </cell>
          <cell r="D10611">
            <v>1</v>
          </cell>
          <cell r="E10611" t="str">
            <v>N</v>
          </cell>
        </row>
        <row r="10612">
          <cell r="C10612">
            <v>0</v>
          </cell>
          <cell r="D10612">
            <v>1</v>
          </cell>
          <cell r="E10612" t="str">
            <v>N</v>
          </cell>
        </row>
        <row r="10613">
          <cell r="C10613">
            <v>0</v>
          </cell>
          <cell r="D10613">
            <v>1</v>
          </cell>
          <cell r="E10613" t="str">
            <v>N</v>
          </cell>
        </row>
        <row r="10614">
          <cell r="C10614">
            <v>0</v>
          </cell>
          <cell r="D10614">
            <v>1</v>
          </cell>
          <cell r="E10614" t="str">
            <v>N</v>
          </cell>
        </row>
        <row r="10615">
          <cell r="C10615">
            <v>0</v>
          </cell>
          <cell r="D10615">
            <v>1</v>
          </cell>
          <cell r="E10615" t="str">
            <v>N</v>
          </cell>
        </row>
        <row r="10616">
          <cell r="C10616">
            <v>0</v>
          </cell>
          <cell r="D10616">
            <v>1</v>
          </cell>
          <cell r="E10616" t="str">
            <v>N</v>
          </cell>
        </row>
        <row r="10617">
          <cell r="C10617">
            <v>0</v>
          </cell>
          <cell r="D10617">
            <v>1</v>
          </cell>
          <cell r="E10617" t="str">
            <v>N</v>
          </cell>
        </row>
        <row r="10618">
          <cell r="C10618">
            <v>0</v>
          </cell>
          <cell r="D10618">
            <v>1</v>
          </cell>
          <cell r="E10618" t="str">
            <v>N</v>
          </cell>
        </row>
        <row r="10619">
          <cell r="C10619">
            <v>0</v>
          </cell>
          <cell r="D10619">
            <v>1</v>
          </cell>
          <cell r="E10619" t="str">
            <v>N</v>
          </cell>
        </row>
        <row r="10620">
          <cell r="C10620">
            <v>0</v>
          </cell>
          <cell r="D10620">
            <v>1</v>
          </cell>
          <cell r="E10620" t="str">
            <v>N</v>
          </cell>
        </row>
        <row r="10621">
          <cell r="C10621">
            <v>0</v>
          </cell>
          <cell r="D10621">
            <v>1</v>
          </cell>
          <cell r="E10621" t="str">
            <v>N</v>
          </cell>
        </row>
        <row r="10622">
          <cell r="C10622">
            <v>0</v>
          </cell>
          <cell r="D10622">
            <v>1</v>
          </cell>
          <cell r="E10622" t="str">
            <v>N</v>
          </cell>
        </row>
        <row r="10623">
          <cell r="C10623">
            <v>0</v>
          </cell>
          <cell r="D10623">
            <v>1</v>
          </cell>
          <cell r="E10623" t="str">
            <v>N</v>
          </cell>
        </row>
        <row r="10624">
          <cell r="C10624">
            <v>0</v>
          </cell>
          <cell r="D10624">
            <v>1</v>
          </cell>
          <cell r="E10624" t="str">
            <v>N</v>
          </cell>
        </row>
        <row r="10625">
          <cell r="C10625">
            <v>0</v>
          </cell>
          <cell r="D10625">
            <v>1</v>
          </cell>
          <cell r="E10625" t="str">
            <v>N</v>
          </cell>
        </row>
        <row r="10626">
          <cell r="C10626">
            <v>0</v>
          </cell>
          <cell r="D10626">
            <v>1</v>
          </cell>
          <cell r="E10626" t="str">
            <v>N</v>
          </cell>
        </row>
        <row r="10627">
          <cell r="C10627">
            <v>0</v>
          </cell>
          <cell r="D10627">
            <v>1</v>
          </cell>
          <cell r="E10627" t="str">
            <v>N</v>
          </cell>
        </row>
        <row r="10628">
          <cell r="C10628">
            <v>0</v>
          </cell>
          <cell r="D10628">
            <v>1</v>
          </cell>
          <cell r="E10628" t="str">
            <v>N</v>
          </cell>
        </row>
        <row r="10629">
          <cell r="C10629">
            <v>0</v>
          </cell>
          <cell r="D10629">
            <v>1</v>
          </cell>
          <cell r="E10629" t="str">
            <v>N</v>
          </cell>
        </row>
        <row r="10630">
          <cell r="C10630">
            <v>0</v>
          </cell>
          <cell r="D10630">
            <v>1</v>
          </cell>
          <cell r="E10630" t="str">
            <v>N</v>
          </cell>
        </row>
        <row r="10631">
          <cell r="C10631">
            <v>0</v>
          </cell>
          <cell r="D10631">
            <v>1</v>
          </cell>
          <cell r="E10631" t="str">
            <v>N</v>
          </cell>
        </row>
        <row r="10632">
          <cell r="C10632">
            <v>0</v>
          </cell>
          <cell r="D10632">
            <v>1</v>
          </cell>
          <cell r="E10632" t="str">
            <v>N</v>
          </cell>
        </row>
        <row r="10633">
          <cell r="C10633">
            <v>0</v>
          </cell>
          <cell r="D10633">
            <v>1</v>
          </cell>
          <cell r="E10633" t="str">
            <v>N</v>
          </cell>
        </row>
        <row r="10634">
          <cell r="C10634">
            <v>0</v>
          </cell>
          <cell r="D10634">
            <v>1</v>
          </cell>
          <cell r="E10634" t="str">
            <v>N</v>
          </cell>
        </row>
        <row r="10635">
          <cell r="C10635">
            <v>0</v>
          </cell>
          <cell r="D10635">
            <v>1</v>
          </cell>
          <cell r="E10635" t="str">
            <v>N</v>
          </cell>
        </row>
        <row r="10636">
          <cell r="C10636">
            <v>0</v>
          </cell>
          <cell r="D10636">
            <v>1</v>
          </cell>
          <cell r="E10636" t="str">
            <v>N</v>
          </cell>
        </row>
        <row r="10637">
          <cell r="C10637">
            <v>0</v>
          </cell>
          <cell r="D10637">
            <v>1</v>
          </cell>
          <cell r="E10637" t="str">
            <v>N</v>
          </cell>
        </row>
        <row r="10638">
          <cell r="C10638">
            <v>0</v>
          </cell>
          <cell r="D10638">
            <v>1</v>
          </cell>
          <cell r="E10638" t="str">
            <v>N</v>
          </cell>
        </row>
        <row r="10639">
          <cell r="C10639">
            <v>0</v>
          </cell>
          <cell r="D10639">
            <v>1</v>
          </cell>
          <cell r="E10639" t="str">
            <v>N</v>
          </cell>
        </row>
        <row r="10640">
          <cell r="C10640">
            <v>0</v>
          </cell>
          <cell r="D10640">
            <v>1</v>
          </cell>
          <cell r="E10640" t="str">
            <v>N</v>
          </cell>
        </row>
        <row r="10641">
          <cell r="C10641">
            <v>0</v>
          </cell>
          <cell r="D10641">
            <v>1</v>
          </cell>
          <cell r="E10641" t="str">
            <v>N</v>
          </cell>
        </row>
        <row r="10642">
          <cell r="C10642">
            <v>0</v>
          </cell>
          <cell r="D10642">
            <v>1</v>
          </cell>
          <cell r="E10642" t="str">
            <v>N</v>
          </cell>
        </row>
        <row r="10643">
          <cell r="C10643">
            <v>0</v>
          </cell>
          <cell r="D10643">
            <v>1</v>
          </cell>
          <cell r="E10643" t="str">
            <v>N</v>
          </cell>
        </row>
        <row r="10644">
          <cell r="C10644">
            <v>0</v>
          </cell>
          <cell r="D10644">
            <v>1</v>
          </cell>
          <cell r="E10644" t="str">
            <v>N</v>
          </cell>
        </row>
        <row r="10645">
          <cell r="C10645">
            <v>0</v>
          </cell>
          <cell r="D10645">
            <v>1</v>
          </cell>
          <cell r="E10645" t="str">
            <v>N</v>
          </cell>
        </row>
        <row r="10646">
          <cell r="C10646">
            <v>0</v>
          </cell>
          <cell r="D10646">
            <v>1</v>
          </cell>
          <cell r="E10646" t="str">
            <v>N</v>
          </cell>
        </row>
        <row r="10647">
          <cell r="C10647">
            <v>0</v>
          </cell>
          <cell r="D10647">
            <v>1</v>
          </cell>
          <cell r="E10647" t="str">
            <v>N</v>
          </cell>
        </row>
        <row r="10648">
          <cell r="C10648">
            <v>0</v>
          </cell>
          <cell r="D10648">
            <v>1</v>
          </cell>
          <cell r="E10648" t="str">
            <v>N</v>
          </cell>
        </row>
        <row r="10649">
          <cell r="C10649">
            <v>0</v>
          </cell>
          <cell r="D10649">
            <v>1</v>
          </cell>
          <cell r="E10649" t="str">
            <v>N</v>
          </cell>
        </row>
        <row r="10650">
          <cell r="C10650">
            <v>0</v>
          </cell>
          <cell r="D10650">
            <v>1</v>
          </cell>
          <cell r="E10650" t="str">
            <v>N</v>
          </cell>
        </row>
        <row r="10651">
          <cell r="C10651">
            <v>0</v>
          </cell>
          <cell r="D10651">
            <v>1</v>
          </cell>
          <cell r="E10651" t="str">
            <v>N</v>
          </cell>
        </row>
        <row r="10652">
          <cell r="C10652">
            <v>0</v>
          </cell>
          <cell r="D10652">
            <v>1</v>
          </cell>
          <cell r="E10652" t="str">
            <v>N</v>
          </cell>
        </row>
        <row r="10653">
          <cell r="C10653">
            <v>0</v>
          </cell>
          <cell r="D10653">
            <v>1</v>
          </cell>
          <cell r="E10653" t="str">
            <v>N</v>
          </cell>
        </row>
        <row r="10654">
          <cell r="C10654">
            <v>0</v>
          </cell>
          <cell r="D10654">
            <v>1</v>
          </cell>
          <cell r="E10654" t="str">
            <v>N</v>
          </cell>
        </row>
        <row r="10655">
          <cell r="C10655">
            <v>0</v>
          </cell>
          <cell r="D10655">
            <v>1</v>
          </cell>
          <cell r="E10655" t="str">
            <v>N</v>
          </cell>
        </row>
        <row r="10656">
          <cell r="C10656">
            <v>0</v>
          </cell>
          <cell r="D10656">
            <v>1</v>
          </cell>
          <cell r="E10656" t="str">
            <v>N</v>
          </cell>
        </row>
        <row r="10657">
          <cell r="C10657">
            <v>0</v>
          </cell>
          <cell r="D10657">
            <v>1</v>
          </cell>
          <cell r="E10657" t="str">
            <v>N</v>
          </cell>
        </row>
        <row r="10658">
          <cell r="C10658">
            <v>0</v>
          </cell>
          <cell r="D10658">
            <v>1</v>
          </cell>
          <cell r="E10658" t="str">
            <v>N</v>
          </cell>
        </row>
        <row r="10659">
          <cell r="C10659">
            <v>0</v>
          </cell>
          <cell r="D10659">
            <v>1</v>
          </cell>
          <cell r="E10659" t="str">
            <v>N</v>
          </cell>
        </row>
        <row r="10660">
          <cell r="C10660">
            <v>0</v>
          </cell>
          <cell r="D10660">
            <v>1</v>
          </cell>
          <cell r="E10660" t="str">
            <v>N</v>
          </cell>
        </row>
        <row r="10661">
          <cell r="C10661">
            <v>0</v>
          </cell>
          <cell r="D10661">
            <v>1</v>
          </cell>
          <cell r="E10661" t="str">
            <v>N</v>
          </cell>
        </row>
        <row r="10662">
          <cell r="C10662">
            <v>0</v>
          </cell>
          <cell r="D10662">
            <v>1</v>
          </cell>
          <cell r="E10662" t="str">
            <v>N</v>
          </cell>
        </row>
        <row r="10663">
          <cell r="C10663">
            <v>0</v>
          </cell>
          <cell r="D10663">
            <v>1</v>
          </cell>
          <cell r="E10663" t="str">
            <v>N</v>
          </cell>
        </row>
        <row r="10664">
          <cell r="C10664">
            <v>0</v>
          </cell>
          <cell r="D10664">
            <v>1</v>
          </cell>
          <cell r="E10664" t="str">
            <v>N</v>
          </cell>
        </row>
        <row r="10665">
          <cell r="C10665">
            <v>0</v>
          </cell>
          <cell r="D10665">
            <v>1</v>
          </cell>
          <cell r="E10665" t="str">
            <v>N</v>
          </cell>
        </row>
        <row r="10666">
          <cell r="C10666">
            <v>0</v>
          </cell>
          <cell r="D10666">
            <v>1</v>
          </cell>
          <cell r="E10666" t="str">
            <v>N</v>
          </cell>
        </row>
        <row r="10667">
          <cell r="C10667">
            <v>0</v>
          </cell>
          <cell r="D10667">
            <v>1</v>
          </cell>
          <cell r="E10667" t="str">
            <v>N</v>
          </cell>
        </row>
        <row r="10668">
          <cell r="C10668">
            <v>0</v>
          </cell>
          <cell r="D10668">
            <v>1</v>
          </cell>
          <cell r="E10668" t="str">
            <v>N</v>
          </cell>
        </row>
        <row r="10669">
          <cell r="C10669">
            <v>0</v>
          </cell>
          <cell r="D10669">
            <v>1</v>
          </cell>
          <cell r="E10669" t="str">
            <v>N</v>
          </cell>
        </row>
        <row r="10670">
          <cell r="C10670">
            <v>0</v>
          </cell>
          <cell r="D10670">
            <v>1</v>
          </cell>
          <cell r="E10670" t="str">
            <v>N</v>
          </cell>
        </row>
        <row r="10671">
          <cell r="C10671">
            <v>0</v>
          </cell>
          <cell r="D10671">
            <v>1</v>
          </cell>
          <cell r="E10671" t="str">
            <v>N</v>
          </cell>
        </row>
        <row r="10672">
          <cell r="C10672">
            <v>0</v>
          </cell>
          <cell r="D10672">
            <v>1</v>
          </cell>
          <cell r="E10672" t="str">
            <v>N</v>
          </cell>
        </row>
        <row r="10673">
          <cell r="C10673">
            <v>0</v>
          </cell>
          <cell r="D10673">
            <v>1</v>
          </cell>
          <cell r="E10673" t="str">
            <v>N</v>
          </cell>
        </row>
        <row r="10674">
          <cell r="C10674">
            <v>0</v>
          </cell>
          <cell r="D10674">
            <v>1</v>
          </cell>
          <cell r="E10674" t="str">
            <v>N</v>
          </cell>
        </row>
        <row r="10675">
          <cell r="C10675">
            <v>0</v>
          </cell>
          <cell r="D10675">
            <v>1</v>
          </cell>
          <cell r="E10675" t="str">
            <v>N</v>
          </cell>
        </row>
        <row r="10676">
          <cell r="C10676">
            <v>0</v>
          </cell>
          <cell r="D10676">
            <v>1</v>
          </cell>
          <cell r="E10676" t="str">
            <v>N</v>
          </cell>
        </row>
        <row r="10677">
          <cell r="C10677">
            <v>0</v>
          </cell>
          <cell r="D10677">
            <v>1</v>
          </cell>
          <cell r="E10677" t="str">
            <v>N</v>
          </cell>
        </row>
        <row r="10678">
          <cell r="C10678">
            <v>0</v>
          </cell>
          <cell r="D10678">
            <v>1</v>
          </cell>
          <cell r="E10678" t="str">
            <v>N</v>
          </cell>
        </row>
        <row r="10679">
          <cell r="C10679">
            <v>0</v>
          </cell>
          <cell r="D10679">
            <v>1</v>
          </cell>
          <cell r="E10679" t="str">
            <v>N</v>
          </cell>
        </row>
        <row r="10680">
          <cell r="C10680">
            <v>0</v>
          </cell>
          <cell r="D10680">
            <v>1</v>
          </cell>
          <cell r="E10680" t="str">
            <v>N</v>
          </cell>
        </row>
        <row r="10681">
          <cell r="C10681">
            <v>0</v>
          </cell>
          <cell r="D10681">
            <v>1</v>
          </cell>
          <cell r="E10681" t="str">
            <v>N</v>
          </cell>
        </row>
        <row r="10682">
          <cell r="C10682">
            <v>0</v>
          </cell>
          <cell r="D10682">
            <v>1</v>
          </cell>
          <cell r="E10682" t="str">
            <v>N</v>
          </cell>
        </row>
        <row r="10683">
          <cell r="C10683">
            <v>0</v>
          </cell>
          <cell r="D10683">
            <v>1</v>
          </cell>
          <cell r="E10683" t="str">
            <v>N</v>
          </cell>
        </row>
        <row r="10684">
          <cell r="C10684">
            <v>0</v>
          </cell>
          <cell r="D10684">
            <v>1</v>
          </cell>
          <cell r="E10684" t="str">
            <v>N</v>
          </cell>
        </row>
        <row r="10685">
          <cell r="C10685">
            <v>0</v>
          </cell>
          <cell r="D10685">
            <v>1</v>
          </cell>
          <cell r="E10685" t="str">
            <v>N</v>
          </cell>
        </row>
        <row r="10686">
          <cell r="C10686">
            <v>0</v>
          </cell>
          <cell r="D10686">
            <v>1</v>
          </cell>
          <cell r="E10686" t="str">
            <v>N</v>
          </cell>
        </row>
        <row r="10687">
          <cell r="C10687">
            <v>0</v>
          </cell>
          <cell r="D10687">
            <v>1</v>
          </cell>
          <cell r="E10687" t="str">
            <v>N</v>
          </cell>
        </row>
        <row r="10688">
          <cell r="C10688">
            <v>0</v>
          </cell>
          <cell r="D10688">
            <v>1</v>
          </cell>
          <cell r="E10688" t="str">
            <v>N</v>
          </cell>
        </row>
        <row r="10689">
          <cell r="C10689">
            <v>0</v>
          </cell>
          <cell r="D10689">
            <v>1</v>
          </cell>
          <cell r="E10689" t="str">
            <v>N</v>
          </cell>
        </row>
        <row r="10690">
          <cell r="C10690">
            <v>0</v>
          </cell>
          <cell r="D10690">
            <v>1</v>
          </cell>
          <cell r="E10690" t="str">
            <v>N</v>
          </cell>
        </row>
        <row r="10691">
          <cell r="C10691">
            <v>0</v>
          </cell>
          <cell r="D10691">
            <v>1</v>
          </cell>
          <cell r="E10691" t="str">
            <v>N</v>
          </cell>
        </row>
        <row r="10692">
          <cell r="C10692">
            <v>0</v>
          </cell>
          <cell r="D10692">
            <v>1</v>
          </cell>
          <cell r="E10692" t="str">
            <v>N</v>
          </cell>
        </row>
        <row r="10693">
          <cell r="C10693">
            <v>0</v>
          </cell>
          <cell r="D10693">
            <v>1</v>
          </cell>
          <cell r="E10693" t="str">
            <v>N</v>
          </cell>
        </row>
        <row r="10694">
          <cell r="C10694">
            <v>0</v>
          </cell>
          <cell r="D10694">
            <v>1</v>
          </cell>
          <cell r="E10694" t="str">
            <v>N</v>
          </cell>
        </row>
        <row r="10695">
          <cell r="C10695">
            <v>0</v>
          </cell>
          <cell r="D10695">
            <v>1</v>
          </cell>
          <cell r="E10695" t="str">
            <v>N</v>
          </cell>
        </row>
        <row r="10696">
          <cell r="C10696">
            <v>0</v>
          </cell>
          <cell r="D10696">
            <v>1</v>
          </cell>
          <cell r="E10696" t="str">
            <v>N</v>
          </cell>
        </row>
        <row r="10697">
          <cell r="C10697">
            <v>0</v>
          </cell>
          <cell r="D10697">
            <v>1</v>
          </cell>
          <cell r="E10697" t="str">
            <v>N</v>
          </cell>
        </row>
        <row r="10698">
          <cell r="C10698">
            <v>0</v>
          </cell>
          <cell r="D10698">
            <v>1</v>
          </cell>
          <cell r="E10698" t="str">
            <v>N</v>
          </cell>
        </row>
        <row r="10699">
          <cell r="C10699">
            <v>0</v>
          </cell>
          <cell r="D10699">
            <v>1</v>
          </cell>
          <cell r="E10699" t="str">
            <v>N</v>
          </cell>
        </row>
        <row r="10700">
          <cell r="C10700">
            <v>0</v>
          </cell>
          <cell r="D10700">
            <v>1</v>
          </cell>
          <cell r="E10700" t="str">
            <v>N</v>
          </cell>
        </row>
        <row r="10701">
          <cell r="C10701">
            <v>0</v>
          </cell>
          <cell r="D10701">
            <v>1</v>
          </cell>
          <cell r="E10701" t="str">
            <v>N</v>
          </cell>
        </row>
        <row r="10702">
          <cell r="C10702">
            <v>0</v>
          </cell>
          <cell r="D10702">
            <v>1</v>
          </cell>
          <cell r="E10702" t="str">
            <v>N</v>
          </cell>
        </row>
        <row r="10703">
          <cell r="C10703">
            <v>0</v>
          </cell>
          <cell r="D10703">
            <v>1</v>
          </cell>
          <cell r="E10703" t="str">
            <v>N</v>
          </cell>
        </row>
        <row r="10704">
          <cell r="C10704">
            <v>0</v>
          </cell>
          <cell r="D10704">
            <v>1</v>
          </cell>
          <cell r="E10704" t="str">
            <v>N</v>
          </cell>
        </row>
        <row r="10705">
          <cell r="C10705">
            <v>0</v>
          </cell>
          <cell r="D10705">
            <v>1</v>
          </cell>
          <cell r="E10705" t="str">
            <v>N</v>
          </cell>
        </row>
        <row r="10706">
          <cell r="C10706">
            <v>0</v>
          </cell>
          <cell r="D10706">
            <v>1</v>
          </cell>
          <cell r="E10706" t="str">
            <v>N</v>
          </cell>
        </row>
        <row r="10707">
          <cell r="C10707">
            <v>0</v>
          </cell>
          <cell r="D10707">
            <v>1</v>
          </cell>
          <cell r="E10707" t="str">
            <v>N</v>
          </cell>
        </row>
        <row r="10708">
          <cell r="C10708">
            <v>0</v>
          </cell>
          <cell r="D10708">
            <v>1</v>
          </cell>
          <cell r="E10708" t="str">
            <v>N</v>
          </cell>
        </row>
        <row r="10709">
          <cell r="C10709">
            <v>0</v>
          </cell>
          <cell r="D10709">
            <v>1</v>
          </cell>
          <cell r="E10709" t="str">
            <v>N</v>
          </cell>
        </row>
        <row r="10710">
          <cell r="C10710">
            <v>0</v>
          </cell>
          <cell r="D10710">
            <v>1</v>
          </cell>
          <cell r="E10710" t="str">
            <v>N</v>
          </cell>
        </row>
        <row r="10711">
          <cell r="C10711">
            <v>0</v>
          </cell>
          <cell r="D10711">
            <v>1</v>
          </cell>
          <cell r="E10711" t="str">
            <v>N</v>
          </cell>
        </row>
        <row r="10712">
          <cell r="C10712">
            <v>0</v>
          </cell>
          <cell r="D10712">
            <v>1</v>
          </cell>
          <cell r="E10712" t="str">
            <v>N</v>
          </cell>
        </row>
        <row r="10713">
          <cell r="C10713">
            <v>0</v>
          </cell>
          <cell r="D10713">
            <v>1</v>
          </cell>
          <cell r="E10713" t="str">
            <v>N</v>
          </cell>
        </row>
        <row r="10714">
          <cell r="C10714">
            <v>0</v>
          </cell>
          <cell r="D10714">
            <v>1</v>
          </cell>
          <cell r="E10714" t="str">
            <v>N</v>
          </cell>
        </row>
        <row r="10715">
          <cell r="C10715">
            <v>0</v>
          </cell>
          <cell r="D10715">
            <v>1</v>
          </cell>
          <cell r="E10715" t="str">
            <v>N</v>
          </cell>
        </row>
        <row r="10716">
          <cell r="C10716">
            <v>0</v>
          </cell>
          <cell r="D10716">
            <v>1</v>
          </cell>
          <cell r="E10716" t="str">
            <v>N</v>
          </cell>
        </row>
        <row r="10717">
          <cell r="C10717">
            <v>0</v>
          </cell>
          <cell r="D10717">
            <v>1</v>
          </cell>
          <cell r="E10717" t="str">
            <v>N</v>
          </cell>
        </row>
        <row r="10718">
          <cell r="C10718">
            <v>0</v>
          </cell>
          <cell r="D10718">
            <v>1</v>
          </cell>
          <cell r="E10718" t="str">
            <v>N</v>
          </cell>
        </row>
        <row r="10719">
          <cell r="C10719">
            <v>0</v>
          </cell>
          <cell r="D10719">
            <v>1</v>
          </cell>
          <cell r="E10719" t="str">
            <v>N</v>
          </cell>
        </row>
        <row r="10720">
          <cell r="C10720">
            <v>0</v>
          </cell>
          <cell r="D10720">
            <v>1</v>
          </cell>
          <cell r="E10720" t="str">
            <v>N</v>
          </cell>
        </row>
        <row r="10721">
          <cell r="C10721">
            <v>0</v>
          </cell>
          <cell r="D10721">
            <v>1</v>
          </cell>
          <cell r="E10721" t="str">
            <v>N</v>
          </cell>
        </row>
        <row r="10722">
          <cell r="C10722">
            <v>0</v>
          </cell>
          <cell r="D10722">
            <v>1</v>
          </cell>
          <cell r="E10722" t="str">
            <v>N</v>
          </cell>
        </row>
        <row r="10723">
          <cell r="C10723">
            <v>0</v>
          </cell>
          <cell r="D10723">
            <v>1</v>
          </cell>
          <cell r="E10723" t="str">
            <v>N</v>
          </cell>
        </row>
        <row r="10724">
          <cell r="C10724">
            <v>0</v>
          </cell>
          <cell r="D10724">
            <v>1</v>
          </cell>
          <cell r="E10724" t="str">
            <v>N</v>
          </cell>
        </row>
        <row r="10725">
          <cell r="C10725">
            <v>0</v>
          </cell>
          <cell r="D10725">
            <v>1</v>
          </cell>
          <cell r="E10725" t="str">
            <v>N</v>
          </cell>
        </row>
        <row r="10726">
          <cell r="C10726">
            <v>0</v>
          </cell>
          <cell r="D10726">
            <v>1</v>
          </cell>
          <cell r="E10726" t="str">
            <v>N</v>
          </cell>
        </row>
        <row r="10727">
          <cell r="C10727">
            <v>0</v>
          </cell>
          <cell r="D10727">
            <v>1</v>
          </cell>
          <cell r="E10727" t="str">
            <v>N</v>
          </cell>
        </row>
        <row r="10728">
          <cell r="C10728">
            <v>0</v>
          </cell>
          <cell r="D10728">
            <v>1</v>
          </cell>
          <cell r="E10728" t="str">
            <v>N</v>
          </cell>
        </row>
        <row r="10729">
          <cell r="C10729">
            <v>0</v>
          </cell>
          <cell r="D10729">
            <v>1</v>
          </cell>
          <cell r="E10729" t="str">
            <v>N</v>
          </cell>
        </row>
        <row r="10730">
          <cell r="C10730">
            <v>0</v>
          </cell>
          <cell r="D10730">
            <v>1</v>
          </cell>
          <cell r="E10730" t="str">
            <v>N</v>
          </cell>
        </row>
        <row r="10731">
          <cell r="C10731">
            <v>0</v>
          </cell>
          <cell r="D10731">
            <v>1</v>
          </cell>
          <cell r="E10731" t="str">
            <v>N</v>
          </cell>
        </row>
        <row r="10732">
          <cell r="C10732">
            <v>0</v>
          </cell>
          <cell r="D10732">
            <v>1</v>
          </cell>
          <cell r="E10732" t="str">
            <v>N</v>
          </cell>
        </row>
        <row r="10733">
          <cell r="C10733">
            <v>0</v>
          </cell>
          <cell r="D10733">
            <v>1</v>
          </cell>
          <cell r="E10733" t="str">
            <v>N</v>
          </cell>
        </row>
        <row r="10734">
          <cell r="C10734">
            <v>0</v>
          </cell>
          <cell r="D10734">
            <v>1</v>
          </cell>
          <cell r="E10734" t="str">
            <v>N</v>
          </cell>
        </row>
        <row r="10735">
          <cell r="C10735">
            <v>0</v>
          </cell>
          <cell r="D10735">
            <v>1</v>
          </cell>
          <cell r="E10735" t="str">
            <v>N</v>
          </cell>
        </row>
        <row r="10736">
          <cell r="C10736">
            <v>0</v>
          </cell>
          <cell r="D10736">
            <v>1</v>
          </cell>
          <cell r="E10736" t="str">
            <v>N</v>
          </cell>
        </row>
        <row r="10737">
          <cell r="C10737">
            <v>0</v>
          </cell>
          <cell r="D10737">
            <v>1</v>
          </cell>
          <cell r="E10737" t="str">
            <v>N</v>
          </cell>
        </row>
        <row r="10738">
          <cell r="C10738">
            <v>0</v>
          </cell>
          <cell r="D10738">
            <v>1</v>
          </cell>
          <cell r="E10738" t="str">
            <v>N</v>
          </cell>
        </row>
        <row r="10739">
          <cell r="C10739">
            <v>0</v>
          </cell>
          <cell r="D10739">
            <v>1</v>
          </cell>
          <cell r="E10739" t="str">
            <v>N</v>
          </cell>
        </row>
        <row r="10740">
          <cell r="C10740">
            <v>0</v>
          </cell>
          <cell r="D10740">
            <v>1</v>
          </cell>
          <cell r="E10740" t="str">
            <v>N</v>
          </cell>
        </row>
        <row r="10741">
          <cell r="C10741">
            <v>0</v>
          </cell>
          <cell r="D10741">
            <v>1</v>
          </cell>
          <cell r="E10741" t="str">
            <v>N</v>
          </cell>
        </row>
        <row r="10742">
          <cell r="C10742">
            <v>0</v>
          </cell>
          <cell r="D10742">
            <v>1</v>
          </cell>
          <cell r="E10742" t="str">
            <v>N</v>
          </cell>
        </row>
        <row r="10743">
          <cell r="C10743">
            <v>0</v>
          </cell>
          <cell r="D10743">
            <v>1</v>
          </cell>
          <cell r="E10743" t="str">
            <v>N</v>
          </cell>
        </row>
        <row r="10744">
          <cell r="C10744">
            <v>0</v>
          </cell>
          <cell r="D10744">
            <v>1</v>
          </cell>
          <cell r="E10744" t="str">
            <v>N</v>
          </cell>
        </row>
        <row r="10745">
          <cell r="C10745">
            <v>0</v>
          </cell>
          <cell r="D10745">
            <v>1</v>
          </cell>
          <cell r="E10745" t="str">
            <v>N</v>
          </cell>
        </row>
        <row r="10746">
          <cell r="C10746">
            <v>0</v>
          </cell>
          <cell r="D10746">
            <v>1</v>
          </cell>
          <cell r="E10746" t="str">
            <v>N</v>
          </cell>
        </row>
        <row r="10747">
          <cell r="C10747">
            <v>0</v>
          </cell>
          <cell r="D10747">
            <v>1</v>
          </cell>
          <cell r="E10747" t="str">
            <v>N</v>
          </cell>
        </row>
        <row r="10748">
          <cell r="C10748">
            <v>0</v>
          </cell>
          <cell r="D10748">
            <v>1</v>
          </cell>
          <cell r="E10748" t="str">
            <v>N</v>
          </cell>
        </row>
        <row r="10749">
          <cell r="C10749">
            <v>0</v>
          </cell>
          <cell r="D10749">
            <v>1</v>
          </cell>
          <cell r="E10749" t="str">
            <v>N</v>
          </cell>
        </row>
        <row r="10750">
          <cell r="C10750">
            <v>0</v>
          </cell>
          <cell r="D10750">
            <v>1</v>
          </cell>
          <cell r="E10750" t="str">
            <v>N</v>
          </cell>
        </row>
        <row r="10751">
          <cell r="C10751">
            <v>0</v>
          </cell>
          <cell r="D10751">
            <v>1</v>
          </cell>
          <cell r="E10751" t="str">
            <v>N</v>
          </cell>
        </row>
        <row r="10752">
          <cell r="C10752">
            <v>0</v>
          </cell>
          <cell r="D10752">
            <v>1</v>
          </cell>
          <cell r="E10752" t="str">
            <v>N</v>
          </cell>
        </row>
        <row r="10753">
          <cell r="C10753">
            <v>0</v>
          </cell>
          <cell r="D10753">
            <v>1</v>
          </cell>
          <cell r="E10753" t="str">
            <v>N</v>
          </cell>
        </row>
        <row r="10754">
          <cell r="C10754">
            <v>0</v>
          </cell>
          <cell r="D10754">
            <v>1</v>
          </cell>
          <cell r="E10754" t="str">
            <v>N</v>
          </cell>
        </row>
        <row r="10755">
          <cell r="C10755">
            <v>0</v>
          </cell>
          <cell r="D10755">
            <v>1</v>
          </cell>
          <cell r="E10755" t="str">
            <v>N</v>
          </cell>
        </row>
        <row r="10756">
          <cell r="C10756">
            <v>0</v>
          </cell>
          <cell r="D10756">
            <v>1</v>
          </cell>
          <cell r="E10756" t="str">
            <v>N</v>
          </cell>
        </row>
        <row r="10757">
          <cell r="C10757">
            <v>0</v>
          </cell>
          <cell r="D10757">
            <v>1</v>
          </cell>
          <cell r="E10757" t="str">
            <v>N</v>
          </cell>
        </row>
        <row r="10758">
          <cell r="C10758">
            <v>0</v>
          </cell>
          <cell r="D10758">
            <v>1</v>
          </cell>
          <cell r="E10758" t="str">
            <v>N</v>
          </cell>
        </row>
        <row r="10759">
          <cell r="C10759">
            <v>0</v>
          </cell>
          <cell r="D10759">
            <v>1</v>
          </cell>
          <cell r="E10759" t="str">
            <v>N</v>
          </cell>
        </row>
        <row r="10760">
          <cell r="C10760">
            <v>0</v>
          </cell>
          <cell r="D10760">
            <v>1</v>
          </cell>
          <cell r="E10760" t="str">
            <v>N</v>
          </cell>
        </row>
        <row r="10761">
          <cell r="C10761">
            <v>0</v>
          </cell>
          <cell r="D10761">
            <v>1</v>
          </cell>
          <cell r="E10761" t="str">
            <v>N</v>
          </cell>
        </row>
        <row r="10762">
          <cell r="C10762">
            <v>0</v>
          </cell>
          <cell r="D10762">
            <v>1</v>
          </cell>
          <cell r="E10762" t="str">
            <v>N</v>
          </cell>
        </row>
        <row r="10763">
          <cell r="C10763">
            <v>0</v>
          </cell>
          <cell r="D10763">
            <v>1</v>
          </cell>
          <cell r="E10763" t="str">
            <v>N</v>
          </cell>
        </row>
        <row r="10764">
          <cell r="C10764">
            <v>0</v>
          </cell>
          <cell r="D10764">
            <v>1</v>
          </cell>
          <cell r="E10764" t="str">
            <v>N</v>
          </cell>
        </row>
        <row r="10765">
          <cell r="C10765">
            <v>0</v>
          </cell>
          <cell r="D10765">
            <v>1</v>
          </cell>
          <cell r="E10765" t="str">
            <v>N</v>
          </cell>
        </row>
        <row r="10766">
          <cell r="C10766">
            <v>0</v>
          </cell>
          <cell r="D10766">
            <v>1</v>
          </cell>
          <cell r="E10766" t="str">
            <v>N</v>
          </cell>
        </row>
        <row r="10767">
          <cell r="C10767">
            <v>0</v>
          </cell>
          <cell r="D10767">
            <v>1</v>
          </cell>
          <cell r="E10767" t="str">
            <v>N</v>
          </cell>
        </row>
        <row r="10768">
          <cell r="C10768">
            <v>0</v>
          </cell>
          <cell r="D10768">
            <v>1</v>
          </cell>
          <cell r="E10768" t="str">
            <v>N</v>
          </cell>
        </row>
        <row r="10769">
          <cell r="C10769">
            <v>0</v>
          </cell>
          <cell r="D10769">
            <v>1</v>
          </cell>
          <cell r="E10769" t="str">
            <v>N</v>
          </cell>
        </row>
        <row r="10770">
          <cell r="C10770">
            <v>0</v>
          </cell>
          <cell r="D10770">
            <v>1</v>
          </cell>
          <cell r="E10770" t="str">
            <v>N</v>
          </cell>
        </row>
        <row r="10771">
          <cell r="C10771">
            <v>0</v>
          </cell>
          <cell r="D10771">
            <v>1</v>
          </cell>
          <cell r="E10771" t="str">
            <v>N</v>
          </cell>
        </row>
        <row r="10772">
          <cell r="C10772">
            <v>0</v>
          </cell>
          <cell r="D10772">
            <v>1</v>
          </cell>
          <cell r="E10772" t="str">
            <v>N</v>
          </cell>
        </row>
        <row r="10773">
          <cell r="C10773">
            <v>0</v>
          </cell>
          <cell r="D10773">
            <v>1</v>
          </cell>
          <cell r="E10773" t="str">
            <v>N</v>
          </cell>
        </row>
        <row r="10774">
          <cell r="C10774">
            <v>0</v>
          </cell>
          <cell r="D10774">
            <v>1</v>
          </cell>
          <cell r="E10774" t="str">
            <v>N</v>
          </cell>
        </row>
        <row r="10775">
          <cell r="C10775">
            <v>0</v>
          </cell>
          <cell r="D10775">
            <v>1</v>
          </cell>
          <cell r="E10775" t="str">
            <v>N</v>
          </cell>
        </row>
        <row r="10776">
          <cell r="C10776">
            <v>0</v>
          </cell>
          <cell r="D10776">
            <v>1</v>
          </cell>
          <cell r="E10776" t="str">
            <v>N</v>
          </cell>
        </row>
        <row r="10777">
          <cell r="C10777">
            <v>0</v>
          </cell>
          <cell r="D10777">
            <v>1</v>
          </cell>
          <cell r="E10777" t="str">
            <v>N</v>
          </cell>
        </row>
        <row r="10778">
          <cell r="C10778">
            <v>0</v>
          </cell>
          <cell r="D10778">
            <v>1</v>
          </cell>
          <cell r="E10778" t="str">
            <v>N</v>
          </cell>
        </row>
        <row r="10779">
          <cell r="C10779">
            <v>0</v>
          </cell>
          <cell r="D10779">
            <v>1</v>
          </cell>
          <cell r="E10779" t="str">
            <v>N</v>
          </cell>
        </row>
        <row r="10780">
          <cell r="C10780">
            <v>0</v>
          </cell>
          <cell r="D10780">
            <v>1</v>
          </cell>
          <cell r="E10780" t="str">
            <v>N</v>
          </cell>
        </row>
        <row r="10781">
          <cell r="C10781">
            <v>0</v>
          </cell>
          <cell r="D10781">
            <v>1</v>
          </cell>
          <cell r="E10781" t="str">
            <v>N</v>
          </cell>
        </row>
        <row r="10782">
          <cell r="C10782">
            <v>0</v>
          </cell>
          <cell r="D10782">
            <v>1</v>
          </cell>
          <cell r="E10782" t="str">
            <v>N</v>
          </cell>
        </row>
        <row r="10783">
          <cell r="C10783">
            <v>0</v>
          </cell>
          <cell r="D10783">
            <v>1</v>
          </cell>
          <cell r="E10783" t="str">
            <v>N</v>
          </cell>
        </row>
        <row r="10784">
          <cell r="C10784">
            <v>0</v>
          </cell>
          <cell r="D10784">
            <v>1</v>
          </cell>
          <cell r="E10784" t="str">
            <v>N</v>
          </cell>
        </row>
        <row r="10785">
          <cell r="C10785">
            <v>0</v>
          </cell>
          <cell r="D10785">
            <v>1</v>
          </cell>
          <cell r="E10785" t="str">
            <v>N</v>
          </cell>
        </row>
        <row r="10786">
          <cell r="C10786">
            <v>0</v>
          </cell>
          <cell r="D10786">
            <v>1</v>
          </cell>
          <cell r="E10786" t="str">
            <v>N</v>
          </cell>
        </row>
        <row r="10787">
          <cell r="C10787">
            <v>0</v>
          </cell>
          <cell r="D10787">
            <v>1</v>
          </cell>
          <cell r="E10787" t="str">
            <v>N</v>
          </cell>
        </row>
        <row r="10788">
          <cell r="C10788">
            <v>0</v>
          </cell>
          <cell r="D10788">
            <v>1</v>
          </cell>
          <cell r="E10788" t="str">
            <v>N</v>
          </cell>
        </row>
        <row r="10789">
          <cell r="C10789">
            <v>0</v>
          </cell>
          <cell r="D10789">
            <v>1</v>
          </cell>
          <cell r="E10789" t="str">
            <v>N</v>
          </cell>
        </row>
        <row r="10790">
          <cell r="C10790">
            <v>0</v>
          </cell>
          <cell r="D10790">
            <v>1</v>
          </cell>
          <cell r="E10790" t="str">
            <v>N</v>
          </cell>
        </row>
        <row r="10791">
          <cell r="C10791">
            <v>0</v>
          </cell>
          <cell r="D10791">
            <v>1</v>
          </cell>
          <cell r="E10791" t="str">
            <v>N</v>
          </cell>
        </row>
        <row r="10792">
          <cell r="C10792">
            <v>0</v>
          </cell>
          <cell r="D10792">
            <v>1</v>
          </cell>
          <cell r="E10792" t="str">
            <v>N</v>
          </cell>
        </row>
        <row r="10793">
          <cell r="C10793">
            <v>0</v>
          </cell>
          <cell r="D10793">
            <v>1</v>
          </cell>
          <cell r="E10793" t="str">
            <v>N</v>
          </cell>
        </row>
        <row r="10794">
          <cell r="C10794">
            <v>0</v>
          </cell>
          <cell r="D10794">
            <v>1</v>
          </cell>
          <cell r="E10794" t="str">
            <v>N</v>
          </cell>
        </row>
        <row r="10795">
          <cell r="C10795">
            <v>0</v>
          </cell>
          <cell r="D10795">
            <v>1</v>
          </cell>
          <cell r="E10795" t="str">
            <v>N</v>
          </cell>
        </row>
        <row r="10796">
          <cell r="C10796">
            <v>0</v>
          </cell>
          <cell r="D10796">
            <v>1</v>
          </cell>
          <cell r="E10796" t="str">
            <v>N</v>
          </cell>
        </row>
        <row r="10797">
          <cell r="C10797">
            <v>0</v>
          </cell>
          <cell r="D10797">
            <v>1</v>
          </cell>
          <cell r="E10797" t="str">
            <v>N</v>
          </cell>
        </row>
        <row r="10798">
          <cell r="C10798">
            <v>0</v>
          </cell>
          <cell r="D10798">
            <v>1</v>
          </cell>
          <cell r="E10798" t="str">
            <v>N</v>
          </cell>
        </row>
        <row r="10799">
          <cell r="C10799">
            <v>0</v>
          </cell>
          <cell r="D10799">
            <v>1</v>
          </cell>
          <cell r="E10799" t="str">
            <v>N</v>
          </cell>
        </row>
        <row r="10800">
          <cell r="C10800">
            <v>0</v>
          </cell>
          <cell r="D10800">
            <v>1</v>
          </cell>
          <cell r="E10800" t="str">
            <v>N</v>
          </cell>
        </row>
        <row r="10801">
          <cell r="C10801">
            <v>0</v>
          </cell>
          <cell r="D10801">
            <v>1</v>
          </cell>
          <cell r="E10801" t="str">
            <v>N</v>
          </cell>
        </row>
        <row r="10802">
          <cell r="C10802">
            <v>0</v>
          </cell>
          <cell r="D10802">
            <v>1</v>
          </cell>
          <cell r="E10802" t="str">
            <v>N</v>
          </cell>
        </row>
        <row r="10803">
          <cell r="C10803">
            <v>0</v>
          </cell>
          <cell r="D10803">
            <v>1</v>
          </cell>
          <cell r="E10803" t="str">
            <v>N</v>
          </cell>
        </row>
        <row r="10804">
          <cell r="C10804">
            <v>0</v>
          </cell>
          <cell r="D10804">
            <v>1</v>
          </cell>
          <cell r="E10804" t="str">
            <v>N</v>
          </cell>
        </row>
        <row r="10805">
          <cell r="C10805">
            <v>0</v>
          </cell>
          <cell r="D10805">
            <v>1</v>
          </cell>
          <cell r="E10805" t="str">
            <v>N</v>
          </cell>
        </row>
        <row r="10806">
          <cell r="C10806">
            <v>0</v>
          </cell>
          <cell r="D10806">
            <v>1</v>
          </cell>
          <cell r="E10806" t="str">
            <v>N</v>
          </cell>
        </row>
        <row r="10807">
          <cell r="C10807">
            <v>0</v>
          </cell>
          <cell r="D10807">
            <v>1</v>
          </cell>
          <cell r="E10807" t="str">
            <v>N</v>
          </cell>
        </row>
        <row r="10808">
          <cell r="C10808">
            <v>0</v>
          </cell>
          <cell r="D10808">
            <v>1</v>
          </cell>
          <cell r="E10808" t="str">
            <v>N</v>
          </cell>
        </row>
        <row r="10809">
          <cell r="C10809">
            <v>0</v>
          </cell>
          <cell r="D10809">
            <v>1</v>
          </cell>
          <cell r="E10809" t="str">
            <v>N</v>
          </cell>
        </row>
        <row r="10810">
          <cell r="C10810">
            <v>0</v>
          </cell>
          <cell r="D10810">
            <v>1</v>
          </cell>
          <cell r="E10810" t="str">
            <v>N</v>
          </cell>
        </row>
        <row r="10811">
          <cell r="C10811">
            <v>0</v>
          </cell>
          <cell r="D10811">
            <v>1</v>
          </cell>
          <cell r="E10811" t="str">
            <v>N</v>
          </cell>
        </row>
        <row r="10812">
          <cell r="C10812">
            <v>0</v>
          </cell>
          <cell r="D10812">
            <v>1</v>
          </cell>
          <cell r="E10812" t="str">
            <v>N</v>
          </cell>
        </row>
        <row r="10813">
          <cell r="C10813">
            <v>0</v>
          </cell>
          <cell r="D10813">
            <v>1</v>
          </cell>
          <cell r="E10813" t="str">
            <v>N</v>
          </cell>
        </row>
        <row r="10814">
          <cell r="C10814">
            <v>0</v>
          </cell>
          <cell r="D10814">
            <v>1</v>
          </cell>
          <cell r="E10814" t="str">
            <v>N</v>
          </cell>
        </row>
        <row r="10815">
          <cell r="C10815">
            <v>0</v>
          </cell>
          <cell r="D10815">
            <v>1</v>
          </cell>
          <cell r="E10815" t="str">
            <v>N</v>
          </cell>
        </row>
        <row r="10816">
          <cell r="C10816">
            <v>0</v>
          </cell>
          <cell r="D10816">
            <v>1</v>
          </cell>
          <cell r="E10816" t="str">
            <v>N</v>
          </cell>
        </row>
        <row r="10817">
          <cell r="C10817">
            <v>0</v>
          </cell>
          <cell r="D10817">
            <v>1</v>
          </cell>
          <cell r="E10817" t="str">
            <v>N</v>
          </cell>
        </row>
        <row r="10818">
          <cell r="C10818">
            <v>0</v>
          </cell>
          <cell r="D10818">
            <v>1</v>
          </cell>
          <cell r="E10818" t="str">
            <v>N</v>
          </cell>
        </row>
        <row r="10819">
          <cell r="C10819">
            <v>0</v>
          </cell>
          <cell r="D10819">
            <v>1</v>
          </cell>
          <cell r="E10819" t="str">
            <v>N</v>
          </cell>
        </row>
        <row r="10820">
          <cell r="C10820">
            <v>0</v>
          </cell>
          <cell r="D10820">
            <v>1</v>
          </cell>
          <cell r="E10820" t="str">
            <v>N</v>
          </cell>
        </row>
        <row r="10821">
          <cell r="C10821">
            <v>0</v>
          </cell>
          <cell r="D10821">
            <v>1</v>
          </cell>
          <cell r="E10821" t="str">
            <v>N</v>
          </cell>
        </row>
        <row r="10822">
          <cell r="C10822">
            <v>0</v>
          </cell>
          <cell r="D10822">
            <v>1</v>
          </cell>
          <cell r="E10822" t="str">
            <v>N</v>
          </cell>
        </row>
        <row r="10823">
          <cell r="C10823">
            <v>0</v>
          </cell>
          <cell r="D10823">
            <v>1</v>
          </cell>
          <cell r="E10823" t="str">
            <v>N</v>
          </cell>
        </row>
        <row r="10824">
          <cell r="C10824">
            <v>0</v>
          </cell>
          <cell r="D10824">
            <v>1</v>
          </cell>
          <cell r="E10824" t="str">
            <v>N</v>
          </cell>
        </row>
        <row r="10825">
          <cell r="C10825">
            <v>0</v>
          </cell>
          <cell r="D10825">
            <v>1</v>
          </cell>
          <cell r="E10825" t="str">
            <v>N</v>
          </cell>
        </row>
        <row r="10826">
          <cell r="C10826">
            <v>0</v>
          </cell>
          <cell r="D10826">
            <v>1</v>
          </cell>
          <cell r="E10826" t="str">
            <v>N</v>
          </cell>
        </row>
        <row r="10827">
          <cell r="C10827">
            <v>0</v>
          </cell>
          <cell r="D10827">
            <v>1</v>
          </cell>
          <cell r="E10827" t="str">
            <v>N</v>
          </cell>
        </row>
        <row r="10828">
          <cell r="C10828">
            <v>0</v>
          </cell>
          <cell r="D10828">
            <v>1</v>
          </cell>
          <cell r="E10828" t="str">
            <v>N</v>
          </cell>
        </row>
        <row r="10829">
          <cell r="C10829">
            <v>0</v>
          </cell>
          <cell r="D10829">
            <v>1</v>
          </cell>
          <cell r="E10829" t="str">
            <v>N</v>
          </cell>
        </row>
        <row r="10830">
          <cell r="C10830">
            <v>0</v>
          </cell>
          <cell r="D10830">
            <v>1</v>
          </cell>
          <cell r="E10830" t="str">
            <v>N</v>
          </cell>
        </row>
        <row r="10831">
          <cell r="C10831">
            <v>0</v>
          </cell>
          <cell r="D10831">
            <v>1</v>
          </cell>
          <cell r="E10831" t="str">
            <v>N</v>
          </cell>
        </row>
        <row r="10832">
          <cell r="C10832">
            <v>0</v>
          </cell>
          <cell r="D10832">
            <v>1</v>
          </cell>
          <cell r="E10832" t="str">
            <v>N</v>
          </cell>
        </row>
        <row r="10833">
          <cell r="C10833">
            <v>0</v>
          </cell>
          <cell r="D10833">
            <v>1</v>
          </cell>
          <cell r="E10833" t="str">
            <v>N</v>
          </cell>
        </row>
        <row r="10834">
          <cell r="C10834">
            <v>0</v>
          </cell>
          <cell r="D10834">
            <v>1</v>
          </cell>
          <cell r="E10834" t="str">
            <v>N</v>
          </cell>
        </row>
        <row r="10835">
          <cell r="C10835">
            <v>0</v>
          </cell>
          <cell r="D10835">
            <v>1</v>
          </cell>
          <cell r="E10835" t="str">
            <v>N</v>
          </cell>
        </row>
        <row r="10836">
          <cell r="C10836">
            <v>0</v>
          </cell>
          <cell r="D10836">
            <v>1</v>
          </cell>
          <cell r="E10836" t="str">
            <v>N</v>
          </cell>
        </row>
        <row r="10837">
          <cell r="C10837">
            <v>0</v>
          </cell>
          <cell r="D10837">
            <v>1</v>
          </cell>
          <cell r="E10837" t="str">
            <v>N</v>
          </cell>
        </row>
        <row r="10838">
          <cell r="C10838">
            <v>0</v>
          </cell>
          <cell r="D10838">
            <v>1</v>
          </cell>
          <cell r="E10838" t="str">
            <v>N</v>
          </cell>
        </row>
        <row r="10839">
          <cell r="C10839">
            <v>0</v>
          </cell>
          <cell r="D10839">
            <v>1</v>
          </cell>
          <cell r="E10839" t="str">
            <v>N</v>
          </cell>
        </row>
        <row r="10840">
          <cell r="C10840">
            <v>0</v>
          </cell>
          <cell r="D10840">
            <v>1</v>
          </cell>
          <cell r="E10840" t="str">
            <v>N</v>
          </cell>
        </row>
        <row r="10841">
          <cell r="C10841">
            <v>0</v>
          </cell>
          <cell r="D10841">
            <v>1</v>
          </cell>
          <cell r="E10841" t="str">
            <v>N</v>
          </cell>
        </row>
        <row r="10842">
          <cell r="C10842">
            <v>0</v>
          </cell>
          <cell r="D10842">
            <v>1</v>
          </cell>
          <cell r="E10842" t="str">
            <v>N</v>
          </cell>
        </row>
        <row r="10843">
          <cell r="C10843">
            <v>0</v>
          </cell>
          <cell r="D10843">
            <v>1</v>
          </cell>
          <cell r="E10843" t="str">
            <v>N</v>
          </cell>
        </row>
        <row r="10844">
          <cell r="C10844">
            <v>0</v>
          </cell>
          <cell r="D10844">
            <v>1</v>
          </cell>
          <cell r="E10844" t="str">
            <v>N</v>
          </cell>
        </row>
        <row r="10845">
          <cell r="C10845">
            <v>0</v>
          </cell>
          <cell r="D10845">
            <v>1</v>
          </cell>
          <cell r="E10845" t="str">
            <v>N</v>
          </cell>
        </row>
        <row r="10846">
          <cell r="C10846">
            <v>0</v>
          </cell>
          <cell r="D10846">
            <v>1</v>
          </cell>
          <cell r="E10846" t="str">
            <v>N</v>
          </cell>
        </row>
        <row r="10847">
          <cell r="C10847">
            <v>0</v>
          </cell>
          <cell r="D10847">
            <v>1</v>
          </cell>
          <cell r="E10847" t="str">
            <v>N</v>
          </cell>
        </row>
        <row r="10848">
          <cell r="C10848">
            <v>0</v>
          </cell>
          <cell r="D10848">
            <v>1</v>
          </cell>
          <cell r="E10848" t="str">
            <v>N</v>
          </cell>
        </row>
        <row r="10849">
          <cell r="C10849">
            <v>0</v>
          </cell>
          <cell r="D10849">
            <v>1</v>
          </cell>
          <cell r="E10849" t="str">
            <v>N</v>
          </cell>
        </row>
        <row r="10850">
          <cell r="C10850">
            <v>0</v>
          </cell>
          <cell r="D10850">
            <v>1</v>
          </cell>
          <cell r="E10850" t="str">
            <v>N</v>
          </cell>
        </row>
        <row r="10851">
          <cell r="C10851">
            <v>0</v>
          </cell>
          <cell r="D10851">
            <v>1</v>
          </cell>
          <cell r="E10851" t="str">
            <v>N</v>
          </cell>
        </row>
        <row r="10852">
          <cell r="C10852">
            <v>0</v>
          </cell>
          <cell r="D10852">
            <v>1</v>
          </cell>
          <cell r="E10852" t="str">
            <v>N</v>
          </cell>
        </row>
        <row r="10853">
          <cell r="C10853">
            <v>0</v>
          </cell>
          <cell r="D10853">
            <v>1</v>
          </cell>
          <cell r="E10853" t="str">
            <v>N</v>
          </cell>
        </row>
        <row r="10854">
          <cell r="C10854">
            <v>0</v>
          </cell>
          <cell r="D10854">
            <v>1</v>
          </cell>
          <cell r="E10854" t="str">
            <v>N</v>
          </cell>
        </row>
        <row r="10855">
          <cell r="C10855">
            <v>0</v>
          </cell>
          <cell r="D10855">
            <v>1</v>
          </cell>
          <cell r="E10855" t="str">
            <v>N</v>
          </cell>
        </row>
        <row r="10856">
          <cell r="C10856">
            <v>0</v>
          </cell>
          <cell r="D10856">
            <v>1</v>
          </cell>
          <cell r="E10856" t="str">
            <v>N</v>
          </cell>
        </row>
        <row r="10857">
          <cell r="C10857">
            <v>0</v>
          </cell>
          <cell r="D10857">
            <v>1</v>
          </cell>
          <cell r="E10857" t="str">
            <v>N</v>
          </cell>
        </row>
        <row r="10858">
          <cell r="C10858">
            <v>0</v>
          </cell>
          <cell r="D10858">
            <v>1</v>
          </cell>
          <cell r="E10858" t="str">
            <v>N</v>
          </cell>
        </row>
        <row r="10859">
          <cell r="C10859">
            <v>0</v>
          </cell>
          <cell r="D10859">
            <v>1</v>
          </cell>
          <cell r="E10859" t="str">
            <v>N</v>
          </cell>
        </row>
        <row r="10860">
          <cell r="C10860">
            <v>0</v>
          </cell>
          <cell r="D10860">
            <v>1</v>
          </cell>
          <cell r="E10860" t="str">
            <v>N</v>
          </cell>
        </row>
        <row r="10861">
          <cell r="C10861">
            <v>0</v>
          </cell>
          <cell r="D10861">
            <v>1</v>
          </cell>
          <cell r="E10861" t="str">
            <v>N</v>
          </cell>
        </row>
        <row r="10862">
          <cell r="C10862">
            <v>0</v>
          </cell>
          <cell r="D10862">
            <v>1</v>
          </cell>
          <cell r="E10862" t="str">
            <v>N</v>
          </cell>
        </row>
        <row r="10863">
          <cell r="C10863">
            <v>0</v>
          </cell>
          <cell r="D10863">
            <v>1</v>
          </cell>
          <cell r="E10863" t="str">
            <v>N</v>
          </cell>
        </row>
        <row r="10864">
          <cell r="C10864">
            <v>0</v>
          </cell>
          <cell r="D10864">
            <v>1</v>
          </cell>
          <cell r="E10864" t="str">
            <v>N</v>
          </cell>
        </row>
        <row r="10865">
          <cell r="C10865">
            <v>0</v>
          </cell>
          <cell r="D10865">
            <v>1</v>
          </cell>
          <cell r="E10865" t="str">
            <v>N</v>
          </cell>
        </row>
        <row r="10866">
          <cell r="C10866">
            <v>0</v>
          </cell>
          <cell r="D10866">
            <v>1</v>
          </cell>
          <cell r="E10866" t="str">
            <v>N</v>
          </cell>
        </row>
        <row r="10867">
          <cell r="C10867">
            <v>0</v>
          </cell>
          <cell r="D10867">
            <v>1</v>
          </cell>
          <cell r="E10867" t="str">
            <v>N</v>
          </cell>
        </row>
        <row r="10868">
          <cell r="C10868">
            <v>0</v>
          </cell>
          <cell r="D10868">
            <v>1</v>
          </cell>
          <cell r="E10868" t="str">
            <v>N</v>
          </cell>
        </row>
        <row r="10869">
          <cell r="C10869">
            <v>0</v>
          </cell>
          <cell r="D10869">
            <v>1</v>
          </cell>
          <cell r="E10869" t="str">
            <v>N</v>
          </cell>
        </row>
        <row r="10870">
          <cell r="C10870">
            <v>0</v>
          </cell>
          <cell r="D10870">
            <v>1</v>
          </cell>
          <cell r="E10870" t="str">
            <v>N</v>
          </cell>
        </row>
        <row r="10871">
          <cell r="C10871">
            <v>0</v>
          </cell>
          <cell r="D10871">
            <v>1</v>
          </cell>
          <cell r="E10871" t="str">
            <v>N</v>
          </cell>
        </row>
        <row r="10872">
          <cell r="C10872">
            <v>0</v>
          </cell>
          <cell r="D10872">
            <v>1</v>
          </cell>
          <cell r="E10872" t="str">
            <v>N</v>
          </cell>
        </row>
        <row r="10873">
          <cell r="C10873">
            <v>0</v>
          </cell>
          <cell r="D10873">
            <v>1</v>
          </cell>
          <cell r="E10873" t="str">
            <v>N</v>
          </cell>
        </row>
        <row r="10874">
          <cell r="C10874">
            <v>0</v>
          </cell>
          <cell r="D10874">
            <v>1</v>
          </cell>
          <cell r="E10874" t="str">
            <v>N</v>
          </cell>
        </row>
        <row r="10875">
          <cell r="C10875">
            <v>0</v>
          </cell>
          <cell r="D10875">
            <v>1</v>
          </cell>
          <cell r="E10875" t="str">
            <v>N</v>
          </cell>
        </row>
        <row r="10876">
          <cell r="C10876">
            <v>0</v>
          </cell>
          <cell r="D10876">
            <v>1</v>
          </cell>
          <cell r="E10876" t="str">
            <v>N</v>
          </cell>
        </row>
        <row r="10877">
          <cell r="C10877">
            <v>0</v>
          </cell>
          <cell r="D10877">
            <v>1</v>
          </cell>
          <cell r="E10877" t="str">
            <v>N</v>
          </cell>
        </row>
        <row r="10878">
          <cell r="C10878">
            <v>0</v>
          </cell>
          <cell r="D10878">
            <v>1</v>
          </cell>
          <cell r="E10878" t="str">
            <v>N</v>
          </cell>
        </row>
        <row r="10879">
          <cell r="C10879">
            <v>0</v>
          </cell>
          <cell r="D10879">
            <v>1</v>
          </cell>
          <cell r="E10879" t="str">
            <v>N</v>
          </cell>
        </row>
        <row r="10880">
          <cell r="C10880">
            <v>0</v>
          </cell>
          <cell r="D10880">
            <v>1</v>
          </cell>
          <cell r="E10880" t="str">
            <v>N</v>
          </cell>
        </row>
        <row r="10881">
          <cell r="C10881">
            <v>0</v>
          </cell>
          <cell r="D10881">
            <v>1</v>
          </cell>
          <cell r="E10881" t="str">
            <v>N</v>
          </cell>
        </row>
        <row r="10882">
          <cell r="C10882">
            <v>0</v>
          </cell>
          <cell r="D10882">
            <v>1</v>
          </cell>
          <cell r="E10882" t="str">
            <v>N</v>
          </cell>
        </row>
        <row r="10883">
          <cell r="C10883">
            <v>0</v>
          </cell>
          <cell r="D10883">
            <v>1</v>
          </cell>
          <cell r="E10883" t="str">
            <v>N</v>
          </cell>
        </row>
        <row r="10884">
          <cell r="C10884">
            <v>0</v>
          </cell>
          <cell r="D10884">
            <v>1</v>
          </cell>
          <cell r="E10884" t="str">
            <v>N</v>
          </cell>
        </row>
        <row r="10885">
          <cell r="C10885">
            <v>0</v>
          </cell>
          <cell r="D10885">
            <v>1</v>
          </cell>
          <cell r="E10885" t="str">
            <v>N</v>
          </cell>
        </row>
        <row r="10886">
          <cell r="C10886">
            <v>0</v>
          </cell>
          <cell r="D10886">
            <v>1</v>
          </cell>
          <cell r="E10886" t="str">
            <v>N</v>
          </cell>
        </row>
        <row r="10887">
          <cell r="C10887">
            <v>0</v>
          </cell>
          <cell r="D10887">
            <v>1</v>
          </cell>
          <cell r="E10887" t="str">
            <v>N</v>
          </cell>
        </row>
        <row r="10888">
          <cell r="C10888">
            <v>0</v>
          </cell>
          <cell r="D10888">
            <v>1</v>
          </cell>
          <cell r="E10888" t="str">
            <v>N</v>
          </cell>
        </row>
        <row r="10889">
          <cell r="C10889">
            <v>0</v>
          </cell>
          <cell r="D10889">
            <v>1</v>
          </cell>
          <cell r="E10889" t="str">
            <v>N</v>
          </cell>
        </row>
        <row r="10890">
          <cell r="C10890">
            <v>0</v>
          </cell>
          <cell r="D10890">
            <v>1</v>
          </cell>
          <cell r="E10890" t="str">
            <v>N</v>
          </cell>
        </row>
        <row r="10891">
          <cell r="C10891">
            <v>0</v>
          </cell>
          <cell r="D10891">
            <v>1</v>
          </cell>
          <cell r="E10891" t="str">
            <v>N</v>
          </cell>
        </row>
        <row r="10892">
          <cell r="C10892">
            <v>0</v>
          </cell>
          <cell r="D10892">
            <v>1</v>
          </cell>
          <cell r="E10892" t="str">
            <v>N</v>
          </cell>
        </row>
        <row r="10893">
          <cell r="C10893">
            <v>0</v>
          </cell>
          <cell r="D10893">
            <v>1</v>
          </cell>
          <cell r="E10893" t="str">
            <v>N</v>
          </cell>
        </row>
        <row r="10894">
          <cell r="C10894">
            <v>0</v>
          </cell>
          <cell r="D10894">
            <v>1</v>
          </cell>
          <cell r="E10894" t="str">
            <v>N</v>
          </cell>
        </row>
        <row r="10895">
          <cell r="C10895">
            <v>0</v>
          </cell>
          <cell r="D10895">
            <v>1</v>
          </cell>
          <cell r="E10895" t="str">
            <v>N</v>
          </cell>
        </row>
        <row r="10896">
          <cell r="C10896">
            <v>0</v>
          </cell>
          <cell r="D10896">
            <v>1</v>
          </cell>
          <cell r="E10896" t="str">
            <v>N</v>
          </cell>
        </row>
        <row r="10897">
          <cell r="C10897">
            <v>0</v>
          </cell>
          <cell r="D10897">
            <v>1</v>
          </cell>
          <cell r="E10897" t="str">
            <v>N</v>
          </cell>
        </row>
        <row r="10898">
          <cell r="C10898">
            <v>0</v>
          </cell>
          <cell r="D10898">
            <v>1</v>
          </cell>
          <cell r="E10898" t="str">
            <v>N</v>
          </cell>
        </row>
        <row r="10899">
          <cell r="C10899">
            <v>0</v>
          </cell>
          <cell r="D10899">
            <v>1</v>
          </cell>
          <cell r="E10899" t="str">
            <v>N</v>
          </cell>
        </row>
        <row r="10900">
          <cell r="C10900">
            <v>0</v>
          </cell>
          <cell r="D10900">
            <v>1</v>
          </cell>
          <cell r="E10900" t="str">
            <v>N</v>
          </cell>
        </row>
        <row r="10901">
          <cell r="C10901">
            <v>0</v>
          </cell>
          <cell r="D10901">
            <v>1</v>
          </cell>
          <cell r="E10901" t="str">
            <v>N</v>
          </cell>
        </row>
        <row r="10902">
          <cell r="C10902">
            <v>0</v>
          </cell>
          <cell r="D10902">
            <v>1</v>
          </cell>
          <cell r="E10902" t="str">
            <v>N</v>
          </cell>
        </row>
        <row r="10903">
          <cell r="C10903">
            <v>0</v>
          </cell>
          <cell r="D10903">
            <v>1</v>
          </cell>
          <cell r="E10903" t="str">
            <v>N</v>
          </cell>
        </row>
        <row r="10904">
          <cell r="C10904">
            <v>0</v>
          </cell>
          <cell r="D10904">
            <v>1</v>
          </cell>
          <cell r="E10904" t="str">
            <v>N</v>
          </cell>
        </row>
        <row r="10905">
          <cell r="C10905">
            <v>0</v>
          </cell>
          <cell r="D10905">
            <v>1</v>
          </cell>
          <cell r="E10905" t="str">
            <v>N</v>
          </cell>
        </row>
        <row r="10906">
          <cell r="C10906">
            <v>0</v>
          </cell>
          <cell r="D10906">
            <v>1</v>
          </cell>
          <cell r="E10906" t="str">
            <v>N</v>
          </cell>
        </row>
        <row r="10907">
          <cell r="C10907">
            <v>0</v>
          </cell>
          <cell r="D10907">
            <v>1</v>
          </cell>
          <cell r="E10907" t="str">
            <v>N</v>
          </cell>
        </row>
        <row r="10908">
          <cell r="C10908">
            <v>0</v>
          </cell>
          <cell r="D10908">
            <v>1</v>
          </cell>
          <cell r="E10908" t="str">
            <v>N</v>
          </cell>
        </row>
        <row r="10909">
          <cell r="C10909">
            <v>0</v>
          </cell>
          <cell r="D10909">
            <v>1</v>
          </cell>
          <cell r="E10909" t="str">
            <v>N</v>
          </cell>
        </row>
        <row r="10910">
          <cell r="C10910">
            <v>0</v>
          </cell>
          <cell r="D10910">
            <v>1</v>
          </cell>
          <cell r="E10910" t="str">
            <v>N</v>
          </cell>
        </row>
        <row r="10911">
          <cell r="C10911">
            <v>0</v>
          </cell>
          <cell r="D10911">
            <v>1</v>
          </cell>
          <cell r="E10911" t="str">
            <v>N</v>
          </cell>
        </row>
        <row r="10912">
          <cell r="C10912">
            <v>0</v>
          </cell>
          <cell r="D10912">
            <v>1</v>
          </cell>
          <cell r="E10912" t="str">
            <v>N</v>
          </cell>
        </row>
        <row r="10913">
          <cell r="C10913">
            <v>0</v>
          </cell>
          <cell r="D10913">
            <v>1</v>
          </cell>
          <cell r="E10913" t="str">
            <v>N</v>
          </cell>
        </row>
        <row r="10914">
          <cell r="C10914">
            <v>0</v>
          </cell>
          <cell r="D10914">
            <v>1</v>
          </cell>
          <cell r="E10914" t="str">
            <v>N</v>
          </cell>
        </row>
        <row r="10915">
          <cell r="C10915">
            <v>0</v>
          </cell>
          <cell r="D10915">
            <v>1</v>
          </cell>
          <cell r="E10915" t="str">
            <v>N</v>
          </cell>
        </row>
        <row r="10916">
          <cell r="C10916">
            <v>0</v>
          </cell>
          <cell r="D10916">
            <v>1</v>
          </cell>
          <cell r="E10916" t="str">
            <v>N</v>
          </cell>
        </row>
        <row r="10917">
          <cell r="C10917">
            <v>0</v>
          </cell>
          <cell r="D10917">
            <v>1</v>
          </cell>
          <cell r="E10917" t="str">
            <v>N</v>
          </cell>
        </row>
        <row r="10918">
          <cell r="C10918">
            <v>0</v>
          </cell>
          <cell r="D10918">
            <v>1</v>
          </cell>
          <cell r="E10918" t="str">
            <v>N</v>
          </cell>
        </row>
        <row r="10919">
          <cell r="C10919">
            <v>0</v>
          </cell>
          <cell r="D10919">
            <v>1</v>
          </cell>
          <cell r="E10919" t="str">
            <v>N</v>
          </cell>
        </row>
        <row r="10920">
          <cell r="C10920">
            <v>0</v>
          </cell>
          <cell r="D10920">
            <v>1</v>
          </cell>
          <cell r="E10920" t="str">
            <v>N</v>
          </cell>
        </row>
        <row r="10921">
          <cell r="C10921">
            <v>0</v>
          </cell>
          <cell r="D10921">
            <v>1</v>
          </cell>
          <cell r="E10921" t="str">
            <v>N</v>
          </cell>
        </row>
        <row r="10922">
          <cell r="C10922">
            <v>0</v>
          </cell>
          <cell r="D10922">
            <v>1</v>
          </cell>
          <cell r="E10922" t="str">
            <v>N</v>
          </cell>
        </row>
        <row r="10923">
          <cell r="C10923">
            <v>0</v>
          </cell>
          <cell r="D10923">
            <v>1</v>
          </cell>
          <cell r="E10923" t="str">
            <v>N</v>
          </cell>
        </row>
        <row r="10924">
          <cell r="C10924">
            <v>0</v>
          </cell>
          <cell r="D10924">
            <v>1</v>
          </cell>
          <cell r="E10924" t="str">
            <v>N</v>
          </cell>
        </row>
        <row r="10925">
          <cell r="C10925">
            <v>0</v>
          </cell>
          <cell r="D10925">
            <v>1</v>
          </cell>
          <cell r="E10925" t="str">
            <v>N</v>
          </cell>
        </row>
        <row r="10926">
          <cell r="C10926">
            <v>0</v>
          </cell>
          <cell r="D10926">
            <v>1</v>
          </cell>
          <cell r="E10926" t="str">
            <v>N</v>
          </cell>
        </row>
        <row r="10927">
          <cell r="C10927">
            <v>0</v>
          </cell>
          <cell r="D10927">
            <v>1</v>
          </cell>
          <cell r="E10927" t="str">
            <v>N</v>
          </cell>
        </row>
        <row r="10928">
          <cell r="C10928">
            <v>0</v>
          </cell>
          <cell r="D10928">
            <v>1</v>
          </cell>
          <cell r="E10928" t="str">
            <v>N</v>
          </cell>
        </row>
        <row r="10929">
          <cell r="C10929">
            <v>0</v>
          </cell>
          <cell r="D10929">
            <v>1</v>
          </cell>
          <cell r="E10929" t="str">
            <v>N</v>
          </cell>
        </row>
        <row r="10930">
          <cell r="C10930">
            <v>0</v>
          </cell>
          <cell r="D10930">
            <v>1</v>
          </cell>
          <cell r="E10930" t="str">
            <v>N</v>
          </cell>
        </row>
        <row r="10931">
          <cell r="C10931">
            <v>0</v>
          </cell>
          <cell r="D10931">
            <v>1</v>
          </cell>
          <cell r="E10931" t="str">
            <v>N</v>
          </cell>
        </row>
        <row r="10932">
          <cell r="C10932">
            <v>0</v>
          </cell>
          <cell r="D10932">
            <v>1</v>
          </cell>
          <cell r="E10932" t="str">
            <v>N</v>
          </cell>
        </row>
        <row r="10933">
          <cell r="C10933">
            <v>0</v>
          </cell>
          <cell r="D10933">
            <v>1</v>
          </cell>
          <cell r="E10933" t="str">
            <v>N</v>
          </cell>
        </row>
        <row r="10934">
          <cell r="C10934">
            <v>0</v>
          </cell>
          <cell r="D10934">
            <v>1</v>
          </cell>
          <cell r="E10934" t="str">
            <v>N</v>
          </cell>
        </row>
        <row r="10935">
          <cell r="C10935">
            <v>0</v>
          </cell>
          <cell r="D10935">
            <v>1</v>
          </cell>
          <cell r="E10935" t="str">
            <v>N</v>
          </cell>
        </row>
        <row r="10936">
          <cell r="C10936">
            <v>0</v>
          </cell>
          <cell r="D10936">
            <v>1</v>
          </cell>
          <cell r="E10936" t="str">
            <v>N</v>
          </cell>
        </row>
        <row r="10937">
          <cell r="C10937">
            <v>0</v>
          </cell>
          <cell r="D10937">
            <v>1</v>
          </cell>
          <cell r="E10937" t="str">
            <v>N</v>
          </cell>
        </row>
        <row r="10938">
          <cell r="C10938">
            <v>0</v>
          </cell>
          <cell r="D10938">
            <v>1</v>
          </cell>
          <cell r="E10938" t="str">
            <v>N</v>
          </cell>
        </row>
        <row r="10939">
          <cell r="C10939">
            <v>0</v>
          </cell>
          <cell r="D10939">
            <v>1</v>
          </cell>
          <cell r="E10939" t="str">
            <v>N</v>
          </cell>
        </row>
        <row r="10940">
          <cell r="C10940">
            <v>0</v>
          </cell>
          <cell r="D10940">
            <v>1</v>
          </cell>
          <cell r="E10940" t="str">
            <v>N</v>
          </cell>
        </row>
        <row r="10941">
          <cell r="C10941">
            <v>0</v>
          </cell>
          <cell r="D10941">
            <v>1</v>
          </cell>
          <cell r="E10941" t="str">
            <v>N</v>
          </cell>
        </row>
        <row r="10942">
          <cell r="C10942">
            <v>0</v>
          </cell>
          <cell r="D10942">
            <v>1</v>
          </cell>
          <cell r="E10942" t="str">
            <v>N</v>
          </cell>
        </row>
        <row r="10943">
          <cell r="C10943">
            <v>0</v>
          </cell>
          <cell r="D10943">
            <v>1</v>
          </cell>
          <cell r="E10943" t="str">
            <v>N</v>
          </cell>
        </row>
        <row r="10944">
          <cell r="C10944">
            <v>0</v>
          </cell>
          <cell r="D10944">
            <v>1</v>
          </cell>
          <cell r="E10944" t="str">
            <v>N</v>
          </cell>
        </row>
        <row r="10945">
          <cell r="C10945">
            <v>0</v>
          </cell>
          <cell r="D10945">
            <v>1</v>
          </cell>
          <cell r="E10945" t="str">
            <v>N</v>
          </cell>
        </row>
        <row r="10946">
          <cell r="C10946">
            <v>0</v>
          </cell>
          <cell r="D10946">
            <v>1</v>
          </cell>
          <cell r="E10946" t="str">
            <v>N</v>
          </cell>
        </row>
        <row r="10947">
          <cell r="C10947">
            <v>0</v>
          </cell>
          <cell r="D10947">
            <v>1</v>
          </cell>
          <cell r="E10947" t="str">
            <v>N</v>
          </cell>
        </row>
        <row r="10948">
          <cell r="C10948">
            <v>0</v>
          </cell>
          <cell r="D10948">
            <v>1</v>
          </cell>
          <cell r="E10948" t="str">
            <v>N</v>
          </cell>
        </row>
        <row r="10949">
          <cell r="C10949">
            <v>0</v>
          </cell>
          <cell r="D10949">
            <v>1</v>
          </cell>
          <cell r="E10949" t="str">
            <v>N</v>
          </cell>
        </row>
        <row r="10950">
          <cell r="C10950">
            <v>0</v>
          </cell>
          <cell r="D10950">
            <v>1</v>
          </cell>
          <cell r="E10950" t="str">
            <v>N</v>
          </cell>
        </row>
        <row r="10951">
          <cell r="C10951">
            <v>0</v>
          </cell>
          <cell r="D10951">
            <v>1</v>
          </cell>
          <cell r="E10951" t="str">
            <v>N</v>
          </cell>
        </row>
        <row r="10952">
          <cell r="C10952">
            <v>0</v>
          </cell>
          <cell r="D10952">
            <v>1</v>
          </cell>
          <cell r="E10952" t="str">
            <v>N</v>
          </cell>
        </row>
        <row r="10953">
          <cell r="C10953">
            <v>0</v>
          </cell>
          <cell r="D10953">
            <v>1</v>
          </cell>
          <cell r="E10953" t="str">
            <v>N</v>
          </cell>
        </row>
        <row r="10954">
          <cell r="C10954">
            <v>0</v>
          </cell>
          <cell r="D10954">
            <v>1</v>
          </cell>
          <cell r="E10954" t="str">
            <v>N</v>
          </cell>
        </row>
        <row r="10955">
          <cell r="C10955">
            <v>0</v>
          </cell>
          <cell r="D10955">
            <v>1</v>
          </cell>
          <cell r="E10955" t="str">
            <v>N</v>
          </cell>
        </row>
        <row r="10956">
          <cell r="C10956">
            <v>0</v>
          </cell>
          <cell r="D10956">
            <v>1</v>
          </cell>
          <cell r="E10956" t="str">
            <v>N</v>
          </cell>
        </row>
        <row r="10957">
          <cell r="C10957">
            <v>0</v>
          </cell>
          <cell r="D10957">
            <v>1</v>
          </cell>
          <cell r="E10957" t="str">
            <v>N</v>
          </cell>
        </row>
        <row r="10958">
          <cell r="C10958">
            <v>0</v>
          </cell>
          <cell r="D10958">
            <v>1</v>
          </cell>
          <cell r="E10958" t="str">
            <v>N</v>
          </cell>
        </row>
        <row r="10959">
          <cell r="C10959">
            <v>0</v>
          </cell>
          <cell r="D10959">
            <v>1</v>
          </cell>
          <cell r="E10959" t="str">
            <v>N</v>
          </cell>
        </row>
        <row r="10960">
          <cell r="C10960">
            <v>0</v>
          </cell>
          <cell r="D10960">
            <v>1</v>
          </cell>
          <cell r="E10960" t="str">
            <v>N</v>
          </cell>
        </row>
        <row r="10961">
          <cell r="C10961">
            <v>0</v>
          </cell>
          <cell r="D10961">
            <v>1</v>
          </cell>
          <cell r="E10961" t="str">
            <v>N</v>
          </cell>
        </row>
        <row r="10962">
          <cell r="C10962">
            <v>0</v>
          </cell>
          <cell r="D10962">
            <v>1</v>
          </cell>
          <cell r="E10962" t="str">
            <v>N</v>
          </cell>
        </row>
        <row r="10963">
          <cell r="C10963">
            <v>0</v>
          </cell>
          <cell r="D10963">
            <v>1</v>
          </cell>
          <cell r="E10963" t="str">
            <v>N</v>
          </cell>
        </row>
        <row r="10964">
          <cell r="C10964">
            <v>0</v>
          </cell>
          <cell r="D10964">
            <v>1</v>
          </cell>
          <cell r="E10964" t="str">
            <v>N</v>
          </cell>
        </row>
        <row r="10965">
          <cell r="C10965">
            <v>0</v>
          </cell>
          <cell r="D10965">
            <v>1</v>
          </cell>
          <cell r="E10965" t="str">
            <v>N</v>
          </cell>
        </row>
        <row r="10966">
          <cell r="C10966">
            <v>0</v>
          </cell>
          <cell r="D10966">
            <v>1</v>
          </cell>
          <cell r="E10966" t="str">
            <v>N</v>
          </cell>
        </row>
        <row r="10967">
          <cell r="C10967">
            <v>0</v>
          </cell>
          <cell r="D10967">
            <v>1</v>
          </cell>
          <cell r="E10967" t="str">
            <v>N</v>
          </cell>
        </row>
        <row r="10968">
          <cell r="C10968">
            <v>0</v>
          </cell>
          <cell r="D10968">
            <v>1</v>
          </cell>
          <cell r="E10968" t="str">
            <v>N</v>
          </cell>
        </row>
        <row r="10969">
          <cell r="C10969">
            <v>0</v>
          </cell>
          <cell r="D10969">
            <v>1</v>
          </cell>
          <cell r="E10969" t="str">
            <v>N</v>
          </cell>
        </row>
        <row r="10970">
          <cell r="C10970">
            <v>0</v>
          </cell>
          <cell r="D10970">
            <v>1</v>
          </cell>
          <cell r="E10970" t="str">
            <v>N</v>
          </cell>
        </row>
        <row r="10971">
          <cell r="C10971">
            <v>0</v>
          </cell>
          <cell r="D10971">
            <v>1</v>
          </cell>
          <cell r="E10971" t="str">
            <v>N</v>
          </cell>
        </row>
        <row r="10972">
          <cell r="C10972">
            <v>0</v>
          </cell>
          <cell r="D10972">
            <v>1</v>
          </cell>
          <cell r="E10972" t="str">
            <v>N</v>
          </cell>
        </row>
        <row r="10973">
          <cell r="C10973">
            <v>0</v>
          </cell>
          <cell r="D10973">
            <v>1</v>
          </cell>
          <cell r="E10973" t="str">
            <v>N</v>
          </cell>
        </row>
        <row r="10974">
          <cell r="C10974">
            <v>0</v>
          </cell>
          <cell r="D10974">
            <v>1</v>
          </cell>
          <cell r="E10974" t="str">
            <v>N</v>
          </cell>
        </row>
        <row r="10975">
          <cell r="C10975">
            <v>0</v>
          </cell>
          <cell r="D10975">
            <v>1</v>
          </cell>
          <cell r="E10975" t="str">
            <v>N</v>
          </cell>
        </row>
        <row r="10976">
          <cell r="C10976">
            <v>0</v>
          </cell>
          <cell r="D10976">
            <v>1</v>
          </cell>
          <cell r="E10976" t="str">
            <v>N</v>
          </cell>
        </row>
        <row r="10977">
          <cell r="C10977">
            <v>0</v>
          </cell>
          <cell r="D10977">
            <v>1</v>
          </cell>
          <cell r="E10977" t="str">
            <v>N</v>
          </cell>
        </row>
        <row r="10978">
          <cell r="C10978">
            <v>0</v>
          </cell>
          <cell r="D10978">
            <v>1</v>
          </cell>
          <cell r="E10978" t="str">
            <v>N</v>
          </cell>
        </row>
        <row r="10979">
          <cell r="C10979">
            <v>0</v>
          </cell>
          <cell r="D10979">
            <v>1</v>
          </cell>
          <cell r="E10979" t="str">
            <v>N</v>
          </cell>
        </row>
        <row r="10980">
          <cell r="C10980">
            <v>0</v>
          </cell>
          <cell r="D10980">
            <v>1</v>
          </cell>
          <cell r="E10980" t="str">
            <v>N</v>
          </cell>
        </row>
        <row r="10981">
          <cell r="C10981">
            <v>0</v>
          </cell>
          <cell r="D10981">
            <v>1</v>
          </cell>
          <cell r="E10981" t="str">
            <v>N</v>
          </cell>
        </row>
        <row r="10982">
          <cell r="C10982">
            <v>0</v>
          </cell>
          <cell r="D10982">
            <v>1</v>
          </cell>
          <cell r="E10982" t="str">
            <v>N</v>
          </cell>
        </row>
        <row r="10983">
          <cell r="C10983">
            <v>0</v>
          </cell>
          <cell r="D10983">
            <v>1</v>
          </cell>
          <cell r="E10983" t="str">
            <v>N</v>
          </cell>
        </row>
        <row r="10984">
          <cell r="C10984">
            <v>0</v>
          </cell>
          <cell r="D10984">
            <v>1</v>
          </cell>
          <cell r="E10984" t="str">
            <v>N</v>
          </cell>
        </row>
        <row r="10985">
          <cell r="C10985">
            <v>0</v>
          </cell>
          <cell r="D10985">
            <v>1</v>
          </cell>
          <cell r="E10985" t="str">
            <v>N</v>
          </cell>
        </row>
        <row r="10986">
          <cell r="C10986">
            <v>0</v>
          </cell>
          <cell r="D10986">
            <v>1</v>
          </cell>
          <cell r="E10986" t="str">
            <v>N</v>
          </cell>
        </row>
        <row r="10987">
          <cell r="C10987">
            <v>0</v>
          </cell>
          <cell r="D10987">
            <v>1</v>
          </cell>
          <cell r="E10987" t="str">
            <v>N</v>
          </cell>
        </row>
        <row r="10988">
          <cell r="C10988">
            <v>0</v>
          </cell>
          <cell r="D10988">
            <v>1</v>
          </cell>
          <cell r="E10988" t="str">
            <v>N</v>
          </cell>
        </row>
        <row r="10989">
          <cell r="C10989">
            <v>0</v>
          </cell>
          <cell r="D10989">
            <v>1</v>
          </cell>
          <cell r="E10989" t="str">
            <v>N</v>
          </cell>
        </row>
        <row r="10990">
          <cell r="C10990">
            <v>0</v>
          </cell>
          <cell r="D10990">
            <v>1</v>
          </cell>
          <cell r="E10990" t="str">
            <v>N</v>
          </cell>
        </row>
        <row r="10991">
          <cell r="C10991">
            <v>0</v>
          </cell>
          <cell r="D10991">
            <v>1</v>
          </cell>
          <cell r="E10991" t="str">
            <v>N</v>
          </cell>
        </row>
        <row r="10992">
          <cell r="C10992">
            <v>0</v>
          </cell>
          <cell r="D10992">
            <v>1</v>
          </cell>
          <cell r="E10992" t="str">
            <v>N</v>
          </cell>
        </row>
        <row r="10993">
          <cell r="C10993">
            <v>0</v>
          </cell>
          <cell r="D10993">
            <v>1</v>
          </cell>
          <cell r="E10993" t="str">
            <v>N</v>
          </cell>
        </row>
        <row r="10994">
          <cell r="C10994">
            <v>0</v>
          </cell>
          <cell r="D10994">
            <v>1</v>
          </cell>
          <cell r="E10994" t="str">
            <v>N</v>
          </cell>
        </row>
        <row r="10995">
          <cell r="C10995">
            <v>0</v>
          </cell>
          <cell r="D10995">
            <v>1</v>
          </cell>
          <cell r="E10995" t="str">
            <v>N</v>
          </cell>
        </row>
        <row r="10996">
          <cell r="C10996">
            <v>0</v>
          </cell>
          <cell r="D10996">
            <v>1</v>
          </cell>
          <cell r="E10996" t="str">
            <v>N</v>
          </cell>
        </row>
        <row r="10997">
          <cell r="C10997">
            <v>0</v>
          </cell>
          <cell r="D10997">
            <v>1</v>
          </cell>
          <cell r="E10997" t="str">
            <v>N</v>
          </cell>
        </row>
        <row r="10998">
          <cell r="C10998">
            <v>0</v>
          </cell>
          <cell r="D10998">
            <v>1</v>
          </cell>
          <cell r="E10998" t="str">
            <v>N</v>
          </cell>
        </row>
        <row r="10999">
          <cell r="C10999">
            <v>0</v>
          </cell>
          <cell r="D10999">
            <v>1</v>
          </cell>
          <cell r="E10999" t="str">
            <v>N</v>
          </cell>
        </row>
        <row r="11000">
          <cell r="C11000">
            <v>0</v>
          </cell>
          <cell r="D11000">
            <v>1</v>
          </cell>
          <cell r="E11000" t="str">
            <v>N</v>
          </cell>
        </row>
        <row r="11001">
          <cell r="C11001">
            <v>0</v>
          </cell>
          <cell r="D11001">
            <v>1</v>
          </cell>
          <cell r="E11001" t="str">
            <v>N</v>
          </cell>
        </row>
        <row r="11002">
          <cell r="C11002">
            <v>0</v>
          </cell>
          <cell r="D11002">
            <v>1</v>
          </cell>
          <cell r="E11002" t="str">
            <v>N</v>
          </cell>
        </row>
        <row r="11003">
          <cell r="C11003">
            <v>0</v>
          </cell>
          <cell r="D11003">
            <v>1</v>
          </cell>
          <cell r="E11003" t="str">
            <v>N</v>
          </cell>
        </row>
        <row r="11004">
          <cell r="C11004">
            <v>0</v>
          </cell>
          <cell r="D11004">
            <v>1</v>
          </cell>
          <cell r="E11004" t="str">
            <v>N</v>
          </cell>
        </row>
        <row r="11005">
          <cell r="C11005">
            <v>0</v>
          </cell>
          <cell r="D11005">
            <v>1</v>
          </cell>
          <cell r="E11005" t="str">
            <v>N</v>
          </cell>
        </row>
        <row r="11006">
          <cell r="C11006">
            <v>0</v>
          </cell>
          <cell r="D11006">
            <v>1</v>
          </cell>
          <cell r="E11006" t="str">
            <v>N</v>
          </cell>
        </row>
        <row r="11007">
          <cell r="C11007">
            <v>0</v>
          </cell>
          <cell r="D11007">
            <v>1</v>
          </cell>
          <cell r="E11007" t="str">
            <v>N</v>
          </cell>
        </row>
        <row r="11008">
          <cell r="C11008">
            <v>0</v>
          </cell>
          <cell r="D11008">
            <v>1</v>
          </cell>
          <cell r="E11008" t="str">
            <v>N</v>
          </cell>
        </row>
        <row r="11009">
          <cell r="C11009">
            <v>0</v>
          </cell>
          <cell r="D11009">
            <v>1</v>
          </cell>
          <cell r="E11009" t="str">
            <v>N</v>
          </cell>
        </row>
        <row r="11010">
          <cell r="C11010">
            <v>0</v>
          </cell>
          <cell r="D11010">
            <v>1</v>
          </cell>
          <cell r="E11010" t="str">
            <v>N</v>
          </cell>
        </row>
        <row r="11011">
          <cell r="C11011">
            <v>0</v>
          </cell>
          <cell r="D11011">
            <v>1</v>
          </cell>
          <cell r="E11011" t="str">
            <v>N</v>
          </cell>
        </row>
        <row r="11012">
          <cell r="C11012">
            <v>0</v>
          </cell>
          <cell r="D11012">
            <v>1</v>
          </cell>
          <cell r="E11012" t="str">
            <v>N</v>
          </cell>
        </row>
        <row r="11013">
          <cell r="C11013">
            <v>0</v>
          </cell>
          <cell r="D11013">
            <v>1</v>
          </cell>
          <cell r="E11013" t="str">
            <v>N</v>
          </cell>
        </row>
        <row r="11014">
          <cell r="C11014">
            <v>0</v>
          </cell>
          <cell r="D11014">
            <v>1</v>
          </cell>
          <cell r="E11014" t="str">
            <v>N</v>
          </cell>
        </row>
        <row r="11015">
          <cell r="C11015">
            <v>0</v>
          </cell>
          <cell r="D11015">
            <v>1</v>
          </cell>
          <cell r="E11015" t="str">
            <v>N</v>
          </cell>
        </row>
        <row r="11016">
          <cell r="C11016">
            <v>0</v>
          </cell>
          <cell r="D11016">
            <v>1</v>
          </cell>
          <cell r="E11016" t="str">
            <v>N</v>
          </cell>
        </row>
        <row r="11017">
          <cell r="C11017">
            <v>0</v>
          </cell>
          <cell r="D11017">
            <v>1</v>
          </cell>
          <cell r="E11017" t="str">
            <v>N</v>
          </cell>
        </row>
        <row r="11018">
          <cell r="C11018">
            <v>0</v>
          </cell>
          <cell r="D11018">
            <v>1</v>
          </cell>
          <cell r="E11018" t="str">
            <v>N</v>
          </cell>
        </row>
        <row r="11019">
          <cell r="C11019">
            <v>0</v>
          </cell>
          <cell r="D11019">
            <v>1</v>
          </cell>
          <cell r="E11019" t="str">
            <v>N</v>
          </cell>
        </row>
        <row r="11020">
          <cell r="C11020">
            <v>0</v>
          </cell>
          <cell r="D11020">
            <v>1</v>
          </cell>
          <cell r="E11020" t="str">
            <v>N</v>
          </cell>
        </row>
        <row r="11021">
          <cell r="C11021">
            <v>0</v>
          </cell>
          <cell r="D11021">
            <v>1</v>
          </cell>
          <cell r="E11021" t="str">
            <v>N</v>
          </cell>
        </row>
        <row r="11022">
          <cell r="C11022">
            <v>0</v>
          </cell>
          <cell r="D11022">
            <v>1</v>
          </cell>
          <cell r="E11022" t="str">
            <v>N</v>
          </cell>
        </row>
        <row r="11023">
          <cell r="C11023">
            <v>0</v>
          </cell>
          <cell r="D11023">
            <v>1</v>
          </cell>
          <cell r="E11023" t="str">
            <v>N</v>
          </cell>
        </row>
        <row r="11024">
          <cell r="C11024">
            <v>0</v>
          </cell>
          <cell r="D11024">
            <v>1</v>
          </cell>
          <cell r="E11024" t="str">
            <v>N</v>
          </cell>
        </row>
        <row r="11025">
          <cell r="C11025">
            <v>0</v>
          </cell>
          <cell r="D11025">
            <v>1</v>
          </cell>
          <cell r="E11025" t="str">
            <v>N</v>
          </cell>
        </row>
        <row r="11026">
          <cell r="C11026">
            <v>0</v>
          </cell>
          <cell r="D11026">
            <v>1</v>
          </cell>
          <cell r="E11026" t="str">
            <v>N</v>
          </cell>
        </row>
        <row r="11027">
          <cell r="C11027">
            <v>0</v>
          </cell>
          <cell r="D11027">
            <v>1</v>
          </cell>
          <cell r="E11027" t="str">
            <v>N</v>
          </cell>
        </row>
        <row r="11028">
          <cell r="C11028">
            <v>0</v>
          </cell>
          <cell r="D11028">
            <v>1</v>
          </cell>
          <cell r="E11028" t="str">
            <v>N</v>
          </cell>
        </row>
        <row r="11029">
          <cell r="C11029">
            <v>0</v>
          </cell>
          <cell r="D11029">
            <v>1</v>
          </cell>
          <cell r="E11029" t="str">
            <v>N</v>
          </cell>
        </row>
        <row r="11030">
          <cell r="C11030">
            <v>0</v>
          </cell>
          <cell r="D11030">
            <v>1</v>
          </cell>
          <cell r="E11030" t="str">
            <v>N</v>
          </cell>
        </row>
        <row r="11031">
          <cell r="C11031">
            <v>0</v>
          </cell>
          <cell r="D11031">
            <v>1</v>
          </cell>
          <cell r="E11031" t="str">
            <v>N</v>
          </cell>
        </row>
        <row r="11032">
          <cell r="C11032">
            <v>0</v>
          </cell>
          <cell r="D11032">
            <v>1</v>
          </cell>
          <cell r="E11032" t="str">
            <v>N</v>
          </cell>
        </row>
        <row r="11033">
          <cell r="C11033">
            <v>0</v>
          </cell>
          <cell r="D11033">
            <v>1</v>
          </cell>
          <cell r="E11033" t="str">
            <v>N</v>
          </cell>
        </row>
        <row r="11034">
          <cell r="C11034">
            <v>0</v>
          </cell>
          <cell r="D11034">
            <v>1</v>
          </cell>
          <cell r="E11034" t="str">
            <v>N</v>
          </cell>
        </row>
        <row r="11035">
          <cell r="C11035">
            <v>0</v>
          </cell>
          <cell r="D11035">
            <v>1</v>
          </cell>
          <cell r="E11035" t="str">
            <v>N</v>
          </cell>
        </row>
        <row r="11036">
          <cell r="C11036">
            <v>0</v>
          </cell>
          <cell r="D11036">
            <v>1</v>
          </cell>
          <cell r="E11036" t="str">
            <v>N</v>
          </cell>
        </row>
        <row r="11037">
          <cell r="C11037">
            <v>0</v>
          </cell>
          <cell r="D11037">
            <v>1</v>
          </cell>
          <cell r="E11037" t="str">
            <v>N</v>
          </cell>
        </row>
        <row r="11038">
          <cell r="C11038">
            <v>0</v>
          </cell>
          <cell r="D11038">
            <v>1</v>
          </cell>
          <cell r="E11038" t="str">
            <v>N</v>
          </cell>
        </row>
        <row r="11039">
          <cell r="C11039">
            <v>0</v>
          </cell>
          <cell r="D11039">
            <v>1</v>
          </cell>
          <cell r="E11039" t="str">
            <v>N</v>
          </cell>
        </row>
        <row r="11040">
          <cell r="C11040">
            <v>0</v>
          </cell>
          <cell r="D11040">
            <v>1</v>
          </cell>
          <cell r="E11040" t="str">
            <v>N</v>
          </cell>
        </row>
        <row r="11041">
          <cell r="C11041">
            <v>0</v>
          </cell>
          <cell r="D11041">
            <v>1</v>
          </cell>
          <cell r="E11041" t="str">
            <v>N</v>
          </cell>
        </row>
        <row r="11042">
          <cell r="C11042">
            <v>0</v>
          </cell>
          <cell r="D11042">
            <v>1</v>
          </cell>
          <cell r="E11042" t="str">
            <v>N</v>
          </cell>
        </row>
        <row r="11043">
          <cell r="C11043">
            <v>0</v>
          </cell>
          <cell r="D11043">
            <v>1</v>
          </cell>
          <cell r="E11043" t="str">
            <v>N</v>
          </cell>
        </row>
        <row r="11044">
          <cell r="C11044">
            <v>0</v>
          </cell>
          <cell r="D11044">
            <v>1</v>
          </cell>
          <cell r="E11044" t="str">
            <v>N</v>
          </cell>
        </row>
        <row r="11045">
          <cell r="C11045">
            <v>0</v>
          </cell>
          <cell r="D11045">
            <v>1</v>
          </cell>
          <cell r="E11045" t="str">
            <v>N</v>
          </cell>
        </row>
        <row r="11046">
          <cell r="C11046">
            <v>0</v>
          </cell>
          <cell r="D11046">
            <v>1</v>
          </cell>
          <cell r="E11046" t="str">
            <v>N</v>
          </cell>
        </row>
        <row r="11047">
          <cell r="C11047">
            <v>0</v>
          </cell>
          <cell r="D11047">
            <v>1</v>
          </cell>
          <cell r="E11047" t="str">
            <v>N</v>
          </cell>
        </row>
        <row r="11048">
          <cell r="C11048">
            <v>0</v>
          </cell>
          <cell r="D11048">
            <v>1</v>
          </cell>
          <cell r="E11048" t="str">
            <v>N</v>
          </cell>
        </row>
        <row r="11049">
          <cell r="C11049">
            <v>0</v>
          </cell>
          <cell r="D11049">
            <v>1</v>
          </cell>
          <cell r="E11049" t="str">
            <v>N</v>
          </cell>
        </row>
        <row r="11050">
          <cell r="C11050">
            <v>0</v>
          </cell>
          <cell r="D11050">
            <v>1</v>
          </cell>
          <cell r="E11050" t="str">
            <v>N</v>
          </cell>
        </row>
        <row r="11051">
          <cell r="C11051">
            <v>0</v>
          </cell>
          <cell r="D11051">
            <v>1</v>
          </cell>
          <cell r="E11051" t="str">
            <v>N</v>
          </cell>
        </row>
        <row r="11052">
          <cell r="C11052">
            <v>0</v>
          </cell>
          <cell r="D11052">
            <v>1</v>
          </cell>
          <cell r="E11052" t="str">
            <v>N</v>
          </cell>
        </row>
        <row r="11053">
          <cell r="C11053">
            <v>0</v>
          </cell>
          <cell r="D11053">
            <v>1</v>
          </cell>
          <cell r="E11053" t="str">
            <v>N</v>
          </cell>
        </row>
        <row r="11054">
          <cell r="C11054">
            <v>0</v>
          </cell>
          <cell r="D11054">
            <v>1</v>
          </cell>
          <cell r="E11054" t="str">
            <v>N</v>
          </cell>
        </row>
        <row r="11055">
          <cell r="C11055">
            <v>0</v>
          </cell>
          <cell r="D11055">
            <v>1</v>
          </cell>
          <cell r="E11055" t="str">
            <v>N</v>
          </cell>
        </row>
        <row r="11056">
          <cell r="C11056">
            <v>0</v>
          </cell>
          <cell r="D11056">
            <v>1</v>
          </cell>
          <cell r="E11056" t="str">
            <v>N</v>
          </cell>
        </row>
        <row r="11057">
          <cell r="C11057">
            <v>0</v>
          </cell>
          <cell r="D11057">
            <v>1</v>
          </cell>
          <cell r="E11057" t="str">
            <v>N</v>
          </cell>
        </row>
        <row r="11058">
          <cell r="C11058">
            <v>0</v>
          </cell>
          <cell r="D11058">
            <v>1</v>
          </cell>
          <cell r="E11058" t="str">
            <v>N</v>
          </cell>
        </row>
        <row r="11059">
          <cell r="C11059">
            <v>0</v>
          </cell>
          <cell r="D11059">
            <v>1</v>
          </cell>
          <cell r="E11059" t="str">
            <v>N</v>
          </cell>
        </row>
        <row r="11060">
          <cell r="C11060">
            <v>0</v>
          </cell>
          <cell r="D11060">
            <v>1</v>
          </cell>
          <cell r="E11060" t="str">
            <v>N</v>
          </cell>
        </row>
        <row r="11061">
          <cell r="C11061">
            <v>0</v>
          </cell>
          <cell r="D11061">
            <v>1</v>
          </cell>
          <cell r="E11061" t="str">
            <v>N</v>
          </cell>
        </row>
        <row r="11062">
          <cell r="C11062">
            <v>0</v>
          </cell>
          <cell r="D11062">
            <v>1</v>
          </cell>
          <cell r="E11062" t="str">
            <v>N</v>
          </cell>
        </row>
        <row r="11063">
          <cell r="C11063">
            <v>0</v>
          </cell>
          <cell r="D11063">
            <v>1</v>
          </cell>
          <cell r="E11063" t="str">
            <v>N</v>
          </cell>
        </row>
        <row r="11064">
          <cell r="C11064">
            <v>0</v>
          </cell>
          <cell r="D11064">
            <v>1</v>
          </cell>
          <cell r="E11064" t="str">
            <v>N</v>
          </cell>
        </row>
        <row r="11065">
          <cell r="C11065">
            <v>0</v>
          </cell>
          <cell r="D11065">
            <v>1</v>
          </cell>
          <cell r="E11065" t="str">
            <v>N</v>
          </cell>
        </row>
        <row r="11066">
          <cell r="C11066">
            <v>0</v>
          </cell>
          <cell r="D11066">
            <v>1</v>
          </cell>
          <cell r="E11066" t="str">
            <v>N</v>
          </cell>
        </row>
        <row r="11067">
          <cell r="C11067">
            <v>0</v>
          </cell>
          <cell r="D11067">
            <v>1</v>
          </cell>
          <cell r="E11067" t="str">
            <v>N</v>
          </cell>
        </row>
        <row r="11068">
          <cell r="C11068">
            <v>0</v>
          </cell>
          <cell r="D11068">
            <v>1</v>
          </cell>
          <cell r="E11068" t="str">
            <v>N</v>
          </cell>
        </row>
        <row r="11069">
          <cell r="C11069">
            <v>0</v>
          </cell>
          <cell r="D11069">
            <v>1</v>
          </cell>
          <cell r="E11069" t="str">
            <v>N</v>
          </cell>
        </row>
        <row r="11070">
          <cell r="C11070">
            <v>0</v>
          </cell>
          <cell r="D11070">
            <v>1</v>
          </cell>
          <cell r="E11070" t="str">
            <v>N</v>
          </cell>
        </row>
        <row r="11071">
          <cell r="C11071">
            <v>0</v>
          </cell>
          <cell r="D11071">
            <v>1</v>
          </cell>
          <cell r="E11071" t="str">
            <v>N</v>
          </cell>
        </row>
        <row r="11072">
          <cell r="C11072">
            <v>0</v>
          </cell>
          <cell r="D11072">
            <v>1</v>
          </cell>
          <cell r="E11072" t="str">
            <v>N</v>
          </cell>
        </row>
        <row r="11073">
          <cell r="C11073">
            <v>0</v>
          </cell>
          <cell r="D11073">
            <v>1</v>
          </cell>
          <cell r="E11073" t="str">
            <v>N</v>
          </cell>
        </row>
        <row r="11074">
          <cell r="C11074">
            <v>0</v>
          </cell>
          <cell r="D11074">
            <v>1</v>
          </cell>
          <cell r="E11074" t="str">
            <v>N</v>
          </cell>
        </row>
        <row r="11075">
          <cell r="C11075">
            <v>0</v>
          </cell>
          <cell r="D11075">
            <v>1</v>
          </cell>
          <cell r="E11075" t="str">
            <v>N</v>
          </cell>
        </row>
        <row r="11076">
          <cell r="C11076">
            <v>0</v>
          </cell>
          <cell r="D11076">
            <v>1</v>
          </cell>
          <cell r="E11076" t="str">
            <v>N</v>
          </cell>
        </row>
        <row r="11077">
          <cell r="C11077">
            <v>0</v>
          </cell>
          <cell r="D11077">
            <v>1</v>
          </cell>
          <cell r="E11077" t="str">
            <v>N</v>
          </cell>
        </row>
        <row r="11078">
          <cell r="C11078">
            <v>0</v>
          </cell>
          <cell r="D11078">
            <v>1</v>
          </cell>
          <cell r="E11078" t="str">
            <v>N</v>
          </cell>
        </row>
        <row r="11079">
          <cell r="C11079">
            <v>0</v>
          </cell>
          <cell r="D11079">
            <v>1</v>
          </cell>
          <cell r="E11079" t="str">
            <v>N</v>
          </cell>
        </row>
        <row r="11080">
          <cell r="C11080">
            <v>0</v>
          </cell>
          <cell r="D11080">
            <v>1</v>
          </cell>
          <cell r="E11080" t="str">
            <v>N</v>
          </cell>
        </row>
        <row r="11081">
          <cell r="C11081">
            <v>0</v>
          </cell>
          <cell r="D11081">
            <v>1</v>
          </cell>
          <cell r="E11081" t="str">
            <v>N</v>
          </cell>
        </row>
        <row r="11082">
          <cell r="C11082">
            <v>0</v>
          </cell>
          <cell r="D11082">
            <v>1</v>
          </cell>
          <cell r="E11082" t="str">
            <v>N</v>
          </cell>
        </row>
        <row r="11083">
          <cell r="C11083">
            <v>0</v>
          </cell>
          <cell r="D11083">
            <v>1</v>
          </cell>
          <cell r="E11083" t="str">
            <v>N</v>
          </cell>
        </row>
        <row r="11084">
          <cell r="C11084">
            <v>0</v>
          </cell>
          <cell r="D11084">
            <v>1</v>
          </cell>
          <cell r="E11084" t="str">
            <v>N</v>
          </cell>
        </row>
        <row r="11085">
          <cell r="C11085">
            <v>0</v>
          </cell>
          <cell r="D11085">
            <v>1</v>
          </cell>
          <cell r="E11085" t="str">
            <v>N</v>
          </cell>
        </row>
        <row r="11086">
          <cell r="C11086">
            <v>0</v>
          </cell>
          <cell r="D11086">
            <v>1</v>
          </cell>
          <cell r="E11086" t="str">
            <v>N</v>
          </cell>
        </row>
        <row r="11087">
          <cell r="C11087">
            <v>0</v>
          </cell>
          <cell r="D11087">
            <v>1</v>
          </cell>
          <cell r="E11087" t="str">
            <v>N</v>
          </cell>
        </row>
        <row r="11088">
          <cell r="C11088">
            <v>0</v>
          </cell>
          <cell r="D11088">
            <v>1</v>
          </cell>
          <cell r="E11088" t="str">
            <v>N</v>
          </cell>
        </row>
        <row r="11089">
          <cell r="C11089">
            <v>0</v>
          </cell>
          <cell r="D11089">
            <v>1</v>
          </cell>
          <cell r="E11089" t="str">
            <v>N</v>
          </cell>
        </row>
        <row r="11090">
          <cell r="C11090">
            <v>0</v>
          </cell>
          <cell r="D11090">
            <v>1</v>
          </cell>
          <cell r="E11090" t="str">
            <v>N</v>
          </cell>
        </row>
        <row r="11091">
          <cell r="C11091">
            <v>0</v>
          </cell>
          <cell r="D11091">
            <v>1</v>
          </cell>
          <cell r="E11091" t="str">
            <v>N</v>
          </cell>
        </row>
        <row r="11092">
          <cell r="C11092">
            <v>0</v>
          </cell>
          <cell r="D11092">
            <v>1</v>
          </cell>
          <cell r="E11092" t="str">
            <v>N</v>
          </cell>
        </row>
        <row r="11093">
          <cell r="C11093">
            <v>0</v>
          </cell>
          <cell r="D11093">
            <v>1</v>
          </cell>
          <cell r="E11093" t="str">
            <v>N</v>
          </cell>
        </row>
        <row r="11094">
          <cell r="C11094">
            <v>0</v>
          </cell>
          <cell r="D11094">
            <v>1</v>
          </cell>
          <cell r="E11094" t="str">
            <v>N</v>
          </cell>
        </row>
        <row r="11095">
          <cell r="C11095">
            <v>0</v>
          </cell>
          <cell r="D11095">
            <v>1</v>
          </cell>
          <cell r="E11095" t="str">
            <v>N</v>
          </cell>
        </row>
        <row r="11096">
          <cell r="C11096">
            <v>0</v>
          </cell>
          <cell r="D11096">
            <v>1</v>
          </cell>
          <cell r="E11096" t="str">
            <v>N</v>
          </cell>
        </row>
        <row r="11097">
          <cell r="C11097">
            <v>0</v>
          </cell>
          <cell r="D11097">
            <v>1</v>
          </cell>
          <cell r="E11097" t="str">
            <v>N</v>
          </cell>
        </row>
        <row r="11098">
          <cell r="C11098">
            <v>0</v>
          </cell>
          <cell r="D11098">
            <v>1</v>
          </cell>
          <cell r="E11098" t="str">
            <v>N</v>
          </cell>
        </row>
        <row r="11099">
          <cell r="C11099">
            <v>0</v>
          </cell>
          <cell r="D11099">
            <v>1</v>
          </cell>
          <cell r="E11099" t="str">
            <v>N</v>
          </cell>
        </row>
        <row r="11100">
          <cell r="C11100">
            <v>0</v>
          </cell>
          <cell r="D11100">
            <v>1</v>
          </cell>
          <cell r="E11100" t="str">
            <v>N</v>
          </cell>
        </row>
        <row r="11101">
          <cell r="C11101">
            <v>0</v>
          </cell>
          <cell r="D11101">
            <v>1</v>
          </cell>
          <cell r="E11101" t="str">
            <v>N</v>
          </cell>
        </row>
        <row r="11102">
          <cell r="C11102">
            <v>0</v>
          </cell>
          <cell r="D11102">
            <v>1</v>
          </cell>
          <cell r="E11102" t="str">
            <v>N</v>
          </cell>
        </row>
        <row r="11103">
          <cell r="C11103">
            <v>0</v>
          </cell>
          <cell r="D11103">
            <v>1</v>
          </cell>
          <cell r="E11103" t="str">
            <v>N</v>
          </cell>
        </row>
        <row r="11104">
          <cell r="C11104">
            <v>0</v>
          </cell>
          <cell r="D11104">
            <v>1</v>
          </cell>
          <cell r="E11104" t="str">
            <v>N</v>
          </cell>
        </row>
        <row r="11105">
          <cell r="C11105">
            <v>0</v>
          </cell>
          <cell r="D11105">
            <v>1</v>
          </cell>
          <cell r="E11105" t="str">
            <v>N</v>
          </cell>
        </row>
        <row r="11106">
          <cell r="C11106">
            <v>0</v>
          </cell>
          <cell r="D11106">
            <v>1</v>
          </cell>
          <cell r="E11106" t="str">
            <v>N</v>
          </cell>
        </row>
        <row r="11107">
          <cell r="C11107">
            <v>0</v>
          </cell>
          <cell r="D11107">
            <v>1</v>
          </cell>
          <cell r="E11107" t="str">
            <v>N</v>
          </cell>
        </row>
        <row r="11108">
          <cell r="C11108">
            <v>0</v>
          </cell>
          <cell r="D11108">
            <v>1</v>
          </cell>
          <cell r="E11108" t="str">
            <v>N</v>
          </cell>
        </row>
        <row r="11109">
          <cell r="C11109">
            <v>0</v>
          </cell>
          <cell r="D11109">
            <v>1</v>
          </cell>
          <cell r="E11109" t="str">
            <v>N</v>
          </cell>
        </row>
        <row r="11110">
          <cell r="C11110">
            <v>0</v>
          </cell>
          <cell r="D11110">
            <v>1</v>
          </cell>
          <cell r="E11110" t="str">
            <v>N</v>
          </cell>
        </row>
        <row r="11111">
          <cell r="C11111">
            <v>0</v>
          </cell>
          <cell r="D11111">
            <v>1</v>
          </cell>
          <cell r="E11111" t="str">
            <v>N</v>
          </cell>
        </row>
        <row r="11112">
          <cell r="C11112">
            <v>0</v>
          </cell>
          <cell r="D11112">
            <v>1</v>
          </cell>
          <cell r="E11112" t="str">
            <v>N</v>
          </cell>
        </row>
        <row r="11113">
          <cell r="C11113">
            <v>0</v>
          </cell>
          <cell r="D11113">
            <v>1</v>
          </cell>
          <cell r="E11113" t="str">
            <v>N</v>
          </cell>
        </row>
        <row r="11114">
          <cell r="C11114">
            <v>0</v>
          </cell>
          <cell r="D11114">
            <v>1</v>
          </cell>
          <cell r="E11114" t="str">
            <v>N</v>
          </cell>
        </row>
        <row r="11115">
          <cell r="C11115">
            <v>0</v>
          </cell>
          <cell r="D11115">
            <v>1</v>
          </cell>
          <cell r="E11115" t="str">
            <v>N</v>
          </cell>
        </row>
        <row r="11116">
          <cell r="C11116">
            <v>0</v>
          </cell>
          <cell r="D11116">
            <v>1</v>
          </cell>
          <cell r="E11116" t="str">
            <v>N</v>
          </cell>
        </row>
        <row r="11117">
          <cell r="C11117">
            <v>0</v>
          </cell>
          <cell r="D11117">
            <v>1</v>
          </cell>
          <cell r="E11117" t="str">
            <v>N</v>
          </cell>
        </row>
        <row r="11118">
          <cell r="C11118">
            <v>0</v>
          </cell>
          <cell r="D11118">
            <v>1</v>
          </cell>
          <cell r="E11118" t="str">
            <v>N</v>
          </cell>
        </row>
        <row r="11119">
          <cell r="C11119">
            <v>0</v>
          </cell>
          <cell r="D11119">
            <v>1</v>
          </cell>
          <cell r="E11119" t="str">
            <v>N</v>
          </cell>
        </row>
        <row r="11120">
          <cell r="C11120">
            <v>0</v>
          </cell>
          <cell r="D11120">
            <v>1</v>
          </cell>
          <cell r="E11120" t="str">
            <v>N</v>
          </cell>
        </row>
        <row r="11121">
          <cell r="C11121">
            <v>0</v>
          </cell>
          <cell r="D11121">
            <v>1</v>
          </cell>
          <cell r="E11121" t="str">
            <v>N</v>
          </cell>
        </row>
        <row r="11122">
          <cell r="C11122">
            <v>0</v>
          </cell>
          <cell r="D11122">
            <v>1</v>
          </cell>
          <cell r="E11122" t="str">
            <v>N</v>
          </cell>
        </row>
        <row r="11123">
          <cell r="C11123">
            <v>0</v>
          </cell>
          <cell r="D11123">
            <v>1</v>
          </cell>
          <cell r="E11123" t="str">
            <v>N</v>
          </cell>
        </row>
        <row r="11124">
          <cell r="C11124">
            <v>0</v>
          </cell>
          <cell r="D11124">
            <v>1</v>
          </cell>
          <cell r="E11124" t="str">
            <v>N</v>
          </cell>
        </row>
        <row r="11125">
          <cell r="C11125">
            <v>0</v>
          </cell>
          <cell r="D11125">
            <v>1</v>
          </cell>
          <cell r="E11125" t="str">
            <v>N</v>
          </cell>
        </row>
        <row r="11126">
          <cell r="C11126">
            <v>0</v>
          </cell>
          <cell r="D11126">
            <v>1</v>
          </cell>
          <cell r="E11126" t="str">
            <v>N</v>
          </cell>
        </row>
        <row r="11127">
          <cell r="C11127">
            <v>0</v>
          </cell>
          <cell r="D11127">
            <v>1</v>
          </cell>
          <cell r="E11127" t="str">
            <v>N</v>
          </cell>
        </row>
        <row r="11128">
          <cell r="C11128">
            <v>0</v>
          </cell>
          <cell r="D11128">
            <v>1</v>
          </cell>
          <cell r="E11128" t="str">
            <v>N</v>
          </cell>
        </row>
        <row r="11129">
          <cell r="C11129">
            <v>0</v>
          </cell>
          <cell r="D11129">
            <v>1</v>
          </cell>
          <cell r="E11129" t="str">
            <v>N</v>
          </cell>
        </row>
        <row r="11130">
          <cell r="C11130">
            <v>0</v>
          </cell>
          <cell r="D11130">
            <v>1</v>
          </cell>
          <cell r="E11130" t="str">
            <v>N</v>
          </cell>
        </row>
        <row r="11131">
          <cell r="C11131">
            <v>0</v>
          </cell>
          <cell r="D11131">
            <v>1</v>
          </cell>
          <cell r="E11131" t="str">
            <v>N</v>
          </cell>
        </row>
        <row r="11132">
          <cell r="C11132">
            <v>0</v>
          </cell>
          <cell r="D11132">
            <v>1</v>
          </cell>
          <cell r="E11132" t="str">
            <v>N</v>
          </cell>
        </row>
        <row r="11133">
          <cell r="C11133">
            <v>0</v>
          </cell>
          <cell r="D11133">
            <v>1</v>
          </cell>
          <cell r="E11133" t="str">
            <v>N</v>
          </cell>
        </row>
        <row r="11134">
          <cell r="C11134">
            <v>0</v>
          </cell>
          <cell r="D11134">
            <v>1</v>
          </cell>
          <cell r="E11134" t="str">
            <v>N</v>
          </cell>
        </row>
        <row r="11135">
          <cell r="C11135">
            <v>0</v>
          </cell>
          <cell r="D11135">
            <v>1</v>
          </cell>
          <cell r="E11135" t="str">
            <v>N</v>
          </cell>
        </row>
        <row r="11136">
          <cell r="C11136">
            <v>0</v>
          </cell>
          <cell r="D11136">
            <v>1</v>
          </cell>
          <cell r="E11136" t="str">
            <v>N</v>
          </cell>
        </row>
        <row r="11137">
          <cell r="C11137">
            <v>0</v>
          </cell>
          <cell r="D11137">
            <v>1</v>
          </cell>
          <cell r="E11137" t="str">
            <v>N</v>
          </cell>
        </row>
        <row r="11138">
          <cell r="C11138">
            <v>0</v>
          </cell>
          <cell r="D11138">
            <v>1</v>
          </cell>
          <cell r="E11138" t="str">
            <v>N</v>
          </cell>
        </row>
        <row r="11139">
          <cell r="C11139">
            <v>0</v>
          </cell>
          <cell r="D11139">
            <v>1</v>
          </cell>
          <cell r="E11139" t="str">
            <v>N</v>
          </cell>
        </row>
        <row r="11140">
          <cell r="C11140">
            <v>0</v>
          </cell>
          <cell r="D11140">
            <v>1</v>
          </cell>
          <cell r="E11140" t="str">
            <v>N</v>
          </cell>
        </row>
        <row r="11141">
          <cell r="C11141">
            <v>0</v>
          </cell>
          <cell r="D11141">
            <v>1</v>
          </cell>
          <cell r="E11141" t="str">
            <v>N</v>
          </cell>
        </row>
        <row r="11142">
          <cell r="C11142">
            <v>0</v>
          </cell>
          <cell r="D11142">
            <v>1</v>
          </cell>
          <cell r="E11142" t="str">
            <v>N</v>
          </cell>
        </row>
        <row r="11143">
          <cell r="C11143">
            <v>0</v>
          </cell>
          <cell r="D11143">
            <v>1</v>
          </cell>
          <cell r="E11143" t="str">
            <v>N</v>
          </cell>
        </row>
        <row r="11144">
          <cell r="C11144">
            <v>0</v>
          </cell>
          <cell r="D11144">
            <v>1</v>
          </cell>
          <cell r="E11144" t="str">
            <v>N</v>
          </cell>
        </row>
        <row r="11145">
          <cell r="C11145">
            <v>0</v>
          </cell>
          <cell r="D11145">
            <v>1</v>
          </cell>
          <cell r="E11145" t="str">
            <v>N</v>
          </cell>
        </row>
        <row r="11146">
          <cell r="C11146">
            <v>0</v>
          </cell>
          <cell r="D11146">
            <v>1</v>
          </cell>
          <cell r="E11146" t="str">
            <v>N</v>
          </cell>
        </row>
        <row r="11147">
          <cell r="C11147">
            <v>0</v>
          </cell>
          <cell r="D11147">
            <v>1</v>
          </cell>
          <cell r="E11147" t="str">
            <v>N</v>
          </cell>
        </row>
        <row r="11148">
          <cell r="C11148">
            <v>0</v>
          </cell>
          <cell r="D11148">
            <v>1</v>
          </cell>
          <cell r="E11148" t="str">
            <v>N</v>
          </cell>
        </row>
        <row r="11149">
          <cell r="C11149">
            <v>0</v>
          </cell>
          <cell r="D11149">
            <v>1</v>
          </cell>
          <cell r="E11149" t="str">
            <v>N</v>
          </cell>
        </row>
        <row r="11150">
          <cell r="C11150">
            <v>0</v>
          </cell>
          <cell r="D11150">
            <v>1</v>
          </cell>
          <cell r="E11150" t="str">
            <v>N</v>
          </cell>
        </row>
        <row r="11151">
          <cell r="C11151">
            <v>0</v>
          </cell>
          <cell r="D11151">
            <v>1</v>
          </cell>
          <cell r="E11151" t="str">
            <v>N</v>
          </cell>
        </row>
        <row r="11152">
          <cell r="C11152">
            <v>0</v>
          </cell>
          <cell r="D11152">
            <v>1</v>
          </cell>
          <cell r="E11152" t="str">
            <v>N</v>
          </cell>
        </row>
        <row r="11153">
          <cell r="C11153">
            <v>0</v>
          </cell>
          <cell r="D11153">
            <v>1</v>
          </cell>
          <cell r="E11153" t="str">
            <v>N</v>
          </cell>
        </row>
        <row r="11154">
          <cell r="C11154">
            <v>0</v>
          </cell>
          <cell r="D11154">
            <v>1</v>
          </cell>
          <cell r="E11154" t="str">
            <v>N</v>
          </cell>
        </row>
        <row r="11155">
          <cell r="C11155">
            <v>0</v>
          </cell>
          <cell r="D11155">
            <v>1</v>
          </cell>
          <cell r="E11155" t="str">
            <v>N</v>
          </cell>
        </row>
        <row r="11156">
          <cell r="C11156">
            <v>0</v>
          </cell>
          <cell r="D11156">
            <v>1</v>
          </cell>
          <cell r="E11156" t="str">
            <v>N</v>
          </cell>
        </row>
        <row r="11157">
          <cell r="C11157">
            <v>0</v>
          </cell>
          <cell r="D11157">
            <v>1</v>
          </cell>
          <cell r="E11157" t="str">
            <v>N</v>
          </cell>
        </row>
        <row r="11158">
          <cell r="C11158">
            <v>0</v>
          </cell>
          <cell r="D11158">
            <v>1</v>
          </cell>
          <cell r="E11158" t="str">
            <v>N</v>
          </cell>
        </row>
        <row r="11159">
          <cell r="C11159">
            <v>0</v>
          </cell>
          <cell r="D11159">
            <v>1</v>
          </cell>
          <cell r="E11159" t="str">
            <v>N</v>
          </cell>
        </row>
        <row r="11160">
          <cell r="C11160">
            <v>0</v>
          </cell>
          <cell r="D11160">
            <v>1</v>
          </cell>
          <cell r="E11160" t="str">
            <v>N</v>
          </cell>
        </row>
        <row r="11161">
          <cell r="C11161">
            <v>0</v>
          </cell>
          <cell r="D11161">
            <v>1</v>
          </cell>
          <cell r="E11161" t="str">
            <v>N</v>
          </cell>
        </row>
        <row r="11162">
          <cell r="C11162">
            <v>0</v>
          </cell>
          <cell r="D11162">
            <v>1</v>
          </cell>
          <cell r="E11162" t="str">
            <v>N</v>
          </cell>
        </row>
        <row r="11163">
          <cell r="C11163">
            <v>0</v>
          </cell>
          <cell r="D11163">
            <v>1</v>
          </cell>
          <cell r="E11163" t="str">
            <v>N</v>
          </cell>
        </row>
        <row r="11164">
          <cell r="C11164">
            <v>0</v>
          </cell>
          <cell r="D11164">
            <v>1</v>
          </cell>
          <cell r="E11164" t="str">
            <v>N</v>
          </cell>
        </row>
        <row r="11165">
          <cell r="C11165">
            <v>0</v>
          </cell>
          <cell r="D11165">
            <v>1</v>
          </cell>
          <cell r="E11165" t="str">
            <v>N</v>
          </cell>
        </row>
        <row r="11166">
          <cell r="C11166">
            <v>0</v>
          </cell>
          <cell r="D11166">
            <v>1</v>
          </cell>
          <cell r="E11166" t="str">
            <v>N</v>
          </cell>
        </row>
        <row r="11167">
          <cell r="C11167">
            <v>0</v>
          </cell>
          <cell r="D11167">
            <v>1</v>
          </cell>
          <cell r="E11167" t="str">
            <v>N</v>
          </cell>
        </row>
        <row r="11168">
          <cell r="C11168">
            <v>0</v>
          </cell>
          <cell r="D11168">
            <v>1</v>
          </cell>
          <cell r="E11168" t="str">
            <v>N</v>
          </cell>
        </row>
        <row r="11169">
          <cell r="C11169">
            <v>0</v>
          </cell>
          <cell r="D11169">
            <v>1</v>
          </cell>
          <cell r="E11169" t="str">
            <v>N</v>
          </cell>
        </row>
        <row r="11170">
          <cell r="C11170">
            <v>0</v>
          </cell>
          <cell r="D11170">
            <v>1</v>
          </cell>
          <cell r="E11170" t="str">
            <v>N</v>
          </cell>
        </row>
        <row r="11171">
          <cell r="C11171">
            <v>0</v>
          </cell>
          <cell r="D11171">
            <v>1</v>
          </cell>
          <cell r="E11171" t="str">
            <v>N</v>
          </cell>
        </row>
        <row r="11172">
          <cell r="C11172">
            <v>0</v>
          </cell>
          <cell r="D11172">
            <v>1</v>
          </cell>
          <cell r="E11172" t="str">
            <v>N</v>
          </cell>
        </row>
        <row r="11173">
          <cell r="C11173">
            <v>0</v>
          </cell>
          <cell r="D11173">
            <v>1</v>
          </cell>
          <cell r="E11173" t="str">
            <v>N</v>
          </cell>
        </row>
        <row r="11174">
          <cell r="C11174">
            <v>0</v>
          </cell>
          <cell r="D11174">
            <v>1</v>
          </cell>
          <cell r="E11174" t="str">
            <v>N</v>
          </cell>
        </row>
        <row r="11175">
          <cell r="C11175">
            <v>0</v>
          </cell>
          <cell r="D11175">
            <v>1</v>
          </cell>
          <cell r="E11175" t="str">
            <v>N</v>
          </cell>
        </row>
        <row r="11176">
          <cell r="C11176">
            <v>0</v>
          </cell>
          <cell r="D11176">
            <v>1</v>
          </cell>
          <cell r="E11176" t="str">
            <v>N</v>
          </cell>
        </row>
        <row r="11177">
          <cell r="C11177">
            <v>0</v>
          </cell>
          <cell r="D11177">
            <v>1</v>
          </cell>
          <cell r="E11177" t="str">
            <v>N</v>
          </cell>
        </row>
        <row r="11178">
          <cell r="C11178">
            <v>0</v>
          </cell>
          <cell r="D11178">
            <v>1</v>
          </cell>
          <cell r="E11178" t="str">
            <v>N</v>
          </cell>
        </row>
        <row r="11179">
          <cell r="C11179">
            <v>0</v>
          </cell>
          <cell r="D11179">
            <v>1</v>
          </cell>
          <cell r="E11179" t="str">
            <v>N</v>
          </cell>
        </row>
        <row r="11180">
          <cell r="C11180">
            <v>0</v>
          </cell>
          <cell r="D11180">
            <v>1</v>
          </cell>
          <cell r="E11180" t="str">
            <v>N</v>
          </cell>
        </row>
        <row r="11181">
          <cell r="C11181">
            <v>0</v>
          </cell>
          <cell r="D11181">
            <v>1</v>
          </cell>
          <cell r="E11181" t="str">
            <v>N</v>
          </cell>
        </row>
        <row r="11182">
          <cell r="C11182">
            <v>0</v>
          </cell>
          <cell r="D11182">
            <v>1</v>
          </cell>
          <cell r="E11182" t="str">
            <v>N</v>
          </cell>
        </row>
        <row r="11183">
          <cell r="C11183">
            <v>0</v>
          </cell>
          <cell r="D11183">
            <v>1</v>
          </cell>
          <cell r="E11183" t="str">
            <v>N</v>
          </cell>
        </row>
        <row r="11184">
          <cell r="C11184">
            <v>0</v>
          </cell>
          <cell r="D11184">
            <v>1</v>
          </cell>
          <cell r="E11184" t="str">
            <v>N</v>
          </cell>
        </row>
        <row r="11185">
          <cell r="C11185">
            <v>0</v>
          </cell>
          <cell r="D11185">
            <v>1</v>
          </cell>
          <cell r="E11185" t="str">
            <v>N</v>
          </cell>
        </row>
        <row r="11186">
          <cell r="C11186">
            <v>0</v>
          </cell>
          <cell r="D11186">
            <v>1</v>
          </cell>
          <cell r="E11186" t="str">
            <v>N</v>
          </cell>
        </row>
        <row r="11187">
          <cell r="C11187">
            <v>0</v>
          </cell>
          <cell r="D11187">
            <v>1</v>
          </cell>
          <cell r="E11187" t="str">
            <v>N</v>
          </cell>
        </row>
        <row r="11188">
          <cell r="C11188">
            <v>0</v>
          </cell>
          <cell r="D11188">
            <v>1</v>
          </cell>
          <cell r="E11188" t="str">
            <v>N</v>
          </cell>
        </row>
        <row r="11189">
          <cell r="C11189">
            <v>0</v>
          </cell>
          <cell r="D11189">
            <v>1</v>
          </cell>
          <cell r="E11189" t="str">
            <v>N</v>
          </cell>
        </row>
        <row r="11190">
          <cell r="C11190">
            <v>0</v>
          </cell>
          <cell r="D11190">
            <v>1</v>
          </cell>
          <cell r="E11190" t="str">
            <v>N</v>
          </cell>
        </row>
        <row r="11191">
          <cell r="C11191">
            <v>0</v>
          </cell>
          <cell r="D11191">
            <v>1</v>
          </cell>
          <cell r="E11191" t="str">
            <v>N</v>
          </cell>
        </row>
        <row r="11192">
          <cell r="C11192">
            <v>0</v>
          </cell>
          <cell r="D11192">
            <v>1</v>
          </cell>
          <cell r="E11192" t="str">
            <v>N</v>
          </cell>
        </row>
        <row r="11193">
          <cell r="C11193">
            <v>0</v>
          </cell>
          <cell r="D11193">
            <v>1</v>
          </cell>
          <cell r="E11193" t="str">
            <v>N</v>
          </cell>
        </row>
        <row r="11194">
          <cell r="C11194">
            <v>0</v>
          </cell>
          <cell r="D11194">
            <v>1</v>
          </cell>
          <cell r="E11194" t="str">
            <v>N</v>
          </cell>
        </row>
        <row r="11195">
          <cell r="C11195">
            <v>0</v>
          </cell>
          <cell r="D11195">
            <v>1</v>
          </cell>
          <cell r="E11195" t="str">
            <v>N</v>
          </cell>
        </row>
        <row r="11196">
          <cell r="C11196">
            <v>0</v>
          </cell>
          <cell r="D11196">
            <v>1</v>
          </cell>
          <cell r="E11196" t="str">
            <v>N</v>
          </cell>
        </row>
        <row r="11197">
          <cell r="C11197">
            <v>0</v>
          </cell>
          <cell r="D11197">
            <v>1</v>
          </cell>
          <cell r="E11197" t="str">
            <v>N</v>
          </cell>
        </row>
        <row r="11198">
          <cell r="C11198">
            <v>0</v>
          </cell>
          <cell r="D11198">
            <v>1</v>
          </cell>
          <cell r="E11198" t="str">
            <v>N</v>
          </cell>
        </row>
        <row r="11199">
          <cell r="C11199">
            <v>0</v>
          </cell>
          <cell r="D11199">
            <v>1</v>
          </cell>
          <cell r="E11199" t="str">
            <v>N</v>
          </cell>
        </row>
        <row r="11200">
          <cell r="C11200">
            <v>0</v>
          </cell>
          <cell r="D11200">
            <v>1</v>
          </cell>
          <cell r="E11200" t="str">
            <v>N</v>
          </cell>
        </row>
        <row r="11201">
          <cell r="C11201">
            <v>0</v>
          </cell>
          <cell r="D11201">
            <v>1</v>
          </cell>
          <cell r="E11201" t="str">
            <v>N</v>
          </cell>
        </row>
        <row r="11202">
          <cell r="C11202">
            <v>0</v>
          </cell>
          <cell r="D11202">
            <v>1</v>
          </cell>
          <cell r="E11202" t="str">
            <v>N</v>
          </cell>
        </row>
        <row r="11203">
          <cell r="C11203">
            <v>0</v>
          </cell>
          <cell r="D11203">
            <v>1</v>
          </cell>
          <cell r="E11203" t="str">
            <v>N</v>
          </cell>
        </row>
        <row r="11204">
          <cell r="C11204">
            <v>0</v>
          </cell>
          <cell r="D11204">
            <v>1</v>
          </cell>
          <cell r="E11204" t="str">
            <v>N</v>
          </cell>
        </row>
        <row r="11205">
          <cell r="C11205">
            <v>0</v>
          </cell>
          <cell r="D11205">
            <v>1</v>
          </cell>
          <cell r="E11205" t="str">
            <v>N</v>
          </cell>
        </row>
        <row r="11206">
          <cell r="C11206">
            <v>0</v>
          </cell>
          <cell r="D11206">
            <v>1</v>
          </cell>
          <cell r="E11206" t="str">
            <v>N</v>
          </cell>
        </row>
        <row r="11207">
          <cell r="C11207">
            <v>0</v>
          </cell>
          <cell r="D11207">
            <v>1</v>
          </cell>
          <cell r="E11207" t="str">
            <v>N</v>
          </cell>
        </row>
        <row r="11208">
          <cell r="C11208">
            <v>0</v>
          </cell>
          <cell r="D11208">
            <v>1</v>
          </cell>
          <cell r="E11208" t="str">
            <v>N</v>
          </cell>
        </row>
        <row r="11209">
          <cell r="C11209">
            <v>0</v>
          </cell>
          <cell r="D11209">
            <v>1</v>
          </cell>
          <cell r="E11209" t="str">
            <v>N</v>
          </cell>
        </row>
        <row r="11210">
          <cell r="C11210">
            <v>0</v>
          </cell>
          <cell r="D11210">
            <v>1</v>
          </cell>
          <cell r="E11210" t="str">
            <v>N</v>
          </cell>
        </row>
        <row r="11211">
          <cell r="C11211">
            <v>0</v>
          </cell>
          <cell r="D11211">
            <v>1</v>
          </cell>
          <cell r="E11211" t="str">
            <v>N</v>
          </cell>
        </row>
        <row r="11212">
          <cell r="C11212">
            <v>0</v>
          </cell>
          <cell r="D11212">
            <v>1</v>
          </cell>
          <cell r="E11212" t="str">
            <v>N</v>
          </cell>
        </row>
        <row r="11213">
          <cell r="C11213">
            <v>0</v>
          </cell>
          <cell r="D11213">
            <v>1</v>
          </cell>
          <cell r="E11213" t="str">
            <v>N</v>
          </cell>
        </row>
        <row r="11214">
          <cell r="C11214">
            <v>0</v>
          </cell>
          <cell r="D11214">
            <v>1</v>
          </cell>
          <cell r="E11214" t="str">
            <v>N</v>
          </cell>
        </row>
        <row r="11215">
          <cell r="C11215">
            <v>0</v>
          </cell>
          <cell r="D11215">
            <v>1</v>
          </cell>
          <cell r="E11215" t="str">
            <v>N</v>
          </cell>
        </row>
        <row r="11216">
          <cell r="C11216">
            <v>0</v>
          </cell>
          <cell r="D11216">
            <v>1</v>
          </cell>
          <cell r="E11216" t="str">
            <v>N</v>
          </cell>
        </row>
        <row r="11217">
          <cell r="C11217">
            <v>0</v>
          </cell>
          <cell r="D11217">
            <v>1</v>
          </cell>
          <cell r="E11217" t="str">
            <v>N</v>
          </cell>
        </row>
        <row r="11218">
          <cell r="C11218">
            <v>0</v>
          </cell>
          <cell r="D11218">
            <v>1</v>
          </cell>
          <cell r="E11218" t="str">
            <v>N</v>
          </cell>
        </row>
        <row r="11219">
          <cell r="C11219">
            <v>0</v>
          </cell>
          <cell r="D11219">
            <v>1</v>
          </cell>
          <cell r="E11219" t="str">
            <v>N</v>
          </cell>
        </row>
        <row r="11220">
          <cell r="C11220">
            <v>0</v>
          </cell>
          <cell r="D11220">
            <v>1</v>
          </cell>
          <cell r="E11220" t="str">
            <v>N</v>
          </cell>
        </row>
        <row r="11221">
          <cell r="C11221">
            <v>0</v>
          </cell>
          <cell r="D11221">
            <v>1</v>
          </cell>
          <cell r="E11221" t="str">
            <v>N</v>
          </cell>
        </row>
        <row r="11222">
          <cell r="C11222">
            <v>0</v>
          </cell>
          <cell r="D11222">
            <v>1</v>
          </cell>
          <cell r="E11222" t="str">
            <v>N</v>
          </cell>
        </row>
        <row r="11223">
          <cell r="C11223">
            <v>0</v>
          </cell>
          <cell r="D11223">
            <v>1</v>
          </cell>
          <cell r="E11223" t="str">
            <v>N</v>
          </cell>
        </row>
        <row r="11224">
          <cell r="C11224">
            <v>0</v>
          </cell>
          <cell r="D11224">
            <v>1</v>
          </cell>
          <cell r="E11224" t="str">
            <v>N</v>
          </cell>
        </row>
        <row r="11225">
          <cell r="C11225">
            <v>0</v>
          </cell>
          <cell r="D11225">
            <v>1</v>
          </cell>
          <cell r="E11225" t="str">
            <v>N</v>
          </cell>
        </row>
        <row r="11226">
          <cell r="C11226">
            <v>0</v>
          </cell>
          <cell r="D11226">
            <v>1</v>
          </cell>
          <cell r="E11226" t="str">
            <v>N</v>
          </cell>
        </row>
        <row r="11227">
          <cell r="C11227">
            <v>0</v>
          </cell>
          <cell r="D11227">
            <v>1</v>
          </cell>
          <cell r="E11227" t="str">
            <v>N</v>
          </cell>
        </row>
        <row r="11228">
          <cell r="C11228">
            <v>0</v>
          </cell>
          <cell r="D11228">
            <v>1</v>
          </cell>
          <cell r="E11228" t="str">
            <v>N</v>
          </cell>
        </row>
        <row r="11229">
          <cell r="C11229">
            <v>0</v>
          </cell>
          <cell r="D11229">
            <v>1</v>
          </cell>
          <cell r="E11229" t="str">
            <v>N</v>
          </cell>
        </row>
        <row r="11230">
          <cell r="C11230">
            <v>0</v>
          </cell>
          <cell r="D11230">
            <v>1</v>
          </cell>
          <cell r="E11230" t="str">
            <v>N</v>
          </cell>
        </row>
        <row r="11231">
          <cell r="C11231">
            <v>0</v>
          </cell>
          <cell r="D11231">
            <v>1</v>
          </cell>
          <cell r="E11231" t="str">
            <v>N</v>
          </cell>
        </row>
        <row r="11232">
          <cell r="C11232">
            <v>0</v>
          </cell>
          <cell r="D11232">
            <v>1</v>
          </cell>
          <cell r="E11232" t="str">
            <v>N</v>
          </cell>
        </row>
        <row r="11233">
          <cell r="C11233">
            <v>0</v>
          </cell>
          <cell r="D11233">
            <v>1</v>
          </cell>
          <cell r="E11233" t="str">
            <v>N</v>
          </cell>
        </row>
        <row r="11234">
          <cell r="C11234">
            <v>0</v>
          </cell>
          <cell r="D11234">
            <v>1</v>
          </cell>
          <cell r="E11234" t="str">
            <v>N</v>
          </cell>
        </row>
        <row r="11235">
          <cell r="C11235">
            <v>0</v>
          </cell>
          <cell r="D11235">
            <v>1</v>
          </cell>
          <cell r="E11235" t="str">
            <v>N</v>
          </cell>
        </row>
        <row r="11236">
          <cell r="C11236">
            <v>0</v>
          </cell>
          <cell r="D11236">
            <v>1</v>
          </cell>
          <cell r="E11236" t="str">
            <v>N</v>
          </cell>
        </row>
        <row r="11237">
          <cell r="C11237">
            <v>0</v>
          </cell>
          <cell r="D11237">
            <v>1</v>
          </cell>
          <cell r="E11237" t="str">
            <v>N</v>
          </cell>
        </row>
        <row r="11238">
          <cell r="C11238">
            <v>0</v>
          </cell>
          <cell r="D11238">
            <v>1</v>
          </cell>
          <cell r="E11238" t="str">
            <v>N</v>
          </cell>
        </row>
        <row r="11239">
          <cell r="C11239">
            <v>0</v>
          </cell>
          <cell r="D11239">
            <v>1</v>
          </cell>
          <cell r="E11239" t="str">
            <v>N</v>
          </cell>
        </row>
        <row r="11240">
          <cell r="C11240">
            <v>0</v>
          </cell>
          <cell r="D11240">
            <v>1</v>
          </cell>
          <cell r="E11240" t="str">
            <v>N</v>
          </cell>
        </row>
        <row r="11241">
          <cell r="C11241">
            <v>0</v>
          </cell>
          <cell r="D11241">
            <v>1</v>
          </cell>
          <cell r="E11241" t="str">
            <v>N</v>
          </cell>
        </row>
        <row r="11242">
          <cell r="C11242">
            <v>0</v>
          </cell>
          <cell r="D11242">
            <v>1</v>
          </cell>
          <cell r="E11242" t="str">
            <v>N</v>
          </cell>
        </row>
        <row r="11243">
          <cell r="C11243">
            <v>0</v>
          </cell>
          <cell r="D11243">
            <v>1</v>
          </cell>
          <cell r="E11243" t="str">
            <v>N</v>
          </cell>
        </row>
        <row r="11244">
          <cell r="C11244">
            <v>0</v>
          </cell>
          <cell r="D11244">
            <v>1</v>
          </cell>
          <cell r="E11244" t="str">
            <v>N</v>
          </cell>
        </row>
        <row r="11245">
          <cell r="C11245">
            <v>0</v>
          </cell>
          <cell r="D11245">
            <v>1</v>
          </cell>
          <cell r="E11245" t="str">
            <v>N</v>
          </cell>
        </row>
        <row r="11246">
          <cell r="C11246">
            <v>0</v>
          </cell>
          <cell r="D11246">
            <v>1</v>
          </cell>
          <cell r="E11246" t="str">
            <v>N</v>
          </cell>
        </row>
        <row r="11247">
          <cell r="C11247">
            <v>0</v>
          </cell>
          <cell r="D11247">
            <v>1</v>
          </cell>
          <cell r="E11247" t="str">
            <v>N</v>
          </cell>
        </row>
        <row r="11248">
          <cell r="C11248">
            <v>0</v>
          </cell>
          <cell r="D11248">
            <v>1</v>
          </cell>
          <cell r="E11248" t="str">
            <v>N</v>
          </cell>
        </row>
        <row r="11249">
          <cell r="C11249">
            <v>0</v>
          </cell>
          <cell r="D11249">
            <v>1</v>
          </cell>
          <cell r="E11249" t="str">
            <v>N</v>
          </cell>
        </row>
        <row r="11250">
          <cell r="C11250">
            <v>0</v>
          </cell>
          <cell r="D11250">
            <v>1</v>
          </cell>
          <cell r="E11250" t="str">
            <v>N</v>
          </cell>
        </row>
        <row r="11251">
          <cell r="C11251">
            <v>0</v>
          </cell>
          <cell r="D11251">
            <v>1</v>
          </cell>
          <cell r="E11251" t="str">
            <v>N</v>
          </cell>
        </row>
        <row r="11252">
          <cell r="C11252">
            <v>0</v>
          </cell>
          <cell r="D11252">
            <v>1</v>
          </cell>
          <cell r="E11252" t="str">
            <v>N</v>
          </cell>
        </row>
        <row r="11253">
          <cell r="C11253">
            <v>0</v>
          </cell>
          <cell r="D11253">
            <v>1</v>
          </cell>
          <cell r="E11253" t="str">
            <v>N</v>
          </cell>
        </row>
        <row r="11254">
          <cell r="C11254">
            <v>0</v>
          </cell>
          <cell r="D11254">
            <v>1</v>
          </cell>
          <cell r="E11254" t="str">
            <v>N</v>
          </cell>
        </row>
        <row r="11255">
          <cell r="C11255">
            <v>0</v>
          </cell>
          <cell r="D11255">
            <v>1</v>
          </cell>
          <cell r="E11255" t="str">
            <v>N</v>
          </cell>
        </row>
        <row r="11256">
          <cell r="C11256">
            <v>0</v>
          </cell>
          <cell r="D11256">
            <v>1</v>
          </cell>
          <cell r="E11256" t="str">
            <v>N</v>
          </cell>
        </row>
        <row r="11257">
          <cell r="C11257">
            <v>0</v>
          </cell>
          <cell r="D11257">
            <v>1</v>
          </cell>
          <cell r="E11257" t="str">
            <v>N</v>
          </cell>
        </row>
        <row r="11258">
          <cell r="C11258">
            <v>0</v>
          </cell>
          <cell r="D11258">
            <v>1</v>
          </cell>
          <cell r="E11258" t="str">
            <v>N</v>
          </cell>
        </row>
        <row r="11259">
          <cell r="C11259">
            <v>0</v>
          </cell>
          <cell r="D11259">
            <v>1</v>
          </cell>
          <cell r="E11259" t="str">
            <v>N</v>
          </cell>
        </row>
        <row r="11260">
          <cell r="C11260">
            <v>0</v>
          </cell>
          <cell r="D11260">
            <v>1</v>
          </cell>
          <cell r="E11260" t="str">
            <v>N</v>
          </cell>
        </row>
        <row r="11261">
          <cell r="C11261">
            <v>0</v>
          </cell>
          <cell r="D11261">
            <v>1</v>
          </cell>
          <cell r="E11261" t="str">
            <v>N</v>
          </cell>
        </row>
        <row r="11262">
          <cell r="C11262">
            <v>0</v>
          </cell>
          <cell r="D11262">
            <v>1</v>
          </cell>
          <cell r="E11262" t="str">
            <v>N</v>
          </cell>
        </row>
        <row r="11263">
          <cell r="C11263">
            <v>0</v>
          </cell>
          <cell r="D11263">
            <v>1</v>
          </cell>
          <cell r="E11263" t="str">
            <v>N</v>
          </cell>
        </row>
        <row r="11264">
          <cell r="C11264">
            <v>0</v>
          </cell>
          <cell r="D11264">
            <v>1</v>
          </cell>
          <cell r="E11264" t="str">
            <v>N</v>
          </cell>
        </row>
        <row r="11265">
          <cell r="C11265">
            <v>0</v>
          </cell>
          <cell r="D11265">
            <v>1</v>
          </cell>
          <cell r="E11265" t="str">
            <v>N</v>
          </cell>
        </row>
        <row r="11266">
          <cell r="C11266">
            <v>0</v>
          </cell>
          <cell r="D11266">
            <v>1</v>
          </cell>
          <cell r="E11266" t="str">
            <v>N</v>
          </cell>
        </row>
        <row r="11267">
          <cell r="C11267">
            <v>0</v>
          </cell>
          <cell r="D11267">
            <v>1</v>
          </cell>
          <cell r="E11267" t="str">
            <v>N</v>
          </cell>
        </row>
        <row r="11268">
          <cell r="C11268">
            <v>0</v>
          </cell>
          <cell r="D11268">
            <v>1</v>
          </cell>
          <cell r="E11268" t="str">
            <v>N</v>
          </cell>
        </row>
        <row r="11269">
          <cell r="C11269">
            <v>0</v>
          </cell>
          <cell r="D11269">
            <v>1</v>
          </cell>
          <cell r="E11269" t="str">
            <v>N</v>
          </cell>
        </row>
        <row r="11270">
          <cell r="C11270">
            <v>0</v>
          </cell>
          <cell r="D11270">
            <v>1</v>
          </cell>
          <cell r="E11270" t="str">
            <v>N</v>
          </cell>
        </row>
        <row r="11271">
          <cell r="C11271">
            <v>0</v>
          </cell>
          <cell r="D11271">
            <v>1</v>
          </cell>
          <cell r="E11271" t="str">
            <v>N</v>
          </cell>
        </row>
        <row r="11272">
          <cell r="C11272">
            <v>0</v>
          </cell>
          <cell r="D11272">
            <v>1</v>
          </cell>
          <cell r="E11272" t="str">
            <v>N</v>
          </cell>
        </row>
        <row r="11273">
          <cell r="C11273">
            <v>0</v>
          </cell>
          <cell r="D11273">
            <v>1</v>
          </cell>
          <cell r="E11273" t="str">
            <v>N</v>
          </cell>
        </row>
        <row r="11274">
          <cell r="C11274">
            <v>0</v>
          </cell>
          <cell r="D11274">
            <v>1</v>
          </cell>
          <cell r="E11274" t="str">
            <v>N</v>
          </cell>
        </row>
        <row r="11275">
          <cell r="C11275">
            <v>0</v>
          </cell>
          <cell r="D11275">
            <v>1</v>
          </cell>
          <cell r="E11275" t="str">
            <v>N</v>
          </cell>
        </row>
        <row r="11276">
          <cell r="C11276">
            <v>0</v>
          </cell>
          <cell r="D11276">
            <v>1</v>
          </cell>
          <cell r="E11276" t="str">
            <v>N</v>
          </cell>
        </row>
        <row r="11277">
          <cell r="C11277">
            <v>0</v>
          </cell>
          <cell r="D11277">
            <v>1</v>
          </cell>
          <cell r="E11277" t="str">
            <v>N</v>
          </cell>
        </row>
        <row r="11278">
          <cell r="C11278">
            <v>0</v>
          </cell>
          <cell r="D11278">
            <v>1</v>
          </cell>
          <cell r="E11278" t="str">
            <v>N</v>
          </cell>
        </row>
        <row r="11279">
          <cell r="C11279">
            <v>0</v>
          </cell>
          <cell r="D11279">
            <v>1</v>
          </cell>
          <cell r="E11279" t="str">
            <v>N</v>
          </cell>
        </row>
        <row r="11280">
          <cell r="C11280">
            <v>0</v>
          </cell>
          <cell r="D11280">
            <v>1</v>
          </cell>
          <cell r="E11280" t="str">
            <v>N</v>
          </cell>
        </row>
        <row r="11281">
          <cell r="C11281">
            <v>0</v>
          </cell>
          <cell r="D11281">
            <v>1</v>
          </cell>
          <cell r="E11281" t="str">
            <v>N</v>
          </cell>
        </row>
        <row r="11282">
          <cell r="C11282">
            <v>0</v>
          </cell>
          <cell r="D11282">
            <v>1</v>
          </cell>
          <cell r="E11282" t="str">
            <v>N</v>
          </cell>
        </row>
        <row r="11283">
          <cell r="C11283">
            <v>0</v>
          </cell>
          <cell r="D11283">
            <v>1</v>
          </cell>
          <cell r="E11283" t="str">
            <v>N</v>
          </cell>
        </row>
        <row r="11284">
          <cell r="C11284">
            <v>0</v>
          </cell>
          <cell r="D11284">
            <v>1</v>
          </cell>
          <cell r="E11284" t="str">
            <v>N</v>
          </cell>
        </row>
        <row r="11285">
          <cell r="C11285">
            <v>0</v>
          </cell>
          <cell r="D11285">
            <v>1</v>
          </cell>
          <cell r="E11285" t="str">
            <v>N</v>
          </cell>
        </row>
        <row r="11286">
          <cell r="C11286">
            <v>0</v>
          </cell>
          <cell r="D11286">
            <v>1</v>
          </cell>
          <cell r="E11286" t="str">
            <v>N</v>
          </cell>
        </row>
        <row r="11287">
          <cell r="C11287">
            <v>0</v>
          </cell>
          <cell r="D11287">
            <v>1</v>
          </cell>
          <cell r="E11287" t="str">
            <v>N</v>
          </cell>
        </row>
        <row r="11288">
          <cell r="C11288">
            <v>0</v>
          </cell>
          <cell r="D11288">
            <v>1</v>
          </cell>
          <cell r="E11288" t="str">
            <v>N</v>
          </cell>
        </row>
        <row r="11289">
          <cell r="C11289">
            <v>0</v>
          </cell>
          <cell r="D11289">
            <v>1</v>
          </cell>
          <cell r="E11289" t="str">
            <v>N</v>
          </cell>
        </row>
        <row r="11290">
          <cell r="C11290">
            <v>0</v>
          </cell>
          <cell r="D11290">
            <v>1</v>
          </cell>
          <cell r="E11290" t="str">
            <v>N</v>
          </cell>
        </row>
        <row r="11291">
          <cell r="C11291">
            <v>0</v>
          </cell>
          <cell r="D11291">
            <v>1</v>
          </cell>
          <cell r="E11291" t="str">
            <v>N</v>
          </cell>
        </row>
        <row r="11292">
          <cell r="C11292">
            <v>0</v>
          </cell>
          <cell r="D11292">
            <v>1</v>
          </cell>
          <cell r="E11292" t="str">
            <v>N</v>
          </cell>
        </row>
        <row r="11293">
          <cell r="C11293">
            <v>0</v>
          </cell>
          <cell r="D11293">
            <v>1</v>
          </cell>
          <cell r="E11293" t="str">
            <v>N</v>
          </cell>
        </row>
        <row r="11294">
          <cell r="C11294">
            <v>0</v>
          </cell>
          <cell r="D11294">
            <v>1</v>
          </cell>
          <cell r="E11294" t="str">
            <v>N</v>
          </cell>
        </row>
        <row r="11295">
          <cell r="C11295">
            <v>0</v>
          </cell>
          <cell r="D11295">
            <v>1</v>
          </cell>
          <cell r="E11295" t="str">
            <v>N</v>
          </cell>
        </row>
        <row r="11296">
          <cell r="C11296">
            <v>0</v>
          </cell>
          <cell r="D11296">
            <v>1</v>
          </cell>
          <cell r="E11296" t="str">
            <v>N</v>
          </cell>
        </row>
        <row r="11297">
          <cell r="C11297">
            <v>0</v>
          </cell>
          <cell r="D11297">
            <v>1</v>
          </cell>
          <cell r="E11297" t="str">
            <v>N</v>
          </cell>
        </row>
        <row r="11298">
          <cell r="C11298">
            <v>0</v>
          </cell>
          <cell r="D11298">
            <v>1</v>
          </cell>
          <cell r="E11298" t="str">
            <v>N</v>
          </cell>
        </row>
        <row r="11299">
          <cell r="C11299">
            <v>0</v>
          </cell>
          <cell r="D11299">
            <v>1</v>
          </cell>
          <cell r="E11299" t="str">
            <v>N</v>
          </cell>
        </row>
        <row r="11300">
          <cell r="C11300">
            <v>0</v>
          </cell>
          <cell r="D11300">
            <v>1</v>
          </cell>
          <cell r="E11300" t="str">
            <v>N</v>
          </cell>
        </row>
        <row r="11301">
          <cell r="C11301">
            <v>0</v>
          </cell>
          <cell r="D11301">
            <v>1</v>
          </cell>
          <cell r="E11301" t="str">
            <v>N</v>
          </cell>
        </row>
        <row r="11302">
          <cell r="C11302">
            <v>0</v>
          </cell>
          <cell r="D11302">
            <v>1</v>
          </cell>
          <cell r="E11302" t="str">
            <v>N</v>
          </cell>
        </row>
        <row r="11303">
          <cell r="C11303">
            <v>0</v>
          </cell>
          <cell r="D11303">
            <v>1</v>
          </cell>
          <cell r="E11303" t="str">
            <v>N</v>
          </cell>
        </row>
        <row r="11304">
          <cell r="C11304">
            <v>0</v>
          </cell>
          <cell r="D11304">
            <v>1</v>
          </cell>
          <cell r="E11304" t="str">
            <v>N</v>
          </cell>
        </row>
        <row r="11305">
          <cell r="C11305">
            <v>0</v>
          </cell>
          <cell r="D11305">
            <v>1</v>
          </cell>
          <cell r="E11305" t="str">
            <v>N</v>
          </cell>
        </row>
        <row r="11306">
          <cell r="C11306">
            <v>0</v>
          </cell>
          <cell r="D11306">
            <v>1</v>
          </cell>
          <cell r="E11306" t="str">
            <v>N</v>
          </cell>
        </row>
        <row r="11307">
          <cell r="C11307">
            <v>0</v>
          </cell>
          <cell r="D11307">
            <v>1</v>
          </cell>
          <cell r="E11307" t="str">
            <v>N</v>
          </cell>
        </row>
        <row r="11308">
          <cell r="C11308">
            <v>0</v>
          </cell>
          <cell r="D11308">
            <v>1</v>
          </cell>
          <cell r="E11308" t="str">
            <v>N</v>
          </cell>
        </row>
        <row r="11309">
          <cell r="C11309">
            <v>0</v>
          </cell>
          <cell r="D11309">
            <v>1</v>
          </cell>
          <cell r="E11309" t="str">
            <v>N</v>
          </cell>
        </row>
        <row r="11310">
          <cell r="C11310">
            <v>0</v>
          </cell>
          <cell r="D11310">
            <v>1</v>
          </cell>
          <cell r="E11310" t="str">
            <v>N</v>
          </cell>
        </row>
        <row r="11311">
          <cell r="C11311">
            <v>0</v>
          </cell>
          <cell r="D11311">
            <v>1</v>
          </cell>
          <cell r="E11311" t="str">
            <v>N</v>
          </cell>
        </row>
        <row r="11312">
          <cell r="C11312">
            <v>0</v>
          </cell>
          <cell r="D11312">
            <v>1</v>
          </cell>
          <cell r="E11312" t="str">
            <v>N</v>
          </cell>
        </row>
        <row r="11313">
          <cell r="C11313">
            <v>0</v>
          </cell>
          <cell r="D11313">
            <v>1</v>
          </cell>
          <cell r="E11313" t="str">
            <v>N</v>
          </cell>
        </row>
        <row r="11314">
          <cell r="C11314">
            <v>0</v>
          </cell>
          <cell r="D11314">
            <v>1</v>
          </cell>
          <cell r="E11314" t="str">
            <v>N</v>
          </cell>
        </row>
        <row r="11315">
          <cell r="C11315">
            <v>0</v>
          </cell>
          <cell r="D11315">
            <v>1</v>
          </cell>
          <cell r="E11315" t="str">
            <v>N</v>
          </cell>
        </row>
        <row r="11316">
          <cell r="C11316">
            <v>0</v>
          </cell>
          <cell r="D11316">
            <v>1</v>
          </cell>
          <cell r="E11316" t="str">
            <v>N</v>
          </cell>
        </row>
        <row r="11317">
          <cell r="C11317">
            <v>0</v>
          </cell>
          <cell r="D11317">
            <v>1</v>
          </cell>
          <cell r="E11317" t="str">
            <v>N</v>
          </cell>
        </row>
        <row r="11318">
          <cell r="C11318">
            <v>0</v>
          </cell>
          <cell r="D11318">
            <v>1</v>
          </cell>
          <cell r="E11318" t="str">
            <v>N</v>
          </cell>
        </row>
        <row r="11319">
          <cell r="C11319">
            <v>0</v>
          </cell>
          <cell r="D11319">
            <v>1</v>
          </cell>
          <cell r="E11319" t="str">
            <v>N</v>
          </cell>
        </row>
        <row r="11320">
          <cell r="C11320">
            <v>0</v>
          </cell>
          <cell r="D11320">
            <v>1</v>
          </cell>
          <cell r="E11320" t="str">
            <v>N</v>
          </cell>
        </row>
        <row r="11321">
          <cell r="C11321">
            <v>0</v>
          </cell>
          <cell r="D11321">
            <v>1</v>
          </cell>
          <cell r="E11321" t="str">
            <v>N</v>
          </cell>
        </row>
        <row r="11322">
          <cell r="C11322">
            <v>0</v>
          </cell>
          <cell r="D11322">
            <v>1</v>
          </cell>
          <cell r="E11322" t="str">
            <v>N</v>
          </cell>
        </row>
        <row r="11323">
          <cell r="C11323">
            <v>0</v>
          </cell>
          <cell r="D11323">
            <v>1</v>
          </cell>
          <cell r="E11323" t="str">
            <v>N</v>
          </cell>
        </row>
        <row r="11324">
          <cell r="C11324">
            <v>0</v>
          </cell>
          <cell r="D11324">
            <v>1</v>
          </cell>
          <cell r="E11324" t="str">
            <v>N</v>
          </cell>
        </row>
        <row r="11325">
          <cell r="C11325">
            <v>0</v>
          </cell>
          <cell r="D11325">
            <v>1</v>
          </cell>
          <cell r="E11325" t="str">
            <v>N</v>
          </cell>
        </row>
        <row r="11326">
          <cell r="C11326">
            <v>0</v>
          </cell>
          <cell r="D11326">
            <v>1</v>
          </cell>
          <cell r="E11326" t="str">
            <v>N</v>
          </cell>
        </row>
        <row r="11327">
          <cell r="C11327">
            <v>0</v>
          </cell>
          <cell r="D11327">
            <v>1</v>
          </cell>
          <cell r="E11327" t="str">
            <v>N</v>
          </cell>
        </row>
        <row r="11328">
          <cell r="C11328">
            <v>0</v>
          </cell>
          <cell r="D11328">
            <v>1</v>
          </cell>
          <cell r="E11328" t="str">
            <v>N</v>
          </cell>
        </row>
        <row r="11329">
          <cell r="C11329">
            <v>0</v>
          </cell>
          <cell r="D11329">
            <v>1</v>
          </cell>
          <cell r="E11329" t="str">
            <v>N</v>
          </cell>
        </row>
        <row r="11330">
          <cell r="C11330">
            <v>0</v>
          </cell>
          <cell r="D11330">
            <v>1</v>
          </cell>
          <cell r="E11330" t="str">
            <v>N</v>
          </cell>
        </row>
        <row r="11331">
          <cell r="C11331">
            <v>0</v>
          </cell>
          <cell r="D11331">
            <v>1</v>
          </cell>
          <cell r="E11331" t="str">
            <v>N</v>
          </cell>
        </row>
        <row r="11332">
          <cell r="C11332">
            <v>0</v>
          </cell>
          <cell r="D11332">
            <v>1</v>
          </cell>
          <cell r="E11332" t="str">
            <v>N</v>
          </cell>
        </row>
        <row r="11333">
          <cell r="C11333">
            <v>0</v>
          </cell>
          <cell r="D11333">
            <v>1</v>
          </cell>
          <cell r="E11333" t="str">
            <v>N</v>
          </cell>
        </row>
        <row r="11334">
          <cell r="C11334">
            <v>0</v>
          </cell>
          <cell r="D11334">
            <v>1</v>
          </cell>
          <cell r="E11334" t="str">
            <v>N</v>
          </cell>
        </row>
        <row r="11335">
          <cell r="C11335">
            <v>0</v>
          </cell>
          <cell r="D11335">
            <v>1</v>
          </cell>
          <cell r="E11335" t="str">
            <v>N</v>
          </cell>
        </row>
        <row r="11336">
          <cell r="C11336">
            <v>0</v>
          </cell>
          <cell r="D11336">
            <v>1</v>
          </cell>
          <cell r="E11336" t="str">
            <v>N</v>
          </cell>
        </row>
        <row r="11337">
          <cell r="C11337">
            <v>0</v>
          </cell>
          <cell r="D11337">
            <v>1</v>
          </cell>
          <cell r="E11337" t="str">
            <v>N</v>
          </cell>
        </row>
        <row r="11338">
          <cell r="C11338">
            <v>0</v>
          </cell>
          <cell r="D11338">
            <v>1</v>
          </cell>
          <cell r="E11338" t="str">
            <v>N</v>
          </cell>
        </row>
        <row r="11339">
          <cell r="C11339">
            <v>0</v>
          </cell>
          <cell r="D11339">
            <v>1</v>
          </cell>
          <cell r="E11339" t="str">
            <v>N</v>
          </cell>
        </row>
        <row r="11340">
          <cell r="C11340">
            <v>0</v>
          </cell>
          <cell r="D11340">
            <v>1</v>
          </cell>
          <cell r="E11340" t="str">
            <v>N</v>
          </cell>
        </row>
        <row r="11341">
          <cell r="C11341">
            <v>0</v>
          </cell>
          <cell r="D11341">
            <v>1</v>
          </cell>
          <cell r="E11341" t="str">
            <v>N</v>
          </cell>
        </row>
        <row r="11342">
          <cell r="C11342">
            <v>0</v>
          </cell>
          <cell r="D11342">
            <v>1</v>
          </cell>
          <cell r="E11342" t="str">
            <v>N</v>
          </cell>
        </row>
        <row r="11343">
          <cell r="C11343">
            <v>0</v>
          </cell>
          <cell r="D11343">
            <v>1</v>
          </cell>
          <cell r="E11343" t="str">
            <v>N</v>
          </cell>
        </row>
        <row r="11344">
          <cell r="C11344">
            <v>0</v>
          </cell>
          <cell r="D11344">
            <v>1</v>
          </cell>
          <cell r="E11344" t="str">
            <v>N</v>
          </cell>
        </row>
        <row r="11345">
          <cell r="C11345">
            <v>0</v>
          </cell>
          <cell r="D11345">
            <v>1</v>
          </cell>
          <cell r="E11345" t="str">
            <v>N</v>
          </cell>
        </row>
        <row r="11346">
          <cell r="C11346">
            <v>0</v>
          </cell>
          <cell r="D11346">
            <v>1</v>
          </cell>
          <cell r="E11346" t="str">
            <v>N</v>
          </cell>
        </row>
        <row r="11347">
          <cell r="C11347">
            <v>0</v>
          </cell>
          <cell r="D11347">
            <v>1</v>
          </cell>
          <cell r="E11347" t="str">
            <v>N</v>
          </cell>
        </row>
        <row r="11348">
          <cell r="C11348">
            <v>0</v>
          </cell>
          <cell r="D11348">
            <v>1</v>
          </cell>
          <cell r="E11348" t="str">
            <v>N</v>
          </cell>
        </row>
        <row r="11349">
          <cell r="C11349">
            <v>0</v>
          </cell>
          <cell r="D11349">
            <v>1</v>
          </cell>
          <cell r="E11349" t="str">
            <v>N</v>
          </cell>
        </row>
        <row r="11350">
          <cell r="C11350">
            <v>0</v>
          </cell>
          <cell r="D11350">
            <v>1</v>
          </cell>
          <cell r="E11350" t="str">
            <v>N</v>
          </cell>
        </row>
        <row r="11351">
          <cell r="C11351">
            <v>0</v>
          </cell>
          <cell r="D11351">
            <v>1</v>
          </cell>
          <cell r="E11351" t="str">
            <v>N</v>
          </cell>
        </row>
        <row r="11352">
          <cell r="C11352">
            <v>0</v>
          </cell>
          <cell r="D11352">
            <v>1</v>
          </cell>
          <cell r="E11352" t="str">
            <v>N</v>
          </cell>
        </row>
        <row r="11353">
          <cell r="C11353">
            <v>0</v>
          </cell>
          <cell r="D11353">
            <v>1</v>
          </cell>
          <cell r="E11353" t="str">
            <v>N</v>
          </cell>
        </row>
        <row r="11354">
          <cell r="C11354">
            <v>0</v>
          </cell>
          <cell r="D11354">
            <v>1</v>
          </cell>
          <cell r="E11354" t="str">
            <v>N</v>
          </cell>
        </row>
        <row r="11355">
          <cell r="C11355">
            <v>0</v>
          </cell>
          <cell r="D11355">
            <v>1</v>
          </cell>
          <cell r="E11355" t="str">
            <v>N</v>
          </cell>
        </row>
        <row r="11356">
          <cell r="C11356">
            <v>0</v>
          </cell>
          <cell r="D11356">
            <v>1</v>
          </cell>
          <cell r="E11356" t="str">
            <v>N</v>
          </cell>
        </row>
        <row r="11357">
          <cell r="C11357">
            <v>0</v>
          </cell>
          <cell r="D11357">
            <v>1</v>
          </cell>
          <cell r="E11357" t="str">
            <v>N</v>
          </cell>
        </row>
        <row r="11358">
          <cell r="C11358">
            <v>0</v>
          </cell>
          <cell r="D11358">
            <v>1</v>
          </cell>
          <cell r="E11358" t="str">
            <v>N</v>
          </cell>
        </row>
        <row r="11359">
          <cell r="C11359">
            <v>0</v>
          </cell>
          <cell r="D11359">
            <v>1</v>
          </cell>
          <cell r="E11359" t="str">
            <v>N</v>
          </cell>
        </row>
        <row r="11360">
          <cell r="C11360">
            <v>0</v>
          </cell>
          <cell r="D11360">
            <v>1</v>
          </cell>
          <cell r="E11360" t="str">
            <v>N</v>
          </cell>
        </row>
        <row r="11361">
          <cell r="C11361">
            <v>0</v>
          </cell>
          <cell r="D11361">
            <v>1</v>
          </cell>
          <cell r="E11361" t="str">
            <v>N</v>
          </cell>
        </row>
        <row r="11362">
          <cell r="C11362">
            <v>0</v>
          </cell>
          <cell r="D11362">
            <v>1</v>
          </cell>
          <cell r="E11362" t="str">
            <v>N</v>
          </cell>
        </row>
        <row r="11363">
          <cell r="C11363">
            <v>0</v>
          </cell>
          <cell r="D11363">
            <v>1</v>
          </cell>
          <cell r="E11363" t="str">
            <v>N</v>
          </cell>
        </row>
        <row r="11364">
          <cell r="C11364">
            <v>0</v>
          </cell>
          <cell r="D11364">
            <v>1</v>
          </cell>
          <cell r="E11364" t="str">
            <v>N</v>
          </cell>
        </row>
        <row r="11365">
          <cell r="C11365">
            <v>0</v>
          </cell>
          <cell r="D11365">
            <v>1</v>
          </cell>
          <cell r="E11365" t="str">
            <v>N</v>
          </cell>
        </row>
        <row r="11366">
          <cell r="C11366">
            <v>0</v>
          </cell>
          <cell r="D11366">
            <v>1</v>
          </cell>
          <cell r="E11366" t="str">
            <v>N</v>
          </cell>
        </row>
        <row r="11367">
          <cell r="C11367">
            <v>0</v>
          </cell>
          <cell r="D11367">
            <v>1</v>
          </cell>
          <cell r="E11367" t="str">
            <v>N</v>
          </cell>
        </row>
        <row r="11368">
          <cell r="C11368">
            <v>0</v>
          </cell>
          <cell r="D11368">
            <v>1</v>
          </cell>
          <cell r="E11368" t="str">
            <v>N</v>
          </cell>
        </row>
        <row r="11369">
          <cell r="C11369">
            <v>0</v>
          </cell>
          <cell r="D11369">
            <v>1</v>
          </cell>
          <cell r="E11369" t="str">
            <v>N</v>
          </cell>
        </row>
        <row r="11370">
          <cell r="C11370">
            <v>0</v>
          </cell>
          <cell r="D11370">
            <v>1</v>
          </cell>
          <cell r="E11370" t="str">
            <v>N</v>
          </cell>
        </row>
        <row r="11371">
          <cell r="C11371">
            <v>0</v>
          </cell>
          <cell r="D11371">
            <v>1</v>
          </cell>
          <cell r="E11371" t="str">
            <v>N</v>
          </cell>
        </row>
        <row r="11372">
          <cell r="C11372">
            <v>0</v>
          </cell>
          <cell r="D11372">
            <v>1</v>
          </cell>
          <cell r="E11372" t="str">
            <v>N</v>
          </cell>
        </row>
        <row r="11373">
          <cell r="C11373">
            <v>0</v>
          </cell>
          <cell r="D11373">
            <v>1</v>
          </cell>
          <cell r="E11373" t="str">
            <v>N</v>
          </cell>
        </row>
        <row r="11374">
          <cell r="C11374">
            <v>0</v>
          </cell>
          <cell r="D11374">
            <v>1</v>
          </cell>
          <cell r="E11374" t="str">
            <v>N</v>
          </cell>
        </row>
        <row r="11375">
          <cell r="C11375">
            <v>0</v>
          </cell>
          <cell r="D11375">
            <v>1</v>
          </cell>
          <cell r="E11375" t="str">
            <v>N</v>
          </cell>
        </row>
        <row r="11376">
          <cell r="C11376">
            <v>0</v>
          </cell>
          <cell r="D11376">
            <v>1</v>
          </cell>
          <cell r="E11376" t="str">
            <v>N</v>
          </cell>
        </row>
        <row r="11377">
          <cell r="C11377">
            <v>0</v>
          </cell>
          <cell r="D11377">
            <v>1</v>
          </cell>
          <cell r="E11377" t="str">
            <v>N</v>
          </cell>
        </row>
        <row r="11378">
          <cell r="C11378">
            <v>0</v>
          </cell>
          <cell r="D11378">
            <v>1</v>
          </cell>
          <cell r="E11378" t="str">
            <v>N</v>
          </cell>
        </row>
        <row r="11379">
          <cell r="C11379">
            <v>0</v>
          </cell>
          <cell r="D11379">
            <v>1</v>
          </cell>
          <cell r="E11379" t="str">
            <v>N</v>
          </cell>
        </row>
        <row r="11380">
          <cell r="C11380">
            <v>0</v>
          </cell>
          <cell r="D11380">
            <v>1</v>
          </cell>
          <cell r="E11380" t="str">
            <v>N</v>
          </cell>
        </row>
        <row r="11381">
          <cell r="C11381">
            <v>0</v>
          </cell>
          <cell r="D11381">
            <v>1</v>
          </cell>
          <cell r="E11381" t="str">
            <v>N</v>
          </cell>
        </row>
        <row r="11382">
          <cell r="C11382">
            <v>0</v>
          </cell>
          <cell r="D11382">
            <v>1</v>
          </cell>
          <cell r="E11382" t="str">
            <v>N</v>
          </cell>
        </row>
        <row r="11383">
          <cell r="C11383">
            <v>0</v>
          </cell>
          <cell r="D11383">
            <v>1</v>
          </cell>
          <cell r="E11383" t="str">
            <v>N</v>
          </cell>
        </row>
        <row r="11384">
          <cell r="C11384">
            <v>0</v>
          </cell>
          <cell r="D11384">
            <v>1</v>
          </cell>
          <cell r="E11384" t="str">
            <v>N</v>
          </cell>
        </row>
        <row r="11385">
          <cell r="C11385">
            <v>0</v>
          </cell>
          <cell r="D11385">
            <v>1</v>
          </cell>
          <cell r="E11385" t="str">
            <v>N</v>
          </cell>
        </row>
        <row r="11386">
          <cell r="C11386">
            <v>0</v>
          </cell>
          <cell r="D11386">
            <v>1</v>
          </cell>
          <cell r="E11386" t="str">
            <v>N</v>
          </cell>
        </row>
        <row r="11387">
          <cell r="C11387">
            <v>0</v>
          </cell>
          <cell r="D11387">
            <v>1</v>
          </cell>
          <cell r="E11387" t="str">
            <v>N</v>
          </cell>
        </row>
        <row r="11388">
          <cell r="C11388">
            <v>0</v>
          </cell>
          <cell r="D11388">
            <v>1</v>
          </cell>
          <cell r="E11388" t="str">
            <v>N</v>
          </cell>
        </row>
        <row r="11389">
          <cell r="C11389">
            <v>0</v>
          </cell>
          <cell r="D11389">
            <v>1</v>
          </cell>
          <cell r="E11389" t="str">
            <v>N</v>
          </cell>
        </row>
        <row r="11390">
          <cell r="C11390">
            <v>0</v>
          </cell>
          <cell r="D11390">
            <v>1</v>
          </cell>
          <cell r="E11390" t="str">
            <v>N</v>
          </cell>
        </row>
        <row r="11391">
          <cell r="C11391">
            <v>0</v>
          </cell>
          <cell r="D11391">
            <v>1</v>
          </cell>
          <cell r="E11391" t="str">
            <v>N</v>
          </cell>
        </row>
        <row r="11392">
          <cell r="C11392">
            <v>0</v>
          </cell>
          <cell r="D11392">
            <v>1</v>
          </cell>
          <cell r="E11392" t="str">
            <v>N</v>
          </cell>
        </row>
        <row r="11393">
          <cell r="C11393">
            <v>0</v>
          </cell>
          <cell r="D11393">
            <v>1</v>
          </cell>
          <cell r="E11393" t="str">
            <v>N</v>
          </cell>
        </row>
        <row r="11394">
          <cell r="C11394">
            <v>0</v>
          </cell>
          <cell r="D11394">
            <v>1</v>
          </cell>
          <cell r="E11394" t="str">
            <v>N</v>
          </cell>
        </row>
        <row r="11395">
          <cell r="C11395">
            <v>0</v>
          </cell>
          <cell r="D11395">
            <v>1</v>
          </cell>
          <cell r="E11395" t="str">
            <v>N</v>
          </cell>
        </row>
        <row r="11396">
          <cell r="C11396">
            <v>0</v>
          </cell>
          <cell r="D11396">
            <v>1</v>
          </cell>
          <cell r="E11396" t="str">
            <v>N</v>
          </cell>
        </row>
        <row r="11397">
          <cell r="C11397">
            <v>0</v>
          </cell>
          <cell r="D11397">
            <v>1</v>
          </cell>
          <cell r="E11397" t="str">
            <v>N</v>
          </cell>
        </row>
        <row r="11398">
          <cell r="C11398">
            <v>0</v>
          </cell>
          <cell r="D11398">
            <v>1</v>
          </cell>
          <cell r="E11398" t="str">
            <v>N</v>
          </cell>
        </row>
        <row r="11399">
          <cell r="C11399">
            <v>0</v>
          </cell>
          <cell r="D11399">
            <v>1</v>
          </cell>
          <cell r="E11399" t="str">
            <v>N</v>
          </cell>
        </row>
        <row r="11400">
          <cell r="C11400">
            <v>0</v>
          </cell>
          <cell r="D11400">
            <v>1</v>
          </cell>
          <cell r="E11400" t="str">
            <v>N</v>
          </cell>
        </row>
        <row r="11401">
          <cell r="C11401">
            <v>0</v>
          </cell>
          <cell r="D11401">
            <v>1</v>
          </cell>
          <cell r="E11401" t="str">
            <v>N</v>
          </cell>
        </row>
        <row r="11402">
          <cell r="C11402">
            <v>0</v>
          </cell>
          <cell r="D11402">
            <v>1</v>
          </cell>
          <cell r="E11402" t="str">
            <v>N</v>
          </cell>
        </row>
        <row r="11403">
          <cell r="C11403">
            <v>0</v>
          </cell>
          <cell r="D11403">
            <v>1</v>
          </cell>
          <cell r="E11403" t="str">
            <v>N</v>
          </cell>
        </row>
        <row r="11404">
          <cell r="C11404">
            <v>0</v>
          </cell>
          <cell r="D11404">
            <v>1</v>
          </cell>
          <cell r="E11404" t="str">
            <v>N</v>
          </cell>
        </row>
        <row r="11405">
          <cell r="C11405">
            <v>0</v>
          </cell>
          <cell r="D11405">
            <v>1</v>
          </cell>
          <cell r="E11405" t="str">
            <v>N</v>
          </cell>
        </row>
        <row r="11406">
          <cell r="C11406">
            <v>0</v>
          </cell>
          <cell r="D11406">
            <v>1</v>
          </cell>
          <cell r="E11406" t="str">
            <v>N</v>
          </cell>
        </row>
        <row r="11407">
          <cell r="C11407">
            <v>0</v>
          </cell>
          <cell r="D11407">
            <v>1</v>
          </cell>
          <cell r="E11407" t="str">
            <v>N</v>
          </cell>
        </row>
        <row r="11408">
          <cell r="C11408">
            <v>0</v>
          </cell>
          <cell r="D11408">
            <v>1</v>
          </cell>
          <cell r="E11408" t="str">
            <v>N</v>
          </cell>
        </row>
        <row r="11409">
          <cell r="C11409">
            <v>0</v>
          </cell>
          <cell r="D11409">
            <v>1</v>
          </cell>
          <cell r="E11409" t="str">
            <v>N</v>
          </cell>
        </row>
        <row r="11410">
          <cell r="C11410">
            <v>0</v>
          </cell>
          <cell r="D11410">
            <v>1</v>
          </cell>
          <cell r="E11410" t="str">
            <v>N</v>
          </cell>
        </row>
        <row r="11411">
          <cell r="C11411">
            <v>0</v>
          </cell>
          <cell r="D11411">
            <v>1</v>
          </cell>
          <cell r="E11411" t="str">
            <v>N</v>
          </cell>
        </row>
        <row r="11412">
          <cell r="C11412">
            <v>0</v>
          </cell>
          <cell r="D11412">
            <v>1</v>
          </cell>
          <cell r="E11412" t="str">
            <v>N</v>
          </cell>
        </row>
        <row r="11413">
          <cell r="C11413">
            <v>0</v>
          </cell>
          <cell r="D11413">
            <v>1</v>
          </cell>
          <cell r="E11413" t="str">
            <v>N</v>
          </cell>
        </row>
        <row r="11414">
          <cell r="C11414">
            <v>0</v>
          </cell>
          <cell r="D11414">
            <v>1</v>
          </cell>
          <cell r="E11414" t="str">
            <v>N</v>
          </cell>
        </row>
        <row r="11415">
          <cell r="C11415">
            <v>0</v>
          </cell>
          <cell r="D11415">
            <v>1</v>
          </cell>
          <cell r="E11415" t="str">
            <v>N</v>
          </cell>
        </row>
        <row r="11416">
          <cell r="C11416">
            <v>0</v>
          </cell>
          <cell r="D11416">
            <v>1</v>
          </cell>
          <cell r="E11416" t="str">
            <v>N</v>
          </cell>
        </row>
        <row r="11417">
          <cell r="C11417">
            <v>0</v>
          </cell>
          <cell r="D11417">
            <v>1</v>
          </cell>
          <cell r="E11417" t="str">
            <v>N</v>
          </cell>
        </row>
        <row r="11418">
          <cell r="C11418">
            <v>0</v>
          </cell>
          <cell r="D11418">
            <v>1</v>
          </cell>
          <cell r="E11418" t="str">
            <v>N</v>
          </cell>
        </row>
        <row r="11419">
          <cell r="C11419">
            <v>0</v>
          </cell>
          <cell r="D11419">
            <v>1</v>
          </cell>
          <cell r="E11419" t="str">
            <v>N</v>
          </cell>
        </row>
        <row r="11420">
          <cell r="C11420">
            <v>0</v>
          </cell>
          <cell r="D11420">
            <v>1</v>
          </cell>
          <cell r="E11420" t="str">
            <v>N</v>
          </cell>
        </row>
        <row r="11421">
          <cell r="C11421">
            <v>0</v>
          </cell>
          <cell r="D11421">
            <v>1</v>
          </cell>
          <cell r="E11421" t="str">
            <v>N</v>
          </cell>
        </row>
        <row r="11422">
          <cell r="C11422">
            <v>0</v>
          </cell>
          <cell r="D11422">
            <v>1</v>
          </cell>
          <cell r="E11422" t="str">
            <v>N</v>
          </cell>
        </row>
        <row r="11423">
          <cell r="C11423">
            <v>0</v>
          </cell>
          <cell r="D11423">
            <v>1</v>
          </cell>
          <cell r="E11423" t="str">
            <v>N</v>
          </cell>
        </row>
        <row r="11424">
          <cell r="C11424">
            <v>0</v>
          </cell>
          <cell r="D11424">
            <v>1</v>
          </cell>
          <cell r="E11424" t="str">
            <v>N</v>
          </cell>
        </row>
        <row r="11425">
          <cell r="C11425">
            <v>0</v>
          </cell>
          <cell r="D11425">
            <v>1</v>
          </cell>
          <cell r="E11425" t="str">
            <v>N</v>
          </cell>
        </row>
        <row r="11426">
          <cell r="C11426">
            <v>0</v>
          </cell>
          <cell r="D11426">
            <v>1</v>
          </cell>
          <cell r="E11426" t="str">
            <v>N</v>
          </cell>
        </row>
        <row r="11427">
          <cell r="C11427">
            <v>0</v>
          </cell>
          <cell r="D11427">
            <v>1</v>
          </cell>
          <cell r="E11427" t="str">
            <v>N</v>
          </cell>
        </row>
        <row r="11428">
          <cell r="C11428">
            <v>0</v>
          </cell>
          <cell r="D11428">
            <v>1</v>
          </cell>
          <cell r="E11428" t="str">
            <v>N</v>
          </cell>
        </row>
        <row r="11429">
          <cell r="C11429">
            <v>0</v>
          </cell>
          <cell r="D11429">
            <v>1</v>
          </cell>
          <cell r="E11429" t="str">
            <v>N</v>
          </cell>
        </row>
        <row r="11430">
          <cell r="C11430">
            <v>0</v>
          </cell>
          <cell r="D11430">
            <v>1</v>
          </cell>
          <cell r="E11430" t="str">
            <v>N</v>
          </cell>
        </row>
        <row r="11431">
          <cell r="C11431">
            <v>0</v>
          </cell>
          <cell r="D11431">
            <v>1</v>
          </cell>
          <cell r="E11431" t="str">
            <v>N</v>
          </cell>
        </row>
        <row r="11432">
          <cell r="C11432">
            <v>0</v>
          </cell>
          <cell r="D11432">
            <v>1</v>
          </cell>
          <cell r="E11432" t="str">
            <v>N</v>
          </cell>
        </row>
        <row r="11433">
          <cell r="C11433">
            <v>0</v>
          </cell>
          <cell r="D11433">
            <v>1</v>
          </cell>
          <cell r="E11433" t="str">
            <v>N</v>
          </cell>
        </row>
        <row r="11434">
          <cell r="C11434">
            <v>0</v>
          </cell>
          <cell r="D11434">
            <v>1</v>
          </cell>
          <cell r="E11434" t="str">
            <v>N</v>
          </cell>
        </row>
        <row r="11435">
          <cell r="C11435">
            <v>0</v>
          </cell>
          <cell r="D11435">
            <v>1</v>
          </cell>
          <cell r="E11435" t="str">
            <v>N</v>
          </cell>
        </row>
        <row r="11436">
          <cell r="C11436">
            <v>0</v>
          </cell>
          <cell r="D11436">
            <v>1</v>
          </cell>
          <cell r="E11436" t="str">
            <v>N</v>
          </cell>
        </row>
        <row r="11437">
          <cell r="C11437">
            <v>0</v>
          </cell>
          <cell r="D11437">
            <v>1</v>
          </cell>
          <cell r="E11437" t="str">
            <v>N</v>
          </cell>
        </row>
        <row r="11438">
          <cell r="C11438">
            <v>0</v>
          </cell>
          <cell r="D11438">
            <v>1</v>
          </cell>
          <cell r="E11438" t="str">
            <v>N</v>
          </cell>
        </row>
        <row r="11439">
          <cell r="C11439">
            <v>0</v>
          </cell>
          <cell r="D11439">
            <v>1</v>
          </cell>
          <cell r="E11439" t="str">
            <v>N</v>
          </cell>
        </row>
        <row r="11440">
          <cell r="C11440">
            <v>0</v>
          </cell>
          <cell r="D11440">
            <v>1</v>
          </cell>
          <cell r="E11440" t="str">
            <v>N</v>
          </cell>
        </row>
        <row r="11441">
          <cell r="C11441">
            <v>0</v>
          </cell>
          <cell r="D11441">
            <v>1</v>
          </cell>
          <cell r="E11441" t="str">
            <v>N</v>
          </cell>
        </row>
        <row r="11442">
          <cell r="C11442">
            <v>0</v>
          </cell>
          <cell r="D11442">
            <v>1</v>
          </cell>
          <cell r="E11442" t="str">
            <v>N</v>
          </cell>
        </row>
        <row r="11443">
          <cell r="C11443">
            <v>0</v>
          </cell>
          <cell r="D11443">
            <v>1</v>
          </cell>
          <cell r="E11443" t="str">
            <v>N</v>
          </cell>
        </row>
        <row r="11444">
          <cell r="C11444">
            <v>0</v>
          </cell>
          <cell r="D11444">
            <v>1</v>
          </cell>
          <cell r="E11444" t="str">
            <v>N</v>
          </cell>
        </row>
        <row r="11445">
          <cell r="C11445">
            <v>0</v>
          </cell>
          <cell r="D11445">
            <v>1</v>
          </cell>
          <cell r="E11445" t="str">
            <v>N</v>
          </cell>
        </row>
        <row r="11446">
          <cell r="C11446">
            <v>0</v>
          </cell>
          <cell r="D11446">
            <v>1</v>
          </cell>
          <cell r="E11446" t="str">
            <v>N</v>
          </cell>
        </row>
        <row r="11447">
          <cell r="C11447">
            <v>0</v>
          </cell>
          <cell r="D11447">
            <v>1</v>
          </cell>
          <cell r="E11447" t="str">
            <v>N</v>
          </cell>
        </row>
        <row r="11448">
          <cell r="C11448">
            <v>0</v>
          </cell>
          <cell r="D11448">
            <v>1</v>
          </cell>
          <cell r="E11448" t="str">
            <v>N</v>
          </cell>
        </row>
        <row r="11449">
          <cell r="C11449">
            <v>0</v>
          </cell>
          <cell r="D11449">
            <v>1</v>
          </cell>
          <cell r="E11449" t="str">
            <v>N</v>
          </cell>
        </row>
        <row r="11450">
          <cell r="C11450">
            <v>0</v>
          </cell>
          <cell r="D11450">
            <v>1</v>
          </cell>
          <cell r="E11450" t="str">
            <v>N</v>
          </cell>
        </row>
        <row r="11451">
          <cell r="C11451">
            <v>0</v>
          </cell>
          <cell r="D11451">
            <v>1</v>
          </cell>
          <cell r="E11451" t="str">
            <v>N</v>
          </cell>
        </row>
        <row r="11452">
          <cell r="C11452">
            <v>0</v>
          </cell>
          <cell r="D11452">
            <v>1</v>
          </cell>
          <cell r="E11452" t="str">
            <v>N</v>
          </cell>
        </row>
        <row r="11453">
          <cell r="C11453">
            <v>0</v>
          </cell>
          <cell r="D11453">
            <v>1</v>
          </cell>
          <cell r="E11453" t="str">
            <v>N</v>
          </cell>
        </row>
        <row r="11454">
          <cell r="C11454">
            <v>0</v>
          </cell>
          <cell r="D11454">
            <v>1</v>
          </cell>
          <cell r="E11454" t="str">
            <v>N</v>
          </cell>
        </row>
        <row r="11455">
          <cell r="C11455">
            <v>0</v>
          </cell>
          <cell r="D11455">
            <v>1</v>
          </cell>
          <cell r="E11455" t="str">
            <v>N</v>
          </cell>
        </row>
        <row r="11456">
          <cell r="C11456">
            <v>0</v>
          </cell>
          <cell r="D11456">
            <v>1</v>
          </cell>
          <cell r="E11456" t="str">
            <v>N</v>
          </cell>
        </row>
        <row r="11457">
          <cell r="C11457">
            <v>0</v>
          </cell>
          <cell r="D11457">
            <v>1</v>
          </cell>
          <cell r="E11457" t="str">
            <v>N</v>
          </cell>
        </row>
        <row r="11458">
          <cell r="C11458">
            <v>0</v>
          </cell>
          <cell r="D11458">
            <v>1</v>
          </cell>
          <cell r="E11458" t="str">
            <v>N</v>
          </cell>
        </row>
        <row r="11459">
          <cell r="C11459">
            <v>0</v>
          </cell>
          <cell r="D11459">
            <v>1</v>
          </cell>
          <cell r="E11459" t="str">
            <v>N</v>
          </cell>
        </row>
        <row r="11460">
          <cell r="C11460">
            <v>0</v>
          </cell>
          <cell r="D11460">
            <v>1</v>
          </cell>
          <cell r="E11460" t="str">
            <v>N</v>
          </cell>
        </row>
        <row r="11461">
          <cell r="C11461">
            <v>0</v>
          </cell>
          <cell r="D11461">
            <v>1</v>
          </cell>
          <cell r="E11461" t="str">
            <v>N</v>
          </cell>
        </row>
        <row r="11462">
          <cell r="C11462">
            <v>0</v>
          </cell>
          <cell r="D11462">
            <v>1</v>
          </cell>
          <cell r="E11462" t="str">
            <v>N</v>
          </cell>
        </row>
        <row r="11463">
          <cell r="C11463">
            <v>0</v>
          </cell>
          <cell r="D11463">
            <v>1</v>
          </cell>
          <cell r="E11463" t="str">
            <v>N</v>
          </cell>
        </row>
        <row r="11464">
          <cell r="C11464">
            <v>0</v>
          </cell>
          <cell r="D11464">
            <v>1</v>
          </cell>
          <cell r="E11464" t="str">
            <v>N</v>
          </cell>
        </row>
        <row r="11465">
          <cell r="C11465">
            <v>0</v>
          </cell>
          <cell r="D11465">
            <v>1</v>
          </cell>
          <cell r="E11465" t="str">
            <v>N</v>
          </cell>
        </row>
        <row r="11466">
          <cell r="C11466">
            <v>0</v>
          </cell>
          <cell r="D11466">
            <v>1</v>
          </cell>
          <cell r="E11466" t="str">
            <v>N</v>
          </cell>
        </row>
        <row r="11467">
          <cell r="C11467">
            <v>0</v>
          </cell>
          <cell r="D11467">
            <v>1</v>
          </cell>
          <cell r="E11467" t="str">
            <v>N</v>
          </cell>
        </row>
        <row r="11468">
          <cell r="C11468">
            <v>0</v>
          </cell>
          <cell r="D11468">
            <v>1</v>
          </cell>
          <cell r="E11468" t="str">
            <v>N</v>
          </cell>
        </row>
        <row r="11469">
          <cell r="C11469">
            <v>0</v>
          </cell>
          <cell r="D11469">
            <v>1</v>
          </cell>
          <cell r="E11469" t="str">
            <v>N</v>
          </cell>
        </row>
        <row r="11470">
          <cell r="C11470">
            <v>0</v>
          </cell>
          <cell r="D11470">
            <v>1</v>
          </cell>
          <cell r="E11470" t="str">
            <v>N</v>
          </cell>
        </row>
        <row r="11471">
          <cell r="C11471">
            <v>0</v>
          </cell>
          <cell r="D11471">
            <v>1</v>
          </cell>
          <cell r="E11471" t="str">
            <v>N</v>
          </cell>
        </row>
        <row r="11472">
          <cell r="C11472">
            <v>0</v>
          </cell>
          <cell r="D11472">
            <v>1</v>
          </cell>
          <cell r="E11472" t="str">
            <v>N</v>
          </cell>
        </row>
        <row r="11473">
          <cell r="C11473">
            <v>0</v>
          </cell>
          <cell r="D11473">
            <v>1</v>
          </cell>
          <cell r="E11473" t="str">
            <v>N</v>
          </cell>
        </row>
        <row r="11474">
          <cell r="C11474">
            <v>0</v>
          </cell>
          <cell r="D11474">
            <v>1</v>
          </cell>
          <cell r="E11474" t="str">
            <v>N</v>
          </cell>
        </row>
        <row r="11475">
          <cell r="C11475">
            <v>0</v>
          </cell>
          <cell r="D11475">
            <v>1</v>
          </cell>
          <cell r="E11475" t="str">
            <v>N</v>
          </cell>
        </row>
        <row r="11476">
          <cell r="C11476">
            <v>0</v>
          </cell>
          <cell r="D11476">
            <v>1</v>
          </cell>
          <cell r="E11476" t="str">
            <v>N</v>
          </cell>
        </row>
        <row r="11477">
          <cell r="C11477">
            <v>0</v>
          </cell>
          <cell r="D11477">
            <v>1</v>
          </cell>
          <cell r="E11477" t="str">
            <v>N</v>
          </cell>
        </row>
        <row r="11478">
          <cell r="C11478">
            <v>0</v>
          </cell>
          <cell r="D11478">
            <v>1</v>
          </cell>
          <cell r="E11478" t="str">
            <v>N</v>
          </cell>
        </row>
        <row r="11479">
          <cell r="C11479">
            <v>0</v>
          </cell>
          <cell r="D11479">
            <v>1</v>
          </cell>
          <cell r="E11479" t="str">
            <v>N</v>
          </cell>
        </row>
        <row r="11480">
          <cell r="C11480">
            <v>0</v>
          </cell>
          <cell r="D11480">
            <v>1</v>
          </cell>
          <cell r="E11480" t="str">
            <v>N</v>
          </cell>
        </row>
        <row r="11481">
          <cell r="C11481">
            <v>0</v>
          </cell>
          <cell r="D11481">
            <v>1</v>
          </cell>
          <cell r="E11481" t="str">
            <v>N</v>
          </cell>
        </row>
        <row r="11482">
          <cell r="C11482">
            <v>0</v>
          </cell>
          <cell r="D11482">
            <v>1</v>
          </cell>
          <cell r="E11482" t="str">
            <v>N</v>
          </cell>
        </row>
        <row r="11483">
          <cell r="C11483">
            <v>0</v>
          </cell>
          <cell r="D11483">
            <v>1</v>
          </cell>
          <cell r="E11483" t="str">
            <v>N</v>
          </cell>
        </row>
        <row r="11484">
          <cell r="C11484">
            <v>0</v>
          </cell>
          <cell r="D11484">
            <v>1</v>
          </cell>
          <cell r="E11484" t="str">
            <v>N</v>
          </cell>
        </row>
        <row r="11485">
          <cell r="C11485">
            <v>0</v>
          </cell>
          <cell r="D11485">
            <v>1</v>
          </cell>
          <cell r="E11485" t="str">
            <v>N</v>
          </cell>
        </row>
        <row r="11486">
          <cell r="C11486">
            <v>0</v>
          </cell>
          <cell r="D11486">
            <v>1</v>
          </cell>
          <cell r="E11486" t="str">
            <v>N</v>
          </cell>
        </row>
        <row r="11487">
          <cell r="C11487">
            <v>0</v>
          </cell>
          <cell r="D11487">
            <v>1</v>
          </cell>
          <cell r="E11487" t="str">
            <v>N</v>
          </cell>
        </row>
        <row r="11488">
          <cell r="C11488">
            <v>0</v>
          </cell>
          <cell r="D11488">
            <v>1</v>
          </cell>
          <cell r="E11488" t="str">
            <v>N</v>
          </cell>
        </row>
        <row r="11489">
          <cell r="C11489">
            <v>0</v>
          </cell>
          <cell r="D11489">
            <v>1</v>
          </cell>
          <cell r="E11489" t="str">
            <v>N</v>
          </cell>
        </row>
        <row r="11490">
          <cell r="C11490">
            <v>0</v>
          </cell>
          <cell r="D11490">
            <v>1</v>
          </cell>
          <cell r="E11490" t="str">
            <v>N</v>
          </cell>
        </row>
        <row r="11491">
          <cell r="C11491">
            <v>0</v>
          </cell>
          <cell r="D11491">
            <v>1</v>
          </cell>
          <cell r="E11491" t="str">
            <v>N</v>
          </cell>
        </row>
        <row r="11492">
          <cell r="C11492">
            <v>0</v>
          </cell>
          <cell r="D11492">
            <v>1</v>
          </cell>
          <cell r="E11492" t="str">
            <v>N</v>
          </cell>
        </row>
        <row r="11493">
          <cell r="C11493">
            <v>0</v>
          </cell>
          <cell r="D11493">
            <v>1</v>
          </cell>
          <cell r="E11493" t="str">
            <v>N</v>
          </cell>
        </row>
        <row r="11494">
          <cell r="C11494">
            <v>0</v>
          </cell>
          <cell r="D11494">
            <v>1</v>
          </cell>
          <cell r="E11494" t="str">
            <v>N</v>
          </cell>
        </row>
        <row r="11495">
          <cell r="C11495">
            <v>0</v>
          </cell>
          <cell r="D11495">
            <v>1</v>
          </cell>
          <cell r="E11495" t="str">
            <v>N</v>
          </cell>
        </row>
        <row r="11496">
          <cell r="C11496">
            <v>0</v>
          </cell>
          <cell r="D11496">
            <v>1</v>
          </cell>
          <cell r="E11496" t="str">
            <v>N</v>
          </cell>
        </row>
        <row r="11497">
          <cell r="C11497">
            <v>0</v>
          </cell>
          <cell r="D11497">
            <v>1</v>
          </cell>
          <cell r="E11497" t="str">
            <v>N</v>
          </cell>
        </row>
        <row r="11498">
          <cell r="C11498">
            <v>0</v>
          </cell>
          <cell r="D11498">
            <v>1</v>
          </cell>
          <cell r="E11498" t="str">
            <v>N</v>
          </cell>
        </row>
        <row r="11499">
          <cell r="C11499">
            <v>0</v>
          </cell>
          <cell r="D11499">
            <v>1</v>
          </cell>
          <cell r="E11499" t="str">
            <v>N</v>
          </cell>
        </row>
        <row r="11500">
          <cell r="C11500">
            <v>0</v>
          </cell>
          <cell r="D11500">
            <v>1</v>
          </cell>
          <cell r="E11500" t="str">
            <v>N</v>
          </cell>
        </row>
        <row r="11501">
          <cell r="C11501">
            <v>0</v>
          </cell>
          <cell r="D11501">
            <v>1</v>
          </cell>
          <cell r="E11501" t="str">
            <v>N</v>
          </cell>
        </row>
        <row r="11502">
          <cell r="C11502">
            <v>0</v>
          </cell>
          <cell r="D11502">
            <v>1</v>
          </cell>
          <cell r="E11502" t="str">
            <v>N</v>
          </cell>
        </row>
        <row r="11503">
          <cell r="C11503">
            <v>0</v>
          </cell>
          <cell r="D11503">
            <v>1</v>
          </cell>
          <cell r="E11503" t="str">
            <v>N</v>
          </cell>
        </row>
        <row r="11504">
          <cell r="C11504">
            <v>0</v>
          </cell>
          <cell r="D11504">
            <v>1</v>
          </cell>
          <cell r="E11504" t="str">
            <v>N</v>
          </cell>
        </row>
        <row r="11505">
          <cell r="C11505">
            <v>0</v>
          </cell>
          <cell r="D11505">
            <v>1</v>
          </cell>
          <cell r="E11505" t="str">
            <v>N</v>
          </cell>
        </row>
        <row r="11506">
          <cell r="C11506">
            <v>0</v>
          </cell>
          <cell r="D11506">
            <v>1</v>
          </cell>
          <cell r="E11506" t="str">
            <v>N</v>
          </cell>
        </row>
        <row r="11507">
          <cell r="C11507">
            <v>0</v>
          </cell>
          <cell r="D11507">
            <v>1</v>
          </cell>
          <cell r="E11507" t="str">
            <v>N</v>
          </cell>
        </row>
        <row r="11508">
          <cell r="C11508">
            <v>0</v>
          </cell>
          <cell r="D11508">
            <v>1</v>
          </cell>
          <cell r="E11508" t="str">
            <v>N</v>
          </cell>
        </row>
        <row r="11509">
          <cell r="C11509">
            <v>0</v>
          </cell>
          <cell r="D11509">
            <v>1</v>
          </cell>
          <cell r="E11509" t="str">
            <v>N</v>
          </cell>
        </row>
        <row r="11510">
          <cell r="C11510">
            <v>0</v>
          </cell>
          <cell r="D11510">
            <v>1</v>
          </cell>
          <cell r="E11510" t="str">
            <v>N</v>
          </cell>
        </row>
        <row r="11511">
          <cell r="C11511">
            <v>0</v>
          </cell>
          <cell r="D11511">
            <v>1</v>
          </cell>
          <cell r="E11511" t="str">
            <v>N</v>
          </cell>
        </row>
        <row r="11512">
          <cell r="C11512">
            <v>0</v>
          </cell>
          <cell r="D11512">
            <v>1</v>
          </cell>
          <cell r="E11512" t="str">
            <v>N</v>
          </cell>
        </row>
        <row r="11513">
          <cell r="C11513">
            <v>0</v>
          </cell>
          <cell r="D11513">
            <v>1</v>
          </cell>
          <cell r="E11513" t="str">
            <v>N</v>
          </cell>
        </row>
        <row r="11514">
          <cell r="C11514">
            <v>0</v>
          </cell>
          <cell r="D11514">
            <v>1</v>
          </cell>
          <cell r="E11514" t="str">
            <v>N</v>
          </cell>
        </row>
        <row r="11515">
          <cell r="C11515">
            <v>0</v>
          </cell>
          <cell r="D11515">
            <v>1</v>
          </cell>
          <cell r="E11515" t="str">
            <v>N</v>
          </cell>
        </row>
        <row r="11516">
          <cell r="C11516">
            <v>0</v>
          </cell>
          <cell r="D11516">
            <v>1</v>
          </cell>
          <cell r="E11516" t="str">
            <v>N</v>
          </cell>
        </row>
        <row r="11517">
          <cell r="C11517">
            <v>0</v>
          </cell>
          <cell r="D11517">
            <v>1</v>
          </cell>
          <cell r="E11517" t="str">
            <v>N</v>
          </cell>
        </row>
        <row r="11518">
          <cell r="C11518">
            <v>0</v>
          </cell>
          <cell r="D11518">
            <v>1</v>
          </cell>
          <cell r="E11518" t="str">
            <v>N</v>
          </cell>
        </row>
        <row r="11519">
          <cell r="C11519">
            <v>0</v>
          </cell>
          <cell r="D11519">
            <v>1</v>
          </cell>
          <cell r="E11519" t="str">
            <v>N</v>
          </cell>
        </row>
        <row r="11520">
          <cell r="C11520">
            <v>0</v>
          </cell>
          <cell r="D11520">
            <v>1</v>
          </cell>
          <cell r="E11520" t="str">
            <v>N</v>
          </cell>
        </row>
        <row r="11521">
          <cell r="C11521">
            <v>0</v>
          </cell>
          <cell r="D11521">
            <v>1</v>
          </cell>
          <cell r="E11521" t="str">
            <v>N</v>
          </cell>
        </row>
        <row r="11522">
          <cell r="C11522">
            <v>0</v>
          </cell>
          <cell r="D11522">
            <v>1</v>
          </cell>
          <cell r="E11522" t="str">
            <v>N</v>
          </cell>
        </row>
        <row r="11523">
          <cell r="C11523">
            <v>0</v>
          </cell>
          <cell r="D11523">
            <v>1</v>
          </cell>
          <cell r="E11523" t="str">
            <v>N</v>
          </cell>
        </row>
        <row r="11524">
          <cell r="C11524">
            <v>0</v>
          </cell>
          <cell r="D11524">
            <v>1</v>
          </cell>
          <cell r="E11524" t="str">
            <v>N</v>
          </cell>
        </row>
        <row r="11525">
          <cell r="C11525">
            <v>0</v>
          </cell>
          <cell r="D11525">
            <v>1</v>
          </cell>
          <cell r="E11525" t="str">
            <v>N</v>
          </cell>
        </row>
        <row r="11526">
          <cell r="C11526">
            <v>0</v>
          </cell>
          <cell r="D11526">
            <v>1</v>
          </cell>
          <cell r="E11526" t="str">
            <v>N</v>
          </cell>
        </row>
        <row r="11527">
          <cell r="C11527">
            <v>0</v>
          </cell>
          <cell r="D11527">
            <v>1</v>
          </cell>
          <cell r="E11527" t="str">
            <v>N</v>
          </cell>
        </row>
        <row r="11528">
          <cell r="C11528">
            <v>0</v>
          </cell>
          <cell r="D11528">
            <v>1</v>
          </cell>
          <cell r="E11528" t="str">
            <v>N</v>
          </cell>
        </row>
        <row r="11529">
          <cell r="C11529">
            <v>0</v>
          </cell>
          <cell r="D11529">
            <v>1</v>
          </cell>
          <cell r="E11529" t="str">
            <v>N</v>
          </cell>
        </row>
        <row r="11530">
          <cell r="C11530">
            <v>0</v>
          </cell>
          <cell r="D11530">
            <v>1</v>
          </cell>
          <cell r="E11530" t="str">
            <v>N</v>
          </cell>
        </row>
        <row r="11531">
          <cell r="C11531">
            <v>0</v>
          </cell>
          <cell r="D11531">
            <v>1</v>
          </cell>
          <cell r="E11531" t="str">
            <v>N</v>
          </cell>
        </row>
        <row r="11532">
          <cell r="C11532">
            <v>0</v>
          </cell>
          <cell r="D11532">
            <v>1</v>
          </cell>
          <cell r="E11532" t="str">
            <v>N</v>
          </cell>
        </row>
        <row r="11533">
          <cell r="C11533">
            <v>0</v>
          </cell>
          <cell r="D11533">
            <v>1</v>
          </cell>
          <cell r="E11533" t="str">
            <v>N</v>
          </cell>
        </row>
        <row r="11534">
          <cell r="C11534">
            <v>0</v>
          </cell>
          <cell r="D11534">
            <v>1</v>
          </cell>
          <cell r="E11534" t="str">
            <v>N</v>
          </cell>
        </row>
        <row r="11535">
          <cell r="C11535">
            <v>0</v>
          </cell>
          <cell r="D11535">
            <v>1</v>
          </cell>
          <cell r="E11535" t="str">
            <v>N</v>
          </cell>
        </row>
        <row r="11536">
          <cell r="C11536">
            <v>0</v>
          </cell>
          <cell r="D11536">
            <v>1</v>
          </cell>
          <cell r="E11536" t="str">
            <v>N</v>
          </cell>
        </row>
        <row r="11537">
          <cell r="C11537">
            <v>0</v>
          </cell>
          <cell r="D11537">
            <v>1</v>
          </cell>
          <cell r="E11537" t="str">
            <v>N</v>
          </cell>
        </row>
        <row r="11538">
          <cell r="C11538">
            <v>0</v>
          </cell>
          <cell r="D11538">
            <v>1</v>
          </cell>
          <cell r="E11538" t="str">
            <v>N</v>
          </cell>
        </row>
        <row r="11539">
          <cell r="C11539">
            <v>0</v>
          </cell>
          <cell r="D11539">
            <v>1</v>
          </cell>
          <cell r="E11539" t="str">
            <v>N</v>
          </cell>
        </row>
        <row r="11540">
          <cell r="C11540">
            <v>0</v>
          </cell>
          <cell r="D11540">
            <v>1</v>
          </cell>
          <cell r="E11540" t="str">
            <v>N</v>
          </cell>
        </row>
        <row r="11541">
          <cell r="C11541">
            <v>0</v>
          </cell>
          <cell r="D11541">
            <v>1</v>
          </cell>
          <cell r="E11541" t="str">
            <v>N</v>
          </cell>
        </row>
        <row r="11542">
          <cell r="C11542">
            <v>0</v>
          </cell>
          <cell r="D11542">
            <v>1</v>
          </cell>
          <cell r="E11542" t="str">
            <v>N</v>
          </cell>
        </row>
        <row r="11543">
          <cell r="C11543">
            <v>0</v>
          </cell>
          <cell r="D11543">
            <v>1</v>
          </cell>
          <cell r="E11543" t="str">
            <v>N</v>
          </cell>
        </row>
        <row r="11544">
          <cell r="C11544">
            <v>0</v>
          </cell>
          <cell r="D11544">
            <v>1</v>
          </cell>
          <cell r="E11544" t="str">
            <v>N</v>
          </cell>
        </row>
        <row r="11545">
          <cell r="C11545">
            <v>0</v>
          </cell>
          <cell r="D11545">
            <v>1</v>
          </cell>
          <cell r="E11545" t="str">
            <v>N</v>
          </cell>
        </row>
        <row r="11546">
          <cell r="C11546">
            <v>0</v>
          </cell>
          <cell r="D11546">
            <v>1</v>
          </cell>
          <cell r="E11546" t="str">
            <v>N</v>
          </cell>
        </row>
        <row r="11547">
          <cell r="C11547">
            <v>0</v>
          </cell>
          <cell r="D11547">
            <v>1</v>
          </cell>
          <cell r="E11547" t="str">
            <v>N</v>
          </cell>
        </row>
        <row r="11548">
          <cell r="C11548">
            <v>0</v>
          </cell>
          <cell r="D11548">
            <v>1</v>
          </cell>
          <cell r="E11548" t="str">
            <v>N</v>
          </cell>
        </row>
        <row r="11549">
          <cell r="C11549">
            <v>0</v>
          </cell>
          <cell r="D11549">
            <v>1</v>
          </cell>
          <cell r="E11549" t="str">
            <v>N</v>
          </cell>
        </row>
        <row r="11550">
          <cell r="C11550">
            <v>0</v>
          </cell>
          <cell r="D11550">
            <v>1</v>
          </cell>
          <cell r="E11550" t="str">
            <v>N</v>
          </cell>
        </row>
        <row r="11551">
          <cell r="C11551">
            <v>0</v>
          </cell>
          <cell r="D11551">
            <v>1</v>
          </cell>
          <cell r="E11551" t="str">
            <v>N</v>
          </cell>
        </row>
        <row r="11552">
          <cell r="C11552">
            <v>0</v>
          </cell>
          <cell r="D11552">
            <v>1</v>
          </cell>
          <cell r="E11552" t="str">
            <v>N</v>
          </cell>
        </row>
        <row r="11553">
          <cell r="C11553">
            <v>0</v>
          </cell>
          <cell r="D11553">
            <v>1</v>
          </cell>
          <cell r="E11553" t="str">
            <v>N</v>
          </cell>
        </row>
        <row r="11554">
          <cell r="C11554">
            <v>0</v>
          </cell>
          <cell r="D11554">
            <v>1</v>
          </cell>
          <cell r="E11554" t="str">
            <v>N</v>
          </cell>
        </row>
        <row r="11555">
          <cell r="C11555">
            <v>0</v>
          </cell>
          <cell r="D11555">
            <v>1</v>
          </cell>
          <cell r="E11555" t="str">
            <v>N</v>
          </cell>
        </row>
        <row r="11556">
          <cell r="C11556">
            <v>0</v>
          </cell>
          <cell r="D11556">
            <v>1</v>
          </cell>
          <cell r="E11556" t="str">
            <v>N</v>
          </cell>
        </row>
        <row r="11557">
          <cell r="C11557">
            <v>0</v>
          </cell>
          <cell r="D11557">
            <v>1</v>
          </cell>
          <cell r="E11557" t="str">
            <v>N</v>
          </cell>
        </row>
        <row r="11558">
          <cell r="C11558">
            <v>0</v>
          </cell>
          <cell r="D11558">
            <v>1</v>
          </cell>
          <cell r="E11558" t="str">
            <v>N</v>
          </cell>
        </row>
        <row r="11559">
          <cell r="C11559">
            <v>0</v>
          </cell>
          <cell r="D11559">
            <v>1</v>
          </cell>
          <cell r="E11559" t="str">
            <v>N</v>
          </cell>
        </row>
        <row r="11560">
          <cell r="C11560">
            <v>0</v>
          </cell>
          <cell r="D11560">
            <v>1</v>
          </cell>
          <cell r="E11560" t="str">
            <v>N</v>
          </cell>
        </row>
        <row r="11561">
          <cell r="C11561">
            <v>0</v>
          </cell>
          <cell r="D11561">
            <v>1</v>
          </cell>
          <cell r="E11561" t="str">
            <v>N</v>
          </cell>
        </row>
        <row r="11562">
          <cell r="C11562">
            <v>0</v>
          </cell>
          <cell r="D11562">
            <v>1</v>
          </cell>
          <cell r="E11562" t="str">
            <v>N</v>
          </cell>
        </row>
        <row r="11563">
          <cell r="C11563">
            <v>0</v>
          </cell>
          <cell r="D11563">
            <v>1</v>
          </cell>
          <cell r="E11563" t="str">
            <v>N</v>
          </cell>
        </row>
        <row r="11564">
          <cell r="C11564">
            <v>0</v>
          </cell>
          <cell r="D11564">
            <v>1</v>
          </cell>
          <cell r="E11564" t="str">
            <v>N</v>
          </cell>
        </row>
        <row r="11565">
          <cell r="C11565">
            <v>0</v>
          </cell>
          <cell r="D11565">
            <v>1</v>
          </cell>
          <cell r="E11565" t="str">
            <v>N</v>
          </cell>
        </row>
        <row r="11566">
          <cell r="C11566">
            <v>0</v>
          </cell>
          <cell r="D11566">
            <v>1</v>
          </cell>
          <cell r="E11566" t="str">
            <v>N</v>
          </cell>
        </row>
        <row r="11567">
          <cell r="C11567">
            <v>0</v>
          </cell>
          <cell r="D11567">
            <v>1</v>
          </cell>
          <cell r="E11567" t="str">
            <v>N</v>
          </cell>
        </row>
        <row r="11568">
          <cell r="C11568">
            <v>0</v>
          </cell>
          <cell r="D11568">
            <v>1</v>
          </cell>
          <cell r="E11568" t="str">
            <v>N</v>
          </cell>
        </row>
        <row r="11569">
          <cell r="C11569">
            <v>0</v>
          </cell>
          <cell r="D11569">
            <v>1</v>
          </cell>
          <cell r="E11569" t="str">
            <v>N</v>
          </cell>
        </row>
        <row r="11570">
          <cell r="C11570">
            <v>0</v>
          </cell>
          <cell r="D11570">
            <v>1</v>
          </cell>
          <cell r="E11570" t="str">
            <v>N</v>
          </cell>
        </row>
        <row r="11571">
          <cell r="C11571">
            <v>0</v>
          </cell>
          <cell r="D11571">
            <v>1</v>
          </cell>
          <cell r="E11571" t="str">
            <v>N</v>
          </cell>
        </row>
        <row r="11572">
          <cell r="C11572">
            <v>0</v>
          </cell>
          <cell r="D11572">
            <v>1</v>
          </cell>
          <cell r="E11572" t="str">
            <v>N</v>
          </cell>
        </row>
        <row r="11573">
          <cell r="C11573">
            <v>0</v>
          </cell>
          <cell r="D11573">
            <v>1</v>
          </cell>
          <cell r="E11573" t="str">
            <v>N</v>
          </cell>
        </row>
        <row r="11574">
          <cell r="C11574">
            <v>0</v>
          </cell>
          <cell r="D11574">
            <v>1</v>
          </cell>
          <cell r="E11574" t="str">
            <v>N</v>
          </cell>
        </row>
        <row r="11575">
          <cell r="C11575">
            <v>0</v>
          </cell>
          <cell r="D11575">
            <v>1</v>
          </cell>
          <cell r="E11575" t="str">
            <v>N</v>
          </cell>
        </row>
        <row r="11576">
          <cell r="C11576">
            <v>0</v>
          </cell>
          <cell r="D11576">
            <v>1</v>
          </cell>
          <cell r="E11576" t="str">
            <v>N</v>
          </cell>
        </row>
        <row r="11577">
          <cell r="C11577">
            <v>0</v>
          </cell>
          <cell r="D11577">
            <v>1</v>
          </cell>
          <cell r="E11577" t="str">
            <v>N</v>
          </cell>
        </row>
        <row r="11578">
          <cell r="C11578">
            <v>0</v>
          </cell>
          <cell r="D11578">
            <v>1</v>
          </cell>
          <cell r="E11578" t="str">
            <v>N</v>
          </cell>
        </row>
        <row r="11579">
          <cell r="C11579">
            <v>0</v>
          </cell>
          <cell r="D11579">
            <v>1</v>
          </cell>
          <cell r="E11579" t="str">
            <v>N</v>
          </cell>
        </row>
        <row r="11580">
          <cell r="C11580">
            <v>0</v>
          </cell>
          <cell r="D11580">
            <v>1</v>
          </cell>
          <cell r="E11580" t="str">
            <v>N</v>
          </cell>
        </row>
        <row r="11581">
          <cell r="C11581">
            <v>0</v>
          </cell>
          <cell r="D11581">
            <v>1</v>
          </cell>
          <cell r="E11581" t="str">
            <v>N</v>
          </cell>
        </row>
        <row r="11582">
          <cell r="C11582">
            <v>0</v>
          </cell>
          <cell r="D11582">
            <v>1</v>
          </cell>
          <cell r="E11582" t="str">
            <v>N</v>
          </cell>
        </row>
        <row r="11583">
          <cell r="C11583">
            <v>0</v>
          </cell>
          <cell r="D11583">
            <v>1</v>
          </cell>
          <cell r="E11583" t="str">
            <v>N</v>
          </cell>
        </row>
        <row r="11584">
          <cell r="C11584">
            <v>0</v>
          </cell>
          <cell r="D11584">
            <v>1</v>
          </cell>
          <cell r="E11584" t="str">
            <v>N</v>
          </cell>
        </row>
        <row r="11585">
          <cell r="C11585">
            <v>0</v>
          </cell>
          <cell r="D11585">
            <v>1</v>
          </cell>
          <cell r="E11585" t="str">
            <v>N</v>
          </cell>
        </row>
        <row r="11586">
          <cell r="C11586">
            <v>0</v>
          </cell>
          <cell r="D11586">
            <v>1</v>
          </cell>
          <cell r="E11586" t="str">
            <v>N</v>
          </cell>
        </row>
        <row r="11587">
          <cell r="C11587">
            <v>0</v>
          </cell>
          <cell r="D11587">
            <v>1</v>
          </cell>
          <cell r="E11587" t="str">
            <v>N</v>
          </cell>
        </row>
        <row r="11588">
          <cell r="C11588">
            <v>0</v>
          </cell>
          <cell r="D11588">
            <v>1</v>
          </cell>
          <cell r="E11588" t="str">
            <v>N</v>
          </cell>
        </row>
        <row r="11589">
          <cell r="C11589">
            <v>0</v>
          </cell>
          <cell r="D11589">
            <v>1</v>
          </cell>
          <cell r="E11589" t="str">
            <v>N</v>
          </cell>
        </row>
        <row r="11590">
          <cell r="C11590">
            <v>0</v>
          </cell>
          <cell r="D11590">
            <v>1</v>
          </cell>
          <cell r="E11590" t="str">
            <v>N</v>
          </cell>
        </row>
        <row r="11591">
          <cell r="C11591">
            <v>0</v>
          </cell>
          <cell r="D11591">
            <v>1</v>
          </cell>
          <cell r="E11591" t="str">
            <v>N</v>
          </cell>
        </row>
        <row r="11592">
          <cell r="C11592">
            <v>0</v>
          </cell>
          <cell r="D11592">
            <v>1</v>
          </cell>
          <cell r="E11592" t="str">
            <v>N</v>
          </cell>
        </row>
        <row r="11593">
          <cell r="C11593">
            <v>0</v>
          </cell>
          <cell r="D11593">
            <v>1</v>
          </cell>
          <cell r="E11593" t="str">
            <v>N</v>
          </cell>
        </row>
        <row r="11594">
          <cell r="C11594">
            <v>0</v>
          </cell>
          <cell r="D11594">
            <v>1</v>
          </cell>
          <cell r="E11594" t="str">
            <v>N</v>
          </cell>
        </row>
        <row r="11595">
          <cell r="C11595">
            <v>0</v>
          </cell>
          <cell r="D11595">
            <v>1</v>
          </cell>
          <cell r="E11595" t="str">
            <v>N</v>
          </cell>
        </row>
        <row r="11596">
          <cell r="C11596">
            <v>0</v>
          </cell>
          <cell r="D11596">
            <v>1</v>
          </cell>
          <cell r="E11596" t="str">
            <v>N</v>
          </cell>
        </row>
        <row r="11597">
          <cell r="C11597">
            <v>0</v>
          </cell>
          <cell r="D11597">
            <v>1</v>
          </cell>
          <cell r="E11597" t="str">
            <v>N</v>
          </cell>
        </row>
        <row r="11598">
          <cell r="C11598">
            <v>0</v>
          </cell>
          <cell r="D11598">
            <v>1</v>
          </cell>
          <cell r="E11598" t="str">
            <v>N</v>
          </cell>
        </row>
        <row r="11599">
          <cell r="C11599">
            <v>0</v>
          </cell>
          <cell r="D11599">
            <v>1</v>
          </cell>
          <cell r="E11599" t="str">
            <v>N</v>
          </cell>
        </row>
        <row r="11600">
          <cell r="C11600">
            <v>0</v>
          </cell>
          <cell r="D11600">
            <v>1</v>
          </cell>
          <cell r="E11600" t="str">
            <v>N</v>
          </cell>
        </row>
        <row r="11601">
          <cell r="C11601">
            <v>0</v>
          </cell>
          <cell r="D11601">
            <v>1</v>
          </cell>
          <cell r="E11601" t="str">
            <v>N</v>
          </cell>
        </row>
        <row r="11602">
          <cell r="C11602">
            <v>0</v>
          </cell>
          <cell r="D11602">
            <v>1</v>
          </cell>
          <cell r="E11602" t="str">
            <v>N</v>
          </cell>
        </row>
        <row r="11603">
          <cell r="C11603">
            <v>0</v>
          </cell>
          <cell r="D11603">
            <v>1</v>
          </cell>
          <cell r="E11603" t="str">
            <v>N</v>
          </cell>
        </row>
        <row r="11604">
          <cell r="C11604">
            <v>0</v>
          </cell>
          <cell r="D11604">
            <v>1</v>
          </cell>
          <cell r="E11604" t="str">
            <v>N</v>
          </cell>
        </row>
        <row r="11605">
          <cell r="C11605">
            <v>0</v>
          </cell>
          <cell r="D11605">
            <v>1</v>
          </cell>
          <cell r="E11605" t="str">
            <v>N</v>
          </cell>
        </row>
        <row r="11606">
          <cell r="C11606">
            <v>0</v>
          </cell>
          <cell r="D11606">
            <v>1</v>
          </cell>
          <cell r="E11606" t="str">
            <v>N</v>
          </cell>
        </row>
        <row r="11607">
          <cell r="C11607">
            <v>0</v>
          </cell>
          <cell r="D11607">
            <v>1</v>
          </cell>
          <cell r="E11607" t="str">
            <v>N</v>
          </cell>
        </row>
        <row r="11608">
          <cell r="C11608">
            <v>0</v>
          </cell>
          <cell r="D11608">
            <v>1</v>
          </cell>
          <cell r="E11608" t="str">
            <v>N</v>
          </cell>
        </row>
        <row r="11609">
          <cell r="C11609">
            <v>0</v>
          </cell>
          <cell r="D11609">
            <v>1</v>
          </cell>
          <cell r="E11609" t="str">
            <v>N</v>
          </cell>
        </row>
        <row r="11610">
          <cell r="C11610">
            <v>0</v>
          </cell>
          <cell r="D11610">
            <v>1</v>
          </cell>
          <cell r="E11610" t="str">
            <v>N</v>
          </cell>
        </row>
        <row r="11611">
          <cell r="C11611">
            <v>0</v>
          </cell>
          <cell r="D11611">
            <v>1</v>
          </cell>
          <cell r="E11611" t="str">
            <v>N</v>
          </cell>
        </row>
        <row r="11612">
          <cell r="C11612">
            <v>0</v>
          </cell>
          <cell r="D11612">
            <v>1</v>
          </cell>
          <cell r="E11612" t="str">
            <v>N</v>
          </cell>
        </row>
        <row r="11613">
          <cell r="C11613">
            <v>0</v>
          </cell>
          <cell r="D11613">
            <v>1</v>
          </cell>
          <cell r="E11613" t="str">
            <v>N</v>
          </cell>
        </row>
        <row r="11614">
          <cell r="C11614">
            <v>0</v>
          </cell>
          <cell r="D11614">
            <v>1</v>
          </cell>
          <cell r="E11614" t="str">
            <v>N</v>
          </cell>
        </row>
        <row r="11615">
          <cell r="C11615">
            <v>0</v>
          </cell>
          <cell r="D11615">
            <v>1</v>
          </cell>
          <cell r="E11615" t="str">
            <v>N</v>
          </cell>
        </row>
        <row r="11616">
          <cell r="C11616">
            <v>0</v>
          </cell>
          <cell r="D11616">
            <v>1</v>
          </cell>
          <cell r="E11616" t="str">
            <v>N</v>
          </cell>
        </row>
        <row r="11617">
          <cell r="C11617">
            <v>0</v>
          </cell>
          <cell r="D11617">
            <v>1</v>
          </cell>
          <cell r="E11617" t="str">
            <v>N</v>
          </cell>
        </row>
        <row r="11618">
          <cell r="C11618">
            <v>0</v>
          </cell>
          <cell r="D11618">
            <v>1</v>
          </cell>
          <cell r="E11618" t="str">
            <v>N</v>
          </cell>
        </row>
        <row r="11619">
          <cell r="C11619">
            <v>0</v>
          </cell>
          <cell r="D11619">
            <v>1</v>
          </cell>
          <cell r="E11619" t="str">
            <v>N</v>
          </cell>
        </row>
        <row r="11620">
          <cell r="C11620">
            <v>0</v>
          </cell>
          <cell r="D11620">
            <v>1</v>
          </cell>
          <cell r="E11620" t="str">
            <v>N</v>
          </cell>
        </row>
        <row r="11621">
          <cell r="C11621">
            <v>0</v>
          </cell>
          <cell r="D11621">
            <v>1</v>
          </cell>
          <cell r="E11621" t="str">
            <v>N</v>
          </cell>
        </row>
        <row r="11622">
          <cell r="C11622">
            <v>0</v>
          </cell>
          <cell r="D11622">
            <v>1</v>
          </cell>
          <cell r="E11622" t="str">
            <v>N</v>
          </cell>
        </row>
        <row r="11623">
          <cell r="C11623">
            <v>0</v>
          </cell>
          <cell r="D11623">
            <v>1</v>
          </cell>
          <cell r="E11623" t="str">
            <v>N</v>
          </cell>
        </row>
        <row r="11624">
          <cell r="C11624">
            <v>0</v>
          </cell>
          <cell r="D11624">
            <v>1</v>
          </cell>
          <cell r="E11624" t="str">
            <v>N</v>
          </cell>
        </row>
        <row r="11625">
          <cell r="C11625">
            <v>0</v>
          </cell>
          <cell r="D11625">
            <v>1</v>
          </cell>
          <cell r="E11625" t="str">
            <v>N</v>
          </cell>
        </row>
        <row r="11626">
          <cell r="C11626">
            <v>0</v>
          </cell>
          <cell r="D11626">
            <v>1</v>
          </cell>
          <cell r="E11626" t="str">
            <v>N</v>
          </cell>
        </row>
        <row r="11627">
          <cell r="C11627">
            <v>0</v>
          </cell>
          <cell r="D11627">
            <v>1</v>
          </cell>
          <cell r="E11627" t="str">
            <v>N</v>
          </cell>
        </row>
        <row r="11628">
          <cell r="C11628">
            <v>0</v>
          </cell>
          <cell r="D11628">
            <v>1</v>
          </cell>
          <cell r="E11628" t="str">
            <v>N</v>
          </cell>
        </row>
        <row r="11629">
          <cell r="C11629">
            <v>0</v>
          </cell>
          <cell r="D11629">
            <v>1</v>
          </cell>
          <cell r="E11629" t="str">
            <v>N</v>
          </cell>
        </row>
        <row r="11630">
          <cell r="C11630">
            <v>0</v>
          </cell>
          <cell r="D11630">
            <v>1</v>
          </cell>
          <cell r="E11630" t="str">
            <v>N</v>
          </cell>
        </row>
        <row r="11631">
          <cell r="C11631">
            <v>0</v>
          </cell>
          <cell r="D11631">
            <v>1</v>
          </cell>
          <cell r="E11631" t="str">
            <v>N</v>
          </cell>
        </row>
        <row r="11632">
          <cell r="C11632">
            <v>0</v>
          </cell>
          <cell r="D11632">
            <v>1</v>
          </cell>
          <cell r="E11632" t="str">
            <v>N</v>
          </cell>
        </row>
        <row r="11633">
          <cell r="C11633">
            <v>0</v>
          </cell>
          <cell r="D11633">
            <v>1</v>
          </cell>
          <cell r="E11633" t="str">
            <v>N</v>
          </cell>
        </row>
        <row r="11634">
          <cell r="C11634">
            <v>0</v>
          </cell>
          <cell r="D11634">
            <v>1</v>
          </cell>
          <cell r="E11634" t="str">
            <v>N</v>
          </cell>
        </row>
        <row r="11635">
          <cell r="C11635">
            <v>0</v>
          </cell>
          <cell r="D11635">
            <v>1</v>
          </cell>
          <cell r="E11635" t="str">
            <v>N</v>
          </cell>
        </row>
        <row r="11636">
          <cell r="C11636">
            <v>0</v>
          </cell>
          <cell r="D11636">
            <v>1</v>
          </cell>
          <cell r="E11636" t="str">
            <v>N</v>
          </cell>
        </row>
        <row r="11637">
          <cell r="C11637">
            <v>0</v>
          </cell>
          <cell r="D11637">
            <v>1</v>
          </cell>
          <cell r="E11637" t="str">
            <v>N</v>
          </cell>
        </row>
        <row r="11638">
          <cell r="C11638">
            <v>0</v>
          </cell>
          <cell r="D11638">
            <v>1</v>
          </cell>
          <cell r="E11638" t="str">
            <v>N</v>
          </cell>
        </row>
        <row r="11639">
          <cell r="C11639">
            <v>0</v>
          </cell>
          <cell r="D11639">
            <v>1</v>
          </cell>
          <cell r="E11639" t="str">
            <v>N</v>
          </cell>
        </row>
        <row r="11640">
          <cell r="C11640">
            <v>0</v>
          </cell>
          <cell r="D11640">
            <v>1</v>
          </cell>
          <cell r="E11640" t="str">
            <v>N</v>
          </cell>
        </row>
        <row r="11641">
          <cell r="C11641">
            <v>0</v>
          </cell>
          <cell r="D11641">
            <v>1</v>
          </cell>
          <cell r="E11641" t="str">
            <v>N</v>
          </cell>
        </row>
        <row r="11642">
          <cell r="C11642">
            <v>0</v>
          </cell>
          <cell r="D11642">
            <v>1</v>
          </cell>
          <cell r="E11642" t="str">
            <v>N</v>
          </cell>
        </row>
        <row r="11643">
          <cell r="C11643">
            <v>0</v>
          </cell>
          <cell r="D11643">
            <v>1</v>
          </cell>
          <cell r="E11643" t="str">
            <v>N</v>
          </cell>
        </row>
        <row r="11644">
          <cell r="C11644">
            <v>0</v>
          </cell>
          <cell r="D11644">
            <v>1</v>
          </cell>
          <cell r="E11644" t="str">
            <v>N</v>
          </cell>
        </row>
        <row r="11645">
          <cell r="C11645">
            <v>0</v>
          </cell>
          <cell r="D11645">
            <v>1</v>
          </cell>
          <cell r="E11645" t="str">
            <v>N</v>
          </cell>
        </row>
        <row r="11646">
          <cell r="C11646">
            <v>0</v>
          </cell>
          <cell r="D11646">
            <v>1</v>
          </cell>
          <cell r="E11646" t="str">
            <v>N</v>
          </cell>
        </row>
        <row r="11647">
          <cell r="C11647">
            <v>0</v>
          </cell>
          <cell r="D11647">
            <v>1</v>
          </cell>
          <cell r="E11647" t="str">
            <v>N</v>
          </cell>
        </row>
        <row r="11648">
          <cell r="C11648">
            <v>0</v>
          </cell>
          <cell r="D11648">
            <v>1</v>
          </cell>
          <cell r="E11648" t="str">
            <v>N</v>
          </cell>
        </row>
        <row r="11649">
          <cell r="C11649">
            <v>0</v>
          </cell>
          <cell r="D11649">
            <v>1</v>
          </cell>
          <cell r="E11649" t="str">
            <v>N</v>
          </cell>
        </row>
        <row r="11650">
          <cell r="C11650">
            <v>0</v>
          </cell>
          <cell r="D11650">
            <v>1</v>
          </cell>
          <cell r="E11650" t="str">
            <v>N</v>
          </cell>
        </row>
        <row r="11651">
          <cell r="C11651">
            <v>0</v>
          </cell>
          <cell r="D11651">
            <v>1</v>
          </cell>
          <cell r="E11651" t="str">
            <v>N</v>
          </cell>
        </row>
        <row r="11652">
          <cell r="C11652">
            <v>0</v>
          </cell>
          <cell r="D11652">
            <v>1</v>
          </cell>
          <cell r="E11652" t="str">
            <v>N</v>
          </cell>
        </row>
        <row r="11653">
          <cell r="C11653">
            <v>0</v>
          </cell>
          <cell r="D11653">
            <v>1</v>
          </cell>
          <cell r="E11653" t="str">
            <v>N</v>
          </cell>
        </row>
        <row r="11654">
          <cell r="C11654">
            <v>0</v>
          </cell>
          <cell r="D11654">
            <v>1</v>
          </cell>
          <cell r="E11654" t="str">
            <v>N</v>
          </cell>
        </row>
        <row r="11655">
          <cell r="C11655">
            <v>0</v>
          </cell>
          <cell r="D11655">
            <v>1</v>
          </cell>
          <cell r="E11655" t="str">
            <v>N</v>
          </cell>
        </row>
        <row r="11656">
          <cell r="C11656">
            <v>0</v>
          </cell>
          <cell r="D11656">
            <v>1</v>
          </cell>
          <cell r="E11656" t="str">
            <v>N</v>
          </cell>
        </row>
        <row r="11657">
          <cell r="C11657">
            <v>0</v>
          </cell>
          <cell r="D11657">
            <v>1</v>
          </cell>
          <cell r="E11657" t="str">
            <v>N</v>
          </cell>
        </row>
        <row r="11658">
          <cell r="C11658">
            <v>0</v>
          </cell>
          <cell r="D11658">
            <v>1</v>
          </cell>
          <cell r="E11658" t="str">
            <v>N</v>
          </cell>
        </row>
        <row r="11659">
          <cell r="C11659">
            <v>0</v>
          </cell>
          <cell r="D11659">
            <v>1</v>
          </cell>
          <cell r="E11659" t="str">
            <v>N</v>
          </cell>
        </row>
        <row r="11660">
          <cell r="C11660">
            <v>0</v>
          </cell>
          <cell r="D11660">
            <v>1</v>
          </cell>
          <cell r="E11660" t="str">
            <v>N</v>
          </cell>
        </row>
        <row r="11661">
          <cell r="C11661">
            <v>0</v>
          </cell>
          <cell r="D11661">
            <v>1</v>
          </cell>
          <cell r="E11661" t="str">
            <v>N</v>
          </cell>
        </row>
        <row r="11662">
          <cell r="C11662">
            <v>0</v>
          </cell>
          <cell r="D11662">
            <v>1</v>
          </cell>
          <cell r="E11662" t="str">
            <v>N</v>
          </cell>
        </row>
        <row r="11663">
          <cell r="C11663">
            <v>0</v>
          </cell>
          <cell r="D11663">
            <v>1</v>
          </cell>
          <cell r="E11663" t="str">
            <v>N</v>
          </cell>
        </row>
        <row r="11664">
          <cell r="C11664">
            <v>0</v>
          </cell>
          <cell r="D11664">
            <v>1</v>
          </cell>
          <cell r="E11664" t="str">
            <v>N</v>
          </cell>
        </row>
        <row r="11665">
          <cell r="C11665">
            <v>0</v>
          </cell>
          <cell r="D11665">
            <v>1</v>
          </cell>
          <cell r="E11665" t="str">
            <v>N</v>
          </cell>
        </row>
        <row r="11666">
          <cell r="C11666">
            <v>0</v>
          </cell>
          <cell r="D11666">
            <v>1</v>
          </cell>
          <cell r="E11666" t="str">
            <v>N</v>
          </cell>
        </row>
        <row r="11667">
          <cell r="C11667">
            <v>0</v>
          </cell>
          <cell r="D11667">
            <v>1</v>
          </cell>
          <cell r="E11667" t="str">
            <v>N</v>
          </cell>
        </row>
        <row r="11668">
          <cell r="C11668">
            <v>0</v>
          </cell>
          <cell r="D11668">
            <v>1</v>
          </cell>
          <cell r="E11668" t="str">
            <v>N</v>
          </cell>
        </row>
        <row r="11669">
          <cell r="C11669">
            <v>0</v>
          </cell>
          <cell r="D11669">
            <v>1</v>
          </cell>
          <cell r="E11669" t="str">
            <v>N</v>
          </cell>
        </row>
        <row r="11670">
          <cell r="C11670">
            <v>0</v>
          </cell>
          <cell r="D11670">
            <v>1</v>
          </cell>
          <cell r="E11670" t="str">
            <v>N</v>
          </cell>
        </row>
        <row r="11671">
          <cell r="C11671">
            <v>0</v>
          </cell>
          <cell r="D11671">
            <v>1</v>
          </cell>
          <cell r="E11671" t="str">
            <v>N</v>
          </cell>
        </row>
        <row r="11672">
          <cell r="C11672">
            <v>0</v>
          </cell>
          <cell r="D11672">
            <v>1</v>
          </cell>
          <cell r="E11672" t="str">
            <v>N</v>
          </cell>
        </row>
        <row r="11673">
          <cell r="C11673">
            <v>0</v>
          </cell>
          <cell r="D11673">
            <v>1</v>
          </cell>
          <cell r="E11673" t="str">
            <v>N</v>
          </cell>
        </row>
        <row r="11674">
          <cell r="C11674">
            <v>0</v>
          </cell>
          <cell r="D11674">
            <v>1</v>
          </cell>
          <cell r="E11674" t="str">
            <v>N</v>
          </cell>
        </row>
        <row r="11675">
          <cell r="C11675">
            <v>0</v>
          </cell>
          <cell r="D11675">
            <v>1</v>
          </cell>
          <cell r="E11675" t="str">
            <v>N</v>
          </cell>
        </row>
        <row r="11676">
          <cell r="C11676">
            <v>0</v>
          </cell>
          <cell r="D11676">
            <v>1</v>
          </cell>
          <cell r="E11676" t="str">
            <v>N</v>
          </cell>
        </row>
        <row r="11677">
          <cell r="C11677">
            <v>0</v>
          </cell>
          <cell r="D11677">
            <v>1</v>
          </cell>
          <cell r="E11677" t="str">
            <v>N</v>
          </cell>
        </row>
        <row r="11678">
          <cell r="C11678">
            <v>0</v>
          </cell>
          <cell r="D11678">
            <v>1</v>
          </cell>
          <cell r="E11678" t="str">
            <v>N</v>
          </cell>
        </row>
        <row r="11679">
          <cell r="C11679">
            <v>0</v>
          </cell>
          <cell r="D11679">
            <v>1</v>
          </cell>
          <cell r="E11679" t="str">
            <v>N</v>
          </cell>
        </row>
        <row r="11680">
          <cell r="C11680">
            <v>0</v>
          </cell>
          <cell r="D11680">
            <v>1</v>
          </cell>
          <cell r="E11680" t="str">
            <v>N</v>
          </cell>
        </row>
        <row r="11681">
          <cell r="C11681">
            <v>0</v>
          </cell>
          <cell r="D11681">
            <v>1</v>
          </cell>
          <cell r="E11681" t="str">
            <v>N</v>
          </cell>
        </row>
        <row r="11682">
          <cell r="C11682">
            <v>0</v>
          </cell>
          <cell r="D11682">
            <v>1</v>
          </cell>
          <cell r="E11682" t="str">
            <v>N</v>
          </cell>
        </row>
        <row r="11683">
          <cell r="C11683">
            <v>0</v>
          </cell>
          <cell r="D11683">
            <v>1</v>
          </cell>
          <cell r="E11683" t="str">
            <v>N</v>
          </cell>
        </row>
        <row r="11684">
          <cell r="C11684">
            <v>0</v>
          </cell>
          <cell r="D11684">
            <v>1</v>
          </cell>
          <cell r="E11684" t="str">
            <v>N</v>
          </cell>
        </row>
        <row r="11685">
          <cell r="C11685">
            <v>0</v>
          </cell>
          <cell r="D11685">
            <v>1</v>
          </cell>
          <cell r="E11685" t="str">
            <v>N</v>
          </cell>
        </row>
        <row r="11686">
          <cell r="C11686">
            <v>0</v>
          </cell>
          <cell r="D11686">
            <v>1</v>
          </cell>
          <cell r="E11686" t="str">
            <v>N</v>
          </cell>
        </row>
        <row r="11687">
          <cell r="C11687">
            <v>0</v>
          </cell>
          <cell r="D11687">
            <v>1</v>
          </cell>
          <cell r="E11687" t="str">
            <v>N</v>
          </cell>
        </row>
        <row r="11688">
          <cell r="C11688">
            <v>0</v>
          </cell>
          <cell r="D11688">
            <v>1</v>
          </cell>
          <cell r="E11688" t="str">
            <v>N</v>
          </cell>
        </row>
        <row r="11689">
          <cell r="C11689">
            <v>0</v>
          </cell>
          <cell r="D11689">
            <v>1</v>
          </cell>
          <cell r="E11689" t="str">
            <v>N</v>
          </cell>
        </row>
        <row r="11690">
          <cell r="C11690">
            <v>0</v>
          </cell>
          <cell r="D11690">
            <v>1</v>
          </cell>
          <cell r="E11690" t="str">
            <v>N</v>
          </cell>
        </row>
        <row r="11691">
          <cell r="C11691">
            <v>0</v>
          </cell>
          <cell r="D11691">
            <v>1</v>
          </cell>
          <cell r="E11691" t="str">
            <v>N</v>
          </cell>
        </row>
        <row r="11692">
          <cell r="C11692">
            <v>0</v>
          </cell>
          <cell r="D11692">
            <v>1</v>
          </cell>
          <cell r="E11692" t="str">
            <v>N</v>
          </cell>
        </row>
        <row r="11693">
          <cell r="C11693">
            <v>0</v>
          </cell>
          <cell r="D11693">
            <v>1</v>
          </cell>
          <cell r="E11693" t="str">
            <v>N</v>
          </cell>
        </row>
        <row r="11694">
          <cell r="C11694">
            <v>0</v>
          </cell>
          <cell r="D11694">
            <v>1</v>
          </cell>
          <cell r="E11694" t="str">
            <v>N</v>
          </cell>
        </row>
        <row r="11695">
          <cell r="C11695">
            <v>0</v>
          </cell>
          <cell r="D11695">
            <v>1</v>
          </cell>
          <cell r="E11695" t="str">
            <v>N</v>
          </cell>
        </row>
        <row r="11696">
          <cell r="C11696">
            <v>0</v>
          </cell>
          <cell r="D11696">
            <v>1</v>
          </cell>
          <cell r="E11696" t="str">
            <v>N</v>
          </cell>
        </row>
        <row r="11697">
          <cell r="C11697">
            <v>0</v>
          </cell>
          <cell r="D11697">
            <v>1</v>
          </cell>
          <cell r="E11697" t="str">
            <v>N</v>
          </cell>
        </row>
        <row r="11698">
          <cell r="C11698">
            <v>0</v>
          </cell>
          <cell r="D11698">
            <v>1</v>
          </cell>
          <cell r="E11698" t="str">
            <v>N</v>
          </cell>
        </row>
        <row r="11699">
          <cell r="C11699">
            <v>0</v>
          </cell>
          <cell r="D11699">
            <v>1</v>
          </cell>
          <cell r="E11699" t="str">
            <v>N</v>
          </cell>
        </row>
        <row r="11700">
          <cell r="C11700">
            <v>0</v>
          </cell>
          <cell r="D11700">
            <v>1</v>
          </cell>
          <cell r="E11700" t="str">
            <v>N</v>
          </cell>
        </row>
        <row r="11701">
          <cell r="C11701">
            <v>0</v>
          </cell>
          <cell r="D11701">
            <v>1</v>
          </cell>
          <cell r="E11701" t="str">
            <v>N</v>
          </cell>
        </row>
        <row r="11702">
          <cell r="C11702">
            <v>0</v>
          </cell>
          <cell r="D11702">
            <v>1</v>
          </cell>
          <cell r="E11702" t="str">
            <v>N</v>
          </cell>
        </row>
        <row r="11703">
          <cell r="C11703">
            <v>0</v>
          </cell>
          <cell r="D11703">
            <v>1</v>
          </cell>
          <cell r="E11703" t="str">
            <v>N</v>
          </cell>
        </row>
        <row r="11704">
          <cell r="C11704">
            <v>0</v>
          </cell>
          <cell r="D11704">
            <v>1</v>
          </cell>
          <cell r="E11704" t="str">
            <v>N</v>
          </cell>
        </row>
        <row r="11705">
          <cell r="C11705">
            <v>0</v>
          </cell>
          <cell r="D11705">
            <v>1</v>
          </cell>
          <cell r="E11705" t="str">
            <v>N</v>
          </cell>
        </row>
        <row r="11706">
          <cell r="C11706">
            <v>0</v>
          </cell>
          <cell r="D11706">
            <v>1</v>
          </cell>
          <cell r="E11706" t="str">
            <v>N</v>
          </cell>
        </row>
        <row r="11707">
          <cell r="C11707">
            <v>0</v>
          </cell>
          <cell r="D11707">
            <v>1</v>
          </cell>
          <cell r="E11707" t="str">
            <v>N</v>
          </cell>
        </row>
        <row r="11708">
          <cell r="C11708">
            <v>0</v>
          </cell>
          <cell r="D11708">
            <v>1</v>
          </cell>
          <cell r="E11708" t="str">
            <v>N</v>
          </cell>
        </row>
        <row r="11709">
          <cell r="C11709">
            <v>0</v>
          </cell>
          <cell r="D11709">
            <v>1</v>
          </cell>
          <cell r="E11709" t="str">
            <v>N</v>
          </cell>
        </row>
        <row r="11710">
          <cell r="C11710">
            <v>0</v>
          </cell>
          <cell r="D11710">
            <v>1</v>
          </cell>
          <cell r="E11710" t="str">
            <v>N</v>
          </cell>
        </row>
        <row r="11711">
          <cell r="C11711">
            <v>0</v>
          </cell>
          <cell r="D11711">
            <v>1</v>
          </cell>
          <cell r="E11711" t="str">
            <v>N</v>
          </cell>
        </row>
        <row r="11712">
          <cell r="C11712">
            <v>0</v>
          </cell>
          <cell r="D11712">
            <v>1</v>
          </cell>
          <cell r="E11712" t="str">
            <v>N</v>
          </cell>
        </row>
        <row r="11713">
          <cell r="C11713">
            <v>0</v>
          </cell>
          <cell r="D11713">
            <v>1</v>
          </cell>
          <cell r="E11713" t="str">
            <v>N</v>
          </cell>
        </row>
        <row r="11714">
          <cell r="C11714">
            <v>0</v>
          </cell>
          <cell r="D11714">
            <v>1</v>
          </cell>
          <cell r="E11714" t="str">
            <v>N</v>
          </cell>
        </row>
        <row r="11715">
          <cell r="C11715">
            <v>0</v>
          </cell>
          <cell r="D11715">
            <v>1</v>
          </cell>
          <cell r="E11715" t="str">
            <v>N</v>
          </cell>
        </row>
        <row r="11716">
          <cell r="C11716">
            <v>0</v>
          </cell>
          <cell r="D11716">
            <v>1</v>
          </cell>
          <cell r="E11716" t="str">
            <v>N</v>
          </cell>
        </row>
        <row r="11717">
          <cell r="C11717">
            <v>0</v>
          </cell>
          <cell r="D11717">
            <v>1</v>
          </cell>
          <cell r="E11717" t="str">
            <v>N</v>
          </cell>
        </row>
        <row r="11718">
          <cell r="C11718">
            <v>0</v>
          </cell>
          <cell r="D11718">
            <v>1</v>
          </cell>
          <cell r="E11718" t="str">
            <v>N</v>
          </cell>
        </row>
        <row r="11719">
          <cell r="C11719">
            <v>0</v>
          </cell>
          <cell r="D11719">
            <v>1</v>
          </cell>
          <cell r="E11719" t="str">
            <v>N</v>
          </cell>
        </row>
        <row r="11720">
          <cell r="C11720">
            <v>0</v>
          </cell>
          <cell r="D11720">
            <v>1</v>
          </cell>
          <cell r="E11720" t="str">
            <v>N</v>
          </cell>
        </row>
        <row r="11721">
          <cell r="C11721">
            <v>0</v>
          </cell>
          <cell r="D11721">
            <v>1</v>
          </cell>
          <cell r="E11721" t="str">
            <v>N</v>
          </cell>
        </row>
        <row r="11722">
          <cell r="C11722">
            <v>0</v>
          </cell>
          <cell r="D11722">
            <v>1</v>
          </cell>
          <cell r="E11722" t="str">
            <v>N</v>
          </cell>
        </row>
        <row r="11723">
          <cell r="C11723">
            <v>0</v>
          </cell>
          <cell r="D11723">
            <v>1</v>
          </cell>
          <cell r="E11723" t="str">
            <v>N</v>
          </cell>
        </row>
        <row r="11724">
          <cell r="C11724">
            <v>0</v>
          </cell>
          <cell r="D11724">
            <v>1</v>
          </cell>
          <cell r="E11724" t="str">
            <v>N</v>
          </cell>
        </row>
        <row r="11725">
          <cell r="C11725">
            <v>0</v>
          </cell>
          <cell r="D11725">
            <v>1</v>
          </cell>
          <cell r="E11725" t="str">
            <v>N</v>
          </cell>
        </row>
        <row r="11726">
          <cell r="C11726">
            <v>0</v>
          </cell>
          <cell r="D11726">
            <v>1</v>
          </cell>
          <cell r="E11726" t="str">
            <v>N</v>
          </cell>
        </row>
        <row r="11727">
          <cell r="C11727">
            <v>0</v>
          </cell>
          <cell r="D11727">
            <v>1</v>
          </cell>
          <cell r="E11727" t="str">
            <v>N</v>
          </cell>
        </row>
        <row r="11728">
          <cell r="C11728">
            <v>0</v>
          </cell>
          <cell r="D11728">
            <v>1</v>
          </cell>
          <cell r="E11728" t="str">
            <v>N</v>
          </cell>
        </row>
        <row r="11729">
          <cell r="C11729">
            <v>0</v>
          </cell>
          <cell r="D11729">
            <v>1</v>
          </cell>
          <cell r="E11729" t="str">
            <v>N</v>
          </cell>
        </row>
        <row r="11730">
          <cell r="C11730">
            <v>0</v>
          </cell>
          <cell r="D11730">
            <v>1</v>
          </cell>
          <cell r="E11730" t="str">
            <v>N</v>
          </cell>
        </row>
        <row r="11731">
          <cell r="C11731">
            <v>0</v>
          </cell>
          <cell r="D11731">
            <v>1</v>
          </cell>
          <cell r="E11731" t="str">
            <v>N</v>
          </cell>
        </row>
        <row r="11732">
          <cell r="C11732">
            <v>0</v>
          </cell>
          <cell r="D11732">
            <v>1</v>
          </cell>
          <cell r="E11732" t="str">
            <v>N</v>
          </cell>
        </row>
        <row r="11733">
          <cell r="C11733">
            <v>0</v>
          </cell>
          <cell r="D11733">
            <v>1</v>
          </cell>
          <cell r="E11733" t="str">
            <v>N</v>
          </cell>
        </row>
        <row r="11734">
          <cell r="C11734">
            <v>0</v>
          </cell>
          <cell r="D11734">
            <v>1</v>
          </cell>
          <cell r="E11734" t="str">
            <v>N</v>
          </cell>
        </row>
        <row r="11735">
          <cell r="C11735">
            <v>0</v>
          </cell>
          <cell r="D11735">
            <v>1</v>
          </cell>
          <cell r="E11735" t="str">
            <v>N</v>
          </cell>
        </row>
        <row r="11736">
          <cell r="C11736">
            <v>0</v>
          </cell>
          <cell r="D11736">
            <v>1</v>
          </cell>
          <cell r="E11736" t="str">
            <v>N</v>
          </cell>
        </row>
        <row r="11737">
          <cell r="C11737">
            <v>0</v>
          </cell>
          <cell r="D11737">
            <v>1</v>
          </cell>
          <cell r="E11737" t="str">
            <v>N</v>
          </cell>
        </row>
        <row r="11738">
          <cell r="C11738">
            <v>0</v>
          </cell>
          <cell r="D11738">
            <v>1</v>
          </cell>
          <cell r="E11738" t="str">
            <v>N</v>
          </cell>
        </row>
        <row r="11739">
          <cell r="C11739">
            <v>0</v>
          </cell>
          <cell r="D11739">
            <v>1</v>
          </cell>
          <cell r="E11739" t="str">
            <v>N</v>
          </cell>
        </row>
        <row r="11740">
          <cell r="C11740">
            <v>0</v>
          </cell>
          <cell r="D11740">
            <v>1</v>
          </cell>
          <cell r="E11740" t="str">
            <v>N</v>
          </cell>
        </row>
        <row r="11741">
          <cell r="C11741">
            <v>0</v>
          </cell>
          <cell r="D11741">
            <v>1</v>
          </cell>
          <cell r="E11741" t="str">
            <v>N</v>
          </cell>
        </row>
        <row r="11742">
          <cell r="C11742">
            <v>0</v>
          </cell>
          <cell r="D11742">
            <v>1</v>
          </cell>
          <cell r="E11742" t="str">
            <v>N</v>
          </cell>
        </row>
        <row r="11743">
          <cell r="C11743">
            <v>0</v>
          </cell>
          <cell r="D11743">
            <v>1</v>
          </cell>
          <cell r="E11743" t="str">
            <v>N</v>
          </cell>
        </row>
        <row r="11744">
          <cell r="C11744">
            <v>0</v>
          </cell>
          <cell r="D11744">
            <v>1</v>
          </cell>
          <cell r="E11744" t="str">
            <v>N</v>
          </cell>
        </row>
        <row r="11745">
          <cell r="C11745">
            <v>0</v>
          </cell>
          <cell r="D11745">
            <v>1</v>
          </cell>
          <cell r="E11745" t="str">
            <v>N</v>
          </cell>
        </row>
        <row r="11746">
          <cell r="C11746">
            <v>0</v>
          </cell>
          <cell r="D11746">
            <v>1</v>
          </cell>
          <cell r="E11746" t="str">
            <v>N</v>
          </cell>
        </row>
        <row r="11747">
          <cell r="C11747">
            <v>0</v>
          </cell>
          <cell r="D11747">
            <v>1</v>
          </cell>
          <cell r="E11747" t="str">
            <v>N</v>
          </cell>
        </row>
        <row r="11748">
          <cell r="C11748">
            <v>0</v>
          </cell>
          <cell r="D11748">
            <v>1</v>
          </cell>
          <cell r="E11748" t="str">
            <v>N</v>
          </cell>
        </row>
        <row r="11749">
          <cell r="C11749">
            <v>0</v>
          </cell>
          <cell r="D11749">
            <v>1</v>
          </cell>
          <cell r="E11749" t="str">
            <v>N</v>
          </cell>
        </row>
        <row r="11750">
          <cell r="C11750">
            <v>0</v>
          </cell>
          <cell r="D11750">
            <v>1</v>
          </cell>
          <cell r="E11750" t="str">
            <v>N</v>
          </cell>
        </row>
        <row r="11751">
          <cell r="C11751">
            <v>0</v>
          </cell>
          <cell r="D11751">
            <v>1</v>
          </cell>
          <cell r="E11751" t="str">
            <v>N</v>
          </cell>
        </row>
        <row r="11752">
          <cell r="C11752">
            <v>0</v>
          </cell>
          <cell r="D11752">
            <v>1</v>
          </cell>
          <cell r="E11752" t="str">
            <v>N</v>
          </cell>
        </row>
        <row r="11753">
          <cell r="C11753">
            <v>0</v>
          </cell>
          <cell r="D11753">
            <v>1</v>
          </cell>
          <cell r="E11753" t="str">
            <v>N</v>
          </cell>
        </row>
        <row r="11754">
          <cell r="C11754">
            <v>0</v>
          </cell>
          <cell r="D11754">
            <v>1</v>
          </cell>
          <cell r="E11754" t="str">
            <v>N</v>
          </cell>
        </row>
        <row r="11755">
          <cell r="C11755">
            <v>0</v>
          </cell>
          <cell r="D11755">
            <v>1</v>
          </cell>
          <cell r="E11755" t="str">
            <v>N</v>
          </cell>
        </row>
        <row r="11756">
          <cell r="C11756">
            <v>0</v>
          </cell>
          <cell r="D11756">
            <v>1</v>
          </cell>
          <cell r="E11756" t="str">
            <v>N</v>
          </cell>
        </row>
        <row r="11757">
          <cell r="C11757">
            <v>0</v>
          </cell>
          <cell r="D11757">
            <v>1</v>
          </cell>
          <cell r="E11757" t="str">
            <v>N</v>
          </cell>
        </row>
        <row r="11758">
          <cell r="C11758">
            <v>0</v>
          </cell>
          <cell r="D11758">
            <v>1</v>
          </cell>
          <cell r="E11758" t="str">
            <v>N</v>
          </cell>
        </row>
        <row r="11759">
          <cell r="C11759">
            <v>0</v>
          </cell>
          <cell r="D11759">
            <v>1</v>
          </cell>
          <cell r="E11759" t="str">
            <v>N</v>
          </cell>
        </row>
        <row r="11760">
          <cell r="C11760">
            <v>0</v>
          </cell>
          <cell r="D11760">
            <v>1</v>
          </cell>
          <cell r="E11760" t="str">
            <v>N</v>
          </cell>
        </row>
        <row r="11761">
          <cell r="C11761">
            <v>0</v>
          </cell>
          <cell r="D11761">
            <v>1</v>
          </cell>
          <cell r="E11761" t="str">
            <v>N</v>
          </cell>
        </row>
        <row r="11762">
          <cell r="C11762">
            <v>0</v>
          </cell>
          <cell r="D11762">
            <v>1</v>
          </cell>
          <cell r="E11762" t="str">
            <v>N</v>
          </cell>
        </row>
        <row r="11763">
          <cell r="C11763">
            <v>0</v>
          </cell>
          <cell r="D11763">
            <v>1</v>
          </cell>
          <cell r="E11763" t="str">
            <v>N</v>
          </cell>
        </row>
        <row r="11764">
          <cell r="C11764">
            <v>0</v>
          </cell>
          <cell r="D11764">
            <v>1</v>
          </cell>
          <cell r="E11764" t="str">
            <v>N</v>
          </cell>
        </row>
        <row r="11765">
          <cell r="C11765">
            <v>0</v>
          </cell>
          <cell r="D11765">
            <v>1</v>
          </cell>
          <cell r="E11765" t="str">
            <v>N</v>
          </cell>
        </row>
        <row r="11766">
          <cell r="C11766">
            <v>0</v>
          </cell>
          <cell r="D11766">
            <v>1</v>
          </cell>
          <cell r="E11766" t="str">
            <v>N</v>
          </cell>
        </row>
        <row r="11767">
          <cell r="C11767">
            <v>0</v>
          </cell>
          <cell r="D11767">
            <v>1</v>
          </cell>
          <cell r="E11767" t="str">
            <v>N</v>
          </cell>
        </row>
        <row r="11768">
          <cell r="C11768">
            <v>0</v>
          </cell>
          <cell r="D11768">
            <v>1</v>
          </cell>
          <cell r="E11768" t="str">
            <v>N</v>
          </cell>
        </row>
        <row r="11769">
          <cell r="C11769">
            <v>0</v>
          </cell>
          <cell r="D11769">
            <v>1</v>
          </cell>
          <cell r="E11769" t="str">
            <v>N</v>
          </cell>
        </row>
        <row r="11770">
          <cell r="C11770">
            <v>0</v>
          </cell>
          <cell r="D11770">
            <v>1</v>
          </cell>
          <cell r="E11770" t="str">
            <v>N</v>
          </cell>
        </row>
        <row r="11771">
          <cell r="C11771">
            <v>0</v>
          </cell>
          <cell r="D11771">
            <v>1</v>
          </cell>
          <cell r="E11771" t="str">
            <v>N</v>
          </cell>
        </row>
        <row r="11772">
          <cell r="C11772">
            <v>0</v>
          </cell>
          <cell r="D11772">
            <v>1</v>
          </cell>
          <cell r="E11772" t="str">
            <v>N</v>
          </cell>
        </row>
        <row r="11773">
          <cell r="C11773">
            <v>0</v>
          </cell>
          <cell r="D11773">
            <v>1</v>
          </cell>
          <cell r="E11773" t="str">
            <v>N</v>
          </cell>
        </row>
        <row r="11774">
          <cell r="C11774">
            <v>0</v>
          </cell>
          <cell r="D11774">
            <v>1</v>
          </cell>
          <cell r="E11774" t="str">
            <v>N</v>
          </cell>
        </row>
        <row r="11775">
          <cell r="C11775">
            <v>0</v>
          </cell>
          <cell r="D11775">
            <v>1</v>
          </cell>
          <cell r="E11775" t="str">
            <v>N</v>
          </cell>
        </row>
        <row r="11776">
          <cell r="C11776">
            <v>0</v>
          </cell>
          <cell r="D11776">
            <v>1</v>
          </cell>
          <cell r="E11776" t="str">
            <v>N</v>
          </cell>
        </row>
        <row r="11777">
          <cell r="C11777">
            <v>0</v>
          </cell>
          <cell r="D11777">
            <v>1</v>
          </cell>
          <cell r="E11777" t="str">
            <v>N</v>
          </cell>
        </row>
        <row r="11778">
          <cell r="C11778">
            <v>0</v>
          </cell>
          <cell r="D11778">
            <v>1</v>
          </cell>
          <cell r="E11778" t="str">
            <v>N</v>
          </cell>
        </row>
        <row r="11779">
          <cell r="C11779">
            <v>0</v>
          </cell>
          <cell r="D11779">
            <v>1</v>
          </cell>
          <cell r="E11779" t="str">
            <v>N</v>
          </cell>
        </row>
        <row r="11780">
          <cell r="C11780">
            <v>0</v>
          </cell>
          <cell r="D11780">
            <v>1</v>
          </cell>
          <cell r="E11780" t="str">
            <v>N</v>
          </cell>
        </row>
        <row r="11781">
          <cell r="C11781">
            <v>0</v>
          </cell>
          <cell r="D11781">
            <v>1</v>
          </cell>
          <cell r="E11781" t="str">
            <v>N</v>
          </cell>
        </row>
        <row r="11782">
          <cell r="C11782">
            <v>0</v>
          </cell>
          <cell r="D11782">
            <v>1</v>
          </cell>
          <cell r="E11782" t="str">
            <v>N</v>
          </cell>
        </row>
        <row r="11783">
          <cell r="C11783">
            <v>0</v>
          </cell>
          <cell r="D11783">
            <v>1</v>
          </cell>
          <cell r="E11783" t="str">
            <v>N</v>
          </cell>
        </row>
        <row r="11784">
          <cell r="C11784">
            <v>0</v>
          </cell>
          <cell r="D11784">
            <v>1</v>
          </cell>
          <cell r="E11784" t="str">
            <v>N</v>
          </cell>
        </row>
        <row r="11785">
          <cell r="C11785">
            <v>0</v>
          </cell>
          <cell r="D11785">
            <v>1</v>
          </cell>
          <cell r="E11785" t="str">
            <v>N</v>
          </cell>
        </row>
        <row r="11786">
          <cell r="C11786">
            <v>0</v>
          </cell>
          <cell r="D11786">
            <v>1</v>
          </cell>
          <cell r="E11786" t="str">
            <v>N</v>
          </cell>
        </row>
        <row r="11787">
          <cell r="C11787">
            <v>0</v>
          </cell>
          <cell r="D11787">
            <v>1</v>
          </cell>
          <cell r="E11787" t="str">
            <v>N</v>
          </cell>
        </row>
        <row r="11788">
          <cell r="C11788">
            <v>0</v>
          </cell>
          <cell r="D11788">
            <v>1</v>
          </cell>
          <cell r="E11788" t="str">
            <v>N</v>
          </cell>
        </row>
        <row r="11789">
          <cell r="C11789">
            <v>0</v>
          </cell>
          <cell r="D11789">
            <v>1</v>
          </cell>
          <cell r="E11789" t="str">
            <v>N</v>
          </cell>
        </row>
        <row r="11790">
          <cell r="C11790">
            <v>0</v>
          </cell>
          <cell r="D11790">
            <v>1</v>
          </cell>
          <cell r="E11790" t="str">
            <v>N</v>
          </cell>
        </row>
        <row r="11791">
          <cell r="C11791">
            <v>0</v>
          </cell>
          <cell r="D11791">
            <v>1</v>
          </cell>
          <cell r="E11791" t="str">
            <v>N</v>
          </cell>
        </row>
        <row r="11792">
          <cell r="C11792">
            <v>0</v>
          </cell>
          <cell r="D11792">
            <v>1</v>
          </cell>
          <cell r="E11792" t="str">
            <v>N</v>
          </cell>
        </row>
        <row r="11793">
          <cell r="C11793">
            <v>0</v>
          </cell>
          <cell r="D11793">
            <v>1</v>
          </cell>
          <cell r="E11793" t="str">
            <v>N</v>
          </cell>
        </row>
        <row r="11794">
          <cell r="C11794">
            <v>0</v>
          </cell>
          <cell r="D11794">
            <v>1</v>
          </cell>
          <cell r="E11794" t="str">
            <v>N</v>
          </cell>
        </row>
        <row r="11795">
          <cell r="C11795">
            <v>0</v>
          </cell>
          <cell r="D11795">
            <v>1</v>
          </cell>
          <cell r="E11795" t="str">
            <v>N</v>
          </cell>
        </row>
        <row r="11796">
          <cell r="C11796">
            <v>0</v>
          </cell>
          <cell r="D11796">
            <v>1</v>
          </cell>
          <cell r="E11796" t="str">
            <v>N</v>
          </cell>
        </row>
        <row r="11797">
          <cell r="C11797">
            <v>0</v>
          </cell>
          <cell r="D11797">
            <v>1</v>
          </cell>
          <cell r="E11797" t="str">
            <v>N</v>
          </cell>
        </row>
        <row r="11798">
          <cell r="C11798">
            <v>0</v>
          </cell>
          <cell r="D11798">
            <v>1</v>
          </cell>
          <cell r="E11798" t="str">
            <v>N</v>
          </cell>
        </row>
        <row r="11799">
          <cell r="C11799">
            <v>0</v>
          </cell>
          <cell r="D11799">
            <v>1</v>
          </cell>
          <cell r="E11799" t="str">
            <v>N</v>
          </cell>
        </row>
        <row r="11800">
          <cell r="C11800">
            <v>0</v>
          </cell>
          <cell r="D11800">
            <v>1</v>
          </cell>
          <cell r="E11800" t="str">
            <v>N</v>
          </cell>
        </row>
        <row r="11801">
          <cell r="C11801">
            <v>0</v>
          </cell>
          <cell r="D11801">
            <v>1</v>
          </cell>
          <cell r="E11801" t="str">
            <v>N</v>
          </cell>
        </row>
        <row r="11802">
          <cell r="C11802">
            <v>0</v>
          </cell>
          <cell r="D11802">
            <v>1</v>
          </cell>
          <cell r="E11802" t="str">
            <v>N</v>
          </cell>
        </row>
        <row r="11803">
          <cell r="C11803">
            <v>0</v>
          </cell>
          <cell r="D11803">
            <v>1</v>
          </cell>
          <cell r="E11803" t="str">
            <v>N</v>
          </cell>
        </row>
        <row r="11804">
          <cell r="C11804">
            <v>0</v>
          </cell>
          <cell r="D11804">
            <v>1</v>
          </cell>
          <cell r="E11804" t="str">
            <v>N</v>
          </cell>
        </row>
        <row r="11805">
          <cell r="C11805">
            <v>0</v>
          </cell>
          <cell r="D11805">
            <v>1</v>
          </cell>
          <cell r="E11805" t="str">
            <v>N</v>
          </cell>
        </row>
        <row r="11806">
          <cell r="C11806">
            <v>0</v>
          </cell>
          <cell r="D11806">
            <v>1</v>
          </cell>
          <cell r="E11806" t="str">
            <v>N</v>
          </cell>
        </row>
        <row r="11807">
          <cell r="C11807">
            <v>0</v>
          </cell>
          <cell r="D11807">
            <v>1</v>
          </cell>
          <cell r="E11807" t="str">
            <v>N</v>
          </cell>
        </row>
        <row r="11808">
          <cell r="C11808">
            <v>0</v>
          </cell>
          <cell r="D11808">
            <v>1</v>
          </cell>
          <cell r="E11808" t="str">
            <v>N</v>
          </cell>
        </row>
        <row r="11809">
          <cell r="C11809">
            <v>0</v>
          </cell>
          <cell r="D11809">
            <v>1</v>
          </cell>
          <cell r="E11809" t="str">
            <v>N</v>
          </cell>
        </row>
        <row r="11810">
          <cell r="C11810">
            <v>0</v>
          </cell>
          <cell r="D11810">
            <v>1</v>
          </cell>
          <cell r="E11810" t="str">
            <v>N</v>
          </cell>
        </row>
        <row r="11811">
          <cell r="C11811">
            <v>0</v>
          </cell>
          <cell r="D11811">
            <v>1</v>
          </cell>
          <cell r="E11811" t="str">
            <v>N</v>
          </cell>
        </row>
        <row r="11812">
          <cell r="C11812">
            <v>0</v>
          </cell>
          <cell r="D11812">
            <v>1</v>
          </cell>
          <cell r="E11812" t="str">
            <v>N</v>
          </cell>
        </row>
        <row r="11813">
          <cell r="C11813">
            <v>0</v>
          </cell>
          <cell r="D11813">
            <v>1</v>
          </cell>
          <cell r="E11813" t="str">
            <v>N</v>
          </cell>
        </row>
        <row r="11814">
          <cell r="C11814">
            <v>0</v>
          </cell>
          <cell r="D11814">
            <v>1</v>
          </cell>
          <cell r="E11814" t="str">
            <v>N</v>
          </cell>
        </row>
        <row r="11815">
          <cell r="C11815">
            <v>0</v>
          </cell>
          <cell r="D11815">
            <v>1</v>
          </cell>
          <cell r="E11815" t="str">
            <v>N</v>
          </cell>
        </row>
        <row r="11816">
          <cell r="C11816">
            <v>0</v>
          </cell>
          <cell r="D11816">
            <v>1</v>
          </cell>
          <cell r="E11816" t="str">
            <v>N</v>
          </cell>
        </row>
        <row r="11817">
          <cell r="C11817">
            <v>0</v>
          </cell>
          <cell r="D11817">
            <v>1</v>
          </cell>
          <cell r="E11817" t="str">
            <v>N</v>
          </cell>
        </row>
        <row r="11818">
          <cell r="C11818">
            <v>0</v>
          </cell>
          <cell r="D11818">
            <v>1</v>
          </cell>
          <cell r="E11818" t="str">
            <v>N</v>
          </cell>
        </row>
        <row r="11819">
          <cell r="C11819">
            <v>0</v>
          </cell>
          <cell r="D11819">
            <v>1</v>
          </cell>
          <cell r="E11819" t="str">
            <v>N</v>
          </cell>
        </row>
        <row r="11820">
          <cell r="C11820">
            <v>0</v>
          </cell>
          <cell r="D11820">
            <v>1</v>
          </cell>
          <cell r="E11820" t="str">
            <v>N</v>
          </cell>
        </row>
        <row r="11821">
          <cell r="C11821">
            <v>0</v>
          </cell>
          <cell r="D11821">
            <v>1</v>
          </cell>
          <cell r="E11821" t="str">
            <v>N</v>
          </cell>
        </row>
        <row r="11822">
          <cell r="C11822">
            <v>0</v>
          </cell>
          <cell r="D11822">
            <v>1</v>
          </cell>
          <cell r="E11822" t="str">
            <v>N</v>
          </cell>
        </row>
        <row r="11823">
          <cell r="C11823">
            <v>0</v>
          </cell>
          <cell r="D11823">
            <v>1</v>
          </cell>
          <cell r="E11823" t="str">
            <v>N</v>
          </cell>
        </row>
        <row r="11824">
          <cell r="C11824">
            <v>0</v>
          </cell>
          <cell r="D11824">
            <v>1</v>
          </cell>
          <cell r="E11824" t="str">
            <v>N</v>
          </cell>
        </row>
        <row r="11825">
          <cell r="C11825">
            <v>0</v>
          </cell>
          <cell r="D11825">
            <v>1</v>
          </cell>
          <cell r="E11825" t="str">
            <v>N</v>
          </cell>
        </row>
        <row r="11826">
          <cell r="C11826">
            <v>0</v>
          </cell>
          <cell r="D11826">
            <v>1</v>
          </cell>
          <cell r="E11826" t="str">
            <v>N</v>
          </cell>
        </row>
        <row r="11827">
          <cell r="C11827">
            <v>0</v>
          </cell>
          <cell r="D11827">
            <v>1</v>
          </cell>
          <cell r="E11827" t="str">
            <v>N</v>
          </cell>
        </row>
        <row r="11828">
          <cell r="C11828">
            <v>0</v>
          </cell>
          <cell r="D11828">
            <v>1</v>
          </cell>
          <cell r="E11828" t="str">
            <v>N</v>
          </cell>
        </row>
        <row r="11829">
          <cell r="C11829">
            <v>0</v>
          </cell>
          <cell r="D11829">
            <v>1</v>
          </cell>
          <cell r="E11829" t="str">
            <v>N</v>
          </cell>
        </row>
        <row r="11830">
          <cell r="C11830">
            <v>0</v>
          </cell>
          <cell r="D11830">
            <v>1</v>
          </cell>
          <cell r="E11830" t="str">
            <v>N</v>
          </cell>
        </row>
        <row r="11831">
          <cell r="C11831">
            <v>0</v>
          </cell>
          <cell r="D11831">
            <v>1</v>
          </cell>
          <cell r="E11831" t="str">
            <v>N</v>
          </cell>
        </row>
        <row r="11832">
          <cell r="C11832">
            <v>0</v>
          </cell>
          <cell r="D11832">
            <v>1</v>
          </cell>
          <cell r="E11832" t="str">
            <v>N</v>
          </cell>
        </row>
        <row r="11833">
          <cell r="C11833">
            <v>0</v>
          </cell>
          <cell r="D11833">
            <v>1</v>
          </cell>
          <cell r="E11833" t="str">
            <v>N</v>
          </cell>
        </row>
        <row r="11834">
          <cell r="C11834">
            <v>0</v>
          </cell>
          <cell r="D11834">
            <v>1</v>
          </cell>
          <cell r="E11834" t="str">
            <v>N</v>
          </cell>
        </row>
        <row r="11835">
          <cell r="C11835">
            <v>0</v>
          </cell>
          <cell r="D11835">
            <v>1</v>
          </cell>
          <cell r="E11835" t="str">
            <v>N</v>
          </cell>
        </row>
        <row r="11836">
          <cell r="C11836">
            <v>0</v>
          </cell>
          <cell r="D11836">
            <v>1</v>
          </cell>
          <cell r="E11836" t="str">
            <v>N</v>
          </cell>
        </row>
        <row r="11837">
          <cell r="C11837">
            <v>0</v>
          </cell>
          <cell r="D11837">
            <v>1</v>
          </cell>
          <cell r="E11837" t="str">
            <v>N</v>
          </cell>
        </row>
        <row r="11838">
          <cell r="C11838">
            <v>0</v>
          </cell>
          <cell r="D11838">
            <v>1</v>
          </cell>
          <cell r="E11838" t="str">
            <v>N</v>
          </cell>
        </row>
        <row r="11839">
          <cell r="C11839">
            <v>0</v>
          </cell>
          <cell r="D11839">
            <v>1</v>
          </cell>
          <cell r="E11839" t="str">
            <v>N</v>
          </cell>
        </row>
        <row r="11840">
          <cell r="C11840">
            <v>0</v>
          </cell>
          <cell r="D11840">
            <v>1</v>
          </cell>
          <cell r="E11840" t="str">
            <v>N</v>
          </cell>
        </row>
        <row r="11841">
          <cell r="C11841">
            <v>0</v>
          </cell>
          <cell r="D11841">
            <v>1</v>
          </cell>
          <cell r="E11841" t="str">
            <v>N</v>
          </cell>
        </row>
        <row r="11842">
          <cell r="C11842">
            <v>0</v>
          </cell>
          <cell r="D11842">
            <v>1</v>
          </cell>
          <cell r="E11842" t="str">
            <v>N</v>
          </cell>
        </row>
        <row r="11843">
          <cell r="C11843">
            <v>0</v>
          </cell>
          <cell r="D11843">
            <v>1</v>
          </cell>
          <cell r="E11843" t="str">
            <v>N</v>
          </cell>
        </row>
        <row r="11844">
          <cell r="C11844">
            <v>0</v>
          </cell>
          <cell r="D11844">
            <v>1</v>
          </cell>
          <cell r="E11844" t="str">
            <v>N</v>
          </cell>
        </row>
        <row r="11845">
          <cell r="C11845">
            <v>0</v>
          </cell>
          <cell r="D11845">
            <v>1</v>
          </cell>
          <cell r="E11845" t="str">
            <v>N</v>
          </cell>
        </row>
        <row r="11846">
          <cell r="C11846">
            <v>0</v>
          </cell>
          <cell r="D11846">
            <v>1</v>
          </cell>
          <cell r="E11846" t="str">
            <v>N</v>
          </cell>
        </row>
        <row r="11847">
          <cell r="C11847">
            <v>0</v>
          </cell>
          <cell r="D11847">
            <v>1</v>
          </cell>
          <cell r="E11847" t="str">
            <v>N</v>
          </cell>
        </row>
        <row r="11848">
          <cell r="C11848">
            <v>0</v>
          </cell>
          <cell r="D11848">
            <v>1</v>
          </cell>
          <cell r="E11848" t="str">
            <v>N</v>
          </cell>
        </row>
        <row r="11849">
          <cell r="C11849">
            <v>0</v>
          </cell>
          <cell r="D11849">
            <v>1</v>
          </cell>
          <cell r="E11849" t="str">
            <v>N</v>
          </cell>
        </row>
        <row r="11850">
          <cell r="C11850">
            <v>0</v>
          </cell>
          <cell r="D11850">
            <v>1</v>
          </cell>
          <cell r="E11850" t="str">
            <v>N</v>
          </cell>
        </row>
        <row r="11851">
          <cell r="C11851">
            <v>0</v>
          </cell>
          <cell r="D11851">
            <v>1</v>
          </cell>
          <cell r="E11851" t="str">
            <v>N</v>
          </cell>
        </row>
        <row r="11852">
          <cell r="C11852">
            <v>0</v>
          </cell>
          <cell r="D11852">
            <v>1</v>
          </cell>
          <cell r="E11852" t="str">
            <v>N</v>
          </cell>
        </row>
        <row r="11853">
          <cell r="C11853">
            <v>0</v>
          </cell>
          <cell r="D11853">
            <v>1</v>
          </cell>
          <cell r="E11853" t="str">
            <v>N</v>
          </cell>
        </row>
        <row r="11854">
          <cell r="C11854">
            <v>0</v>
          </cell>
          <cell r="D11854">
            <v>1</v>
          </cell>
          <cell r="E11854" t="str">
            <v>N</v>
          </cell>
        </row>
        <row r="11855">
          <cell r="C11855">
            <v>0</v>
          </cell>
          <cell r="D11855">
            <v>1</v>
          </cell>
          <cell r="E11855" t="str">
            <v>N</v>
          </cell>
        </row>
        <row r="11856">
          <cell r="C11856">
            <v>0</v>
          </cell>
          <cell r="D11856">
            <v>1</v>
          </cell>
          <cell r="E11856" t="str">
            <v>N</v>
          </cell>
        </row>
        <row r="11857">
          <cell r="C11857">
            <v>0</v>
          </cell>
          <cell r="D11857">
            <v>1</v>
          </cell>
          <cell r="E11857" t="str">
            <v>N</v>
          </cell>
        </row>
        <row r="11858">
          <cell r="C11858">
            <v>0</v>
          </cell>
          <cell r="D11858">
            <v>1</v>
          </cell>
          <cell r="E11858" t="str">
            <v>N</v>
          </cell>
        </row>
        <row r="11859">
          <cell r="C11859">
            <v>0</v>
          </cell>
          <cell r="D11859">
            <v>1</v>
          </cell>
          <cell r="E11859" t="str">
            <v>N</v>
          </cell>
        </row>
        <row r="11860">
          <cell r="C11860">
            <v>0</v>
          </cell>
          <cell r="D11860">
            <v>1</v>
          </cell>
          <cell r="E11860" t="str">
            <v>N</v>
          </cell>
        </row>
        <row r="11861">
          <cell r="C11861">
            <v>0</v>
          </cell>
          <cell r="D11861">
            <v>1</v>
          </cell>
          <cell r="E11861" t="str">
            <v>N</v>
          </cell>
        </row>
        <row r="11862">
          <cell r="C11862">
            <v>0</v>
          </cell>
          <cell r="D11862">
            <v>1</v>
          </cell>
          <cell r="E11862" t="str">
            <v>N</v>
          </cell>
        </row>
        <row r="11863">
          <cell r="C11863">
            <v>0</v>
          </cell>
          <cell r="D11863">
            <v>1</v>
          </cell>
          <cell r="E11863" t="str">
            <v>N</v>
          </cell>
        </row>
        <row r="11864">
          <cell r="C11864">
            <v>0</v>
          </cell>
          <cell r="D11864">
            <v>1</v>
          </cell>
          <cell r="E11864" t="str">
            <v>N</v>
          </cell>
        </row>
        <row r="11865">
          <cell r="C11865">
            <v>0</v>
          </cell>
          <cell r="D11865">
            <v>1</v>
          </cell>
          <cell r="E11865" t="str">
            <v>N</v>
          </cell>
        </row>
        <row r="11866">
          <cell r="C11866">
            <v>0</v>
          </cell>
          <cell r="D11866">
            <v>1</v>
          </cell>
          <cell r="E11866" t="str">
            <v>N</v>
          </cell>
        </row>
        <row r="11867">
          <cell r="C11867">
            <v>0</v>
          </cell>
          <cell r="D11867">
            <v>1</v>
          </cell>
          <cell r="E11867" t="str">
            <v>N</v>
          </cell>
        </row>
        <row r="11868">
          <cell r="C11868">
            <v>0</v>
          </cell>
          <cell r="D11868">
            <v>1</v>
          </cell>
          <cell r="E11868" t="str">
            <v>N</v>
          </cell>
        </row>
        <row r="11869">
          <cell r="C11869">
            <v>0</v>
          </cell>
          <cell r="D11869">
            <v>1</v>
          </cell>
          <cell r="E11869" t="str">
            <v>N</v>
          </cell>
        </row>
        <row r="11870">
          <cell r="C11870">
            <v>0</v>
          </cell>
          <cell r="D11870">
            <v>1</v>
          </cell>
          <cell r="E11870" t="str">
            <v>N</v>
          </cell>
        </row>
        <row r="11871">
          <cell r="C11871">
            <v>0</v>
          </cell>
          <cell r="D11871">
            <v>1</v>
          </cell>
          <cell r="E11871" t="str">
            <v>N</v>
          </cell>
        </row>
        <row r="11872">
          <cell r="C11872">
            <v>0</v>
          </cell>
          <cell r="D11872">
            <v>1</v>
          </cell>
          <cell r="E11872" t="str">
            <v>N</v>
          </cell>
        </row>
        <row r="11873">
          <cell r="C11873">
            <v>0</v>
          </cell>
          <cell r="D11873">
            <v>1</v>
          </cell>
          <cell r="E11873" t="str">
            <v>N</v>
          </cell>
        </row>
        <row r="11874">
          <cell r="C11874">
            <v>0</v>
          </cell>
          <cell r="D11874">
            <v>1</v>
          </cell>
          <cell r="E11874" t="str">
            <v>N</v>
          </cell>
        </row>
        <row r="11875">
          <cell r="C11875">
            <v>0</v>
          </cell>
          <cell r="D11875">
            <v>1</v>
          </cell>
          <cell r="E11875" t="str">
            <v>N</v>
          </cell>
        </row>
        <row r="11876">
          <cell r="C11876">
            <v>0</v>
          </cell>
          <cell r="D11876">
            <v>1</v>
          </cell>
          <cell r="E11876" t="str">
            <v>N</v>
          </cell>
        </row>
        <row r="11877">
          <cell r="C11877">
            <v>0</v>
          </cell>
          <cell r="D11877">
            <v>1</v>
          </cell>
          <cell r="E11877" t="str">
            <v>N</v>
          </cell>
        </row>
        <row r="11878">
          <cell r="C11878">
            <v>0</v>
          </cell>
          <cell r="D11878">
            <v>1</v>
          </cell>
          <cell r="E11878" t="str">
            <v>N</v>
          </cell>
        </row>
        <row r="11879">
          <cell r="C11879">
            <v>0</v>
          </cell>
          <cell r="D11879">
            <v>1</v>
          </cell>
          <cell r="E11879" t="str">
            <v>N</v>
          </cell>
        </row>
        <row r="11880">
          <cell r="C11880">
            <v>0</v>
          </cell>
          <cell r="D11880">
            <v>1</v>
          </cell>
          <cell r="E11880" t="str">
            <v>N</v>
          </cell>
        </row>
        <row r="11881">
          <cell r="C11881">
            <v>0</v>
          </cell>
          <cell r="D11881">
            <v>1</v>
          </cell>
          <cell r="E11881" t="str">
            <v>N</v>
          </cell>
        </row>
        <row r="11882">
          <cell r="C11882">
            <v>0</v>
          </cell>
          <cell r="D11882">
            <v>1</v>
          </cell>
          <cell r="E11882" t="str">
            <v>N</v>
          </cell>
        </row>
        <row r="11883">
          <cell r="C11883">
            <v>0</v>
          </cell>
          <cell r="D11883">
            <v>1</v>
          </cell>
          <cell r="E11883" t="str">
            <v>N</v>
          </cell>
        </row>
        <row r="11884">
          <cell r="C11884">
            <v>0</v>
          </cell>
          <cell r="D11884">
            <v>1</v>
          </cell>
          <cell r="E11884" t="str">
            <v>N</v>
          </cell>
        </row>
        <row r="11885">
          <cell r="C11885">
            <v>0</v>
          </cell>
          <cell r="D11885">
            <v>1</v>
          </cell>
          <cell r="E11885" t="str">
            <v>N</v>
          </cell>
        </row>
        <row r="11886">
          <cell r="C11886">
            <v>0</v>
          </cell>
          <cell r="D11886">
            <v>1</v>
          </cell>
          <cell r="E11886" t="str">
            <v>N</v>
          </cell>
        </row>
        <row r="11887">
          <cell r="C11887">
            <v>0</v>
          </cell>
          <cell r="D11887">
            <v>1</v>
          </cell>
          <cell r="E11887" t="str">
            <v>N</v>
          </cell>
        </row>
        <row r="11888">
          <cell r="C11888">
            <v>0</v>
          </cell>
          <cell r="D11888">
            <v>1</v>
          </cell>
          <cell r="E11888" t="str">
            <v>N</v>
          </cell>
        </row>
        <row r="11889">
          <cell r="C11889">
            <v>0</v>
          </cell>
          <cell r="D11889">
            <v>1</v>
          </cell>
          <cell r="E11889" t="str">
            <v>N</v>
          </cell>
        </row>
        <row r="11890">
          <cell r="C11890">
            <v>0</v>
          </cell>
          <cell r="D11890">
            <v>1</v>
          </cell>
          <cell r="E11890" t="str">
            <v>N</v>
          </cell>
        </row>
        <row r="11891">
          <cell r="C11891">
            <v>0</v>
          </cell>
          <cell r="D11891">
            <v>1</v>
          </cell>
          <cell r="E11891" t="str">
            <v>N</v>
          </cell>
        </row>
        <row r="11892">
          <cell r="C11892">
            <v>0</v>
          </cell>
          <cell r="D11892">
            <v>1</v>
          </cell>
          <cell r="E11892" t="str">
            <v>N</v>
          </cell>
        </row>
        <row r="11893">
          <cell r="C11893">
            <v>0</v>
          </cell>
          <cell r="D11893">
            <v>1</v>
          </cell>
          <cell r="E11893" t="str">
            <v>N</v>
          </cell>
        </row>
        <row r="11894">
          <cell r="C11894">
            <v>0</v>
          </cell>
          <cell r="D11894">
            <v>1</v>
          </cell>
          <cell r="E11894" t="str">
            <v>N</v>
          </cell>
        </row>
        <row r="11895">
          <cell r="C11895">
            <v>0</v>
          </cell>
          <cell r="D11895">
            <v>1</v>
          </cell>
          <cell r="E11895" t="str">
            <v>N</v>
          </cell>
        </row>
        <row r="11896">
          <cell r="C11896">
            <v>0</v>
          </cell>
          <cell r="D11896">
            <v>1</v>
          </cell>
          <cell r="E11896" t="str">
            <v>N</v>
          </cell>
        </row>
        <row r="11897">
          <cell r="C11897">
            <v>0</v>
          </cell>
          <cell r="D11897">
            <v>1</v>
          </cell>
          <cell r="E11897" t="str">
            <v>N</v>
          </cell>
        </row>
        <row r="11898">
          <cell r="C11898">
            <v>0</v>
          </cell>
          <cell r="D11898">
            <v>1</v>
          </cell>
          <cell r="E11898" t="str">
            <v>N</v>
          </cell>
        </row>
        <row r="11899">
          <cell r="C11899">
            <v>0</v>
          </cell>
          <cell r="D11899">
            <v>1</v>
          </cell>
          <cell r="E11899" t="str">
            <v>N</v>
          </cell>
        </row>
        <row r="11900">
          <cell r="C11900">
            <v>0</v>
          </cell>
          <cell r="D11900">
            <v>1</v>
          </cell>
          <cell r="E11900" t="str">
            <v>N</v>
          </cell>
        </row>
        <row r="11901">
          <cell r="C11901">
            <v>0</v>
          </cell>
          <cell r="D11901">
            <v>1</v>
          </cell>
          <cell r="E11901" t="str">
            <v>N</v>
          </cell>
        </row>
        <row r="11902">
          <cell r="C11902">
            <v>0</v>
          </cell>
          <cell r="D11902">
            <v>1</v>
          </cell>
          <cell r="E11902" t="str">
            <v>N</v>
          </cell>
        </row>
        <row r="11903">
          <cell r="C11903">
            <v>0</v>
          </cell>
          <cell r="D11903">
            <v>1</v>
          </cell>
          <cell r="E11903" t="str">
            <v>N</v>
          </cell>
        </row>
        <row r="11904">
          <cell r="C11904">
            <v>0</v>
          </cell>
          <cell r="D11904">
            <v>1</v>
          </cell>
          <cell r="E11904" t="str">
            <v>N</v>
          </cell>
        </row>
        <row r="11905">
          <cell r="C11905">
            <v>0</v>
          </cell>
          <cell r="D11905">
            <v>1</v>
          </cell>
          <cell r="E11905" t="str">
            <v>N</v>
          </cell>
        </row>
        <row r="11906">
          <cell r="C11906">
            <v>0</v>
          </cell>
          <cell r="D11906">
            <v>1</v>
          </cell>
          <cell r="E11906" t="str">
            <v>N</v>
          </cell>
        </row>
        <row r="11907">
          <cell r="C11907">
            <v>0</v>
          </cell>
          <cell r="D11907">
            <v>1</v>
          </cell>
          <cell r="E11907" t="str">
            <v>N</v>
          </cell>
        </row>
        <row r="11908">
          <cell r="C11908">
            <v>0</v>
          </cell>
          <cell r="D11908">
            <v>1</v>
          </cell>
          <cell r="E11908" t="str">
            <v>N</v>
          </cell>
        </row>
        <row r="11909">
          <cell r="C11909">
            <v>0</v>
          </cell>
          <cell r="D11909">
            <v>1</v>
          </cell>
          <cell r="E11909" t="str">
            <v>N</v>
          </cell>
        </row>
        <row r="11910">
          <cell r="C11910">
            <v>0</v>
          </cell>
          <cell r="D11910">
            <v>1</v>
          </cell>
          <cell r="E11910" t="str">
            <v>N</v>
          </cell>
        </row>
        <row r="11911">
          <cell r="C11911">
            <v>0</v>
          </cell>
          <cell r="D11911">
            <v>1</v>
          </cell>
          <cell r="E11911" t="str">
            <v>N</v>
          </cell>
        </row>
        <row r="11912">
          <cell r="C11912">
            <v>0</v>
          </cell>
          <cell r="D11912">
            <v>1</v>
          </cell>
          <cell r="E11912" t="str">
            <v>N</v>
          </cell>
        </row>
        <row r="11913">
          <cell r="C11913">
            <v>0</v>
          </cell>
          <cell r="D11913">
            <v>1</v>
          </cell>
          <cell r="E11913" t="str">
            <v>N</v>
          </cell>
        </row>
        <row r="11914">
          <cell r="C11914">
            <v>0</v>
          </cell>
          <cell r="D11914">
            <v>1</v>
          </cell>
          <cell r="E11914" t="str">
            <v>N</v>
          </cell>
        </row>
        <row r="11915">
          <cell r="C11915">
            <v>0</v>
          </cell>
          <cell r="D11915">
            <v>1</v>
          </cell>
          <cell r="E11915" t="str">
            <v>N</v>
          </cell>
        </row>
        <row r="11916">
          <cell r="C11916">
            <v>0</v>
          </cell>
          <cell r="D11916">
            <v>1</v>
          </cell>
          <cell r="E11916" t="str">
            <v>N</v>
          </cell>
        </row>
        <row r="11917">
          <cell r="C11917">
            <v>0</v>
          </cell>
          <cell r="D11917">
            <v>1</v>
          </cell>
          <cell r="E11917" t="str">
            <v>N</v>
          </cell>
        </row>
        <row r="11918">
          <cell r="C11918">
            <v>0</v>
          </cell>
          <cell r="D11918">
            <v>1</v>
          </cell>
          <cell r="E11918" t="str">
            <v>N</v>
          </cell>
        </row>
        <row r="11919">
          <cell r="C11919">
            <v>0</v>
          </cell>
          <cell r="D11919">
            <v>1</v>
          </cell>
          <cell r="E11919" t="str">
            <v>N</v>
          </cell>
        </row>
        <row r="11920">
          <cell r="C11920">
            <v>0</v>
          </cell>
          <cell r="D11920">
            <v>1</v>
          </cell>
          <cell r="E11920" t="str">
            <v>N</v>
          </cell>
        </row>
        <row r="11921">
          <cell r="C11921">
            <v>0</v>
          </cell>
          <cell r="D11921">
            <v>1</v>
          </cell>
          <cell r="E11921" t="str">
            <v>N</v>
          </cell>
        </row>
        <row r="11922">
          <cell r="C11922">
            <v>0</v>
          </cell>
          <cell r="D11922">
            <v>1</v>
          </cell>
          <cell r="E11922" t="str">
            <v>N</v>
          </cell>
        </row>
        <row r="11923">
          <cell r="C11923">
            <v>0</v>
          </cell>
          <cell r="D11923">
            <v>1</v>
          </cell>
          <cell r="E11923" t="str">
            <v>N</v>
          </cell>
        </row>
        <row r="11924">
          <cell r="C11924">
            <v>0</v>
          </cell>
          <cell r="D11924">
            <v>1</v>
          </cell>
          <cell r="E11924" t="str">
            <v>N</v>
          </cell>
        </row>
        <row r="11925">
          <cell r="C11925">
            <v>0</v>
          </cell>
          <cell r="D11925">
            <v>1</v>
          </cell>
          <cell r="E11925" t="str">
            <v>N</v>
          </cell>
        </row>
        <row r="11926">
          <cell r="C11926">
            <v>0</v>
          </cell>
          <cell r="D11926">
            <v>1</v>
          </cell>
          <cell r="E11926" t="str">
            <v>N</v>
          </cell>
        </row>
        <row r="11927">
          <cell r="C11927">
            <v>0</v>
          </cell>
          <cell r="D11927">
            <v>1</v>
          </cell>
          <cell r="E11927" t="str">
            <v>N</v>
          </cell>
        </row>
        <row r="11928">
          <cell r="C11928">
            <v>0</v>
          </cell>
          <cell r="D11928">
            <v>1</v>
          </cell>
          <cell r="E11928" t="str">
            <v>N</v>
          </cell>
        </row>
        <row r="11929">
          <cell r="C11929">
            <v>0</v>
          </cell>
          <cell r="D11929">
            <v>1</v>
          </cell>
          <cell r="E11929" t="str">
            <v>N</v>
          </cell>
        </row>
        <row r="11930">
          <cell r="C11930">
            <v>0</v>
          </cell>
          <cell r="D11930">
            <v>1</v>
          </cell>
          <cell r="E11930" t="str">
            <v>N</v>
          </cell>
        </row>
        <row r="11931">
          <cell r="C11931">
            <v>0</v>
          </cell>
          <cell r="D11931">
            <v>1</v>
          </cell>
          <cell r="E11931" t="str">
            <v>N</v>
          </cell>
        </row>
        <row r="11932">
          <cell r="C11932">
            <v>0</v>
          </cell>
          <cell r="D11932">
            <v>1</v>
          </cell>
          <cell r="E11932" t="str">
            <v>N</v>
          </cell>
        </row>
        <row r="11933">
          <cell r="C11933">
            <v>0</v>
          </cell>
          <cell r="D11933">
            <v>1</v>
          </cell>
          <cell r="E11933" t="str">
            <v>N</v>
          </cell>
        </row>
        <row r="11934">
          <cell r="C11934">
            <v>0</v>
          </cell>
          <cell r="D11934">
            <v>1</v>
          </cell>
          <cell r="E11934" t="str">
            <v>N</v>
          </cell>
        </row>
        <row r="11935">
          <cell r="C11935">
            <v>0</v>
          </cell>
          <cell r="D11935">
            <v>1</v>
          </cell>
          <cell r="E11935" t="str">
            <v>N</v>
          </cell>
        </row>
        <row r="11936">
          <cell r="C11936">
            <v>0</v>
          </cell>
          <cell r="D11936">
            <v>1</v>
          </cell>
          <cell r="E11936" t="str">
            <v>N</v>
          </cell>
        </row>
        <row r="11937">
          <cell r="C11937">
            <v>0</v>
          </cell>
          <cell r="D11937">
            <v>1</v>
          </cell>
          <cell r="E11937" t="str">
            <v>N</v>
          </cell>
        </row>
        <row r="11938">
          <cell r="C11938">
            <v>0</v>
          </cell>
          <cell r="D11938">
            <v>1</v>
          </cell>
          <cell r="E11938" t="str">
            <v>N</v>
          </cell>
        </row>
        <row r="11939">
          <cell r="C11939">
            <v>0</v>
          </cell>
          <cell r="D11939">
            <v>1</v>
          </cell>
          <cell r="E11939" t="str">
            <v>N</v>
          </cell>
        </row>
        <row r="11940">
          <cell r="C11940">
            <v>0</v>
          </cell>
          <cell r="D11940">
            <v>1</v>
          </cell>
          <cell r="E11940" t="str">
            <v>N</v>
          </cell>
        </row>
        <row r="11941">
          <cell r="C11941">
            <v>0</v>
          </cell>
          <cell r="D11941">
            <v>1</v>
          </cell>
          <cell r="E11941" t="str">
            <v>N</v>
          </cell>
        </row>
        <row r="11942">
          <cell r="C11942">
            <v>0</v>
          </cell>
          <cell r="D11942">
            <v>1</v>
          </cell>
          <cell r="E11942" t="str">
            <v>N</v>
          </cell>
        </row>
        <row r="11943">
          <cell r="C11943">
            <v>0</v>
          </cell>
          <cell r="D11943">
            <v>1</v>
          </cell>
          <cell r="E11943" t="str">
            <v>N</v>
          </cell>
        </row>
        <row r="11944">
          <cell r="C11944">
            <v>0</v>
          </cell>
          <cell r="D11944">
            <v>1</v>
          </cell>
          <cell r="E11944" t="str">
            <v>N</v>
          </cell>
        </row>
        <row r="11945">
          <cell r="C11945">
            <v>0</v>
          </cell>
          <cell r="D11945">
            <v>1</v>
          </cell>
          <cell r="E11945" t="str">
            <v>N</v>
          </cell>
        </row>
        <row r="11946">
          <cell r="C11946">
            <v>0</v>
          </cell>
          <cell r="D11946">
            <v>1</v>
          </cell>
          <cell r="E11946" t="str">
            <v>N</v>
          </cell>
        </row>
        <row r="11947">
          <cell r="C11947">
            <v>0</v>
          </cell>
          <cell r="D11947">
            <v>1</v>
          </cell>
          <cell r="E11947" t="str">
            <v>N</v>
          </cell>
        </row>
        <row r="11948">
          <cell r="C11948">
            <v>0</v>
          </cell>
          <cell r="D11948">
            <v>1</v>
          </cell>
          <cell r="E11948" t="str">
            <v>N</v>
          </cell>
        </row>
        <row r="11949">
          <cell r="C11949">
            <v>0</v>
          </cell>
          <cell r="D11949">
            <v>1</v>
          </cell>
          <cell r="E11949" t="str">
            <v>N</v>
          </cell>
        </row>
        <row r="11950">
          <cell r="C11950">
            <v>0</v>
          </cell>
          <cell r="D11950">
            <v>1</v>
          </cell>
          <cell r="E11950" t="str">
            <v>N</v>
          </cell>
        </row>
        <row r="11951">
          <cell r="C11951">
            <v>0</v>
          </cell>
          <cell r="D11951">
            <v>1</v>
          </cell>
          <cell r="E11951" t="str">
            <v>N</v>
          </cell>
        </row>
        <row r="11952">
          <cell r="C11952">
            <v>0</v>
          </cell>
          <cell r="D11952">
            <v>1</v>
          </cell>
          <cell r="E11952" t="str">
            <v>N</v>
          </cell>
        </row>
        <row r="11953">
          <cell r="C11953">
            <v>0</v>
          </cell>
          <cell r="D11953">
            <v>1</v>
          </cell>
          <cell r="E11953" t="str">
            <v>N</v>
          </cell>
        </row>
        <row r="11954">
          <cell r="C11954">
            <v>0</v>
          </cell>
          <cell r="D11954">
            <v>1</v>
          </cell>
          <cell r="E11954" t="str">
            <v>N</v>
          </cell>
        </row>
        <row r="11955">
          <cell r="C11955">
            <v>0</v>
          </cell>
          <cell r="D11955">
            <v>1</v>
          </cell>
          <cell r="E11955" t="str">
            <v>N</v>
          </cell>
        </row>
        <row r="11956">
          <cell r="C11956">
            <v>0</v>
          </cell>
          <cell r="D11956">
            <v>1</v>
          </cell>
          <cell r="E11956" t="str">
            <v>N</v>
          </cell>
        </row>
        <row r="11957">
          <cell r="C11957">
            <v>0</v>
          </cell>
          <cell r="D11957">
            <v>1</v>
          </cell>
          <cell r="E11957" t="str">
            <v>N</v>
          </cell>
        </row>
        <row r="11958">
          <cell r="C11958">
            <v>0</v>
          </cell>
          <cell r="D11958">
            <v>1</v>
          </cell>
          <cell r="E11958" t="str">
            <v>N</v>
          </cell>
        </row>
        <row r="11959">
          <cell r="C11959">
            <v>0</v>
          </cell>
          <cell r="D11959">
            <v>1</v>
          </cell>
          <cell r="E11959" t="str">
            <v>N</v>
          </cell>
        </row>
        <row r="11960">
          <cell r="C11960">
            <v>0</v>
          </cell>
          <cell r="D11960">
            <v>1</v>
          </cell>
          <cell r="E11960" t="str">
            <v>N</v>
          </cell>
        </row>
        <row r="11961">
          <cell r="C11961">
            <v>0</v>
          </cell>
          <cell r="D11961">
            <v>1</v>
          </cell>
          <cell r="E11961" t="str">
            <v>N</v>
          </cell>
        </row>
        <row r="11962">
          <cell r="C11962">
            <v>0</v>
          </cell>
          <cell r="D11962">
            <v>1</v>
          </cell>
          <cell r="E11962" t="str">
            <v>N</v>
          </cell>
        </row>
        <row r="11963">
          <cell r="C11963">
            <v>0</v>
          </cell>
          <cell r="D11963">
            <v>1</v>
          </cell>
          <cell r="E11963" t="str">
            <v>N</v>
          </cell>
        </row>
        <row r="11964">
          <cell r="C11964">
            <v>0</v>
          </cell>
          <cell r="D11964">
            <v>1</v>
          </cell>
          <cell r="E11964" t="str">
            <v>N</v>
          </cell>
        </row>
        <row r="11965">
          <cell r="C11965">
            <v>0</v>
          </cell>
          <cell r="D11965">
            <v>1</v>
          </cell>
          <cell r="E11965" t="str">
            <v>N</v>
          </cell>
        </row>
        <row r="11966">
          <cell r="C11966">
            <v>0</v>
          </cell>
          <cell r="D11966">
            <v>1</v>
          </cell>
          <cell r="E11966" t="str">
            <v>N</v>
          </cell>
        </row>
        <row r="11967">
          <cell r="C11967">
            <v>0</v>
          </cell>
          <cell r="D11967">
            <v>1</v>
          </cell>
          <cell r="E11967" t="str">
            <v>N</v>
          </cell>
        </row>
        <row r="11968">
          <cell r="C11968">
            <v>0</v>
          </cell>
          <cell r="D11968">
            <v>1</v>
          </cell>
          <cell r="E11968" t="str">
            <v>N</v>
          </cell>
        </row>
        <row r="11969">
          <cell r="C11969">
            <v>0</v>
          </cell>
          <cell r="D11969">
            <v>1</v>
          </cell>
          <cell r="E11969" t="str">
            <v>N</v>
          </cell>
        </row>
        <row r="11970">
          <cell r="C11970">
            <v>0</v>
          </cell>
          <cell r="D11970">
            <v>1</v>
          </cell>
          <cell r="E11970" t="str">
            <v>N</v>
          </cell>
        </row>
        <row r="11971">
          <cell r="C11971">
            <v>0</v>
          </cell>
          <cell r="D11971">
            <v>1</v>
          </cell>
          <cell r="E11971" t="str">
            <v>N</v>
          </cell>
        </row>
        <row r="11972">
          <cell r="C11972">
            <v>0</v>
          </cell>
          <cell r="D11972">
            <v>1</v>
          </cell>
          <cell r="E11972" t="str">
            <v>N</v>
          </cell>
        </row>
        <row r="11973">
          <cell r="C11973">
            <v>0</v>
          </cell>
          <cell r="D11973">
            <v>1</v>
          </cell>
          <cell r="E11973" t="str">
            <v>N</v>
          </cell>
        </row>
        <row r="11974">
          <cell r="C11974">
            <v>0</v>
          </cell>
          <cell r="D11974">
            <v>1</v>
          </cell>
          <cell r="E11974" t="str">
            <v>N</v>
          </cell>
        </row>
        <row r="11975">
          <cell r="C11975">
            <v>0</v>
          </cell>
          <cell r="D11975">
            <v>1</v>
          </cell>
          <cell r="E11975" t="str">
            <v>N</v>
          </cell>
        </row>
        <row r="11976">
          <cell r="C11976">
            <v>0</v>
          </cell>
          <cell r="D11976">
            <v>1</v>
          </cell>
          <cell r="E11976" t="str">
            <v>N</v>
          </cell>
        </row>
        <row r="11977">
          <cell r="C11977">
            <v>0</v>
          </cell>
          <cell r="D11977">
            <v>1</v>
          </cell>
          <cell r="E11977" t="str">
            <v>N</v>
          </cell>
        </row>
        <row r="11978">
          <cell r="C11978">
            <v>0</v>
          </cell>
          <cell r="D11978">
            <v>1</v>
          </cell>
          <cell r="E11978" t="str">
            <v>N</v>
          </cell>
        </row>
        <row r="11979">
          <cell r="C11979">
            <v>0</v>
          </cell>
          <cell r="D11979">
            <v>1</v>
          </cell>
          <cell r="E11979" t="str">
            <v>N</v>
          </cell>
        </row>
        <row r="11980">
          <cell r="C11980">
            <v>0</v>
          </cell>
          <cell r="D11980">
            <v>1</v>
          </cell>
          <cell r="E11980" t="str">
            <v>N</v>
          </cell>
        </row>
        <row r="11981">
          <cell r="C11981">
            <v>0</v>
          </cell>
          <cell r="D11981">
            <v>1</v>
          </cell>
          <cell r="E11981" t="str">
            <v>N</v>
          </cell>
        </row>
        <row r="11982">
          <cell r="C11982">
            <v>0</v>
          </cell>
          <cell r="D11982">
            <v>1</v>
          </cell>
          <cell r="E11982" t="str">
            <v>N</v>
          </cell>
        </row>
        <row r="11983">
          <cell r="C11983">
            <v>0</v>
          </cell>
          <cell r="D11983">
            <v>1</v>
          </cell>
          <cell r="E11983" t="str">
            <v>N</v>
          </cell>
        </row>
        <row r="11984">
          <cell r="C11984">
            <v>0</v>
          </cell>
          <cell r="D11984">
            <v>1</v>
          </cell>
          <cell r="E11984" t="str">
            <v>N</v>
          </cell>
        </row>
        <row r="11985">
          <cell r="C11985">
            <v>0</v>
          </cell>
          <cell r="D11985">
            <v>1</v>
          </cell>
          <cell r="E11985" t="str">
            <v>N</v>
          </cell>
        </row>
        <row r="11986">
          <cell r="C11986">
            <v>0</v>
          </cell>
          <cell r="D11986">
            <v>1</v>
          </cell>
          <cell r="E11986" t="str">
            <v>N</v>
          </cell>
        </row>
        <row r="11987">
          <cell r="C11987">
            <v>0</v>
          </cell>
          <cell r="D11987">
            <v>1</v>
          </cell>
          <cell r="E11987" t="str">
            <v>N</v>
          </cell>
        </row>
        <row r="11988">
          <cell r="C11988">
            <v>0</v>
          </cell>
          <cell r="D11988">
            <v>1</v>
          </cell>
          <cell r="E11988" t="str">
            <v>N</v>
          </cell>
        </row>
        <row r="11989">
          <cell r="C11989">
            <v>0</v>
          </cell>
          <cell r="D11989">
            <v>1</v>
          </cell>
          <cell r="E11989" t="str">
            <v>N</v>
          </cell>
        </row>
        <row r="11990">
          <cell r="C11990">
            <v>0</v>
          </cell>
          <cell r="D11990">
            <v>1</v>
          </cell>
          <cell r="E11990" t="str">
            <v>N</v>
          </cell>
        </row>
        <row r="11991">
          <cell r="C11991">
            <v>0</v>
          </cell>
          <cell r="D11991">
            <v>1</v>
          </cell>
          <cell r="E11991" t="str">
            <v>N</v>
          </cell>
        </row>
        <row r="11992">
          <cell r="C11992">
            <v>0</v>
          </cell>
          <cell r="D11992">
            <v>1</v>
          </cell>
          <cell r="E11992" t="str">
            <v>N</v>
          </cell>
        </row>
        <row r="11993">
          <cell r="C11993">
            <v>0</v>
          </cell>
          <cell r="D11993">
            <v>1</v>
          </cell>
          <cell r="E11993" t="str">
            <v>N</v>
          </cell>
        </row>
        <row r="11994">
          <cell r="C11994">
            <v>0</v>
          </cell>
          <cell r="D11994">
            <v>1</v>
          </cell>
          <cell r="E11994" t="str">
            <v>N</v>
          </cell>
        </row>
        <row r="11995">
          <cell r="C11995">
            <v>0</v>
          </cell>
          <cell r="D11995">
            <v>1</v>
          </cell>
          <cell r="E11995" t="str">
            <v>N</v>
          </cell>
        </row>
        <row r="11996">
          <cell r="C11996">
            <v>0</v>
          </cell>
          <cell r="D11996">
            <v>1</v>
          </cell>
          <cell r="E11996" t="str">
            <v>N</v>
          </cell>
        </row>
        <row r="11997">
          <cell r="C11997">
            <v>0</v>
          </cell>
          <cell r="D11997">
            <v>1</v>
          </cell>
          <cell r="E11997" t="str">
            <v>N</v>
          </cell>
        </row>
        <row r="11998">
          <cell r="C11998">
            <v>0</v>
          </cell>
          <cell r="D11998">
            <v>1</v>
          </cell>
          <cell r="E11998" t="str">
            <v>N</v>
          </cell>
        </row>
        <row r="11999">
          <cell r="C11999">
            <v>0</v>
          </cell>
          <cell r="D11999">
            <v>1</v>
          </cell>
          <cell r="E11999" t="str">
            <v>N</v>
          </cell>
        </row>
        <row r="12000">
          <cell r="C12000">
            <v>0</v>
          </cell>
          <cell r="D12000">
            <v>1</v>
          </cell>
          <cell r="E12000" t="str">
            <v>N</v>
          </cell>
        </row>
        <row r="12001">
          <cell r="C12001">
            <v>0</v>
          </cell>
          <cell r="D12001">
            <v>1</v>
          </cell>
          <cell r="E12001" t="str">
            <v>N</v>
          </cell>
        </row>
        <row r="12002">
          <cell r="C12002">
            <v>0</v>
          </cell>
          <cell r="D12002">
            <v>1</v>
          </cell>
          <cell r="E12002" t="str">
            <v>N</v>
          </cell>
        </row>
        <row r="12003">
          <cell r="C12003">
            <v>0</v>
          </cell>
          <cell r="D12003">
            <v>1</v>
          </cell>
          <cell r="E12003" t="str">
            <v>N</v>
          </cell>
        </row>
        <row r="12004">
          <cell r="C12004">
            <v>0</v>
          </cell>
          <cell r="D12004">
            <v>1</v>
          </cell>
          <cell r="E12004" t="str">
            <v>N</v>
          </cell>
        </row>
        <row r="12005">
          <cell r="C12005">
            <v>0</v>
          </cell>
          <cell r="D12005">
            <v>1</v>
          </cell>
          <cell r="E12005" t="str">
            <v>N</v>
          </cell>
        </row>
        <row r="12006">
          <cell r="C12006">
            <v>0</v>
          </cell>
          <cell r="D12006">
            <v>1</v>
          </cell>
          <cell r="E12006" t="str">
            <v>N</v>
          </cell>
        </row>
        <row r="12007">
          <cell r="C12007">
            <v>0</v>
          </cell>
          <cell r="D12007">
            <v>1</v>
          </cell>
          <cell r="E12007" t="str">
            <v>N</v>
          </cell>
        </row>
        <row r="12008">
          <cell r="C12008">
            <v>0</v>
          </cell>
          <cell r="D12008">
            <v>1</v>
          </cell>
          <cell r="E12008" t="str">
            <v>N</v>
          </cell>
        </row>
        <row r="12009">
          <cell r="C12009">
            <v>0</v>
          </cell>
          <cell r="D12009">
            <v>1</v>
          </cell>
          <cell r="E12009" t="str">
            <v>N</v>
          </cell>
        </row>
        <row r="12010">
          <cell r="C12010">
            <v>0</v>
          </cell>
          <cell r="D12010">
            <v>1</v>
          </cell>
          <cell r="E12010" t="str">
            <v>N</v>
          </cell>
        </row>
        <row r="12011">
          <cell r="C12011">
            <v>0</v>
          </cell>
          <cell r="D12011">
            <v>1</v>
          </cell>
          <cell r="E12011" t="str">
            <v>N</v>
          </cell>
        </row>
        <row r="12012">
          <cell r="C12012">
            <v>0</v>
          </cell>
          <cell r="D12012">
            <v>1</v>
          </cell>
          <cell r="E12012" t="str">
            <v>N</v>
          </cell>
        </row>
        <row r="12013">
          <cell r="C12013">
            <v>0</v>
          </cell>
          <cell r="D12013">
            <v>1</v>
          </cell>
          <cell r="E12013" t="str">
            <v>N</v>
          </cell>
        </row>
        <row r="12014">
          <cell r="C12014">
            <v>0</v>
          </cell>
          <cell r="D12014">
            <v>1</v>
          </cell>
          <cell r="E12014" t="str">
            <v>N</v>
          </cell>
        </row>
        <row r="12015">
          <cell r="C12015">
            <v>0</v>
          </cell>
          <cell r="D12015">
            <v>1</v>
          </cell>
          <cell r="E12015" t="str">
            <v>N</v>
          </cell>
        </row>
        <row r="12016">
          <cell r="C12016">
            <v>0</v>
          </cell>
          <cell r="D12016">
            <v>1</v>
          </cell>
          <cell r="E12016" t="str">
            <v>N</v>
          </cell>
        </row>
        <row r="12017">
          <cell r="C12017">
            <v>0</v>
          </cell>
          <cell r="D12017">
            <v>1</v>
          </cell>
          <cell r="E12017" t="str">
            <v>N</v>
          </cell>
        </row>
        <row r="12018">
          <cell r="C12018">
            <v>0</v>
          </cell>
          <cell r="D12018">
            <v>1</v>
          </cell>
          <cell r="E12018" t="str">
            <v>N</v>
          </cell>
        </row>
        <row r="12019">
          <cell r="C12019">
            <v>0</v>
          </cell>
          <cell r="D12019">
            <v>1</v>
          </cell>
          <cell r="E12019" t="str">
            <v>N</v>
          </cell>
        </row>
        <row r="12020">
          <cell r="C12020">
            <v>0</v>
          </cell>
          <cell r="D12020">
            <v>1</v>
          </cell>
          <cell r="E12020" t="str">
            <v>N</v>
          </cell>
        </row>
        <row r="12021">
          <cell r="C12021">
            <v>0</v>
          </cell>
          <cell r="D12021">
            <v>1</v>
          </cell>
          <cell r="E12021" t="str">
            <v>N</v>
          </cell>
        </row>
        <row r="12022">
          <cell r="C12022">
            <v>0</v>
          </cell>
          <cell r="D12022">
            <v>1</v>
          </cell>
          <cell r="E12022" t="str">
            <v>N</v>
          </cell>
        </row>
        <row r="12023">
          <cell r="C12023">
            <v>0</v>
          </cell>
          <cell r="D12023">
            <v>1</v>
          </cell>
          <cell r="E12023" t="str">
            <v>N</v>
          </cell>
        </row>
        <row r="12024">
          <cell r="C12024">
            <v>0</v>
          </cell>
          <cell r="D12024">
            <v>1</v>
          </cell>
          <cell r="E12024" t="str">
            <v>N</v>
          </cell>
        </row>
        <row r="12025">
          <cell r="C12025">
            <v>0</v>
          </cell>
          <cell r="D12025">
            <v>1</v>
          </cell>
          <cell r="E12025" t="str">
            <v>N</v>
          </cell>
        </row>
        <row r="12026">
          <cell r="C12026">
            <v>0</v>
          </cell>
          <cell r="D12026">
            <v>1</v>
          </cell>
          <cell r="E12026" t="str">
            <v>N</v>
          </cell>
        </row>
        <row r="12027">
          <cell r="C12027">
            <v>0</v>
          </cell>
          <cell r="D12027">
            <v>1</v>
          </cell>
          <cell r="E12027" t="str">
            <v>N</v>
          </cell>
        </row>
        <row r="12028">
          <cell r="C12028">
            <v>0</v>
          </cell>
          <cell r="D12028">
            <v>1</v>
          </cell>
          <cell r="E12028" t="str">
            <v>N</v>
          </cell>
        </row>
        <row r="12029">
          <cell r="C12029">
            <v>0</v>
          </cell>
          <cell r="D12029">
            <v>1</v>
          </cell>
          <cell r="E12029" t="str">
            <v>N</v>
          </cell>
        </row>
        <row r="12030">
          <cell r="C12030">
            <v>0</v>
          </cell>
          <cell r="D12030">
            <v>1</v>
          </cell>
          <cell r="E12030" t="str">
            <v>N</v>
          </cell>
        </row>
        <row r="12031">
          <cell r="C12031">
            <v>0</v>
          </cell>
          <cell r="D12031">
            <v>1</v>
          </cell>
          <cell r="E12031" t="str">
            <v>N</v>
          </cell>
        </row>
        <row r="12032">
          <cell r="C12032">
            <v>0</v>
          </cell>
          <cell r="D12032">
            <v>1</v>
          </cell>
          <cell r="E12032" t="str">
            <v>N</v>
          </cell>
        </row>
        <row r="12033">
          <cell r="C12033">
            <v>0</v>
          </cell>
          <cell r="D12033">
            <v>1</v>
          </cell>
          <cell r="E12033" t="str">
            <v>N</v>
          </cell>
        </row>
        <row r="12034">
          <cell r="C12034">
            <v>0</v>
          </cell>
          <cell r="D12034">
            <v>1</v>
          </cell>
          <cell r="E12034" t="str">
            <v>N</v>
          </cell>
        </row>
        <row r="12035">
          <cell r="C12035">
            <v>0</v>
          </cell>
          <cell r="D12035">
            <v>1</v>
          </cell>
          <cell r="E12035" t="str">
            <v>N</v>
          </cell>
        </row>
        <row r="12036">
          <cell r="C12036">
            <v>0</v>
          </cell>
          <cell r="D12036">
            <v>1</v>
          </cell>
          <cell r="E12036" t="str">
            <v>N</v>
          </cell>
        </row>
        <row r="12037">
          <cell r="C12037">
            <v>0</v>
          </cell>
          <cell r="D12037">
            <v>1</v>
          </cell>
          <cell r="E12037" t="str">
            <v>N</v>
          </cell>
        </row>
        <row r="12038">
          <cell r="C12038">
            <v>0</v>
          </cell>
          <cell r="D12038">
            <v>1</v>
          </cell>
          <cell r="E12038" t="str">
            <v>N</v>
          </cell>
        </row>
        <row r="12039">
          <cell r="C12039">
            <v>0</v>
          </cell>
          <cell r="D12039">
            <v>1</v>
          </cell>
          <cell r="E12039" t="str">
            <v>N</v>
          </cell>
        </row>
        <row r="12040">
          <cell r="C12040">
            <v>0</v>
          </cell>
          <cell r="D12040">
            <v>1</v>
          </cell>
          <cell r="E12040" t="str">
            <v>N</v>
          </cell>
        </row>
        <row r="12041">
          <cell r="C12041">
            <v>0</v>
          </cell>
          <cell r="D12041">
            <v>1</v>
          </cell>
          <cell r="E12041" t="str">
            <v>N</v>
          </cell>
        </row>
        <row r="12042">
          <cell r="C12042">
            <v>0</v>
          </cell>
          <cell r="D12042">
            <v>1</v>
          </cell>
          <cell r="E12042" t="str">
            <v>N</v>
          </cell>
        </row>
        <row r="12043">
          <cell r="C12043">
            <v>0</v>
          </cell>
          <cell r="D12043">
            <v>1</v>
          </cell>
          <cell r="E12043" t="str">
            <v>N</v>
          </cell>
        </row>
        <row r="12044">
          <cell r="C12044">
            <v>0</v>
          </cell>
          <cell r="D12044">
            <v>1</v>
          </cell>
          <cell r="E12044" t="str">
            <v>N</v>
          </cell>
        </row>
        <row r="12045">
          <cell r="C12045">
            <v>0</v>
          </cell>
          <cell r="D12045">
            <v>1</v>
          </cell>
          <cell r="E12045" t="str">
            <v>N</v>
          </cell>
        </row>
        <row r="12046">
          <cell r="C12046">
            <v>0</v>
          </cell>
          <cell r="D12046">
            <v>1</v>
          </cell>
          <cell r="E12046" t="str">
            <v>N</v>
          </cell>
        </row>
        <row r="12047">
          <cell r="C12047">
            <v>0</v>
          </cell>
          <cell r="D12047">
            <v>1</v>
          </cell>
          <cell r="E12047" t="str">
            <v>N</v>
          </cell>
        </row>
        <row r="12048">
          <cell r="C12048">
            <v>0</v>
          </cell>
          <cell r="D12048">
            <v>1</v>
          </cell>
          <cell r="E12048" t="str">
            <v>N</v>
          </cell>
        </row>
        <row r="12049">
          <cell r="C12049">
            <v>0</v>
          </cell>
          <cell r="D12049">
            <v>1</v>
          </cell>
          <cell r="E12049" t="str">
            <v>N</v>
          </cell>
        </row>
        <row r="12050">
          <cell r="C12050">
            <v>0</v>
          </cell>
          <cell r="D12050">
            <v>1</v>
          </cell>
          <cell r="E12050" t="str">
            <v>N</v>
          </cell>
        </row>
        <row r="12051">
          <cell r="C12051">
            <v>0</v>
          </cell>
          <cell r="D12051">
            <v>1</v>
          </cell>
          <cell r="E12051" t="str">
            <v>N</v>
          </cell>
        </row>
        <row r="12052">
          <cell r="C12052">
            <v>0</v>
          </cell>
          <cell r="D12052">
            <v>1</v>
          </cell>
          <cell r="E12052" t="str">
            <v>N</v>
          </cell>
        </row>
        <row r="12053">
          <cell r="C12053">
            <v>0</v>
          </cell>
          <cell r="D12053">
            <v>1</v>
          </cell>
          <cell r="E12053" t="str">
            <v>N</v>
          </cell>
        </row>
        <row r="12054">
          <cell r="C12054">
            <v>0</v>
          </cell>
          <cell r="D12054">
            <v>1</v>
          </cell>
          <cell r="E12054" t="str">
            <v>N</v>
          </cell>
        </row>
        <row r="12055">
          <cell r="C12055">
            <v>0</v>
          </cell>
          <cell r="D12055">
            <v>1</v>
          </cell>
          <cell r="E12055" t="str">
            <v>N</v>
          </cell>
        </row>
        <row r="12056">
          <cell r="C12056">
            <v>0</v>
          </cell>
          <cell r="D12056">
            <v>1</v>
          </cell>
          <cell r="E12056" t="str">
            <v>N</v>
          </cell>
        </row>
        <row r="12057">
          <cell r="C12057">
            <v>0</v>
          </cell>
          <cell r="D12057">
            <v>1</v>
          </cell>
          <cell r="E12057" t="str">
            <v>N</v>
          </cell>
        </row>
        <row r="12058">
          <cell r="C12058">
            <v>0</v>
          </cell>
          <cell r="D12058">
            <v>1</v>
          </cell>
          <cell r="E12058" t="str">
            <v>N</v>
          </cell>
        </row>
        <row r="12059">
          <cell r="C12059">
            <v>0</v>
          </cell>
          <cell r="D12059">
            <v>1</v>
          </cell>
          <cell r="E12059" t="str">
            <v>N</v>
          </cell>
        </row>
        <row r="12060">
          <cell r="C12060">
            <v>0</v>
          </cell>
          <cell r="D12060">
            <v>1</v>
          </cell>
          <cell r="E12060" t="str">
            <v>N</v>
          </cell>
        </row>
        <row r="12061">
          <cell r="C12061">
            <v>0</v>
          </cell>
          <cell r="D12061">
            <v>1</v>
          </cell>
          <cell r="E12061" t="str">
            <v>N</v>
          </cell>
        </row>
        <row r="12062">
          <cell r="C12062">
            <v>0</v>
          </cell>
          <cell r="D12062">
            <v>1</v>
          </cell>
          <cell r="E12062" t="str">
            <v>N</v>
          </cell>
        </row>
        <row r="12063">
          <cell r="C12063">
            <v>0</v>
          </cell>
          <cell r="D12063">
            <v>1</v>
          </cell>
          <cell r="E12063" t="str">
            <v>N</v>
          </cell>
        </row>
        <row r="12064">
          <cell r="C12064">
            <v>0</v>
          </cell>
          <cell r="D12064">
            <v>1</v>
          </cell>
          <cell r="E12064" t="str">
            <v>N</v>
          </cell>
        </row>
        <row r="12065">
          <cell r="C12065">
            <v>0</v>
          </cell>
          <cell r="D12065">
            <v>1</v>
          </cell>
          <cell r="E12065" t="str">
            <v>N</v>
          </cell>
        </row>
        <row r="12066">
          <cell r="C12066">
            <v>0</v>
          </cell>
          <cell r="D12066">
            <v>1</v>
          </cell>
          <cell r="E12066" t="str">
            <v>N</v>
          </cell>
        </row>
        <row r="12067">
          <cell r="C12067">
            <v>0</v>
          </cell>
          <cell r="D12067">
            <v>1</v>
          </cell>
          <cell r="E12067" t="str">
            <v>N</v>
          </cell>
        </row>
        <row r="12068">
          <cell r="C12068">
            <v>0</v>
          </cell>
          <cell r="D12068">
            <v>1</v>
          </cell>
          <cell r="E12068" t="str">
            <v>N</v>
          </cell>
        </row>
        <row r="12069">
          <cell r="C12069">
            <v>0</v>
          </cell>
          <cell r="D12069">
            <v>1</v>
          </cell>
          <cell r="E12069" t="str">
            <v>N</v>
          </cell>
        </row>
        <row r="12070">
          <cell r="C12070">
            <v>0</v>
          </cell>
          <cell r="D12070">
            <v>1</v>
          </cell>
          <cell r="E12070" t="str">
            <v>N</v>
          </cell>
        </row>
        <row r="12071">
          <cell r="C12071">
            <v>0</v>
          </cell>
          <cell r="D12071">
            <v>1</v>
          </cell>
          <cell r="E12071" t="str">
            <v>N</v>
          </cell>
        </row>
        <row r="12072">
          <cell r="C12072">
            <v>0</v>
          </cell>
          <cell r="D12072">
            <v>1</v>
          </cell>
          <cell r="E12072" t="str">
            <v>N</v>
          </cell>
        </row>
        <row r="12073">
          <cell r="C12073">
            <v>0</v>
          </cell>
          <cell r="D12073">
            <v>1</v>
          </cell>
          <cell r="E12073" t="str">
            <v>N</v>
          </cell>
        </row>
        <row r="12074">
          <cell r="C12074">
            <v>0</v>
          </cell>
          <cell r="D12074">
            <v>1</v>
          </cell>
          <cell r="E12074" t="str">
            <v>N</v>
          </cell>
        </row>
        <row r="12075">
          <cell r="C12075">
            <v>0</v>
          </cell>
          <cell r="D12075">
            <v>1</v>
          </cell>
          <cell r="E12075" t="str">
            <v>N</v>
          </cell>
        </row>
        <row r="12076">
          <cell r="C12076">
            <v>0</v>
          </cell>
          <cell r="D12076">
            <v>1</v>
          </cell>
          <cell r="E12076" t="str">
            <v>N</v>
          </cell>
        </row>
        <row r="12077">
          <cell r="C12077">
            <v>0</v>
          </cell>
          <cell r="D12077">
            <v>1</v>
          </cell>
          <cell r="E12077" t="str">
            <v>N</v>
          </cell>
        </row>
        <row r="12078">
          <cell r="C12078">
            <v>0</v>
          </cell>
          <cell r="D12078">
            <v>1</v>
          </cell>
          <cell r="E12078" t="str">
            <v>N</v>
          </cell>
        </row>
        <row r="12079">
          <cell r="C12079">
            <v>0</v>
          </cell>
          <cell r="D12079">
            <v>1</v>
          </cell>
          <cell r="E12079" t="str">
            <v>N</v>
          </cell>
        </row>
        <row r="12080">
          <cell r="C12080">
            <v>0</v>
          </cell>
          <cell r="D12080">
            <v>1</v>
          </cell>
          <cell r="E12080" t="str">
            <v>N</v>
          </cell>
        </row>
        <row r="12081">
          <cell r="C12081">
            <v>0</v>
          </cell>
          <cell r="D12081">
            <v>1</v>
          </cell>
          <cell r="E12081" t="str">
            <v>N</v>
          </cell>
        </row>
        <row r="12082">
          <cell r="C12082">
            <v>0</v>
          </cell>
          <cell r="D12082">
            <v>1</v>
          </cell>
          <cell r="E12082" t="str">
            <v>N</v>
          </cell>
        </row>
        <row r="12083">
          <cell r="C12083">
            <v>0</v>
          </cell>
          <cell r="D12083">
            <v>1</v>
          </cell>
          <cell r="E12083" t="str">
            <v>N</v>
          </cell>
        </row>
        <row r="12084">
          <cell r="C12084">
            <v>0</v>
          </cell>
          <cell r="D12084">
            <v>1</v>
          </cell>
          <cell r="E12084" t="str">
            <v>N</v>
          </cell>
        </row>
        <row r="12085">
          <cell r="C12085">
            <v>0</v>
          </cell>
          <cell r="D12085">
            <v>1</v>
          </cell>
          <cell r="E12085" t="str">
            <v>N</v>
          </cell>
        </row>
        <row r="12086">
          <cell r="C12086">
            <v>0</v>
          </cell>
          <cell r="D12086">
            <v>1</v>
          </cell>
          <cell r="E12086" t="str">
            <v>N</v>
          </cell>
        </row>
        <row r="12087">
          <cell r="C12087">
            <v>0</v>
          </cell>
          <cell r="D12087">
            <v>1</v>
          </cell>
          <cell r="E12087" t="str">
            <v>N</v>
          </cell>
        </row>
        <row r="12088">
          <cell r="C12088">
            <v>0</v>
          </cell>
          <cell r="D12088">
            <v>1</v>
          </cell>
          <cell r="E12088" t="str">
            <v>N</v>
          </cell>
        </row>
        <row r="12089">
          <cell r="C12089">
            <v>0</v>
          </cell>
          <cell r="D12089">
            <v>1</v>
          </cell>
          <cell r="E12089" t="str">
            <v>N</v>
          </cell>
        </row>
        <row r="12090">
          <cell r="C12090">
            <v>0</v>
          </cell>
          <cell r="D12090">
            <v>1</v>
          </cell>
          <cell r="E12090" t="str">
            <v>N</v>
          </cell>
        </row>
        <row r="12091">
          <cell r="C12091">
            <v>0</v>
          </cell>
          <cell r="D12091">
            <v>1</v>
          </cell>
          <cell r="E12091" t="str">
            <v>N</v>
          </cell>
        </row>
        <row r="12092">
          <cell r="C12092">
            <v>0</v>
          </cell>
          <cell r="D12092">
            <v>1</v>
          </cell>
          <cell r="E12092" t="str">
            <v>N</v>
          </cell>
        </row>
        <row r="12093">
          <cell r="C12093">
            <v>0</v>
          </cell>
          <cell r="D12093">
            <v>1</v>
          </cell>
          <cell r="E12093" t="str">
            <v>N</v>
          </cell>
        </row>
        <row r="12094">
          <cell r="C12094">
            <v>0</v>
          </cell>
          <cell r="D12094">
            <v>1</v>
          </cell>
          <cell r="E12094" t="str">
            <v>N</v>
          </cell>
        </row>
        <row r="12095">
          <cell r="C12095">
            <v>0</v>
          </cell>
          <cell r="D12095">
            <v>1</v>
          </cell>
          <cell r="E12095" t="str">
            <v>N</v>
          </cell>
        </row>
        <row r="12096">
          <cell r="C12096">
            <v>0</v>
          </cell>
          <cell r="D12096">
            <v>1</v>
          </cell>
          <cell r="E12096" t="str">
            <v>N</v>
          </cell>
        </row>
        <row r="12097">
          <cell r="C12097">
            <v>0</v>
          </cell>
          <cell r="D12097">
            <v>1</v>
          </cell>
          <cell r="E12097" t="str">
            <v>N</v>
          </cell>
        </row>
        <row r="12098">
          <cell r="C12098">
            <v>0</v>
          </cell>
          <cell r="D12098">
            <v>1</v>
          </cell>
          <cell r="E12098" t="str">
            <v>N</v>
          </cell>
        </row>
        <row r="12099">
          <cell r="C12099">
            <v>0</v>
          </cell>
          <cell r="D12099">
            <v>1</v>
          </cell>
          <cell r="E12099" t="str">
            <v>N</v>
          </cell>
        </row>
        <row r="12100">
          <cell r="C12100">
            <v>0</v>
          </cell>
          <cell r="D12100">
            <v>1</v>
          </cell>
          <cell r="E12100" t="str">
            <v>N</v>
          </cell>
        </row>
        <row r="12101">
          <cell r="C12101">
            <v>0</v>
          </cell>
          <cell r="D12101">
            <v>1</v>
          </cell>
          <cell r="E12101" t="str">
            <v>N</v>
          </cell>
        </row>
        <row r="12102">
          <cell r="C12102">
            <v>0</v>
          </cell>
          <cell r="D12102">
            <v>1</v>
          </cell>
          <cell r="E12102" t="str">
            <v>N</v>
          </cell>
        </row>
        <row r="12103">
          <cell r="C12103">
            <v>0</v>
          </cell>
          <cell r="D12103">
            <v>1</v>
          </cell>
          <cell r="E12103" t="str">
            <v>N</v>
          </cell>
        </row>
        <row r="12104">
          <cell r="C12104">
            <v>0</v>
          </cell>
          <cell r="D12104">
            <v>1</v>
          </cell>
          <cell r="E12104" t="str">
            <v>N</v>
          </cell>
        </row>
        <row r="12105">
          <cell r="C12105">
            <v>0</v>
          </cell>
          <cell r="D12105">
            <v>1</v>
          </cell>
          <cell r="E12105" t="str">
            <v>N</v>
          </cell>
        </row>
        <row r="12106">
          <cell r="C12106">
            <v>0</v>
          </cell>
          <cell r="D12106">
            <v>1</v>
          </cell>
          <cell r="E12106" t="str">
            <v>N</v>
          </cell>
        </row>
        <row r="12107">
          <cell r="C12107">
            <v>0</v>
          </cell>
          <cell r="D12107">
            <v>1</v>
          </cell>
          <cell r="E12107" t="str">
            <v>N</v>
          </cell>
        </row>
        <row r="12108">
          <cell r="C12108">
            <v>0</v>
          </cell>
          <cell r="D12108">
            <v>1</v>
          </cell>
          <cell r="E12108" t="str">
            <v>N</v>
          </cell>
        </row>
        <row r="12109">
          <cell r="C12109">
            <v>0</v>
          </cell>
          <cell r="D12109">
            <v>1</v>
          </cell>
          <cell r="E12109" t="str">
            <v>N</v>
          </cell>
        </row>
        <row r="12110">
          <cell r="C12110">
            <v>0</v>
          </cell>
          <cell r="D12110">
            <v>1</v>
          </cell>
          <cell r="E12110" t="str">
            <v>N</v>
          </cell>
        </row>
        <row r="12111">
          <cell r="C12111">
            <v>0</v>
          </cell>
          <cell r="D12111">
            <v>1</v>
          </cell>
          <cell r="E12111" t="str">
            <v>N</v>
          </cell>
        </row>
        <row r="12112">
          <cell r="C12112">
            <v>0</v>
          </cell>
          <cell r="D12112">
            <v>1</v>
          </cell>
          <cell r="E12112" t="str">
            <v>N</v>
          </cell>
        </row>
        <row r="12113">
          <cell r="C12113">
            <v>0</v>
          </cell>
          <cell r="D12113">
            <v>1</v>
          </cell>
          <cell r="E12113" t="str">
            <v>N</v>
          </cell>
        </row>
        <row r="12114">
          <cell r="C12114">
            <v>0</v>
          </cell>
          <cell r="D12114">
            <v>1</v>
          </cell>
          <cell r="E12114" t="str">
            <v>N</v>
          </cell>
        </row>
        <row r="12115">
          <cell r="C12115">
            <v>0</v>
          </cell>
          <cell r="D12115">
            <v>1</v>
          </cell>
          <cell r="E12115" t="str">
            <v>N</v>
          </cell>
        </row>
        <row r="12116">
          <cell r="C12116">
            <v>0</v>
          </cell>
          <cell r="D12116">
            <v>1</v>
          </cell>
          <cell r="E12116" t="str">
            <v>N</v>
          </cell>
        </row>
        <row r="12117">
          <cell r="C12117">
            <v>0</v>
          </cell>
          <cell r="D12117">
            <v>1</v>
          </cell>
          <cell r="E12117" t="str">
            <v>N</v>
          </cell>
        </row>
        <row r="12118">
          <cell r="C12118">
            <v>0</v>
          </cell>
          <cell r="D12118">
            <v>1</v>
          </cell>
          <cell r="E12118" t="str">
            <v>N</v>
          </cell>
        </row>
        <row r="12119">
          <cell r="C12119">
            <v>0</v>
          </cell>
          <cell r="D12119">
            <v>1</v>
          </cell>
          <cell r="E12119" t="str">
            <v>N</v>
          </cell>
        </row>
        <row r="12120">
          <cell r="C12120">
            <v>0</v>
          </cell>
          <cell r="D12120">
            <v>1</v>
          </cell>
          <cell r="E12120" t="str">
            <v>N</v>
          </cell>
        </row>
        <row r="12121">
          <cell r="C12121">
            <v>0</v>
          </cell>
          <cell r="D12121">
            <v>1</v>
          </cell>
          <cell r="E12121" t="str">
            <v>N</v>
          </cell>
        </row>
        <row r="12122">
          <cell r="C12122">
            <v>0</v>
          </cell>
          <cell r="D12122">
            <v>1</v>
          </cell>
          <cell r="E12122" t="str">
            <v>N</v>
          </cell>
        </row>
        <row r="12123">
          <cell r="C12123">
            <v>0</v>
          </cell>
          <cell r="D12123">
            <v>1</v>
          </cell>
          <cell r="E12123" t="str">
            <v>N</v>
          </cell>
        </row>
        <row r="12124">
          <cell r="C12124">
            <v>0</v>
          </cell>
          <cell r="D12124">
            <v>1</v>
          </cell>
          <cell r="E12124" t="str">
            <v>N</v>
          </cell>
        </row>
        <row r="12125">
          <cell r="C12125">
            <v>0</v>
          </cell>
          <cell r="D12125">
            <v>1</v>
          </cell>
          <cell r="E12125" t="str">
            <v>N</v>
          </cell>
        </row>
        <row r="12126">
          <cell r="C12126">
            <v>0</v>
          </cell>
          <cell r="D12126">
            <v>1</v>
          </cell>
          <cell r="E12126" t="str">
            <v>N</v>
          </cell>
        </row>
        <row r="12127">
          <cell r="C12127">
            <v>0</v>
          </cell>
          <cell r="D12127">
            <v>1</v>
          </cell>
          <cell r="E12127" t="str">
            <v>N</v>
          </cell>
        </row>
        <row r="12128">
          <cell r="C12128">
            <v>0</v>
          </cell>
          <cell r="D12128">
            <v>1</v>
          </cell>
          <cell r="E12128" t="str">
            <v>N</v>
          </cell>
        </row>
        <row r="12129">
          <cell r="C12129">
            <v>0</v>
          </cell>
          <cell r="D12129">
            <v>1</v>
          </cell>
          <cell r="E12129" t="str">
            <v>N</v>
          </cell>
        </row>
        <row r="12130">
          <cell r="C12130">
            <v>0</v>
          </cell>
          <cell r="D12130">
            <v>1</v>
          </cell>
          <cell r="E12130" t="str">
            <v>N</v>
          </cell>
        </row>
        <row r="12131">
          <cell r="C12131">
            <v>0</v>
          </cell>
          <cell r="D12131">
            <v>1</v>
          </cell>
          <cell r="E12131" t="str">
            <v>N</v>
          </cell>
        </row>
        <row r="12132">
          <cell r="C12132">
            <v>0</v>
          </cell>
          <cell r="D12132">
            <v>1</v>
          </cell>
          <cell r="E12132" t="str">
            <v>N</v>
          </cell>
        </row>
        <row r="12133">
          <cell r="C12133">
            <v>0</v>
          </cell>
          <cell r="D12133">
            <v>1</v>
          </cell>
          <cell r="E12133" t="str">
            <v>N</v>
          </cell>
        </row>
        <row r="12134">
          <cell r="C12134">
            <v>0</v>
          </cell>
          <cell r="D12134">
            <v>1</v>
          </cell>
          <cell r="E12134" t="str">
            <v>N</v>
          </cell>
        </row>
        <row r="12135">
          <cell r="C12135">
            <v>0</v>
          </cell>
          <cell r="D12135">
            <v>1</v>
          </cell>
          <cell r="E12135" t="str">
            <v>N</v>
          </cell>
        </row>
        <row r="12136">
          <cell r="C12136">
            <v>0</v>
          </cell>
          <cell r="D12136">
            <v>1</v>
          </cell>
          <cell r="E12136" t="str">
            <v>N</v>
          </cell>
        </row>
        <row r="12137">
          <cell r="C12137">
            <v>0</v>
          </cell>
          <cell r="D12137">
            <v>1</v>
          </cell>
          <cell r="E12137" t="str">
            <v>N</v>
          </cell>
        </row>
        <row r="12138">
          <cell r="C12138">
            <v>0</v>
          </cell>
          <cell r="D12138">
            <v>1</v>
          </cell>
          <cell r="E12138" t="str">
            <v>N</v>
          </cell>
        </row>
        <row r="12139">
          <cell r="C12139">
            <v>0</v>
          </cell>
          <cell r="D12139">
            <v>1</v>
          </cell>
          <cell r="E12139" t="str">
            <v>N</v>
          </cell>
        </row>
        <row r="12140">
          <cell r="C12140">
            <v>0</v>
          </cell>
          <cell r="D12140">
            <v>1</v>
          </cell>
          <cell r="E12140" t="str">
            <v>N</v>
          </cell>
        </row>
        <row r="12141">
          <cell r="C12141">
            <v>0</v>
          </cell>
          <cell r="D12141">
            <v>1</v>
          </cell>
          <cell r="E12141" t="str">
            <v>N</v>
          </cell>
        </row>
        <row r="12142">
          <cell r="C12142">
            <v>0</v>
          </cell>
          <cell r="D12142">
            <v>1</v>
          </cell>
          <cell r="E12142" t="str">
            <v>N</v>
          </cell>
        </row>
        <row r="12143">
          <cell r="C12143">
            <v>0</v>
          </cell>
          <cell r="D12143">
            <v>1</v>
          </cell>
          <cell r="E12143" t="str">
            <v>N</v>
          </cell>
        </row>
        <row r="12144">
          <cell r="C12144">
            <v>0</v>
          </cell>
          <cell r="D12144">
            <v>1</v>
          </cell>
          <cell r="E12144" t="str">
            <v>N</v>
          </cell>
        </row>
        <row r="12145">
          <cell r="C12145">
            <v>0</v>
          </cell>
          <cell r="D12145">
            <v>1</v>
          </cell>
          <cell r="E12145" t="str">
            <v>N</v>
          </cell>
        </row>
        <row r="12146">
          <cell r="C12146">
            <v>0</v>
          </cell>
          <cell r="D12146">
            <v>1</v>
          </cell>
          <cell r="E12146" t="str">
            <v>N</v>
          </cell>
        </row>
        <row r="12147">
          <cell r="C12147">
            <v>0</v>
          </cell>
          <cell r="D12147">
            <v>1</v>
          </cell>
          <cell r="E12147" t="str">
            <v>N</v>
          </cell>
        </row>
        <row r="12148">
          <cell r="C12148">
            <v>0</v>
          </cell>
          <cell r="D12148">
            <v>1</v>
          </cell>
          <cell r="E12148" t="str">
            <v>N</v>
          </cell>
        </row>
        <row r="12149">
          <cell r="C12149">
            <v>0</v>
          </cell>
          <cell r="D12149">
            <v>1</v>
          </cell>
          <cell r="E12149" t="str">
            <v>N</v>
          </cell>
        </row>
        <row r="12150">
          <cell r="C12150">
            <v>0</v>
          </cell>
          <cell r="D12150">
            <v>1</v>
          </cell>
          <cell r="E12150" t="str">
            <v>N</v>
          </cell>
        </row>
        <row r="12151">
          <cell r="C12151">
            <v>0</v>
          </cell>
          <cell r="D12151">
            <v>1</v>
          </cell>
          <cell r="E12151" t="str">
            <v>N</v>
          </cell>
        </row>
        <row r="12152">
          <cell r="C12152">
            <v>0</v>
          </cell>
          <cell r="D12152">
            <v>1</v>
          </cell>
          <cell r="E12152" t="str">
            <v>N</v>
          </cell>
        </row>
        <row r="12153">
          <cell r="C12153">
            <v>0</v>
          </cell>
          <cell r="D12153">
            <v>1</v>
          </cell>
          <cell r="E12153" t="str">
            <v>N</v>
          </cell>
        </row>
        <row r="12154">
          <cell r="C12154">
            <v>0</v>
          </cell>
          <cell r="D12154">
            <v>1</v>
          </cell>
          <cell r="E12154" t="str">
            <v>N</v>
          </cell>
        </row>
        <row r="12155">
          <cell r="C12155">
            <v>0</v>
          </cell>
          <cell r="D12155">
            <v>1</v>
          </cell>
          <cell r="E12155" t="str">
            <v>N</v>
          </cell>
        </row>
        <row r="12156">
          <cell r="C12156">
            <v>0</v>
          </cell>
          <cell r="D12156">
            <v>1</v>
          </cell>
          <cell r="E12156" t="str">
            <v>N</v>
          </cell>
        </row>
        <row r="12157">
          <cell r="C12157">
            <v>0</v>
          </cell>
          <cell r="D12157">
            <v>1</v>
          </cell>
          <cell r="E12157" t="str">
            <v>N</v>
          </cell>
        </row>
        <row r="12158">
          <cell r="C12158">
            <v>0</v>
          </cell>
          <cell r="D12158">
            <v>1</v>
          </cell>
          <cell r="E12158" t="str">
            <v>N</v>
          </cell>
        </row>
        <row r="12159">
          <cell r="C12159">
            <v>0</v>
          </cell>
          <cell r="D12159">
            <v>1</v>
          </cell>
          <cell r="E12159" t="str">
            <v>N</v>
          </cell>
        </row>
        <row r="12160">
          <cell r="C12160">
            <v>0</v>
          </cell>
          <cell r="D12160">
            <v>1</v>
          </cell>
          <cell r="E12160" t="str">
            <v>N</v>
          </cell>
        </row>
        <row r="12161">
          <cell r="C12161">
            <v>0</v>
          </cell>
          <cell r="D12161">
            <v>1</v>
          </cell>
          <cell r="E12161" t="str">
            <v>N</v>
          </cell>
        </row>
        <row r="12162">
          <cell r="C12162">
            <v>0</v>
          </cell>
          <cell r="D12162">
            <v>1</v>
          </cell>
          <cell r="E12162" t="str">
            <v>N</v>
          </cell>
        </row>
        <row r="12163">
          <cell r="C12163">
            <v>0</v>
          </cell>
          <cell r="D12163">
            <v>1</v>
          </cell>
          <cell r="E12163" t="str">
            <v>N</v>
          </cell>
        </row>
        <row r="12164">
          <cell r="C12164">
            <v>0</v>
          </cell>
          <cell r="D12164">
            <v>1</v>
          </cell>
          <cell r="E12164" t="str">
            <v>N</v>
          </cell>
        </row>
        <row r="12165">
          <cell r="C12165">
            <v>0</v>
          </cell>
          <cell r="D12165">
            <v>1</v>
          </cell>
          <cell r="E12165" t="str">
            <v>N</v>
          </cell>
        </row>
        <row r="12166">
          <cell r="C12166">
            <v>0</v>
          </cell>
          <cell r="D12166">
            <v>1</v>
          </cell>
          <cell r="E12166" t="str">
            <v>N</v>
          </cell>
        </row>
        <row r="12167">
          <cell r="C12167">
            <v>0</v>
          </cell>
          <cell r="D12167">
            <v>1</v>
          </cell>
          <cell r="E12167" t="str">
            <v>N</v>
          </cell>
        </row>
        <row r="12168">
          <cell r="C12168">
            <v>0</v>
          </cell>
          <cell r="D12168">
            <v>1</v>
          </cell>
          <cell r="E12168" t="str">
            <v>N</v>
          </cell>
        </row>
        <row r="12169">
          <cell r="C12169">
            <v>0</v>
          </cell>
          <cell r="D12169">
            <v>1</v>
          </cell>
          <cell r="E12169" t="str">
            <v>N</v>
          </cell>
        </row>
        <row r="12170">
          <cell r="C12170">
            <v>0</v>
          </cell>
          <cell r="D12170">
            <v>1</v>
          </cell>
          <cell r="E12170" t="str">
            <v>N</v>
          </cell>
        </row>
        <row r="12171">
          <cell r="C12171">
            <v>0</v>
          </cell>
          <cell r="D12171">
            <v>1</v>
          </cell>
          <cell r="E12171" t="str">
            <v>N</v>
          </cell>
        </row>
        <row r="12172">
          <cell r="C12172">
            <v>0</v>
          </cell>
          <cell r="D12172">
            <v>1</v>
          </cell>
          <cell r="E12172" t="str">
            <v>N</v>
          </cell>
        </row>
        <row r="12173">
          <cell r="C12173">
            <v>0</v>
          </cell>
          <cell r="D12173">
            <v>1</v>
          </cell>
          <cell r="E12173" t="str">
            <v>N</v>
          </cell>
        </row>
        <row r="12174">
          <cell r="C12174">
            <v>0</v>
          </cell>
          <cell r="D12174">
            <v>1</v>
          </cell>
          <cell r="E12174" t="str">
            <v>N</v>
          </cell>
        </row>
        <row r="12175">
          <cell r="C12175">
            <v>0</v>
          </cell>
          <cell r="D12175">
            <v>1</v>
          </cell>
          <cell r="E12175" t="str">
            <v>N</v>
          </cell>
        </row>
        <row r="12176">
          <cell r="C12176">
            <v>0</v>
          </cell>
          <cell r="D12176">
            <v>1</v>
          </cell>
          <cell r="E12176" t="str">
            <v>N</v>
          </cell>
        </row>
        <row r="12177">
          <cell r="C12177">
            <v>0</v>
          </cell>
          <cell r="D12177">
            <v>1</v>
          </cell>
          <cell r="E12177" t="str">
            <v>N</v>
          </cell>
        </row>
        <row r="12178">
          <cell r="C12178">
            <v>0</v>
          </cell>
          <cell r="D12178">
            <v>1</v>
          </cell>
          <cell r="E12178" t="str">
            <v>N</v>
          </cell>
        </row>
        <row r="12179">
          <cell r="C12179">
            <v>0</v>
          </cell>
          <cell r="D12179">
            <v>1</v>
          </cell>
          <cell r="E12179" t="str">
            <v>N</v>
          </cell>
        </row>
        <row r="12180">
          <cell r="C12180">
            <v>0</v>
          </cell>
          <cell r="D12180">
            <v>1</v>
          </cell>
          <cell r="E12180" t="str">
            <v>N</v>
          </cell>
        </row>
        <row r="12181">
          <cell r="C12181">
            <v>0</v>
          </cell>
          <cell r="D12181">
            <v>1</v>
          </cell>
          <cell r="E12181" t="str">
            <v>N</v>
          </cell>
        </row>
        <row r="12182">
          <cell r="C12182">
            <v>0</v>
          </cell>
          <cell r="D12182">
            <v>1</v>
          </cell>
          <cell r="E12182" t="str">
            <v>N</v>
          </cell>
        </row>
        <row r="12183">
          <cell r="C12183">
            <v>0</v>
          </cell>
          <cell r="D12183">
            <v>1</v>
          </cell>
          <cell r="E12183" t="str">
            <v>N</v>
          </cell>
        </row>
        <row r="12184">
          <cell r="C12184">
            <v>0</v>
          </cell>
          <cell r="D12184">
            <v>1</v>
          </cell>
          <cell r="E12184" t="str">
            <v>N</v>
          </cell>
        </row>
        <row r="12185">
          <cell r="C12185">
            <v>0</v>
          </cell>
          <cell r="D12185">
            <v>1</v>
          </cell>
          <cell r="E12185" t="str">
            <v>N</v>
          </cell>
        </row>
        <row r="12186">
          <cell r="C12186">
            <v>0</v>
          </cell>
          <cell r="D12186">
            <v>1</v>
          </cell>
          <cell r="E12186" t="str">
            <v>N</v>
          </cell>
        </row>
        <row r="12187">
          <cell r="C12187">
            <v>0</v>
          </cell>
          <cell r="D12187">
            <v>1</v>
          </cell>
          <cell r="E12187" t="str">
            <v>N</v>
          </cell>
        </row>
        <row r="12188">
          <cell r="C12188">
            <v>0</v>
          </cell>
          <cell r="D12188">
            <v>1</v>
          </cell>
          <cell r="E12188" t="str">
            <v>N</v>
          </cell>
        </row>
        <row r="12189">
          <cell r="C12189">
            <v>0</v>
          </cell>
          <cell r="D12189">
            <v>1</v>
          </cell>
          <cell r="E12189" t="str">
            <v>N</v>
          </cell>
        </row>
        <row r="12190">
          <cell r="C12190">
            <v>0</v>
          </cell>
          <cell r="D12190">
            <v>1</v>
          </cell>
          <cell r="E12190" t="str">
            <v>N</v>
          </cell>
        </row>
        <row r="12191">
          <cell r="C12191">
            <v>0</v>
          </cell>
          <cell r="D12191">
            <v>1</v>
          </cell>
          <cell r="E12191" t="str">
            <v>N</v>
          </cell>
        </row>
        <row r="12192">
          <cell r="C12192">
            <v>0</v>
          </cell>
          <cell r="D12192">
            <v>1</v>
          </cell>
          <cell r="E12192" t="str">
            <v>N</v>
          </cell>
        </row>
        <row r="12193">
          <cell r="C12193">
            <v>0</v>
          </cell>
          <cell r="D12193">
            <v>1</v>
          </cell>
          <cell r="E12193" t="str">
            <v>N</v>
          </cell>
        </row>
        <row r="12194">
          <cell r="C12194">
            <v>0</v>
          </cell>
          <cell r="D12194">
            <v>1</v>
          </cell>
          <cell r="E12194" t="str">
            <v>N</v>
          </cell>
        </row>
        <row r="12195">
          <cell r="C12195">
            <v>0</v>
          </cell>
          <cell r="D12195">
            <v>1</v>
          </cell>
          <cell r="E12195" t="str">
            <v>N</v>
          </cell>
        </row>
        <row r="12196">
          <cell r="C12196">
            <v>0</v>
          </cell>
          <cell r="D12196">
            <v>1</v>
          </cell>
          <cell r="E12196" t="str">
            <v>N</v>
          </cell>
        </row>
        <row r="12197">
          <cell r="C12197">
            <v>0</v>
          </cell>
          <cell r="D12197">
            <v>1</v>
          </cell>
          <cell r="E12197" t="str">
            <v>N</v>
          </cell>
        </row>
        <row r="12198">
          <cell r="C12198">
            <v>0</v>
          </cell>
          <cell r="D12198">
            <v>1</v>
          </cell>
          <cell r="E12198" t="str">
            <v>N</v>
          </cell>
        </row>
        <row r="12199">
          <cell r="C12199">
            <v>0</v>
          </cell>
          <cell r="D12199">
            <v>1</v>
          </cell>
          <cell r="E12199" t="str">
            <v>N</v>
          </cell>
        </row>
        <row r="12200">
          <cell r="C12200">
            <v>0</v>
          </cell>
          <cell r="D12200">
            <v>1</v>
          </cell>
          <cell r="E12200" t="str">
            <v>N</v>
          </cell>
        </row>
        <row r="12201">
          <cell r="C12201">
            <v>0</v>
          </cell>
          <cell r="D12201">
            <v>1</v>
          </cell>
          <cell r="E12201" t="str">
            <v>N</v>
          </cell>
        </row>
        <row r="12202">
          <cell r="C12202">
            <v>0</v>
          </cell>
          <cell r="D12202">
            <v>1</v>
          </cell>
          <cell r="E12202" t="str">
            <v>N</v>
          </cell>
        </row>
        <row r="12203">
          <cell r="C12203">
            <v>0</v>
          </cell>
          <cell r="D12203">
            <v>1</v>
          </cell>
          <cell r="E12203" t="str">
            <v>N</v>
          </cell>
        </row>
        <row r="12204">
          <cell r="C12204">
            <v>0</v>
          </cell>
          <cell r="D12204">
            <v>1</v>
          </cell>
          <cell r="E12204" t="str">
            <v>N</v>
          </cell>
        </row>
        <row r="12205">
          <cell r="C12205">
            <v>0</v>
          </cell>
          <cell r="D12205">
            <v>1</v>
          </cell>
          <cell r="E12205" t="str">
            <v>N</v>
          </cell>
        </row>
        <row r="12206">
          <cell r="C12206">
            <v>0</v>
          </cell>
          <cell r="D12206">
            <v>1</v>
          </cell>
          <cell r="E12206" t="str">
            <v>N</v>
          </cell>
        </row>
        <row r="12207">
          <cell r="C12207">
            <v>0</v>
          </cell>
          <cell r="D12207">
            <v>1</v>
          </cell>
          <cell r="E12207" t="str">
            <v>N</v>
          </cell>
        </row>
        <row r="12208">
          <cell r="C12208">
            <v>0</v>
          </cell>
          <cell r="D12208">
            <v>1</v>
          </cell>
          <cell r="E12208" t="str">
            <v>N</v>
          </cell>
        </row>
        <row r="12209">
          <cell r="C12209">
            <v>0</v>
          </cell>
          <cell r="D12209">
            <v>1</v>
          </cell>
          <cell r="E12209" t="str">
            <v>N</v>
          </cell>
        </row>
        <row r="12210">
          <cell r="C12210">
            <v>0</v>
          </cell>
          <cell r="D12210">
            <v>1</v>
          </cell>
          <cell r="E12210" t="str">
            <v>N</v>
          </cell>
        </row>
        <row r="12211">
          <cell r="C12211">
            <v>0</v>
          </cell>
          <cell r="D12211">
            <v>1</v>
          </cell>
          <cell r="E12211" t="str">
            <v>N</v>
          </cell>
        </row>
        <row r="12212">
          <cell r="C12212">
            <v>0</v>
          </cell>
          <cell r="D12212">
            <v>1</v>
          </cell>
          <cell r="E12212" t="str">
            <v>N</v>
          </cell>
        </row>
        <row r="12213">
          <cell r="C12213">
            <v>0</v>
          </cell>
          <cell r="D12213">
            <v>1</v>
          </cell>
          <cell r="E12213" t="str">
            <v>N</v>
          </cell>
        </row>
        <row r="12214">
          <cell r="C12214">
            <v>0</v>
          </cell>
          <cell r="D12214">
            <v>1</v>
          </cell>
          <cell r="E12214" t="str">
            <v>N</v>
          </cell>
        </row>
        <row r="12215">
          <cell r="C12215">
            <v>0</v>
          </cell>
          <cell r="D12215">
            <v>1</v>
          </cell>
          <cell r="E12215" t="str">
            <v>N</v>
          </cell>
        </row>
        <row r="12216">
          <cell r="C12216">
            <v>0</v>
          </cell>
          <cell r="D12216">
            <v>1</v>
          </cell>
          <cell r="E12216" t="str">
            <v>N</v>
          </cell>
        </row>
        <row r="12217">
          <cell r="C12217">
            <v>0</v>
          </cell>
          <cell r="D12217">
            <v>1</v>
          </cell>
          <cell r="E12217" t="str">
            <v>N</v>
          </cell>
        </row>
        <row r="12218">
          <cell r="C12218">
            <v>0</v>
          </cell>
          <cell r="D12218">
            <v>1</v>
          </cell>
          <cell r="E12218" t="str">
            <v>N</v>
          </cell>
        </row>
        <row r="12219">
          <cell r="C12219">
            <v>0</v>
          </cell>
          <cell r="D12219">
            <v>1</v>
          </cell>
          <cell r="E12219" t="str">
            <v>N</v>
          </cell>
        </row>
        <row r="12220">
          <cell r="C12220">
            <v>0</v>
          </cell>
          <cell r="D12220">
            <v>1</v>
          </cell>
          <cell r="E12220" t="str">
            <v>N</v>
          </cell>
        </row>
        <row r="12221">
          <cell r="C12221">
            <v>0</v>
          </cell>
          <cell r="D12221">
            <v>1</v>
          </cell>
          <cell r="E12221" t="str">
            <v>N</v>
          </cell>
        </row>
        <row r="12222">
          <cell r="C12222">
            <v>0</v>
          </cell>
          <cell r="D12222">
            <v>1</v>
          </cell>
          <cell r="E12222" t="str">
            <v>N</v>
          </cell>
        </row>
        <row r="12223">
          <cell r="C12223">
            <v>0</v>
          </cell>
          <cell r="D12223">
            <v>1</v>
          </cell>
          <cell r="E12223" t="str">
            <v>N</v>
          </cell>
        </row>
        <row r="12224">
          <cell r="C12224">
            <v>0</v>
          </cell>
          <cell r="D12224">
            <v>1</v>
          </cell>
          <cell r="E12224" t="str">
            <v>N</v>
          </cell>
        </row>
        <row r="12225">
          <cell r="C12225">
            <v>0</v>
          </cell>
          <cell r="D12225">
            <v>1</v>
          </cell>
          <cell r="E12225" t="str">
            <v>N</v>
          </cell>
        </row>
        <row r="12226">
          <cell r="C12226">
            <v>0</v>
          </cell>
          <cell r="D12226">
            <v>1</v>
          </cell>
          <cell r="E12226" t="str">
            <v>N</v>
          </cell>
        </row>
        <row r="12227">
          <cell r="C12227">
            <v>0</v>
          </cell>
          <cell r="D12227">
            <v>1</v>
          </cell>
          <cell r="E12227" t="str">
            <v>N</v>
          </cell>
        </row>
        <row r="12228">
          <cell r="C12228">
            <v>0</v>
          </cell>
          <cell r="D12228">
            <v>1</v>
          </cell>
          <cell r="E12228" t="str">
            <v>N</v>
          </cell>
        </row>
        <row r="12229">
          <cell r="C12229">
            <v>0</v>
          </cell>
          <cell r="D12229">
            <v>1</v>
          </cell>
          <cell r="E12229" t="str">
            <v>N</v>
          </cell>
        </row>
        <row r="12230">
          <cell r="C12230">
            <v>0</v>
          </cell>
          <cell r="D12230">
            <v>1</v>
          </cell>
          <cell r="E12230" t="str">
            <v>N</v>
          </cell>
        </row>
        <row r="12231">
          <cell r="C12231">
            <v>0</v>
          </cell>
          <cell r="D12231">
            <v>1</v>
          </cell>
          <cell r="E12231" t="str">
            <v>N</v>
          </cell>
        </row>
        <row r="12232">
          <cell r="C12232">
            <v>0</v>
          </cell>
          <cell r="D12232">
            <v>1</v>
          </cell>
          <cell r="E12232" t="str">
            <v>N</v>
          </cell>
        </row>
        <row r="12233">
          <cell r="C12233">
            <v>0</v>
          </cell>
          <cell r="D12233">
            <v>1</v>
          </cell>
          <cell r="E12233" t="str">
            <v>N</v>
          </cell>
        </row>
        <row r="12234">
          <cell r="C12234">
            <v>0</v>
          </cell>
          <cell r="D12234">
            <v>1</v>
          </cell>
          <cell r="E12234" t="str">
            <v>N</v>
          </cell>
        </row>
        <row r="12235">
          <cell r="C12235">
            <v>0</v>
          </cell>
          <cell r="D12235">
            <v>1</v>
          </cell>
          <cell r="E12235" t="str">
            <v>N</v>
          </cell>
        </row>
        <row r="12236">
          <cell r="C12236">
            <v>0</v>
          </cell>
          <cell r="D12236">
            <v>1</v>
          </cell>
          <cell r="E12236" t="str">
            <v>N</v>
          </cell>
        </row>
        <row r="12237">
          <cell r="C12237">
            <v>0</v>
          </cell>
          <cell r="D12237">
            <v>1</v>
          </cell>
          <cell r="E12237" t="str">
            <v>N</v>
          </cell>
        </row>
        <row r="12238">
          <cell r="C12238">
            <v>0</v>
          </cell>
          <cell r="D12238">
            <v>1</v>
          </cell>
          <cell r="E12238" t="str">
            <v>N</v>
          </cell>
        </row>
        <row r="12239">
          <cell r="C12239">
            <v>0</v>
          </cell>
          <cell r="D12239">
            <v>1</v>
          </cell>
          <cell r="E12239" t="str">
            <v>N</v>
          </cell>
        </row>
        <row r="12240">
          <cell r="C12240">
            <v>0</v>
          </cell>
          <cell r="D12240">
            <v>1</v>
          </cell>
          <cell r="E12240" t="str">
            <v>N</v>
          </cell>
        </row>
        <row r="12241">
          <cell r="C12241">
            <v>0</v>
          </cell>
          <cell r="D12241">
            <v>1</v>
          </cell>
          <cell r="E12241" t="str">
            <v>N</v>
          </cell>
        </row>
        <row r="12242">
          <cell r="C12242">
            <v>0</v>
          </cell>
          <cell r="D12242">
            <v>1</v>
          </cell>
          <cell r="E12242" t="str">
            <v>N</v>
          </cell>
        </row>
        <row r="12243">
          <cell r="C12243">
            <v>0</v>
          </cell>
          <cell r="D12243">
            <v>1</v>
          </cell>
          <cell r="E12243" t="str">
            <v>N</v>
          </cell>
        </row>
        <row r="12244">
          <cell r="C12244">
            <v>0</v>
          </cell>
          <cell r="D12244">
            <v>1</v>
          </cell>
          <cell r="E12244" t="str">
            <v>N</v>
          </cell>
        </row>
        <row r="12245">
          <cell r="C12245">
            <v>0</v>
          </cell>
          <cell r="D12245">
            <v>1</v>
          </cell>
          <cell r="E12245" t="str">
            <v>N</v>
          </cell>
        </row>
        <row r="12246">
          <cell r="C12246">
            <v>0</v>
          </cell>
          <cell r="D12246">
            <v>1</v>
          </cell>
          <cell r="E12246" t="str">
            <v>N</v>
          </cell>
        </row>
        <row r="12247">
          <cell r="C12247">
            <v>0</v>
          </cell>
          <cell r="D12247">
            <v>1</v>
          </cell>
          <cell r="E12247" t="str">
            <v>N</v>
          </cell>
        </row>
        <row r="12248">
          <cell r="C12248">
            <v>0</v>
          </cell>
          <cell r="D12248">
            <v>1</v>
          </cell>
          <cell r="E12248" t="str">
            <v>N</v>
          </cell>
        </row>
        <row r="12249">
          <cell r="C12249">
            <v>0</v>
          </cell>
          <cell r="D12249">
            <v>1</v>
          </cell>
          <cell r="E12249" t="str">
            <v>N</v>
          </cell>
        </row>
        <row r="12250">
          <cell r="C12250">
            <v>0</v>
          </cell>
          <cell r="D12250">
            <v>1</v>
          </cell>
          <cell r="E12250" t="str">
            <v>N</v>
          </cell>
        </row>
        <row r="12251">
          <cell r="C12251">
            <v>0</v>
          </cell>
          <cell r="D12251">
            <v>1</v>
          </cell>
          <cell r="E12251" t="str">
            <v>N</v>
          </cell>
        </row>
        <row r="12252">
          <cell r="C12252">
            <v>0</v>
          </cell>
          <cell r="D12252">
            <v>1</v>
          </cell>
          <cell r="E12252" t="str">
            <v>N</v>
          </cell>
        </row>
        <row r="12253">
          <cell r="C12253">
            <v>0</v>
          </cell>
          <cell r="D12253">
            <v>1</v>
          </cell>
          <cell r="E12253" t="str">
            <v>N</v>
          </cell>
        </row>
        <row r="12254">
          <cell r="C12254">
            <v>0</v>
          </cell>
          <cell r="D12254">
            <v>1</v>
          </cell>
          <cell r="E12254" t="str">
            <v>N</v>
          </cell>
        </row>
        <row r="12255">
          <cell r="C12255">
            <v>0</v>
          </cell>
          <cell r="D12255">
            <v>1</v>
          </cell>
          <cell r="E12255" t="str">
            <v>N</v>
          </cell>
        </row>
        <row r="12256">
          <cell r="C12256">
            <v>0</v>
          </cell>
          <cell r="D12256">
            <v>1</v>
          </cell>
          <cell r="E12256" t="str">
            <v>N</v>
          </cell>
        </row>
        <row r="12257">
          <cell r="C12257">
            <v>0</v>
          </cell>
          <cell r="D12257">
            <v>1</v>
          </cell>
          <cell r="E12257" t="str">
            <v>N</v>
          </cell>
        </row>
        <row r="12258">
          <cell r="C12258">
            <v>0</v>
          </cell>
          <cell r="D12258">
            <v>1</v>
          </cell>
          <cell r="E12258" t="str">
            <v>N</v>
          </cell>
        </row>
        <row r="12259">
          <cell r="C12259">
            <v>0</v>
          </cell>
          <cell r="D12259">
            <v>1</v>
          </cell>
          <cell r="E12259" t="str">
            <v>N</v>
          </cell>
        </row>
        <row r="12260">
          <cell r="C12260">
            <v>0</v>
          </cell>
          <cell r="D12260">
            <v>1</v>
          </cell>
          <cell r="E12260" t="str">
            <v>N</v>
          </cell>
        </row>
        <row r="12261">
          <cell r="C12261">
            <v>0</v>
          </cell>
          <cell r="D12261">
            <v>1</v>
          </cell>
          <cell r="E12261" t="str">
            <v>N</v>
          </cell>
        </row>
        <row r="12262">
          <cell r="C12262">
            <v>0</v>
          </cell>
          <cell r="D12262">
            <v>1</v>
          </cell>
          <cell r="E12262" t="str">
            <v>N</v>
          </cell>
        </row>
        <row r="12263">
          <cell r="C12263">
            <v>0</v>
          </cell>
          <cell r="D12263">
            <v>1</v>
          </cell>
          <cell r="E12263" t="str">
            <v>N</v>
          </cell>
        </row>
        <row r="12264">
          <cell r="C12264">
            <v>0</v>
          </cell>
          <cell r="D12264">
            <v>1</v>
          </cell>
          <cell r="E12264" t="str">
            <v>N</v>
          </cell>
        </row>
        <row r="12265">
          <cell r="C12265">
            <v>0</v>
          </cell>
          <cell r="D12265">
            <v>1</v>
          </cell>
          <cell r="E12265" t="str">
            <v>N</v>
          </cell>
        </row>
        <row r="12266">
          <cell r="C12266">
            <v>0</v>
          </cell>
          <cell r="D12266">
            <v>1</v>
          </cell>
          <cell r="E12266" t="str">
            <v>N</v>
          </cell>
        </row>
        <row r="12267">
          <cell r="C12267">
            <v>0</v>
          </cell>
          <cell r="D12267">
            <v>1</v>
          </cell>
          <cell r="E12267" t="str">
            <v>N</v>
          </cell>
        </row>
        <row r="12268">
          <cell r="C12268">
            <v>0</v>
          </cell>
          <cell r="D12268">
            <v>1</v>
          </cell>
          <cell r="E12268" t="str">
            <v>N</v>
          </cell>
        </row>
        <row r="12269">
          <cell r="C12269">
            <v>0</v>
          </cell>
          <cell r="D12269">
            <v>1</v>
          </cell>
          <cell r="E12269" t="str">
            <v>N</v>
          </cell>
        </row>
        <row r="12270">
          <cell r="C12270">
            <v>0</v>
          </cell>
          <cell r="D12270">
            <v>1</v>
          </cell>
          <cell r="E12270" t="str">
            <v>N</v>
          </cell>
        </row>
        <row r="12271">
          <cell r="C12271">
            <v>0</v>
          </cell>
          <cell r="D12271">
            <v>1</v>
          </cell>
          <cell r="E12271" t="str">
            <v>N</v>
          </cell>
        </row>
        <row r="12272">
          <cell r="C12272">
            <v>0</v>
          </cell>
          <cell r="D12272">
            <v>1</v>
          </cell>
          <cell r="E12272" t="str">
            <v>N</v>
          </cell>
        </row>
        <row r="12273">
          <cell r="C12273">
            <v>0</v>
          </cell>
          <cell r="D12273">
            <v>1</v>
          </cell>
          <cell r="E12273" t="str">
            <v>N</v>
          </cell>
        </row>
        <row r="12274">
          <cell r="C12274">
            <v>0</v>
          </cell>
          <cell r="D12274">
            <v>1</v>
          </cell>
          <cell r="E12274" t="str">
            <v>N</v>
          </cell>
        </row>
        <row r="12275">
          <cell r="C12275">
            <v>0</v>
          </cell>
          <cell r="D12275">
            <v>1</v>
          </cell>
          <cell r="E12275" t="str">
            <v>N</v>
          </cell>
        </row>
        <row r="12276">
          <cell r="C12276">
            <v>0</v>
          </cell>
          <cell r="D12276">
            <v>1</v>
          </cell>
          <cell r="E12276" t="str">
            <v>N</v>
          </cell>
        </row>
        <row r="12277">
          <cell r="C12277">
            <v>0</v>
          </cell>
          <cell r="D12277">
            <v>1</v>
          </cell>
          <cell r="E12277" t="str">
            <v>N</v>
          </cell>
        </row>
        <row r="12278">
          <cell r="C12278">
            <v>0</v>
          </cell>
          <cell r="D12278">
            <v>1</v>
          </cell>
          <cell r="E12278" t="str">
            <v>N</v>
          </cell>
        </row>
        <row r="12279">
          <cell r="C12279">
            <v>0</v>
          </cell>
          <cell r="D12279">
            <v>1</v>
          </cell>
          <cell r="E12279" t="str">
            <v>N</v>
          </cell>
        </row>
        <row r="12280">
          <cell r="C12280">
            <v>0</v>
          </cell>
          <cell r="D12280">
            <v>1</v>
          </cell>
          <cell r="E12280" t="str">
            <v>N</v>
          </cell>
        </row>
        <row r="12281">
          <cell r="C12281">
            <v>0</v>
          </cell>
          <cell r="D12281">
            <v>1</v>
          </cell>
          <cell r="E12281" t="str">
            <v>N</v>
          </cell>
        </row>
        <row r="12282">
          <cell r="C12282">
            <v>0</v>
          </cell>
          <cell r="D12282">
            <v>1</v>
          </cell>
          <cell r="E12282" t="str">
            <v>N</v>
          </cell>
        </row>
        <row r="12283">
          <cell r="C12283">
            <v>0</v>
          </cell>
          <cell r="D12283">
            <v>1</v>
          </cell>
          <cell r="E12283" t="str">
            <v>N</v>
          </cell>
        </row>
        <row r="12284">
          <cell r="C12284">
            <v>0</v>
          </cell>
          <cell r="D12284">
            <v>1</v>
          </cell>
          <cell r="E12284" t="str">
            <v>N</v>
          </cell>
        </row>
        <row r="12285">
          <cell r="C12285">
            <v>0</v>
          </cell>
          <cell r="D12285">
            <v>1</v>
          </cell>
          <cell r="E12285" t="str">
            <v>N</v>
          </cell>
        </row>
        <row r="12286">
          <cell r="C12286">
            <v>0</v>
          </cell>
          <cell r="D12286">
            <v>1</v>
          </cell>
          <cell r="E12286" t="str">
            <v>N</v>
          </cell>
        </row>
        <row r="12287">
          <cell r="C12287">
            <v>0</v>
          </cell>
          <cell r="D12287">
            <v>1</v>
          </cell>
          <cell r="E12287" t="str">
            <v>N</v>
          </cell>
        </row>
        <row r="12288">
          <cell r="C12288">
            <v>0</v>
          </cell>
          <cell r="D12288">
            <v>1</v>
          </cell>
          <cell r="E12288" t="str">
            <v>N</v>
          </cell>
        </row>
        <row r="12289">
          <cell r="C12289">
            <v>0</v>
          </cell>
          <cell r="D12289">
            <v>1</v>
          </cell>
          <cell r="E12289" t="str">
            <v>N</v>
          </cell>
        </row>
        <row r="12290">
          <cell r="C12290">
            <v>0</v>
          </cell>
          <cell r="D12290">
            <v>1</v>
          </cell>
          <cell r="E12290" t="str">
            <v>N</v>
          </cell>
        </row>
        <row r="12291">
          <cell r="C12291">
            <v>0</v>
          </cell>
          <cell r="D12291">
            <v>1</v>
          </cell>
          <cell r="E12291" t="str">
            <v>N</v>
          </cell>
        </row>
        <row r="12292">
          <cell r="C12292">
            <v>0</v>
          </cell>
          <cell r="D12292">
            <v>1</v>
          </cell>
          <cell r="E12292" t="str">
            <v>N</v>
          </cell>
        </row>
        <row r="12293">
          <cell r="C12293">
            <v>0</v>
          </cell>
          <cell r="D12293">
            <v>1</v>
          </cell>
          <cell r="E12293" t="str">
            <v>N</v>
          </cell>
        </row>
        <row r="12294">
          <cell r="C12294">
            <v>0</v>
          </cell>
          <cell r="D12294">
            <v>1</v>
          </cell>
          <cell r="E12294" t="str">
            <v>N</v>
          </cell>
        </row>
        <row r="12295">
          <cell r="C12295">
            <v>0</v>
          </cell>
          <cell r="D12295">
            <v>1</v>
          </cell>
          <cell r="E12295" t="str">
            <v>N</v>
          </cell>
        </row>
        <row r="12296">
          <cell r="C12296">
            <v>0</v>
          </cell>
          <cell r="D12296">
            <v>1</v>
          </cell>
          <cell r="E12296" t="str">
            <v>N</v>
          </cell>
        </row>
        <row r="12297">
          <cell r="C12297">
            <v>0</v>
          </cell>
          <cell r="D12297">
            <v>1</v>
          </cell>
          <cell r="E12297" t="str">
            <v>N</v>
          </cell>
        </row>
        <row r="12298">
          <cell r="C12298">
            <v>0</v>
          </cell>
          <cell r="D12298">
            <v>1</v>
          </cell>
          <cell r="E12298" t="str">
            <v>N</v>
          </cell>
        </row>
        <row r="12299">
          <cell r="C12299">
            <v>0</v>
          </cell>
          <cell r="D12299">
            <v>1</v>
          </cell>
          <cell r="E12299" t="str">
            <v>N</v>
          </cell>
        </row>
        <row r="12300">
          <cell r="C12300">
            <v>0</v>
          </cell>
          <cell r="D12300">
            <v>1</v>
          </cell>
          <cell r="E12300" t="str">
            <v>N</v>
          </cell>
        </row>
        <row r="12301">
          <cell r="C12301">
            <v>0</v>
          </cell>
          <cell r="D12301">
            <v>1</v>
          </cell>
          <cell r="E12301" t="str">
            <v>N</v>
          </cell>
        </row>
        <row r="12302">
          <cell r="C12302">
            <v>0</v>
          </cell>
          <cell r="D12302">
            <v>1</v>
          </cell>
          <cell r="E12302" t="str">
            <v>N</v>
          </cell>
        </row>
        <row r="12303">
          <cell r="C12303">
            <v>0</v>
          </cell>
          <cell r="D12303">
            <v>1</v>
          </cell>
          <cell r="E12303" t="str">
            <v>N</v>
          </cell>
        </row>
        <row r="12304">
          <cell r="C12304">
            <v>0</v>
          </cell>
          <cell r="D12304">
            <v>1</v>
          </cell>
          <cell r="E12304" t="str">
            <v>N</v>
          </cell>
        </row>
        <row r="12305">
          <cell r="C12305">
            <v>0</v>
          </cell>
          <cell r="D12305">
            <v>1</v>
          </cell>
          <cell r="E12305" t="str">
            <v>N</v>
          </cell>
        </row>
        <row r="12306">
          <cell r="C12306">
            <v>0</v>
          </cell>
          <cell r="D12306">
            <v>1</v>
          </cell>
          <cell r="E12306" t="str">
            <v>N</v>
          </cell>
        </row>
        <row r="12307">
          <cell r="C12307">
            <v>0</v>
          </cell>
          <cell r="D12307">
            <v>1</v>
          </cell>
          <cell r="E12307" t="str">
            <v>N</v>
          </cell>
        </row>
        <row r="12308">
          <cell r="C12308">
            <v>0</v>
          </cell>
          <cell r="D12308">
            <v>1</v>
          </cell>
          <cell r="E12308" t="str">
            <v>N</v>
          </cell>
        </row>
        <row r="12309">
          <cell r="C12309">
            <v>0</v>
          </cell>
          <cell r="D12309">
            <v>1</v>
          </cell>
          <cell r="E12309" t="str">
            <v>N</v>
          </cell>
        </row>
        <row r="12310">
          <cell r="C12310">
            <v>0</v>
          </cell>
          <cell r="D12310">
            <v>1</v>
          </cell>
          <cell r="E12310" t="str">
            <v>N</v>
          </cell>
        </row>
        <row r="12311">
          <cell r="C12311">
            <v>0</v>
          </cell>
          <cell r="D12311">
            <v>1</v>
          </cell>
          <cell r="E12311" t="str">
            <v>N</v>
          </cell>
        </row>
        <row r="12312">
          <cell r="C12312">
            <v>0</v>
          </cell>
          <cell r="D12312">
            <v>1</v>
          </cell>
          <cell r="E12312" t="str">
            <v>N</v>
          </cell>
        </row>
        <row r="12313">
          <cell r="C12313">
            <v>0</v>
          </cell>
          <cell r="D12313">
            <v>1</v>
          </cell>
          <cell r="E12313" t="str">
            <v>N</v>
          </cell>
        </row>
        <row r="12314">
          <cell r="C12314">
            <v>0</v>
          </cell>
          <cell r="D12314">
            <v>1</v>
          </cell>
          <cell r="E12314" t="str">
            <v>N</v>
          </cell>
        </row>
        <row r="12315">
          <cell r="C12315">
            <v>0</v>
          </cell>
          <cell r="D12315">
            <v>1</v>
          </cell>
          <cell r="E12315" t="str">
            <v>N</v>
          </cell>
        </row>
        <row r="12316">
          <cell r="C12316">
            <v>0</v>
          </cell>
          <cell r="D12316">
            <v>1</v>
          </cell>
          <cell r="E12316" t="str">
            <v>N</v>
          </cell>
        </row>
        <row r="12317">
          <cell r="C12317">
            <v>0</v>
          </cell>
          <cell r="D12317">
            <v>1</v>
          </cell>
          <cell r="E12317" t="str">
            <v>N</v>
          </cell>
        </row>
        <row r="12318">
          <cell r="C12318">
            <v>0</v>
          </cell>
          <cell r="D12318">
            <v>1</v>
          </cell>
          <cell r="E12318" t="str">
            <v>N</v>
          </cell>
        </row>
        <row r="12319">
          <cell r="C12319">
            <v>0</v>
          </cell>
          <cell r="D12319">
            <v>1</v>
          </cell>
          <cell r="E12319" t="str">
            <v>N</v>
          </cell>
        </row>
        <row r="12320">
          <cell r="C12320">
            <v>0</v>
          </cell>
          <cell r="D12320">
            <v>1</v>
          </cell>
          <cell r="E12320" t="str">
            <v>N</v>
          </cell>
        </row>
        <row r="12321">
          <cell r="C12321">
            <v>0</v>
          </cell>
          <cell r="D12321">
            <v>1</v>
          </cell>
          <cell r="E12321" t="str">
            <v>N</v>
          </cell>
        </row>
        <row r="12322">
          <cell r="C12322">
            <v>0</v>
          </cell>
          <cell r="D12322">
            <v>1</v>
          </cell>
          <cell r="E12322" t="str">
            <v>N</v>
          </cell>
        </row>
        <row r="12323">
          <cell r="C12323">
            <v>0</v>
          </cell>
          <cell r="D12323">
            <v>1</v>
          </cell>
          <cell r="E12323" t="str">
            <v>N</v>
          </cell>
        </row>
        <row r="12324">
          <cell r="C12324">
            <v>0</v>
          </cell>
          <cell r="D12324">
            <v>1</v>
          </cell>
          <cell r="E12324" t="str">
            <v>N</v>
          </cell>
        </row>
        <row r="12325">
          <cell r="C12325">
            <v>0</v>
          </cell>
          <cell r="D12325">
            <v>1</v>
          </cell>
          <cell r="E12325" t="str">
            <v>N</v>
          </cell>
        </row>
        <row r="12326">
          <cell r="C12326">
            <v>0</v>
          </cell>
          <cell r="D12326">
            <v>1</v>
          </cell>
          <cell r="E12326" t="str">
            <v>N</v>
          </cell>
        </row>
        <row r="12327">
          <cell r="C12327">
            <v>0</v>
          </cell>
          <cell r="D12327">
            <v>1</v>
          </cell>
          <cell r="E12327" t="str">
            <v>N</v>
          </cell>
        </row>
        <row r="12328">
          <cell r="C12328">
            <v>0</v>
          </cell>
          <cell r="D12328">
            <v>1</v>
          </cell>
          <cell r="E12328" t="str">
            <v>N</v>
          </cell>
        </row>
        <row r="12329">
          <cell r="C12329">
            <v>0</v>
          </cell>
          <cell r="D12329">
            <v>1</v>
          </cell>
          <cell r="E12329" t="str">
            <v>N</v>
          </cell>
        </row>
        <row r="12330">
          <cell r="C12330">
            <v>0</v>
          </cell>
          <cell r="D12330">
            <v>1</v>
          </cell>
          <cell r="E12330" t="str">
            <v>N</v>
          </cell>
        </row>
        <row r="12331">
          <cell r="C12331">
            <v>0</v>
          </cell>
          <cell r="D12331">
            <v>1</v>
          </cell>
          <cell r="E12331" t="str">
            <v>N</v>
          </cell>
        </row>
        <row r="12332">
          <cell r="C12332">
            <v>0</v>
          </cell>
          <cell r="D12332">
            <v>1</v>
          </cell>
          <cell r="E12332" t="str">
            <v>N</v>
          </cell>
        </row>
        <row r="12333">
          <cell r="C12333">
            <v>0</v>
          </cell>
          <cell r="D12333">
            <v>1</v>
          </cell>
          <cell r="E12333" t="str">
            <v>N</v>
          </cell>
        </row>
        <row r="12334">
          <cell r="C12334">
            <v>0</v>
          </cell>
          <cell r="D12334">
            <v>1</v>
          </cell>
          <cell r="E12334" t="str">
            <v>N</v>
          </cell>
        </row>
        <row r="12335">
          <cell r="C12335">
            <v>0</v>
          </cell>
          <cell r="D12335">
            <v>1</v>
          </cell>
          <cell r="E12335" t="str">
            <v>N</v>
          </cell>
        </row>
        <row r="12336">
          <cell r="C12336">
            <v>0</v>
          </cell>
          <cell r="D12336">
            <v>1</v>
          </cell>
          <cell r="E12336" t="str">
            <v>N</v>
          </cell>
        </row>
        <row r="12337">
          <cell r="C12337">
            <v>0</v>
          </cell>
          <cell r="D12337">
            <v>1</v>
          </cell>
          <cell r="E12337" t="str">
            <v>N</v>
          </cell>
        </row>
        <row r="12338">
          <cell r="C12338">
            <v>0</v>
          </cell>
          <cell r="D12338">
            <v>1</v>
          </cell>
          <cell r="E12338" t="str">
            <v>N</v>
          </cell>
        </row>
        <row r="12339">
          <cell r="C12339">
            <v>0</v>
          </cell>
          <cell r="D12339">
            <v>1</v>
          </cell>
          <cell r="E12339" t="str">
            <v>N</v>
          </cell>
        </row>
        <row r="12340">
          <cell r="C12340">
            <v>0</v>
          </cell>
          <cell r="D12340">
            <v>1</v>
          </cell>
          <cell r="E12340" t="str">
            <v>N</v>
          </cell>
        </row>
        <row r="12341">
          <cell r="C12341">
            <v>0</v>
          </cell>
          <cell r="D12341">
            <v>1</v>
          </cell>
          <cell r="E12341" t="str">
            <v>N</v>
          </cell>
        </row>
        <row r="12342">
          <cell r="C12342">
            <v>0</v>
          </cell>
          <cell r="D12342">
            <v>1</v>
          </cell>
          <cell r="E12342" t="str">
            <v>N</v>
          </cell>
        </row>
        <row r="12343">
          <cell r="C12343">
            <v>0</v>
          </cell>
          <cell r="D12343">
            <v>1</v>
          </cell>
          <cell r="E12343" t="str">
            <v>N</v>
          </cell>
        </row>
        <row r="12344">
          <cell r="C12344">
            <v>0</v>
          </cell>
          <cell r="D12344">
            <v>1</v>
          </cell>
          <cell r="E12344" t="str">
            <v>N</v>
          </cell>
        </row>
        <row r="12345">
          <cell r="C12345">
            <v>0</v>
          </cell>
          <cell r="D12345">
            <v>1</v>
          </cell>
          <cell r="E12345" t="str">
            <v>N</v>
          </cell>
        </row>
        <row r="12346">
          <cell r="C12346">
            <v>0</v>
          </cell>
          <cell r="D12346">
            <v>1</v>
          </cell>
          <cell r="E12346" t="str">
            <v>N</v>
          </cell>
        </row>
        <row r="12347">
          <cell r="C12347">
            <v>0</v>
          </cell>
          <cell r="D12347">
            <v>1</v>
          </cell>
          <cell r="E12347" t="str">
            <v>N</v>
          </cell>
        </row>
        <row r="12348">
          <cell r="C12348">
            <v>0</v>
          </cell>
          <cell r="D12348">
            <v>1</v>
          </cell>
          <cell r="E12348" t="str">
            <v>N</v>
          </cell>
        </row>
        <row r="12349">
          <cell r="C12349">
            <v>0</v>
          </cell>
          <cell r="D12349">
            <v>1</v>
          </cell>
          <cell r="E12349" t="str">
            <v>N</v>
          </cell>
        </row>
        <row r="12350">
          <cell r="C12350">
            <v>0</v>
          </cell>
          <cell r="D12350">
            <v>1</v>
          </cell>
          <cell r="E12350" t="str">
            <v>N</v>
          </cell>
        </row>
        <row r="12351">
          <cell r="C12351">
            <v>0</v>
          </cell>
          <cell r="D12351">
            <v>1</v>
          </cell>
          <cell r="E12351" t="str">
            <v>N</v>
          </cell>
        </row>
        <row r="12352">
          <cell r="C12352">
            <v>0</v>
          </cell>
          <cell r="D12352">
            <v>1</v>
          </cell>
          <cell r="E12352" t="str">
            <v>N</v>
          </cell>
        </row>
        <row r="12353">
          <cell r="C12353">
            <v>0</v>
          </cell>
          <cell r="D12353">
            <v>1</v>
          </cell>
          <cell r="E12353" t="str">
            <v>N</v>
          </cell>
        </row>
        <row r="12354">
          <cell r="C12354">
            <v>0</v>
          </cell>
          <cell r="D12354">
            <v>1</v>
          </cell>
          <cell r="E12354" t="str">
            <v>N</v>
          </cell>
        </row>
        <row r="12355">
          <cell r="C12355">
            <v>0</v>
          </cell>
          <cell r="D12355">
            <v>1</v>
          </cell>
          <cell r="E12355" t="str">
            <v>N</v>
          </cell>
        </row>
        <row r="12356">
          <cell r="C12356">
            <v>0</v>
          </cell>
          <cell r="D12356">
            <v>1</v>
          </cell>
          <cell r="E12356" t="str">
            <v>N</v>
          </cell>
        </row>
        <row r="12357">
          <cell r="C12357">
            <v>0</v>
          </cell>
          <cell r="D12357">
            <v>1</v>
          </cell>
          <cell r="E12357" t="str">
            <v>N</v>
          </cell>
        </row>
        <row r="12358">
          <cell r="C12358">
            <v>0</v>
          </cell>
          <cell r="D12358">
            <v>1</v>
          </cell>
          <cell r="E12358" t="str">
            <v>N</v>
          </cell>
        </row>
        <row r="12359">
          <cell r="C12359">
            <v>0</v>
          </cell>
          <cell r="D12359">
            <v>1</v>
          </cell>
          <cell r="E12359" t="str">
            <v>N</v>
          </cell>
        </row>
        <row r="12360">
          <cell r="C12360">
            <v>0</v>
          </cell>
          <cell r="D12360">
            <v>1</v>
          </cell>
          <cell r="E12360" t="str">
            <v>N</v>
          </cell>
        </row>
        <row r="12361">
          <cell r="C12361">
            <v>0</v>
          </cell>
          <cell r="D12361">
            <v>1</v>
          </cell>
          <cell r="E12361" t="str">
            <v>N</v>
          </cell>
        </row>
        <row r="12362">
          <cell r="C12362">
            <v>0</v>
          </cell>
          <cell r="D12362">
            <v>1</v>
          </cell>
          <cell r="E12362" t="str">
            <v>N</v>
          </cell>
        </row>
        <row r="12363">
          <cell r="C12363">
            <v>0</v>
          </cell>
          <cell r="D12363">
            <v>1</v>
          </cell>
          <cell r="E12363" t="str">
            <v>N</v>
          </cell>
        </row>
        <row r="12364">
          <cell r="C12364">
            <v>0</v>
          </cell>
          <cell r="D12364">
            <v>1</v>
          </cell>
          <cell r="E12364" t="str">
            <v>N</v>
          </cell>
        </row>
        <row r="12365">
          <cell r="C12365">
            <v>0</v>
          </cell>
          <cell r="D12365">
            <v>1</v>
          </cell>
          <cell r="E12365" t="str">
            <v>N</v>
          </cell>
        </row>
        <row r="12366">
          <cell r="C12366">
            <v>0</v>
          </cell>
          <cell r="D12366">
            <v>1</v>
          </cell>
          <cell r="E12366" t="str">
            <v>N</v>
          </cell>
        </row>
        <row r="12367">
          <cell r="C12367">
            <v>0</v>
          </cell>
          <cell r="D12367">
            <v>1</v>
          </cell>
          <cell r="E12367" t="str">
            <v>N</v>
          </cell>
        </row>
        <row r="12368">
          <cell r="C12368">
            <v>0</v>
          </cell>
          <cell r="D12368">
            <v>1</v>
          </cell>
          <cell r="E12368" t="str">
            <v>N</v>
          </cell>
        </row>
        <row r="12369">
          <cell r="C12369">
            <v>0</v>
          </cell>
          <cell r="D12369">
            <v>1</v>
          </cell>
          <cell r="E12369" t="str">
            <v>N</v>
          </cell>
        </row>
        <row r="12370">
          <cell r="C12370">
            <v>0</v>
          </cell>
          <cell r="D12370">
            <v>1</v>
          </cell>
          <cell r="E12370" t="str">
            <v>N</v>
          </cell>
        </row>
        <row r="12371">
          <cell r="C12371">
            <v>0</v>
          </cell>
          <cell r="D12371">
            <v>1</v>
          </cell>
          <cell r="E12371" t="str">
            <v>N</v>
          </cell>
        </row>
        <row r="12372">
          <cell r="C12372">
            <v>0</v>
          </cell>
          <cell r="D12372">
            <v>1</v>
          </cell>
          <cell r="E12372" t="str">
            <v>N</v>
          </cell>
        </row>
        <row r="12373">
          <cell r="C12373">
            <v>0</v>
          </cell>
          <cell r="D12373">
            <v>1</v>
          </cell>
          <cell r="E12373" t="str">
            <v>N</v>
          </cell>
        </row>
        <row r="12374">
          <cell r="C12374">
            <v>0</v>
          </cell>
          <cell r="D12374">
            <v>1</v>
          </cell>
          <cell r="E12374" t="str">
            <v>N</v>
          </cell>
        </row>
        <row r="12375">
          <cell r="C12375">
            <v>0</v>
          </cell>
          <cell r="D12375">
            <v>1</v>
          </cell>
          <cell r="E12375" t="str">
            <v>N</v>
          </cell>
        </row>
        <row r="12376">
          <cell r="C12376">
            <v>0</v>
          </cell>
          <cell r="D12376">
            <v>1</v>
          </cell>
          <cell r="E12376" t="str">
            <v>N</v>
          </cell>
        </row>
        <row r="12377">
          <cell r="C12377">
            <v>0</v>
          </cell>
          <cell r="D12377">
            <v>1</v>
          </cell>
          <cell r="E12377" t="str">
            <v>N</v>
          </cell>
        </row>
        <row r="12378">
          <cell r="C12378">
            <v>0</v>
          </cell>
          <cell r="D12378">
            <v>1</v>
          </cell>
          <cell r="E12378" t="str">
            <v>N</v>
          </cell>
        </row>
        <row r="12379">
          <cell r="C12379">
            <v>0</v>
          </cell>
          <cell r="D12379">
            <v>1</v>
          </cell>
          <cell r="E12379" t="str">
            <v>N</v>
          </cell>
        </row>
        <row r="12380">
          <cell r="C12380">
            <v>0</v>
          </cell>
          <cell r="D12380">
            <v>1</v>
          </cell>
          <cell r="E12380" t="str">
            <v>N</v>
          </cell>
        </row>
        <row r="12381">
          <cell r="C12381">
            <v>0</v>
          </cell>
          <cell r="D12381">
            <v>1</v>
          </cell>
          <cell r="E12381" t="str">
            <v>N</v>
          </cell>
        </row>
        <row r="12382">
          <cell r="C12382">
            <v>0</v>
          </cell>
          <cell r="D12382">
            <v>1</v>
          </cell>
          <cell r="E12382" t="str">
            <v>N</v>
          </cell>
        </row>
        <row r="12383">
          <cell r="C12383">
            <v>0</v>
          </cell>
          <cell r="D12383">
            <v>1</v>
          </cell>
          <cell r="E12383" t="str">
            <v>N</v>
          </cell>
        </row>
        <row r="12384">
          <cell r="C12384">
            <v>0</v>
          </cell>
          <cell r="D12384">
            <v>1</v>
          </cell>
          <cell r="E12384" t="str">
            <v>N</v>
          </cell>
        </row>
        <row r="12385">
          <cell r="C12385">
            <v>0</v>
          </cell>
          <cell r="D12385">
            <v>1</v>
          </cell>
          <cell r="E12385" t="str">
            <v>N</v>
          </cell>
        </row>
        <row r="12386">
          <cell r="C12386">
            <v>0</v>
          </cell>
          <cell r="D12386">
            <v>1</v>
          </cell>
          <cell r="E12386" t="str">
            <v>N</v>
          </cell>
        </row>
        <row r="12387">
          <cell r="C12387">
            <v>0</v>
          </cell>
          <cell r="D12387">
            <v>1</v>
          </cell>
          <cell r="E12387" t="str">
            <v>N</v>
          </cell>
        </row>
        <row r="12388">
          <cell r="C12388">
            <v>0</v>
          </cell>
          <cell r="D12388">
            <v>1</v>
          </cell>
          <cell r="E12388" t="str">
            <v>N</v>
          </cell>
        </row>
        <row r="12389">
          <cell r="C12389">
            <v>0</v>
          </cell>
          <cell r="D12389">
            <v>1</v>
          </cell>
          <cell r="E12389" t="str">
            <v>N</v>
          </cell>
        </row>
        <row r="12390">
          <cell r="C12390">
            <v>0</v>
          </cell>
          <cell r="D12390">
            <v>1</v>
          </cell>
          <cell r="E12390" t="str">
            <v>N</v>
          </cell>
        </row>
        <row r="12391">
          <cell r="C12391">
            <v>0</v>
          </cell>
          <cell r="D12391">
            <v>1</v>
          </cell>
          <cell r="E12391" t="str">
            <v>N</v>
          </cell>
        </row>
        <row r="12392">
          <cell r="C12392">
            <v>0</v>
          </cell>
          <cell r="D12392">
            <v>1</v>
          </cell>
          <cell r="E12392" t="str">
            <v>N</v>
          </cell>
        </row>
        <row r="12393">
          <cell r="C12393">
            <v>0</v>
          </cell>
          <cell r="D12393">
            <v>1</v>
          </cell>
          <cell r="E12393" t="str">
            <v>N</v>
          </cell>
        </row>
        <row r="12394">
          <cell r="C12394">
            <v>0</v>
          </cell>
          <cell r="D12394">
            <v>1</v>
          </cell>
          <cell r="E12394" t="str">
            <v>N</v>
          </cell>
        </row>
        <row r="12395">
          <cell r="C12395">
            <v>0</v>
          </cell>
          <cell r="D12395">
            <v>1</v>
          </cell>
          <cell r="E12395" t="str">
            <v>N</v>
          </cell>
        </row>
        <row r="12396">
          <cell r="C12396">
            <v>0</v>
          </cell>
          <cell r="D12396">
            <v>1</v>
          </cell>
          <cell r="E12396" t="str">
            <v>N</v>
          </cell>
        </row>
        <row r="12397">
          <cell r="C12397">
            <v>0</v>
          </cell>
          <cell r="D12397">
            <v>1</v>
          </cell>
          <cell r="E12397" t="str">
            <v>N</v>
          </cell>
        </row>
        <row r="12398">
          <cell r="C12398">
            <v>0</v>
          </cell>
          <cell r="D12398">
            <v>1</v>
          </cell>
          <cell r="E12398" t="str">
            <v>N</v>
          </cell>
        </row>
        <row r="12399">
          <cell r="C12399">
            <v>0</v>
          </cell>
          <cell r="D12399">
            <v>1</v>
          </cell>
          <cell r="E12399" t="str">
            <v>N</v>
          </cell>
        </row>
        <row r="12400">
          <cell r="C12400">
            <v>0</v>
          </cell>
          <cell r="D12400">
            <v>1</v>
          </cell>
          <cell r="E12400" t="str">
            <v>N</v>
          </cell>
        </row>
        <row r="12401">
          <cell r="C12401">
            <v>0</v>
          </cell>
          <cell r="D12401">
            <v>1</v>
          </cell>
          <cell r="E12401" t="str">
            <v>N</v>
          </cell>
        </row>
        <row r="12402">
          <cell r="C12402">
            <v>0</v>
          </cell>
          <cell r="D12402">
            <v>1</v>
          </cell>
          <cell r="E12402" t="str">
            <v>N</v>
          </cell>
        </row>
        <row r="12403">
          <cell r="C12403">
            <v>0</v>
          </cell>
          <cell r="D12403">
            <v>1</v>
          </cell>
          <cell r="E12403" t="str">
            <v>N</v>
          </cell>
        </row>
        <row r="12404">
          <cell r="C12404">
            <v>0</v>
          </cell>
          <cell r="D12404">
            <v>1</v>
          </cell>
          <cell r="E12404" t="str">
            <v>N</v>
          </cell>
        </row>
        <row r="12405">
          <cell r="C12405">
            <v>0</v>
          </cell>
          <cell r="D12405">
            <v>1</v>
          </cell>
          <cell r="E12405" t="str">
            <v>N</v>
          </cell>
        </row>
        <row r="12406">
          <cell r="C12406">
            <v>0</v>
          </cell>
          <cell r="D12406">
            <v>1</v>
          </cell>
          <cell r="E12406" t="str">
            <v>N</v>
          </cell>
        </row>
        <row r="12407">
          <cell r="C12407">
            <v>0</v>
          </cell>
          <cell r="D12407">
            <v>1</v>
          </cell>
          <cell r="E12407" t="str">
            <v>N</v>
          </cell>
        </row>
        <row r="12408">
          <cell r="C12408">
            <v>0</v>
          </cell>
          <cell r="D12408">
            <v>1</v>
          </cell>
          <cell r="E12408" t="str">
            <v>N</v>
          </cell>
        </row>
        <row r="12409">
          <cell r="C12409">
            <v>0</v>
          </cell>
          <cell r="D12409">
            <v>1</v>
          </cell>
          <cell r="E12409" t="str">
            <v>N</v>
          </cell>
        </row>
        <row r="12410">
          <cell r="C12410">
            <v>0</v>
          </cell>
          <cell r="D12410">
            <v>1</v>
          </cell>
          <cell r="E12410" t="str">
            <v>N</v>
          </cell>
        </row>
        <row r="12411">
          <cell r="C12411">
            <v>0</v>
          </cell>
          <cell r="D12411">
            <v>1</v>
          </cell>
          <cell r="E12411" t="str">
            <v>N</v>
          </cell>
        </row>
        <row r="12412">
          <cell r="C12412">
            <v>0</v>
          </cell>
          <cell r="D12412">
            <v>1</v>
          </cell>
          <cell r="E12412" t="str">
            <v>N</v>
          </cell>
        </row>
        <row r="12413">
          <cell r="C12413">
            <v>0</v>
          </cell>
          <cell r="D12413">
            <v>1</v>
          </cell>
          <cell r="E12413" t="str">
            <v>N</v>
          </cell>
        </row>
        <row r="12414">
          <cell r="C12414">
            <v>0</v>
          </cell>
          <cell r="D12414">
            <v>1</v>
          </cell>
          <cell r="E12414" t="str">
            <v>N</v>
          </cell>
        </row>
        <row r="12415">
          <cell r="C12415">
            <v>0</v>
          </cell>
          <cell r="D12415">
            <v>1</v>
          </cell>
          <cell r="E12415" t="str">
            <v>N</v>
          </cell>
        </row>
        <row r="12416">
          <cell r="C12416">
            <v>0</v>
          </cell>
          <cell r="D12416">
            <v>1</v>
          </cell>
          <cell r="E12416" t="str">
            <v>N</v>
          </cell>
        </row>
        <row r="12417">
          <cell r="C12417">
            <v>0</v>
          </cell>
          <cell r="D12417">
            <v>1</v>
          </cell>
          <cell r="E12417" t="str">
            <v>N</v>
          </cell>
        </row>
        <row r="12418">
          <cell r="C12418">
            <v>0</v>
          </cell>
          <cell r="D12418">
            <v>1</v>
          </cell>
          <cell r="E12418" t="str">
            <v>N</v>
          </cell>
        </row>
        <row r="12419">
          <cell r="C12419">
            <v>0</v>
          </cell>
          <cell r="D12419">
            <v>1</v>
          </cell>
          <cell r="E12419" t="str">
            <v>N</v>
          </cell>
        </row>
        <row r="12420">
          <cell r="C12420">
            <v>0</v>
          </cell>
          <cell r="D12420">
            <v>1</v>
          </cell>
          <cell r="E12420" t="str">
            <v>N</v>
          </cell>
        </row>
        <row r="12421">
          <cell r="C12421">
            <v>0</v>
          </cell>
          <cell r="D12421">
            <v>1</v>
          </cell>
          <cell r="E12421" t="str">
            <v>N</v>
          </cell>
        </row>
        <row r="12422">
          <cell r="C12422">
            <v>0</v>
          </cell>
          <cell r="D12422">
            <v>1</v>
          </cell>
          <cell r="E12422" t="str">
            <v>N</v>
          </cell>
        </row>
        <row r="12423">
          <cell r="C12423">
            <v>0</v>
          </cell>
          <cell r="D12423">
            <v>1</v>
          </cell>
          <cell r="E12423" t="str">
            <v>N</v>
          </cell>
        </row>
        <row r="12424">
          <cell r="C12424">
            <v>0</v>
          </cell>
          <cell r="D12424">
            <v>1</v>
          </cell>
          <cell r="E12424" t="str">
            <v>N</v>
          </cell>
        </row>
        <row r="12425">
          <cell r="C12425">
            <v>0</v>
          </cell>
          <cell r="D12425">
            <v>1</v>
          </cell>
          <cell r="E12425" t="str">
            <v>N</v>
          </cell>
        </row>
        <row r="12426">
          <cell r="C12426">
            <v>0</v>
          </cell>
          <cell r="D12426">
            <v>1</v>
          </cell>
          <cell r="E12426" t="str">
            <v>N</v>
          </cell>
        </row>
        <row r="12427">
          <cell r="C12427">
            <v>0</v>
          </cell>
          <cell r="D12427">
            <v>1</v>
          </cell>
          <cell r="E12427" t="str">
            <v>N</v>
          </cell>
        </row>
        <row r="12428">
          <cell r="C12428">
            <v>0</v>
          </cell>
          <cell r="D12428">
            <v>1</v>
          </cell>
          <cell r="E12428" t="str">
            <v>N</v>
          </cell>
        </row>
        <row r="12429">
          <cell r="C12429">
            <v>0</v>
          </cell>
          <cell r="D12429">
            <v>1</v>
          </cell>
          <cell r="E12429" t="str">
            <v>N</v>
          </cell>
        </row>
        <row r="12430">
          <cell r="C12430">
            <v>0</v>
          </cell>
          <cell r="D12430">
            <v>1</v>
          </cell>
          <cell r="E12430" t="str">
            <v>N</v>
          </cell>
        </row>
        <row r="12431">
          <cell r="C12431">
            <v>0</v>
          </cell>
          <cell r="D12431">
            <v>1</v>
          </cell>
          <cell r="E12431" t="str">
            <v>N</v>
          </cell>
        </row>
        <row r="12432">
          <cell r="C12432">
            <v>0</v>
          </cell>
          <cell r="D12432">
            <v>1</v>
          </cell>
          <cell r="E12432" t="str">
            <v>N</v>
          </cell>
        </row>
        <row r="12433">
          <cell r="C12433">
            <v>0</v>
          </cell>
          <cell r="D12433">
            <v>1</v>
          </cell>
          <cell r="E12433" t="str">
            <v>N</v>
          </cell>
        </row>
        <row r="12434">
          <cell r="C12434">
            <v>0</v>
          </cell>
          <cell r="D12434">
            <v>1</v>
          </cell>
          <cell r="E12434" t="str">
            <v>N</v>
          </cell>
        </row>
        <row r="12435">
          <cell r="C12435">
            <v>0</v>
          </cell>
          <cell r="D12435">
            <v>1</v>
          </cell>
          <cell r="E12435" t="str">
            <v>N</v>
          </cell>
        </row>
        <row r="12436">
          <cell r="C12436">
            <v>0</v>
          </cell>
          <cell r="D12436">
            <v>1</v>
          </cell>
          <cell r="E12436" t="str">
            <v>N</v>
          </cell>
        </row>
        <row r="12437">
          <cell r="C12437">
            <v>0</v>
          </cell>
          <cell r="D12437">
            <v>1</v>
          </cell>
          <cell r="E12437" t="str">
            <v>N</v>
          </cell>
        </row>
        <row r="12438">
          <cell r="C12438">
            <v>0</v>
          </cell>
          <cell r="D12438">
            <v>1</v>
          </cell>
          <cell r="E12438" t="str">
            <v>N</v>
          </cell>
        </row>
        <row r="12439">
          <cell r="C12439">
            <v>0</v>
          </cell>
          <cell r="D12439">
            <v>1</v>
          </cell>
          <cell r="E12439" t="str">
            <v>N</v>
          </cell>
        </row>
        <row r="12440">
          <cell r="C12440">
            <v>0</v>
          </cell>
          <cell r="D12440">
            <v>1</v>
          </cell>
          <cell r="E12440" t="str">
            <v>N</v>
          </cell>
        </row>
        <row r="12441">
          <cell r="C12441">
            <v>0</v>
          </cell>
          <cell r="D12441">
            <v>1</v>
          </cell>
          <cell r="E12441" t="str">
            <v>N</v>
          </cell>
        </row>
        <row r="12442">
          <cell r="C12442">
            <v>0</v>
          </cell>
          <cell r="D12442">
            <v>1</v>
          </cell>
          <cell r="E12442" t="str">
            <v>N</v>
          </cell>
        </row>
        <row r="12443">
          <cell r="C12443">
            <v>0</v>
          </cell>
          <cell r="D12443">
            <v>1</v>
          </cell>
          <cell r="E12443" t="str">
            <v>N</v>
          </cell>
        </row>
        <row r="12444">
          <cell r="C12444">
            <v>0</v>
          </cell>
          <cell r="D12444">
            <v>1</v>
          </cell>
          <cell r="E12444" t="str">
            <v>N</v>
          </cell>
        </row>
        <row r="12445">
          <cell r="C12445">
            <v>0</v>
          </cell>
          <cell r="D12445">
            <v>1</v>
          </cell>
          <cell r="E12445" t="str">
            <v>N</v>
          </cell>
        </row>
        <row r="12446">
          <cell r="C12446">
            <v>0</v>
          </cell>
          <cell r="D12446">
            <v>1</v>
          </cell>
          <cell r="E12446" t="str">
            <v>N</v>
          </cell>
        </row>
        <row r="12447">
          <cell r="C12447">
            <v>0</v>
          </cell>
          <cell r="D12447">
            <v>1</v>
          </cell>
          <cell r="E12447" t="str">
            <v>N</v>
          </cell>
        </row>
        <row r="12448">
          <cell r="C12448">
            <v>0</v>
          </cell>
          <cell r="D12448">
            <v>1</v>
          </cell>
          <cell r="E12448" t="str">
            <v>N</v>
          </cell>
        </row>
        <row r="12449">
          <cell r="C12449">
            <v>0</v>
          </cell>
          <cell r="D12449">
            <v>1</v>
          </cell>
          <cell r="E12449" t="str">
            <v>N</v>
          </cell>
        </row>
        <row r="12450">
          <cell r="C12450">
            <v>0</v>
          </cell>
          <cell r="D12450">
            <v>1</v>
          </cell>
          <cell r="E12450" t="str">
            <v>N</v>
          </cell>
        </row>
        <row r="12451">
          <cell r="C12451">
            <v>0</v>
          </cell>
          <cell r="D12451">
            <v>1</v>
          </cell>
          <cell r="E12451" t="str">
            <v>N</v>
          </cell>
        </row>
        <row r="12452">
          <cell r="C12452">
            <v>0</v>
          </cell>
          <cell r="D12452">
            <v>1</v>
          </cell>
          <cell r="E12452" t="str">
            <v>N</v>
          </cell>
        </row>
        <row r="12453">
          <cell r="C12453">
            <v>0</v>
          </cell>
          <cell r="D12453">
            <v>1</v>
          </cell>
          <cell r="E12453" t="str">
            <v>N</v>
          </cell>
        </row>
        <row r="12454">
          <cell r="C12454">
            <v>0</v>
          </cell>
          <cell r="D12454">
            <v>1</v>
          </cell>
          <cell r="E12454" t="str">
            <v>N</v>
          </cell>
        </row>
        <row r="12455">
          <cell r="C12455">
            <v>0</v>
          </cell>
          <cell r="D12455">
            <v>1</v>
          </cell>
          <cell r="E12455" t="str">
            <v>N</v>
          </cell>
        </row>
        <row r="12456">
          <cell r="C12456">
            <v>0</v>
          </cell>
          <cell r="D12456">
            <v>1</v>
          </cell>
          <cell r="E12456" t="str">
            <v>N</v>
          </cell>
        </row>
        <row r="12457">
          <cell r="C12457">
            <v>0</v>
          </cell>
          <cell r="D12457">
            <v>1</v>
          </cell>
          <cell r="E12457" t="str">
            <v>N</v>
          </cell>
        </row>
        <row r="12458">
          <cell r="C12458">
            <v>0</v>
          </cell>
          <cell r="D12458">
            <v>1</v>
          </cell>
          <cell r="E12458" t="str">
            <v>N</v>
          </cell>
        </row>
        <row r="12459">
          <cell r="C12459">
            <v>0</v>
          </cell>
          <cell r="D12459">
            <v>1</v>
          </cell>
          <cell r="E12459" t="str">
            <v>N</v>
          </cell>
        </row>
        <row r="12460">
          <cell r="C12460">
            <v>0</v>
          </cell>
          <cell r="D12460">
            <v>1</v>
          </cell>
          <cell r="E12460" t="str">
            <v>N</v>
          </cell>
        </row>
        <row r="12461">
          <cell r="C12461">
            <v>0</v>
          </cell>
          <cell r="D12461">
            <v>1</v>
          </cell>
          <cell r="E12461" t="str">
            <v>N</v>
          </cell>
        </row>
        <row r="12462">
          <cell r="C12462">
            <v>0</v>
          </cell>
          <cell r="D12462">
            <v>1</v>
          </cell>
          <cell r="E12462" t="str">
            <v>N</v>
          </cell>
        </row>
        <row r="12463">
          <cell r="C12463">
            <v>0</v>
          </cell>
          <cell r="D12463">
            <v>1</v>
          </cell>
          <cell r="E12463" t="str">
            <v>N</v>
          </cell>
        </row>
        <row r="12464">
          <cell r="C12464">
            <v>0</v>
          </cell>
          <cell r="D12464">
            <v>1</v>
          </cell>
          <cell r="E12464" t="str">
            <v>N</v>
          </cell>
        </row>
        <row r="12465">
          <cell r="C12465">
            <v>0</v>
          </cell>
          <cell r="D12465">
            <v>1</v>
          </cell>
          <cell r="E12465" t="str">
            <v>N</v>
          </cell>
        </row>
        <row r="12466">
          <cell r="C12466">
            <v>0</v>
          </cell>
          <cell r="D12466">
            <v>1</v>
          </cell>
          <cell r="E12466" t="str">
            <v>N</v>
          </cell>
        </row>
        <row r="12467">
          <cell r="C12467">
            <v>0</v>
          </cell>
          <cell r="D12467">
            <v>1</v>
          </cell>
          <cell r="E12467" t="str">
            <v>N</v>
          </cell>
        </row>
        <row r="12468">
          <cell r="C12468">
            <v>0</v>
          </cell>
          <cell r="D12468">
            <v>1</v>
          </cell>
          <cell r="E12468" t="str">
            <v>N</v>
          </cell>
        </row>
        <row r="12469">
          <cell r="C12469">
            <v>0</v>
          </cell>
          <cell r="D12469">
            <v>1</v>
          </cell>
          <cell r="E12469" t="str">
            <v>N</v>
          </cell>
        </row>
        <row r="12470">
          <cell r="C12470">
            <v>0</v>
          </cell>
          <cell r="D12470">
            <v>1</v>
          </cell>
          <cell r="E12470" t="str">
            <v>N</v>
          </cell>
        </row>
        <row r="12471">
          <cell r="C12471">
            <v>0</v>
          </cell>
          <cell r="D12471">
            <v>1</v>
          </cell>
          <cell r="E12471" t="str">
            <v>N</v>
          </cell>
        </row>
        <row r="12472">
          <cell r="C12472">
            <v>0</v>
          </cell>
          <cell r="D12472">
            <v>1</v>
          </cell>
          <cell r="E12472" t="str">
            <v>N</v>
          </cell>
        </row>
        <row r="12473">
          <cell r="C12473">
            <v>0</v>
          </cell>
          <cell r="D12473">
            <v>1</v>
          </cell>
          <cell r="E12473" t="str">
            <v>N</v>
          </cell>
        </row>
        <row r="12474">
          <cell r="C12474">
            <v>0</v>
          </cell>
          <cell r="D12474">
            <v>1</v>
          </cell>
          <cell r="E12474" t="str">
            <v>N</v>
          </cell>
        </row>
        <row r="12475">
          <cell r="C12475">
            <v>0</v>
          </cell>
          <cell r="D12475">
            <v>1</v>
          </cell>
          <cell r="E12475" t="str">
            <v>N</v>
          </cell>
        </row>
        <row r="12476">
          <cell r="C12476">
            <v>0</v>
          </cell>
          <cell r="D12476">
            <v>1</v>
          </cell>
          <cell r="E12476" t="str">
            <v>N</v>
          </cell>
        </row>
        <row r="12477">
          <cell r="C12477">
            <v>0</v>
          </cell>
          <cell r="D12477">
            <v>1</v>
          </cell>
          <cell r="E12477" t="str">
            <v>N</v>
          </cell>
        </row>
        <row r="12478">
          <cell r="C12478">
            <v>0</v>
          </cell>
          <cell r="D12478">
            <v>1</v>
          </cell>
          <cell r="E12478" t="str">
            <v>N</v>
          </cell>
        </row>
        <row r="12479">
          <cell r="C12479">
            <v>0</v>
          </cell>
          <cell r="D12479">
            <v>1</v>
          </cell>
          <cell r="E12479" t="str">
            <v>N</v>
          </cell>
        </row>
        <row r="12480">
          <cell r="C12480">
            <v>0</v>
          </cell>
          <cell r="D12480">
            <v>1</v>
          </cell>
          <cell r="E12480" t="str">
            <v>N</v>
          </cell>
        </row>
        <row r="12481">
          <cell r="C12481">
            <v>0</v>
          </cell>
          <cell r="D12481">
            <v>1</v>
          </cell>
          <cell r="E12481" t="str">
            <v>N</v>
          </cell>
        </row>
        <row r="12482">
          <cell r="C12482">
            <v>0</v>
          </cell>
          <cell r="D12482">
            <v>1</v>
          </cell>
          <cell r="E12482" t="str">
            <v>N</v>
          </cell>
        </row>
        <row r="12483">
          <cell r="C12483">
            <v>0</v>
          </cell>
          <cell r="D12483">
            <v>1</v>
          </cell>
          <cell r="E12483" t="str">
            <v>N</v>
          </cell>
        </row>
        <row r="12484">
          <cell r="C12484">
            <v>0</v>
          </cell>
          <cell r="D12484">
            <v>1</v>
          </cell>
          <cell r="E12484" t="str">
            <v>N</v>
          </cell>
        </row>
        <row r="12485">
          <cell r="C12485">
            <v>0</v>
          </cell>
          <cell r="D12485">
            <v>1</v>
          </cell>
          <cell r="E12485" t="str">
            <v>N</v>
          </cell>
        </row>
        <row r="12486">
          <cell r="C12486">
            <v>0</v>
          </cell>
          <cell r="D12486">
            <v>1</v>
          </cell>
          <cell r="E12486" t="str">
            <v>N</v>
          </cell>
        </row>
        <row r="12487">
          <cell r="C12487">
            <v>0</v>
          </cell>
          <cell r="D12487">
            <v>1</v>
          </cell>
          <cell r="E12487" t="str">
            <v>N</v>
          </cell>
        </row>
        <row r="12488">
          <cell r="C12488">
            <v>0</v>
          </cell>
          <cell r="D12488">
            <v>1</v>
          </cell>
          <cell r="E12488" t="str">
            <v>N</v>
          </cell>
        </row>
        <row r="12489">
          <cell r="C12489">
            <v>0</v>
          </cell>
          <cell r="D12489">
            <v>1</v>
          </cell>
          <cell r="E12489" t="str">
            <v>N</v>
          </cell>
        </row>
        <row r="12490">
          <cell r="C12490">
            <v>0</v>
          </cell>
          <cell r="D12490">
            <v>1</v>
          </cell>
          <cell r="E12490" t="str">
            <v>N</v>
          </cell>
        </row>
        <row r="12491">
          <cell r="C12491">
            <v>0</v>
          </cell>
          <cell r="D12491">
            <v>1</v>
          </cell>
          <cell r="E12491" t="str">
            <v>N</v>
          </cell>
        </row>
        <row r="12492">
          <cell r="C12492">
            <v>0</v>
          </cell>
          <cell r="D12492">
            <v>1</v>
          </cell>
          <cell r="E12492" t="str">
            <v>N</v>
          </cell>
        </row>
        <row r="12493">
          <cell r="C12493">
            <v>0</v>
          </cell>
          <cell r="D12493">
            <v>1</v>
          </cell>
          <cell r="E12493" t="str">
            <v>N</v>
          </cell>
        </row>
        <row r="12494">
          <cell r="C12494">
            <v>0</v>
          </cell>
          <cell r="D12494">
            <v>1</v>
          </cell>
          <cell r="E12494" t="str">
            <v>N</v>
          </cell>
        </row>
        <row r="12495">
          <cell r="C12495">
            <v>0</v>
          </cell>
          <cell r="D12495">
            <v>1</v>
          </cell>
          <cell r="E12495" t="str">
            <v>N</v>
          </cell>
        </row>
        <row r="12496">
          <cell r="C12496">
            <v>0</v>
          </cell>
          <cell r="D12496">
            <v>1</v>
          </cell>
          <cell r="E12496" t="str">
            <v>N</v>
          </cell>
        </row>
        <row r="12497">
          <cell r="C12497">
            <v>0</v>
          </cell>
          <cell r="D12497">
            <v>1</v>
          </cell>
          <cell r="E12497" t="str">
            <v>N</v>
          </cell>
        </row>
        <row r="12498">
          <cell r="C12498">
            <v>0</v>
          </cell>
          <cell r="D12498">
            <v>1</v>
          </cell>
          <cell r="E12498" t="str">
            <v>N</v>
          </cell>
        </row>
        <row r="12499">
          <cell r="C12499">
            <v>0</v>
          </cell>
          <cell r="D12499">
            <v>1</v>
          </cell>
          <cell r="E12499" t="str">
            <v>N</v>
          </cell>
        </row>
        <row r="12500">
          <cell r="C12500">
            <v>0</v>
          </cell>
          <cell r="D12500">
            <v>1</v>
          </cell>
          <cell r="E12500" t="str">
            <v>N</v>
          </cell>
        </row>
        <row r="12501">
          <cell r="C12501">
            <v>0</v>
          </cell>
          <cell r="D12501">
            <v>1</v>
          </cell>
          <cell r="E12501" t="str">
            <v>N</v>
          </cell>
        </row>
        <row r="12502">
          <cell r="C12502">
            <v>0</v>
          </cell>
          <cell r="D12502">
            <v>1</v>
          </cell>
          <cell r="E12502" t="str">
            <v>N</v>
          </cell>
        </row>
        <row r="12503">
          <cell r="C12503">
            <v>0</v>
          </cell>
          <cell r="D12503">
            <v>1</v>
          </cell>
          <cell r="E12503" t="str">
            <v>N</v>
          </cell>
        </row>
        <row r="12504">
          <cell r="C12504">
            <v>0</v>
          </cell>
          <cell r="D12504">
            <v>1</v>
          </cell>
          <cell r="E12504" t="str">
            <v>N</v>
          </cell>
        </row>
        <row r="12505">
          <cell r="C12505">
            <v>0</v>
          </cell>
          <cell r="D12505">
            <v>1</v>
          </cell>
          <cell r="E12505" t="str">
            <v>N</v>
          </cell>
        </row>
        <row r="12506">
          <cell r="C12506">
            <v>0</v>
          </cell>
          <cell r="D12506">
            <v>1</v>
          </cell>
          <cell r="E12506" t="str">
            <v>N</v>
          </cell>
        </row>
        <row r="12507">
          <cell r="C12507">
            <v>0</v>
          </cell>
          <cell r="D12507">
            <v>1</v>
          </cell>
          <cell r="E12507" t="str">
            <v>N</v>
          </cell>
        </row>
        <row r="12508">
          <cell r="C12508">
            <v>0</v>
          </cell>
          <cell r="D12508">
            <v>1</v>
          </cell>
          <cell r="E12508" t="str">
            <v>N</v>
          </cell>
        </row>
        <row r="12509">
          <cell r="C12509">
            <v>0</v>
          </cell>
          <cell r="D12509">
            <v>1</v>
          </cell>
          <cell r="E12509" t="str">
            <v>N</v>
          </cell>
        </row>
        <row r="12510">
          <cell r="C12510">
            <v>0</v>
          </cell>
          <cell r="D12510">
            <v>1</v>
          </cell>
          <cell r="E12510" t="str">
            <v>N</v>
          </cell>
        </row>
        <row r="12511">
          <cell r="C12511">
            <v>0</v>
          </cell>
          <cell r="D12511">
            <v>1</v>
          </cell>
          <cell r="E12511" t="str">
            <v>N</v>
          </cell>
        </row>
        <row r="12512">
          <cell r="C12512">
            <v>0</v>
          </cell>
          <cell r="D12512">
            <v>1</v>
          </cell>
          <cell r="E12512" t="str">
            <v>N</v>
          </cell>
        </row>
        <row r="12513">
          <cell r="C12513">
            <v>0</v>
          </cell>
          <cell r="D12513">
            <v>1</v>
          </cell>
          <cell r="E12513" t="str">
            <v>N</v>
          </cell>
        </row>
        <row r="12514">
          <cell r="C12514">
            <v>0</v>
          </cell>
          <cell r="D12514">
            <v>1</v>
          </cell>
          <cell r="E12514" t="str">
            <v>N</v>
          </cell>
        </row>
        <row r="12515">
          <cell r="C12515">
            <v>0</v>
          </cell>
          <cell r="D12515">
            <v>1</v>
          </cell>
          <cell r="E12515" t="str">
            <v>N</v>
          </cell>
        </row>
        <row r="12516">
          <cell r="C12516">
            <v>0</v>
          </cell>
          <cell r="D12516">
            <v>1</v>
          </cell>
          <cell r="E12516" t="str">
            <v>N</v>
          </cell>
        </row>
        <row r="12517">
          <cell r="C12517">
            <v>0</v>
          </cell>
          <cell r="D12517">
            <v>1</v>
          </cell>
          <cell r="E12517" t="str">
            <v>N</v>
          </cell>
        </row>
        <row r="12518">
          <cell r="C12518">
            <v>0</v>
          </cell>
          <cell r="D12518">
            <v>1</v>
          </cell>
          <cell r="E12518" t="str">
            <v>N</v>
          </cell>
        </row>
        <row r="12519">
          <cell r="C12519">
            <v>0</v>
          </cell>
          <cell r="D12519">
            <v>1</v>
          </cell>
          <cell r="E12519" t="str">
            <v>N</v>
          </cell>
        </row>
        <row r="12520">
          <cell r="C12520">
            <v>0</v>
          </cell>
          <cell r="D12520">
            <v>1</v>
          </cell>
          <cell r="E12520" t="str">
            <v>N</v>
          </cell>
        </row>
        <row r="12521">
          <cell r="C12521">
            <v>0</v>
          </cell>
          <cell r="D12521">
            <v>1</v>
          </cell>
          <cell r="E12521" t="str">
            <v>N</v>
          </cell>
        </row>
        <row r="12522">
          <cell r="C12522">
            <v>0</v>
          </cell>
          <cell r="D12522">
            <v>1</v>
          </cell>
          <cell r="E12522" t="str">
            <v>N</v>
          </cell>
        </row>
        <row r="12523">
          <cell r="C12523">
            <v>0</v>
          </cell>
          <cell r="D12523">
            <v>1</v>
          </cell>
          <cell r="E12523" t="str">
            <v>N</v>
          </cell>
        </row>
        <row r="12524">
          <cell r="C12524">
            <v>0</v>
          </cell>
          <cell r="D12524">
            <v>1</v>
          </cell>
          <cell r="E12524" t="str">
            <v>N</v>
          </cell>
        </row>
        <row r="12525">
          <cell r="C12525">
            <v>0</v>
          </cell>
          <cell r="D12525">
            <v>1</v>
          </cell>
          <cell r="E12525" t="str">
            <v>N</v>
          </cell>
        </row>
        <row r="12526">
          <cell r="C12526">
            <v>0</v>
          </cell>
          <cell r="D12526">
            <v>1</v>
          </cell>
          <cell r="E12526" t="str">
            <v>N</v>
          </cell>
        </row>
        <row r="12527">
          <cell r="C12527">
            <v>0</v>
          </cell>
          <cell r="D12527">
            <v>1</v>
          </cell>
          <cell r="E12527" t="str">
            <v>N</v>
          </cell>
        </row>
        <row r="12528">
          <cell r="C12528">
            <v>0</v>
          </cell>
          <cell r="D12528">
            <v>1</v>
          </cell>
          <cell r="E12528" t="str">
            <v>N</v>
          </cell>
        </row>
        <row r="12529">
          <cell r="C12529">
            <v>0</v>
          </cell>
          <cell r="D12529">
            <v>1</v>
          </cell>
          <cell r="E12529" t="str">
            <v>N</v>
          </cell>
        </row>
        <row r="12530">
          <cell r="C12530">
            <v>0</v>
          </cell>
          <cell r="D12530">
            <v>1</v>
          </cell>
          <cell r="E12530" t="str">
            <v>N</v>
          </cell>
        </row>
        <row r="12531">
          <cell r="C12531">
            <v>0</v>
          </cell>
          <cell r="D12531">
            <v>1</v>
          </cell>
          <cell r="E12531" t="str">
            <v>N</v>
          </cell>
        </row>
        <row r="12532">
          <cell r="C12532">
            <v>0</v>
          </cell>
          <cell r="D12532">
            <v>1</v>
          </cell>
          <cell r="E12532" t="str">
            <v>N</v>
          </cell>
        </row>
        <row r="12533">
          <cell r="C12533">
            <v>0</v>
          </cell>
          <cell r="D12533">
            <v>1</v>
          </cell>
          <cell r="E12533" t="str">
            <v>N</v>
          </cell>
        </row>
        <row r="12534">
          <cell r="C12534">
            <v>0</v>
          </cell>
          <cell r="D12534">
            <v>1</v>
          </cell>
          <cell r="E12534" t="str">
            <v>N</v>
          </cell>
        </row>
        <row r="12535">
          <cell r="C12535">
            <v>0</v>
          </cell>
          <cell r="D12535">
            <v>1</v>
          </cell>
          <cell r="E12535" t="str">
            <v>N</v>
          </cell>
        </row>
        <row r="12536">
          <cell r="C12536">
            <v>0</v>
          </cell>
          <cell r="D12536">
            <v>1</v>
          </cell>
          <cell r="E12536" t="str">
            <v>N</v>
          </cell>
        </row>
        <row r="12537">
          <cell r="C12537">
            <v>0</v>
          </cell>
          <cell r="D12537">
            <v>1</v>
          </cell>
          <cell r="E12537" t="str">
            <v>N</v>
          </cell>
        </row>
        <row r="12538">
          <cell r="C12538">
            <v>0</v>
          </cell>
          <cell r="D12538">
            <v>1</v>
          </cell>
          <cell r="E12538" t="str">
            <v>N</v>
          </cell>
        </row>
        <row r="12539">
          <cell r="C12539">
            <v>0</v>
          </cell>
          <cell r="D12539">
            <v>1</v>
          </cell>
          <cell r="E12539" t="str">
            <v>N</v>
          </cell>
        </row>
        <row r="12540">
          <cell r="C12540">
            <v>0</v>
          </cell>
          <cell r="D12540">
            <v>1</v>
          </cell>
          <cell r="E12540" t="str">
            <v>N</v>
          </cell>
        </row>
        <row r="12541">
          <cell r="C12541">
            <v>0</v>
          </cell>
          <cell r="D12541">
            <v>1</v>
          </cell>
          <cell r="E12541" t="str">
            <v>N</v>
          </cell>
        </row>
        <row r="12542">
          <cell r="C12542">
            <v>0</v>
          </cell>
          <cell r="D12542">
            <v>1</v>
          </cell>
          <cell r="E12542" t="str">
            <v>N</v>
          </cell>
        </row>
        <row r="12543">
          <cell r="C12543">
            <v>0</v>
          </cell>
          <cell r="D12543">
            <v>1</v>
          </cell>
          <cell r="E12543" t="str">
            <v>N</v>
          </cell>
        </row>
        <row r="12544">
          <cell r="C12544">
            <v>0</v>
          </cell>
          <cell r="D12544">
            <v>1</v>
          </cell>
          <cell r="E12544" t="str">
            <v>N</v>
          </cell>
        </row>
        <row r="12545">
          <cell r="C12545">
            <v>0</v>
          </cell>
          <cell r="D12545">
            <v>1</v>
          </cell>
          <cell r="E12545" t="str">
            <v>N</v>
          </cell>
        </row>
        <row r="12546">
          <cell r="C12546">
            <v>0</v>
          </cell>
          <cell r="D12546">
            <v>1</v>
          </cell>
          <cell r="E12546" t="str">
            <v>N</v>
          </cell>
        </row>
        <row r="12547">
          <cell r="C12547">
            <v>0</v>
          </cell>
          <cell r="D12547">
            <v>1</v>
          </cell>
          <cell r="E12547" t="str">
            <v>N</v>
          </cell>
        </row>
        <row r="12548">
          <cell r="C12548">
            <v>0</v>
          </cell>
          <cell r="D12548">
            <v>1</v>
          </cell>
          <cell r="E12548" t="str">
            <v>N</v>
          </cell>
        </row>
        <row r="12549">
          <cell r="C12549">
            <v>0</v>
          </cell>
          <cell r="D12549">
            <v>1</v>
          </cell>
          <cell r="E12549" t="str">
            <v>N</v>
          </cell>
        </row>
        <row r="12550">
          <cell r="C12550">
            <v>0</v>
          </cell>
          <cell r="D12550">
            <v>1</v>
          </cell>
          <cell r="E12550" t="str">
            <v>N</v>
          </cell>
        </row>
        <row r="12551">
          <cell r="C12551">
            <v>0</v>
          </cell>
          <cell r="D12551">
            <v>1</v>
          </cell>
          <cell r="E12551" t="str">
            <v>N</v>
          </cell>
        </row>
        <row r="12552">
          <cell r="C12552">
            <v>0</v>
          </cell>
          <cell r="D12552">
            <v>1</v>
          </cell>
          <cell r="E12552" t="str">
            <v>N</v>
          </cell>
        </row>
        <row r="12553">
          <cell r="C12553">
            <v>0</v>
          </cell>
          <cell r="D12553">
            <v>1</v>
          </cell>
          <cell r="E12553" t="str">
            <v>N</v>
          </cell>
        </row>
        <row r="12554">
          <cell r="C12554">
            <v>0</v>
          </cell>
          <cell r="D12554">
            <v>1</v>
          </cell>
          <cell r="E12554" t="str">
            <v>N</v>
          </cell>
        </row>
        <row r="12555">
          <cell r="C12555">
            <v>0</v>
          </cell>
          <cell r="D12555">
            <v>1</v>
          </cell>
          <cell r="E12555" t="str">
            <v>N</v>
          </cell>
        </row>
        <row r="12556">
          <cell r="C12556">
            <v>0</v>
          </cell>
          <cell r="D12556">
            <v>1</v>
          </cell>
          <cell r="E12556" t="str">
            <v>N</v>
          </cell>
        </row>
        <row r="12557">
          <cell r="C12557">
            <v>0</v>
          </cell>
          <cell r="D12557">
            <v>1</v>
          </cell>
          <cell r="E12557" t="str">
            <v>N</v>
          </cell>
        </row>
        <row r="12558">
          <cell r="C12558">
            <v>0</v>
          </cell>
          <cell r="D12558">
            <v>1</v>
          </cell>
          <cell r="E12558" t="str">
            <v>N</v>
          </cell>
        </row>
        <row r="12559">
          <cell r="C12559">
            <v>0</v>
          </cell>
          <cell r="D12559">
            <v>1</v>
          </cell>
          <cell r="E12559" t="str">
            <v>N</v>
          </cell>
        </row>
        <row r="12560">
          <cell r="C12560">
            <v>0</v>
          </cell>
          <cell r="D12560">
            <v>1</v>
          </cell>
          <cell r="E12560" t="str">
            <v>N</v>
          </cell>
        </row>
        <row r="12561">
          <cell r="C12561">
            <v>0</v>
          </cell>
          <cell r="D12561">
            <v>1</v>
          </cell>
          <cell r="E12561" t="str">
            <v>N</v>
          </cell>
        </row>
        <row r="12562">
          <cell r="C12562">
            <v>0</v>
          </cell>
          <cell r="D12562">
            <v>1</v>
          </cell>
          <cell r="E12562" t="str">
            <v>N</v>
          </cell>
        </row>
        <row r="12563">
          <cell r="C12563">
            <v>0</v>
          </cell>
          <cell r="D12563">
            <v>1</v>
          </cell>
          <cell r="E12563" t="str">
            <v>N</v>
          </cell>
        </row>
        <row r="12564">
          <cell r="C12564">
            <v>0</v>
          </cell>
          <cell r="D12564">
            <v>1</v>
          </cell>
          <cell r="E12564" t="str">
            <v>N</v>
          </cell>
        </row>
        <row r="12565">
          <cell r="C12565">
            <v>0</v>
          </cell>
          <cell r="D12565">
            <v>1</v>
          </cell>
          <cell r="E12565" t="str">
            <v>N</v>
          </cell>
        </row>
        <row r="12566">
          <cell r="C12566">
            <v>0</v>
          </cell>
          <cell r="D12566">
            <v>1</v>
          </cell>
          <cell r="E12566" t="str">
            <v>N</v>
          </cell>
        </row>
        <row r="12567">
          <cell r="C12567">
            <v>0</v>
          </cell>
          <cell r="D12567">
            <v>1</v>
          </cell>
          <cell r="E12567" t="str">
            <v>N</v>
          </cell>
        </row>
        <row r="12568">
          <cell r="C12568">
            <v>0</v>
          </cell>
          <cell r="D12568">
            <v>1</v>
          </cell>
          <cell r="E12568" t="str">
            <v>N</v>
          </cell>
        </row>
        <row r="12569">
          <cell r="C12569">
            <v>0</v>
          </cell>
          <cell r="D12569">
            <v>1</v>
          </cell>
          <cell r="E12569" t="str">
            <v>N</v>
          </cell>
        </row>
        <row r="12570">
          <cell r="C12570">
            <v>0</v>
          </cell>
          <cell r="D12570">
            <v>1</v>
          </cell>
          <cell r="E12570" t="str">
            <v>N</v>
          </cell>
        </row>
        <row r="12571">
          <cell r="C12571">
            <v>0</v>
          </cell>
          <cell r="D12571">
            <v>1</v>
          </cell>
          <cell r="E12571" t="str">
            <v>N</v>
          </cell>
        </row>
        <row r="12572">
          <cell r="C12572">
            <v>0</v>
          </cell>
          <cell r="D12572">
            <v>1</v>
          </cell>
          <cell r="E12572" t="str">
            <v>N</v>
          </cell>
        </row>
        <row r="12573">
          <cell r="C12573">
            <v>0</v>
          </cell>
          <cell r="D12573">
            <v>1</v>
          </cell>
          <cell r="E12573" t="str">
            <v>N</v>
          </cell>
        </row>
        <row r="12574">
          <cell r="C12574">
            <v>0</v>
          </cell>
          <cell r="D12574">
            <v>1</v>
          </cell>
          <cell r="E12574" t="str">
            <v>N</v>
          </cell>
        </row>
        <row r="12575">
          <cell r="C12575">
            <v>0</v>
          </cell>
          <cell r="D12575">
            <v>1</v>
          </cell>
          <cell r="E12575" t="str">
            <v>N</v>
          </cell>
        </row>
        <row r="12576">
          <cell r="C12576">
            <v>0</v>
          </cell>
          <cell r="D12576">
            <v>1</v>
          </cell>
          <cell r="E12576" t="str">
            <v>N</v>
          </cell>
        </row>
        <row r="12577">
          <cell r="C12577">
            <v>0</v>
          </cell>
          <cell r="D12577">
            <v>1</v>
          </cell>
          <cell r="E12577" t="str">
            <v>N</v>
          </cell>
        </row>
        <row r="12578">
          <cell r="C12578">
            <v>0</v>
          </cell>
          <cell r="D12578">
            <v>1</v>
          </cell>
          <cell r="E12578" t="str">
            <v>N</v>
          </cell>
        </row>
        <row r="12579">
          <cell r="C12579">
            <v>0</v>
          </cell>
          <cell r="D12579">
            <v>1</v>
          </cell>
          <cell r="E12579" t="str">
            <v>N</v>
          </cell>
        </row>
        <row r="12580">
          <cell r="C12580">
            <v>0</v>
          </cell>
          <cell r="D12580">
            <v>1</v>
          </cell>
          <cell r="E12580" t="str">
            <v>N</v>
          </cell>
        </row>
        <row r="12581">
          <cell r="C12581">
            <v>0</v>
          </cell>
          <cell r="D12581">
            <v>1</v>
          </cell>
          <cell r="E12581" t="str">
            <v>N</v>
          </cell>
        </row>
        <row r="12582">
          <cell r="C12582">
            <v>0</v>
          </cell>
          <cell r="D12582">
            <v>1</v>
          </cell>
          <cell r="E12582" t="str">
            <v>N</v>
          </cell>
        </row>
        <row r="12583">
          <cell r="C12583">
            <v>0</v>
          </cell>
          <cell r="D12583">
            <v>1</v>
          </cell>
          <cell r="E12583" t="str">
            <v>N</v>
          </cell>
        </row>
        <row r="12584">
          <cell r="C12584">
            <v>0</v>
          </cell>
          <cell r="D12584">
            <v>1</v>
          </cell>
          <cell r="E12584" t="str">
            <v>N</v>
          </cell>
        </row>
        <row r="12585">
          <cell r="C12585">
            <v>0</v>
          </cell>
          <cell r="D12585">
            <v>1</v>
          </cell>
          <cell r="E12585" t="str">
            <v>N</v>
          </cell>
        </row>
        <row r="12586">
          <cell r="C12586">
            <v>0</v>
          </cell>
          <cell r="D12586">
            <v>1</v>
          </cell>
          <cell r="E12586" t="str">
            <v>N</v>
          </cell>
        </row>
        <row r="12587">
          <cell r="C12587">
            <v>0</v>
          </cell>
          <cell r="D12587">
            <v>1</v>
          </cell>
          <cell r="E12587" t="str">
            <v>N</v>
          </cell>
        </row>
        <row r="12588">
          <cell r="C12588">
            <v>0</v>
          </cell>
          <cell r="D12588">
            <v>1</v>
          </cell>
          <cell r="E12588" t="str">
            <v>N</v>
          </cell>
        </row>
        <row r="12589">
          <cell r="C12589">
            <v>0</v>
          </cell>
          <cell r="D12589">
            <v>1</v>
          </cell>
          <cell r="E12589" t="str">
            <v>N</v>
          </cell>
        </row>
        <row r="12590">
          <cell r="C12590">
            <v>0</v>
          </cell>
          <cell r="D12590">
            <v>1</v>
          </cell>
          <cell r="E12590" t="str">
            <v>N</v>
          </cell>
        </row>
        <row r="12591">
          <cell r="C12591">
            <v>0</v>
          </cell>
          <cell r="D12591">
            <v>1</v>
          </cell>
          <cell r="E12591" t="str">
            <v>N</v>
          </cell>
        </row>
        <row r="12592">
          <cell r="C12592">
            <v>0</v>
          </cell>
          <cell r="D12592">
            <v>1</v>
          </cell>
          <cell r="E12592" t="str">
            <v>N</v>
          </cell>
        </row>
        <row r="12593">
          <cell r="C12593">
            <v>0</v>
          </cell>
          <cell r="D12593">
            <v>1</v>
          </cell>
          <cell r="E12593" t="str">
            <v>N</v>
          </cell>
        </row>
        <row r="12594">
          <cell r="C12594">
            <v>0</v>
          </cell>
          <cell r="D12594">
            <v>1</v>
          </cell>
          <cell r="E12594" t="str">
            <v>N</v>
          </cell>
        </row>
        <row r="12595">
          <cell r="C12595">
            <v>0</v>
          </cell>
          <cell r="D12595">
            <v>1</v>
          </cell>
          <cell r="E12595" t="str">
            <v>N</v>
          </cell>
        </row>
        <row r="12596">
          <cell r="C12596">
            <v>0</v>
          </cell>
          <cell r="D12596">
            <v>1</v>
          </cell>
          <cell r="E12596" t="str">
            <v>N</v>
          </cell>
        </row>
        <row r="12597">
          <cell r="C12597">
            <v>0</v>
          </cell>
          <cell r="D12597">
            <v>1</v>
          </cell>
          <cell r="E12597" t="str">
            <v>N</v>
          </cell>
        </row>
        <row r="12598">
          <cell r="C12598">
            <v>0</v>
          </cell>
          <cell r="D12598">
            <v>1</v>
          </cell>
          <cell r="E12598" t="str">
            <v>N</v>
          </cell>
        </row>
        <row r="12599">
          <cell r="C12599">
            <v>0</v>
          </cell>
          <cell r="D12599">
            <v>1</v>
          </cell>
          <cell r="E12599" t="str">
            <v>N</v>
          </cell>
        </row>
        <row r="12600">
          <cell r="C12600">
            <v>0</v>
          </cell>
          <cell r="D12600">
            <v>1</v>
          </cell>
          <cell r="E12600" t="str">
            <v>N</v>
          </cell>
        </row>
        <row r="12601">
          <cell r="C12601">
            <v>0</v>
          </cell>
          <cell r="D12601">
            <v>1</v>
          </cell>
          <cell r="E12601" t="str">
            <v>N</v>
          </cell>
        </row>
        <row r="12602">
          <cell r="C12602">
            <v>0</v>
          </cell>
          <cell r="D12602">
            <v>1</v>
          </cell>
          <cell r="E12602" t="str">
            <v>N</v>
          </cell>
        </row>
        <row r="12603">
          <cell r="C12603">
            <v>0</v>
          </cell>
          <cell r="D12603">
            <v>1</v>
          </cell>
          <cell r="E12603" t="str">
            <v>N</v>
          </cell>
        </row>
        <row r="12604">
          <cell r="C12604">
            <v>0</v>
          </cell>
          <cell r="D12604">
            <v>1</v>
          </cell>
          <cell r="E12604" t="str">
            <v>N</v>
          </cell>
        </row>
        <row r="12605">
          <cell r="C12605">
            <v>0</v>
          </cell>
          <cell r="D12605">
            <v>1</v>
          </cell>
          <cell r="E12605" t="str">
            <v>N</v>
          </cell>
        </row>
        <row r="12606">
          <cell r="C12606">
            <v>0</v>
          </cell>
          <cell r="D12606">
            <v>1</v>
          </cell>
          <cell r="E12606" t="str">
            <v>N</v>
          </cell>
        </row>
        <row r="12607">
          <cell r="C12607">
            <v>0</v>
          </cell>
          <cell r="D12607">
            <v>1</v>
          </cell>
          <cell r="E12607" t="str">
            <v>N</v>
          </cell>
        </row>
        <row r="12608">
          <cell r="C12608">
            <v>0</v>
          </cell>
          <cell r="D12608">
            <v>1</v>
          </cell>
          <cell r="E12608" t="str">
            <v>N</v>
          </cell>
        </row>
        <row r="12609">
          <cell r="C12609">
            <v>0</v>
          </cell>
          <cell r="D12609">
            <v>1</v>
          </cell>
          <cell r="E12609" t="str">
            <v>N</v>
          </cell>
        </row>
        <row r="12610">
          <cell r="C12610">
            <v>0</v>
          </cell>
          <cell r="D12610">
            <v>1</v>
          </cell>
          <cell r="E12610" t="str">
            <v>N</v>
          </cell>
        </row>
        <row r="12611">
          <cell r="C12611">
            <v>0</v>
          </cell>
          <cell r="D12611">
            <v>1</v>
          </cell>
          <cell r="E12611" t="str">
            <v>N</v>
          </cell>
        </row>
        <row r="12612">
          <cell r="C12612">
            <v>0</v>
          </cell>
          <cell r="D12612">
            <v>1</v>
          </cell>
          <cell r="E12612" t="str">
            <v>N</v>
          </cell>
        </row>
        <row r="12613">
          <cell r="C12613">
            <v>0</v>
          </cell>
          <cell r="D12613">
            <v>1</v>
          </cell>
          <cell r="E12613" t="str">
            <v>N</v>
          </cell>
        </row>
        <row r="12614">
          <cell r="C12614">
            <v>0</v>
          </cell>
          <cell r="D12614">
            <v>1</v>
          </cell>
          <cell r="E12614" t="str">
            <v>N</v>
          </cell>
        </row>
        <row r="12615">
          <cell r="C12615">
            <v>0</v>
          </cell>
          <cell r="D12615">
            <v>1</v>
          </cell>
          <cell r="E12615" t="str">
            <v>N</v>
          </cell>
        </row>
        <row r="12616">
          <cell r="C12616">
            <v>0</v>
          </cell>
          <cell r="D12616">
            <v>1</v>
          </cell>
          <cell r="E12616" t="str">
            <v>N</v>
          </cell>
        </row>
        <row r="12617">
          <cell r="C12617">
            <v>0</v>
          </cell>
          <cell r="D12617">
            <v>1</v>
          </cell>
          <cell r="E12617" t="str">
            <v>N</v>
          </cell>
        </row>
        <row r="12618">
          <cell r="C12618">
            <v>0</v>
          </cell>
          <cell r="D12618">
            <v>1</v>
          </cell>
          <cell r="E12618" t="str">
            <v>N</v>
          </cell>
        </row>
        <row r="12619">
          <cell r="C12619">
            <v>0</v>
          </cell>
          <cell r="D12619">
            <v>1</v>
          </cell>
          <cell r="E12619" t="str">
            <v>N</v>
          </cell>
        </row>
        <row r="12620">
          <cell r="C12620">
            <v>0</v>
          </cell>
          <cell r="D12620">
            <v>1</v>
          </cell>
          <cell r="E12620" t="str">
            <v>N</v>
          </cell>
        </row>
        <row r="12621">
          <cell r="C12621">
            <v>0</v>
          </cell>
          <cell r="D12621">
            <v>1</v>
          </cell>
          <cell r="E12621" t="str">
            <v>N</v>
          </cell>
        </row>
        <row r="12622">
          <cell r="C12622">
            <v>0</v>
          </cell>
          <cell r="D12622">
            <v>1</v>
          </cell>
          <cell r="E12622" t="str">
            <v>N</v>
          </cell>
        </row>
        <row r="12623">
          <cell r="C12623">
            <v>0</v>
          </cell>
          <cell r="D12623">
            <v>1</v>
          </cell>
          <cell r="E12623" t="str">
            <v>N</v>
          </cell>
        </row>
        <row r="12624">
          <cell r="C12624">
            <v>0</v>
          </cell>
          <cell r="D12624">
            <v>1</v>
          </cell>
          <cell r="E12624" t="str">
            <v>N</v>
          </cell>
        </row>
        <row r="12625">
          <cell r="C12625">
            <v>0</v>
          </cell>
          <cell r="D12625">
            <v>1</v>
          </cell>
          <cell r="E12625" t="str">
            <v>N</v>
          </cell>
        </row>
        <row r="12626">
          <cell r="C12626">
            <v>0</v>
          </cell>
          <cell r="D12626">
            <v>1</v>
          </cell>
          <cell r="E12626" t="str">
            <v>N</v>
          </cell>
        </row>
        <row r="12627">
          <cell r="C12627">
            <v>0</v>
          </cell>
          <cell r="D12627">
            <v>1</v>
          </cell>
          <cell r="E12627" t="str">
            <v>N</v>
          </cell>
        </row>
        <row r="12628">
          <cell r="C12628">
            <v>0</v>
          </cell>
          <cell r="D12628">
            <v>1</v>
          </cell>
          <cell r="E12628" t="str">
            <v>N</v>
          </cell>
        </row>
        <row r="12629">
          <cell r="C12629">
            <v>0</v>
          </cell>
          <cell r="D12629">
            <v>1</v>
          </cell>
          <cell r="E12629" t="str">
            <v>N</v>
          </cell>
        </row>
        <row r="12630">
          <cell r="C12630">
            <v>0</v>
          </cell>
          <cell r="D12630">
            <v>1</v>
          </cell>
          <cell r="E12630" t="str">
            <v>N</v>
          </cell>
        </row>
        <row r="12631">
          <cell r="C12631">
            <v>0</v>
          </cell>
          <cell r="D12631">
            <v>1</v>
          </cell>
          <cell r="E12631" t="str">
            <v>N</v>
          </cell>
        </row>
        <row r="12632">
          <cell r="C12632">
            <v>0</v>
          </cell>
          <cell r="D12632">
            <v>1</v>
          </cell>
          <cell r="E12632" t="str">
            <v>N</v>
          </cell>
        </row>
        <row r="12633">
          <cell r="C12633">
            <v>0</v>
          </cell>
          <cell r="D12633">
            <v>1</v>
          </cell>
          <cell r="E12633" t="str">
            <v>N</v>
          </cell>
        </row>
        <row r="12634">
          <cell r="C12634">
            <v>0</v>
          </cell>
          <cell r="D12634">
            <v>1</v>
          </cell>
          <cell r="E12634" t="str">
            <v>N</v>
          </cell>
        </row>
        <row r="12635">
          <cell r="C12635">
            <v>0</v>
          </cell>
          <cell r="D12635">
            <v>1</v>
          </cell>
          <cell r="E12635" t="str">
            <v>N</v>
          </cell>
        </row>
        <row r="12636">
          <cell r="C12636">
            <v>0</v>
          </cell>
          <cell r="D12636">
            <v>1</v>
          </cell>
          <cell r="E12636" t="str">
            <v>N</v>
          </cell>
        </row>
        <row r="12637">
          <cell r="C12637">
            <v>0</v>
          </cell>
          <cell r="D12637">
            <v>1</v>
          </cell>
          <cell r="E12637" t="str">
            <v>N</v>
          </cell>
        </row>
        <row r="12638">
          <cell r="C12638">
            <v>0</v>
          </cell>
          <cell r="D12638">
            <v>1</v>
          </cell>
          <cell r="E12638" t="str">
            <v>N</v>
          </cell>
        </row>
        <row r="12639">
          <cell r="C12639">
            <v>0</v>
          </cell>
          <cell r="D12639">
            <v>1</v>
          </cell>
          <cell r="E12639" t="str">
            <v>N</v>
          </cell>
        </row>
        <row r="12640">
          <cell r="C12640">
            <v>0</v>
          </cell>
          <cell r="D12640">
            <v>1</v>
          </cell>
          <cell r="E12640" t="str">
            <v>N</v>
          </cell>
        </row>
        <row r="12641">
          <cell r="C12641">
            <v>0</v>
          </cell>
          <cell r="D12641">
            <v>1</v>
          </cell>
          <cell r="E12641" t="str">
            <v>N</v>
          </cell>
        </row>
        <row r="12642">
          <cell r="C12642">
            <v>0</v>
          </cell>
          <cell r="D12642">
            <v>1</v>
          </cell>
          <cell r="E12642" t="str">
            <v>N</v>
          </cell>
        </row>
        <row r="12643">
          <cell r="C12643">
            <v>0</v>
          </cell>
          <cell r="D12643">
            <v>1</v>
          </cell>
          <cell r="E12643" t="str">
            <v>N</v>
          </cell>
        </row>
        <row r="12644">
          <cell r="C12644">
            <v>0</v>
          </cell>
          <cell r="D12644">
            <v>1</v>
          </cell>
          <cell r="E12644" t="str">
            <v>N</v>
          </cell>
        </row>
        <row r="12645">
          <cell r="C12645">
            <v>0</v>
          </cell>
          <cell r="D12645">
            <v>1</v>
          </cell>
          <cell r="E12645" t="str">
            <v>N</v>
          </cell>
        </row>
        <row r="12646">
          <cell r="C12646">
            <v>0</v>
          </cell>
          <cell r="D12646">
            <v>1</v>
          </cell>
          <cell r="E12646" t="str">
            <v>N</v>
          </cell>
        </row>
        <row r="12647">
          <cell r="C12647">
            <v>0</v>
          </cell>
          <cell r="D12647">
            <v>1</v>
          </cell>
          <cell r="E12647" t="str">
            <v>N</v>
          </cell>
        </row>
        <row r="12648">
          <cell r="C12648">
            <v>0</v>
          </cell>
          <cell r="D12648">
            <v>1</v>
          </cell>
          <cell r="E12648" t="str">
            <v>N</v>
          </cell>
        </row>
        <row r="12649">
          <cell r="C12649">
            <v>0</v>
          </cell>
          <cell r="D12649">
            <v>1</v>
          </cell>
          <cell r="E12649" t="str">
            <v>N</v>
          </cell>
        </row>
        <row r="12650">
          <cell r="C12650">
            <v>0</v>
          </cell>
          <cell r="D12650">
            <v>1</v>
          </cell>
          <cell r="E12650" t="str">
            <v>N</v>
          </cell>
        </row>
        <row r="12651">
          <cell r="C12651">
            <v>0</v>
          </cell>
          <cell r="D12651">
            <v>1</v>
          </cell>
          <cell r="E12651" t="str">
            <v>N</v>
          </cell>
        </row>
        <row r="12652">
          <cell r="C12652">
            <v>0</v>
          </cell>
          <cell r="D12652">
            <v>1</v>
          </cell>
          <cell r="E12652" t="str">
            <v>N</v>
          </cell>
        </row>
        <row r="12653">
          <cell r="C12653">
            <v>0</v>
          </cell>
          <cell r="D12653">
            <v>1</v>
          </cell>
          <cell r="E12653" t="str">
            <v>N</v>
          </cell>
        </row>
        <row r="12654">
          <cell r="C12654">
            <v>0</v>
          </cell>
          <cell r="D12654">
            <v>1</v>
          </cell>
          <cell r="E12654" t="str">
            <v>N</v>
          </cell>
        </row>
        <row r="12655">
          <cell r="C12655">
            <v>0</v>
          </cell>
          <cell r="D12655">
            <v>1</v>
          </cell>
          <cell r="E12655" t="str">
            <v>N</v>
          </cell>
        </row>
        <row r="12656">
          <cell r="C12656">
            <v>0</v>
          </cell>
          <cell r="D12656">
            <v>1</v>
          </cell>
          <cell r="E12656" t="str">
            <v>N</v>
          </cell>
        </row>
        <row r="12657">
          <cell r="C12657">
            <v>0</v>
          </cell>
          <cell r="D12657">
            <v>1</v>
          </cell>
          <cell r="E12657" t="str">
            <v>N</v>
          </cell>
        </row>
        <row r="12658">
          <cell r="C12658">
            <v>0</v>
          </cell>
          <cell r="D12658">
            <v>1</v>
          </cell>
          <cell r="E12658" t="str">
            <v>N</v>
          </cell>
        </row>
        <row r="12659">
          <cell r="C12659">
            <v>0</v>
          </cell>
          <cell r="D12659">
            <v>1</v>
          </cell>
          <cell r="E12659" t="str">
            <v>N</v>
          </cell>
        </row>
        <row r="12660">
          <cell r="C12660">
            <v>0</v>
          </cell>
          <cell r="D12660">
            <v>1</v>
          </cell>
          <cell r="E12660" t="str">
            <v>N</v>
          </cell>
        </row>
        <row r="12661">
          <cell r="C12661">
            <v>0</v>
          </cell>
          <cell r="D12661">
            <v>1</v>
          </cell>
          <cell r="E12661" t="str">
            <v>N</v>
          </cell>
        </row>
        <row r="12662">
          <cell r="C12662">
            <v>0</v>
          </cell>
          <cell r="D12662">
            <v>1</v>
          </cell>
          <cell r="E12662" t="str">
            <v>N</v>
          </cell>
        </row>
        <row r="12663">
          <cell r="C12663">
            <v>0</v>
          </cell>
          <cell r="D12663">
            <v>1</v>
          </cell>
          <cell r="E12663" t="str">
            <v>N</v>
          </cell>
        </row>
        <row r="12664">
          <cell r="C12664">
            <v>0</v>
          </cell>
          <cell r="D12664">
            <v>1</v>
          </cell>
          <cell r="E12664" t="str">
            <v>N</v>
          </cell>
        </row>
        <row r="12665">
          <cell r="C12665">
            <v>0</v>
          </cell>
          <cell r="D12665">
            <v>1</v>
          </cell>
          <cell r="E12665" t="str">
            <v>N</v>
          </cell>
        </row>
        <row r="12666">
          <cell r="C12666">
            <v>0</v>
          </cell>
          <cell r="D12666">
            <v>1</v>
          </cell>
          <cell r="E12666" t="str">
            <v>N</v>
          </cell>
        </row>
        <row r="12667">
          <cell r="C12667">
            <v>0</v>
          </cell>
          <cell r="D12667">
            <v>1</v>
          </cell>
          <cell r="E12667" t="str">
            <v>N</v>
          </cell>
        </row>
        <row r="12668">
          <cell r="C12668">
            <v>0</v>
          </cell>
          <cell r="D12668">
            <v>1</v>
          </cell>
          <cell r="E12668" t="str">
            <v>N</v>
          </cell>
        </row>
        <row r="12669">
          <cell r="C12669">
            <v>0</v>
          </cell>
          <cell r="D12669">
            <v>1</v>
          </cell>
          <cell r="E12669" t="str">
            <v>N</v>
          </cell>
        </row>
        <row r="12670">
          <cell r="C12670">
            <v>0</v>
          </cell>
          <cell r="D12670">
            <v>1</v>
          </cell>
          <cell r="E12670" t="str">
            <v>N</v>
          </cell>
        </row>
        <row r="12671">
          <cell r="C12671">
            <v>0</v>
          </cell>
          <cell r="D12671">
            <v>1</v>
          </cell>
          <cell r="E12671" t="str">
            <v>N</v>
          </cell>
        </row>
        <row r="12672">
          <cell r="C12672">
            <v>0</v>
          </cell>
          <cell r="D12672">
            <v>1</v>
          </cell>
          <cell r="E12672" t="str">
            <v>N</v>
          </cell>
        </row>
        <row r="12673">
          <cell r="C12673">
            <v>0</v>
          </cell>
          <cell r="D12673">
            <v>1</v>
          </cell>
          <cell r="E12673" t="str">
            <v>N</v>
          </cell>
        </row>
        <row r="12674">
          <cell r="C12674">
            <v>0</v>
          </cell>
          <cell r="D12674">
            <v>1</v>
          </cell>
          <cell r="E12674" t="str">
            <v>N</v>
          </cell>
        </row>
        <row r="12675">
          <cell r="C12675">
            <v>0</v>
          </cell>
          <cell r="D12675">
            <v>1</v>
          </cell>
          <cell r="E12675" t="str">
            <v>N</v>
          </cell>
        </row>
        <row r="12676">
          <cell r="C12676">
            <v>0</v>
          </cell>
          <cell r="D12676">
            <v>1</v>
          </cell>
          <cell r="E12676" t="str">
            <v>N</v>
          </cell>
        </row>
        <row r="12677">
          <cell r="C12677">
            <v>0</v>
          </cell>
          <cell r="D12677">
            <v>1</v>
          </cell>
          <cell r="E12677" t="str">
            <v>N</v>
          </cell>
        </row>
        <row r="12678">
          <cell r="C12678">
            <v>0</v>
          </cell>
          <cell r="D12678">
            <v>1</v>
          </cell>
          <cell r="E12678" t="str">
            <v>N</v>
          </cell>
        </row>
        <row r="12679">
          <cell r="C12679">
            <v>0</v>
          </cell>
          <cell r="D12679">
            <v>1</v>
          </cell>
          <cell r="E12679" t="str">
            <v>N</v>
          </cell>
        </row>
        <row r="12680">
          <cell r="C12680">
            <v>0</v>
          </cell>
          <cell r="D12680">
            <v>1</v>
          </cell>
          <cell r="E12680" t="str">
            <v>N</v>
          </cell>
        </row>
        <row r="12681">
          <cell r="C12681">
            <v>0</v>
          </cell>
          <cell r="D12681">
            <v>1</v>
          </cell>
          <cell r="E12681" t="str">
            <v>N</v>
          </cell>
        </row>
        <row r="12682">
          <cell r="C12682">
            <v>0</v>
          </cell>
          <cell r="D12682">
            <v>1</v>
          </cell>
          <cell r="E12682" t="str">
            <v>N</v>
          </cell>
        </row>
        <row r="12683">
          <cell r="C12683">
            <v>0</v>
          </cell>
          <cell r="D12683">
            <v>1</v>
          </cell>
          <cell r="E12683" t="str">
            <v>N</v>
          </cell>
        </row>
        <row r="12684">
          <cell r="C12684">
            <v>0</v>
          </cell>
          <cell r="D12684">
            <v>1</v>
          </cell>
          <cell r="E12684" t="str">
            <v>N</v>
          </cell>
        </row>
        <row r="12685">
          <cell r="C12685">
            <v>0</v>
          </cell>
          <cell r="D12685">
            <v>1</v>
          </cell>
          <cell r="E12685" t="str">
            <v>N</v>
          </cell>
        </row>
        <row r="12686">
          <cell r="C12686">
            <v>0</v>
          </cell>
          <cell r="D12686">
            <v>1</v>
          </cell>
          <cell r="E12686" t="str">
            <v>N</v>
          </cell>
        </row>
        <row r="12687">
          <cell r="C12687">
            <v>0</v>
          </cell>
          <cell r="D12687">
            <v>1</v>
          </cell>
          <cell r="E12687" t="str">
            <v>N</v>
          </cell>
        </row>
        <row r="12688">
          <cell r="C12688">
            <v>0</v>
          </cell>
          <cell r="D12688">
            <v>1</v>
          </cell>
          <cell r="E12688" t="str">
            <v>N</v>
          </cell>
        </row>
        <row r="12689">
          <cell r="C12689">
            <v>0</v>
          </cell>
          <cell r="D12689">
            <v>1</v>
          </cell>
          <cell r="E12689" t="str">
            <v>N</v>
          </cell>
        </row>
        <row r="12690">
          <cell r="C12690">
            <v>0</v>
          </cell>
          <cell r="D12690">
            <v>1</v>
          </cell>
          <cell r="E12690" t="str">
            <v>N</v>
          </cell>
        </row>
        <row r="12691">
          <cell r="C12691">
            <v>0</v>
          </cell>
          <cell r="D12691">
            <v>1</v>
          </cell>
          <cell r="E12691" t="str">
            <v>N</v>
          </cell>
        </row>
        <row r="12692">
          <cell r="C12692">
            <v>0</v>
          </cell>
          <cell r="D12692">
            <v>1</v>
          </cell>
          <cell r="E12692" t="str">
            <v>N</v>
          </cell>
        </row>
        <row r="12693">
          <cell r="C12693">
            <v>0</v>
          </cell>
          <cell r="D12693">
            <v>1</v>
          </cell>
          <cell r="E12693" t="str">
            <v>N</v>
          </cell>
        </row>
        <row r="12694">
          <cell r="C12694">
            <v>0</v>
          </cell>
          <cell r="D12694">
            <v>1</v>
          </cell>
          <cell r="E12694" t="str">
            <v>N</v>
          </cell>
        </row>
        <row r="12695">
          <cell r="C12695">
            <v>0</v>
          </cell>
          <cell r="D12695">
            <v>1</v>
          </cell>
          <cell r="E12695" t="str">
            <v>N</v>
          </cell>
        </row>
        <row r="12696">
          <cell r="C12696">
            <v>0</v>
          </cell>
          <cell r="D12696">
            <v>1</v>
          </cell>
          <cell r="E12696" t="str">
            <v>N</v>
          </cell>
        </row>
        <row r="12697">
          <cell r="C12697">
            <v>0</v>
          </cell>
          <cell r="D12697">
            <v>1</v>
          </cell>
          <cell r="E12697" t="str">
            <v>N</v>
          </cell>
        </row>
        <row r="12698">
          <cell r="C12698">
            <v>0</v>
          </cell>
          <cell r="D12698">
            <v>1</v>
          </cell>
          <cell r="E12698" t="str">
            <v>N</v>
          </cell>
        </row>
        <row r="12699">
          <cell r="C12699">
            <v>0</v>
          </cell>
          <cell r="D12699">
            <v>1</v>
          </cell>
          <cell r="E12699" t="str">
            <v>N</v>
          </cell>
        </row>
        <row r="12700">
          <cell r="C12700">
            <v>0</v>
          </cell>
          <cell r="D12700">
            <v>1</v>
          </cell>
          <cell r="E12700" t="str">
            <v>N</v>
          </cell>
        </row>
        <row r="12701">
          <cell r="C12701">
            <v>0</v>
          </cell>
          <cell r="D12701">
            <v>1</v>
          </cell>
          <cell r="E12701" t="str">
            <v>N</v>
          </cell>
        </row>
        <row r="12702">
          <cell r="C12702">
            <v>0</v>
          </cell>
          <cell r="D12702">
            <v>1</v>
          </cell>
          <cell r="E12702" t="str">
            <v>N</v>
          </cell>
        </row>
        <row r="12703">
          <cell r="C12703">
            <v>0</v>
          </cell>
          <cell r="D12703">
            <v>1</v>
          </cell>
          <cell r="E12703" t="str">
            <v>N</v>
          </cell>
        </row>
        <row r="12704">
          <cell r="C12704">
            <v>0</v>
          </cell>
          <cell r="D12704">
            <v>1</v>
          </cell>
          <cell r="E12704" t="str">
            <v>N</v>
          </cell>
        </row>
        <row r="12705">
          <cell r="C12705">
            <v>0</v>
          </cell>
          <cell r="D12705">
            <v>1</v>
          </cell>
          <cell r="E12705" t="str">
            <v>N</v>
          </cell>
        </row>
        <row r="12706">
          <cell r="C12706">
            <v>0</v>
          </cell>
          <cell r="D12706">
            <v>1</v>
          </cell>
          <cell r="E12706" t="str">
            <v>N</v>
          </cell>
        </row>
        <row r="12707">
          <cell r="C12707">
            <v>0</v>
          </cell>
          <cell r="D12707">
            <v>1</v>
          </cell>
          <cell r="E12707" t="str">
            <v>N</v>
          </cell>
        </row>
        <row r="12708">
          <cell r="C12708">
            <v>0</v>
          </cell>
          <cell r="D12708">
            <v>1</v>
          </cell>
          <cell r="E12708" t="str">
            <v>N</v>
          </cell>
        </row>
        <row r="12709">
          <cell r="C12709">
            <v>0</v>
          </cell>
          <cell r="D12709">
            <v>1</v>
          </cell>
          <cell r="E12709" t="str">
            <v>N</v>
          </cell>
        </row>
        <row r="12710">
          <cell r="C12710">
            <v>0</v>
          </cell>
          <cell r="D12710">
            <v>1</v>
          </cell>
          <cell r="E12710" t="str">
            <v>N</v>
          </cell>
        </row>
        <row r="12711">
          <cell r="C12711">
            <v>0</v>
          </cell>
          <cell r="D12711">
            <v>1</v>
          </cell>
          <cell r="E12711" t="str">
            <v>N</v>
          </cell>
        </row>
        <row r="12712">
          <cell r="C12712">
            <v>0</v>
          </cell>
          <cell r="D12712">
            <v>1</v>
          </cell>
          <cell r="E12712" t="str">
            <v>N</v>
          </cell>
        </row>
        <row r="12713">
          <cell r="C12713">
            <v>0</v>
          </cell>
          <cell r="D12713">
            <v>1</v>
          </cell>
          <cell r="E12713" t="str">
            <v>N</v>
          </cell>
        </row>
        <row r="12714">
          <cell r="C12714">
            <v>0</v>
          </cell>
          <cell r="D12714">
            <v>1</v>
          </cell>
          <cell r="E12714" t="str">
            <v>N</v>
          </cell>
        </row>
        <row r="12715">
          <cell r="C12715">
            <v>0</v>
          </cell>
          <cell r="D12715">
            <v>1</v>
          </cell>
          <cell r="E12715" t="str">
            <v>N</v>
          </cell>
        </row>
        <row r="12716">
          <cell r="C12716">
            <v>0</v>
          </cell>
          <cell r="D12716">
            <v>1</v>
          </cell>
          <cell r="E12716" t="str">
            <v>N</v>
          </cell>
        </row>
        <row r="12717">
          <cell r="C12717">
            <v>0</v>
          </cell>
          <cell r="D12717">
            <v>1</v>
          </cell>
          <cell r="E12717" t="str">
            <v>N</v>
          </cell>
        </row>
        <row r="12718">
          <cell r="C12718">
            <v>0</v>
          </cell>
          <cell r="D12718">
            <v>1</v>
          </cell>
          <cell r="E12718" t="str">
            <v>N</v>
          </cell>
        </row>
        <row r="12719">
          <cell r="C12719">
            <v>0</v>
          </cell>
          <cell r="D12719">
            <v>1</v>
          </cell>
          <cell r="E12719" t="str">
            <v>N</v>
          </cell>
        </row>
        <row r="12720">
          <cell r="C12720">
            <v>0</v>
          </cell>
          <cell r="D12720">
            <v>1</v>
          </cell>
          <cell r="E12720" t="str">
            <v>N</v>
          </cell>
        </row>
        <row r="12721">
          <cell r="C12721">
            <v>0</v>
          </cell>
          <cell r="D12721">
            <v>1</v>
          </cell>
          <cell r="E12721" t="str">
            <v>N</v>
          </cell>
        </row>
        <row r="12722">
          <cell r="C12722">
            <v>0</v>
          </cell>
          <cell r="D12722">
            <v>1</v>
          </cell>
          <cell r="E12722" t="str">
            <v>N</v>
          </cell>
        </row>
        <row r="12723">
          <cell r="C12723">
            <v>0</v>
          </cell>
          <cell r="D12723">
            <v>1</v>
          </cell>
          <cell r="E12723" t="str">
            <v>N</v>
          </cell>
        </row>
        <row r="12724">
          <cell r="C12724">
            <v>0</v>
          </cell>
          <cell r="D12724">
            <v>1</v>
          </cell>
          <cell r="E12724" t="str">
            <v>N</v>
          </cell>
        </row>
        <row r="12725">
          <cell r="C12725">
            <v>0</v>
          </cell>
          <cell r="D12725">
            <v>1</v>
          </cell>
          <cell r="E12725" t="str">
            <v>N</v>
          </cell>
        </row>
        <row r="12726">
          <cell r="C12726">
            <v>0</v>
          </cell>
          <cell r="D12726">
            <v>1</v>
          </cell>
          <cell r="E12726" t="str">
            <v>N</v>
          </cell>
        </row>
        <row r="12727">
          <cell r="C12727">
            <v>0</v>
          </cell>
          <cell r="D12727">
            <v>1</v>
          </cell>
          <cell r="E12727" t="str">
            <v>N</v>
          </cell>
        </row>
        <row r="12728">
          <cell r="C12728">
            <v>0</v>
          </cell>
          <cell r="D12728">
            <v>1</v>
          </cell>
          <cell r="E12728" t="str">
            <v>N</v>
          </cell>
        </row>
        <row r="12729">
          <cell r="C12729">
            <v>0</v>
          </cell>
          <cell r="D12729">
            <v>1</v>
          </cell>
          <cell r="E12729" t="str">
            <v>N</v>
          </cell>
        </row>
        <row r="12730">
          <cell r="C12730">
            <v>0</v>
          </cell>
          <cell r="D12730">
            <v>1</v>
          </cell>
          <cell r="E12730" t="str">
            <v>N</v>
          </cell>
        </row>
        <row r="12731">
          <cell r="C12731">
            <v>0</v>
          </cell>
          <cell r="D12731">
            <v>1</v>
          </cell>
          <cell r="E12731" t="str">
            <v>N</v>
          </cell>
        </row>
        <row r="12732">
          <cell r="C12732">
            <v>0</v>
          </cell>
          <cell r="D12732">
            <v>1</v>
          </cell>
          <cell r="E12732" t="str">
            <v>N</v>
          </cell>
        </row>
        <row r="12733">
          <cell r="C12733">
            <v>0</v>
          </cell>
          <cell r="D12733">
            <v>1</v>
          </cell>
          <cell r="E12733" t="str">
            <v>N</v>
          </cell>
        </row>
        <row r="12734">
          <cell r="C12734">
            <v>0</v>
          </cell>
          <cell r="D12734">
            <v>1</v>
          </cell>
          <cell r="E12734" t="str">
            <v>N</v>
          </cell>
        </row>
        <row r="12735">
          <cell r="C12735">
            <v>0</v>
          </cell>
          <cell r="D12735">
            <v>1</v>
          </cell>
          <cell r="E12735" t="str">
            <v>N</v>
          </cell>
        </row>
        <row r="12736">
          <cell r="C12736">
            <v>0</v>
          </cell>
          <cell r="D12736">
            <v>1</v>
          </cell>
          <cell r="E12736" t="str">
            <v>N</v>
          </cell>
        </row>
        <row r="12737">
          <cell r="C12737">
            <v>0</v>
          </cell>
          <cell r="D12737">
            <v>1</v>
          </cell>
          <cell r="E12737" t="str">
            <v>N</v>
          </cell>
        </row>
        <row r="12738">
          <cell r="C12738">
            <v>0</v>
          </cell>
          <cell r="D12738">
            <v>1</v>
          </cell>
          <cell r="E12738" t="str">
            <v>N</v>
          </cell>
        </row>
        <row r="12739">
          <cell r="C12739">
            <v>0</v>
          </cell>
          <cell r="D12739">
            <v>1</v>
          </cell>
          <cell r="E12739" t="str">
            <v>N</v>
          </cell>
        </row>
        <row r="12740">
          <cell r="C12740">
            <v>0</v>
          </cell>
          <cell r="D12740">
            <v>1</v>
          </cell>
          <cell r="E12740" t="str">
            <v>N</v>
          </cell>
        </row>
        <row r="12741">
          <cell r="C12741">
            <v>0</v>
          </cell>
          <cell r="D12741">
            <v>1</v>
          </cell>
          <cell r="E12741" t="str">
            <v>N</v>
          </cell>
        </row>
        <row r="12742">
          <cell r="C12742">
            <v>0</v>
          </cell>
          <cell r="D12742">
            <v>1</v>
          </cell>
          <cell r="E12742" t="str">
            <v>N</v>
          </cell>
        </row>
        <row r="12743">
          <cell r="C12743">
            <v>0</v>
          </cell>
          <cell r="D12743">
            <v>1</v>
          </cell>
          <cell r="E12743" t="str">
            <v>N</v>
          </cell>
        </row>
        <row r="12744">
          <cell r="C12744">
            <v>0</v>
          </cell>
          <cell r="D12744">
            <v>1</v>
          </cell>
          <cell r="E12744" t="str">
            <v>N</v>
          </cell>
        </row>
        <row r="12745">
          <cell r="C12745">
            <v>0</v>
          </cell>
          <cell r="D12745">
            <v>1</v>
          </cell>
          <cell r="E12745" t="str">
            <v>N</v>
          </cell>
        </row>
        <row r="12746">
          <cell r="C12746">
            <v>0</v>
          </cell>
          <cell r="D12746">
            <v>1</v>
          </cell>
          <cell r="E12746" t="str">
            <v>N</v>
          </cell>
        </row>
        <row r="12747">
          <cell r="C12747">
            <v>0</v>
          </cell>
          <cell r="D12747">
            <v>1</v>
          </cell>
          <cell r="E12747" t="str">
            <v>N</v>
          </cell>
        </row>
        <row r="12748">
          <cell r="C12748">
            <v>0</v>
          </cell>
          <cell r="D12748">
            <v>1</v>
          </cell>
          <cell r="E12748" t="str">
            <v>N</v>
          </cell>
        </row>
        <row r="12749">
          <cell r="C12749">
            <v>0</v>
          </cell>
          <cell r="D12749">
            <v>1</v>
          </cell>
          <cell r="E12749" t="str">
            <v>N</v>
          </cell>
        </row>
        <row r="12750">
          <cell r="C12750">
            <v>0</v>
          </cell>
          <cell r="D12750">
            <v>1</v>
          </cell>
          <cell r="E12750" t="str">
            <v>N</v>
          </cell>
        </row>
        <row r="12751">
          <cell r="C12751">
            <v>0</v>
          </cell>
          <cell r="D12751">
            <v>1</v>
          </cell>
          <cell r="E12751" t="str">
            <v>N</v>
          </cell>
        </row>
        <row r="12752">
          <cell r="C12752">
            <v>0</v>
          </cell>
          <cell r="D12752">
            <v>1</v>
          </cell>
          <cell r="E12752" t="str">
            <v>N</v>
          </cell>
        </row>
        <row r="12753">
          <cell r="C12753">
            <v>0</v>
          </cell>
          <cell r="D12753">
            <v>1</v>
          </cell>
          <cell r="E12753" t="str">
            <v>N</v>
          </cell>
        </row>
        <row r="12754">
          <cell r="C12754">
            <v>0</v>
          </cell>
          <cell r="D12754">
            <v>1</v>
          </cell>
          <cell r="E12754" t="str">
            <v>N</v>
          </cell>
        </row>
        <row r="12755">
          <cell r="C12755">
            <v>0</v>
          </cell>
          <cell r="D12755">
            <v>1</v>
          </cell>
          <cell r="E12755" t="str">
            <v>N</v>
          </cell>
        </row>
        <row r="12756">
          <cell r="C12756">
            <v>0</v>
          </cell>
          <cell r="D12756">
            <v>1</v>
          </cell>
          <cell r="E12756" t="str">
            <v>N</v>
          </cell>
        </row>
        <row r="12757">
          <cell r="C12757">
            <v>0</v>
          </cell>
          <cell r="D12757">
            <v>1</v>
          </cell>
          <cell r="E12757" t="str">
            <v>N</v>
          </cell>
        </row>
        <row r="12758">
          <cell r="C12758">
            <v>0</v>
          </cell>
          <cell r="D12758">
            <v>1</v>
          </cell>
          <cell r="E12758" t="str">
            <v>N</v>
          </cell>
        </row>
        <row r="12759">
          <cell r="C12759">
            <v>0</v>
          </cell>
          <cell r="D12759">
            <v>1</v>
          </cell>
          <cell r="E12759" t="str">
            <v>N</v>
          </cell>
        </row>
        <row r="12760">
          <cell r="C12760">
            <v>0</v>
          </cell>
          <cell r="D12760">
            <v>1</v>
          </cell>
          <cell r="E12760" t="str">
            <v>N</v>
          </cell>
        </row>
        <row r="12761">
          <cell r="C12761">
            <v>0</v>
          </cell>
          <cell r="D12761">
            <v>1</v>
          </cell>
          <cell r="E12761" t="str">
            <v>N</v>
          </cell>
        </row>
        <row r="12762">
          <cell r="C12762">
            <v>0</v>
          </cell>
          <cell r="D12762">
            <v>1</v>
          </cell>
          <cell r="E12762" t="str">
            <v>N</v>
          </cell>
        </row>
        <row r="12763">
          <cell r="C12763">
            <v>0</v>
          </cell>
          <cell r="D12763">
            <v>1</v>
          </cell>
          <cell r="E12763" t="str">
            <v>N</v>
          </cell>
        </row>
        <row r="12764">
          <cell r="C12764">
            <v>0</v>
          </cell>
          <cell r="D12764">
            <v>1</v>
          </cell>
          <cell r="E12764" t="str">
            <v>N</v>
          </cell>
        </row>
        <row r="12765">
          <cell r="C12765">
            <v>0</v>
          </cell>
          <cell r="D12765">
            <v>1</v>
          </cell>
          <cell r="E12765" t="str">
            <v>N</v>
          </cell>
        </row>
        <row r="12766">
          <cell r="C12766">
            <v>0</v>
          </cell>
          <cell r="D12766">
            <v>1</v>
          </cell>
          <cell r="E12766" t="str">
            <v>N</v>
          </cell>
        </row>
        <row r="12767">
          <cell r="C12767">
            <v>0</v>
          </cell>
          <cell r="D12767">
            <v>1</v>
          </cell>
          <cell r="E12767" t="str">
            <v>N</v>
          </cell>
        </row>
        <row r="12768">
          <cell r="C12768">
            <v>0</v>
          </cell>
          <cell r="D12768">
            <v>1</v>
          </cell>
          <cell r="E12768" t="str">
            <v>N</v>
          </cell>
        </row>
        <row r="12769">
          <cell r="C12769">
            <v>0</v>
          </cell>
          <cell r="D12769">
            <v>1</v>
          </cell>
          <cell r="E12769" t="str">
            <v>N</v>
          </cell>
        </row>
        <row r="12770">
          <cell r="C12770">
            <v>0</v>
          </cell>
          <cell r="D12770">
            <v>1</v>
          </cell>
          <cell r="E12770" t="str">
            <v>N</v>
          </cell>
        </row>
        <row r="12771">
          <cell r="C12771">
            <v>0</v>
          </cell>
          <cell r="D12771">
            <v>1</v>
          </cell>
          <cell r="E12771" t="str">
            <v>N</v>
          </cell>
        </row>
        <row r="12772">
          <cell r="C12772">
            <v>0</v>
          </cell>
          <cell r="D12772">
            <v>1</v>
          </cell>
          <cell r="E12772" t="str">
            <v>N</v>
          </cell>
        </row>
        <row r="12773">
          <cell r="C12773">
            <v>0</v>
          </cell>
          <cell r="D12773">
            <v>1</v>
          </cell>
          <cell r="E12773" t="str">
            <v>N</v>
          </cell>
        </row>
        <row r="12774">
          <cell r="C12774">
            <v>0</v>
          </cell>
          <cell r="D12774">
            <v>1</v>
          </cell>
          <cell r="E12774" t="str">
            <v>N</v>
          </cell>
        </row>
        <row r="12775">
          <cell r="C12775">
            <v>0</v>
          </cell>
          <cell r="D12775">
            <v>1</v>
          </cell>
          <cell r="E12775" t="str">
            <v>N</v>
          </cell>
        </row>
        <row r="12776">
          <cell r="C12776">
            <v>0</v>
          </cell>
          <cell r="D12776">
            <v>1</v>
          </cell>
          <cell r="E12776" t="str">
            <v>N</v>
          </cell>
        </row>
        <row r="12777">
          <cell r="C12777">
            <v>0</v>
          </cell>
          <cell r="D12777">
            <v>1</v>
          </cell>
          <cell r="E12777" t="str">
            <v>N</v>
          </cell>
        </row>
        <row r="12778">
          <cell r="C12778">
            <v>0</v>
          </cell>
          <cell r="D12778">
            <v>1</v>
          </cell>
          <cell r="E12778" t="str">
            <v>N</v>
          </cell>
        </row>
        <row r="12779">
          <cell r="C12779">
            <v>0</v>
          </cell>
          <cell r="D12779">
            <v>1</v>
          </cell>
          <cell r="E12779" t="str">
            <v>N</v>
          </cell>
        </row>
        <row r="12780">
          <cell r="C12780">
            <v>0</v>
          </cell>
          <cell r="D12780">
            <v>1</v>
          </cell>
          <cell r="E12780" t="str">
            <v>N</v>
          </cell>
        </row>
        <row r="12781">
          <cell r="C12781">
            <v>0</v>
          </cell>
          <cell r="D12781">
            <v>1</v>
          </cell>
          <cell r="E12781" t="str">
            <v>N</v>
          </cell>
        </row>
        <row r="12782">
          <cell r="C12782">
            <v>0</v>
          </cell>
          <cell r="D12782">
            <v>1</v>
          </cell>
          <cell r="E12782" t="str">
            <v>N</v>
          </cell>
        </row>
        <row r="12783">
          <cell r="C12783">
            <v>0</v>
          </cell>
          <cell r="D12783">
            <v>1</v>
          </cell>
          <cell r="E12783" t="str">
            <v>N</v>
          </cell>
        </row>
        <row r="12784">
          <cell r="C12784">
            <v>0</v>
          </cell>
          <cell r="D12784">
            <v>1</v>
          </cell>
          <cell r="E12784" t="str">
            <v>N</v>
          </cell>
        </row>
        <row r="12785">
          <cell r="C12785">
            <v>0</v>
          </cell>
          <cell r="D12785">
            <v>1</v>
          </cell>
          <cell r="E12785" t="str">
            <v>N</v>
          </cell>
        </row>
        <row r="12786">
          <cell r="C12786">
            <v>0</v>
          </cell>
          <cell r="D12786">
            <v>1</v>
          </cell>
          <cell r="E12786" t="str">
            <v>N</v>
          </cell>
        </row>
        <row r="12787">
          <cell r="C12787">
            <v>0</v>
          </cell>
          <cell r="D12787">
            <v>1</v>
          </cell>
          <cell r="E12787" t="str">
            <v>N</v>
          </cell>
        </row>
        <row r="12788">
          <cell r="C12788">
            <v>0</v>
          </cell>
          <cell r="D12788">
            <v>1</v>
          </cell>
          <cell r="E12788" t="str">
            <v>N</v>
          </cell>
        </row>
        <row r="12789">
          <cell r="C12789">
            <v>0</v>
          </cell>
          <cell r="D12789">
            <v>1</v>
          </cell>
          <cell r="E12789" t="str">
            <v>N</v>
          </cell>
        </row>
        <row r="12790">
          <cell r="C12790">
            <v>0</v>
          </cell>
          <cell r="D12790">
            <v>1</v>
          </cell>
          <cell r="E12790" t="str">
            <v>N</v>
          </cell>
        </row>
        <row r="12791">
          <cell r="C12791">
            <v>0</v>
          </cell>
          <cell r="D12791">
            <v>1</v>
          </cell>
          <cell r="E12791" t="str">
            <v>N</v>
          </cell>
        </row>
        <row r="12792">
          <cell r="C12792">
            <v>0</v>
          </cell>
          <cell r="D12792">
            <v>1</v>
          </cell>
          <cell r="E12792" t="str">
            <v>N</v>
          </cell>
        </row>
        <row r="12793">
          <cell r="C12793">
            <v>0</v>
          </cell>
          <cell r="D12793">
            <v>1</v>
          </cell>
          <cell r="E12793" t="str">
            <v>N</v>
          </cell>
        </row>
        <row r="12794">
          <cell r="C12794">
            <v>0</v>
          </cell>
          <cell r="D12794">
            <v>1</v>
          </cell>
          <cell r="E12794" t="str">
            <v>N</v>
          </cell>
        </row>
        <row r="12795">
          <cell r="C12795">
            <v>0</v>
          </cell>
          <cell r="D12795">
            <v>1</v>
          </cell>
          <cell r="E12795" t="str">
            <v>N</v>
          </cell>
        </row>
        <row r="12796">
          <cell r="C12796">
            <v>0</v>
          </cell>
          <cell r="D12796">
            <v>1</v>
          </cell>
          <cell r="E12796" t="str">
            <v>N</v>
          </cell>
        </row>
        <row r="12797">
          <cell r="C12797">
            <v>0</v>
          </cell>
          <cell r="D12797">
            <v>1</v>
          </cell>
          <cell r="E12797" t="str">
            <v>N</v>
          </cell>
        </row>
        <row r="12798">
          <cell r="C12798">
            <v>0</v>
          </cell>
          <cell r="D12798">
            <v>1</v>
          </cell>
          <cell r="E12798" t="str">
            <v>N</v>
          </cell>
        </row>
        <row r="12799">
          <cell r="C12799">
            <v>0</v>
          </cell>
          <cell r="D12799">
            <v>1</v>
          </cell>
          <cell r="E12799" t="str">
            <v>N</v>
          </cell>
        </row>
        <row r="12800">
          <cell r="C12800">
            <v>0</v>
          </cell>
          <cell r="D12800">
            <v>1</v>
          </cell>
          <cell r="E12800" t="str">
            <v>N</v>
          </cell>
        </row>
        <row r="12801">
          <cell r="C12801">
            <v>0</v>
          </cell>
          <cell r="D12801">
            <v>1</v>
          </cell>
          <cell r="E12801" t="str">
            <v>N</v>
          </cell>
        </row>
        <row r="12802">
          <cell r="C12802">
            <v>0</v>
          </cell>
          <cell r="D12802">
            <v>1</v>
          </cell>
          <cell r="E12802" t="str">
            <v>N</v>
          </cell>
        </row>
        <row r="12803">
          <cell r="C12803">
            <v>0</v>
          </cell>
          <cell r="D12803">
            <v>1</v>
          </cell>
          <cell r="E12803" t="str">
            <v>N</v>
          </cell>
        </row>
        <row r="12804">
          <cell r="C12804">
            <v>0</v>
          </cell>
          <cell r="D12804">
            <v>1</v>
          </cell>
          <cell r="E12804" t="str">
            <v>N</v>
          </cell>
        </row>
        <row r="12805">
          <cell r="C12805">
            <v>0</v>
          </cell>
          <cell r="D12805">
            <v>1</v>
          </cell>
          <cell r="E12805" t="str">
            <v>N</v>
          </cell>
        </row>
        <row r="12806">
          <cell r="C12806">
            <v>0</v>
          </cell>
          <cell r="D12806">
            <v>1</v>
          </cell>
          <cell r="E12806" t="str">
            <v>N</v>
          </cell>
        </row>
        <row r="12807">
          <cell r="C12807">
            <v>0</v>
          </cell>
          <cell r="D12807">
            <v>1</v>
          </cell>
          <cell r="E12807" t="str">
            <v>N</v>
          </cell>
        </row>
        <row r="12808">
          <cell r="C12808">
            <v>0</v>
          </cell>
          <cell r="D12808">
            <v>1</v>
          </cell>
          <cell r="E12808" t="str">
            <v>N</v>
          </cell>
        </row>
        <row r="12809">
          <cell r="C12809">
            <v>0</v>
          </cell>
          <cell r="D12809">
            <v>1</v>
          </cell>
          <cell r="E12809" t="str">
            <v>N</v>
          </cell>
        </row>
        <row r="12810">
          <cell r="C12810">
            <v>0</v>
          </cell>
          <cell r="D12810">
            <v>1</v>
          </cell>
          <cell r="E12810" t="str">
            <v>N</v>
          </cell>
        </row>
        <row r="12811">
          <cell r="C12811">
            <v>0</v>
          </cell>
          <cell r="D12811">
            <v>1</v>
          </cell>
          <cell r="E12811" t="str">
            <v>N</v>
          </cell>
        </row>
        <row r="12812">
          <cell r="C12812">
            <v>0</v>
          </cell>
          <cell r="D12812">
            <v>1</v>
          </cell>
          <cell r="E12812" t="str">
            <v>N</v>
          </cell>
        </row>
        <row r="12813">
          <cell r="C12813">
            <v>0</v>
          </cell>
          <cell r="D12813">
            <v>1</v>
          </cell>
          <cell r="E12813" t="str">
            <v>N</v>
          </cell>
        </row>
        <row r="12814">
          <cell r="C12814">
            <v>0</v>
          </cell>
          <cell r="D12814">
            <v>1</v>
          </cell>
          <cell r="E12814" t="str">
            <v>N</v>
          </cell>
        </row>
        <row r="12815">
          <cell r="C12815">
            <v>0</v>
          </cell>
          <cell r="D12815">
            <v>1</v>
          </cell>
          <cell r="E12815" t="str">
            <v>N</v>
          </cell>
        </row>
        <row r="12816">
          <cell r="C12816">
            <v>0</v>
          </cell>
          <cell r="D12816">
            <v>1</v>
          </cell>
          <cell r="E12816" t="str">
            <v>N</v>
          </cell>
        </row>
        <row r="12817">
          <cell r="C12817">
            <v>0</v>
          </cell>
          <cell r="D12817">
            <v>1</v>
          </cell>
          <cell r="E12817" t="str">
            <v>N</v>
          </cell>
        </row>
        <row r="12818">
          <cell r="C12818">
            <v>0</v>
          </cell>
          <cell r="D12818">
            <v>1</v>
          </cell>
          <cell r="E12818" t="str">
            <v>N</v>
          </cell>
        </row>
        <row r="12819">
          <cell r="C12819">
            <v>0</v>
          </cell>
          <cell r="D12819">
            <v>1</v>
          </cell>
          <cell r="E12819" t="str">
            <v>N</v>
          </cell>
        </row>
        <row r="12820">
          <cell r="C12820">
            <v>0</v>
          </cell>
          <cell r="D12820">
            <v>1</v>
          </cell>
          <cell r="E12820" t="str">
            <v>N</v>
          </cell>
        </row>
        <row r="12821">
          <cell r="C12821">
            <v>0</v>
          </cell>
          <cell r="D12821">
            <v>1</v>
          </cell>
          <cell r="E12821" t="str">
            <v>N</v>
          </cell>
        </row>
        <row r="12822">
          <cell r="C12822">
            <v>0</v>
          </cell>
          <cell r="D12822">
            <v>1</v>
          </cell>
          <cell r="E12822" t="str">
            <v>N</v>
          </cell>
        </row>
        <row r="12823">
          <cell r="C12823">
            <v>0</v>
          </cell>
          <cell r="D12823">
            <v>1</v>
          </cell>
          <cell r="E12823" t="str">
            <v>N</v>
          </cell>
        </row>
        <row r="12824">
          <cell r="C12824">
            <v>0</v>
          </cell>
          <cell r="D12824">
            <v>1</v>
          </cell>
          <cell r="E12824" t="str">
            <v>N</v>
          </cell>
        </row>
        <row r="12825">
          <cell r="C12825">
            <v>0</v>
          </cell>
          <cell r="D12825">
            <v>1</v>
          </cell>
          <cell r="E12825" t="str">
            <v>N</v>
          </cell>
        </row>
        <row r="12826">
          <cell r="C12826">
            <v>0</v>
          </cell>
          <cell r="D12826">
            <v>1</v>
          </cell>
          <cell r="E12826" t="str">
            <v>N</v>
          </cell>
        </row>
        <row r="12827">
          <cell r="C12827">
            <v>0</v>
          </cell>
          <cell r="D12827">
            <v>1</v>
          </cell>
          <cell r="E12827" t="str">
            <v>N</v>
          </cell>
        </row>
        <row r="12828">
          <cell r="C12828">
            <v>0</v>
          </cell>
          <cell r="D12828">
            <v>1</v>
          </cell>
          <cell r="E12828" t="str">
            <v>N</v>
          </cell>
        </row>
        <row r="12829">
          <cell r="C12829">
            <v>0</v>
          </cell>
          <cell r="D12829">
            <v>1</v>
          </cell>
          <cell r="E12829" t="str">
            <v>N</v>
          </cell>
        </row>
        <row r="12830">
          <cell r="C12830">
            <v>0</v>
          </cell>
          <cell r="D12830">
            <v>1</v>
          </cell>
          <cell r="E12830" t="str">
            <v>N</v>
          </cell>
        </row>
        <row r="12831">
          <cell r="C12831">
            <v>0</v>
          </cell>
          <cell r="D12831">
            <v>1</v>
          </cell>
          <cell r="E12831" t="str">
            <v>N</v>
          </cell>
        </row>
        <row r="12832">
          <cell r="C12832">
            <v>0</v>
          </cell>
          <cell r="D12832">
            <v>1</v>
          </cell>
          <cell r="E12832" t="str">
            <v>N</v>
          </cell>
        </row>
        <row r="12833">
          <cell r="C12833">
            <v>0</v>
          </cell>
          <cell r="D12833">
            <v>1</v>
          </cell>
          <cell r="E12833" t="str">
            <v>N</v>
          </cell>
        </row>
        <row r="12834">
          <cell r="C12834">
            <v>0</v>
          </cell>
          <cell r="D12834">
            <v>1</v>
          </cell>
          <cell r="E12834" t="str">
            <v>N</v>
          </cell>
        </row>
        <row r="12835">
          <cell r="C12835">
            <v>0</v>
          </cell>
          <cell r="D12835">
            <v>1</v>
          </cell>
          <cell r="E12835" t="str">
            <v>N</v>
          </cell>
        </row>
        <row r="12836">
          <cell r="C12836">
            <v>0</v>
          </cell>
          <cell r="D12836">
            <v>1</v>
          </cell>
          <cell r="E12836" t="str">
            <v>N</v>
          </cell>
        </row>
        <row r="12837">
          <cell r="C12837">
            <v>0</v>
          </cell>
          <cell r="D12837">
            <v>1</v>
          </cell>
          <cell r="E12837" t="str">
            <v>N</v>
          </cell>
        </row>
        <row r="12838">
          <cell r="C12838">
            <v>0</v>
          </cell>
          <cell r="D12838">
            <v>1</v>
          </cell>
          <cell r="E12838" t="str">
            <v>N</v>
          </cell>
        </row>
        <row r="12839">
          <cell r="C12839">
            <v>0</v>
          </cell>
          <cell r="D12839">
            <v>1</v>
          </cell>
          <cell r="E12839" t="str">
            <v>N</v>
          </cell>
        </row>
        <row r="12840">
          <cell r="C12840">
            <v>0</v>
          </cell>
          <cell r="D12840">
            <v>1</v>
          </cell>
          <cell r="E12840" t="str">
            <v>N</v>
          </cell>
        </row>
        <row r="12841">
          <cell r="C12841">
            <v>0</v>
          </cell>
          <cell r="D12841">
            <v>1</v>
          </cell>
          <cell r="E12841" t="str">
            <v>N</v>
          </cell>
        </row>
        <row r="12842">
          <cell r="C12842">
            <v>0</v>
          </cell>
          <cell r="D12842">
            <v>1</v>
          </cell>
          <cell r="E12842" t="str">
            <v>N</v>
          </cell>
        </row>
        <row r="12843">
          <cell r="C12843">
            <v>0</v>
          </cell>
          <cell r="D12843">
            <v>1</v>
          </cell>
          <cell r="E12843" t="str">
            <v>N</v>
          </cell>
        </row>
        <row r="12844">
          <cell r="C12844">
            <v>0</v>
          </cell>
          <cell r="D12844">
            <v>1</v>
          </cell>
          <cell r="E12844" t="str">
            <v>N</v>
          </cell>
        </row>
        <row r="12845">
          <cell r="C12845">
            <v>0</v>
          </cell>
          <cell r="D12845">
            <v>1</v>
          </cell>
          <cell r="E12845" t="str">
            <v>N</v>
          </cell>
        </row>
        <row r="12846">
          <cell r="C12846">
            <v>0</v>
          </cell>
          <cell r="D12846">
            <v>1</v>
          </cell>
          <cell r="E12846" t="str">
            <v>N</v>
          </cell>
        </row>
        <row r="12847">
          <cell r="C12847">
            <v>0</v>
          </cell>
          <cell r="D12847">
            <v>1</v>
          </cell>
          <cell r="E12847" t="str">
            <v>N</v>
          </cell>
        </row>
        <row r="12848">
          <cell r="C12848">
            <v>0</v>
          </cell>
          <cell r="D12848">
            <v>1</v>
          </cell>
          <cell r="E12848" t="str">
            <v>N</v>
          </cell>
        </row>
        <row r="12849">
          <cell r="C12849">
            <v>0</v>
          </cell>
          <cell r="D12849">
            <v>1</v>
          </cell>
          <cell r="E12849" t="str">
            <v>N</v>
          </cell>
        </row>
        <row r="12850">
          <cell r="C12850">
            <v>0</v>
          </cell>
          <cell r="D12850">
            <v>1</v>
          </cell>
          <cell r="E12850" t="str">
            <v>N</v>
          </cell>
        </row>
        <row r="12851">
          <cell r="C12851">
            <v>0</v>
          </cell>
          <cell r="D12851">
            <v>1</v>
          </cell>
          <cell r="E12851" t="str">
            <v>N</v>
          </cell>
        </row>
        <row r="12852">
          <cell r="C12852">
            <v>0</v>
          </cell>
          <cell r="D12852">
            <v>1</v>
          </cell>
          <cell r="E12852" t="str">
            <v>N</v>
          </cell>
        </row>
        <row r="12853">
          <cell r="C12853">
            <v>0</v>
          </cell>
          <cell r="D12853">
            <v>1</v>
          </cell>
          <cell r="E12853" t="str">
            <v>N</v>
          </cell>
        </row>
        <row r="12854">
          <cell r="C12854">
            <v>0</v>
          </cell>
          <cell r="D12854">
            <v>1</v>
          </cell>
          <cell r="E12854" t="str">
            <v>N</v>
          </cell>
        </row>
        <row r="12855">
          <cell r="C12855">
            <v>0</v>
          </cell>
          <cell r="D12855">
            <v>1</v>
          </cell>
          <cell r="E12855" t="str">
            <v>N</v>
          </cell>
        </row>
        <row r="12856">
          <cell r="C12856">
            <v>0</v>
          </cell>
          <cell r="D12856">
            <v>1</v>
          </cell>
          <cell r="E12856" t="str">
            <v>N</v>
          </cell>
        </row>
        <row r="12857">
          <cell r="C12857">
            <v>0</v>
          </cell>
          <cell r="D12857">
            <v>1</v>
          </cell>
          <cell r="E12857" t="str">
            <v>N</v>
          </cell>
        </row>
        <row r="12858">
          <cell r="C12858">
            <v>0</v>
          </cell>
          <cell r="D12858">
            <v>1</v>
          </cell>
          <cell r="E12858" t="str">
            <v>N</v>
          </cell>
        </row>
        <row r="12859">
          <cell r="C12859">
            <v>0</v>
          </cell>
          <cell r="D12859">
            <v>1</v>
          </cell>
          <cell r="E12859" t="str">
            <v>N</v>
          </cell>
        </row>
        <row r="12860">
          <cell r="C12860">
            <v>0</v>
          </cell>
          <cell r="D12860">
            <v>1</v>
          </cell>
          <cell r="E12860" t="str">
            <v>N</v>
          </cell>
        </row>
        <row r="12861">
          <cell r="C12861">
            <v>0</v>
          </cell>
          <cell r="D12861">
            <v>1</v>
          </cell>
          <cell r="E12861" t="str">
            <v>N</v>
          </cell>
        </row>
        <row r="12862">
          <cell r="C12862">
            <v>0</v>
          </cell>
          <cell r="D12862">
            <v>1</v>
          </cell>
          <cell r="E12862" t="str">
            <v>N</v>
          </cell>
        </row>
        <row r="12863">
          <cell r="C12863">
            <v>0</v>
          </cell>
          <cell r="D12863">
            <v>1</v>
          </cell>
          <cell r="E12863" t="str">
            <v>N</v>
          </cell>
        </row>
        <row r="12864">
          <cell r="C12864">
            <v>0</v>
          </cell>
          <cell r="D12864">
            <v>1</v>
          </cell>
          <cell r="E12864" t="str">
            <v>N</v>
          </cell>
        </row>
        <row r="12865">
          <cell r="C12865">
            <v>0</v>
          </cell>
          <cell r="D12865">
            <v>1</v>
          </cell>
          <cell r="E12865" t="str">
            <v>N</v>
          </cell>
        </row>
        <row r="12866">
          <cell r="C12866">
            <v>0</v>
          </cell>
          <cell r="D12866">
            <v>1</v>
          </cell>
          <cell r="E12866" t="str">
            <v>N</v>
          </cell>
        </row>
        <row r="12867">
          <cell r="C12867">
            <v>0</v>
          </cell>
          <cell r="D12867">
            <v>1</v>
          </cell>
          <cell r="E12867" t="str">
            <v>N</v>
          </cell>
        </row>
        <row r="12868">
          <cell r="C12868">
            <v>0</v>
          </cell>
          <cell r="D12868">
            <v>1</v>
          </cell>
          <cell r="E12868" t="str">
            <v>N</v>
          </cell>
        </row>
        <row r="12869">
          <cell r="C12869">
            <v>0</v>
          </cell>
          <cell r="D12869">
            <v>1</v>
          </cell>
          <cell r="E12869" t="str">
            <v>N</v>
          </cell>
        </row>
        <row r="12870">
          <cell r="C12870">
            <v>0</v>
          </cell>
          <cell r="D12870">
            <v>1</v>
          </cell>
          <cell r="E12870" t="str">
            <v>N</v>
          </cell>
        </row>
        <row r="12871">
          <cell r="C12871">
            <v>0</v>
          </cell>
          <cell r="D12871">
            <v>1</v>
          </cell>
          <cell r="E12871" t="str">
            <v>N</v>
          </cell>
        </row>
        <row r="12872">
          <cell r="C12872">
            <v>0</v>
          </cell>
          <cell r="D12872">
            <v>1</v>
          </cell>
          <cell r="E12872" t="str">
            <v>N</v>
          </cell>
        </row>
        <row r="12873">
          <cell r="C12873">
            <v>0</v>
          </cell>
          <cell r="D12873">
            <v>1</v>
          </cell>
          <cell r="E12873" t="str">
            <v>N</v>
          </cell>
        </row>
        <row r="12874">
          <cell r="C12874">
            <v>0</v>
          </cell>
          <cell r="D12874">
            <v>1</v>
          </cell>
          <cell r="E12874" t="str">
            <v>N</v>
          </cell>
        </row>
        <row r="12875">
          <cell r="C12875">
            <v>0</v>
          </cell>
          <cell r="D12875">
            <v>1</v>
          </cell>
          <cell r="E12875" t="str">
            <v>N</v>
          </cell>
        </row>
        <row r="12876">
          <cell r="C12876">
            <v>0</v>
          </cell>
          <cell r="D12876">
            <v>1</v>
          </cell>
          <cell r="E12876" t="str">
            <v>N</v>
          </cell>
        </row>
        <row r="12877">
          <cell r="C12877">
            <v>0</v>
          </cell>
          <cell r="D12877">
            <v>1</v>
          </cell>
          <cell r="E12877" t="str">
            <v>N</v>
          </cell>
        </row>
        <row r="12878">
          <cell r="C12878">
            <v>0</v>
          </cell>
          <cell r="D12878">
            <v>1</v>
          </cell>
          <cell r="E12878" t="str">
            <v>N</v>
          </cell>
        </row>
        <row r="12879">
          <cell r="C12879">
            <v>0</v>
          </cell>
          <cell r="D12879">
            <v>1</v>
          </cell>
          <cell r="E12879" t="str">
            <v>N</v>
          </cell>
        </row>
        <row r="12880">
          <cell r="C12880">
            <v>0</v>
          </cell>
          <cell r="D12880">
            <v>1</v>
          </cell>
          <cell r="E12880" t="str">
            <v>N</v>
          </cell>
        </row>
        <row r="12881">
          <cell r="C12881">
            <v>0</v>
          </cell>
          <cell r="D12881">
            <v>1</v>
          </cell>
          <cell r="E12881" t="str">
            <v>N</v>
          </cell>
        </row>
        <row r="12882">
          <cell r="C12882">
            <v>0</v>
          </cell>
          <cell r="D12882">
            <v>1</v>
          </cell>
          <cell r="E12882" t="str">
            <v>N</v>
          </cell>
        </row>
        <row r="12883">
          <cell r="C12883">
            <v>0</v>
          </cell>
          <cell r="D12883">
            <v>1</v>
          </cell>
          <cell r="E12883" t="str">
            <v>N</v>
          </cell>
        </row>
        <row r="12884">
          <cell r="C12884">
            <v>0</v>
          </cell>
          <cell r="D12884">
            <v>1</v>
          </cell>
          <cell r="E12884" t="str">
            <v>N</v>
          </cell>
        </row>
        <row r="12885">
          <cell r="C12885">
            <v>0</v>
          </cell>
          <cell r="D12885">
            <v>1</v>
          </cell>
          <cell r="E12885" t="str">
            <v>N</v>
          </cell>
        </row>
        <row r="12886">
          <cell r="C12886">
            <v>0</v>
          </cell>
          <cell r="D12886">
            <v>1</v>
          </cell>
          <cell r="E12886" t="str">
            <v>N</v>
          </cell>
        </row>
        <row r="12887">
          <cell r="C12887">
            <v>0</v>
          </cell>
          <cell r="D12887">
            <v>1</v>
          </cell>
          <cell r="E12887" t="str">
            <v>N</v>
          </cell>
        </row>
        <row r="12888">
          <cell r="C12888">
            <v>0</v>
          </cell>
          <cell r="D12888">
            <v>1</v>
          </cell>
          <cell r="E12888" t="str">
            <v>N</v>
          </cell>
        </row>
        <row r="12889">
          <cell r="C12889">
            <v>0</v>
          </cell>
          <cell r="D12889">
            <v>1</v>
          </cell>
          <cell r="E12889" t="str">
            <v>N</v>
          </cell>
        </row>
        <row r="12890">
          <cell r="C12890">
            <v>0</v>
          </cell>
          <cell r="D12890">
            <v>1</v>
          </cell>
          <cell r="E12890" t="str">
            <v>N</v>
          </cell>
        </row>
        <row r="12891">
          <cell r="C12891">
            <v>0</v>
          </cell>
          <cell r="D12891">
            <v>1</v>
          </cell>
          <cell r="E12891" t="str">
            <v>N</v>
          </cell>
        </row>
        <row r="12892">
          <cell r="C12892">
            <v>0</v>
          </cell>
          <cell r="D12892">
            <v>1</v>
          </cell>
          <cell r="E12892" t="str">
            <v>N</v>
          </cell>
        </row>
        <row r="12893">
          <cell r="C12893">
            <v>0</v>
          </cell>
          <cell r="D12893">
            <v>1</v>
          </cell>
          <cell r="E12893" t="str">
            <v>N</v>
          </cell>
        </row>
        <row r="12894">
          <cell r="C12894">
            <v>0</v>
          </cell>
          <cell r="D12894">
            <v>1</v>
          </cell>
          <cell r="E12894" t="str">
            <v>N</v>
          </cell>
        </row>
        <row r="12895">
          <cell r="C12895">
            <v>0</v>
          </cell>
          <cell r="D12895">
            <v>1</v>
          </cell>
          <cell r="E12895" t="str">
            <v>N</v>
          </cell>
        </row>
        <row r="12896">
          <cell r="C12896">
            <v>0</v>
          </cell>
          <cell r="D12896">
            <v>1</v>
          </cell>
          <cell r="E12896" t="str">
            <v>N</v>
          </cell>
        </row>
        <row r="12897">
          <cell r="C12897">
            <v>0</v>
          </cell>
          <cell r="D12897">
            <v>1</v>
          </cell>
          <cell r="E12897" t="str">
            <v>N</v>
          </cell>
        </row>
        <row r="12898">
          <cell r="C12898">
            <v>0</v>
          </cell>
          <cell r="D12898">
            <v>1</v>
          </cell>
          <cell r="E12898" t="str">
            <v>N</v>
          </cell>
        </row>
        <row r="12899">
          <cell r="C12899">
            <v>0</v>
          </cell>
          <cell r="D12899">
            <v>1</v>
          </cell>
          <cell r="E12899" t="str">
            <v>N</v>
          </cell>
        </row>
        <row r="12900">
          <cell r="C12900">
            <v>0</v>
          </cell>
          <cell r="D12900">
            <v>1</v>
          </cell>
          <cell r="E12900" t="str">
            <v>N</v>
          </cell>
        </row>
        <row r="12901">
          <cell r="C12901">
            <v>0</v>
          </cell>
          <cell r="D12901">
            <v>1</v>
          </cell>
          <cell r="E12901" t="str">
            <v>N</v>
          </cell>
        </row>
        <row r="12902">
          <cell r="C12902">
            <v>0</v>
          </cell>
          <cell r="D12902">
            <v>1</v>
          </cell>
          <cell r="E12902" t="str">
            <v>N</v>
          </cell>
        </row>
        <row r="12903">
          <cell r="C12903">
            <v>0</v>
          </cell>
          <cell r="D12903">
            <v>1</v>
          </cell>
          <cell r="E12903" t="str">
            <v>N</v>
          </cell>
        </row>
        <row r="12904">
          <cell r="C12904">
            <v>0</v>
          </cell>
          <cell r="D12904">
            <v>1</v>
          </cell>
          <cell r="E12904" t="str">
            <v>N</v>
          </cell>
        </row>
        <row r="12905">
          <cell r="C12905">
            <v>0</v>
          </cell>
          <cell r="D12905">
            <v>1</v>
          </cell>
          <cell r="E12905" t="str">
            <v>N</v>
          </cell>
        </row>
        <row r="12906">
          <cell r="C12906">
            <v>0</v>
          </cell>
          <cell r="D12906">
            <v>1</v>
          </cell>
          <cell r="E12906" t="str">
            <v>N</v>
          </cell>
        </row>
        <row r="12907">
          <cell r="C12907">
            <v>0</v>
          </cell>
          <cell r="D12907">
            <v>1</v>
          </cell>
          <cell r="E12907" t="str">
            <v>N</v>
          </cell>
        </row>
        <row r="12908">
          <cell r="C12908">
            <v>0</v>
          </cell>
          <cell r="D12908">
            <v>1</v>
          </cell>
          <cell r="E12908" t="str">
            <v>N</v>
          </cell>
        </row>
        <row r="12909">
          <cell r="C12909">
            <v>0</v>
          </cell>
          <cell r="D12909">
            <v>1</v>
          </cell>
          <cell r="E12909" t="str">
            <v>N</v>
          </cell>
        </row>
        <row r="12910">
          <cell r="C12910">
            <v>0</v>
          </cell>
          <cell r="D12910">
            <v>1</v>
          </cell>
          <cell r="E12910" t="str">
            <v>N</v>
          </cell>
        </row>
        <row r="12911">
          <cell r="C12911">
            <v>0</v>
          </cell>
          <cell r="D12911">
            <v>1</v>
          </cell>
          <cell r="E12911" t="str">
            <v>N</v>
          </cell>
        </row>
        <row r="12912">
          <cell r="C12912">
            <v>0</v>
          </cell>
          <cell r="D12912">
            <v>1</v>
          </cell>
          <cell r="E12912" t="str">
            <v>N</v>
          </cell>
        </row>
        <row r="12913">
          <cell r="C12913">
            <v>0</v>
          </cell>
          <cell r="D12913">
            <v>1</v>
          </cell>
          <cell r="E12913" t="str">
            <v>N</v>
          </cell>
        </row>
        <row r="12914">
          <cell r="C12914">
            <v>0</v>
          </cell>
          <cell r="D12914">
            <v>1</v>
          </cell>
          <cell r="E12914" t="str">
            <v>N</v>
          </cell>
        </row>
        <row r="12915">
          <cell r="C12915">
            <v>0</v>
          </cell>
          <cell r="D12915">
            <v>1</v>
          </cell>
          <cell r="E12915" t="str">
            <v>N</v>
          </cell>
        </row>
        <row r="12916">
          <cell r="C12916">
            <v>0</v>
          </cell>
          <cell r="D12916">
            <v>1</v>
          </cell>
          <cell r="E12916" t="str">
            <v>N</v>
          </cell>
        </row>
        <row r="12917">
          <cell r="C12917">
            <v>0</v>
          </cell>
          <cell r="D12917">
            <v>1</v>
          </cell>
          <cell r="E12917" t="str">
            <v>N</v>
          </cell>
        </row>
        <row r="12918">
          <cell r="C12918">
            <v>0</v>
          </cell>
          <cell r="D12918">
            <v>1</v>
          </cell>
          <cell r="E12918" t="str">
            <v>N</v>
          </cell>
        </row>
        <row r="12919">
          <cell r="C12919">
            <v>0</v>
          </cell>
          <cell r="D12919">
            <v>1</v>
          </cell>
          <cell r="E12919" t="str">
            <v>N</v>
          </cell>
        </row>
        <row r="12920">
          <cell r="C12920">
            <v>0</v>
          </cell>
          <cell r="D12920">
            <v>1</v>
          </cell>
          <cell r="E12920" t="str">
            <v>N</v>
          </cell>
        </row>
        <row r="12921">
          <cell r="C12921">
            <v>0</v>
          </cell>
          <cell r="D12921">
            <v>1</v>
          </cell>
          <cell r="E12921" t="str">
            <v>N</v>
          </cell>
        </row>
        <row r="12922">
          <cell r="C12922">
            <v>0</v>
          </cell>
          <cell r="D12922">
            <v>1</v>
          </cell>
          <cell r="E12922" t="str">
            <v>N</v>
          </cell>
        </row>
        <row r="12923">
          <cell r="C12923">
            <v>0</v>
          </cell>
          <cell r="D12923">
            <v>1</v>
          </cell>
          <cell r="E12923" t="str">
            <v>N</v>
          </cell>
        </row>
        <row r="12924">
          <cell r="C12924">
            <v>0</v>
          </cell>
          <cell r="D12924">
            <v>1</v>
          </cell>
          <cell r="E12924" t="str">
            <v>N</v>
          </cell>
        </row>
        <row r="12925">
          <cell r="C12925">
            <v>0</v>
          </cell>
          <cell r="D12925">
            <v>1</v>
          </cell>
          <cell r="E12925" t="str">
            <v>N</v>
          </cell>
        </row>
        <row r="12926">
          <cell r="C12926">
            <v>0</v>
          </cell>
          <cell r="D12926">
            <v>1</v>
          </cell>
          <cell r="E12926" t="str">
            <v>N</v>
          </cell>
        </row>
        <row r="12927">
          <cell r="C12927">
            <v>0</v>
          </cell>
          <cell r="D12927">
            <v>1</v>
          </cell>
          <cell r="E12927" t="str">
            <v>N</v>
          </cell>
        </row>
        <row r="12928">
          <cell r="C12928">
            <v>0</v>
          </cell>
          <cell r="D12928">
            <v>1</v>
          </cell>
          <cell r="E12928" t="str">
            <v>N</v>
          </cell>
        </row>
        <row r="12929">
          <cell r="C12929">
            <v>0</v>
          </cell>
          <cell r="D12929">
            <v>1</v>
          </cell>
          <cell r="E12929" t="str">
            <v>N</v>
          </cell>
        </row>
        <row r="12930">
          <cell r="C12930">
            <v>0</v>
          </cell>
          <cell r="D12930">
            <v>1</v>
          </cell>
          <cell r="E12930" t="str">
            <v>N</v>
          </cell>
        </row>
        <row r="12931">
          <cell r="C12931">
            <v>0</v>
          </cell>
          <cell r="D12931">
            <v>1</v>
          </cell>
          <cell r="E12931" t="str">
            <v>N</v>
          </cell>
        </row>
        <row r="12932">
          <cell r="C12932">
            <v>0</v>
          </cell>
          <cell r="D12932">
            <v>1</v>
          </cell>
          <cell r="E12932" t="str">
            <v>N</v>
          </cell>
        </row>
        <row r="12933">
          <cell r="C12933">
            <v>0</v>
          </cell>
          <cell r="D12933">
            <v>1</v>
          </cell>
          <cell r="E12933" t="str">
            <v>N</v>
          </cell>
        </row>
        <row r="12934">
          <cell r="C12934">
            <v>0</v>
          </cell>
          <cell r="D12934">
            <v>1</v>
          </cell>
          <cell r="E12934" t="str">
            <v>N</v>
          </cell>
        </row>
        <row r="12935">
          <cell r="C12935">
            <v>0</v>
          </cell>
          <cell r="D12935">
            <v>1</v>
          </cell>
          <cell r="E12935" t="str">
            <v>N</v>
          </cell>
        </row>
        <row r="12936">
          <cell r="C12936">
            <v>0</v>
          </cell>
          <cell r="D12936">
            <v>1</v>
          </cell>
          <cell r="E12936" t="str">
            <v>N</v>
          </cell>
        </row>
        <row r="12937">
          <cell r="C12937">
            <v>0</v>
          </cell>
          <cell r="D12937">
            <v>1</v>
          </cell>
          <cell r="E12937" t="str">
            <v>N</v>
          </cell>
        </row>
        <row r="12938">
          <cell r="C12938">
            <v>0</v>
          </cell>
          <cell r="D12938">
            <v>1</v>
          </cell>
          <cell r="E12938" t="str">
            <v>N</v>
          </cell>
        </row>
        <row r="12939">
          <cell r="C12939">
            <v>0</v>
          </cell>
          <cell r="D12939">
            <v>1</v>
          </cell>
          <cell r="E12939" t="str">
            <v>N</v>
          </cell>
        </row>
        <row r="12940">
          <cell r="C12940">
            <v>0</v>
          </cell>
          <cell r="D12940">
            <v>1</v>
          </cell>
          <cell r="E12940" t="str">
            <v>N</v>
          </cell>
        </row>
        <row r="12941">
          <cell r="C12941">
            <v>0</v>
          </cell>
          <cell r="D12941">
            <v>1</v>
          </cell>
          <cell r="E12941" t="str">
            <v>N</v>
          </cell>
        </row>
        <row r="12942">
          <cell r="C12942">
            <v>0</v>
          </cell>
          <cell r="D12942">
            <v>1</v>
          </cell>
          <cell r="E12942" t="str">
            <v>N</v>
          </cell>
        </row>
        <row r="12943">
          <cell r="C12943">
            <v>0</v>
          </cell>
          <cell r="D12943">
            <v>1</v>
          </cell>
          <cell r="E12943" t="str">
            <v>N</v>
          </cell>
        </row>
        <row r="12944">
          <cell r="C12944">
            <v>0</v>
          </cell>
          <cell r="D12944">
            <v>1</v>
          </cell>
          <cell r="E12944" t="str">
            <v>N</v>
          </cell>
        </row>
        <row r="12945">
          <cell r="C12945">
            <v>0</v>
          </cell>
          <cell r="D12945">
            <v>1</v>
          </cell>
          <cell r="E12945" t="str">
            <v>N</v>
          </cell>
        </row>
        <row r="12946">
          <cell r="C12946">
            <v>0</v>
          </cell>
          <cell r="D12946">
            <v>1</v>
          </cell>
          <cell r="E12946" t="str">
            <v>N</v>
          </cell>
        </row>
        <row r="12947">
          <cell r="C12947">
            <v>0</v>
          </cell>
          <cell r="D12947">
            <v>1</v>
          </cell>
          <cell r="E12947" t="str">
            <v>N</v>
          </cell>
        </row>
        <row r="12948">
          <cell r="C12948">
            <v>0</v>
          </cell>
          <cell r="D12948">
            <v>1</v>
          </cell>
          <cell r="E12948" t="str">
            <v>N</v>
          </cell>
        </row>
        <row r="12949">
          <cell r="C12949">
            <v>0</v>
          </cell>
          <cell r="D12949">
            <v>1</v>
          </cell>
          <cell r="E12949" t="str">
            <v>N</v>
          </cell>
        </row>
        <row r="12950">
          <cell r="C12950">
            <v>0</v>
          </cell>
          <cell r="D12950">
            <v>1</v>
          </cell>
          <cell r="E12950" t="str">
            <v>N</v>
          </cell>
        </row>
        <row r="12951">
          <cell r="C12951">
            <v>0</v>
          </cell>
          <cell r="D12951">
            <v>1</v>
          </cell>
          <cell r="E12951" t="str">
            <v>N</v>
          </cell>
        </row>
        <row r="12952">
          <cell r="C12952">
            <v>0</v>
          </cell>
          <cell r="D12952">
            <v>1</v>
          </cell>
          <cell r="E12952" t="str">
            <v>N</v>
          </cell>
        </row>
        <row r="12953">
          <cell r="C12953">
            <v>0</v>
          </cell>
          <cell r="D12953">
            <v>1</v>
          </cell>
          <cell r="E12953" t="str">
            <v>N</v>
          </cell>
        </row>
        <row r="12954">
          <cell r="C12954">
            <v>0</v>
          </cell>
          <cell r="D12954">
            <v>1</v>
          </cell>
          <cell r="E12954" t="str">
            <v>N</v>
          </cell>
        </row>
        <row r="12955">
          <cell r="C12955">
            <v>0</v>
          </cell>
          <cell r="D12955">
            <v>1</v>
          </cell>
          <cell r="E12955" t="str">
            <v>N</v>
          </cell>
        </row>
        <row r="12956">
          <cell r="C12956">
            <v>0</v>
          </cell>
          <cell r="D12956">
            <v>1</v>
          </cell>
          <cell r="E12956" t="str">
            <v>N</v>
          </cell>
        </row>
        <row r="12957">
          <cell r="C12957">
            <v>0</v>
          </cell>
          <cell r="D12957">
            <v>1</v>
          </cell>
          <cell r="E12957" t="str">
            <v>N</v>
          </cell>
        </row>
        <row r="12958">
          <cell r="C12958">
            <v>0</v>
          </cell>
          <cell r="D12958">
            <v>1</v>
          </cell>
          <cell r="E12958" t="str">
            <v>N</v>
          </cell>
        </row>
        <row r="12959">
          <cell r="C12959">
            <v>0</v>
          </cell>
          <cell r="D12959">
            <v>1</v>
          </cell>
          <cell r="E12959" t="str">
            <v>N</v>
          </cell>
        </row>
        <row r="12960">
          <cell r="C12960">
            <v>0</v>
          </cell>
          <cell r="D12960">
            <v>1</v>
          </cell>
          <cell r="E12960" t="str">
            <v>N</v>
          </cell>
        </row>
        <row r="12961">
          <cell r="C12961">
            <v>0</v>
          </cell>
          <cell r="D12961">
            <v>1</v>
          </cell>
          <cell r="E12961" t="str">
            <v>N</v>
          </cell>
        </row>
        <row r="12962">
          <cell r="C12962">
            <v>0</v>
          </cell>
          <cell r="D12962">
            <v>1</v>
          </cell>
          <cell r="E12962" t="str">
            <v>N</v>
          </cell>
        </row>
        <row r="12963">
          <cell r="C12963">
            <v>0</v>
          </cell>
          <cell r="D12963">
            <v>1</v>
          </cell>
          <cell r="E12963" t="str">
            <v>N</v>
          </cell>
        </row>
        <row r="12964">
          <cell r="C12964">
            <v>0</v>
          </cell>
          <cell r="D12964">
            <v>1</v>
          </cell>
          <cell r="E12964" t="str">
            <v>N</v>
          </cell>
        </row>
        <row r="12965">
          <cell r="C12965">
            <v>0</v>
          </cell>
          <cell r="D12965">
            <v>1</v>
          </cell>
          <cell r="E12965" t="str">
            <v>N</v>
          </cell>
        </row>
        <row r="12966">
          <cell r="C12966">
            <v>0</v>
          </cell>
          <cell r="D12966">
            <v>1</v>
          </cell>
          <cell r="E12966" t="str">
            <v>N</v>
          </cell>
        </row>
        <row r="12967">
          <cell r="C12967">
            <v>0</v>
          </cell>
          <cell r="D12967">
            <v>1</v>
          </cell>
          <cell r="E12967" t="str">
            <v>N</v>
          </cell>
        </row>
        <row r="12968">
          <cell r="C12968">
            <v>0</v>
          </cell>
          <cell r="D12968">
            <v>1</v>
          </cell>
          <cell r="E12968" t="str">
            <v>N</v>
          </cell>
        </row>
        <row r="12969">
          <cell r="C12969">
            <v>0</v>
          </cell>
          <cell r="D12969">
            <v>1</v>
          </cell>
          <cell r="E12969" t="str">
            <v>N</v>
          </cell>
        </row>
        <row r="12970">
          <cell r="C12970">
            <v>0</v>
          </cell>
          <cell r="D12970">
            <v>1</v>
          </cell>
          <cell r="E12970" t="str">
            <v>N</v>
          </cell>
        </row>
        <row r="12971">
          <cell r="C12971">
            <v>0</v>
          </cell>
          <cell r="D12971">
            <v>1</v>
          </cell>
          <cell r="E12971" t="str">
            <v>N</v>
          </cell>
        </row>
        <row r="12972">
          <cell r="C12972">
            <v>0</v>
          </cell>
          <cell r="D12972">
            <v>1</v>
          </cell>
          <cell r="E12972" t="str">
            <v>N</v>
          </cell>
        </row>
        <row r="12973">
          <cell r="C12973">
            <v>0</v>
          </cell>
          <cell r="D12973">
            <v>1</v>
          </cell>
          <cell r="E12973" t="str">
            <v>N</v>
          </cell>
        </row>
        <row r="12974">
          <cell r="C12974">
            <v>0</v>
          </cell>
          <cell r="D12974">
            <v>1</v>
          </cell>
          <cell r="E12974" t="str">
            <v>N</v>
          </cell>
        </row>
        <row r="12975">
          <cell r="C12975">
            <v>0</v>
          </cell>
          <cell r="D12975">
            <v>1</v>
          </cell>
          <cell r="E12975" t="str">
            <v>N</v>
          </cell>
        </row>
        <row r="12976">
          <cell r="C12976">
            <v>0</v>
          </cell>
          <cell r="D12976">
            <v>1</v>
          </cell>
          <cell r="E12976" t="str">
            <v>N</v>
          </cell>
        </row>
        <row r="12977">
          <cell r="C12977">
            <v>0</v>
          </cell>
          <cell r="D12977">
            <v>1</v>
          </cell>
          <cell r="E12977" t="str">
            <v>N</v>
          </cell>
        </row>
        <row r="12978">
          <cell r="C12978">
            <v>0</v>
          </cell>
          <cell r="D12978">
            <v>1</v>
          </cell>
          <cell r="E12978" t="str">
            <v>N</v>
          </cell>
        </row>
        <row r="12979">
          <cell r="C12979">
            <v>0</v>
          </cell>
          <cell r="D12979">
            <v>1</v>
          </cell>
          <cell r="E12979" t="str">
            <v>N</v>
          </cell>
        </row>
        <row r="12980">
          <cell r="C12980">
            <v>0</v>
          </cell>
          <cell r="D12980">
            <v>1</v>
          </cell>
          <cell r="E12980" t="str">
            <v>N</v>
          </cell>
        </row>
        <row r="12981">
          <cell r="C12981">
            <v>0</v>
          </cell>
          <cell r="D12981">
            <v>1</v>
          </cell>
          <cell r="E12981" t="str">
            <v>N</v>
          </cell>
        </row>
        <row r="12982">
          <cell r="C12982">
            <v>0</v>
          </cell>
          <cell r="D12982">
            <v>1</v>
          </cell>
          <cell r="E12982" t="str">
            <v>N</v>
          </cell>
        </row>
        <row r="12983">
          <cell r="C12983">
            <v>0</v>
          </cell>
          <cell r="D12983">
            <v>1</v>
          </cell>
          <cell r="E12983" t="str">
            <v>N</v>
          </cell>
        </row>
        <row r="12984">
          <cell r="C12984">
            <v>0</v>
          </cell>
          <cell r="D12984">
            <v>1</v>
          </cell>
          <cell r="E12984" t="str">
            <v>N</v>
          </cell>
        </row>
        <row r="12985">
          <cell r="C12985">
            <v>0</v>
          </cell>
          <cell r="D12985">
            <v>1</v>
          </cell>
          <cell r="E12985" t="str">
            <v>N</v>
          </cell>
        </row>
        <row r="12986">
          <cell r="C12986">
            <v>0</v>
          </cell>
          <cell r="D12986">
            <v>1</v>
          </cell>
          <cell r="E12986" t="str">
            <v>N</v>
          </cell>
        </row>
        <row r="12987">
          <cell r="C12987">
            <v>0</v>
          </cell>
          <cell r="D12987">
            <v>1</v>
          </cell>
          <cell r="E12987" t="str">
            <v>N</v>
          </cell>
        </row>
        <row r="12988">
          <cell r="C12988">
            <v>0</v>
          </cell>
          <cell r="D12988">
            <v>1</v>
          </cell>
          <cell r="E12988" t="str">
            <v>N</v>
          </cell>
        </row>
        <row r="12989">
          <cell r="C12989">
            <v>0</v>
          </cell>
          <cell r="D12989">
            <v>1</v>
          </cell>
          <cell r="E12989" t="str">
            <v>N</v>
          </cell>
        </row>
        <row r="12990">
          <cell r="C12990">
            <v>0</v>
          </cell>
          <cell r="D12990">
            <v>1</v>
          </cell>
          <cell r="E12990" t="str">
            <v>N</v>
          </cell>
        </row>
        <row r="12991">
          <cell r="C12991">
            <v>0</v>
          </cell>
          <cell r="D12991">
            <v>1</v>
          </cell>
          <cell r="E12991" t="str">
            <v>N</v>
          </cell>
        </row>
        <row r="12992">
          <cell r="C12992">
            <v>0</v>
          </cell>
          <cell r="D12992">
            <v>1</v>
          </cell>
          <cell r="E12992" t="str">
            <v>N</v>
          </cell>
        </row>
        <row r="12993">
          <cell r="C12993">
            <v>0</v>
          </cell>
          <cell r="D12993">
            <v>1</v>
          </cell>
          <cell r="E12993" t="str">
            <v>N</v>
          </cell>
        </row>
        <row r="12994">
          <cell r="C12994">
            <v>0</v>
          </cell>
          <cell r="D12994">
            <v>1</v>
          </cell>
          <cell r="E12994" t="str">
            <v>N</v>
          </cell>
        </row>
        <row r="12995">
          <cell r="C12995">
            <v>0</v>
          </cell>
          <cell r="D12995">
            <v>1</v>
          </cell>
          <cell r="E12995" t="str">
            <v>N</v>
          </cell>
        </row>
        <row r="12996">
          <cell r="C12996">
            <v>0</v>
          </cell>
          <cell r="D12996">
            <v>1</v>
          </cell>
          <cell r="E12996" t="str">
            <v>N</v>
          </cell>
        </row>
        <row r="12997">
          <cell r="C12997">
            <v>0</v>
          </cell>
          <cell r="D12997">
            <v>1</v>
          </cell>
          <cell r="E12997" t="str">
            <v>N</v>
          </cell>
        </row>
        <row r="12998">
          <cell r="C12998">
            <v>0</v>
          </cell>
          <cell r="D12998">
            <v>1</v>
          </cell>
          <cell r="E12998" t="str">
            <v>N</v>
          </cell>
        </row>
        <row r="12999">
          <cell r="C12999">
            <v>0</v>
          </cell>
          <cell r="D12999">
            <v>1</v>
          </cell>
          <cell r="E12999" t="str">
            <v>N</v>
          </cell>
        </row>
        <row r="13000">
          <cell r="C13000">
            <v>0</v>
          </cell>
          <cell r="D13000">
            <v>1</v>
          </cell>
          <cell r="E13000" t="str">
            <v>N</v>
          </cell>
        </row>
        <row r="13001">
          <cell r="C13001">
            <v>0</v>
          </cell>
          <cell r="D13001">
            <v>1</v>
          </cell>
          <cell r="E13001" t="str">
            <v>N</v>
          </cell>
        </row>
        <row r="13002">
          <cell r="C13002">
            <v>0</v>
          </cell>
          <cell r="D13002">
            <v>1</v>
          </cell>
          <cell r="E13002" t="str">
            <v>N</v>
          </cell>
        </row>
        <row r="13003">
          <cell r="C13003">
            <v>0</v>
          </cell>
          <cell r="D13003">
            <v>1</v>
          </cell>
          <cell r="E13003" t="str">
            <v>N</v>
          </cell>
        </row>
        <row r="13004">
          <cell r="C13004">
            <v>0</v>
          </cell>
          <cell r="D13004">
            <v>1</v>
          </cell>
          <cell r="E13004" t="str">
            <v>N</v>
          </cell>
        </row>
        <row r="13005">
          <cell r="C13005">
            <v>0</v>
          </cell>
          <cell r="D13005">
            <v>1</v>
          </cell>
          <cell r="E13005" t="str">
            <v>N</v>
          </cell>
        </row>
        <row r="13006">
          <cell r="C13006">
            <v>0</v>
          </cell>
          <cell r="D13006">
            <v>1</v>
          </cell>
          <cell r="E13006" t="str">
            <v>N</v>
          </cell>
        </row>
        <row r="13007">
          <cell r="C13007">
            <v>0</v>
          </cell>
          <cell r="D13007">
            <v>1</v>
          </cell>
          <cell r="E13007" t="str">
            <v>N</v>
          </cell>
        </row>
        <row r="13008">
          <cell r="C13008">
            <v>0</v>
          </cell>
          <cell r="D13008">
            <v>1</v>
          </cell>
          <cell r="E13008" t="str">
            <v>N</v>
          </cell>
        </row>
        <row r="13009">
          <cell r="C13009">
            <v>0</v>
          </cell>
          <cell r="D13009">
            <v>1</v>
          </cell>
          <cell r="E13009" t="str">
            <v>N</v>
          </cell>
        </row>
        <row r="13010">
          <cell r="C13010">
            <v>0</v>
          </cell>
          <cell r="D13010">
            <v>1</v>
          </cell>
          <cell r="E13010" t="str">
            <v>N</v>
          </cell>
        </row>
        <row r="13011">
          <cell r="C13011">
            <v>0</v>
          </cell>
          <cell r="D13011">
            <v>1</v>
          </cell>
          <cell r="E13011" t="str">
            <v>N</v>
          </cell>
        </row>
        <row r="13012">
          <cell r="C13012">
            <v>0</v>
          </cell>
          <cell r="D13012">
            <v>1</v>
          </cell>
          <cell r="E13012" t="str">
            <v>N</v>
          </cell>
        </row>
        <row r="13013">
          <cell r="C13013">
            <v>0</v>
          </cell>
          <cell r="D13013">
            <v>1</v>
          </cell>
          <cell r="E13013" t="str">
            <v>N</v>
          </cell>
        </row>
        <row r="13014">
          <cell r="C13014">
            <v>0</v>
          </cell>
          <cell r="D13014">
            <v>1</v>
          </cell>
          <cell r="E13014" t="str">
            <v>N</v>
          </cell>
        </row>
        <row r="13015">
          <cell r="C13015">
            <v>0</v>
          </cell>
          <cell r="D13015">
            <v>1</v>
          </cell>
          <cell r="E13015" t="str">
            <v>N</v>
          </cell>
        </row>
        <row r="13016">
          <cell r="C13016">
            <v>0</v>
          </cell>
          <cell r="D13016">
            <v>1</v>
          </cell>
          <cell r="E13016" t="str">
            <v>N</v>
          </cell>
        </row>
        <row r="13017">
          <cell r="C13017">
            <v>0</v>
          </cell>
          <cell r="D13017">
            <v>1</v>
          </cell>
          <cell r="E13017" t="str">
            <v>N</v>
          </cell>
        </row>
        <row r="13018">
          <cell r="C13018">
            <v>0</v>
          </cell>
          <cell r="D13018">
            <v>1</v>
          </cell>
          <cell r="E13018" t="str">
            <v>N</v>
          </cell>
        </row>
        <row r="13019">
          <cell r="C13019">
            <v>0</v>
          </cell>
          <cell r="D13019">
            <v>1</v>
          </cell>
          <cell r="E13019" t="str">
            <v>N</v>
          </cell>
        </row>
        <row r="13020">
          <cell r="C13020">
            <v>0</v>
          </cell>
          <cell r="D13020">
            <v>1</v>
          </cell>
          <cell r="E13020" t="str">
            <v>N</v>
          </cell>
        </row>
        <row r="13021">
          <cell r="C13021">
            <v>0</v>
          </cell>
          <cell r="D13021">
            <v>1</v>
          </cell>
          <cell r="E13021" t="str">
            <v>N</v>
          </cell>
        </row>
        <row r="13022">
          <cell r="C13022">
            <v>0</v>
          </cell>
          <cell r="D13022">
            <v>1</v>
          </cell>
          <cell r="E13022" t="str">
            <v>N</v>
          </cell>
        </row>
        <row r="13023">
          <cell r="C13023">
            <v>0</v>
          </cell>
          <cell r="D13023">
            <v>1</v>
          </cell>
          <cell r="E13023" t="str">
            <v>N</v>
          </cell>
        </row>
        <row r="13024">
          <cell r="C13024">
            <v>0</v>
          </cell>
          <cell r="D13024">
            <v>1</v>
          </cell>
          <cell r="E13024" t="str">
            <v>N</v>
          </cell>
        </row>
        <row r="13025">
          <cell r="C13025">
            <v>0</v>
          </cell>
          <cell r="D13025">
            <v>1</v>
          </cell>
          <cell r="E13025" t="str">
            <v>N</v>
          </cell>
        </row>
        <row r="13026">
          <cell r="C13026">
            <v>0</v>
          </cell>
          <cell r="D13026">
            <v>1</v>
          </cell>
          <cell r="E13026" t="str">
            <v>N</v>
          </cell>
        </row>
        <row r="13027">
          <cell r="C13027">
            <v>0</v>
          </cell>
          <cell r="D13027">
            <v>1</v>
          </cell>
          <cell r="E13027" t="str">
            <v>N</v>
          </cell>
        </row>
        <row r="13028">
          <cell r="C13028">
            <v>0</v>
          </cell>
          <cell r="D13028">
            <v>1</v>
          </cell>
          <cell r="E13028" t="str">
            <v>N</v>
          </cell>
        </row>
        <row r="13029">
          <cell r="C13029">
            <v>0</v>
          </cell>
          <cell r="D13029">
            <v>1</v>
          </cell>
          <cell r="E13029" t="str">
            <v>N</v>
          </cell>
        </row>
        <row r="13030">
          <cell r="C13030">
            <v>0</v>
          </cell>
          <cell r="D13030">
            <v>1</v>
          </cell>
          <cell r="E13030" t="str">
            <v>N</v>
          </cell>
        </row>
        <row r="13031">
          <cell r="C13031">
            <v>0</v>
          </cell>
          <cell r="D13031">
            <v>1</v>
          </cell>
          <cell r="E13031" t="str">
            <v>N</v>
          </cell>
        </row>
        <row r="13032">
          <cell r="C13032">
            <v>0</v>
          </cell>
          <cell r="D13032">
            <v>1</v>
          </cell>
          <cell r="E13032" t="str">
            <v>N</v>
          </cell>
        </row>
        <row r="13033">
          <cell r="C13033">
            <v>0</v>
          </cell>
          <cell r="D13033">
            <v>1</v>
          </cell>
          <cell r="E13033" t="str">
            <v>N</v>
          </cell>
        </row>
        <row r="13034">
          <cell r="C13034">
            <v>0</v>
          </cell>
          <cell r="D13034">
            <v>1</v>
          </cell>
          <cell r="E13034" t="str">
            <v>N</v>
          </cell>
        </row>
        <row r="13035">
          <cell r="C13035">
            <v>0</v>
          </cell>
          <cell r="D13035">
            <v>1</v>
          </cell>
          <cell r="E13035" t="str">
            <v>N</v>
          </cell>
        </row>
        <row r="13036">
          <cell r="C13036">
            <v>0</v>
          </cell>
          <cell r="D13036">
            <v>1</v>
          </cell>
          <cell r="E13036" t="str">
            <v>N</v>
          </cell>
        </row>
        <row r="13037">
          <cell r="C13037">
            <v>0</v>
          </cell>
          <cell r="D13037">
            <v>1</v>
          </cell>
          <cell r="E13037" t="str">
            <v>N</v>
          </cell>
        </row>
        <row r="13038">
          <cell r="C13038">
            <v>0</v>
          </cell>
          <cell r="D13038">
            <v>1</v>
          </cell>
          <cell r="E13038" t="str">
            <v>N</v>
          </cell>
        </row>
        <row r="13039">
          <cell r="C13039">
            <v>0</v>
          </cell>
          <cell r="D13039">
            <v>1</v>
          </cell>
          <cell r="E13039" t="str">
            <v>N</v>
          </cell>
        </row>
        <row r="13040">
          <cell r="C13040">
            <v>0</v>
          </cell>
          <cell r="D13040">
            <v>1</v>
          </cell>
          <cell r="E13040" t="str">
            <v>N</v>
          </cell>
        </row>
        <row r="13041">
          <cell r="C13041">
            <v>0</v>
          </cell>
          <cell r="D13041">
            <v>1</v>
          </cell>
          <cell r="E13041" t="str">
            <v>N</v>
          </cell>
        </row>
        <row r="13042">
          <cell r="C13042">
            <v>0</v>
          </cell>
          <cell r="D13042">
            <v>1</v>
          </cell>
          <cell r="E13042" t="str">
            <v>N</v>
          </cell>
        </row>
        <row r="13043">
          <cell r="C13043">
            <v>0</v>
          </cell>
          <cell r="D13043">
            <v>1</v>
          </cell>
          <cell r="E13043" t="str">
            <v>N</v>
          </cell>
        </row>
        <row r="13044">
          <cell r="C13044">
            <v>0</v>
          </cell>
          <cell r="D13044">
            <v>1</v>
          </cell>
          <cell r="E13044" t="str">
            <v>N</v>
          </cell>
        </row>
        <row r="13045">
          <cell r="C13045">
            <v>0</v>
          </cell>
          <cell r="D13045">
            <v>1</v>
          </cell>
          <cell r="E13045" t="str">
            <v>N</v>
          </cell>
        </row>
        <row r="13046">
          <cell r="C13046">
            <v>0</v>
          </cell>
          <cell r="D13046">
            <v>1</v>
          </cell>
          <cell r="E13046" t="str">
            <v>N</v>
          </cell>
        </row>
        <row r="13047">
          <cell r="C13047">
            <v>0</v>
          </cell>
          <cell r="D13047">
            <v>1</v>
          </cell>
          <cell r="E13047" t="str">
            <v>N</v>
          </cell>
        </row>
        <row r="13048">
          <cell r="C13048">
            <v>0</v>
          </cell>
          <cell r="D13048">
            <v>1</v>
          </cell>
          <cell r="E13048" t="str">
            <v>N</v>
          </cell>
        </row>
        <row r="13049">
          <cell r="C13049">
            <v>0</v>
          </cell>
          <cell r="D13049">
            <v>1</v>
          </cell>
          <cell r="E13049" t="str">
            <v>N</v>
          </cell>
        </row>
        <row r="13050">
          <cell r="C13050">
            <v>0</v>
          </cell>
          <cell r="D13050">
            <v>1</v>
          </cell>
          <cell r="E13050" t="str">
            <v>N</v>
          </cell>
        </row>
        <row r="13051">
          <cell r="C13051">
            <v>0</v>
          </cell>
          <cell r="D13051">
            <v>1</v>
          </cell>
          <cell r="E13051" t="str">
            <v>N</v>
          </cell>
        </row>
        <row r="13052">
          <cell r="C13052">
            <v>0</v>
          </cell>
          <cell r="D13052">
            <v>1</v>
          </cell>
          <cell r="E13052" t="str">
            <v>N</v>
          </cell>
        </row>
        <row r="13053">
          <cell r="C13053">
            <v>0</v>
          </cell>
          <cell r="D13053">
            <v>1</v>
          </cell>
          <cell r="E13053" t="str">
            <v>N</v>
          </cell>
        </row>
        <row r="13054">
          <cell r="C13054">
            <v>0</v>
          </cell>
          <cell r="D13054">
            <v>1</v>
          </cell>
          <cell r="E13054" t="str">
            <v>N</v>
          </cell>
        </row>
        <row r="13055">
          <cell r="C13055">
            <v>0</v>
          </cell>
          <cell r="D13055">
            <v>1</v>
          </cell>
          <cell r="E13055" t="str">
            <v>N</v>
          </cell>
        </row>
        <row r="13056">
          <cell r="C13056">
            <v>0</v>
          </cell>
          <cell r="D13056">
            <v>1</v>
          </cell>
          <cell r="E13056" t="str">
            <v>N</v>
          </cell>
        </row>
        <row r="13057">
          <cell r="C13057">
            <v>0</v>
          </cell>
          <cell r="D13057">
            <v>1</v>
          </cell>
          <cell r="E13057" t="str">
            <v>N</v>
          </cell>
        </row>
        <row r="13058">
          <cell r="C13058">
            <v>0</v>
          </cell>
          <cell r="D13058">
            <v>1</v>
          </cell>
          <cell r="E13058" t="str">
            <v>N</v>
          </cell>
        </row>
        <row r="13059">
          <cell r="C13059">
            <v>0</v>
          </cell>
          <cell r="D13059">
            <v>1</v>
          </cell>
          <cell r="E13059" t="str">
            <v>N</v>
          </cell>
        </row>
        <row r="13060">
          <cell r="C13060">
            <v>0</v>
          </cell>
          <cell r="D13060">
            <v>1</v>
          </cell>
          <cell r="E13060" t="str">
            <v>N</v>
          </cell>
        </row>
        <row r="13061">
          <cell r="C13061">
            <v>0</v>
          </cell>
          <cell r="D13061">
            <v>1</v>
          </cell>
          <cell r="E13061" t="str">
            <v>N</v>
          </cell>
        </row>
        <row r="13062">
          <cell r="C13062">
            <v>0</v>
          </cell>
          <cell r="D13062">
            <v>1</v>
          </cell>
          <cell r="E13062" t="str">
            <v>N</v>
          </cell>
        </row>
        <row r="13063">
          <cell r="C13063">
            <v>0</v>
          </cell>
          <cell r="D13063">
            <v>1</v>
          </cell>
          <cell r="E13063" t="str">
            <v>N</v>
          </cell>
        </row>
        <row r="13064">
          <cell r="C13064">
            <v>0</v>
          </cell>
          <cell r="D13064">
            <v>1</v>
          </cell>
          <cell r="E13064" t="str">
            <v>N</v>
          </cell>
        </row>
        <row r="13065">
          <cell r="C13065">
            <v>0</v>
          </cell>
          <cell r="D13065">
            <v>1</v>
          </cell>
          <cell r="E13065" t="str">
            <v>N</v>
          </cell>
        </row>
        <row r="13066">
          <cell r="C13066">
            <v>0</v>
          </cell>
          <cell r="D13066">
            <v>1</v>
          </cell>
          <cell r="E13066" t="str">
            <v>N</v>
          </cell>
        </row>
        <row r="13067">
          <cell r="C13067">
            <v>0</v>
          </cell>
          <cell r="D13067">
            <v>1</v>
          </cell>
          <cell r="E13067" t="str">
            <v>N</v>
          </cell>
        </row>
        <row r="13068">
          <cell r="C13068">
            <v>0</v>
          </cell>
          <cell r="D13068">
            <v>1</v>
          </cell>
          <cell r="E13068" t="str">
            <v>N</v>
          </cell>
        </row>
        <row r="13069">
          <cell r="C13069">
            <v>0</v>
          </cell>
          <cell r="D13069">
            <v>1</v>
          </cell>
          <cell r="E13069" t="str">
            <v>N</v>
          </cell>
        </row>
        <row r="13070">
          <cell r="C13070">
            <v>0</v>
          </cell>
          <cell r="D13070">
            <v>1</v>
          </cell>
          <cell r="E13070" t="str">
            <v>N</v>
          </cell>
        </row>
        <row r="13071">
          <cell r="C13071">
            <v>0</v>
          </cell>
          <cell r="D13071">
            <v>1</v>
          </cell>
          <cell r="E13071" t="str">
            <v>N</v>
          </cell>
        </row>
        <row r="13072">
          <cell r="C13072">
            <v>0</v>
          </cell>
          <cell r="D13072">
            <v>1</v>
          </cell>
          <cell r="E13072" t="str">
            <v>N</v>
          </cell>
        </row>
        <row r="13073">
          <cell r="C13073">
            <v>0</v>
          </cell>
          <cell r="D13073">
            <v>1</v>
          </cell>
          <cell r="E13073" t="str">
            <v>N</v>
          </cell>
        </row>
        <row r="13074">
          <cell r="C13074">
            <v>0</v>
          </cell>
          <cell r="D13074">
            <v>1</v>
          </cell>
          <cell r="E13074" t="str">
            <v>N</v>
          </cell>
        </row>
        <row r="13075">
          <cell r="C13075">
            <v>0</v>
          </cell>
          <cell r="D13075">
            <v>1</v>
          </cell>
          <cell r="E13075" t="str">
            <v>N</v>
          </cell>
        </row>
        <row r="13076">
          <cell r="C13076">
            <v>0</v>
          </cell>
          <cell r="D13076">
            <v>1</v>
          </cell>
          <cell r="E13076" t="str">
            <v>N</v>
          </cell>
        </row>
        <row r="13077">
          <cell r="C13077">
            <v>0</v>
          </cell>
          <cell r="D13077">
            <v>1</v>
          </cell>
          <cell r="E13077" t="str">
            <v>N</v>
          </cell>
        </row>
        <row r="13078">
          <cell r="C13078">
            <v>0</v>
          </cell>
          <cell r="D13078">
            <v>1</v>
          </cell>
          <cell r="E13078" t="str">
            <v>N</v>
          </cell>
        </row>
        <row r="13079">
          <cell r="C13079">
            <v>0</v>
          </cell>
          <cell r="D13079">
            <v>1</v>
          </cell>
          <cell r="E13079" t="str">
            <v>N</v>
          </cell>
        </row>
        <row r="13080">
          <cell r="C13080">
            <v>0</v>
          </cell>
          <cell r="D13080">
            <v>1</v>
          </cell>
          <cell r="E13080" t="str">
            <v>N</v>
          </cell>
        </row>
        <row r="13081">
          <cell r="C13081">
            <v>0</v>
          </cell>
          <cell r="D13081">
            <v>1</v>
          </cell>
          <cell r="E13081" t="str">
            <v>N</v>
          </cell>
        </row>
        <row r="13082">
          <cell r="C13082">
            <v>0</v>
          </cell>
          <cell r="D13082">
            <v>1</v>
          </cell>
          <cell r="E13082" t="str">
            <v>N</v>
          </cell>
        </row>
        <row r="13083">
          <cell r="C13083">
            <v>0</v>
          </cell>
          <cell r="D13083">
            <v>1</v>
          </cell>
          <cell r="E13083" t="str">
            <v>N</v>
          </cell>
        </row>
        <row r="13084">
          <cell r="C13084">
            <v>0</v>
          </cell>
          <cell r="D13084">
            <v>1</v>
          </cell>
          <cell r="E13084" t="str">
            <v>N</v>
          </cell>
        </row>
        <row r="13085">
          <cell r="C13085">
            <v>0</v>
          </cell>
          <cell r="D13085">
            <v>1</v>
          </cell>
          <cell r="E13085" t="str">
            <v>N</v>
          </cell>
        </row>
        <row r="13086">
          <cell r="C13086">
            <v>0</v>
          </cell>
          <cell r="D13086">
            <v>1</v>
          </cell>
          <cell r="E13086" t="str">
            <v>N</v>
          </cell>
        </row>
        <row r="13087">
          <cell r="C13087">
            <v>0</v>
          </cell>
          <cell r="D13087">
            <v>1</v>
          </cell>
          <cell r="E13087" t="str">
            <v>N</v>
          </cell>
        </row>
        <row r="13088">
          <cell r="C13088">
            <v>0</v>
          </cell>
          <cell r="D13088">
            <v>1</v>
          </cell>
          <cell r="E13088" t="str">
            <v>N</v>
          </cell>
        </row>
        <row r="13089">
          <cell r="C13089">
            <v>0</v>
          </cell>
          <cell r="D13089">
            <v>1</v>
          </cell>
          <cell r="E13089" t="str">
            <v>N</v>
          </cell>
        </row>
        <row r="13090">
          <cell r="C13090">
            <v>0</v>
          </cell>
          <cell r="D13090">
            <v>1</v>
          </cell>
          <cell r="E13090" t="str">
            <v>N</v>
          </cell>
        </row>
        <row r="13091">
          <cell r="C13091">
            <v>0</v>
          </cell>
          <cell r="D13091">
            <v>1</v>
          </cell>
          <cell r="E13091" t="str">
            <v>N</v>
          </cell>
        </row>
        <row r="13092">
          <cell r="C13092">
            <v>0</v>
          </cell>
          <cell r="D13092">
            <v>1</v>
          </cell>
          <cell r="E13092" t="str">
            <v>N</v>
          </cell>
        </row>
        <row r="13093">
          <cell r="C13093">
            <v>0</v>
          </cell>
          <cell r="D13093">
            <v>1</v>
          </cell>
          <cell r="E13093" t="str">
            <v>N</v>
          </cell>
        </row>
        <row r="13094">
          <cell r="C13094">
            <v>0</v>
          </cell>
          <cell r="D13094">
            <v>1</v>
          </cell>
          <cell r="E13094" t="str">
            <v>N</v>
          </cell>
        </row>
        <row r="13095">
          <cell r="C13095">
            <v>0</v>
          </cell>
          <cell r="D13095">
            <v>1</v>
          </cell>
          <cell r="E13095" t="str">
            <v>N</v>
          </cell>
        </row>
        <row r="13096">
          <cell r="C13096">
            <v>0</v>
          </cell>
          <cell r="D13096">
            <v>1</v>
          </cell>
          <cell r="E13096" t="str">
            <v>N</v>
          </cell>
        </row>
        <row r="13097">
          <cell r="C13097">
            <v>0</v>
          </cell>
          <cell r="D13097">
            <v>1</v>
          </cell>
          <cell r="E13097" t="str">
            <v>N</v>
          </cell>
        </row>
        <row r="13098">
          <cell r="C13098">
            <v>0</v>
          </cell>
          <cell r="D13098">
            <v>1</v>
          </cell>
          <cell r="E13098" t="str">
            <v>N</v>
          </cell>
        </row>
        <row r="13099">
          <cell r="C13099">
            <v>0</v>
          </cell>
          <cell r="D13099">
            <v>1</v>
          </cell>
          <cell r="E13099" t="str">
            <v>N</v>
          </cell>
        </row>
        <row r="13100">
          <cell r="C13100">
            <v>0</v>
          </cell>
          <cell r="D13100">
            <v>1</v>
          </cell>
          <cell r="E13100" t="str">
            <v>N</v>
          </cell>
        </row>
        <row r="13101">
          <cell r="C13101">
            <v>0</v>
          </cell>
          <cell r="D13101">
            <v>1</v>
          </cell>
          <cell r="E13101" t="str">
            <v>N</v>
          </cell>
        </row>
        <row r="13102">
          <cell r="C13102">
            <v>0</v>
          </cell>
          <cell r="D13102">
            <v>1</v>
          </cell>
          <cell r="E13102" t="str">
            <v>N</v>
          </cell>
        </row>
        <row r="13103">
          <cell r="C13103">
            <v>0</v>
          </cell>
          <cell r="D13103">
            <v>1</v>
          </cell>
          <cell r="E13103" t="str">
            <v>N</v>
          </cell>
        </row>
        <row r="13104">
          <cell r="C13104">
            <v>0</v>
          </cell>
          <cell r="D13104">
            <v>1</v>
          </cell>
          <cell r="E13104" t="str">
            <v>N</v>
          </cell>
        </row>
        <row r="13105">
          <cell r="C13105">
            <v>0</v>
          </cell>
          <cell r="D13105">
            <v>1</v>
          </cell>
          <cell r="E13105" t="str">
            <v>N</v>
          </cell>
        </row>
        <row r="13106">
          <cell r="C13106">
            <v>0</v>
          </cell>
          <cell r="D13106">
            <v>1</v>
          </cell>
          <cell r="E13106" t="str">
            <v>N</v>
          </cell>
        </row>
        <row r="13107">
          <cell r="C13107">
            <v>0</v>
          </cell>
          <cell r="D13107">
            <v>1</v>
          </cell>
          <cell r="E13107" t="str">
            <v>N</v>
          </cell>
        </row>
        <row r="13108">
          <cell r="C13108">
            <v>0</v>
          </cell>
          <cell r="D13108">
            <v>1</v>
          </cell>
          <cell r="E13108" t="str">
            <v>N</v>
          </cell>
        </row>
        <row r="13109">
          <cell r="C13109">
            <v>0</v>
          </cell>
          <cell r="D13109">
            <v>1</v>
          </cell>
          <cell r="E13109" t="str">
            <v>N</v>
          </cell>
        </row>
        <row r="13110">
          <cell r="C13110">
            <v>0</v>
          </cell>
          <cell r="D13110">
            <v>1</v>
          </cell>
          <cell r="E13110" t="str">
            <v>N</v>
          </cell>
        </row>
        <row r="13111">
          <cell r="C13111">
            <v>0</v>
          </cell>
          <cell r="D13111">
            <v>1</v>
          </cell>
          <cell r="E13111" t="str">
            <v>N</v>
          </cell>
        </row>
        <row r="13112">
          <cell r="C13112">
            <v>0</v>
          </cell>
          <cell r="D13112">
            <v>1</v>
          </cell>
          <cell r="E13112" t="str">
            <v>N</v>
          </cell>
        </row>
        <row r="13113">
          <cell r="C13113">
            <v>0</v>
          </cell>
          <cell r="D13113">
            <v>1</v>
          </cell>
          <cell r="E13113" t="str">
            <v>N</v>
          </cell>
        </row>
        <row r="13114">
          <cell r="C13114">
            <v>0</v>
          </cell>
          <cell r="D13114">
            <v>1</v>
          </cell>
          <cell r="E13114" t="str">
            <v>N</v>
          </cell>
        </row>
        <row r="13115">
          <cell r="C13115">
            <v>0</v>
          </cell>
          <cell r="D13115">
            <v>1</v>
          </cell>
          <cell r="E13115" t="str">
            <v>N</v>
          </cell>
        </row>
        <row r="13116">
          <cell r="C13116">
            <v>0</v>
          </cell>
          <cell r="D13116">
            <v>1</v>
          </cell>
          <cell r="E13116" t="str">
            <v>N</v>
          </cell>
        </row>
        <row r="13117">
          <cell r="C13117">
            <v>0</v>
          </cell>
          <cell r="D13117">
            <v>1</v>
          </cell>
          <cell r="E13117" t="str">
            <v>N</v>
          </cell>
        </row>
        <row r="13118">
          <cell r="C13118">
            <v>0</v>
          </cell>
          <cell r="D13118">
            <v>1</v>
          </cell>
          <cell r="E13118" t="str">
            <v>N</v>
          </cell>
        </row>
        <row r="13119">
          <cell r="C13119">
            <v>0</v>
          </cell>
          <cell r="D13119">
            <v>1</v>
          </cell>
          <cell r="E13119" t="str">
            <v>N</v>
          </cell>
        </row>
        <row r="13120">
          <cell r="C13120">
            <v>0</v>
          </cell>
          <cell r="D13120">
            <v>1</v>
          </cell>
          <cell r="E13120" t="str">
            <v>N</v>
          </cell>
        </row>
        <row r="13121">
          <cell r="C13121">
            <v>0</v>
          </cell>
          <cell r="D13121">
            <v>1</v>
          </cell>
          <cell r="E13121" t="str">
            <v>N</v>
          </cell>
        </row>
        <row r="13122">
          <cell r="C13122">
            <v>0</v>
          </cell>
          <cell r="D13122">
            <v>1</v>
          </cell>
          <cell r="E13122" t="str">
            <v>N</v>
          </cell>
        </row>
        <row r="13123">
          <cell r="C13123">
            <v>0</v>
          </cell>
          <cell r="D13123">
            <v>1</v>
          </cell>
          <cell r="E13123" t="str">
            <v>N</v>
          </cell>
        </row>
        <row r="13124">
          <cell r="C13124">
            <v>0</v>
          </cell>
          <cell r="D13124">
            <v>1</v>
          </cell>
          <cell r="E13124" t="str">
            <v>N</v>
          </cell>
        </row>
        <row r="13125">
          <cell r="C13125">
            <v>0</v>
          </cell>
          <cell r="D13125">
            <v>1</v>
          </cell>
          <cell r="E13125" t="str">
            <v>N</v>
          </cell>
        </row>
        <row r="13126">
          <cell r="C13126">
            <v>0</v>
          </cell>
          <cell r="D13126">
            <v>1</v>
          </cell>
          <cell r="E13126" t="str">
            <v>N</v>
          </cell>
        </row>
        <row r="13127">
          <cell r="C13127">
            <v>0</v>
          </cell>
          <cell r="D13127">
            <v>1</v>
          </cell>
          <cell r="E13127" t="str">
            <v>N</v>
          </cell>
        </row>
        <row r="13128">
          <cell r="C13128">
            <v>0</v>
          </cell>
          <cell r="D13128">
            <v>1</v>
          </cell>
          <cell r="E13128" t="str">
            <v>N</v>
          </cell>
        </row>
        <row r="13129">
          <cell r="C13129">
            <v>0</v>
          </cell>
          <cell r="D13129">
            <v>1</v>
          </cell>
          <cell r="E13129" t="str">
            <v>N</v>
          </cell>
        </row>
        <row r="13130">
          <cell r="C13130">
            <v>0</v>
          </cell>
          <cell r="D13130">
            <v>1</v>
          </cell>
          <cell r="E13130" t="str">
            <v>N</v>
          </cell>
        </row>
        <row r="13131">
          <cell r="C13131">
            <v>0</v>
          </cell>
          <cell r="D13131">
            <v>1</v>
          </cell>
          <cell r="E13131" t="str">
            <v>N</v>
          </cell>
        </row>
        <row r="13132">
          <cell r="C13132">
            <v>0</v>
          </cell>
          <cell r="D13132">
            <v>1</v>
          </cell>
          <cell r="E13132" t="str">
            <v>N</v>
          </cell>
        </row>
        <row r="13133">
          <cell r="C13133">
            <v>0</v>
          </cell>
          <cell r="D13133">
            <v>1</v>
          </cell>
          <cell r="E13133" t="str">
            <v>N</v>
          </cell>
        </row>
        <row r="13134">
          <cell r="C13134">
            <v>0</v>
          </cell>
          <cell r="D13134">
            <v>1</v>
          </cell>
          <cell r="E13134" t="str">
            <v>N</v>
          </cell>
        </row>
        <row r="13135">
          <cell r="C13135">
            <v>0</v>
          </cell>
          <cell r="D13135">
            <v>1</v>
          </cell>
          <cell r="E13135" t="str">
            <v>N</v>
          </cell>
        </row>
        <row r="13136">
          <cell r="C13136">
            <v>0</v>
          </cell>
          <cell r="D13136">
            <v>1</v>
          </cell>
          <cell r="E13136" t="str">
            <v>N</v>
          </cell>
        </row>
        <row r="13137">
          <cell r="C13137">
            <v>0</v>
          </cell>
          <cell r="D13137">
            <v>1</v>
          </cell>
          <cell r="E13137" t="str">
            <v>N</v>
          </cell>
        </row>
        <row r="13138">
          <cell r="C13138">
            <v>0</v>
          </cell>
          <cell r="D13138">
            <v>1</v>
          </cell>
          <cell r="E13138" t="str">
            <v>N</v>
          </cell>
        </row>
        <row r="13139">
          <cell r="C13139">
            <v>0</v>
          </cell>
          <cell r="D13139">
            <v>1</v>
          </cell>
          <cell r="E13139" t="str">
            <v>N</v>
          </cell>
        </row>
        <row r="13140">
          <cell r="C13140">
            <v>0</v>
          </cell>
          <cell r="D13140">
            <v>1</v>
          </cell>
          <cell r="E13140" t="str">
            <v>N</v>
          </cell>
        </row>
        <row r="13141">
          <cell r="C13141">
            <v>0</v>
          </cell>
          <cell r="D13141">
            <v>1</v>
          </cell>
          <cell r="E13141" t="str">
            <v>N</v>
          </cell>
        </row>
        <row r="13142">
          <cell r="C13142">
            <v>0</v>
          </cell>
          <cell r="D13142">
            <v>1</v>
          </cell>
          <cell r="E13142" t="str">
            <v>N</v>
          </cell>
        </row>
        <row r="13143">
          <cell r="C13143">
            <v>0</v>
          </cell>
          <cell r="D13143">
            <v>1</v>
          </cell>
          <cell r="E13143" t="str">
            <v>N</v>
          </cell>
        </row>
        <row r="13144">
          <cell r="C13144">
            <v>0</v>
          </cell>
          <cell r="D13144">
            <v>1</v>
          </cell>
          <cell r="E13144" t="str">
            <v>N</v>
          </cell>
        </row>
        <row r="13145">
          <cell r="C13145">
            <v>0</v>
          </cell>
          <cell r="D13145">
            <v>1</v>
          </cell>
          <cell r="E13145" t="str">
            <v>N</v>
          </cell>
        </row>
        <row r="13146">
          <cell r="C13146">
            <v>0</v>
          </cell>
          <cell r="D13146">
            <v>1</v>
          </cell>
          <cell r="E13146" t="str">
            <v>N</v>
          </cell>
        </row>
        <row r="13147">
          <cell r="C13147">
            <v>0</v>
          </cell>
          <cell r="D13147">
            <v>1</v>
          </cell>
          <cell r="E13147" t="str">
            <v>N</v>
          </cell>
        </row>
        <row r="13148">
          <cell r="C13148">
            <v>0</v>
          </cell>
          <cell r="D13148">
            <v>1</v>
          </cell>
          <cell r="E13148" t="str">
            <v>N</v>
          </cell>
        </row>
        <row r="13149">
          <cell r="C13149">
            <v>0</v>
          </cell>
          <cell r="D13149">
            <v>1</v>
          </cell>
          <cell r="E13149" t="str">
            <v>N</v>
          </cell>
        </row>
        <row r="13150">
          <cell r="C13150">
            <v>0</v>
          </cell>
          <cell r="D13150">
            <v>1</v>
          </cell>
          <cell r="E13150" t="str">
            <v>N</v>
          </cell>
        </row>
        <row r="13151">
          <cell r="C13151">
            <v>0</v>
          </cell>
          <cell r="D13151">
            <v>1</v>
          </cell>
          <cell r="E13151" t="str">
            <v>N</v>
          </cell>
        </row>
        <row r="13152">
          <cell r="C13152">
            <v>0</v>
          </cell>
          <cell r="D13152">
            <v>1</v>
          </cell>
          <cell r="E13152" t="str">
            <v>N</v>
          </cell>
        </row>
        <row r="13153">
          <cell r="C13153">
            <v>0</v>
          </cell>
          <cell r="D13153">
            <v>1</v>
          </cell>
          <cell r="E13153" t="str">
            <v>N</v>
          </cell>
        </row>
        <row r="13154">
          <cell r="C13154">
            <v>0</v>
          </cell>
          <cell r="D13154">
            <v>1</v>
          </cell>
          <cell r="E13154" t="str">
            <v>N</v>
          </cell>
        </row>
        <row r="13155">
          <cell r="C13155">
            <v>0</v>
          </cell>
          <cell r="D13155">
            <v>1</v>
          </cell>
          <cell r="E13155" t="str">
            <v>N</v>
          </cell>
        </row>
        <row r="13156">
          <cell r="C13156">
            <v>0</v>
          </cell>
          <cell r="D13156">
            <v>1</v>
          </cell>
          <cell r="E13156" t="str">
            <v>N</v>
          </cell>
        </row>
        <row r="13157">
          <cell r="C13157">
            <v>0</v>
          </cell>
          <cell r="D13157">
            <v>1</v>
          </cell>
          <cell r="E13157" t="str">
            <v>N</v>
          </cell>
        </row>
        <row r="13158">
          <cell r="C13158">
            <v>0</v>
          </cell>
          <cell r="D13158">
            <v>1</v>
          </cell>
          <cell r="E13158" t="str">
            <v>N</v>
          </cell>
        </row>
        <row r="13159">
          <cell r="C13159">
            <v>0</v>
          </cell>
          <cell r="D13159">
            <v>1</v>
          </cell>
          <cell r="E13159" t="str">
            <v>N</v>
          </cell>
        </row>
        <row r="13160">
          <cell r="C13160">
            <v>0</v>
          </cell>
          <cell r="D13160">
            <v>1</v>
          </cell>
          <cell r="E13160" t="str">
            <v>N</v>
          </cell>
        </row>
        <row r="13161">
          <cell r="C13161">
            <v>0</v>
          </cell>
          <cell r="D13161">
            <v>1</v>
          </cell>
          <cell r="E13161" t="str">
            <v>N</v>
          </cell>
        </row>
        <row r="13162">
          <cell r="C13162">
            <v>0</v>
          </cell>
          <cell r="D13162">
            <v>1</v>
          </cell>
          <cell r="E13162" t="str">
            <v>N</v>
          </cell>
        </row>
        <row r="13163">
          <cell r="C13163">
            <v>0</v>
          </cell>
          <cell r="D13163">
            <v>1</v>
          </cell>
          <cell r="E13163" t="str">
            <v>N</v>
          </cell>
        </row>
        <row r="13164">
          <cell r="C13164">
            <v>0</v>
          </cell>
          <cell r="D13164">
            <v>1</v>
          </cell>
          <cell r="E13164" t="str">
            <v>N</v>
          </cell>
        </row>
        <row r="13165">
          <cell r="C13165">
            <v>0</v>
          </cell>
          <cell r="D13165">
            <v>1</v>
          </cell>
          <cell r="E13165" t="str">
            <v>N</v>
          </cell>
        </row>
        <row r="13166">
          <cell r="C13166">
            <v>0</v>
          </cell>
          <cell r="D13166">
            <v>1</v>
          </cell>
          <cell r="E13166" t="str">
            <v>N</v>
          </cell>
        </row>
        <row r="13167">
          <cell r="C13167">
            <v>0</v>
          </cell>
          <cell r="D13167">
            <v>1</v>
          </cell>
          <cell r="E13167" t="str">
            <v>N</v>
          </cell>
        </row>
        <row r="13168">
          <cell r="C13168">
            <v>0</v>
          </cell>
          <cell r="D13168">
            <v>1</v>
          </cell>
          <cell r="E13168" t="str">
            <v>N</v>
          </cell>
        </row>
        <row r="13169">
          <cell r="C13169">
            <v>0</v>
          </cell>
          <cell r="D13169">
            <v>1</v>
          </cell>
          <cell r="E13169" t="str">
            <v>N</v>
          </cell>
        </row>
        <row r="13170">
          <cell r="C13170">
            <v>0</v>
          </cell>
          <cell r="D13170">
            <v>1</v>
          </cell>
          <cell r="E13170" t="str">
            <v>N</v>
          </cell>
        </row>
        <row r="13171">
          <cell r="C13171">
            <v>0</v>
          </cell>
          <cell r="D13171">
            <v>1</v>
          </cell>
          <cell r="E13171" t="str">
            <v>N</v>
          </cell>
        </row>
        <row r="13172">
          <cell r="C13172">
            <v>0</v>
          </cell>
          <cell r="D13172">
            <v>1</v>
          </cell>
          <cell r="E13172" t="str">
            <v>N</v>
          </cell>
        </row>
        <row r="13173">
          <cell r="C13173">
            <v>0</v>
          </cell>
          <cell r="D13173">
            <v>1</v>
          </cell>
          <cell r="E13173" t="str">
            <v>N</v>
          </cell>
        </row>
        <row r="13174">
          <cell r="C13174">
            <v>0</v>
          </cell>
          <cell r="D13174">
            <v>1</v>
          </cell>
          <cell r="E13174" t="str">
            <v>N</v>
          </cell>
        </row>
        <row r="13175">
          <cell r="C13175">
            <v>0</v>
          </cell>
          <cell r="D13175">
            <v>1</v>
          </cell>
          <cell r="E13175" t="str">
            <v>N</v>
          </cell>
        </row>
        <row r="13176">
          <cell r="C13176">
            <v>0</v>
          </cell>
          <cell r="D13176">
            <v>1</v>
          </cell>
          <cell r="E13176" t="str">
            <v>N</v>
          </cell>
        </row>
        <row r="13177">
          <cell r="C13177">
            <v>0</v>
          </cell>
          <cell r="D13177">
            <v>1</v>
          </cell>
          <cell r="E13177" t="str">
            <v>N</v>
          </cell>
        </row>
        <row r="13178">
          <cell r="C13178">
            <v>0</v>
          </cell>
          <cell r="D13178">
            <v>1</v>
          </cell>
          <cell r="E13178" t="str">
            <v>N</v>
          </cell>
        </row>
        <row r="13179">
          <cell r="C13179">
            <v>0</v>
          </cell>
          <cell r="D13179">
            <v>1</v>
          </cell>
          <cell r="E13179" t="str">
            <v>N</v>
          </cell>
        </row>
        <row r="13180">
          <cell r="C13180">
            <v>0</v>
          </cell>
          <cell r="D13180">
            <v>1</v>
          </cell>
          <cell r="E13180" t="str">
            <v>N</v>
          </cell>
        </row>
        <row r="13181">
          <cell r="C13181">
            <v>0</v>
          </cell>
          <cell r="D13181">
            <v>1</v>
          </cell>
          <cell r="E13181" t="str">
            <v>N</v>
          </cell>
        </row>
        <row r="13182">
          <cell r="C13182">
            <v>0</v>
          </cell>
          <cell r="D13182">
            <v>1</v>
          </cell>
          <cell r="E13182" t="str">
            <v>N</v>
          </cell>
        </row>
        <row r="13183">
          <cell r="C13183">
            <v>0</v>
          </cell>
          <cell r="D13183">
            <v>1</v>
          </cell>
          <cell r="E13183" t="str">
            <v>N</v>
          </cell>
        </row>
        <row r="13184">
          <cell r="C13184">
            <v>0</v>
          </cell>
          <cell r="D13184">
            <v>1</v>
          </cell>
          <cell r="E13184" t="str">
            <v>N</v>
          </cell>
        </row>
        <row r="13185">
          <cell r="C13185">
            <v>0</v>
          </cell>
          <cell r="D13185">
            <v>1</v>
          </cell>
          <cell r="E13185" t="str">
            <v>N</v>
          </cell>
        </row>
        <row r="13186">
          <cell r="C13186">
            <v>0</v>
          </cell>
          <cell r="D13186">
            <v>1</v>
          </cell>
          <cell r="E13186" t="str">
            <v>N</v>
          </cell>
        </row>
        <row r="13187">
          <cell r="C13187">
            <v>0</v>
          </cell>
          <cell r="D13187">
            <v>1</v>
          </cell>
          <cell r="E13187" t="str">
            <v>N</v>
          </cell>
        </row>
        <row r="13188">
          <cell r="C13188">
            <v>0</v>
          </cell>
          <cell r="D13188">
            <v>1</v>
          </cell>
          <cell r="E13188" t="str">
            <v>N</v>
          </cell>
        </row>
        <row r="13189">
          <cell r="C13189">
            <v>0</v>
          </cell>
          <cell r="D13189">
            <v>1</v>
          </cell>
          <cell r="E13189" t="str">
            <v>N</v>
          </cell>
        </row>
        <row r="13190">
          <cell r="C13190">
            <v>0</v>
          </cell>
          <cell r="D13190">
            <v>1</v>
          </cell>
          <cell r="E13190" t="str">
            <v>N</v>
          </cell>
        </row>
        <row r="13191">
          <cell r="C13191">
            <v>0</v>
          </cell>
          <cell r="D13191">
            <v>1</v>
          </cell>
          <cell r="E13191" t="str">
            <v>N</v>
          </cell>
        </row>
        <row r="13192">
          <cell r="C13192">
            <v>0</v>
          </cell>
          <cell r="D13192">
            <v>1</v>
          </cell>
          <cell r="E13192" t="str">
            <v>N</v>
          </cell>
        </row>
        <row r="13193">
          <cell r="C13193">
            <v>0</v>
          </cell>
          <cell r="D13193">
            <v>1</v>
          </cell>
          <cell r="E13193" t="str">
            <v>N</v>
          </cell>
        </row>
        <row r="13194">
          <cell r="C13194">
            <v>0</v>
          </cell>
          <cell r="D13194">
            <v>1</v>
          </cell>
          <cell r="E13194" t="str">
            <v>N</v>
          </cell>
        </row>
        <row r="13195">
          <cell r="C13195">
            <v>0</v>
          </cell>
          <cell r="D13195">
            <v>1</v>
          </cell>
          <cell r="E13195" t="str">
            <v>N</v>
          </cell>
        </row>
        <row r="13196">
          <cell r="C13196">
            <v>0</v>
          </cell>
          <cell r="D13196">
            <v>1</v>
          </cell>
          <cell r="E13196" t="str">
            <v>N</v>
          </cell>
        </row>
        <row r="13197">
          <cell r="C13197">
            <v>0</v>
          </cell>
          <cell r="D13197">
            <v>1</v>
          </cell>
          <cell r="E13197" t="str">
            <v>N</v>
          </cell>
        </row>
        <row r="13198">
          <cell r="C13198">
            <v>0</v>
          </cell>
          <cell r="D13198">
            <v>1</v>
          </cell>
          <cell r="E13198" t="str">
            <v>N</v>
          </cell>
        </row>
        <row r="13199">
          <cell r="C13199">
            <v>0</v>
          </cell>
          <cell r="D13199">
            <v>1</v>
          </cell>
          <cell r="E13199" t="str">
            <v>N</v>
          </cell>
        </row>
        <row r="13200">
          <cell r="C13200">
            <v>0</v>
          </cell>
          <cell r="D13200">
            <v>1</v>
          </cell>
          <cell r="E13200" t="str">
            <v>N</v>
          </cell>
        </row>
        <row r="13201">
          <cell r="C13201">
            <v>0</v>
          </cell>
          <cell r="D13201">
            <v>1</v>
          </cell>
          <cell r="E13201" t="str">
            <v>N</v>
          </cell>
        </row>
        <row r="13202">
          <cell r="C13202">
            <v>0</v>
          </cell>
          <cell r="D13202">
            <v>1</v>
          </cell>
          <cell r="E13202" t="str">
            <v>N</v>
          </cell>
        </row>
        <row r="13203">
          <cell r="C13203">
            <v>0</v>
          </cell>
          <cell r="D13203">
            <v>1</v>
          </cell>
          <cell r="E13203" t="str">
            <v>N</v>
          </cell>
        </row>
        <row r="13204">
          <cell r="C13204">
            <v>0</v>
          </cell>
          <cell r="D13204">
            <v>1</v>
          </cell>
          <cell r="E13204" t="str">
            <v>N</v>
          </cell>
        </row>
        <row r="13205">
          <cell r="C13205">
            <v>0</v>
          </cell>
          <cell r="D13205">
            <v>1</v>
          </cell>
          <cell r="E13205" t="str">
            <v>N</v>
          </cell>
        </row>
        <row r="13206">
          <cell r="C13206">
            <v>0</v>
          </cell>
          <cell r="D13206">
            <v>1</v>
          </cell>
          <cell r="E13206" t="str">
            <v>N</v>
          </cell>
        </row>
        <row r="13207">
          <cell r="C13207">
            <v>0</v>
          </cell>
          <cell r="D13207">
            <v>1</v>
          </cell>
          <cell r="E13207" t="str">
            <v>N</v>
          </cell>
        </row>
        <row r="13208">
          <cell r="C13208">
            <v>0</v>
          </cell>
          <cell r="D13208">
            <v>1</v>
          </cell>
          <cell r="E13208" t="str">
            <v>N</v>
          </cell>
        </row>
        <row r="13209">
          <cell r="C13209">
            <v>0</v>
          </cell>
          <cell r="D13209">
            <v>1</v>
          </cell>
          <cell r="E13209" t="str">
            <v>N</v>
          </cell>
        </row>
        <row r="13210">
          <cell r="C13210">
            <v>0</v>
          </cell>
          <cell r="D13210">
            <v>1</v>
          </cell>
          <cell r="E13210" t="str">
            <v>N</v>
          </cell>
        </row>
        <row r="13211">
          <cell r="C13211">
            <v>0</v>
          </cell>
          <cell r="D13211">
            <v>1</v>
          </cell>
          <cell r="E13211" t="str">
            <v>N</v>
          </cell>
        </row>
        <row r="13212">
          <cell r="C13212">
            <v>0</v>
          </cell>
          <cell r="D13212">
            <v>1</v>
          </cell>
          <cell r="E13212" t="str">
            <v>N</v>
          </cell>
        </row>
        <row r="13213">
          <cell r="C13213">
            <v>0</v>
          </cell>
          <cell r="D13213">
            <v>1</v>
          </cell>
          <cell r="E13213" t="str">
            <v>N</v>
          </cell>
        </row>
        <row r="13214">
          <cell r="C13214">
            <v>0</v>
          </cell>
          <cell r="D13214">
            <v>1</v>
          </cell>
          <cell r="E13214" t="str">
            <v>N</v>
          </cell>
        </row>
        <row r="13215">
          <cell r="C13215">
            <v>0</v>
          </cell>
          <cell r="D13215">
            <v>1</v>
          </cell>
          <cell r="E13215" t="str">
            <v>N</v>
          </cell>
        </row>
        <row r="13216">
          <cell r="C13216">
            <v>0</v>
          </cell>
          <cell r="D13216">
            <v>1</v>
          </cell>
          <cell r="E13216" t="str">
            <v>N</v>
          </cell>
        </row>
        <row r="13217">
          <cell r="C13217">
            <v>0</v>
          </cell>
          <cell r="D13217">
            <v>1</v>
          </cell>
          <cell r="E13217" t="str">
            <v>N</v>
          </cell>
        </row>
        <row r="13218">
          <cell r="C13218">
            <v>0</v>
          </cell>
          <cell r="D13218">
            <v>1</v>
          </cell>
          <cell r="E13218" t="str">
            <v>N</v>
          </cell>
        </row>
        <row r="13219">
          <cell r="C13219">
            <v>0</v>
          </cell>
          <cell r="D13219">
            <v>1</v>
          </cell>
          <cell r="E13219" t="str">
            <v>N</v>
          </cell>
        </row>
        <row r="13220">
          <cell r="C13220">
            <v>0</v>
          </cell>
          <cell r="D13220">
            <v>1</v>
          </cell>
          <cell r="E13220" t="str">
            <v>N</v>
          </cell>
        </row>
        <row r="13221">
          <cell r="C13221">
            <v>0</v>
          </cell>
          <cell r="D13221">
            <v>1</v>
          </cell>
          <cell r="E13221" t="str">
            <v>N</v>
          </cell>
        </row>
        <row r="13222">
          <cell r="C13222">
            <v>0</v>
          </cell>
          <cell r="D13222">
            <v>1</v>
          </cell>
          <cell r="E13222" t="str">
            <v>N</v>
          </cell>
        </row>
        <row r="13223">
          <cell r="C13223">
            <v>0</v>
          </cell>
          <cell r="D13223">
            <v>1</v>
          </cell>
          <cell r="E13223" t="str">
            <v>N</v>
          </cell>
        </row>
        <row r="13224">
          <cell r="C13224">
            <v>0</v>
          </cell>
          <cell r="D13224">
            <v>1</v>
          </cell>
          <cell r="E13224" t="str">
            <v>N</v>
          </cell>
        </row>
        <row r="13225">
          <cell r="C13225">
            <v>0</v>
          </cell>
          <cell r="D13225">
            <v>1</v>
          </cell>
          <cell r="E13225" t="str">
            <v>N</v>
          </cell>
        </row>
        <row r="13226">
          <cell r="C13226">
            <v>0</v>
          </cell>
          <cell r="D13226">
            <v>1</v>
          </cell>
          <cell r="E13226" t="str">
            <v>N</v>
          </cell>
        </row>
        <row r="13227">
          <cell r="C13227">
            <v>0</v>
          </cell>
          <cell r="D13227">
            <v>1</v>
          </cell>
          <cell r="E13227" t="str">
            <v>N</v>
          </cell>
        </row>
        <row r="13228">
          <cell r="C13228">
            <v>0</v>
          </cell>
          <cell r="D13228">
            <v>1</v>
          </cell>
          <cell r="E13228" t="str">
            <v>N</v>
          </cell>
        </row>
        <row r="13229">
          <cell r="C13229">
            <v>0</v>
          </cell>
          <cell r="D13229">
            <v>1</v>
          </cell>
          <cell r="E13229" t="str">
            <v>N</v>
          </cell>
        </row>
        <row r="13230">
          <cell r="C13230">
            <v>0</v>
          </cell>
          <cell r="D13230">
            <v>1</v>
          </cell>
          <cell r="E13230" t="str">
            <v>N</v>
          </cell>
        </row>
        <row r="13231">
          <cell r="C13231">
            <v>0</v>
          </cell>
          <cell r="D13231">
            <v>1</v>
          </cell>
          <cell r="E13231" t="str">
            <v>N</v>
          </cell>
        </row>
        <row r="13232">
          <cell r="C13232">
            <v>0</v>
          </cell>
          <cell r="D13232">
            <v>1</v>
          </cell>
          <cell r="E13232" t="str">
            <v>N</v>
          </cell>
        </row>
        <row r="13233">
          <cell r="C13233">
            <v>0</v>
          </cell>
          <cell r="D13233">
            <v>1</v>
          </cell>
          <cell r="E13233" t="str">
            <v>N</v>
          </cell>
        </row>
        <row r="13234">
          <cell r="C13234">
            <v>0</v>
          </cell>
          <cell r="D13234">
            <v>1</v>
          </cell>
          <cell r="E13234" t="str">
            <v>N</v>
          </cell>
        </row>
        <row r="13235">
          <cell r="C13235">
            <v>0</v>
          </cell>
          <cell r="D13235">
            <v>1</v>
          </cell>
          <cell r="E13235" t="str">
            <v>N</v>
          </cell>
        </row>
        <row r="13236">
          <cell r="C13236">
            <v>0</v>
          </cell>
          <cell r="D13236">
            <v>1</v>
          </cell>
          <cell r="E13236" t="str">
            <v>N</v>
          </cell>
        </row>
        <row r="13237">
          <cell r="C13237">
            <v>0</v>
          </cell>
          <cell r="D13237">
            <v>1</v>
          </cell>
          <cell r="E13237" t="str">
            <v>N</v>
          </cell>
        </row>
        <row r="13238">
          <cell r="C13238">
            <v>0</v>
          </cell>
          <cell r="D13238">
            <v>1</v>
          </cell>
          <cell r="E13238" t="str">
            <v>N</v>
          </cell>
        </row>
        <row r="13239">
          <cell r="C13239">
            <v>0</v>
          </cell>
          <cell r="D13239">
            <v>1</v>
          </cell>
          <cell r="E13239" t="str">
            <v>N</v>
          </cell>
        </row>
        <row r="13240">
          <cell r="C13240">
            <v>0</v>
          </cell>
          <cell r="D13240">
            <v>1</v>
          </cell>
          <cell r="E13240" t="str">
            <v>N</v>
          </cell>
        </row>
        <row r="13241">
          <cell r="C13241">
            <v>0</v>
          </cell>
          <cell r="D13241">
            <v>1</v>
          </cell>
          <cell r="E13241" t="str">
            <v>N</v>
          </cell>
        </row>
        <row r="13242">
          <cell r="C13242">
            <v>0</v>
          </cell>
          <cell r="D13242">
            <v>1</v>
          </cell>
          <cell r="E13242" t="str">
            <v>N</v>
          </cell>
        </row>
        <row r="13243">
          <cell r="C13243">
            <v>0</v>
          </cell>
          <cell r="D13243">
            <v>1</v>
          </cell>
          <cell r="E13243" t="str">
            <v>N</v>
          </cell>
        </row>
        <row r="13244">
          <cell r="C13244">
            <v>0</v>
          </cell>
          <cell r="D13244">
            <v>1</v>
          </cell>
          <cell r="E13244" t="str">
            <v>N</v>
          </cell>
        </row>
        <row r="13245">
          <cell r="C13245">
            <v>0</v>
          </cell>
          <cell r="D13245">
            <v>1</v>
          </cell>
          <cell r="E13245" t="str">
            <v>N</v>
          </cell>
        </row>
        <row r="13246">
          <cell r="C13246">
            <v>0</v>
          </cell>
          <cell r="D13246">
            <v>1</v>
          </cell>
          <cell r="E13246" t="str">
            <v>N</v>
          </cell>
        </row>
        <row r="13247">
          <cell r="C13247">
            <v>0</v>
          </cell>
          <cell r="D13247">
            <v>1</v>
          </cell>
          <cell r="E13247" t="str">
            <v>N</v>
          </cell>
        </row>
        <row r="13248">
          <cell r="C13248">
            <v>0</v>
          </cell>
          <cell r="D13248">
            <v>1</v>
          </cell>
          <cell r="E13248" t="str">
            <v>N</v>
          </cell>
        </row>
        <row r="13249">
          <cell r="C13249">
            <v>0</v>
          </cell>
          <cell r="D13249">
            <v>1</v>
          </cell>
          <cell r="E13249" t="str">
            <v>N</v>
          </cell>
        </row>
        <row r="13250">
          <cell r="C13250">
            <v>0</v>
          </cell>
          <cell r="D13250">
            <v>1</v>
          </cell>
          <cell r="E13250" t="str">
            <v>N</v>
          </cell>
        </row>
        <row r="13251">
          <cell r="C13251">
            <v>0</v>
          </cell>
          <cell r="D13251">
            <v>1</v>
          </cell>
          <cell r="E13251" t="str">
            <v>N</v>
          </cell>
        </row>
        <row r="13252">
          <cell r="C13252">
            <v>0</v>
          </cell>
          <cell r="D13252">
            <v>1</v>
          </cell>
          <cell r="E13252" t="str">
            <v>N</v>
          </cell>
        </row>
        <row r="13253">
          <cell r="C13253">
            <v>0</v>
          </cell>
          <cell r="D13253">
            <v>1</v>
          </cell>
          <cell r="E13253" t="str">
            <v>N</v>
          </cell>
        </row>
        <row r="13254">
          <cell r="C13254">
            <v>0</v>
          </cell>
          <cell r="D13254">
            <v>1</v>
          </cell>
          <cell r="E13254" t="str">
            <v>N</v>
          </cell>
        </row>
        <row r="13255">
          <cell r="C13255">
            <v>0</v>
          </cell>
          <cell r="D13255">
            <v>1</v>
          </cell>
          <cell r="E13255" t="str">
            <v>N</v>
          </cell>
        </row>
        <row r="13256">
          <cell r="C13256">
            <v>0</v>
          </cell>
          <cell r="D13256">
            <v>1</v>
          </cell>
          <cell r="E13256" t="str">
            <v>N</v>
          </cell>
        </row>
        <row r="13257">
          <cell r="C13257">
            <v>0</v>
          </cell>
          <cell r="D13257">
            <v>1</v>
          </cell>
          <cell r="E13257" t="str">
            <v>N</v>
          </cell>
        </row>
        <row r="13258">
          <cell r="C13258">
            <v>0</v>
          </cell>
          <cell r="D13258">
            <v>1</v>
          </cell>
          <cell r="E13258" t="str">
            <v>N</v>
          </cell>
        </row>
        <row r="13259">
          <cell r="C13259">
            <v>0</v>
          </cell>
          <cell r="D13259">
            <v>1</v>
          </cell>
          <cell r="E13259" t="str">
            <v>N</v>
          </cell>
        </row>
        <row r="13260">
          <cell r="C13260">
            <v>0</v>
          </cell>
          <cell r="D13260">
            <v>1</v>
          </cell>
          <cell r="E13260" t="str">
            <v>N</v>
          </cell>
        </row>
        <row r="13261">
          <cell r="C13261">
            <v>0</v>
          </cell>
          <cell r="D13261">
            <v>1</v>
          </cell>
          <cell r="E13261" t="str">
            <v>N</v>
          </cell>
        </row>
        <row r="13262">
          <cell r="C13262">
            <v>0</v>
          </cell>
          <cell r="D13262">
            <v>1</v>
          </cell>
          <cell r="E13262" t="str">
            <v>N</v>
          </cell>
        </row>
        <row r="13263">
          <cell r="C13263">
            <v>0</v>
          </cell>
          <cell r="D13263">
            <v>1</v>
          </cell>
          <cell r="E13263" t="str">
            <v>N</v>
          </cell>
        </row>
        <row r="13264">
          <cell r="C13264">
            <v>0</v>
          </cell>
          <cell r="D13264">
            <v>1</v>
          </cell>
          <cell r="E13264" t="str">
            <v>N</v>
          </cell>
        </row>
        <row r="13265">
          <cell r="C13265">
            <v>0</v>
          </cell>
          <cell r="D13265">
            <v>1</v>
          </cell>
          <cell r="E13265" t="str">
            <v>N</v>
          </cell>
        </row>
        <row r="13266">
          <cell r="C13266">
            <v>0</v>
          </cell>
          <cell r="D13266">
            <v>1</v>
          </cell>
          <cell r="E13266" t="str">
            <v>N</v>
          </cell>
        </row>
        <row r="13267">
          <cell r="C13267">
            <v>0</v>
          </cell>
          <cell r="D13267">
            <v>1</v>
          </cell>
          <cell r="E13267" t="str">
            <v>N</v>
          </cell>
        </row>
        <row r="13268">
          <cell r="C13268">
            <v>0</v>
          </cell>
          <cell r="D13268">
            <v>1</v>
          </cell>
          <cell r="E13268" t="str">
            <v>N</v>
          </cell>
        </row>
        <row r="13269">
          <cell r="C13269">
            <v>0</v>
          </cell>
          <cell r="D13269">
            <v>1</v>
          </cell>
          <cell r="E13269" t="str">
            <v>N</v>
          </cell>
        </row>
        <row r="13270">
          <cell r="C13270">
            <v>0</v>
          </cell>
          <cell r="D13270">
            <v>1</v>
          </cell>
          <cell r="E13270" t="str">
            <v>N</v>
          </cell>
        </row>
        <row r="13271">
          <cell r="C13271">
            <v>0</v>
          </cell>
          <cell r="D13271">
            <v>1</v>
          </cell>
          <cell r="E13271" t="str">
            <v>N</v>
          </cell>
        </row>
        <row r="13272">
          <cell r="C13272">
            <v>0</v>
          </cell>
          <cell r="D13272">
            <v>1</v>
          </cell>
          <cell r="E13272" t="str">
            <v>N</v>
          </cell>
        </row>
        <row r="13273">
          <cell r="C13273">
            <v>0</v>
          </cell>
          <cell r="D13273">
            <v>1</v>
          </cell>
          <cell r="E13273" t="str">
            <v>N</v>
          </cell>
        </row>
        <row r="13274">
          <cell r="C13274">
            <v>0</v>
          </cell>
          <cell r="D13274">
            <v>1</v>
          </cell>
          <cell r="E13274" t="str">
            <v>N</v>
          </cell>
        </row>
        <row r="13275">
          <cell r="C13275">
            <v>0</v>
          </cell>
          <cell r="D13275">
            <v>1</v>
          </cell>
          <cell r="E13275" t="str">
            <v>N</v>
          </cell>
        </row>
        <row r="13276">
          <cell r="C13276">
            <v>0</v>
          </cell>
          <cell r="D13276">
            <v>1</v>
          </cell>
          <cell r="E13276" t="str">
            <v>N</v>
          </cell>
        </row>
        <row r="13277">
          <cell r="C13277">
            <v>0</v>
          </cell>
          <cell r="D13277">
            <v>1</v>
          </cell>
          <cell r="E13277" t="str">
            <v>N</v>
          </cell>
        </row>
        <row r="13278">
          <cell r="C13278">
            <v>0</v>
          </cell>
          <cell r="D13278">
            <v>1</v>
          </cell>
          <cell r="E13278" t="str">
            <v>N</v>
          </cell>
        </row>
        <row r="13279">
          <cell r="C13279">
            <v>0</v>
          </cell>
          <cell r="D13279">
            <v>1</v>
          </cell>
          <cell r="E13279" t="str">
            <v>N</v>
          </cell>
        </row>
        <row r="13280">
          <cell r="C13280">
            <v>0</v>
          </cell>
          <cell r="D13280">
            <v>1</v>
          </cell>
          <cell r="E13280" t="str">
            <v>N</v>
          </cell>
        </row>
        <row r="13281">
          <cell r="C13281">
            <v>0</v>
          </cell>
          <cell r="D13281">
            <v>1</v>
          </cell>
          <cell r="E13281" t="str">
            <v>N</v>
          </cell>
        </row>
        <row r="13282">
          <cell r="C13282">
            <v>0</v>
          </cell>
          <cell r="D13282">
            <v>1</v>
          </cell>
          <cell r="E13282" t="str">
            <v>N</v>
          </cell>
        </row>
        <row r="13283">
          <cell r="C13283">
            <v>0</v>
          </cell>
          <cell r="D13283">
            <v>1</v>
          </cell>
          <cell r="E13283" t="str">
            <v>N</v>
          </cell>
        </row>
        <row r="13284">
          <cell r="C13284">
            <v>0</v>
          </cell>
          <cell r="D13284">
            <v>1</v>
          </cell>
          <cell r="E13284" t="str">
            <v>N</v>
          </cell>
        </row>
        <row r="13285">
          <cell r="C13285">
            <v>0</v>
          </cell>
          <cell r="D13285">
            <v>1</v>
          </cell>
          <cell r="E13285" t="str">
            <v>N</v>
          </cell>
        </row>
        <row r="13286">
          <cell r="C13286">
            <v>0</v>
          </cell>
          <cell r="D13286">
            <v>1</v>
          </cell>
          <cell r="E13286" t="str">
            <v>N</v>
          </cell>
        </row>
        <row r="13287">
          <cell r="C13287">
            <v>0</v>
          </cell>
          <cell r="D13287">
            <v>1</v>
          </cell>
          <cell r="E13287" t="str">
            <v>N</v>
          </cell>
        </row>
        <row r="13288">
          <cell r="C13288">
            <v>0</v>
          </cell>
          <cell r="D13288">
            <v>1</v>
          </cell>
          <cell r="E13288" t="str">
            <v>N</v>
          </cell>
        </row>
        <row r="13289">
          <cell r="C13289">
            <v>0</v>
          </cell>
          <cell r="D13289">
            <v>1</v>
          </cell>
          <cell r="E13289" t="str">
            <v>N</v>
          </cell>
        </row>
        <row r="13290">
          <cell r="C13290">
            <v>0</v>
          </cell>
          <cell r="D13290">
            <v>1</v>
          </cell>
          <cell r="E13290" t="str">
            <v>N</v>
          </cell>
        </row>
        <row r="13291">
          <cell r="C13291">
            <v>0</v>
          </cell>
          <cell r="D13291">
            <v>1</v>
          </cell>
          <cell r="E13291" t="str">
            <v>N</v>
          </cell>
        </row>
        <row r="13292">
          <cell r="C13292">
            <v>0</v>
          </cell>
          <cell r="D13292">
            <v>1</v>
          </cell>
          <cell r="E13292" t="str">
            <v>N</v>
          </cell>
        </row>
        <row r="13293">
          <cell r="C13293">
            <v>0</v>
          </cell>
          <cell r="D13293">
            <v>1</v>
          </cell>
          <cell r="E13293" t="str">
            <v>N</v>
          </cell>
        </row>
        <row r="13294">
          <cell r="C13294">
            <v>0</v>
          </cell>
          <cell r="D13294">
            <v>1</v>
          </cell>
          <cell r="E13294" t="str">
            <v>N</v>
          </cell>
        </row>
        <row r="13295">
          <cell r="C13295">
            <v>0</v>
          </cell>
          <cell r="D13295">
            <v>1</v>
          </cell>
          <cell r="E13295" t="str">
            <v>N</v>
          </cell>
        </row>
        <row r="13296">
          <cell r="C13296">
            <v>0</v>
          </cell>
          <cell r="D13296">
            <v>1</v>
          </cell>
          <cell r="E13296" t="str">
            <v>N</v>
          </cell>
        </row>
        <row r="13297">
          <cell r="C13297">
            <v>0</v>
          </cell>
          <cell r="D13297">
            <v>1</v>
          </cell>
          <cell r="E13297" t="str">
            <v>N</v>
          </cell>
        </row>
        <row r="13298">
          <cell r="C13298">
            <v>0</v>
          </cell>
          <cell r="D13298">
            <v>1</v>
          </cell>
          <cell r="E13298" t="str">
            <v>N</v>
          </cell>
        </row>
        <row r="13299">
          <cell r="C13299">
            <v>0</v>
          </cell>
          <cell r="D13299">
            <v>1</v>
          </cell>
          <cell r="E13299" t="str">
            <v>N</v>
          </cell>
        </row>
        <row r="13300">
          <cell r="C13300">
            <v>0</v>
          </cell>
          <cell r="D13300">
            <v>1</v>
          </cell>
          <cell r="E13300" t="str">
            <v>N</v>
          </cell>
        </row>
        <row r="13301">
          <cell r="C13301">
            <v>0</v>
          </cell>
          <cell r="D13301">
            <v>1</v>
          </cell>
          <cell r="E13301" t="str">
            <v>N</v>
          </cell>
        </row>
        <row r="13302">
          <cell r="C13302">
            <v>0</v>
          </cell>
          <cell r="D13302">
            <v>1</v>
          </cell>
          <cell r="E13302" t="str">
            <v>N</v>
          </cell>
        </row>
        <row r="13303">
          <cell r="C13303">
            <v>0</v>
          </cell>
          <cell r="D13303">
            <v>1</v>
          </cell>
          <cell r="E13303" t="str">
            <v>N</v>
          </cell>
        </row>
        <row r="13304">
          <cell r="C13304">
            <v>0</v>
          </cell>
          <cell r="D13304">
            <v>1</v>
          </cell>
          <cell r="E13304" t="str">
            <v>N</v>
          </cell>
        </row>
        <row r="13305">
          <cell r="C13305">
            <v>0</v>
          </cell>
          <cell r="D13305">
            <v>1</v>
          </cell>
          <cell r="E13305" t="str">
            <v>N</v>
          </cell>
        </row>
        <row r="13306">
          <cell r="C13306">
            <v>0</v>
          </cell>
          <cell r="D13306">
            <v>1</v>
          </cell>
          <cell r="E13306" t="str">
            <v>N</v>
          </cell>
        </row>
        <row r="13307">
          <cell r="C13307">
            <v>0</v>
          </cell>
          <cell r="D13307">
            <v>1</v>
          </cell>
          <cell r="E13307" t="str">
            <v>N</v>
          </cell>
        </row>
        <row r="13308">
          <cell r="C13308">
            <v>0</v>
          </cell>
          <cell r="D13308">
            <v>1</v>
          </cell>
          <cell r="E13308" t="str">
            <v>N</v>
          </cell>
        </row>
        <row r="13309">
          <cell r="C13309">
            <v>0</v>
          </cell>
          <cell r="D13309">
            <v>1</v>
          </cell>
          <cell r="E13309" t="str">
            <v>N</v>
          </cell>
        </row>
        <row r="13310">
          <cell r="C13310">
            <v>0</v>
          </cell>
          <cell r="D13310">
            <v>1</v>
          </cell>
          <cell r="E13310" t="str">
            <v>N</v>
          </cell>
        </row>
        <row r="13311">
          <cell r="C13311">
            <v>0</v>
          </cell>
          <cell r="D13311">
            <v>1</v>
          </cell>
          <cell r="E13311" t="str">
            <v>N</v>
          </cell>
        </row>
        <row r="13312">
          <cell r="C13312">
            <v>0</v>
          </cell>
          <cell r="D13312">
            <v>1</v>
          </cell>
          <cell r="E13312" t="str">
            <v>N</v>
          </cell>
        </row>
        <row r="13313">
          <cell r="C13313">
            <v>0</v>
          </cell>
          <cell r="D13313">
            <v>1</v>
          </cell>
          <cell r="E13313" t="str">
            <v>N</v>
          </cell>
        </row>
        <row r="13314">
          <cell r="C13314">
            <v>0</v>
          </cell>
          <cell r="D13314">
            <v>1</v>
          </cell>
          <cell r="E13314" t="str">
            <v>N</v>
          </cell>
        </row>
        <row r="13315">
          <cell r="C13315">
            <v>0</v>
          </cell>
          <cell r="D13315">
            <v>1</v>
          </cell>
          <cell r="E13315" t="str">
            <v>N</v>
          </cell>
        </row>
        <row r="13316">
          <cell r="C13316">
            <v>0</v>
          </cell>
          <cell r="D13316">
            <v>1</v>
          </cell>
          <cell r="E13316" t="str">
            <v>N</v>
          </cell>
        </row>
        <row r="13317">
          <cell r="C13317">
            <v>0</v>
          </cell>
          <cell r="D13317">
            <v>1</v>
          </cell>
          <cell r="E13317" t="str">
            <v>N</v>
          </cell>
        </row>
        <row r="13318">
          <cell r="C13318">
            <v>0</v>
          </cell>
          <cell r="D13318">
            <v>1</v>
          </cell>
          <cell r="E13318" t="str">
            <v>N</v>
          </cell>
        </row>
        <row r="13319">
          <cell r="C13319">
            <v>0</v>
          </cell>
          <cell r="D13319">
            <v>1</v>
          </cell>
          <cell r="E13319" t="str">
            <v>N</v>
          </cell>
        </row>
        <row r="13320">
          <cell r="C13320">
            <v>0</v>
          </cell>
          <cell r="D13320">
            <v>1</v>
          </cell>
          <cell r="E13320" t="str">
            <v>N</v>
          </cell>
        </row>
        <row r="13321">
          <cell r="C13321">
            <v>0</v>
          </cell>
          <cell r="D13321">
            <v>1</v>
          </cell>
          <cell r="E13321" t="str">
            <v>N</v>
          </cell>
        </row>
        <row r="13322">
          <cell r="C13322">
            <v>0</v>
          </cell>
          <cell r="D13322">
            <v>1</v>
          </cell>
          <cell r="E13322" t="str">
            <v>N</v>
          </cell>
        </row>
        <row r="13323">
          <cell r="C13323">
            <v>0</v>
          </cell>
          <cell r="D13323">
            <v>1</v>
          </cell>
          <cell r="E13323" t="str">
            <v>N</v>
          </cell>
        </row>
        <row r="13324">
          <cell r="C13324">
            <v>0</v>
          </cell>
          <cell r="D13324">
            <v>1</v>
          </cell>
          <cell r="E13324" t="str">
            <v>N</v>
          </cell>
        </row>
        <row r="13325">
          <cell r="C13325">
            <v>0</v>
          </cell>
          <cell r="D13325">
            <v>1</v>
          </cell>
          <cell r="E13325" t="str">
            <v>N</v>
          </cell>
        </row>
        <row r="13326">
          <cell r="C13326">
            <v>0</v>
          </cell>
          <cell r="D13326">
            <v>1</v>
          </cell>
          <cell r="E13326" t="str">
            <v>N</v>
          </cell>
        </row>
        <row r="13327">
          <cell r="C13327">
            <v>0</v>
          </cell>
          <cell r="D13327">
            <v>1</v>
          </cell>
          <cell r="E13327" t="str">
            <v>N</v>
          </cell>
        </row>
        <row r="13328">
          <cell r="C13328">
            <v>0</v>
          </cell>
          <cell r="D13328">
            <v>1</v>
          </cell>
          <cell r="E13328" t="str">
            <v>N</v>
          </cell>
        </row>
        <row r="13329">
          <cell r="C13329">
            <v>0</v>
          </cell>
          <cell r="D13329">
            <v>1</v>
          </cell>
          <cell r="E13329" t="str">
            <v>N</v>
          </cell>
        </row>
        <row r="13330">
          <cell r="C13330">
            <v>0</v>
          </cell>
          <cell r="D13330">
            <v>1</v>
          </cell>
          <cell r="E13330" t="str">
            <v>N</v>
          </cell>
        </row>
        <row r="13331">
          <cell r="C13331">
            <v>0</v>
          </cell>
          <cell r="D13331">
            <v>1</v>
          </cell>
          <cell r="E13331" t="str">
            <v>N</v>
          </cell>
        </row>
        <row r="13332">
          <cell r="C13332">
            <v>0</v>
          </cell>
          <cell r="D13332">
            <v>1</v>
          </cell>
          <cell r="E13332" t="str">
            <v>N</v>
          </cell>
        </row>
        <row r="13333">
          <cell r="C13333">
            <v>0</v>
          </cell>
          <cell r="D13333">
            <v>1</v>
          </cell>
          <cell r="E13333" t="str">
            <v>N</v>
          </cell>
        </row>
        <row r="13334">
          <cell r="C13334">
            <v>0</v>
          </cell>
          <cell r="D13334">
            <v>1</v>
          </cell>
          <cell r="E13334" t="str">
            <v>N</v>
          </cell>
        </row>
        <row r="13335">
          <cell r="C13335">
            <v>0</v>
          </cell>
          <cell r="D13335">
            <v>1</v>
          </cell>
          <cell r="E13335" t="str">
            <v>N</v>
          </cell>
        </row>
        <row r="13336">
          <cell r="C13336">
            <v>0</v>
          </cell>
          <cell r="D13336">
            <v>1</v>
          </cell>
          <cell r="E13336" t="str">
            <v>N</v>
          </cell>
        </row>
        <row r="13337">
          <cell r="C13337">
            <v>0</v>
          </cell>
          <cell r="D13337">
            <v>1</v>
          </cell>
          <cell r="E13337" t="str">
            <v>N</v>
          </cell>
        </row>
        <row r="13338">
          <cell r="C13338">
            <v>0</v>
          </cell>
          <cell r="D13338">
            <v>1</v>
          </cell>
          <cell r="E13338" t="str">
            <v>N</v>
          </cell>
        </row>
        <row r="13339">
          <cell r="C13339">
            <v>0</v>
          </cell>
          <cell r="D13339">
            <v>1</v>
          </cell>
          <cell r="E13339" t="str">
            <v>N</v>
          </cell>
        </row>
        <row r="13340">
          <cell r="C13340">
            <v>0</v>
          </cell>
          <cell r="D13340">
            <v>1</v>
          </cell>
          <cell r="E13340" t="str">
            <v>N</v>
          </cell>
        </row>
        <row r="13341">
          <cell r="C13341">
            <v>0</v>
          </cell>
          <cell r="D13341">
            <v>1</v>
          </cell>
          <cell r="E13341" t="str">
            <v>N</v>
          </cell>
        </row>
        <row r="13342">
          <cell r="C13342">
            <v>0</v>
          </cell>
          <cell r="D13342">
            <v>1</v>
          </cell>
          <cell r="E13342" t="str">
            <v>N</v>
          </cell>
        </row>
        <row r="13343">
          <cell r="C13343">
            <v>0</v>
          </cell>
          <cell r="D13343">
            <v>1</v>
          </cell>
          <cell r="E13343" t="str">
            <v>N</v>
          </cell>
        </row>
        <row r="13344">
          <cell r="C13344">
            <v>0</v>
          </cell>
          <cell r="D13344">
            <v>1</v>
          </cell>
          <cell r="E13344" t="str">
            <v>N</v>
          </cell>
        </row>
        <row r="13345">
          <cell r="C13345">
            <v>0</v>
          </cell>
          <cell r="D13345">
            <v>1</v>
          </cell>
          <cell r="E13345" t="str">
            <v>N</v>
          </cell>
        </row>
        <row r="13346">
          <cell r="C13346">
            <v>0</v>
          </cell>
          <cell r="D13346">
            <v>1</v>
          </cell>
          <cell r="E13346" t="str">
            <v>N</v>
          </cell>
        </row>
        <row r="13347">
          <cell r="C13347">
            <v>0</v>
          </cell>
          <cell r="D13347">
            <v>1</v>
          </cell>
          <cell r="E13347" t="str">
            <v>N</v>
          </cell>
        </row>
        <row r="13348">
          <cell r="C13348">
            <v>0</v>
          </cell>
          <cell r="D13348">
            <v>1</v>
          </cell>
          <cell r="E13348" t="str">
            <v>N</v>
          </cell>
        </row>
        <row r="13349">
          <cell r="C13349">
            <v>0</v>
          </cell>
          <cell r="D13349">
            <v>1</v>
          </cell>
          <cell r="E13349" t="str">
            <v>N</v>
          </cell>
        </row>
        <row r="13350">
          <cell r="C13350">
            <v>0</v>
          </cell>
          <cell r="D13350">
            <v>1</v>
          </cell>
          <cell r="E13350" t="str">
            <v>N</v>
          </cell>
        </row>
        <row r="13351">
          <cell r="C13351">
            <v>0</v>
          </cell>
          <cell r="D13351">
            <v>1</v>
          </cell>
          <cell r="E13351" t="str">
            <v>N</v>
          </cell>
        </row>
        <row r="13352">
          <cell r="C13352">
            <v>0</v>
          </cell>
          <cell r="D13352">
            <v>1</v>
          </cell>
          <cell r="E13352" t="str">
            <v>N</v>
          </cell>
        </row>
        <row r="13353">
          <cell r="C13353">
            <v>0</v>
          </cell>
          <cell r="D13353">
            <v>1</v>
          </cell>
          <cell r="E13353" t="str">
            <v>N</v>
          </cell>
        </row>
        <row r="13354">
          <cell r="C13354">
            <v>0</v>
          </cell>
          <cell r="D13354">
            <v>1</v>
          </cell>
          <cell r="E13354" t="str">
            <v>N</v>
          </cell>
        </row>
        <row r="13355">
          <cell r="C13355">
            <v>0</v>
          </cell>
          <cell r="D13355">
            <v>1</v>
          </cell>
          <cell r="E13355" t="str">
            <v>N</v>
          </cell>
        </row>
        <row r="13356">
          <cell r="C13356">
            <v>0</v>
          </cell>
          <cell r="D13356">
            <v>1</v>
          </cell>
          <cell r="E13356" t="str">
            <v>N</v>
          </cell>
        </row>
        <row r="13357">
          <cell r="C13357">
            <v>0</v>
          </cell>
          <cell r="D13357">
            <v>1</v>
          </cell>
          <cell r="E13357" t="str">
            <v>N</v>
          </cell>
        </row>
        <row r="13358">
          <cell r="C13358">
            <v>0</v>
          </cell>
          <cell r="D13358">
            <v>1</v>
          </cell>
          <cell r="E13358" t="str">
            <v>N</v>
          </cell>
        </row>
        <row r="13359">
          <cell r="C13359">
            <v>0</v>
          </cell>
          <cell r="D13359">
            <v>1</v>
          </cell>
          <cell r="E13359" t="str">
            <v>N</v>
          </cell>
        </row>
        <row r="13360">
          <cell r="C13360">
            <v>0</v>
          </cell>
          <cell r="D13360">
            <v>1</v>
          </cell>
          <cell r="E13360" t="str">
            <v>N</v>
          </cell>
        </row>
        <row r="13361">
          <cell r="C13361">
            <v>0</v>
          </cell>
          <cell r="D13361">
            <v>1</v>
          </cell>
          <cell r="E13361" t="str">
            <v>N</v>
          </cell>
        </row>
        <row r="13362">
          <cell r="C13362">
            <v>0</v>
          </cell>
          <cell r="D13362">
            <v>1</v>
          </cell>
          <cell r="E13362" t="str">
            <v>N</v>
          </cell>
        </row>
        <row r="13363">
          <cell r="C13363">
            <v>0</v>
          </cell>
          <cell r="D13363">
            <v>1</v>
          </cell>
          <cell r="E13363" t="str">
            <v>N</v>
          </cell>
        </row>
        <row r="13364">
          <cell r="C13364">
            <v>0</v>
          </cell>
          <cell r="D13364">
            <v>1</v>
          </cell>
          <cell r="E13364" t="str">
            <v>N</v>
          </cell>
        </row>
        <row r="13365">
          <cell r="C13365">
            <v>0</v>
          </cell>
          <cell r="D13365">
            <v>1</v>
          </cell>
          <cell r="E13365" t="str">
            <v>N</v>
          </cell>
        </row>
        <row r="13366">
          <cell r="C13366">
            <v>0</v>
          </cell>
          <cell r="D13366">
            <v>1</v>
          </cell>
          <cell r="E13366" t="str">
            <v>N</v>
          </cell>
        </row>
        <row r="13367">
          <cell r="C13367">
            <v>0</v>
          </cell>
          <cell r="D13367">
            <v>1</v>
          </cell>
          <cell r="E13367" t="str">
            <v>N</v>
          </cell>
        </row>
        <row r="13368">
          <cell r="C13368">
            <v>0</v>
          </cell>
          <cell r="D13368">
            <v>1</v>
          </cell>
          <cell r="E13368" t="str">
            <v>N</v>
          </cell>
        </row>
        <row r="13369">
          <cell r="C13369">
            <v>0</v>
          </cell>
          <cell r="D13369">
            <v>1</v>
          </cell>
          <cell r="E13369" t="str">
            <v>N</v>
          </cell>
        </row>
        <row r="13370">
          <cell r="C13370">
            <v>0</v>
          </cell>
          <cell r="D13370">
            <v>1</v>
          </cell>
          <cell r="E13370" t="str">
            <v>N</v>
          </cell>
        </row>
        <row r="13371">
          <cell r="C13371">
            <v>0</v>
          </cell>
          <cell r="D13371">
            <v>1</v>
          </cell>
          <cell r="E13371" t="str">
            <v>N</v>
          </cell>
        </row>
        <row r="13372">
          <cell r="C13372">
            <v>0</v>
          </cell>
          <cell r="D13372">
            <v>1</v>
          </cell>
          <cell r="E13372" t="str">
            <v>N</v>
          </cell>
        </row>
        <row r="13373">
          <cell r="C13373">
            <v>0</v>
          </cell>
          <cell r="D13373">
            <v>1</v>
          </cell>
          <cell r="E13373" t="str">
            <v>N</v>
          </cell>
        </row>
        <row r="13374">
          <cell r="C13374">
            <v>0</v>
          </cell>
          <cell r="D13374">
            <v>1</v>
          </cell>
          <cell r="E13374" t="str">
            <v>N</v>
          </cell>
        </row>
        <row r="13375">
          <cell r="C13375">
            <v>0</v>
          </cell>
          <cell r="D13375">
            <v>1</v>
          </cell>
          <cell r="E13375" t="str">
            <v>N</v>
          </cell>
        </row>
        <row r="13376">
          <cell r="C13376">
            <v>0</v>
          </cell>
          <cell r="D13376">
            <v>1</v>
          </cell>
          <cell r="E13376" t="str">
            <v>N</v>
          </cell>
        </row>
        <row r="13377">
          <cell r="C13377">
            <v>0</v>
          </cell>
          <cell r="D13377">
            <v>1</v>
          </cell>
          <cell r="E13377" t="str">
            <v>N</v>
          </cell>
        </row>
        <row r="13378">
          <cell r="C13378">
            <v>0</v>
          </cell>
          <cell r="D13378">
            <v>1</v>
          </cell>
          <cell r="E13378" t="str">
            <v>N</v>
          </cell>
        </row>
        <row r="13379">
          <cell r="C13379">
            <v>0</v>
          </cell>
          <cell r="D13379">
            <v>1</v>
          </cell>
          <cell r="E13379" t="str">
            <v>N</v>
          </cell>
        </row>
        <row r="13380">
          <cell r="C13380">
            <v>0</v>
          </cell>
          <cell r="D13380">
            <v>1</v>
          </cell>
          <cell r="E13380" t="str">
            <v>N</v>
          </cell>
        </row>
        <row r="13381">
          <cell r="C13381">
            <v>0</v>
          </cell>
          <cell r="D13381">
            <v>1</v>
          </cell>
          <cell r="E13381" t="str">
            <v>N</v>
          </cell>
        </row>
        <row r="13382">
          <cell r="C13382">
            <v>0</v>
          </cell>
          <cell r="D13382">
            <v>1</v>
          </cell>
          <cell r="E13382" t="str">
            <v>N</v>
          </cell>
        </row>
        <row r="13383">
          <cell r="C13383">
            <v>0</v>
          </cell>
          <cell r="D13383">
            <v>1</v>
          </cell>
          <cell r="E13383" t="str">
            <v>N</v>
          </cell>
        </row>
        <row r="13384">
          <cell r="C13384">
            <v>0</v>
          </cell>
          <cell r="D13384">
            <v>1</v>
          </cell>
          <cell r="E13384" t="str">
            <v>N</v>
          </cell>
        </row>
        <row r="13385">
          <cell r="C13385">
            <v>0</v>
          </cell>
          <cell r="D13385">
            <v>1</v>
          </cell>
          <cell r="E13385" t="str">
            <v>N</v>
          </cell>
        </row>
        <row r="13386">
          <cell r="C13386">
            <v>0</v>
          </cell>
          <cell r="D13386">
            <v>1</v>
          </cell>
          <cell r="E13386" t="str">
            <v>N</v>
          </cell>
        </row>
        <row r="13387">
          <cell r="C13387">
            <v>0</v>
          </cell>
          <cell r="D13387">
            <v>1</v>
          </cell>
          <cell r="E13387" t="str">
            <v>N</v>
          </cell>
        </row>
        <row r="13388">
          <cell r="C13388">
            <v>0</v>
          </cell>
          <cell r="D13388">
            <v>1</v>
          </cell>
          <cell r="E13388" t="str">
            <v>N</v>
          </cell>
        </row>
        <row r="13389">
          <cell r="C13389">
            <v>0</v>
          </cell>
          <cell r="D13389">
            <v>1</v>
          </cell>
          <cell r="E13389" t="str">
            <v>N</v>
          </cell>
        </row>
        <row r="13390">
          <cell r="C13390">
            <v>0</v>
          </cell>
          <cell r="D13390">
            <v>1</v>
          </cell>
          <cell r="E13390" t="str">
            <v>N</v>
          </cell>
        </row>
        <row r="13391">
          <cell r="C13391">
            <v>0</v>
          </cell>
          <cell r="D13391">
            <v>1</v>
          </cell>
          <cell r="E13391" t="str">
            <v>N</v>
          </cell>
        </row>
        <row r="13392">
          <cell r="C13392">
            <v>0</v>
          </cell>
          <cell r="D13392">
            <v>1</v>
          </cell>
          <cell r="E13392" t="str">
            <v>N</v>
          </cell>
        </row>
        <row r="13393">
          <cell r="C13393">
            <v>0</v>
          </cell>
          <cell r="D13393">
            <v>1</v>
          </cell>
          <cell r="E13393" t="str">
            <v>N</v>
          </cell>
        </row>
        <row r="13394">
          <cell r="C13394">
            <v>0</v>
          </cell>
          <cell r="D13394">
            <v>1</v>
          </cell>
          <cell r="E13394" t="str">
            <v>N</v>
          </cell>
        </row>
        <row r="13395">
          <cell r="C13395">
            <v>0</v>
          </cell>
          <cell r="D13395">
            <v>1</v>
          </cell>
          <cell r="E13395" t="str">
            <v>N</v>
          </cell>
        </row>
        <row r="13396">
          <cell r="C13396">
            <v>0</v>
          </cell>
          <cell r="D13396">
            <v>1</v>
          </cell>
          <cell r="E13396" t="str">
            <v>N</v>
          </cell>
        </row>
        <row r="13397">
          <cell r="C13397">
            <v>0</v>
          </cell>
          <cell r="D13397">
            <v>1</v>
          </cell>
          <cell r="E13397" t="str">
            <v>N</v>
          </cell>
        </row>
        <row r="13398">
          <cell r="C13398">
            <v>0</v>
          </cell>
          <cell r="D13398">
            <v>1</v>
          </cell>
          <cell r="E13398" t="str">
            <v>N</v>
          </cell>
        </row>
        <row r="13399">
          <cell r="C13399">
            <v>0</v>
          </cell>
          <cell r="D13399">
            <v>1</v>
          </cell>
          <cell r="E13399" t="str">
            <v>N</v>
          </cell>
        </row>
        <row r="13400">
          <cell r="C13400">
            <v>0</v>
          </cell>
          <cell r="D13400">
            <v>1</v>
          </cell>
          <cell r="E13400" t="str">
            <v>N</v>
          </cell>
        </row>
        <row r="13401">
          <cell r="C13401">
            <v>0</v>
          </cell>
          <cell r="D13401">
            <v>1</v>
          </cell>
          <cell r="E13401" t="str">
            <v>N</v>
          </cell>
        </row>
        <row r="13402">
          <cell r="C13402">
            <v>0</v>
          </cell>
          <cell r="D13402">
            <v>1</v>
          </cell>
          <cell r="E13402" t="str">
            <v>N</v>
          </cell>
        </row>
        <row r="13403">
          <cell r="C13403">
            <v>0</v>
          </cell>
          <cell r="D13403">
            <v>1</v>
          </cell>
          <cell r="E13403" t="str">
            <v>N</v>
          </cell>
        </row>
        <row r="13404">
          <cell r="C13404">
            <v>0</v>
          </cell>
          <cell r="D13404">
            <v>1</v>
          </cell>
          <cell r="E13404" t="str">
            <v>N</v>
          </cell>
        </row>
        <row r="13405">
          <cell r="C13405">
            <v>0</v>
          </cell>
          <cell r="D13405">
            <v>1</v>
          </cell>
          <cell r="E13405" t="str">
            <v>N</v>
          </cell>
        </row>
        <row r="13406">
          <cell r="C13406">
            <v>0</v>
          </cell>
          <cell r="D13406">
            <v>1</v>
          </cell>
          <cell r="E13406" t="str">
            <v>N</v>
          </cell>
        </row>
        <row r="13407">
          <cell r="C13407">
            <v>0</v>
          </cell>
          <cell r="D13407">
            <v>1</v>
          </cell>
          <cell r="E13407" t="str">
            <v>N</v>
          </cell>
        </row>
        <row r="13408">
          <cell r="C13408">
            <v>0</v>
          </cell>
          <cell r="D13408">
            <v>1</v>
          </cell>
          <cell r="E13408" t="str">
            <v>N</v>
          </cell>
        </row>
        <row r="13409">
          <cell r="C13409">
            <v>0</v>
          </cell>
          <cell r="D13409">
            <v>1</v>
          </cell>
          <cell r="E13409" t="str">
            <v>N</v>
          </cell>
        </row>
        <row r="13410">
          <cell r="C13410">
            <v>0</v>
          </cell>
          <cell r="D13410">
            <v>1</v>
          </cell>
          <cell r="E13410" t="str">
            <v>N</v>
          </cell>
        </row>
        <row r="13411">
          <cell r="C13411">
            <v>0</v>
          </cell>
          <cell r="D13411">
            <v>1</v>
          </cell>
          <cell r="E13411" t="str">
            <v>N</v>
          </cell>
        </row>
        <row r="13412">
          <cell r="C13412">
            <v>0</v>
          </cell>
          <cell r="D13412">
            <v>1</v>
          </cell>
          <cell r="E13412" t="str">
            <v>N</v>
          </cell>
        </row>
        <row r="13413">
          <cell r="C13413">
            <v>0</v>
          </cell>
          <cell r="D13413">
            <v>1</v>
          </cell>
          <cell r="E13413" t="str">
            <v>N</v>
          </cell>
        </row>
        <row r="13414">
          <cell r="C13414">
            <v>0</v>
          </cell>
          <cell r="D13414">
            <v>1</v>
          </cell>
          <cell r="E13414" t="str">
            <v>N</v>
          </cell>
        </row>
        <row r="13415">
          <cell r="C13415">
            <v>0</v>
          </cell>
          <cell r="D13415">
            <v>1</v>
          </cell>
          <cell r="E13415" t="str">
            <v>N</v>
          </cell>
        </row>
        <row r="13416">
          <cell r="C13416">
            <v>0</v>
          </cell>
          <cell r="D13416">
            <v>1</v>
          </cell>
          <cell r="E13416" t="str">
            <v>N</v>
          </cell>
        </row>
        <row r="13417">
          <cell r="C13417">
            <v>0</v>
          </cell>
          <cell r="D13417">
            <v>1</v>
          </cell>
          <cell r="E13417" t="str">
            <v>N</v>
          </cell>
        </row>
        <row r="13418">
          <cell r="C13418">
            <v>0</v>
          </cell>
          <cell r="D13418">
            <v>1</v>
          </cell>
          <cell r="E13418" t="str">
            <v>N</v>
          </cell>
        </row>
        <row r="13419">
          <cell r="C13419">
            <v>0</v>
          </cell>
          <cell r="D13419">
            <v>1</v>
          </cell>
          <cell r="E13419" t="str">
            <v>N</v>
          </cell>
        </row>
        <row r="13420">
          <cell r="C13420">
            <v>0</v>
          </cell>
          <cell r="D13420">
            <v>1</v>
          </cell>
          <cell r="E13420" t="str">
            <v>N</v>
          </cell>
        </row>
        <row r="13421">
          <cell r="C13421">
            <v>0</v>
          </cell>
          <cell r="D13421">
            <v>1</v>
          </cell>
          <cell r="E13421" t="str">
            <v>N</v>
          </cell>
        </row>
        <row r="13422">
          <cell r="C13422">
            <v>0</v>
          </cell>
          <cell r="D13422">
            <v>1</v>
          </cell>
          <cell r="E13422" t="str">
            <v>N</v>
          </cell>
        </row>
        <row r="13423">
          <cell r="C13423">
            <v>0</v>
          </cell>
          <cell r="D13423">
            <v>1</v>
          </cell>
          <cell r="E13423" t="str">
            <v>N</v>
          </cell>
        </row>
        <row r="13424">
          <cell r="C13424">
            <v>0</v>
          </cell>
          <cell r="D13424">
            <v>1</v>
          </cell>
          <cell r="E13424" t="str">
            <v>N</v>
          </cell>
        </row>
        <row r="13425">
          <cell r="C13425">
            <v>0</v>
          </cell>
          <cell r="D13425">
            <v>1</v>
          </cell>
          <cell r="E13425" t="str">
            <v>N</v>
          </cell>
        </row>
        <row r="13426">
          <cell r="C13426">
            <v>0</v>
          </cell>
          <cell r="D13426">
            <v>1</v>
          </cell>
          <cell r="E13426" t="str">
            <v>N</v>
          </cell>
        </row>
        <row r="13427">
          <cell r="C13427">
            <v>0</v>
          </cell>
          <cell r="D13427">
            <v>1</v>
          </cell>
          <cell r="E13427" t="str">
            <v>N</v>
          </cell>
        </row>
        <row r="13428">
          <cell r="C13428">
            <v>0</v>
          </cell>
          <cell r="D13428">
            <v>1</v>
          </cell>
          <cell r="E13428" t="str">
            <v>N</v>
          </cell>
        </row>
        <row r="13429">
          <cell r="C13429">
            <v>0</v>
          </cell>
          <cell r="D13429">
            <v>1</v>
          </cell>
          <cell r="E13429" t="str">
            <v>N</v>
          </cell>
        </row>
        <row r="13430">
          <cell r="C13430">
            <v>0</v>
          </cell>
          <cell r="D13430">
            <v>1</v>
          </cell>
          <cell r="E13430" t="str">
            <v>N</v>
          </cell>
        </row>
        <row r="13431">
          <cell r="C13431">
            <v>0</v>
          </cell>
          <cell r="D13431">
            <v>1</v>
          </cell>
          <cell r="E13431" t="str">
            <v>N</v>
          </cell>
        </row>
        <row r="13432">
          <cell r="C13432">
            <v>0</v>
          </cell>
          <cell r="D13432">
            <v>1</v>
          </cell>
          <cell r="E13432" t="str">
            <v>N</v>
          </cell>
        </row>
        <row r="13433">
          <cell r="C13433">
            <v>0</v>
          </cell>
          <cell r="D13433">
            <v>1</v>
          </cell>
          <cell r="E13433" t="str">
            <v>N</v>
          </cell>
        </row>
        <row r="13434">
          <cell r="C13434">
            <v>0</v>
          </cell>
          <cell r="D13434">
            <v>1</v>
          </cell>
          <cell r="E13434" t="str">
            <v>N</v>
          </cell>
        </row>
        <row r="13435">
          <cell r="C13435">
            <v>0</v>
          </cell>
          <cell r="D13435">
            <v>1</v>
          </cell>
          <cell r="E13435" t="str">
            <v>N</v>
          </cell>
        </row>
        <row r="13436">
          <cell r="C13436">
            <v>0</v>
          </cell>
          <cell r="D13436">
            <v>1</v>
          </cell>
          <cell r="E13436" t="str">
            <v>N</v>
          </cell>
        </row>
        <row r="13437">
          <cell r="C13437">
            <v>0</v>
          </cell>
          <cell r="D13437">
            <v>1</v>
          </cell>
          <cell r="E13437" t="str">
            <v>N</v>
          </cell>
        </row>
        <row r="13438">
          <cell r="C13438">
            <v>0</v>
          </cell>
          <cell r="D13438">
            <v>1</v>
          </cell>
          <cell r="E13438" t="str">
            <v>N</v>
          </cell>
        </row>
        <row r="13439">
          <cell r="C13439">
            <v>0</v>
          </cell>
          <cell r="D13439">
            <v>1</v>
          </cell>
          <cell r="E13439" t="str">
            <v>N</v>
          </cell>
        </row>
        <row r="13440">
          <cell r="C13440">
            <v>0</v>
          </cell>
          <cell r="D13440">
            <v>1</v>
          </cell>
          <cell r="E13440" t="str">
            <v>N</v>
          </cell>
        </row>
        <row r="13441">
          <cell r="C13441">
            <v>0</v>
          </cell>
          <cell r="D13441">
            <v>1</v>
          </cell>
          <cell r="E13441" t="str">
            <v>N</v>
          </cell>
        </row>
        <row r="13442">
          <cell r="C13442">
            <v>0</v>
          </cell>
          <cell r="D13442">
            <v>1</v>
          </cell>
          <cell r="E13442" t="str">
            <v>N</v>
          </cell>
        </row>
        <row r="13443">
          <cell r="C13443">
            <v>0</v>
          </cell>
          <cell r="D13443">
            <v>1</v>
          </cell>
          <cell r="E13443" t="str">
            <v>N</v>
          </cell>
        </row>
        <row r="13444">
          <cell r="C13444">
            <v>0</v>
          </cell>
          <cell r="D13444">
            <v>1</v>
          </cell>
          <cell r="E13444" t="str">
            <v>N</v>
          </cell>
        </row>
        <row r="13445">
          <cell r="C13445">
            <v>0</v>
          </cell>
          <cell r="D13445">
            <v>1</v>
          </cell>
          <cell r="E13445" t="str">
            <v>N</v>
          </cell>
        </row>
        <row r="13446">
          <cell r="C13446">
            <v>0</v>
          </cell>
          <cell r="D13446">
            <v>1</v>
          </cell>
          <cell r="E13446" t="str">
            <v>N</v>
          </cell>
        </row>
        <row r="13447">
          <cell r="C13447">
            <v>0</v>
          </cell>
          <cell r="D13447">
            <v>1</v>
          </cell>
          <cell r="E13447" t="str">
            <v>N</v>
          </cell>
        </row>
        <row r="13448">
          <cell r="C13448">
            <v>0</v>
          </cell>
          <cell r="D13448">
            <v>1</v>
          </cell>
          <cell r="E13448" t="str">
            <v>N</v>
          </cell>
        </row>
        <row r="13449">
          <cell r="C13449">
            <v>0</v>
          </cell>
          <cell r="D13449">
            <v>1</v>
          </cell>
          <cell r="E13449" t="str">
            <v>N</v>
          </cell>
        </row>
        <row r="13450">
          <cell r="C13450">
            <v>0</v>
          </cell>
          <cell r="D13450">
            <v>1</v>
          </cell>
          <cell r="E13450" t="str">
            <v>N</v>
          </cell>
        </row>
        <row r="13451">
          <cell r="C13451">
            <v>0</v>
          </cell>
          <cell r="D13451">
            <v>1</v>
          </cell>
          <cell r="E13451" t="str">
            <v>N</v>
          </cell>
        </row>
        <row r="13452">
          <cell r="C13452">
            <v>0</v>
          </cell>
          <cell r="D13452">
            <v>1</v>
          </cell>
          <cell r="E13452" t="str">
            <v>N</v>
          </cell>
        </row>
        <row r="13453">
          <cell r="C13453">
            <v>0</v>
          </cell>
          <cell r="D13453">
            <v>1</v>
          </cell>
          <cell r="E13453" t="str">
            <v>N</v>
          </cell>
        </row>
        <row r="13454">
          <cell r="C13454">
            <v>0</v>
          </cell>
          <cell r="D13454">
            <v>1</v>
          </cell>
          <cell r="E13454" t="str">
            <v>N</v>
          </cell>
        </row>
        <row r="13455">
          <cell r="C13455">
            <v>0</v>
          </cell>
          <cell r="D13455">
            <v>1</v>
          </cell>
          <cell r="E13455" t="str">
            <v>N</v>
          </cell>
        </row>
        <row r="13456">
          <cell r="C13456">
            <v>0</v>
          </cell>
          <cell r="D13456">
            <v>1</v>
          </cell>
          <cell r="E13456" t="str">
            <v>N</v>
          </cell>
        </row>
        <row r="13457">
          <cell r="C13457">
            <v>0</v>
          </cell>
          <cell r="D13457">
            <v>1</v>
          </cell>
          <cell r="E13457" t="str">
            <v>N</v>
          </cell>
        </row>
        <row r="13458">
          <cell r="C13458">
            <v>0</v>
          </cell>
          <cell r="D13458">
            <v>1</v>
          </cell>
          <cell r="E13458" t="str">
            <v>N</v>
          </cell>
        </row>
        <row r="13459">
          <cell r="C13459">
            <v>0</v>
          </cell>
          <cell r="D13459">
            <v>1</v>
          </cell>
          <cell r="E13459" t="str">
            <v>N</v>
          </cell>
        </row>
        <row r="13460">
          <cell r="C13460">
            <v>0</v>
          </cell>
          <cell r="D13460">
            <v>1</v>
          </cell>
          <cell r="E13460" t="str">
            <v>N</v>
          </cell>
        </row>
        <row r="13461">
          <cell r="C13461">
            <v>0</v>
          </cell>
          <cell r="D13461">
            <v>1</v>
          </cell>
          <cell r="E13461" t="str">
            <v>N</v>
          </cell>
        </row>
        <row r="13462">
          <cell r="C13462">
            <v>0</v>
          </cell>
          <cell r="D13462">
            <v>1</v>
          </cell>
          <cell r="E13462" t="str">
            <v>N</v>
          </cell>
        </row>
        <row r="13463">
          <cell r="C13463">
            <v>0</v>
          </cell>
          <cell r="D13463">
            <v>1</v>
          </cell>
          <cell r="E13463" t="str">
            <v>N</v>
          </cell>
        </row>
        <row r="13464">
          <cell r="C13464">
            <v>0</v>
          </cell>
          <cell r="D13464">
            <v>1</v>
          </cell>
          <cell r="E13464" t="str">
            <v>N</v>
          </cell>
        </row>
        <row r="13465">
          <cell r="C13465">
            <v>0</v>
          </cell>
          <cell r="D13465">
            <v>1</v>
          </cell>
          <cell r="E13465" t="str">
            <v>N</v>
          </cell>
        </row>
        <row r="13466">
          <cell r="C13466">
            <v>0</v>
          </cell>
          <cell r="D13466">
            <v>1</v>
          </cell>
          <cell r="E13466" t="str">
            <v>N</v>
          </cell>
        </row>
        <row r="13467">
          <cell r="C13467">
            <v>0</v>
          </cell>
          <cell r="D13467">
            <v>1</v>
          </cell>
          <cell r="E13467" t="str">
            <v>N</v>
          </cell>
        </row>
        <row r="13468">
          <cell r="C13468">
            <v>0</v>
          </cell>
          <cell r="D13468">
            <v>1</v>
          </cell>
          <cell r="E13468" t="str">
            <v>N</v>
          </cell>
        </row>
        <row r="13469">
          <cell r="C13469">
            <v>0</v>
          </cell>
          <cell r="D13469">
            <v>1</v>
          </cell>
          <cell r="E13469" t="str">
            <v>N</v>
          </cell>
        </row>
        <row r="13470">
          <cell r="C13470">
            <v>0</v>
          </cell>
          <cell r="D13470">
            <v>1</v>
          </cell>
          <cell r="E13470" t="str">
            <v>N</v>
          </cell>
        </row>
        <row r="13471">
          <cell r="C13471">
            <v>0</v>
          </cell>
          <cell r="D13471">
            <v>1</v>
          </cell>
          <cell r="E13471" t="str">
            <v>N</v>
          </cell>
        </row>
        <row r="13472">
          <cell r="C13472">
            <v>0</v>
          </cell>
          <cell r="D13472">
            <v>1</v>
          </cell>
          <cell r="E13472" t="str">
            <v>N</v>
          </cell>
        </row>
        <row r="13473">
          <cell r="C13473">
            <v>0</v>
          </cell>
          <cell r="D13473">
            <v>1</v>
          </cell>
          <cell r="E13473" t="str">
            <v>N</v>
          </cell>
        </row>
        <row r="13474">
          <cell r="C13474">
            <v>0</v>
          </cell>
          <cell r="D13474">
            <v>1</v>
          </cell>
          <cell r="E13474" t="str">
            <v>N</v>
          </cell>
        </row>
        <row r="13475">
          <cell r="C13475">
            <v>0</v>
          </cell>
          <cell r="D13475">
            <v>1</v>
          </cell>
          <cell r="E13475" t="str">
            <v>N</v>
          </cell>
        </row>
        <row r="13476">
          <cell r="C13476">
            <v>0</v>
          </cell>
          <cell r="D13476">
            <v>1</v>
          </cell>
          <cell r="E13476" t="str">
            <v>N</v>
          </cell>
        </row>
        <row r="13477">
          <cell r="C13477">
            <v>0</v>
          </cell>
          <cell r="D13477">
            <v>1</v>
          </cell>
          <cell r="E13477" t="str">
            <v>N</v>
          </cell>
        </row>
        <row r="13478">
          <cell r="C13478">
            <v>0</v>
          </cell>
          <cell r="D13478">
            <v>1</v>
          </cell>
          <cell r="E13478" t="str">
            <v>N</v>
          </cell>
        </row>
        <row r="13479">
          <cell r="C13479">
            <v>0</v>
          </cell>
          <cell r="D13479">
            <v>1</v>
          </cell>
          <cell r="E13479" t="str">
            <v>N</v>
          </cell>
        </row>
        <row r="13480">
          <cell r="C13480">
            <v>0</v>
          </cell>
          <cell r="D13480">
            <v>1</v>
          </cell>
          <cell r="E13480" t="str">
            <v>N</v>
          </cell>
        </row>
        <row r="13481">
          <cell r="C13481">
            <v>0</v>
          </cell>
          <cell r="D13481">
            <v>1</v>
          </cell>
          <cell r="E13481" t="str">
            <v>N</v>
          </cell>
        </row>
        <row r="13482">
          <cell r="C13482">
            <v>0</v>
          </cell>
          <cell r="D13482">
            <v>1</v>
          </cell>
          <cell r="E13482" t="str">
            <v>N</v>
          </cell>
        </row>
        <row r="13483">
          <cell r="C13483">
            <v>0</v>
          </cell>
          <cell r="D13483">
            <v>1</v>
          </cell>
          <cell r="E13483" t="str">
            <v>N</v>
          </cell>
        </row>
        <row r="13484">
          <cell r="C13484">
            <v>0</v>
          </cell>
          <cell r="D13484">
            <v>1</v>
          </cell>
          <cell r="E13484" t="str">
            <v>N</v>
          </cell>
        </row>
        <row r="13485">
          <cell r="C13485">
            <v>0</v>
          </cell>
          <cell r="D13485">
            <v>1</v>
          </cell>
          <cell r="E13485" t="str">
            <v>N</v>
          </cell>
        </row>
        <row r="13486">
          <cell r="C13486">
            <v>0</v>
          </cell>
          <cell r="D13486">
            <v>1</v>
          </cell>
          <cell r="E13486" t="str">
            <v>N</v>
          </cell>
        </row>
        <row r="13487">
          <cell r="C13487">
            <v>0</v>
          </cell>
          <cell r="D13487">
            <v>1</v>
          </cell>
          <cell r="E13487" t="str">
            <v>N</v>
          </cell>
        </row>
        <row r="13488">
          <cell r="C13488">
            <v>0</v>
          </cell>
          <cell r="D13488">
            <v>1</v>
          </cell>
          <cell r="E13488" t="str">
            <v>N</v>
          </cell>
        </row>
        <row r="13489">
          <cell r="C13489">
            <v>0</v>
          </cell>
          <cell r="D13489">
            <v>1</v>
          </cell>
          <cell r="E13489" t="str">
            <v>N</v>
          </cell>
        </row>
        <row r="13490">
          <cell r="C13490">
            <v>0</v>
          </cell>
          <cell r="D13490">
            <v>1</v>
          </cell>
          <cell r="E13490" t="str">
            <v>N</v>
          </cell>
        </row>
        <row r="13491">
          <cell r="C13491">
            <v>0</v>
          </cell>
          <cell r="D13491">
            <v>1</v>
          </cell>
          <cell r="E13491" t="str">
            <v>N</v>
          </cell>
        </row>
        <row r="13492">
          <cell r="C13492">
            <v>0</v>
          </cell>
          <cell r="D13492">
            <v>1</v>
          </cell>
          <cell r="E13492" t="str">
            <v>N</v>
          </cell>
        </row>
        <row r="13493">
          <cell r="C13493">
            <v>0</v>
          </cell>
          <cell r="D13493">
            <v>1</v>
          </cell>
          <cell r="E13493" t="str">
            <v>N</v>
          </cell>
        </row>
        <row r="13494">
          <cell r="C13494">
            <v>0</v>
          </cell>
          <cell r="D13494">
            <v>1</v>
          </cell>
          <cell r="E13494" t="str">
            <v>N</v>
          </cell>
        </row>
        <row r="13495">
          <cell r="C13495">
            <v>0</v>
          </cell>
          <cell r="D13495">
            <v>1</v>
          </cell>
          <cell r="E13495" t="str">
            <v>N</v>
          </cell>
        </row>
        <row r="13496">
          <cell r="C13496">
            <v>0</v>
          </cell>
          <cell r="D13496">
            <v>1</v>
          </cell>
          <cell r="E13496" t="str">
            <v>N</v>
          </cell>
        </row>
        <row r="13497">
          <cell r="C13497">
            <v>0</v>
          </cell>
          <cell r="D13497">
            <v>1</v>
          </cell>
          <cell r="E13497" t="str">
            <v>N</v>
          </cell>
        </row>
        <row r="13498">
          <cell r="C13498">
            <v>0</v>
          </cell>
          <cell r="D13498">
            <v>1</v>
          </cell>
          <cell r="E13498" t="str">
            <v>N</v>
          </cell>
        </row>
        <row r="13499">
          <cell r="C13499">
            <v>0</v>
          </cell>
          <cell r="D13499">
            <v>1</v>
          </cell>
          <cell r="E13499" t="str">
            <v>N</v>
          </cell>
        </row>
        <row r="13500">
          <cell r="C13500">
            <v>0</v>
          </cell>
          <cell r="D13500">
            <v>1</v>
          </cell>
          <cell r="E13500" t="str">
            <v>N</v>
          </cell>
        </row>
        <row r="13501">
          <cell r="C13501">
            <v>0</v>
          </cell>
          <cell r="D13501">
            <v>1</v>
          </cell>
          <cell r="E13501" t="str">
            <v>N</v>
          </cell>
        </row>
        <row r="13502">
          <cell r="C13502">
            <v>0</v>
          </cell>
          <cell r="D13502">
            <v>1</v>
          </cell>
          <cell r="E13502" t="str">
            <v>N</v>
          </cell>
        </row>
        <row r="13503">
          <cell r="C13503">
            <v>0</v>
          </cell>
          <cell r="D13503">
            <v>1</v>
          </cell>
          <cell r="E13503" t="str">
            <v>N</v>
          </cell>
        </row>
        <row r="13504">
          <cell r="C13504">
            <v>0</v>
          </cell>
          <cell r="D13504">
            <v>1</v>
          </cell>
          <cell r="E13504" t="str">
            <v>N</v>
          </cell>
        </row>
        <row r="13505">
          <cell r="C13505">
            <v>0</v>
          </cell>
          <cell r="D13505">
            <v>1</v>
          </cell>
          <cell r="E13505" t="str">
            <v>N</v>
          </cell>
        </row>
        <row r="13506">
          <cell r="C13506">
            <v>0</v>
          </cell>
          <cell r="D13506">
            <v>1</v>
          </cell>
          <cell r="E13506" t="str">
            <v>N</v>
          </cell>
        </row>
        <row r="13507">
          <cell r="C13507">
            <v>0</v>
          </cell>
          <cell r="D13507">
            <v>1</v>
          </cell>
          <cell r="E13507" t="str">
            <v>N</v>
          </cell>
        </row>
        <row r="13508">
          <cell r="C13508">
            <v>0</v>
          </cell>
          <cell r="D13508">
            <v>1</v>
          </cell>
          <cell r="E13508" t="str">
            <v>N</v>
          </cell>
        </row>
        <row r="13509">
          <cell r="C13509">
            <v>0</v>
          </cell>
          <cell r="D13509">
            <v>1</v>
          </cell>
          <cell r="E13509" t="str">
            <v>N</v>
          </cell>
        </row>
        <row r="13510">
          <cell r="C13510">
            <v>0</v>
          </cell>
          <cell r="D13510">
            <v>1</v>
          </cell>
          <cell r="E13510" t="str">
            <v>N</v>
          </cell>
        </row>
        <row r="13511">
          <cell r="C13511">
            <v>0</v>
          </cell>
          <cell r="D13511">
            <v>1</v>
          </cell>
          <cell r="E13511" t="str">
            <v>N</v>
          </cell>
        </row>
        <row r="13512">
          <cell r="C13512">
            <v>0</v>
          </cell>
          <cell r="D13512">
            <v>1</v>
          </cell>
          <cell r="E13512" t="str">
            <v>N</v>
          </cell>
        </row>
        <row r="13513">
          <cell r="C13513">
            <v>0</v>
          </cell>
          <cell r="D13513">
            <v>1</v>
          </cell>
          <cell r="E13513" t="str">
            <v>N</v>
          </cell>
        </row>
        <row r="13514">
          <cell r="C13514">
            <v>0</v>
          </cell>
          <cell r="D13514">
            <v>1</v>
          </cell>
          <cell r="E13514" t="str">
            <v>N</v>
          </cell>
        </row>
        <row r="13515">
          <cell r="C13515">
            <v>0</v>
          </cell>
          <cell r="D13515">
            <v>1</v>
          </cell>
          <cell r="E13515" t="str">
            <v>N</v>
          </cell>
        </row>
        <row r="13516">
          <cell r="C13516">
            <v>0</v>
          </cell>
          <cell r="D13516">
            <v>1</v>
          </cell>
          <cell r="E13516" t="str">
            <v>N</v>
          </cell>
        </row>
        <row r="13517">
          <cell r="C13517">
            <v>0</v>
          </cell>
          <cell r="D13517">
            <v>1</v>
          </cell>
          <cell r="E13517" t="str">
            <v>N</v>
          </cell>
        </row>
        <row r="13518">
          <cell r="C13518">
            <v>0</v>
          </cell>
          <cell r="D13518">
            <v>1</v>
          </cell>
          <cell r="E13518" t="str">
            <v>N</v>
          </cell>
        </row>
        <row r="13519">
          <cell r="C13519">
            <v>0</v>
          </cell>
          <cell r="D13519">
            <v>1</v>
          </cell>
          <cell r="E13519" t="str">
            <v>N</v>
          </cell>
        </row>
        <row r="13520">
          <cell r="C13520">
            <v>0</v>
          </cell>
          <cell r="D13520">
            <v>1</v>
          </cell>
          <cell r="E13520" t="str">
            <v>N</v>
          </cell>
        </row>
        <row r="13521">
          <cell r="C13521">
            <v>0</v>
          </cell>
          <cell r="D13521">
            <v>1</v>
          </cell>
          <cell r="E13521" t="str">
            <v>N</v>
          </cell>
        </row>
        <row r="13522">
          <cell r="C13522">
            <v>0</v>
          </cell>
          <cell r="D13522">
            <v>1</v>
          </cell>
          <cell r="E13522" t="str">
            <v>N</v>
          </cell>
        </row>
        <row r="13523">
          <cell r="C13523">
            <v>0</v>
          </cell>
          <cell r="D13523">
            <v>1</v>
          </cell>
          <cell r="E13523" t="str">
            <v>N</v>
          </cell>
        </row>
        <row r="13524">
          <cell r="C13524">
            <v>0</v>
          </cell>
          <cell r="D13524">
            <v>1</v>
          </cell>
          <cell r="E13524" t="str">
            <v>N</v>
          </cell>
        </row>
        <row r="13525">
          <cell r="C13525">
            <v>0</v>
          </cell>
          <cell r="D13525">
            <v>1</v>
          </cell>
          <cell r="E13525" t="str">
            <v>N</v>
          </cell>
        </row>
        <row r="13526">
          <cell r="C13526">
            <v>0</v>
          </cell>
          <cell r="D13526">
            <v>1</v>
          </cell>
          <cell r="E13526" t="str">
            <v>N</v>
          </cell>
        </row>
        <row r="13527">
          <cell r="C13527">
            <v>0</v>
          </cell>
          <cell r="D13527">
            <v>1</v>
          </cell>
          <cell r="E13527" t="str">
            <v>N</v>
          </cell>
        </row>
        <row r="13528">
          <cell r="C13528">
            <v>0</v>
          </cell>
          <cell r="D13528">
            <v>1</v>
          </cell>
          <cell r="E13528" t="str">
            <v>N</v>
          </cell>
        </row>
        <row r="13529">
          <cell r="C13529">
            <v>0</v>
          </cell>
          <cell r="D13529">
            <v>1</v>
          </cell>
          <cell r="E13529" t="str">
            <v>N</v>
          </cell>
        </row>
        <row r="13530">
          <cell r="C13530">
            <v>0</v>
          </cell>
          <cell r="D13530">
            <v>1</v>
          </cell>
          <cell r="E13530" t="str">
            <v>N</v>
          </cell>
        </row>
        <row r="13531">
          <cell r="C13531">
            <v>0</v>
          </cell>
          <cell r="D13531">
            <v>1</v>
          </cell>
          <cell r="E13531" t="str">
            <v>N</v>
          </cell>
        </row>
        <row r="13532">
          <cell r="C13532">
            <v>0</v>
          </cell>
          <cell r="D13532">
            <v>1</v>
          </cell>
          <cell r="E13532" t="str">
            <v>N</v>
          </cell>
        </row>
        <row r="13533">
          <cell r="C13533">
            <v>0</v>
          </cell>
          <cell r="D13533">
            <v>1</v>
          </cell>
          <cell r="E13533" t="str">
            <v>N</v>
          </cell>
        </row>
        <row r="13534">
          <cell r="C13534">
            <v>0</v>
          </cell>
          <cell r="D13534">
            <v>1</v>
          </cell>
          <cell r="E13534" t="str">
            <v>N</v>
          </cell>
        </row>
        <row r="13535">
          <cell r="C13535">
            <v>0</v>
          </cell>
          <cell r="D13535">
            <v>1</v>
          </cell>
          <cell r="E13535" t="str">
            <v>N</v>
          </cell>
        </row>
        <row r="13536">
          <cell r="C13536">
            <v>0</v>
          </cell>
          <cell r="D13536">
            <v>1</v>
          </cell>
          <cell r="E13536" t="str">
            <v>N</v>
          </cell>
        </row>
        <row r="13537">
          <cell r="C13537">
            <v>0</v>
          </cell>
          <cell r="D13537">
            <v>1</v>
          </cell>
          <cell r="E13537" t="str">
            <v>N</v>
          </cell>
        </row>
        <row r="13538">
          <cell r="C13538">
            <v>0</v>
          </cell>
          <cell r="D13538">
            <v>1</v>
          </cell>
          <cell r="E13538" t="str">
            <v>N</v>
          </cell>
        </row>
        <row r="13539">
          <cell r="C13539">
            <v>0</v>
          </cell>
          <cell r="D13539">
            <v>1</v>
          </cell>
          <cell r="E13539" t="str">
            <v>N</v>
          </cell>
        </row>
        <row r="13540">
          <cell r="C13540">
            <v>0</v>
          </cell>
          <cell r="D13540">
            <v>1</v>
          </cell>
          <cell r="E13540" t="str">
            <v>N</v>
          </cell>
        </row>
        <row r="13541">
          <cell r="C13541">
            <v>0</v>
          </cell>
          <cell r="D13541">
            <v>1</v>
          </cell>
          <cell r="E13541" t="str">
            <v>N</v>
          </cell>
        </row>
        <row r="13542">
          <cell r="C13542">
            <v>0</v>
          </cell>
          <cell r="D13542">
            <v>1</v>
          </cell>
          <cell r="E13542" t="str">
            <v>N</v>
          </cell>
        </row>
        <row r="13543">
          <cell r="C13543">
            <v>0</v>
          </cell>
          <cell r="D13543">
            <v>1</v>
          </cell>
          <cell r="E13543" t="str">
            <v>N</v>
          </cell>
        </row>
        <row r="13544">
          <cell r="C13544">
            <v>0</v>
          </cell>
          <cell r="D13544">
            <v>1</v>
          </cell>
          <cell r="E13544" t="str">
            <v>N</v>
          </cell>
        </row>
        <row r="13545">
          <cell r="C13545">
            <v>0</v>
          </cell>
          <cell r="D13545">
            <v>1</v>
          </cell>
          <cell r="E13545" t="str">
            <v>N</v>
          </cell>
        </row>
        <row r="13546">
          <cell r="C13546">
            <v>0</v>
          </cell>
          <cell r="D13546">
            <v>1</v>
          </cell>
          <cell r="E13546" t="str">
            <v>N</v>
          </cell>
        </row>
        <row r="13547">
          <cell r="C13547">
            <v>0</v>
          </cell>
          <cell r="D13547">
            <v>1</v>
          </cell>
          <cell r="E13547" t="str">
            <v>N</v>
          </cell>
        </row>
        <row r="13548">
          <cell r="C13548">
            <v>0</v>
          </cell>
          <cell r="D13548">
            <v>1</v>
          </cell>
          <cell r="E13548" t="str">
            <v>N</v>
          </cell>
        </row>
        <row r="13549">
          <cell r="C13549">
            <v>0</v>
          </cell>
          <cell r="D13549">
            <v>1</v>
          </cell>
          <cell r="E13549" t="str">
            <v>N</v>
          </cell>
        </row>
        <row r="13550">
          <cell r="C13550">
            <v>0</v>
          </cell>
          <cell r="D13550">
            <v>1</v>
          </cell>
          <cell r="E13550" t="str">
            <v>N</v>
          </cell>
        </row>
        <row r="13551">
          <cell r="C13551">
            <v>0</v>
          </cell>
          <cell r="D13551">
            <v>1</v>
          </cell>
          <cell r="E13551" t="str">
            <v>N</v>
          </cell>
        </row>
        <row r="13552">
          <cell r="C13552">
            <v>0</v>
          </cell>
          <cell r="D13552">
            <v>1</v>
          </cell>
          <cell r="E13552" t="str">
            <v>N</v>
          </cell>
        </row>
        <row r="13553">
          <cell r="C13553">
            <v>0</v>
          </cell>
          <cell r="D13553">
            <v>1</v>
          </cell>
          <cell r="E13553" t="str">
            <v>N</v>
          </cell>
        </row>
        <row r="13554">
          <cell r="C13554">
            <v>0</v>
          </cell>
          <cell r="D13554">
            <v>1</v>
          </cell>
          <cell r="E13554" t="str">
            <v>N</v>
          </cell>
        </row>
        <row r="13555">
          <cell r="C13555">
            <v>0</v>
          </cell>
          <cell r="D13555">
            <v>1</v>
          </cell>
          <cell r="E13555" t="str">
            <v>N</v>
          </cell>
        </row>
        <row r="13556">
          <cell r="C13556">
            <v>0</v>
          </cell>
          <cell r="D13556">
            <v>1</v>
          </cell>
          <cell r="E13556" t="str">
            <v>N</v>
          </cell>
        </row>
        <row r="13557">
          <cell r="C13557">
            <v>0</v>
          </cell>
          <cell r="D13557">
            <v>1</v>
          </cell>
          <cell r="E13557" t="str">
            <v>N</v>
          </cell>
        </row>
        <row r="13558">
          <cell r="C13558">
            <v>0</v>
          </cell>
          <cell r="D13558">
            <v>1</v>
          </cell>
          <cell r="E13558" t="str">
            <v>N</v>
          </cell>
        </row>
        <row r="13559">
          <cell r="C13559">
            <v>0</v>
          </cell>
          <cell r="D13559">
            <v>1</v>
          </cell>
          <cell r="E13559" t="str">
            <v>N</v>
          </cell>
        </row>
        <row r="13560">
          <cell r="C13560">
            <v>0</v>
          </cell>
          <cell r="D13560">
            <v>1</v>
          </cell>
          <cell r="E13560" t="str">
            <v>N</v>
          </cell>
        </row>
        <row r="13561">
          <cell r="C13561">
            <v>0</v>
          </cell>
          <cell r="D13561">
            <v>1</v>
          </cell>
          <cell r="E13561" t="str">
            <v>N</v>
          </cell>
        </row>
        <row r="13562">
          <cell r="C13562" t="e">
            <v>#DIV/0!</v>
          </cell>
          <cell r="E13562" t="str">
            <v>N</v>
          </cell>
        </row>
        <row r="13563">
          <cell r="C13563" t="e">
            <v>#DIV/0!</v>
          </cell>
          <cell r="E13563" t="str">
            <v>N</v>
          </cell>
        </row>
        <row r="13564">
          <cell r="C13564" t="e">
            <v>#DIV/0!</v>
          </cell>
          <cell r="E13564" t="str">
            <v>N</v>
          </cell>
        </row>
        <row r="13565">
          <cell r="C13565" t="e">
            <v>#DIV/0!</v>
          </cell>
          <cell r="E13565" t="str">
            <v>N</v>
          </cell>
        </row>
        <row r="13566">
          <cell r="C13566" t="e">
            <v>#DIV/0!</v>
          </cell>
          <cell r="E13566" t="str">
            <v>N</v>
          </cell>
        </row>
        <row r="13567">
          <cell r="C13567" t="e">
            <v>#DIV/0!</v>
          </cell>
          <cell r="E13567" t="str">
            <v>N</v>
          </cell>
        </row>
        <row r="13568">
          <cell r="C13568" t="e">
            <v>#DIV/0!</v>
          </cell>
          <cell r="E13568" t="str">
            <v>N</v>
          </cell>
        </row>
        <row r="13569">
          <cell r="C13569" t="e">
            <v>#DIV/0!</v>
          </cell>
          <cell r="E13569" t="str">
            <v>N</v>
          </cell>
        </row>
        <row r="13570">
          <cell r="C13570" t="e">
            <v>#DIV/0!</v>
          </cell>
          <cell r="E13570" t="str">
            <v>N</v>
          </cell>
        </row>
        <row r="13571">
          <cell r="C13571" t="e">
            <v>#DIV/0!</v>
          </cell>
          <cell r="E13571" t="str">
            <v>N</v>
          </cell>
        </row>
        <row r="13572">
          <cell r="C13572" t="e">
            <v>#DIV/0!</v>
          </cell>
          <cell r="E13572" t="str">
            <v>N</v>
          </cell>
        </row>
        <row r="13573">
          <cell r="C13573" t="e">
            <v>#DIV/0!</v>
          </cell>
          <cell r="E13573" t="str">
            <v>N</v>
          </cell>
        </row>
        <row r="13574">
          <cell r="C13574" t="e">
            <v>#DIV/0!</v>
          </cell>
          <cell r="E13574" t="str">
            <v>N</v>
          </cell>
        </row>
        <row r="13575">
          <cell r="C13575" t="e">
            <v>#DIV/0!</v>
          </cell>
          <cell r="E13575" t="str">
            <v>N</v>
          </cell>
        </row>
        <row r="13576">
          <cell r="C13576" t="e">
            <v>#DIV/0!</v>
          </cell>
          <cell r="E13576" t="str">
            <v>N</v>
          </cell>
        </row>
        <row r="13577">
          <cell r="C13577" t="e">
            <v>#DIV/0!</v>
          </cell>
          <cell r="E13577" t="str">
            <v>N</v>
          </cell>
        </row>
        <row r="13578">
          <cell r="C13578" t="e">
            <v>#DIV/0!</v>
          </cell>
          <cell r="E13578" t="str">
            <v>N</v>
          </cell>
        </row>
        <row r="13579">
          <cell r="C13579" t="e">
            <v>#DIV/0!</v>
          </cell>
          <cell r="E13579" t="str">
            <v>N</v>
          </cell>
        </row>
        <row r="13580">
          <cell r="C13580" t="e">
            <v>#DIV/0!</v>
          </cell>
          <cell r="E13580" t="str">
            <v>N</v>
          </cell>
        </row>
        <row r="13581">
          <cell r="C13581" t="e">
            <v>#DIV/0!</v>
          </cell>
          <cell r="E13581" t="str">
            <v>N</v>
          </cell>
        </row>
        <row r="13582">
          <cell r="C13582" t="e">
            <v>#DIV/0!</v>
          </cell>
          <cell r="E13582" t="str">
            <v>N</v>
          </cell>
        </row>
        <row r="13583">
          <cell r="C13583" t="e">
            <v>#DIV/0!</v>
          </cell>
          <cell r="E13583" t="str">
            <v>N</v>
          </cell>
        </row>
        <row r="13584">
          <cell r="C13584" t="e">
            <v>#DIV/0!</v>
          </cell>
          <cell r="E13584" t="str">
            <v>N</v>
          </cell>
        </row>
        <row r="13585">
          <cell r="C13585" t="e">
            <v>#DIV/0!</v>
          </cell>
          <cell r="E13585" t="str">
            <v>N</v>
          </cell>
        </row>
        <row r="13586">
          <cell r="C13586" t="e">
            <v>#DIV/0!</v>
          </cell>
          <cell r="E13586" t="str">
            <v>N</v>
          </cell>
        </row>
        <row r="13587">
          <cell r="C13587" t="e">
            <v>#DIV/0!</v>
          </cell>
          <cell r="E13587" t="str">
            <v>N</v>
          </cell>
        </row>
        <row r="13588">
          <cell r="C13588" t="e">
            <v>#DIV/0!</v>
          </cell>
          <cell r="E13588" t="str">
            <v>N</v>
          </cell>
        </row>
        <row r="13589">
          <cell r="C13589" t="e">
            <v>#DIV/0!</v>
          </cell>
          <cell r="E13589" t="str">
            <v>N</v>
          </cell>
        </row>
        <row r="13590">
          <cell r="C13590" t="e">
            <v>#DIV/0!</v>
          </cell>
          <cell r="E13590" t="str">
            <v>N</v>
          </cell>
        </row>
        <row r="13591">
          <cell r="C13591" t="e">
            <v>#DIV/0!</v>
          </cell>
          <cell r="E13591" t="str">
            <v>N</v>
          </cell>
        </row>
        <row r="13592">
          <cell r="C13592" t="e">
            <v>#DIV/0!</v>
          </cell>
          <cell r="E13592" t="str">
            <v>N</v>
          </cell>
        </row>
        <row r="13593">
          <cell r="C13593" t="e">
            <v>#DIV/0!</v>
          </cell>
          <cell r="E13593" t="str">
            <v>N</v>
          </cell>
        </row>
        <row r="13594">
          <cell r="C13594" t="e">
            <v>#DIV/0!</v>
          </cell>
          <cell r="E13594" t="str">
            <v>N</v>
          </cell>
        </row>
        <row r="13595">
          <cell r="C13595" t="e">
            <v>#DIV/0!</v>
          </cell>
          <cell r="E13595" t="str">
            <v>N</v>
          </cell>
        </row>
        <row r="13596">
          <cell r="C13596" t="e">
            <v>#DIV/0!</v>
          </cell>
          <cell r="E13596" t="str">
            <v>N</v>
          </cell>
        </row>
        <row r="13597">
          <cell r="C13597" t="e">
            <v>#DIV/0!</v>
          </cell>
          <cell r="E13597" t="str">
            <v>N</v>
          </cell>
        </row>
        <row r="13598">
          <cell r="C13598" t="e">
            <v>#DIV/0!</v>
          </cell>
          <cell r="E13598" t="str">
            <v>N</v>
          </cell>
        </row>
        <row r="13599">
          <cell r="C13599" t="e">
            <v>#DIV/0!</v>
          </cell>
          <cell r="E13599" t="str">
            <v>N</v>
          </cell>
        </row>
        <row r="13600">
          <cell r="C13600" t="e">
            <v>#DIV/0!</v>
          </cell>
          <cell r="E13600" t="str">
            <v>N</v>
          </cell>
        </row>
        <row r="13601">
          <cell r="C13601" t="e">
            <v>#DIV/0!</v>
          </cell>
          <cell r="E13601" t="str">
            <v>N</v>
          </cell>
        </row>
        <row r="13602">
          <cell r="C13602" t="e">
            <v>#DIV/0!</v>
          </cell>
          <cell r="E13602" t="str">
            <v>N</v>
          </cell>
        </row>
        <row r="13603">
          <cell r="C13603" t="e">
            <v>#DIV/0!</v>
          </cell>
          <cell r="E13603" t="str">
            <v>N</v>
          </cell>
        </row>
        <row r="13604">
          <cell r="C13604" t="e">
            <v>#DIV/0!</v>
          </cell>
          <cell r="E13604" t="str">
            <v>N</v>
          </cell>
        </row>
        <row r="13605">
          <cell r="C13605" t="e">
            <v>#DIV/0!</v>
          </cell>
          <cell r="E13605" t="str">
            <v>N</v>
          </cell>
        </row>
        <row r="13606">
          <cell r="C13606" t="e">
            <v>#DIV/0!</v>
          </cell>
          <cell r="E13606" t="str">
            <v>N</v>
          </cell>
        </row>
        <row r="13607">
          <cell r="C13607" t="e">
            <v>#DIV/0!</v>
          </cell>
          <cell r="E13607" t="str">
            <v>N</v>
          </cell>
        </row>
        <row r="13608">
          <cell r="C13608" t="e">
            <v>#DIV/0!</v>
          </cell>
          <cell r="E13608" t="str">
            <v>N</v>
          </cell>
        </row>
        <row r="13609">
          <cell r="C13609" t="e">
            <v>#DIV/0!</v>
          </cell>
          <cell r="E13609" t="str">
            <v>N</v>
          </cell>
        </row>
        <row r="13610">
          <cell r="C13610" t="e">
            <v>#DIV/0!</v>
          </cell>
          <cell r="E13610" t="str">
            <v>N</v>
          </cell>
        </row>
        <row r="13611">
          <cell r="C13611" t="e">
            <v>#DIV/0!</v>
          </cell>
          <cell r="E13611" t="str">
            <v>N</v>
          </cell>
        </row>
        <row r="13612">
          <cell r="C13612" t="e">
            <v>#DIV/0!</v>
          </cell>
          <cell r="E13612" t="str">
            <v>N</v>
          </cell>
        </row>
        <row r="13613">
          <cell r="C13613" t="e">
            <v>#DIV/0!</v>
          </cell>
          <cell r="E13613" t="str">
            <v>N</v>
          </cell>
        </row>
        <row r="13614">
          <cell r="C13614" t="e">
            <v>#DIV/0!</v>
          </cell>
          <cell r="E13614" t="str">
            <v>N</v>
          </cell>
        </row>
        <row r="13615">
          <cell r="C13615" t="e">
            <v>#DIV/0!</v>
          </cell>
          <cell r="E13615" t="str">
            <v>N</v>
          </cell>
        </row>
        <row r="13616">
          <cell r="C13616" t="e">
            <v>#DIV/0!</v>
          </cell>
          <cell r="E13616" t="str">
            <v>N</v>
          </cell>
        </row>
        <row r="13617">
          <cell r="C13617" t="e">
            <v>#DIV/0!</v>
          </cell>
          <cell r="E13617" t="str">
            <v>N</v>
          </cell>
        </row>
        <row r="13618">
          <cell r="C13618" t="e">
            <v>#DIV/0!</v>
          </cell>
          <cell r="E13618" t="str">
            <v>N</v>
          </cell>
        </row>
        <row r="13619">
          <cell r="C13619" t="e">
            <v>#DIV/0!</v>
          </cell>
          <cell r="E13619" t="str">
            <v>N</v>
          </cell>
        </row>
        <row r="13620">
          <cell r="C13620" t="e">
            <v>#DIV/0!</v>
          </cell>
          <cell r="E13620" t="str">
            <v>N</v>
          </cell>
        </row>
        <row r="13621">
          <cell r="C13621" t="e">
            <v>#DIV/0!</v>
          </cell>
          <cell r="E13621" t="str">
            <v>N</v>
          </cell>
        </row>
        <row r="13622">
          <cell r="C13622" t="e">
            <v>#DIV/0!</v>
          </cell>
          <cell r="E13622" t="str">
            <v>N</v>
          </cell>
        </row>
        <row r="13623">
          <cell r="C13623" t="e">
            <v>#DIV/0!</v>
          </cell>
          <cell r="E13623" t="str">
            <v>N</v>
          </cell>
        </row>
        <row r="13624">
          <cell r="C13624" t="e">
            <v>#DIV/0!</v>
          </cell>
          <cell r="E13624" t="str">
            <v>N</v>
          </cell>
        </row>
        <row r="13625">
          <cell r="C13625" t="e">
            <v>#DIV/0!</v>
          </cell>
          <cell r="E13625" t="str">
            <v>N</v>
          </cell>
        </row>
        <row r="13626">
          <cell r="C13626" t="e">
            <v>#DIV/0!</v>
          </cell>
          <cell r="E13626" t="str">
            <v>N</v>
          </cell>
        </row>
        <row r="13627">
          <cell r="C13627" t="e">
            <v>#DIV/0!</v>
          </cell>
          <cell r="E13627" t="str">
            <v>N</v>
          </cell>
        </row>
        <row r="13628">
          <cell r="C13628" t="e">
            <v>#DIV/0!</v>
          </cell>
          <cell r="E13628" t="str">
            <v>N</v>
          </cell>
        </row>
        <row r="13629">
          <cell r="C13629" t="e">
            <v>#DIV/0!</v>
          </cell>
          <cell r="E13629" t="str">
            <v>N</v>
          </cell>
        </row>
        <row r="13630">
          <cell r="C13630" t="e">
            <v>#DIV/0!</v>
          </cell>
          <cell r="E13630" t="str">
            <v>N</v>
          </cell>
        </row>
        <row r="13631">
          <cell r="C13631" t="e">
            <v>#DIV/0!</v>
          </cell>
          <cell r="E13631" t="str">
            <v>N</v>
          </cell>
        </row>
        <row r="13632">
          <cell r="C13632" t="e">
            <v>#DIV/0!</v>
          </cell>
          <cell r="E13632" t="str">
            <v>N</v>
          </cell>
        </row>
        <row r="13633">
          <cell r="C13633" t="e">
            <v>#DIV/0!</v>
          </cell>
          <cell r="E13633" t="str">
            <v>N</v>
          </cell>
        </row>
        <row r="13634">
          <cell r="C13634" t="e">
            <v>#DIV/0!</v>
          </cell>
          <cell r="E13634" t="str">
            <v>N</v>
          </cell>
        </row>
        <row r="13635">
          <cell r="C13635" t="e">
            <v>#DIV/0!</v>
          </cell>
          <cell r="E13635" t="str">
            <v>N</v>
          </cell>
        </row>
        <row r="13636">
          <cell r="C13636" t="e">
            <v>#DIV/0!</v>
          </cell>
          <cell r="E13636" t="str">
            <v>N</v>
          </cell>
        </row>
        <row r="13637">
          <cell r="C13637" t="e">
            <v>#DIV/0!</v>
          </cell>
          <cell r="E13637" t="str">
            <v>N</v>
          </cell>
        </row>
        <row r="13638">
          <cell r="C13638" t="e">
            <v>#DIV/0!</v>
          </cell>
          <cell r="E13638" t="str">
            <v>N</v>
          </cell>
        </row>
        <row r="13639">
          <cell r="C13639" t="e">
            <v>#DIV/0!</v>
          </cell>
          <cell r="E13639" t="str">
            <v>N</v>
          </cell>
        </row>
        <row r="13640">
          <cell r="C13640" t="e">
            <v>#DIV/0!</v>
          </cell>
          <cell r="E13640" t="str">
            <v>N</v>
          </cell>
        </row>
        <row r="13641">
          <cell r="C13641" t="e">
            <v>#DIV/0!</v>
          </cell>
          <cell r="E13641" t="str">
            <v>N</v>
          </cell>
        </row>
        <row r="13642">
          <cell r="C13642" t="e">
            <v>#DIV/0!</v>
          </cell>
          <cell r="E13642" t="str">
            <v>N</v>
          </cell>
        </row>
        <row r="13643">
          <cell r="C13643" t="e">
            <v>#DIV/0!</v>
          </cell>
          <cell r="E13643" t="str">
            <v>N</v>
          </cell>
        </row>
        <row r="13644">
          <cell r="C13644" t="e">
            <v>#DIV/0!</v>
          </cell>
          <cell r="E13644" t="str">
            <v>N</v>
          </cell>
        </row>
        <row r="13645">
          <cell r="C13645" t="e">
            <v>#DIV/0!</v>
          </cell>
          <cell r="E13645" t="str">
            <v>N</v>
          </cell>
        </row>
        <row r="13646">
          <cell r="C13646" t="e">
            <v>#DIV/0!</v>
          </cell>
          <cell r="E13646" t="str">
            <v>N</v>
          </cell>
        </row>
        <row r="13647">
          <cell r="C13647" t="e">
            <v>#DIV/0!</v>
          </cell>
          <cell r="E13647" t="str">
            <v>N</v>
          </cell>
        </row>
        <row r="13648">
          <cell r="C13648" t="e">
            <v>#DIV/0!</v>
          </cell>
          <cell r="E13648" t="str">
            <v>N</v>
          </cell>
        </row>
        <row r="13649">
          <cell r="C13649" t="e">
            <v>#DIV/0!</v>
          </cell>
          <cell r="E13649" t="str">
            <v>N</v>
          </cell>
        </row>
        <row r="13650">
          <cell r="C13650" t="e">
            <v>#DIV/0!</v>
          </cell>
          <cell r="E13650" t="str">
            <v>N</v>
          </cell>
        </row>
        <row r="13651">
          <cell r="C13651" t="e">
            <v>#DIV/0!</v>
          </cell>
          <cell r="E13651" t="str">
            <v>N</v>
          </cell>
        </row>
        <row r="13652">
          <cell r="C13652" t="e">
            <v>#DIV/0!</v>
          </cell>
          <cell r="E13652" t="str">
            <v>N</v>
          </cell>
        </row>
        <row r="13653">
          <cell r="C13653" t="e">
            <v>#DIV/0!</v>
          </cell>
          <cell r="E13653" t="str">
            <v>N</v>
          </cell>
        </row>
        <row r="13654">
          <cell r="C13654" t="e">
            <v>#DIV/0!</v>
          </cell>
          <cell r="E13654" t="str">
            <v>N</v>
          </cell>
        </row>
        <row r="13655">
          <cell r="C13655" t="e">
            <v>#DIV/0!</v>
          </cell>
          <cell r="E13655" t="str">
            <v>N</v>
          </cell>
        </row>
        <row r="13656">
          <cell r="C13656" t="e">
            <v>#DIV/0!</v>
          </cell>
          <cell r="E13656" t="str">
            <v>N</v>
          </cell>
        </row>
        <row r="13657">
          <cell r="C13657" t="e">
            <v>#DIV/0!</v>
          </cell>
          <cell r="E13657" t="str">
            <v>N</v>
          </cell>
        </row>
        <row r="13658">
          <cell r="C13658" t="e">
            <v>#DIV/0!</v>
          </cell>
          <cell r="E13658" t="str">
            <v>N</v>
          </cell>
        </row>
        <row r="13659">
          <cell r="C13659" t="e">
            <v>#DIV/0!</v>
          </cell>
          <cell r="E13659" t="str">
            <v>N</v>
          </cell>
        </row>
        <row r="13660">
          <cell r="C13660" t="e">
            <v>#DIV/0!</v>
          </cell>
          <cell r="E13660" t="str">
            <v>N</v>
          </cell>
        </row>
        <row r="13661">
          <cell r="C13661" t="e">
            <v>#DIV/0!</v>
          </cell>
          <cell r="E13661" t="str">
            <v>N</v>
          </cell>
        </row>
        <row r="13662">
          <cell r="C13662" t="e">
            <v>#DIV/0!</v>
          </cell>
          <cell r="E13662" t="str">
            <v>N</v>
          </cell>
        </row>
        <row r="13663">
          <cell r="C13663" t="e">
            <v>#DIV/0!</v>
          </cell>
          <cell r="E13663" t="str">
            <v>N</v>
          </cell>
        </row>
        <row r="13664">
          <cell r="C13664" t="e">
            <v>#DIV/0!</v>
          </cell>
          <cell r="E13664" t="str">
            <v>N</v>
          </cell>
        </row>
        <row r="13665">
          <cell r="C13665" t="e">
            <v>#DIV/0!</v>
          </cell>
          <cell r="E13665" t="str">
            <v>N</v>
          </cell>
        </row>
        <row r="13666">
          <cell r="C13666" t="e">
            <v>#DIV/0!</v>
          </cell>
          <cell r="E13666" t="str">
            <v>N</v>
          </cell>
        </row>
        <row r="13667">
          <cell r="C13667" t="e">
            <v>#DIV/0!</v>
          </cell>
          <cell r="E13667" t="str">
            <v>N</v>
          </cell>
        </row>
        <row r="13668">
          <cell r="C13668" t="e">
            <v>#DIV/0!</v>
          </cell>
          <cell r="E13668" t="str">
            <v>N</v>
          </cell>
        </row>
        <row r="13669">
          <cell r="C13669" t="e">
            <v>#DIV/0!</v>
          </cell>
          <cell r="E13669" t="str">
            <v>N</v>
          </cell>
        </row>
        <row r="13670">
          <cell r="C13670" t="e">
            <v>#DIV/0!</v>
          </cell>
          <cell r="E13670" t="str">
            <v>N</v>
          </cell>
        </row>
        <row r="13671">
          <cell r="C13671" t="e">
            <v>#DIV/0!</v>
          </cell>
          <cell r="E13671" t="str">
            <v>N</v>
          </cell>
        </row>
        <row r="13672">
          <cell r="C13672" t="e">
            <v>#DIV/0!</v>
          </cell>
          <cell r="E13672" t="str">
            <v>N</v>
          </cell>
        </row>
        <row r="13673">
          <cell r="C13673" t="e">
            <v>#DIV/0!</v>
          </cell>
          <cell r="E13673" t="str">
            <v>N</v>
          </cell>
        </row>
        <row r="13674">
          <cell r="C13674" t="e">
            <v>#DIV/0!</v>
          </cell>
          <cell r="E13674" t="str">
            <v>N</v>
          </cell>
        </row>
        <row r="13675">
          <cell r="C13675" t="e">
            <v>#DIV/0!</v>
          </cell>
          <cell r="E13675" t="str">
            <v>N</v>
          </cell>
        </row>
        <row r="13676">
          <cell r="C13676" t="e">
            <v>#DIV/0!</v>
          </cell>
          <cell r="E13676" t="str">
            <v>N</v>
          </cell>
        </row>
        <row r="13677">
          <cell r="C13677" t="e">
            <v>#DIV/0!</v>
          </cell>
          <cell r="E13677" t="str">
            <v>N</v>
          </cell>
        </row>
        <row r="13678">
          <cell r="C13678" t="e">
            <v>#DIV/0!</v>
          </cell>
          <cell r="E13678" t="str">
            <v>N</v>
          </cell>
        </row>
        <row r="13679">
          <cell r="C13679" t="e">
            <v>#DIV/0!</v>
          </cell>
          <cell r="E13679" t="str">
            <v>N</v>
          </cell>
        </row>
        <row r="13680">
          <cell r="C13680" t="e">
            <v>#DIV/0!</v>
          </cell>
          <cell r="E13680" t="str">
            <v>N</v>
          </cell>
        </row>
        <row r="13681">
          <cell r="C13681" t="e">
            <v>#DIV/0!</v>
          </cell>
          <cell r="E13681" t="str">
            <v>N</v>
          </cell>
        </row>
        <row r="13682">
          <cell r="C13682" t="e">
            <v>#DIV/0!</v>
          </cell>
          <cell r="E13682" t="str">
            <v>N</v>
          </cell>
        </row>
        <row r="13683">
          <cell r="C13683" t="e">
            <v>#DIV/0!</v>
          </cell>
          <cell r="E13683" t="str">
            <v>N</v>
          </cell>
        </row>
        <row r="13684">
          <cell r="C13684" t="e">
            <v>#DIV/0!</v>
          </cell>
          <cell r="E13684" t="str">
            <v>N</v>
          </cell>
        </row>
        <row r="13685">
          <cell r="C13685" t="e">
            <v>#DIV/0!</v>
          </cell>
          <cell r="E13685" t="str">
            <v>N</v>
          </cell>
        </row>
        <row r="13686">
          <cell r="C13686" t="e">
            <v>#DIV/0!</v>
          </cell>
          <cell r="E13686" t="str">
            <v>N</v>
          </cell>
        </row>
        <row r="13687">
          <cell r="C13687" t="e">
            <v>#DIV/0!</v>
          </cell>
          <cell r="E13687" t="str">
            <v>N</v>
          </cell>
        </row>
        <row r="13688">
          <cell r="C13688" t="e">
            <v>#DIV/0!</v>
          </cell>
          <cell r="E13688" t="str">
            <v>N</v>
          </cell>
        </row>
        <row r="13689">
          <cell r="C13689" t="e">
            <v>#DIV/0!</v>
          </cell>
          <cell r="E13689" t="str">
            <v>N</v>
          </cell>
        </row>
        <row r="13690">
          <cell r="C13690" t="e">
            <v>#DIV/0!</v>
          </cell>
          <cell r="E13690" t="str">
            <v>N</v>
          </cell>
        </row>
        <row r="13691">
          <cell r="C13691" t="e">
            <v>#DIV/0!</v>
          </cell>
          <cell r="E13691" t="str">
            <v>N</v>
          </cell>
        </row>
        <row r="13692">
          <cell r="C13692" t="e">
            <v>#DIV/0!</v>
          </cell>
          <cell r="E13692" t="str">
            <v>N</v>
          </cell>
        </row>
        <row r="13693">
          <cell r="C13693" t="e">
            <v>#DIV/0!</v>
          </cell>
          <cell r="E13693" t="str">
            <v>N</v>
          </cell>
        </row>
        <row r="13694">
          <cell r="C13694" t="e">
            <v>#DIV/0!</v>
          </cell>
          <cell r="E13694" t="str">
            <v>N</v>
          </cell>
        </row>
        <row r="13695">
          <cell r="C13695" t="e">
            <v>#DIV/0!</v>
          </cell>
          <cell r="E13695" t="str">
            <v>N</v>
          </cell>
        </row>
        <row r="13696">
          <cell r="C13696" t="e">
            <v>#DIV/0!</v>
          </cell>
          <cell r="E13696" t="str">
            <v>N</v>
          </cell>
        </row>
        <row r="13697">
          <cell r="C13697" t="e">
            <v>#DIV/0!</v>
          </cell>
          <cell r="E13697" t="str">
            <v>N</v>
          </cell>
        </row>
        <row r="13698">
          <cell r="C13698" t="e">
            <v>#DIV/0!</v>
          </cell>
          <cell r="E13698" t="str">
            <v>N</v>
          </cell>
        </row>
        <row r="13699">
          <cell r="C13699" t="e">
            <v>#DIV/0!</v>
          </cell>
          <cell r="E13699" t="str">
            <v>N</v>
          </cell>
        </row>
        <row r="13700">
          <cell r="C13700" t="e">
            <v>#DIV/0!</v>
          </cell>
          <cell r="E13700" t="str">
            <v>N</v>
          </cell>
        </row>
        <row r="13701">
          <cell r="C13701" t="e">
            <v>#DIV/0!</v>
          </cell>
          <cell r="E13701" t="str">
            <v>N</v>
          </cell>
        </row>
        <row r="13702">
          <cell r="C13702" t="e">
            <v>#DIV/0!</v>
          </cell>
          <cell r="E13702" t="str">
            <v>N</v>
          </cell>
        </row>
        <row r="13703">
          <cell r="C13703" t="e">
            <v>#DIV/0!</v>
          </cell>
          <cell r="E13703" t="str">
            <v>N</v>
          </cell>
        </row>
        <row r="13704">
          <cell r="C13704" t="e">
            <v>#DIV/0!</v>
          </cell>
          <cell r="E13704" t="str">
            <v>N</v>
          </cell>
        </row>
        <row r="13705">
          <cell r="C13705" t="e">
            <v>#DIV/0!</v>
          </cell>
          <cell r="E13705" t="str">
            <v>N</v>
          </cell>
        </row>
        <row r="13706">
          <cell r="C13706" t="e">
            <v>#DIV/0!</v>
          </cell>
          <cell r="E13706" t="str">
            <v>N</v>
          </cell>
        </row>
        <row r="13707">
          <cell r="C13707" t="e">
            <v>#DIV/0!</v>
          </cell>
          <cell r="E13707" t="str">
            <v>N</v>
          </cell>
        </row>
        <row r="13708">
          <cell r="C13708" t="e">
            <v>#DIV/0!</v>
          </cell>
          <cell r="E13708" t="str">
            <v>N</v>
          </cell>
        </row>
        <row r="13709">
          <cell r="C13709" t="e">
            <v>#DIV/0!</v>
          </cell>
          <cell r="E13709" t="str">
            <v>N</v>
          </cell>
        </row>
        <row r="13710">
          <cell r="C13710" t="e">
            <v>#DIV/0!</v>
          </cell>
          <cell r="E13710" t="str">
            <v>N</v>
          </cell>
        </row>
        <row r="13711">
          <cell r="C13711" t="e">
            <v>#DIV/0!</v>
          </cell>
          <cell r="E13711" t="str">
            <v>N</v>
          </cell>
        </row>
        <row r="13712">
          <cell r="C13712" t="e">
            <v>#DIV/0!</v>
          </cell>
          <cell r="E13712" t="str">
            <v>N</v>
          </cell>
        </row>
        <row r="13713">
          <cell r="C13713" t="e">
            <v>#DIV/0!</v>
          </cell>
          <cell r="E13713" t="str">
            <v>N</v>
          </cell>
        </row>
        <row r="13714">
          <cell r="C13714" t="e">
            <v>#DIV/0!</v>
          </cell>
          <cell r="E13714" t="str">
            <v>N</v>
          </cell>
        </row>
        <row r="13715">
          <cell r="C13715" t="e">
            <v>#DIV/0!</v>
          </cell>
          <cell r="E13715" t="str">
            <v>N</v>
          </cell>
        </row>
        <row r="13716">
          <cell r="C13716" t="e">
            <v>#DIV/0!</v>
          </cell>
          <cell r="E13716" t="str">
            <v>N</v>
          </cell>
        </row>
        <row r="13717">
          <cell r="C13717" t="e">
            <v>#DIV/0!</v>
          </cell>
          <cell r="E13717" t="str">
            <v>N</v>
          </cell>
        </row>
        <row r="13718">
          <cell r="C13718" t="e">
            <v>#DIV/0!</v>
          </cell>
          <cell r="E13718" t="str">
            <v>N</v>
          </cell>
        </row>
        <row r="13719">
          <cell r="C13719" t="e">
            <v>#DIV/0!</v>
          </cell>
          <cell r="E13719" t="str">
            <v>N</v>
          </cell>
        </row>
        <row r="13720">
          <cell r="C13720" t="e">
            <v>#DIV/0!</v>
          </cell>
          <cell r="E13720" t="str">
            <v>N</v>
          </cell>
        </row>
        <row r="13721">
          <cell r="C13721" t="e">
            <v>#DIV/0!</v>
          </cell>
          <cell r="E13721" t="str">
            <v>N</v>
          </cell>
        </row>
        <row r="13722">
          <cell r="C13722" t="e">
            <v>#DIV/0!</v>
          </cell>
          <cell r="E13722" t="str">
            <v>N</v>
          </cell>
        </row>
        <row r="13723">
          <cell r="C13723" t="e">
            <v>#DIV/0!</v>
          </cell>
          <cell r="E13723" t="str">
            <v>N</v>
          </cell>
        </row>
        <row r="13724">
          <cell r="C13724" t="e">
            <v>#DIV/0!</v>
          </cell>
          <cell r="E13724" t="str">
            <v>N</v>
          </cell>
        </row>
        <row r="13725">
          <cell r="C13725" t="e">
            <v>#DIV/0!</v>
          </cell>
          <cell r="E13725" t="str">
            <v>N</v>
          </cell>
        </row>
        <row r="13726">
          <cell r="C13726" t="e">
            <v>#DIV/0!</v>
          </cell>
          <cell r="E13726" t="str">
            <v>N</v>
          </cell>
        </row>
        <row r="13727">
          <cell r="C13727" t="e">
            <v>#DIV/0!</v>
          </cell>
          <cell r="E13727" t="str">
            <v>N</v>
          </cell>
        </row>
        <row r="13728">
          <cell r="C13728" t="e">
            <v>#DIV/0!</v>
          </cell>
          <cell r="E13728" t="str">
            <v>N</v>
          </cell>
        </row>
        <row r="13729">
          <cell r="C13729" t="e">
            <v>#DIV/0!</v>
          </cell>
          <cell r="E13729" t="str">
            <v>N</v>
          </cell>
        </row>
        <row r="13730">
          <cell r="C13730" t="e">
            <v>#DIV/0!</v>
          </cell>
          <cell r="E13730" t="str">
            <v>N</v>
          </cell>
        </row>
        <row r="13731">
          <cell r="C13731" t="e">
            <v>#DIV/0!</v>
          </cell>
          <cell r="E13731" t="str">
            <v>N</v>
          </cell>
        </row>
        <row r="13732">
          <cell r="C13732" t="e">
            <v>#DIV/0!</v>
          </cell>
          <cell r="E13732" t="str">
            <v>N</v>
          </cell>
        </row>
        <row r="13733">
          <cell r="C13733" t="e">
            <v>#DIV/0!</v>
          </cell>
          <cell r="E13733" t="str">
            <v>N</v>
          </cell>
        </row>
        <row r="13734">
          <cell r="C13734" t="e">
            <v>#DIV/0!</v>
          </cell>
          <cell r="E13734" t="str">
            <v>N</v>
          </cell>
        </row>
        <row r="13735">
          <cell r="C13735" t="e">
            <v>#DIV/0!</v>
          </cell>
          <cell r="E13735" t="str">
            <v>N</v>
          </cell>
        </row>
        <row r="13736">
          <cell r="C13736" t="e">
            <v>#DIV/0!</v>
          </cell>
          <cell r="E13736" t="str">
            <v>N</v>
          </cell>
        </row>
        <row r="13737">
          <cell r="C13737" t="e">
            <v>#DIV/0!</v>
          </cell>
          <cell r="E13737" t="str">
            <v>N</v>
          </cell>
        </row>
        <row r="13738">
          <cell r="C13738" t="e">
            <v>#DIV/0!</v>
          </cell>
          <cell r="E13738" t="str">
            <v>N</v>
          </cell>
        </row>
        <row r="13739">
          <cell r="C13739" t="e">
            <v>#DIV/0!</v>
          </cell>
          <cell r="E13739" t="str">
            <v>N</v>
          </cell>
        </row>
        <row r="13740">
          <cell r="C13740" t="e">
            <v>#DIV/0!</v>
          </cell>
          <cell r="E13740" t="str">
            <v>N</v>
          </cell>
        </row>
        <row r="13741">
          <cell r="C13741" t="e">
            <v>#DIV/0!</v>
          </cell>
          <cell r="E13741" t="str">
            <v>N</v>
          </cell>
        </row>
        <row r="13742">
          <cell r="C13742" t="e">
            <v>#DIV/0!</v>
          </cell>
          <cell r="E13742" t="str">
            <v>N</v>
          </cell>
        </row>
        <row r="13743">
          <cell r="C13743" t="e">
            <v>#DIV/0!</v>
          </cell>
          <cell r="E13743" t="str">
            <v>N</v>
          </cell>
        </row>
        <row r="13744">
          <cell r="C13744" t="e">
            <v>#DIV/0!</v>
          </cell>
          <cell r="E13744" t="str">
            <v>N</v>
          </cell>
        </row>
        <row r="13745">
          <cell r="C13745" t="e">
            <v>#DIV/0!</v>
          </cell>
          <cell r="E13745" t="str">
            <v>N</v>
          </cell>
        </row>
        <row r="13746">
          <cell r="C13746" t="e">
            <v>#DIV/0!</v>
          </cell>
          <cell r="E13746" t="str">
            <v>N</v>
          </cell>
        </row>
        <row r="13747">
          <cell r="C13747" t="e">
            <v>#DIV/0!</v>
          </cell>
          <cell r="E13747" t="str">
            <v>N</v>
          </cell>
        </row>
        <row r="13748">
          <cell r="C13748" t="e">
            <v>#DIV/0!</v>
          </cell>
          <cell r="E13748" t="str">
            <v>N</v>
          </cell>
        </row>
        <row r="13749">
          <cell r="C13749" t="e">
            <v>#DIV/0!</v>
          </cell>
          <cell r="E13749" t="str">
            <v>N</v>
          </cell>
        </row>
        <row r="13750">
          <cell r="C13750" t="e">
            <v>#DIV/0!</v>
          </cell>
          <cell r="E13750" t="str">
            <v>N</v>
          </cell>
        </row>
        <row r="13751">
          <cell r="C13751" t="e">
            <v>#DIV/0!</v>
          </cell>
          <cell r="E13751" t="str">
            <v>N</v>
          </cell>
        </row>
        <row r="13752">
          <cell r="C13752" t="e">
            <v>#DIV/0!</v>
          </cell>
          <cell r="E13752" t="str">
            <v>N</v>
          </cell>
        </row>
        <row r="13753">
          <cell r="C13753" t="e">
            <v>#DIV/0!</v>
          </cell>
          <cell r="E13753" t="str">
            <v>N</v>
          </cell>
        </row>
        <row r="13754">
          <cell r="C13754" t="e">
            <v>#DIV/0!</v>
          </cell>
          <cell r="E13754" t="str">
            <v>N</v>
          </cell>
        </row>
        <row r="13755">
          <cell r="C13755" t="e">
            <v>#DIV/0!</v>
          </cell>
          <cell r="E13755" t="str">
            <v>N</v>
          </cell>
        </row>
        <row r="13756">
          <cell r="C13756" t="e">
            <v>#DIV/0!</v>
          </cell>
          <cell r="E13756" t="str">
            <v>N</v>
          </cell>
        </row>
        <row r="13757">
          <cell r="C13757" t="e">
            <v>#DIV/0!</v>
          </cell>
          <cell r="E13757" t="str">
            <v>N</v>
          </cell>
        </row>
        <row r="13758">
          <cell r="C13758" t="e">
            <v>#DIV/0!</v>
          </cell>
          <cell r="E13758" t="str">
            <v>N</v>
          </cell>
        </row>
        <row r="13759">
          <cell r="C13759" t="e">
            <v>#DIV/0!</v>
          </cell>
          <cell r="E13759" t="str">
            <v>N</v>
          </cell>
        </row>
        <row r="13760">
          <cell r="C13760" t="e">
            <v>#DIV/0!</v>
          </cell>
          <cell r="E13760" t="str">
            <v>N</v>
          </cell>
        </row>
        <row r="13761">
          <cell r="C13761" t="e">
            <v>#DIV/0!</v>
          </cell>
          <cell r="E13761" t="str">
            <v>N</v>
          </cell>
        </row>
        <row r="13762">
          <cell r="C13762" t="e">
            <v>#DIV/0!</v>
          </cell>
          <cell r="E13762" t="str">
            <v>N</v>
          </cell>
        </row>
        <row r="13763">
          <cell r="C13763" t="e">
            <v>#DIV/0!</v>
          </cell>
          <cell r="E13763" t="str">
            <v>N</v>
          </cell>
        </row>
        <row r="13764">
          <cell r="C13764" t="e">
            <v>#DIV/0!</v>
          </cell>
          <cell r="E13764" t="str">
            <v>N</v>
          </cell>
        </row>
        <row r="13765">
          <cell r="C13765" t="e">
            <v>#DIV/0!</v>
          </cell>
          <cell r="E13765" t="str">
            <v>N</v>
          </cell>
        </row>
        <row r="13766">
          <cell r="C13766" t="e">
            <v>#DIV/0!</v>
          </cell>
          <cell r="E13766" t="str">
            <v>N</v>
          </cell>
        </row>
        <row r="13767">
          <cell r="C13767" t="e">
            <v>#DIV/0!</v>
          </cell>
          <cell r="E13767" t="str">
            <v>N</v>
          </cell>
        </row>
        <row r="13768">
          <cell r="C13768" t="e">
            <v>#DIV/0!</v>
          </cell>
          <cell r="E13768" t="str">
            <v>N</v>
          </cell>
        </row>
        <row r="13769">
          <cell r="C13769" t="e">
            <v>#DIV/0!</v>
          </cell>
          <cell r="E13769" t="str">
            <v>N</v>
          </cell>
        </row>
        <row r="13770">
          <cell r="C13770" t="e">
            <v>#DIV/0!</v>
          </cell>
          <cell r="E13770" t="str">
            <v>N</v>
          </cell>
        </row>
        <row r="13771">
          <cell r="C13771" t="e">
            <v>#DIV/0!</v>
          </cell>
          <cell r="E13771" t="str">
            <v>N</v>
          </cell>
        </row>
        <row r="13772">
          <cell r="C13772" t="e">
            <v>#DIV/0!</v>
          </cell>
          <cell r="E13772" t="str">
            <v>N</v>
          </cell>
        </row>
        <row r="13773">
          <cell r="C13773" t="e">
            <v>#DIV/0!</v>
          </cell>
          <cell r="E13773" t="str">
            <v>N</v>
          </cell>
        </row>
        <row r="13774">
          <cell r="C13774" t="e">
            <v>#DIV/0!</v>
          </cell>
          <cell r="E13774" t="str">
            <v>N</v>
          </cell>
        </row>
        <row r="13775">
          <cell r="C13775" t="e">
            <v>#DIV/0!</v>
          </cell>
          <cell r="E13775" t="str">
            <v>N</v>
          </cell>
        </row>
        <row r="13776">
          <cell r="C13776" t="e">
            <v>#DIV/0!</v>
          </cell>
          <cell r="E13776" t="str">
            <v>N</v>
          </cell>
        </row>
        <row r="13777">
          <cell r="C13777" t="e">
            <v>#DIV/0!</v>
          </cell>
          <cell r="E13777" t="str">
            <v>N</v>
          </cell>
        </row>
        <row r="13778">
          <cell r="C13778" t="e">
            <v>#DIV/0!</v>
          </cell>
          <cell r="E13778" t="str">
            <v>N</v>
          </cell>
        </row>
        <row r="13779">
          <cell r="C13779" t="e">
            <v>#DIV/0!</v>
          </cell>
          <cell r="E13779" t="str">
            <v>N</v>
          </cell>
        </row>
        <row r="13780">
          <cell r="C13780" t="e">
            <v>#DIV/0!</v>
          </cell>
          <cell r="E13780" t="str">
            <v>N</v>
          </cell>
        </row>
        <row r="13781">
          <cell r="C13781" t="e">
            <v>#DIV/0!</v>
          </cell>
          <cell r="E13781" t="str">
            <v>N</v>
          </cell>
        </row>
        <row r="13782">
          <cell r="C13782" t="e">
            <v>#DIV/0!</v>
          </cell>
          <cell r="E13782" t="str">
            <v>N</v>
          </cell>
        </row>
        <row r="13783">
          <cell r="C13783" t="e">
            <v>#DIV/0!</v>
          </cell>
          <cell r="E13783" t="str">
            <v>N</v>
          </cell>
        </row>
        <row r="13784">
          <cell r="C13784" t="e">
            <v>#DIV/0!</v>
          </cell>
          <cell r="E13784" t="str">
            <v>N</v>
          </cell>
        </row>
        <row r="13785">
          <cell r="C13785" t="e">
            <v>#DIV/0!</v>
          </cell>
          <cell r="E13785" t="str">
            <v>N</v>
          </cell>
        </row>
        <row r="13786">
          <cell r="C13786" t="e">
            <v>#DIV/0!</v>
          </cell>
          <cell r="E13786" t="str">
            <v>N</v>
          </cell>
        </row>
        <row r="13787">
          <cell r="C13787" t="e">
            <v>#DIV/0!</v>
          </cell>
          <cell r="E13787" t="str">
            <v>N</v>
          </cell>
        </row>
        <row r="13788">
          <cell r="C13788" t="e">
            <v>#DIV/0!</v>
          </cell>
          <cell r="E13788" t="str">
            <v>N</v>
          </cell>
        </row>
        <row r="13789">
          <cell r="C13789" t="e">
            <v>#DIV/0!</v>
          </cell>
          <cell r="E13789" t="str">
            <v>N</v>
          </cell>
        </row>
        <row r="13790">
          <cell r="C13790" t="e">
            <v>#DIV/0!</v>
          </cell>
          <cell r="E13790" t="str">
            <v>N</v>
          </cell>
        </row>
        <row r="13791">
          <cell r="C13791" t="e">
            <v>#DIV/0!</v>
          </cell>
          <cell r="E13791" t="str">
            <v>N</v>
          </cell>
        </row>
        <row r="13792">
          <cell r="C13792" t="e">
            <v>#DIV/0!</v>
          </cell>
          <cell r="E13792" t="str">
            <v>N</v>
          </cell>
        </row>
        <row r="13793">
          <cell r="C13793" t="e">
            <v>#DIV/0!</v>
          </cell>
          <cell r="E13793" t="str">
            <v>N</v>
          </cell>
        </row>
        <row r="13794">
          <cell r="C13794" t="e">
            <v>#DIV/0!</v>
          </cell>
          <cell r="E13794" t="str">
            <v>N</v>
          </cell>
        </row>
        <row r="13795">
          <cell r="C13795" t="e">
            <v>#DIV/0!</v>
          </cell>
          <cell r="E13795" t="str">
            <v>N</v>
          </cell>
        </row>
        <row r="13796">
          <cell r="C13796" t="e">
            <v>#DIV/0!</v>
          </cell>
          <cell r="E13796" t="str">
            <v>N</v>
          </cell>
        </row>
        <row r="13797">
          <cell r="C13797" t="e">
            <v>#DIV/0!</v>
          </cell>
          <cell r="E13797" t="str">
            <v>N</v>
          </cell>
        </row>
        <row r="13798">
          <cell r="C13798" t="e">
            <v>#DIV/0!</v>
          </cell>
          <cell r="E13798" t="str">
            <v>N</v>
          </cell>
        </row>
        <row r="13799">
          <cell r="C13799" t="e">
            <v>#DIV/0!</v>
          </cell>
          <cell r="E13799" t="str">
            <v>N</v>
          </cell>
        </row>
        <row r="13800">
          <cell r="C13800" t="e">
            <v>#DIV/0!</v>
          </cell>
          <cell r="E13800" t="str">
            <v>N</v>
          </cell>
        </row>
        <row r="13801">
          <cell r="C13801" t="e">
            <v>#DIV/0!</v>
          </cell>
          <cell r="E13801" t="str">
            <v>N</v>
          </cell>
        </row>
        <row r="13802">
          <cell r="C13802" t="e">
            <v>#DIV/0!</v>
          </cell>
          <cell r="E13802" t="str">
            <v>N</v>
          </cell>
        </row>
        <row r="13803">
          <cell r="C13803" t="e">
            <v>#DIV/0!</v>
          </cell>
          <cell r="E13803" t="str">
            <v>N</v>
          </cell>
        </row>
        <row r="13804">
          <cell r="C13804" t="e">
            <v>#DIV/0!</v>
          </cell>
          <cell r="E13804" t="str">
            <v>N</v>
          </cell>
        </row>
        <row r="13805">
          <cell r="C13805" t="e">
            <v>#DIV/0!</v>
          </cell>
          <cell r="E13805" t="str">
            <v>N</v>
          </cell>
        </row>
        <row r="13806">
          <cell r="C13806" t="e">
            <v>#DIV/0!</v>
          </cell>
          <cell r="E13806" t="str">
            <v>N</v>
          </cell>
        </row>
        <row r="13807">
          <cell r="C13807" t="e">
            <v>#DIV/0!</v>
          </cell>
          <cell r="E13807" t="str">
            <v>N</v>
          </cell>
        </row>
        <row r="13808">
          <cell r="C13808" t="e">
            <v>#DIV/0!</v>
          </cell>
          <cell r="E13808" t="str">
            <v>N</v>
          </cell>
        </row>
        <row r="13809">
          <cell r="C13809" t="e">
            <v>#DIV/0!</v>
          </cell>
          <cell r="E13809" t="str">
            <v>N</v>
          </cell>
        </row>
        <row r="13810">
          <cell r="C13810" t="e">
            <v>#DIV/0!</v>
          </cell>
          <cell r="E13810" t="str">
            <v>N</v>
          </cell>
        </row>
        <row r="13811">
          <cell r="C13811" t="e">
            <v>#DIV/0!</v>
          </cell>
          <cell r="E13811" t="str">
            <v>N</v>
          </cell>
        </row>
        <row r="13812">
          <cell r="C13812" t="e">
            <v>#DIV/0!</v>
          </cell>
          <cell r="E13812" t="str">
            <v>N</v>
          </cell>
        </row>
        <row r="13813">
          <cell r="C13813" t="e">
            <v>#DIV/0!</v>
          </cell>
          <cell r="E13813" t="str">
            <v>N</v>
          </cell>
        </row>
        <row r="13814">
          <cell r="C13814" t="e">
            <v>#DIV/0!</v>
          </cell>
          <cell r="E13814" t="str">
            <v>N</v>
          </cell>
        </row>
        <row r="13815">
          <cell r="C13815" t="e">
            <v>#DIV/0!</v>
          </cell>
          <cell r="E13815" t="str">
            <v>N</v>
          </cell>
        </row>
        <row r="13816">
          <cell r="C13816" t="e">
            <v>#DIV/0!</v>
          </cell>
          <cell r="E13816" t="str">
            <v>N</v>
          </cell>
        </row>
        <row r="13817">
          <cell r="C13817" t="e">
            <v>#DIV/0!</v>
          </cell>
          <cell r="E13817" t="str">
            <v>N</v>
          </cell>
        </row>
        <row r="13818">
          <cell r="C13818" t="e">
            <v>#DIV/0!</v>
          </cell>
          <cell r="E13818" t="str">
            <v>N</v>
          </cell>
        </row>
        <row r="13819">
          <cell r="C13819" t="e">
            <v>#DIV/0!</v>
          </cell>
          <cell r="E13819" t="str">
            <v>N</v>
          </cell>
        </row>
        <row r="13820">
          <cell r="C13820" t="e">
            <v>#DIV/0!</v>
          </cell>
          <cell r="E13820" t="str">
            <v>N</v>
          </cell>
        </row>
        <row r="13821">
          <cell r="C13821" t="e">
            <v>#DIV/0!</v>
          </cell>
          <cell r="E13821" t="str">
            <v>N</v>
          </cell>
        </row>
        <row r="13822">
          <cell r="C13822" t="e">
            <v>#DIV/0!</v>
          </cell>
          <cell r="E13822" t="str">
            <v>N</v>
          </cell>
        </row>
        <row r="13823">
          <cell r="C13823" t="e">
            <v>#DIV/0!</v>
          </cell>
          <cell r="E13823" t="str">
            <v>N</v>
          </cell>
        </row>
        <row r="13824">
          <cell r="C13824" t="e">
            <v>#DIV/0!</v>
          </cell>
          <cell r="E13824" t="str">
            <v>N</v>
          </cell>
        </row>
        <row r="13825">
          <cell r="C13825" t="e">
            <v>#DIV/0!</v>
          </cell>
          <cell r="E13825" t="str">
            <v>N</v>
          </cell>
        </row>
        <row r="13826">
          <cell r="C13826" t="e">
            <v>#DIV/0!</v>
          </cell>
          <cell r="E13826" t="str">
            <v>N</v>
          </cell>
        </row>
        <row r="13827">
          <cell r="C13827" t="e">
            <v>#DIV/0!</v>
          </cell>
          <cell r="E13827" t="str">
            <v>N</v>
          </cell>
        </row>
        <row r="13828">
          <cell r="C13828" t="e">
            <v>#DIV/0!</v>
          </cell>
          <cell r="E13828" t="str">
            <v>N</v>
          </cell>
        </row>
        <row r="13829">
          <cell r="C13829" t="e">
            <v>#DIV/0!</v>
          </cell>
          <cell r="E13829" t="str">
            <v>N</v>
          </cell>
        </row>
        <row r="13830">
          <cell r="C13830" t="e">
            <v>#DIV/0!</v>
          </cell>
          <cell r="E13830" t="str">
            <v>N</v>
          </cell>
        </row>
        <row r="13831">
          <cell r="C13831" t="e">
            <v>#DIV/0!</v>
          </cell>
          <cell r="E13831" t="str">
            <v>N</v>
          </cell>
        </row>
        <row r="13832">
          <cell r="C13832" t="e">
            <v>#DIV/0!</v>
          </cell>
          <cell r="E13832" t="str">
            <v>N</v>
          </cell>
        </row>
        <row r="13833">
          <cell r="C13833" t="e">
            <v>#DIV/0!</v>
          </cell>
          <cell r="E13833" t="str">
            <v>N</v>
          </cell>
        </row>
        <row r="13834">
          <cell r="C13834" t="e">
            <v>#DIV/0!</v>
          </cell>
          <cell r="E13834" t="str">
            <v>N</v>
          </cell>
        </row>
        <row r="13835">
          <cell r="C13835" t="e">
            <v>#DIV/0!</v>
          </cell>
          <cell r="E13835" t="str">
            <v>N</v>
          </cell>
        </row>
        <row r="13836">
          <cell r="C13836" t="e">
            <v>#DIV/0!</v>
          </cell>
          <cell r="E13836" t="str">
            <v>N</v>
          </cell>
        </row>
        <row r="13837">
          <cell r="C13837" t="e">
            <v>#DIV/0!</v>
          </cell>
          <cell r="E13837" t="str">
            <v>N</v>
          </cell>
        </row>
        <row r="13838">
          <cell r="C13838" t="e">
            <v>#DIV/0!</v>
          </cell>
          <cell r="E13838" t="str">
            <v>N</v>
          </cell>
        </row>
        <row r="13839">
          <cell r="C13839" t="e">
            <v>#DIV/0!</v>
          </cell>
          <cell r="E13839" t="str">
            <v>N</v>
          </cell>
        </row>
        <row r="13840">
          <cell r="C13840" t="e">
            <v>#DIV/0!</v>
          </cell>
          <cell r="E13840" t="str">
            <v>N</v>
          </cell>
        </row>
        <row r="13841">
          <cell r="C13841" t="e">
            <v>#DIV/0!</v>
          </cell>
          <cell r="E13841" t="str">
            <v>N</v>
          </cell>
        </row>
        <row r="13842">
          <cell r="C13842" t="e">
            <v>#DIV/0!</v>
          </cell>
          <cell r="E13842" t="str">
            <v>N</v>
          </cell>
        </row>
        <row r="13843">
          <cell r="C13843" t="e">
            <v>#DIV/0!</v>
          </cell>
          <cell r="E13843" t="str">
            <v>N</v>
          </cell>
        </row>
        <row r="13844">
          <cell r="C13844" t="e">
            <v>#DIV/0!</v>
          </cell>
          <cell r="E13844" t="str">
            <v>N</v>
          </cell>
        </row>
        <row r="13845">
          <cell r="C13845" t="e">
            <v>#DIV/0!</v>
          </cell>
          <cell r="E13845" t="str">
            <v>N</v>
          </cell>
        </row>
        <row r="13846">
          <cell r="C13846" t="e">
            <v>#DIV/0!</v>
          </cell>
          <cell r="E13846" t="str">
            <v>N</v>
          </cell>
        </row>
        <row r="13847">
          <cell r="C13847" t="e">
            <v>#DIV/0!</v>
          </cell>
          <cell r="E13847" t="str">
            <v>N</v>
          </cell>
        </row>
        <row r="13848">
          <cell r="C13848" t="e">
            <v>#DIV/0!</v>
          </cell>
          <cell r="E13848" t="str">
            <v>N</v>
          </cell>
        </row>
        <row r="13849">
          <cell r="C13849" t="e">
            <v>#DIV/0!</v>
          </cell>
          <cell r="E13849" t="str">
            <v>N</v>
          </cell>
        </row>
        <row r="13850">
          <cell r="C13850" t="e">
            <v>#DIV/0!</v>
          </cell>
          <cell r="E13850" t="str">
            <v>N</v>
          </cell>
        </row>
        <row r="13851">
          <cell r="C13851" t="e">
            <v>#DIV/0!</v>
          </cell>
          <cell r="E13851" t="str">
            <v>N</v>
          </cell>
        </row>
        <row r="13852">
          <cell r="C13852" t="e">
            <v>#DIV/0!</v>
          </cell>
          <cell r="E13852" t="str">
            <v>N</v>
          </cell>
        </row>
        <row r="13853">
          <cell r="C13853" t="e">
            <v>#DIV/0!</v>
          </cell>
          <cell r="E13853" t="str">
            <v>N</v>
          </cell>
        </row>
        <row r="13854">
          <cell r="C13854" t="e">
            <v>#DIV/0!</v>
          </cell>
          <cell r="E13854" t="str">
            <v>N</v>
          </cell>
        </row>
        <row r="13855">
          <cell r="C13855" t="e">
            <v>#DIV/0!</v>
          </cell>
          <cell r="E13855" t="str">
            <v>N</v>
          </cell>
        </row>
        <row r="13856">
          <cell r="C13856" t="e">
            <v>#DIV/0!</v>
          </cell>
          <cell r="E13856" t="str">
            <v>N</v>
          </cell>
        </row>
        <row r="13857">
          <cell r="C13857" t="e">
            <v>#DIV/0!</v>
          </cell>
          <cell r="E13857" t="str">
            <v>N</v>
          </cell>
        </row>
        <row r="13858">
          <cell r="C13858" t="e">
            <v>#DIV/0!</v>
          </cell>
          <cell r="E13858" t="str">
            <v>N</v>
          </cell>
        </row>
        <row r="13859">
          <cell r="C13859" t="e">
            <v>#DIV/0!</v>
          </cell>
          <cell r="E13859" t="str">
            <v>N</v>
          </cell>
        </row>
        <row r="13860">
          <cell r="C13860" t="e">
            <v>#DIV/0!</v>
          </cell>
          <cell r="E13860" t="str">
            <v>N</v>
          </cell>
        </row>
        <row r="13861">
          <cell r="C13861" t="e">
            <v>#DIV/0!</v>
          </cell>
          <cell r="E13861" t="str">
            <v>N</v>
          </cell>
        </row>
        <row r="13862">
          <cell r="C13862" t="e">
            <v>#DIV/0!</v>
          </cell>
          <cell r="E13862" t="str">
            <v>N</v>
          </cell>
        </row>
        <row r="13863">
          <cell r="C13863" t="e">
            <v>#DIV/0!</v>
          </cell>
          <cell r="E13863" t="str">
            <v>N</v>
          </cell>
        </row>
        <row r="13864">
          <cell r="C13864" t="e">
            <v>#DIV/0!</v>
          </cell>
          <cell r="E13864" t="str">
            <v>N</v>
          </cell>
        </row>
        <row r="13865">
          <cell r="C13865" t="e">
            <v>#DIV/0!</v>
          </cell>
          <cell r="E13865" t="str">
            <v>N</v>
          </cell>
        </row>
        <row r="13866">
          <cell r="C13866" t="e">
            <v>#DIV/0!</v>
          </cell>
          <cell r="E13866" t="str">
            <v>N</v>
          </cell>
        </row>
        <row r="13867">
          <cell r="C13867" t="e">
            <v>#DIV/0!</v>
          </cell>
          <cell r="E13867" t="str">
            <v>N</v>
          </cell>
        </row>
        <row r="13868">
          <cell r="C13868" t="e">
            <v>#DIV/0!</v>
          </cell>
          <cell r="E13868" t="str">
            <v>N</v>
          </cell>
        </row>
        <row r="13869">
          <cell r="C13869" t="e">
            <v>#DIV/0!</v>
          </cell>
          <cell r="E13869" t="str">
            <v>N</v>
          </cell>
        </row>
        <row r="13870">
          <cell r="C13870" t="e">
            <v>#DIV/0!</v>
          </cell>
          <cell r="E13870" t="str">
            <v>N</v>
          </cell>
        </row>
        <row r="13871">
          <cell r="C13871" t="e">
            <v>#DIV/0!</v>
          </cell>
          <cell r="E13871" t="str">
            <v>N</v>
          </cell>
        </row>
        <row r="13872">
          <cell r="C13872" t="e">
            <v>#DIV/0!</v>
          </cell>
          <cell r="E13872" t="str">
            <v>N</v>
          </cell>
        </row>
        <row r="13873">
          <cell r="C13873" t="e">
            <v>#DIV/0!</v>
          </cell>
          <cell r="E13873" t="str">
            <v>N</v>
          </cell>
        </row>
        <row r="13874">
          <cell r="C13874" t="e">
            <v>#DIV/0!</v>
          </cell>
          <cell r="E13874" t="str">
            <v>N</v>
          </cell>
        </row>
        <row r="13875">
          <cell r="C13875" t="e">
            <v>#DIV/0!</v>
          </cell>
          <cell r="E13875" t="str">
            <v>N</v>
          </cell>
        </row>
        <row r="13876">
          <cell r="C13876" t="e">
            <v>#DIV/0!</v>
          </cell>
          <cell r="E13876" t="str">
            <v>N</v>
          </cell>
        </row>
        <row r="13877">
          <cell r="C13877" t="e">
            <v>#DIV/0!</v>
          </cell>
          <cell r="E13877" t="str">
            <v>N</v>
          </cell>
        </row>
        <row r="13878">
          <cell r="C13878" t="e">
            <v>#DIV/0!</v>
          </cell>
          <cell r="E13878" t="str">
            <v>N</v>
          </cell>
        </row>
        <row r="13879">
          <cell r="C13879" t="e">
            <v>#DIV/0!</v>
          </cell>
          <cell r="E13879" t="str">
            <v>N</v>
          </cell>
        </row>
        <row r="13880">
          <cell r="C13880" t="e">
            <v>#DIV/0!</v>
          </cell>
          <cell r="E13880" t="str">
            <v>N</v>
          </cell>
        </row>
        <row r="13881">
          <cell r="C13881" t="e">
            <v>#DIV/0!</v>
          </cell>
          <cell r="E13881" t="str">
            <v>N</v>
          </cell>
        </row>
        <row r="13882">
          <cell r="C13882" t="e">
            <v>#DIV/0!</v>
          </cell>
          <cell r="E13882" t="str">
            <v>N</v>
          </cell>
        </row>
        <row r="13883">
          <cell r="C13883" t="e">
            <v>#DIV/0!</v>
          </cell>
          <cell r="E13883" t="str">
            <v>N</v>
          </cell>
        </row>
        <row r="13884">
          <cell r="C13884" t="e">
            <v>#DIV/0!</v>
          </cell>
          <cell r="E13884" t="str">
            <v>N</v>
          </cell>
        </row>
        <row r="13885">
          <cell r="C13885" t="e">
            <v>#DIV/0!</v>
          </cell>
          <cell r="E13885" t="str">
            <v>N</v>
          </cell>
        </row>
        <row r="13886">
          <cell r="C13886" t="e">
            <v>#DIV/0!</v>
          </cell>
          <cell r="E13886" t="str">
            <v>N</v>
          </cell>
        </row>
        <row r="13887">
          <cell r="C13887" t="e">
            <v>#DIV/0!</v>
          </cell>
          <cell r="E13887" t="str">
            <v>N</v>
          </cell>
        </row>
        <row r="13888">
          <cell r="C13888" t="e">
            <v>#DIV/0!</v>
          </cell>
          <cell r="E13888" t="str">
            <v>N</v>
          </cell>
        </row>
        <row r="13889">
          <cell r="C13889" t="e">
            <v>#DIV/0!</v>
          </cell>
          <cell r="E13889" t="str">
            <v>N</v>
          </cell>
        </row>
        <row r="13890">
          <cell r="C13890" t="e">
            <v>#DIV/0!</v>
          </cell>
          <cell r="E13890" t="str">
            <v>N</v>
          </cell>
        </row>
        <row r="13891">
          <cell r="C13891" t="e">
            <v>#DIV/0!</v>
          </cell>
          <cell r="E13891" t="str">
            <v>N</v>
          </cell>
        </row>
        <row r="13892">
          <cell r="C13892" t="e">
            <v>#DIV/0!</v>
          </cell>
          <cell r="E13892" t="str">
            <v>N</v>
          </cell>
        </row>
        <row r="13893">
          <cell r="C13893" t="e">
            <v>#DIV/0!</v>
          </cell>
          <cell r="E13893" t="str">
            <v>N</v>
          </cell>
        </row>
        <row r="13894">
          <cell r="C13894" t="e">
            <v>#DIV/0!</v>
          </cell>
          <cell r="E13894" t="str">
            <v>N</v>
          </cell>
        </row>
        <row r="13895">
          <cell r="C13895" t="e">
            <v>#DIV/0!</v>
          </cell>
          <cell r="E13895" t="str">
            <v>N</v>
          </cell>
        </row>
        <row r="13896">
          <cell r="C13896" t="e">
            <v>#DIV/0!</v>
          </cell>
          <cell r="E13896" t="str">
            <v>N</v>
          </cell>
        </row>
        <row r="13897">
          <cell r="C13897" t="e">
            <v>#DIV/0!</v>
          </cell>
          <cell r="E13897" t="str">
            <v>N</v>
          </cell>
        </row>
        <row r="13898">
          <cell r="C13898" t="e">
            <v>#DIV/0!</v>
          </cell>
          <cell r="E13898" t="str">
            <v>N</v>
          </cell>
        </row>
        <row r="13899">
          <cell r="C13899" t="e">
            <v>#DIV/0!</v>
          </cell>
          <cell r="E13899" t="str">
            <v>N</v>
          </cell>
        </row>
        <row r="13900">
          <cell r="C13900" t="e">
            <v>#DIV/0!</v>
          </cell>
          <cell r="E13900" t="str">
            <v>N</v>
          </cell>
        </row>
        <row r="13901">
          <cell r="C13901" t="e">
            <v>#DIV/0!</v>
          </cell>
          <cell r="E13901" t="str">
            <v>N</v>
          </cell>
        </row>
        <row r="13902">
          <cell r="C13902" t="e">
            <v>#DIV/0!</v>
          </cell>
          <cell r="E13902" t="str">
            <v>N</v>
          </cell>
        </row>
        <row r="13903">
          <cell r="C13903" t="e">
            <v>#DIV/0!</v>
          </cell>
          <cell r="E13903" t="str">
            <v>N</v>
          </cell>
        </row>
        <row r="13904">
          <cell r="C13904" t="e">
            <v>#DIV/0!</v>
          </cell>
          <cell r="E13904" t="str">
            <v>N</v>
          </cell>
        </row>
        <row r="13905">
          <cell r="C13905" t="e">
            <v>#DIV/0!</v>
          </cell>
          <cell r="E13905" t="str">
            <v>N</v>
          </cell>
        </row>
        <row r="13906">
          <cell r="C13906" t="e">
            <v>#DIV/0!</v>
          </cell>
          <cell r="E13906" t="str">
            <v>N</v>
          </cell>
        </row>
        <row r="13907">
          <cell r="C13907" t="e">
            <v>#DIV/0!</v>
          </cell>
          <cell r="E13907" t="str">
            <v>N</v>
          </cell>
        </row>
        <row r="13908">
          <cell r="C13908" t="e">
            <v>#DIV/0!</v>
          </cell>
          <cell r="E13908" t="str">
            <v>N</v>
          </cell>
        </row>
        <row r="13909">
          <cell r="C13909" t="e">
            <v>#DIV/0!</v>
          </cell>
          <cell r="E13909" t="str">
            <v>N</v>
          </cell>
        </row>
        <row r="13910">
          <cell r="C13910" t="e">
            <v>#DIV/0!</v>
          </cell>
          <cell r="E13910" t="str">
            <v>N</v>
          </cell>
        </row>
        <row r="13911">
          <cell r="C13911" t="e">
            <v>#DIV/0!</v>
          </cell>
          <cell r="E13911" t="str">
            <v>N</v>
          </cell>
        </row>
        <row r="13912">
          <cell r="C13912" t="e">
            <v>#DIV/0!</v>
          </cell>
          <cell r="E13912" t="str">
            <v>N</v>
          </cell>
        </row>
        <row r="13913">
          <cell r="C13913" t="e">
            <v>#DIV/0!</v>
          </cell>
          <cell r="E13913" t="str">
            <v>N</v>
          </cell>
        </row>
        <row r="13914">
          <cell r="C13914" t="e">
            <v>#DIV/0!</v>
          </cell>
          <cell r="E13914" t="str">
            <v>N</v>
          </cell>
        </row>
        <row r="13915">
          <cell r="C13915" t="e">
            <v>#DIV/0!</v>
          </cell>
          <cell r="E13915" t="str">
            <v>N</v>
          </cell>
        </row>
        <row r="13916">
          <cell r="C13916" t="e">
            <v>#DIV/0!</v>
          </cell>
          <cell r="E13916" t="str">
            <v>N</v>
          </cell>
        </row>
        <row r="13917">
          <cell r="C13917" t="e">
            <v>#DIV/0!</v>
          </cell>
          <cell r="E13917" t="str">
            <v>N</v>
          </cell>
        </row>
        <row r="13918">
          <cell r="C13918" t="e">
            <v>#DIV/0!</v>
          </cell>
          <cell r="E13918" t="str">
            <v>N</v>
          </cell>
        </row>
        <row r="13919">
          <cell r="C13919" t="e">
            <v>#DIV/0!</v>
          </cell>
          <cell r="E13919" t="str">
            <v>N</v>
          </cell>
        </row>
        <row r="13920">
          <cell r="C13920" t="e">
            <v>#DIV/0!</v>
          </cell>
          <cell r="E13920" t="str">
            <v>N</v>
          </cell>
        </row>
        <row r="13921">
          <cell r="C13921" t="e">
            <v>#DIV/0!</v>
          </cell>
          <cell r="E13921" t="str">
            <v>N</v>
          </cell>
        </row>
        <row r="13922">
          <cell r="C13922" t="e">
            <v>#DIV/0!</v>
          </cell>
          <cell r="E13922" t="str">
            <v>N</v>
          </cell>
        </row>
        <row r="13923">
          <cell r="C13923" t="e">
            <v>#DIV/0!</v>
          </cell>
          <cell r="E13923" t="str">
            <v>N</v>
          </cell>
        </row>
        <row r="13924">
          <cell r="C13924" t="e">
            <v>#DIV/0!</v>
          </cell>
          <cell r="E13924" t="str">
            <v>N</v>
          </cell>
        </row>
        <row r="13925">
          <cell r="C13925" t="e">
            <v>#DIV/0!</v>
          </cell>
          <cell r="E13925" t="str">
            <v>N</v>
          </cell>
        </row>
        <row r="13926">
          <cell r="C13926" t="e">
            <v>#DIV/0!</v>
          </cell>
          <cell r="E13926" t="str">
            <v>N</v>
          </cell>
        </row>
        <row r="13927">
          <cell r="C13927" t="e">
            <v>#DIV/0!</v>
          </cell>
          <cell r="E13927" t="str">
            <v>N</v>
          </cell>
        </row>
        <row r="13928">
          <cell r="C13928" t="e">
            <v>#DIV/0!</v>
          </cell>
          <cell r="E13928" t="str">
            <v>N</v>
          </cell>
        </row>
        <row r="13929">
          <cell r="C13929" t="e">
            <v>#DIV/0!</v>
          </cell>
          <cell r="E13929" t="str">
            <v>N</v>
          </cell>
        </row>
        <row r="13930">
          <cell r="C13930" t="e">
            <v>#DIV/0!</v>
          </cell>
          <cell r="E13930" t="str">
            <v>N</v>
          </cell>
        </row>
        <row r="13931">
          <cell r="C13931" t="e">
            <v>#DIV/0!</v>
          </cell>
          <cell r="E13931" t="str">
            <v>N</v>
          </cell>
        </row>
        <row r="13932">
          <cell r="C13932" t="e">
            <v>#DIV/0!</v>
          </cell>
          <cell r="E13932" t="str">
            <v>N</v>
          </cell>
        </row>
        <row r="13933">
          <cell r="C13933" t="e">
            <v>#DIV/0!</v>
          </cell>
          <cell r="E13933" t="str">
            <v>N</v>
          </cell>
        </row>
        <row r="13934">
          <cell r="C13934" t="e">
            <v>#DIV/0!</v>
          </cell>
          <cell r="E13934" t="str">
            <v>N</v>
          </cell>
        </row>
        <row r="13935">
          <cell r="C13935" t="e">
            <v>#DIV/0!</v>
          </cell>
          <cell r="E13935" t="str">
            <v>N</v>
          </cell>
        </row>
        <row r="13936">
          <cell r="C13936" t="e">
            <v>#DIV/0!</v>
          </cell>
          <cell r="E13936" t="str">
            <v>N</v>
          </cell>
        </row>
        <row r="13937">
          <cell r="C13937" t="e">
            <v>#DIV/0!</v>
          </cell>
          <cell r="E13937" t="str">
            <v>N</v>
          </cell>
        </row>
        <row r="13938">
          <cell r="C13938" t="e">
            <v>#DIV/0!</v>
          </cell>
          <cell r="E13938" t="str">
            <v>N</v>
          </cell>
        </row>
        <row r="13939">
          <cell r="C13939" t="e">
            <v>#DIV/0!</v>
          </cell>
          <cell r="E13939" t="str">
            <v>N</v>
          </cell>
        </row>
        <row r="13940">
          <cell r="C13940" t="e">
            <v>#DIV/0!</v>
          </cell>
          <cell r="E13940" t="str">
            <v>N</v>
          </cell>
        </row>
        <row r="13941">
          <cell r="C13941" t="e">
            <v>#DIV/0!</v>
          </cell>
          <cell r="E13941" t="str">
            <v>N</v>
          </cell>
        </row>
        <row r="13942">
          <cell r="C13942" t="e">
            <v>#DIV/0!</v>
          </cell>
          <cell r="E13942" t="str">
            <v>N</v>
          </cell>
        </row>
        <row r="13943">
          <cell r="C13943" t="e">
            <v>#DIV/0!</v>
          </cell>
          <cell r="E13943" t="str">
            <v>N</v>
          </cell>
        </row>
        <row r="13944">
          <cell r="C13944" t="e">
            <v>#DIV/0!</v>
          </cell>
          <cell r="E13944" t="str">
            <v>N</v>
          </cell>
        </row>
        <row r="13945">
          <cell r="C13945" t="e">
            <v>#DIV/0!</v>
          </cell>
          <cell r="E13945" t="str">
            <v>N</v>
          </cell>
        </row>
        <row r="13946">
          <cell r="C13946" t="e">
            <v>#DIV/0!</v>
          </cell>
          <cell r="E13946" t="str">
            <v>N</v>
          </cell>
        </row>
        <row r="13947">
          <cell r="C13947" t="e">
            <v>#DIV/0!</v>
          </cell>
          <cell r="E13947" t="str">
            <v>N</v>
          </cell>
        </row>
        <row r="13948">
          <cell r="C13948" t="e">
            <v>#DIV/0!</v>
          </cell>
          <cell r="E13948" t="str">
            <v>N</v>
          </cell>
        </row>
        <row r="13949">
          <cell r="C13949" t="e">
            <v>#DIV/0!</v>
          </cell>
          <cell r="E13949" t="str">
            <v>N</v>
          </cell>
        </row>
        <row r="13950">
          <cell r="C13950" t="e">
            <v>#DIV/0!</v>
          </cell>
          <cell r="E13950" t="str">
            <v>N</v>
          </cell>
        </row>
        <row r="13951">
          <cell r="C13951" t="e">
            <v>#DIV/0!</v>
          </cell>
          <cell r="E13951" t="str">
            <v>N</v>
          </cell>
        </row>
        <row r="13952">
          <cell r="C13952" t="e">
            <v>#DIV/0!</v>
          </cell>
          <cell r="E13952" t="str">
            <v>N</v>
          </cell>
        </row>
        <row r="13953">
          <cell r="C13953" t="e">
            <v>#DIV/0!</v>
          </cell>
          <cell r="E13953" t="str">
            <v>N</v>
          </cell>
        </row>
        <row r="13954">
          <cell r="C13954" t="e">
            <v>#DIV/0!</v>
          </cell>
          <cell r="E13954" t="str">
            <v>N</v>
          </cell>
        </row>
        <row r="13955">
          <cell r="C13955" t="e">
            <v>#DIV/0!</v>
          </cell>
          <cell r="E13955" t="str">
            <v>N</v>
          </cell>
        </row>
        <row r="13956">
          <cell r="C13956" t="e">
            <v>#DIV/0!</v>
          </cell>
          <cell r="E13956" t="str">
            <v>N</v>
          </cell>
        </row>
        <row r="13957">
          <cell r="C13957" t="e">
            <v>#DIV/0!</v>
          </cell>
          <cell r="E13957" t="str">
            <v>N</v>
          </cell>
        </row>
        <row r="13958">
          <cell r="C13958" t="e">
            <v>#DIV/0!</v>
          </cell>
          <cell r="E13958" t="str">
            <v>N</v>
          </cell>
        </row>
        <row r="13959">
          <cell r="C13959" t="e">
            <v>#DIV/0!</v>
          </cell>
          <cell r="E13959" t="str">
            <v>N</v>
          </cell>
        </row>
        <row r="13960">
          <cell r="C13960" t="e">
            <v>#DIV/0!</v>
          </cell>
          <cell r="E13960" t="str">
            <v>N</v>
          </cell>
        </row>
        <row r="13961">
          <cell r="C13961" t="e">
            <v>#DIV/0!</v>
          </cell>
          <cell r="E13961" t="str">
            <v>N</v>
          </cell>
        </row>
        <row r="13962">
          <cell r="C13962" t="e">
            <v>#DIV/0!</v>
          </cell>
          <cell r="E13962" t="str">
            <v>N</v>
          </cell>
        </row>
        <row r="13963">
          <cell r="C13963" t="e">
            <v>#DIV/0!</v>
          </cell>
          <cell r="E13963" t="str">
            <v>N</v>
          </cell>
        </row>
        <row r="13964">
          <cell r="C13964" t="e">
            <v>#DIV/0!</v>
          </cell>
          <cell r="E13964" t="str">
            <v>N</v>
          </cell>
        </row>
        <row r="13965">
          <cell r="C13965" t="e">
            <v>#DIV/0!</v>
          </cell>
          <cell r="E13965" t="str">
            <v>N</v>
          </cell>
        </row>
        <row r="13966">
          <cell r="C13966" t="e">
            <v>#DIV/0!</v>
          </cell>
          <cell r="E13966" t="str">
            <v>N</v>
          </cell>
        </row>
        <row r="13967">
          <cell r="C13967" t="e">
            <v>#DIV/0!</v>
          </cell>
          <cell r="E13967" t="str">
            <v>N</v>
          </cell>
        </row>
        <row r="13968">
          <cell r="C13968" t="e">
            <v>#DIV/0!</v>
          </cell>
          <cell r="E13968" t="str">
            <v>N</v>
          </cell>
        </row>
        <row r="13969">
          <cell r="C13969" t="e">
            <v>#DIV/0!</v>
          </cell>
          <cell r="E13969" t="str">
            <v>N</v>
          </cell>
        </row>
        <row r="13970">
          <cell r="C13970" t="e">
            <v>#DIV/0!</v>
          </cell>
          <cell r="E13970" t="str">
            <v>N</v>
          </cell>
        </row>
        <row r="13971">
          <cell r="C13971" t="e">
            <v>#DIV/0!</v>
          </cell>
          <cell r="E13971" t="str">
            <v>N</v>
          </cell>
        </row>
        <row r="13972">
          <cell r="C13972" t="e">
            <v>#DIV/0!</v>
          </cell>
          <cell r="E13972" t="str">
            <v>N</v>
          </cell>
        </row>
        <row r="13973">
          <cell r="C13973" t="e">
            <v>#DIV/0!</v>
          </cell>
          <cell r="E13973" t="str">
            <v>N</v>
          </cell>
        </row>
        <row r="13974">
          <cell r="C13974" t="e">
            <v>#DIV/0!</v>
          </cell>
          <cell r="E13974" t="str">
            <v>N</v>
          </cell>
        </row>
        <row r="13975">
          <cell r="C13975" t="e">
            <v>#DIV/0!</v>
          </cell>
          <cell r="E13975" t="str">
            <v>N</v>
          </cell>
        </row>
        <row r="13976">
          <cell r="C13976" t="e">
            <v>#DIV/0!</v>
          </cell>
          <cell r="E13976" t="str">
            <v>N</v>
          </cell>
        </row>
        <row r="13977">
          <cell r="C13977" t="e">
            <v>#DIV/0!</v>
          </cell>
          <cell r="E13977" t="str">
            <v>N</v>
          </cell>
        </row>
        <row r="13978">
          <cell r="C13978" t="e">
            <v>#DIV/0!</v>
          </cell>
          <cell r="E13978" t="str">
            <v>N</v>
          </cell>
        </row>
        <row r="13979">
          <cell r="C13979" t="e">
            <v>#DIV/0!</v>
          </cell>
          <cell r="E13979" t="str">
            <v>N</v>
          </cell>
        </row>
        <row r="13980">
          <cell r="C13980" t="e">
            <v>#DIV/0!</v>
          </cell>
          <cell r="E13980" t="str">
            <v>N</v>
          </cell>
        </row>
        <row r="13981">
          <cell r="C13981" t="e">
            <v>#DIV/0!</v>
          </cell>
          <cell r="E13981" t="str">
            <v>N</v>
          </cell>
        </row>
        <row r="13982">
          <cell r="C13982" t="e">
            <v>#DIV/0!</v>
          </cell>
          <cell r="E13982" t="str">
            <v>N</v>
          </cell>
        </row>
        <row r="13983">
          <cell r="C13983" t="e">
            <v>#DIV/0!</v>
          </cell>
          <cell r="E13983" t="str">
            <v>N</v>
          </cell>
        </row>
        <row r="13984">
          <cell r="C13984" t="e">
            <v>#DIV/0!</v>
          </cell>
          <cell r="E13984" t="str">
            <v>N</v>
          </cell>
        </row>
        <row r="13985">
          <cell r="C13985" t="e">
            <v>#DIV/0!</v>
          </cell>
          <cell r="E13985" t="str">
            <v>N</v>
          </cell>
        </row>
        <row r="13986">
          <cell r="C13986" t="e">
            <v>#DIV/0!</v>
          </cell>
          <cell r="E13986" t="str">
            <v>N</v>
          </cell>
        </row>
        <row r="13987">
          <cell r="C13987" t="e">
            <v>#DIV/0!</v>
          </cell>
          <cell r="E13987" t="str">
            <v>N</v>
          </cell>
        </row>
        <row r="13988">
          <cell r="C13988" t="e">
            <v>#DIV/0!</v>
          </cell>
          <cell r="E13988" t="str">
            <v>N</v>
          </cell>
        </row>
        <row r="13989">
          <cell r="C13989" t="e">
            <v>#DIV/0!</v>
          </cell>
          <cell r="E13989" t="str">
            <v>N</v>
          </cell>
        </row>
        <row r="13990">
          <cell r="C13990" t="e">
            <v>#DIV/0!</v>
          </cell>
          <cell r="E13990" t="str">
            <v>N</v>
          </cell>
        </row>
        <row r="13991">
          <cell r="C13991" t="e">
            <v>#DIV/0!</v>
          </cell>
          <cell r="E13991" t="str">
            <v>N</v>
          </cell>
        </row>
        <row r="13992">
          <cell r="C13992" t="e">
            <v>#DIV/0!</v>
          </cell>
          <cell r="E13992" t="str">
            <v>N</v>
          </cell>
        </row>
        <row r="13993">
          <cell r="C13993" t="e">
            <v>#DIV/0!</v>
          </cell>
          <cell r="E13993" t="str">
            <v>N</v>
          </cell>
        </row>
        <row r="13994">
          <cell r="C13994" t="e">
            <v>#DIV/0!</v>
          </cell>
          <cell r="E13994" t="str">
            <v>N</v>
          </cell>
        </row>
        <row r="13995">
          <cell r="C13995" t="e">
            <v>#DIV/0!</v>
          </cell>
          <cell r="E13995" t="str">
            <v>N</v>
          </cell>
        </row>
        <row r="13996">
          <cell r="C13996" t="e">
            <v>#DIV/0!</v>
          </cell>
          <cell r="E13996" t="str">
            <v>N</v>
          </cell>
        </row>
        <row r="13997">
          <cell r="C13997" t="e">
            <v>#DIV/0!</v>
          </cell>
          <cell r="E13997" t="str">
            <v>N</v>
          </cell>
        </row>
        <row r="13998">
          <cell r="C13998" t="e">
            <v>#DIV/0!</v>
          </cell>
          <cell r="E13998" t="str">
            <v>N</v>
          </cell>
        </row>
        <row r="13999">
          <cell r="C13999" t="e">
            <v>#DIV/0!</v>
          </cell>
          <cell r="E13999" t="str">
            <v>N</v>
          </cell>
        </row>
        <row r="14000">
          <cell r="C14000" t="e">
            <v>#DIV/0!</v>
          </cell>
          <cell r="E14000" t="str">
            <v>N</v>
          </cell>
        </row>
        <row r="14001">
          <cell r="C14001" t="e">
            <v>#DIV/0!</v>
          </cell>
          <cell r="E14001" t="str">
            <v>N</v>
          </cell>
        </row>
        <row r="14002">
          <cell r="C14002" t="e">
            <v>#DIV/0!</v>
          </cell>
          <cell r="E14002" t="str">
            <v>N</v>
          </cell>
        </row>
        <row r="14003">
          <cell r="C14003" t="e">
            <v>#DIV/0!</v>
          </cell>
          <cell r="E14003" t="str">
            <v>N</v>
          </cell>
        </row>
        <row r="14004">
          <cell r="C14004" t="e">
            <v>#DIV/0!</v>
          </cell>
          <cell r="E14004" t="str">
            <v>N</v>
          </cell>
        </row>
        <row r="14005">
          <cell r="C14005" t="e">
            <v>#DIV/0!</v>
          </cell>
          <cell r="E14005" t="str">
            <v>N</v>
          </cell>
        </row>
        <row r="14006">
          <cell r="C14006" t="e">
            <v>#DIV/0!</v>
          </cell>
          <cell r="E14006" t="str">
            <v>N</v>
          </cell>
        </row>
        <row r="14007">
          <cell r="C14007" t="e">
            <v>#DIV/0!</v>
          </cell>
          <cell r="E14007" t="str">
            <v>N</v>
          </cell>
        </row>
        <row r="14008">
          <cell r="C14008" t="e">
            <v>#DIV/0!</v>
          </cell>
          <cell r="E14008" t="str">
            <v>N</v>
          </cell>
        </row>
        <row r="14009">
          <cell r="C14009" t="e">
            <v>#DIV/0!</v>
          </cell>
          <cell r="E14009" t="str">
            <v>N</v>
          </cell>
        </row>
        <row r="14010">
          <cell r="C14010" t="e">
            <v>#DIV/0!</v>
          </cell>
          <cell r="E14010" t="str">
            <v>N</v>
          </cell>
        </row>
        <row r="14011">
          <cell r="C14011" t="e">
            <v>#DIV/0!</v>
          </cell>
          <cell r="E14011" t="str">
            <v>N</v>
          </cell>
        </row>
        <row r="14012">
          <cell r="C14012" t="e">
            <v>#DIV/0!</v>
          </cell>
          <cell r="E14012" t="str">
            <v>N</v>
          </cell>
        </row>
        <row r="14013">
          <cell r="C14013" t="e">
            <v>#DIV/0!</v>
          </cell>
          <cell r="E14013" t="str">
            <v>N</v>
          </cell>
        </row>
        <row r="14014">
          <cell r="C14014" t="e">
            <v>#DIV/0!</v>
          </cell>
          <cell r="E14014" t="str">
            <v>N</v>
          </cell>
        </row>
        <row r="14015">
          <cell r="C14015" t="e">
            <v>#DIV/0!</v>
          </cell>
          <cell r="E14015" t="str">
            <v>N</v>
          </cell>
        </row>
        <row r="14016">
          <cell r="C14016" t="e">
            <v>#DIV/0!</v>
          </cell>
          <cell r="E14016" t="str">
            <v>N</v>
          </cell>
        </row>
        <row r="14017">
          <cell r="C14017" t="e">
            <v>#DIV/0!</v>
          </cell>
          <cell r="E14017" t="str">
            <v>N</v>
          </cell>
        </row>
        <row r="14018">
          <cell r="C14018" t="e">
            <v>#DIV/0!</v>
          </cell>
          <cell r="E14018" t="str">
            <v>N</v>
          </cell>
        </row>
        <row r="14019">
          <cell r="C14019" t="e">
            <v>#DIV/0!</v>
          </cell>
          <cell r="E14019" t="str">
            <v>N</v>
          </cell>
        </row>
        <row r="14020">
          <cell r="C14020" t="e">
            <v>#DIV/0!</v>
          </cell>
          <cell r="E14020" t="str">
            <v>N</v>
          </cell>
        </row>
        <row r="14021">
          <cell r="C14021" t="e">
            <v>#DIV/0!</v>
          </cell>
          <cell r="E14021" t="str">
            <v>N</v>
          </cell>
        </row>
        <row r="14022">
          <cell r="C14022" t="e">
            <v>#DIV/0!</v>
          </cell>
          <cell r="E14022" t="str">
            <v>N</v>
          </cell>
        </row>
        <row r="14023">
          <cell r="C14023" t="e">
            <v>#DIV/0!</v>
          </cell>
          <cell r="E14023" t="str">
            <v>N</v>
          </cell>
        </row>
        <row r="14024">
          <cell r="C14024" t="e">
            <v>#DIV/0!</v>
          </cell>
          <cell r="E14024" t="str">
            <v>N</v>
          </cell>
        </row>
        <row r="14025">
          <cell r="C14025" t="e">
            <v>#DIV/0!</v>
          </cell>
          <cell r="E14025" t="str">
            <v>N</v>
          </cell>
        </row>
        <row r="14026">
          <cell r="C14026" t="e">
            <v>#DIV/0!</v>
          </cell>
          <cell r="E14026" t="str">
            <v>N</v>
          </cell>
        </row>
        <row r="14027">
          <cell r="C14027" t="e">
            <v>#DIV/0!</v>
          </cell>
          <cell r="E14027" t="str">
            <v>N</v>
          </cell>
        </row>
        <row r="14028">
          <cell r="C14028" t="e">
            <v>#DIV/0!</v>
          </cell>
          <cell r="E14028" t="str">
            <v>N</v>
          </cell>
        </row>
        <row r="14029">
          <cell r="C14029" t="e">
            <v>#DIV/0!</v>
          </cell>
          <cell r="E14029" t="str">
            <v>N</v>
          </cell>
        </row>
        <row r="14030">
          <cell r="C14030" t="e">
            <v>#DIV/0!</v>
          </cell>
          <cell r="E14030" t="str">
            <v>N</v>
          </cell>
        </row>
        <row r="14031">
          <cell r="C14031" t="e">
            <v>#DIV/0!</v>
          </cell>
          <cell r="E14031" t="str">
            <v>N</v>
          </cell>
        </row>
        <row r="14032">
          <cell r="C14032" t="e">
            <v>#DIV/0!</v>
          </cell>
          <cell r="E14032" t="str">
            <v>N</v>
          </cell>
        </row>
        <row r="14033">
          <cell r="C14033" t="e">
            <v>#DIV/0!</v>
          </cell>
          <cell r="E14033" t="str">
            <v>N</v>
          </cell>
        </row>
        <row r="14034">
          <cell r="C14034" t="e">
            <v>#DIV/0!</v>
          </cell>
          <cell r="E14034" t="str">
            <v>N</v>
          </cell>
        </row>
        <row r="14035">
          <cell r="C14035" t="e">
            <v>#DIV/0!</v>
          </cell>
          <cell r="E14035" t="str">
            <v>N</v>
          </cell>
        </row>
        <row r="14036">
          <cell r="C14036" t="e">
            <v>#DIV/0!</v>
          </cell>
          <cell r="E14036" t="str">
            <v>N</v>
          </cell>
        </row>
        <row r="14037">
          <cell r="C14037" t="e">
            <v>#DIV/0!</v>
          </cell>
          <cell r="E14037" t="str">
            <v>N</v>
          </cell>
        </row>
        <row r="14038">
          <cell r="C14038" t="e">
            <v>#DIV/0!</v>
          </cell>
          <cell r="E14038" t="str">
            <v>N</v>
          </cell>
        </row>
        <row r="14039">
          <cell r="C14039" t="e">
            <v>#DIV/0!</v>
          </cell>
          <cell r="E14039" t="str">
            <v>N</v>
          </cell>
        </row>
        <row r="14040">
          <cell r="C14040" t="e">
            <v>#DIV/0!</v>
          </cell>
          <cell r="E14040" t="str">
            <v>N</v>
          </cell>
        </row>
        <row r="14041">
          <cell r="C14041" t="e">
            <v>#DIV/0!</v>
          </cell>
          <cell r="E14041" t="str">
            <v>N</v>
          </cell>
        </row>
        <row r="14042">
          <cell r="C14042" t="e">
            <v>#DIV/0!</v>
          </cell>
          <cell r="E14042" t="str">
            <v>N</v>
          </cell>
        </row>
        <row r="14043">
          <cell r="C14043" t="e">
            <v>#DIV/0!</v>
          </cell>
          <cell r="E14043" t="str">
            <v>N</v>
          </cell>
        </row>
        <row r="14044">
          <cell r="C14044" t="e">
            <v>#DIV/0!</v>
          </cell>
          <cell r="E14044" t="str">
            <v>N</v>
          </cell>
        </row>
        <row r="14045">
          <cell r="C14045" t="e">
            <v>#DIV/0!</v>
          </cell>
          <cell r="E14045" t="str">
            <v>N</v>
          </cell>
        </row>
        <row r="14046">
          <cell r="C14046" t="e">
            <v>#DIV/0!</v>
          </cell>
          <cell r="E14046" t="str">
            <v>N</v>
          </cell>
        </row>
        <row r="14047">
          <cell r="C14047" t="e">
            <v>#DIV/0!</v>
          </cell>
          <cell r="E14047" t="str">
            <v>N</v>
          </cell>
        </row>
        <row r="14048">
          <cell r="C14048" t="e">
            <v>#DIV/0!</v>
          </cell>
          <cell r="E14048" t="str">
            <v>N</v>
          </cell>
        </row>
        <row r="14049">
          <cell r="C14049" t="e">
            <v>#DIV/0!</v>
          </cell>
          <cell r="E14049" t="str">
            <v>N</v>
          </cell>
        </row>
        <row r="14050">
          <cell r="C14050" t="e">
            <v>#DIV/0!</v>
          </cell>
          <cell r="E14050" t="str">
            <v>N</v>
          </cell>
        </row>
        <row r="14051">
          <cell r="C14051" t="e">
            <v>#DIV/0!</v>
          </cell>
          <cell r="E14051" t="str">
            <v>N</v>
          </cell>
        </row>
        <row r="14052">
          <cell r="C14052" t="e">
            <v>#DIV/0!</v>
          </cell>
          <cell r="E14052" t="str">
            <v>N</v>
          </cell>
        </row>
        <row r="14053">
          <cell r="C14053" t="e">
            <v>#DIV/0!</v>
          </cell>
          <cell r="E14053" t="str">
            <v>N</v>
          </cell>
        </row>
        <row r="14054">
          <cell r="C14054" t="e">
            <v>#DIV/0!</v>
          </cell>
          <cell r="E14054" t="str">
            <v>N</v>
          </cell>
        </row>
        <row r="14055">
          <cell r="C14055" t="e">
            <v>#DIV/0!</v>
          </cell>
          <cell r="E14055" t="str">
            <v>N</v>
          </cell>
        </row>
        <row r="14056">
          <cell r="C14056" t="e">
            <v>#DIV/0!</v>
          </cell>
          <cell r="E14056" t="str">
            <v>N</v>
          </cell>
        </row>
        <row r="14057">
          <cell r="C14057" t="e">
            <v>#DIV/0!</v>
          </cell>
          <cell r="E14057" t="str">
            <v>N</v>
          </cell>
        </row>
        <row r="14058">
          <cell r="C14058" t="e">
            <v>#DIV/0!</v>
          </cell>
          <cell r="E14058" t="str">
            <v>N</v>
          </cell>
        </row>
        <row r="14059">
          <cell r="C14059" t="e">
            <v>#DIV/0!</v>
          </cell>
          <cell r="E14059" t="str">
            <v>N</v>
          </cell>
        </row>
        <row r="14060">
          <cell r="C14060" t="e">
            <v>#DIV/0!</v>
          </cell>
          <cell r="E14060" t="str">
            <v>N</v>
          </cell>
        </row>
        <row r="14061">
          <cell r="C14061" t="e">
            <v>#DIV/0!</v>
          </cell>
          <cell r="E14061" t="str">
            <v>N</v>
          </cell>
        </row>
        <row r="14062">
          <cell r="C14062" t="e">
            <v>#DIV/0!</v>
          </cell>
          <cell r="E14062" t="str">
            <v>N</v>
          </cell>
        </row>
        <row r="14063">
          <cell r="C14063" t="e">
            <v>#DIV/0!</v>
          </cell>
          <cell r="E14063" t="str">
            <v>N</v>
          </cell>
        </row>
        <row r="14064">
          <cell r="C14064" t="e">
            <v>#DIV/0!</v>
          </cell>
          <cell r="E14064" t="str">
            <v>N</v>
          </cell>
        </row>
        <row r="14065">
          <cell r="C14065" t="e">
            <v>#DIV/0!</v>
          </cell>
          <cell r="E14065" t="str">
            <v>N</v>
          </cell>
        </row>
        <row r="14066">
          <cell r="C14066" t="e">
            <v>#DIV/0!</v>
          </cell>
          <cell r="E14066" t="str">
            <v>N</v>
          </cell>
        </row>
        <row r="14067">
          <cell r="C14067" t="e">
            <v>#DIV/0!</v>
          </cell>
          <cell r="E14067" t="str">
            <v>N</v>
          </cell>
        </row>
        <row r="14068">
          <cell r="C14068" t="e">
            <v>#DIV/0!</v>
          </cell>
          <cell r="E14068" t="str">
            <v>N</v>
          </cell>
        </row>
        <row r="14069">
          <cell r="C14069" t="e">
            <v>#DIV/0!</v>
          </cell>
          <cell r="E14069" t="str">
            <v>N</v>
          </cell>
        </row>
        <row r="14070">
          <cell r="C14070" t="e">
            <v>#DIV/0!</v>
          </cell>
          <cell r="E14070" t="str">
            <v>N</v>
          </cell>
        </row>
        <row r="14071">
          <cell r="C14071" t="e">
            <v>#DIV/0!</v>
          </cell>
          <cell r="E14071" t="str">
            <v>N</v>
          </cell>
        </row>
        <row r="14072">
          <cell r="C14072" t="e">
            <v>#DIV/0!</v>
          </cell>
          <cell r="E14072" t="str">
            <v>N</v>
          </cell>
        </row>
        <row r="14073">
          <cell r="C14073" t="e">
            <v>#DIV/0!</v>
          </cell>
          <cell r="E14073" t="str">
            <v>N</v>
          </cell>
        </row>
        <row r="14074">
          <cell r="C14074" t="e">
            <v>#DIV/0!</v>
          </cell>
          <cell r="E14074" t="str">
            <v>N</v>
          </cell>
        </row>
        <row r="14075">
          <cell r="C14075" t="e">
            <v>#DIV/0!</v>
          </cell>
          <cell r="E14075" t="str">
            <v>N</v>
          </cell>
        </row>
        <row r="14076">
          <cell r="C14076" t="e">
            <v>#DIV/0!</v>
          </cell>
          <cell r="E14076" t="str">
            <v>N</v>
          </cell>
        </row>
        <row r="14077">
          <cell r="C14077" t="e">
            <v>#DIV/0!</v>
          </cell>
          <cell r="E14077" t="str">
            <v>N</v>
          </cell>
        </row>
        <row r="14078">
          <cell r="C14078" t="e">
            <v>#DIV/0!</v>
          </cell>
          <cell r="E14078" t="str">
            <v>N</v>
          </cell>
        </row>
        <row r="14079">
          <cell r="C14079" t="e">
            <v>#DIV/0!</v>
          </cell>
          <cell r="E14079" t="str">
            <v>N</v>
          </cell>
        </row>
        <row r="14080">
          <cell r="C14080" t="e">
            <v>#DIV/0!</v>
          </cell>
          <cell r="E14080" t="str">
            <v>N</v>
          </cell>
        </row>
        <row r="14081">
          <cell r="C14081" t="e">
            <v>#DIV/0!</v>
          </cell>
          <cell r="E14081" t="str">
            <v>N</v>
          </cell>
        </row>
        <row r="14082">
          <cell r="C14082" t="e">
            <v>#DIV/0!</v>
          </cell>
          <cell r="E14082" t="str">
            <v>N</v>
          </cell>
        </row>
        <row r="14083">
          <cell r="C14083" t="e">
            <v>#DIV/0!</v>
          </cell>
          <cell r="E14083" t="str">
            <v>N</v>
          </cell>
        </row>
        <row r="14084">
          <cell r="C14084" t="e">
            <v>#DIV/0!</v>
          </cell>
          <cell r="E14084" t="str">
            <v>N</v>
          </cell>
        </row>
        <row r="14085">
          <cell r="C14085" t="e">
            <v>#DIV/0!</v>
          </cell>
          <cell r="E14085" t="str">
            <v>N</v>
          </cell>
        </row>
        <row r="14086">
          <cell r="C14086" t="e">
            <v>#DIV/0!</v>
          </cell>
          <cell r="E14086" t="str">
            <v>N</v>
          </cell>
        </row>
        <row r="14087">
          <cell r="C14087" t="e">
            <v>#DIV/0!</v>
          </cell>
          <cell r="E14087" t="str">
            <v>N</v>
          </cell>
        </row>
        <row r="14088">
          <cell r="C14088" t="e">
            <v>#DIV/0!</v>
          </cell>
          <cell r="E14088" t="str">
            <v>N</v>
          </cell>
        </row>
        <row r="14089">
          <cell r="C14089" t="e">
            <v>#DIV/0!</v>
          </cell>
          <cell r="E14089" t="str">
            <v>N</v>
          </cell>
        </row>
        <row r="14090">
          <cell r="C14090" t="e">
            <v>#DIV/0!</v>
          </cell>
          <cell r="E14090" t="str">
            <v>N</v>
          </cell>
        </row>
        <row r="14091">
          <cell r="C14091" t="e">
            <v>#DIV/0!</v>
          </cell>
          <cell r="E14091" t="str">
            <v>N</v>
          </cell>
        </row>
        <row r="14092">
          <cell r="C14092" t="e">
            <v>#DIV/0!</v>
          </cell>
          <cell r="E14092" t="str">
            <v>N</v>
          </cell>
        </row>
        <row r="14093">
          <cell r="C14093" t="e">
            <v>#DIV/0!</v>
          </cell>
          <cell r="E14093" t="str">
            <v>N</v>
          </cell>
        </row>
        <row r="14094">
          <cell r="C14094" t="e">
            <v>#DIV/0!</v>
          </cell>
          <cell r="E14094" t="str">
            <v>N</v>
          </cell>
        </row>
        <row r="14095">
          <cell r="C14095" t="e">
            <v>#DIV/0!</v>
          </cell>
          <cell r="E14095" t="str">
            <v>N</v>
          </cell>
        </row>
        <row r="14096">
          <cell r="C14096" t="e">
            <v>#DIV/0!</v>
          </cell>
          <cell r="E14096" t="str">
            <v>N</v>
          </cell>
        </row>
        <row r="14097">
          <cell r="C14097" t="e">
            <v>#DIV/0!</v>
          </cell>
          <cell r="E14097" t="str">
            <v>N</v>
          </cell>
        </row>
        <row r="14098">
          <cell r="C14098" t="e">
            <v>#DIV/0!</v>
          </cell>
          <cell r="E14098" t="str">
            <v>N</v>
          </cell>
        </row>
        <row r="14099">
          <cell r="C14099" t="e">
            <v>#DIV/0!</v>
          </cell>
          <cell r="E14099" t="str">
            <v>N</v>
          </cell>
        </row>
        <row r="14100">
          <cell r="C14100" t="e">
            <v>#DIV/0!</v>
          </cell>
          <cell r="E14100" t="str">
            <v>N</v>
          </cell>
        </row>
        <row r="14101">
          <cell r="C14101" t="e">
            <v>#DIV/0!</v>
          </cell>
          <cell r="E14101" t="str">
            <v>N</v>
          </cell>
        </row>
        <row r="14102">
          <cell r="C14102" t="e">
            <v>#DIV/0!</v>
          </cell>
          <cell r="E14102" t="str">
            <v>N</v>
          </cell>
        </row>
        <row r="14103">
          <cell r="C14103" t="e">
            <v>#DIV/0!</v>
          </cell>
          <cell r="E14103" t="str">
            <v>N</v>
          </cell>
        </row>
        <row r="14104">
          <cell r="C14104" t="e">
            <v>#DIV/0!</v>
          </cell>
          <cell r="E14104" t="str">
            <v>N</v>
          </cell>
        </row>
        <row r="14105">
          <cell r="C14105" t="e">
            <v>#DIV/0!</v>
          </cell>
          <cell r="E14105" t="str">
            <v>N</v>
          </cell>
        </row>
        <row r="14106">
          <cell r="C14106" t="e">
            <v>#DIV/0!</v>
          </cell>
          <cell r="E14106" t="str">
            <v>N</v>
          </cell>
        </row>
        <row r="14107">
          <cell r="C14107" t="e">
            <v>#DIV/0!</v>
          </cell>
          <cell r="E14107" t="str">
            <v>N</v>
          </cell>
        </row>
        <row r="14108">
          <cell r="C14108" t="e">
            <v>#DIV/0!</v>
          </cell>
          <cell r="E14108" t="str">
            <v>N</v>
          </cell>
        </row>
        <row r="14109">
          <cell r="C14109" t="e">
            <v>#DIV/0!</v>
          </cell>
          <cell r="E14109" t="str">
            <v>N</v>
          </cell>
        </row>
        <row r="14110">
          <cell r="C14110" t="e">
            <v>#DIV/0!</v>
          </cell>
          <cell r="E14110" t="str">
            <v>N</v>
          </cell>
        </row>
        <row r="14111">
          <cell r="C14111" t="e">
            <v>#DIV/0!</v>
          </cell>
          <cell r="E14111" t="str">
            <v>N</v>
          </cell>
        </row>
        <row r="14112">
          <cell r="C14112" t="e">
            <v>#DIV/0!</v>
          </cell>
          <cell r="E14112" t="str">
            <v>N</v>
          </cell>
        </row>
        <row r="14113">
          <cell r="C14113" t="e">
            <v>#DIV/0!</v>
          </cell>
          <cell r="E14113" t="str">
            <v>N</v>
          </cell>
        </row>
        <row r="14114">
          <cell r="C14114" t="e">
            <v>#DIV/0!</v>
          </cell>
          <cell r="E14114" t="str">
            <v>N</v>
          </cell>
        </row>
        <row r="14115">
          <cell r="C14115" t="e">
            <v>#DIV/0!</v>
          </cell>
          <cell r="E14115" t="str">
            <v>N</v>
          </cell>
        </row>
        <row r="14116">
          <cell r="C14116" t="e">
            <v>#DIV/0!</v>
          </cell>
          <cell r="E14116" t="str">
            <v>N</v>
          </cell>
        </row>
        <row r="14117">
          <cell r="C14117" t="e">
            <v>#DIV/0!</v>
          </cell>
          <cell r="E14117" t="str">
            <v>N</v>
          </cell>
        </row>
        <row r="14118">
          <cell r="C14118" t="e">
            <v>#DIV/0!</v>
          </cell>
          <cell r="E14118" t="str">
            <v>N</v>
          </cell>
        </row>
        <row r="14119">
          <cell r="C14119" t="e">
            <v>#DIV/0!</v>
          </cell>
          <cell r="E14119" t="str">
            <v>N</v>
          </cell>
        </row>
        <row r="14120">
          <cell r="C14120" t="e">
            <v>#DIV/0!</v>
          </cell>
          <cell r="E14120" t="str">
            <v>N</v>
          </cell>
        </row>
        <row r="14121">
          <cell r="C14121" t="e">
            <v>#DIV/0!</v>
          </cell>
          <cell r="E14121" t="str">
            <v>N</v>
          </cell>
        </row>
        <row r="14122">
          <cell r="C14122" t="e">
            <v>#DIV/0!</v>
          </cell>
          <cell r="E14122" t="str">
            <v>N</v>
          </cell>
        </row>
        <row r="14123">
          <cell r="C14123" t="e">
            <v>#DIV/0!</v>
          </cell>
          <cell r="E14123" t="str">
            <v>N</v>
          </cell>
        </row>
        <row r="14124">
          <cell r="C14124" t="e">
            <v>#DIV/0!</v>
          </cell>
          <cell r="E14124" t="str">
            <v>N</v>
          </cell>
        </row>
        <row r="14125">
          <cell r="C14125" t="e">
            <v>#DIV/0!</v>
          </cell>
          <cell r="E14125" t="str">
            <v>N</v>
          </cell>
        </row>
        <row r="14126">
          <cell r="C14126" t="e">
            <v>#DIV/0!</v>
          </cell>
          <cell r="E14126" t="str">
            <v>N</v>
          </cell>
        </row>
        <row r="14127">
          <cell r="C14127" t="e">
            <v>#DIV/0!</v>
          </cell>
          <cell r="E14127" t="str">
            <v>N</v>
          </cell>
        </row>
        <row r="14128">
          <cell r="C14128" t="e">
            <v>#DIV/0!</v>
          </cell>
          <cell r="E14128" t="str">
            <v>N</v>
          </cell>
        </row>
        <row r="14129">
          <cell r="C14129" t="e">
            <v>#DIV/0!</v>
          </cell>
          <cell r="E14129" t="str">
            <v>N</v>
          </cell>
        </row>
        <row r="14130">
          <cell r="C14130" t="e">
            <v>#DIV/0!</v>
          </cell>
          <cell r="E14130" t="str">
            <v>N</v>
          </cell>
        </row>
        <row r="14131">
          <cell r="C14131" t="e">
            <v>#DIV/0!</v>
          </cell>
          <cell r="E14131" t="str">
            <v>N</v>
          </cell>
        </row>
        <row r="14132">
          <cell r="C14132" t="e">
            <v>#DIV/0!</v>
          </cell>
          <cell r="E14132" t="str">
            <v>N</v>
          </cell>
        </row>
        <row r="14133">
          <cell r="C14133" t="e">
            <v>#DIV/0!</v>
          </cell>
          <cell r="E14133" t="str">
            <v>N</v>
          </cell>
        </row>
        <row r="14134">
          <cell r="C14134" t="e">
            <v>#DIV/0!</v>
          </cell>
          <cell r="E14134" t="str">
            <v>N</v>
          </cell>
        </row>
        <row r="14135">
          <cell r="C14135" t="e">
            <v>#DIV/0!</v>
          </cell>
          <cell r="E14135" t="str">
            <v>N</v>
          </cell>
        </row>
        <row r="14136">
          <cell r="C14136" t="e">
            <v>#DIV/0!</v>
          </cell>
          <cell r="E14136" t="str">
            <v>N</v>
          </cell>
        </row>
        <row r="14137">
          <cell r="C14137" t="e">
            <v>#DIV/0!</v>
          </cell>
          <cell r="E14137" t="str">
            <v>N</v>
          </cell>
        </row>
        <row r="14138">
          <cell r="C14138" t="e">
            <v>#DIV/0!</v>
          </cell>
          <cell r="E14138" t="str">
            <v>N</v>
          </cell>
        </row>
        <row r="14139">
          <cell r="C14139" t="e">
            <v>#DIV/0!</v>
          </cell>
          <cell r="E14139" t="str">
            <v>N</v>
          </cell>
        </row>
        <row r="14140">
          <cell r="C14140" t="e">
            <v>#DIV/0!</v>
          </cell>
          <cell r="E14140" t="str">
            <v>N</v>
          </cell>
        </row>
        <row r="14141">
          <cell r="C14141" t="e">
            <v>#DIV/0!</v>
          </cell>
          <cell r="E14141" t="str">
            <v>N</v>
          </cell>
        </row>
        <row r="14142">
          <cell r="C14142" t="e">
            <v>#DIV/0!</v>
          </cell>
          <cell r="E14142" t="str">
            <v>N</v>
          </cell>
        </row>
        <row r="14143">
          <cell r="C14143" t="e">
            <v>#DIV/0!</v>
          </cell>
          <cell r="E14143" t="str">
            <v>N</v>
          </cell>
        </row>
        <row r="14144">
          <cell r="C14144" t="e">
            <v>#DIV/0!</v>
          </cell>
          <cell r="E14144" t="str">
            <v>N</v>
          </cell>
        </row>
        <row r="14145">
          <cell r="C14145" t="e">
            <v>#DIV/0!</v>
          </cell>
          <cell r="E14145" t="str">
            <v>N</v>
          </cell>
        </row>
        <row r="14146">
          <cell r="C14146" t="e">
            <v>#DIV/0!</v>
          </cell>
          <cell r="E14146" t="str">
            <v>N</v>
          </cell>
        </row>
        <row r="14147">
          <cell r="C14147" t="e">
            <v>#DIV/0!</v>
          </cell>
          <cell r="E14147" t="str">
            <v>N</v>
          </cell>
        </row>
        <row r="14148">
          <cell r="C14148" t="e">
            <v>#DIV/0!</v>
          </cell>
          <cell r="E14148" t="str">
            <v>N</v>
          </cell>
        </row>
        <row r="14149">
          <cell r="C14149" t="e">
            <v>#DIV/0!</v>
          </cell>
          <cell r="E14149" t="str">
            <v>N</v>
          </cell>
        </row>
        <row r="14150">
          <cell r="C14150" t="e">
            <v>#DIV/0!</v>
          </cell>
          <cell r="E14150" t="str">
            <v>N</v>
          </cell>
        </row>
        <row r="14151">
          <cell r="C14151" t="e">
            <v>#DIV/0!</v>
          </cell>
          <cell r="E14151" t="str">
            <v>N</v>
          </cell>
        </row>
        <row r="14152">
          <cell r="C14152" t="e">
            <v>#DIV/0!</v>
          </cell>
          <cell r="E14152" t="str">
            <v>N</v>
          </cell>
        </row>
        <row r="14153">
          <cell r="C14153" t="e">
            <v>#DIV/0!</v>
          </cell>
          <cell r="E14153" t="str">
            <v>N</v>
          </cell>
        </row>
        <row r="14154">
          <cell r="C14154" t="e">
            <v>#DIV/0!</v>
          </cell>
          <cell r="E14154" t="str">
            <v>N</v>
          </cell>
        </row>
        <row r="14155">
          <cell r="C14155" t="e">
            <v>#DIV/0!</v>
          </cell>
          <cell r="E14155" t="str">
            <v>N</v>
          </cell>
        </row>
        <row r="14156">
          <cell r="C14156" t="e">
            <v>#DIV/0!</v>
          </cell>
          <cell r="E14156" t="str">
            <v>N</v>
          </cell>
        </row>
        <row r="14157">
          <cell r="C14157" t="e">
            <v>#DIV/0!</v>
          </cell>
          <cell r="E14157" t="str">
            <v>N</v>
          </cell>
        </row>
        <row r="14158">
          <cell r="C14158" t="e">
            <v>#DIV/0!</v>
          </cell>
          <cell r="E14158" t="str">
            <v>N</v>
          </cell>
        </row>
        <row r="14159">
          <cell r="C14159" t="e">
            <v>#DIV/0!</v>
          </cell>
          <cell r="E14159" t="str">
            <v>N</v>
          </cell>
        </row>
        <row r="14160">
          <cell r="C14160" t="e">
            <v>#DIV/0!</v>
          </cell>
          <cell r="E14160" t="str">
            <v>N</v>
          </cell>
        </row>
        <row r="14161">
          <cell r="C14161" t="e">
            <v>#DIV/0!</v>
          </cell>
          <cell r="E14161" t="str">
            <v>N</v>
          </cell>
        </row>
        <row r="14162">
          <cell r="C14162" t="e">
            <v>#DIV/0!</v>
          </cell>
          <cell r="E14162" t="str">
            <v>N</v>
          </cell>
        </row>
        <row r="14163">
          <cell r="C14163" t="e">
            <v>#DIV/0!</v>
          </cell>
          <cell r="E14163" t="str">
            <v>N</v>
          </cell>
        </row>
        <row r="14164">
          <cell r="C14164" t="e">
            <v>#DIV/0!</v>
          </cell>
          <cell r="E14164" t="str">
            <v>N</v>
          </cell>
        </row>
        <row r="14165">
          <cell r="C14165" t="e">
            <v>#DIV/0!</v>
          </cell>
          <cell r="E14165" t="str">
            <v>N</v>
          </cell>
        </row>
        <row r="14166">
          <cell r="C14166" t="e">
            <v>#DIV/0!</v>
          </cell>
          <cell r="E14166" t="str">
            <v>N</v>
          </cell>
        </row>
        <row r="14167">
          <cell r="C14167" t="e">
            <v>#DIV/0!</v>
          </cell>
          <cell r="E14167" t="str">
            <v>N</v>
          </cell>
        </row>
        <row r="14168">
          <cell r="C14168" t="e">
            <v>#DIV/0!</v>
          </cell>
          <cell r="E14168" t="str">
            <v>N</v>
          </cell>
        </row>
        <row r="14169">
          <cell r="C14169" t="e">
            <v>#DIV/0!</v>
          </cell>
          <cell r="E14169" t="str">
            <v>N</v>
          </cell>
        </row>
        <row r="14170">
          <cell r="C14170" t="e">
            <v>#DIV/0!</v>
          </cell>
          <cell r="E14170" t="str">
            <v>N</v>
          </cell>
        </row>
        <row r="14171">
          <cell r="C14171" t="e">
            <v>#DIV/0!</v>
          </cell>
          <cell r="E14171" t="str">
            <v>N</v>
          </cell>
        </row>
        <row r="14172">
          <cell r="C14172" t="e">
            <v>#DIV/0!</v>
          </cell>
          <cell r="E14172" t="str">
            <v>N</v>
          </cell>
        </row>
        <row r="14173">
          <cell r="C14173" t="e">
            <v>#DIV/0!</v>
          </cell>
          <cell r="E14173" t="str">
            <v>N</v>
          </cell>
        </row>
        <row r="14174">
          <cell r="C14174" t="e">
            <v>#DIV/0!</v>
          </cell>
          <cell r="E14174" t="str">
            <v>N</v>
          </cell>
        </row>
        <row r="14175">
          <cell r="C14175" t="e">
            <v>#DIV/0!</v>
          </cell>
          <cell r="E14175" t="str">
            <v>N</v>
          </cell>
        </row>
        <row r="14176">
          <cell r="C14176" t="e">
            <v>#DIV/0!</v>
          </cell>
          <cell r="E14176" t="str">
            <v>N</v>
          </cell>
        </row>
        <row r="14177">
          <cell r="C14177" t="e">
            <v>#DIV/0!</v>
          </cell>
          <cell r="E14177" t="str">
            <v>N</v>
          </cell>
        </row>
        <row r="14178">
          <cell r="C14178" t="e">
            <v>#DIV/0!</v>
          </cell>
          <cell r="E14178" t="str">
            <v>N</v>
          </cell>
        </row>
        <row r="14179">
          <cell r="C14179" t="e">
            <v>#DIV/0!</v>
          </cell>
          <cell r="E14179" t="str">
            <v>N</v>
          </cell>
        </row>
        <row r="14180">
          <cell r="C14180" t="e">
            <v>#DIV/0!</v>
          </cell>
          <cell r="E14180" t="str">
            <v>N</v>
          </cell>
        </row>
        <row r="14181">
          <cell r="C14181" t="e">
            <v>#DIV/0!</v>
          </cell>
          <cell r="E14181" t="str">
            <v>N</v>
          </cell>
        </row>
        <row r="14182">
          <cell r="C14182" t="e">
            <v>#DIV/0!</v>
          </cell>
          <cell r="E14182" t="str">
            <v>N</v>
          </cell>
        </row>
        <row r="14183">
          <cell r="C14183" t="e">
            <v>#DIV/0!</v>
          </cell>
          <cell r="E14183" t="str">
            <v>N</v>
          </cell>
        </row>
        <row r="14184">
          <cell r="C14184" t="e">
            <v>#DIV/0!</v>
          </cell>
          <cell r="E14184" t="str">
            <v>N</v>
          </cell>
        </row>
        <row r="14185">
          <cell r="C14185" t="e">
            <v>#DIV/0!</v>
          </cell>
          <cell r="E14185" t="str">
            <v>N</v>
          </cell>
        </row>
        <row r="14186">
          <cell r="C14186" t="e">
            <v>#DIV/0!</v>
          </cell>
          <cell r="E14186" t="str">
            <v>N</v>
          </cell>
        </row>
        <row r="14187">
          <cell r="C14187" t="e">
            <v>#DIV/0!</v>
          </cell>
          <cell r="E14187" t="str">
            <v>N</v>
          </cell>
        </row>
        <row r="14188">
          <cell r="C14188" t="e">
            <v>#DIV/0!</v>
          </cell>
          <cell r="E14188" t="str">
            <v>N</v>
          </cell>
        </row>
        <row r="14189">
          <cell r="C14189" t="e">
            <v>#DIV/0!</v>
          </cell>
          <cell r="E14189" t="str">
            <v>N</v>
          </cell>
        </row>
        <row r="14190">
          <cell r="C14190" t="e">
            <v>#DIV/0!</v>
          </cell>
          <cell r="E14190" t="str">
            <v>N</v>
          </cell>
        </row>
        <row r="14191">
          <cell r="C14191" t="e">
            <v>#DIV/0!</v>
          </cell>
          <cell r="E14191" t="str">
            <v>N</v>
          </cell>
        </row>
        <row r="14192">
          <cell r="C14192" t="e">
            <v>#DIV/0!</v>
          </cell>
          <cell r="E14192" t="str">
            <v>N</v>
          </cell>
        </row>
        <row r="14193">
          <cell r="C14193" t="e">
            <v>#DIV/0!</v>
          </cell>
          <cell r="E14193" t="str">
            <v>N</v>
          </cell>
        </row>
        <row r="14194">
          <cell r="C14194" t="e">
            <v>#DIV/0!</v>
          </cell>
          <cell r="E14194" t="str">
            <v>N</v>
          </cell>
        </row>
        <row r="14195">
          <cell r="C14195" t="e">
            <v>#DIV/0!</v>
          </cell>
          <cell r="E14195" t="str">
            <v>N</v>
          </cell>
        </row>
        <row r="14196">
          <cell r="C14196" t="e">
            <v>#DIV/0!</v>
          </cell>
          <cell r="E14196" t="str">
            <v>N</v>
          </cell>
        </row>
        <row r="14197">
          <cell r="C14197" t="e">
            <v>#DIV/0!</v>
          </cell>
          <cell r="E14197" t="str">
            <v>N</v>
          </cell>
        </row>
        <row r="14198">
          <cell r="C14198" t="e">
            <v>#DIV/0!</v>
          </cell>
          <cell r="E14198" t="str">
            <v>N</v>
          </cell>
        </row>
        <row r="14199">
          <cell r="C14199" t="e">
            <v>#DIV/0!</v>
          </cell>
          <cell r="E14199" t="str">
            <v>N</v>
          </cell>
        </row>
        <row r="14200">
          <cell r="C14200" t="e">
            <v>#DIV/0!</v>
          </cell>
          <cell r="E14200" t="str">
            <v>N</v>
          </cell>
        </row>
        <row r="14201">
          <cell r="C14201" t="e">
            <v>#DIV/0!</v>
          </cell>
          <cell r="E14201" t="str">
            <v>N</v>
          </cell>
        </row>
        <row r="14202">
          <cell r="C14202" t="e">
            <v>#DIV/0!</v>
          </cell>
          <cell r="E14202" t="str">
            <v>N</v>
          </cell>
        </row>
        <row r="14203">
          <cell r="C14203" t="e">
            <v>#DIV/0!</v>
          </cell>
          <cell r="E14203" t="str">
            <v>N</v>
          </cell>
        </row>
        <row r="14204">
          <cell r="C14204" t="e">
            <v>#DIV/0!</v>
          </cell>
          <cell r="E14204" t="str">
            <v>N</v>
          </cell>
        </row>
        <row r="14205">
          <cell r="C14205" t="e">
            <v>#DIV/0!</v>
          </cell>
          <cell r="E14205" t="str">
            <v>N</v>
          </cell>
        </row>
        <row r="14206">
          <cell r="C14206" t="e">
            <v>#DIV/0!</v>
          </cell>
          <cell r="E14206" t="str">
            <v>N</v>
          </cell>
        </row>
        <row r="14207">
          <cell r="C14207" t="e">
            <v>#DIV/0!</v>
          </cell>
          <cell r="E14207" t="str">
            <v>N</v>
          </cell>
        </row>
        <row r="14208">
          <cell r="C14208" t="e">
            <v>#DIV/0!</v>
          </cell>
          <cell r="E14208" t="str">
            <v>N</v>
          </cell>
        </row>
        <row r="14209">
          <cell r="C14209" t="e">
            <v>#DIV/0!</v>
          </cell>
          <cell r="E14209" t="str">
            <v>N</v>
          </cell>
        </row>
        <row r="14210">
          <cell r="C14210" t="e">
            <v>#DIV/0!</v>
          </cell>
          <cell r="E14210" t="str">
            <v>N</v>
          </cell>
        </row>
        <row r="14211">
          <cell r="C14211" t="e">
            <v>#DIV/0!</v>
          </cell>
          <cell r="E14211" t="str">
            <v>N</v>
          </cell>
        </row>
        <row r="14212">
          <cell r="C14212" t="e">
            <v>#DIV/0!</v>
          </cell>
          <cell r="E14212" t="str">
            <v>N</v>
          </cell>
        </row>
        <row r="14213">
          <cell r="C14213" t="e">
            <v>#DIV/0!</v>
          </cell>
          <cell r="E14213" t="str">
            <v>N</v>
          </cell>
        </row>
        <row r="14214">
          <cell r="C14214" t="e">
            <v>#DIV/0!</v>
          </cell>
          <cell r="E14214" t="str">
            <v>N</v>
          </cell>
        </row>
        <row r="14215">
          <cell r="C14215" t="e">
            <v>#DIV/0!</v>
          </cell>
          <cell r="E14215" t="str">
            <v>N</v>
          </cell>
        </row>
        <row r="14216">
          <cell r="C14216" t="e">
            <v>#DIV/0!</v>
          </cell>
          <cell r="E14216" t="str">
            <v>N</v>
          </cell>
        </row>
        <row r="14217">
          <cell r="C14217" t="e">
            <v>#DIV/0!</v>
          </cell>
          <cell r="E14217" t="str">
            <v>N</v>
          </cell>
        </row>
        <row r="14218">
          <cell r="C14218" t="e">
            <v>#DIV/0!</v>
          </cell>
          <cell r="E14218" t="str">
            <v>N</v>
          </cell>
        </row>
        <row r="14219">
          <cell r="C14219" t="e">
            <v>#DIV/0!</v>
          </cell>
          <cell r="E14219" t="str">
            <v>N</v>
          </cell>
        </row>
        <row r="14220">
          <cell r="C14220" t="e">
            <v>#DIV/0!</v>
          </cell>
          <cell r="E14220" t="str">
            <v>N</v>
          </cell>
        </row>
        <row r="14221">
          <cell r="C14221" t="e">
            <v>#DIV/0!</v>
          </cell>
          <cell r="E14221" t="str">
            <v>N</v>
          </cell>
        </row>
        <row r="14222">
          <cell r="C14222" t="e">
            <v>#DIV/0!</v>
          </cell>
          <cell r="E14222" t="str">
            <v>N</v>
          </cell>
        </row>
        <row r="14223">
          <cell r="C14223" t="e">
            <v>#DIV/0!</v>
          </cell>
          <cell r="E14223" t="str">
            <v>N</v>
          </cell>
        </row>
        <row r="14224">
          <cell r="C14224" t="e">
            <v>#DIV/0!</v>
          </cell>
          <cell r="E14224" t="str">
            <v>N</v>
          </cell>
        </row>
        <row r="14225">
          <cell r="C14225" t="e">
            <v>#DIV/0!</v>
          </cell>
          <cell r="E14225" t="str">
            <v>N</v>
          </cell>
        </row>
        <row r="14226">
          <cell r="C14226" t="e">
            <v>#DIV/0!</v>
          </cell>
          <cell r="E14226" t="str">
            <v>N</v>
          </cell>
        </row>
        <row r="14227">
          <cell r="C14227" t="e">
            <v>#DIV/0!</v>
          </cell>
          <cell r="E14227" t="str">
            <v>N</v>
          </cell>
        </row>
        <row r="14228">
          <cell r="C14228" t="e">
            <v>#DIV/0!</v>
          </cell>
          <cell r="E14228" t="str">
            <v>N</v>
          </cell>
        </row>
        <row r="14229">
          <cell r="C14229" t="e">
            <v>#DIV/0!</v>
          </cell>
          <cell r="E14229" t="str">
            <v>N</v>
          </cell>
        </row>
        <row r="14230">
          <cell r="C14230" t="e">
            <v>#DIV/0!</v>
          </cell>
          <cell r="E14230" t="str">
            <v>N</v>
          </cell>
        </row>
        <row r="14231">
          <cell r="C14231" t="e">
            <v>#DIV/0!</v>
          </cell>
          <cell r="E14231" t="str">
            <v>N</v>
          </cell>
        </row>
        <row r="14232">
          <cell r="C14232" t="e">
            <v>#DIV/0!</v>
          </cell>
          <cell r="E14232" t="str">
            <v>N</v>
          </cell>
        </row>
        <row r="14233">
          <cell r="C14233" t="e">
            <v>#DIV/0!</v>
          </cell>
          <cell r="E14233" t="str">
            <v>N</v>
          </cell>
        </row>
        <row r="14234">
          <cell r="C14234" t="e">
            <v>#DIV/0!</v>
          </cell>
          <cell r="E14234" t="str">
            <v>N</v>
          </cell>
        </row>
        <row r="14235">
          <cell r="C14235" t="e">
            <v>#DIV/0!</v>
          </cell>
          <cell r="E14235" t="str">
            <v>N</v>
          </cell>
        </row>
        <row r="14236">
          <cell r="C14236" t="e">
            <v>#DIV/0!</v>
          </cell>
          <cell r="E14236" t="str">
            <v>N</v>
          </cell>
        </row>
        <row r="14237">
          <cell r="C14237" t="e">
            <v>#DIV/0!</v>
          </cell>
          <cell r="E14237" t="str">
            <v>N</v>
          </cell>
        </row>
        <row r="14238">
          <cell r="C14238" t="e">
            <v>#DIV/0!</v>
          </cell>
          <cell r="E14238" t="str">
            <v>N</v>
          </cell>
        </row>
        <row r="14239">
          <cell r="C14239" t="e">
            <v>#DIV/0!</v>
          </cell>
          <cell r="E14239" t="str">
            <v>N</v>
          </cell>
        </row>
        <row r="14240">
          <cell r="C14240" t="e">
            <v>#DIV/0!</v>
          </cell>
          <cell r="E14240" t="str">
            <v>N</v>
          </cell>
        </row>
        <row r="14241">
          <cell r="C14241" t="e">
            <v>#DIV/0!</v>
          </cell>
          <cell r="E14241" t="str">
            <v>N</v>
          </cell>
        </row>
        <row r="14242">
          <cell r="C14242" t="e">
            <v>#DIV/0!</v>
          </cell>
          <cell r="E14242" t="str">
            <v>N</v>
          </cell>
        </row>
        <row r="14243">
          <cell r="C14243" t="e">
            <v>#DIV/0!</v>
          </cell>
          <cell r="E14243" t="str">
            <v>N</v>
          </cell>
        </row>
        <row r="14244">
          <cell r="C14244" t="e">
            <v>#DIV/0!</v>
          </cell>
          <cell r="E14244" t="str">
            <v>N</v>
          </cell>
        </row>
        <row r="14245">
          <cell r="C14245" t="e">
            <v>#DIV/0!</v>
          </cell>
          <cell r="E14245" t="str">
            <v>N</v>
          </cell>
        </row>
        <row r="14246">
          <cell r="C14246" t="e">
            <v>#DIV/0!</v>
          </cell>
          <cell r="E14246" t="str">
            <v>N</v>
          </cell>
        </row>
        <row r="14247">
          <cell r="C14247" t="e">
            <v>#DIV/0!</v>
          </cell>
          <cell r="E14247" t="str">
            <v>N</v>
          </cell>
        </row>
        <row r="14248">
          <cell r="C14248" t="e">
            <v>#DIV/0!</v>
          </cell>
          <cell r="E14248" t="str">
            <v>N</v>
          </cell>
        </row>
        <row r="14249">
          <cell r="C14249" t="e">
            <v>#DIV/0!</v>
          </cell>
          <cell r="E14249" t="str">
            <v>N</v>
          </cell>
        </row>
        <row r="14250">
          <cell r="C14250" t="e">
            <v>#DIV/0!</v>
          </cell>
          <cell r="E14250" t="str">
            <v>N</v>
          </cell>
        </row>
        <row r="14251">
          <cell r="C14251" t="e">
            <v>#DIV/0!</v>
          </cell>
          <cell r="E14251" t="str">
            <v>N</v>
          </cell>
        </row>
        <row r="14252">
          <cell r="C14252" t="e">
            <v>#DIV/0!</v>
          </cell>
          <cell r="E14252" t="str">
            <v>N</v>
          </cell>
        </row>
        <row r="14253">
          <cell r="C14253" t="e">
            <v>#DIV/0!</v>
          </cell>
          <cell r="E14253" t="str">
            <v>N</v>
          </cell>
        </row>
        <row r="14254">
          <cell r="C14254" t="e">
            <v>#DIV/0!</v>
          </cell>
          <cell r="E14254" t="str">
            <v>N</v>
          </cell>
        </row>
        <row r="14255">
          <cell r="C14255" t="e">
            <v>#DIV/0!</v>
          </cell>
          <cell r="E14255" t="str">
            <v>N</v>
          </cell>
        </row>
        <row r="14256">
          <cell r="C14256" t="e">
            <v>#DIV/0!</v>
          </cell>
          <cell r="E14256" t="str">
            <v>N</v>
          </cell>
        </row>
        <row r="14257">
          <cell r="C14257" t="e">
            <v>#DIV/0!</v>
          </cell>
          <cell r="E14257" t="str">
            <v>N</v>
          </cell>
        </row>
        <row r="14258">
          <cell r="C14258" t="e">
            <v>#DIV/0!</v>
          </cell>
          <cell r="E14258" t="str">
            <v>N</v>
          </cell>
        </row>
        <row r="14259">
          <cell r="C14259" t="e">
            <v>#DIV/0!</v>
          </cell>
          <cell r="E14259" t="str">
            <v>N</v>
          </cell>
        </row>
        <row r="14260">
          <cell r="C14260" t="e">
            <v>#DIV/0!</v>
          </cell>
          <cell r="E14260" t="str">
            <v>N</v>
          </cell>
        </row>
        <row r="14261">
          <cell r="C14261" t="e">
            <v>#DIV/0!</v>
          </cell>
          <cell r="E14261" t="str">
            <v>N</v>
          </cell>
        </row>
        <row r="14262">
          <cell r="C14262" t="e">
            <v>#DIV/0!</v>
          </cell>
          <cell r="E14262" t="str">
            <v>N</v>
          </cell>
        </row>
        <row r="14263">
          <cell r="C14263" t="e">
            <v>#DIV/0!</v>
          </cell>
          <cell r="E14263" t="str">
            <v>N</v>
          </cell>
        </row>
        <row r="14264">
          <cell r="C14264" t="e">
            <v>#DIV/0!</v>
          </cell>
          <cell r="E14264" t="str">
            <v>N</v>
          </cell>
        </row>
        <row r="14265">
          <cell r="C14265" t="e">
            <v>#DIV/0!</v>
          </cell>
          <cell r="E14265" t="str">
            <v>N</v>
          </cell>
        </row>
        <row r="14266">
          <cell r="C14266" t="e">
            <v>#DIV/0!</v>
          </cell>
          <cell r="E14266" t="str">
            <v>N</v>
          </cell>
        </row>
        <row r="14267">
          <cell r="C14267" t="e">
            <v>#DIV/0!</v>
          </cell>
          <cell r="E14267" t="str">
            <v>N</v>
          </cell>
        </row>
        <row r="14268">
          <cell r="C14268" t="e">
            <v>#DIV/0!</v>
          </cell>
          <cell r="E14268" t="str">
            <v>N</v>
          </cell>
        </row>
        <row r="14269">
          <cell r="C14269" t="e">
            <v>#DIV/0!</v>
          </cell>
          <cell r="E14269" t="str">
            <v>N</v>
          </cell>
        </row>
        <row r="14270">
          <cell r="C14270" t="e">
            <v>#DIV/0!</v>
          </cell>
          <cell r="E14270" t="str">
            <v>N</v>
          </cell>
        </row>
        <row r="14271">
          <cell r="C14271" t="e">
            <v>#DIV/0!</v>
          </cell>
          <cell r="E14271" t="str">
            <v>N</v>
          </cell>
        </row>
        <row r="14272">
          <cell r="C14272" t="e">
            <v>#DIV/0!</v>
          </cell>
          <cell r="E14272" t="str">
            <v>N</v>
          </cell>
        </row>
        <row r="14273">
          <cell r="C14273" t="e">
            <v>#DIV/0!</v>
          </cell>
          <cell r="E14273" t="str">
            <v>N</v>
          </cell>
        </row>
        <row r="14274">
          <cell r="C14274" t="e">
            <v>#DIV/0!</v>
          </cell>
          <cell r="E14274" t="str">
            <v>N</v>
          </cell>
        </row>
        <row r="14275">
          <cell r="C14275" t="e">
            <v>#DIV/0!</v>
          </cell>
          <cell r="E14275" t="str">
            <v>N</v>
          </cell>
        </row>
        <row r="14276">
          <cell r="C14276" t="e">
            <v>#DIV/0!</v>
          </cell>
          <cell r="E14276" t="str">
            <v>N</v>
          </cell>
        </row>
        <row r="14277">
          <cell r="C14277" t="e">
            <v>#DIV/0!</v>
          </cell>
          <cell r="E14277" t="str">
            <v>N</v>
          </cell>
        </row>
        <row r="14278">
          <cell r="C14278" t="e">
            <v>#DIV/0!</v>
          </cell>
          <cell r="E14278" t="str">
            <v>N</v>
          </cell>
        </row>
        <row r="14279">
          <cell r="C14279" t="e">
            <v>#DIV/0!</v>
          </cell>
          <cell r="E14279" t="str">
            <v>N</v>
          </cell>
        </row>
        <row r="14280">
          <cell r="C14280" t="e">
            <v>#DIV/0!</v>
          </cell>
          <cell r="E14280" t="str">
            <v>N</v>
          </cell>
        </row>
        <row r="14281">
          <cell r="C14281" t="e">
            <v>#DIV/0!</v>
          </cell>
          <cell r="E14281" t="str">
            <v>N</v>
          </cell>
        </row>
        <row r="14282">
          <cell r="C14282" t="e">
            <v>#DIV/0!</v>
          </cell>
          <cell r="E14282" t="str">
            <v>N</v>
          </cell>
        </row>
        <row r="14283">
          <cell r="C14283" t="e">
            <v>#DIV/0!</v>
          </cell>
          <cell r="E14283" t="str">
            <v>N</v>
          </cell>
        </row>
        <row r="14284">
          <cell r="C14284" t="e">
            <v>#DIV/0!</v>
          </cell>
          <cell r="E14284" t="str">
            <v>N</v>
          </cell>
        </row>
        <row r="14285">
          <cell r="C14285" t="e">
            <v>#DIV/0!</v>
          </cell>
          <cell r="E14285" t="str">
            <v>N</v>
          </cell>
        </row>
        <row r="14286">
          <cell r="C14286" t="e">
            <v>#DIV/0!</v>
          </cell>
          <cell r="E14286" t="str">
            <v>N</v>
          </cell>
        </row>
        <row r="14287">
          <cell r="C14287" t="e">
            <v>#DIV/0!</v>
          </cell>
          <cell r="E14287" t="str">
            <v>N</v>
          </cell>
        </row>
        <row r="14288">
          <cell r="C14288" t="e">
            <v>#DIV/0!</v>
          </cell>
          <cell r="E14288" t="str">
            <v>N</v>
          </cell>
        </row>
        <row r="14289">
          <cell r="C14289" t="e">
            <v>#DIV/0!</v>
          </cell>
          <cell r="E14289" t="str">
            <v>N</v>
          </cell>
        </row>
        <row r="14290">
          <cell r="C14290" t="e">
            <v>#DIV/0!</v>
          </cell>
          <cell r="E14290" t="str">
            <v>N</v>
          </cell>
        </row>
        <row r="14291">
          <cell r="C14291" t="e">
            <v>#DIV/0!</v>
          </cell>
          <cell r="E14291" t="str">
            <v>N</v>
          </cell>
        </row>
        <row r="14292">
          <cell r="C14292" t="e">
            <v>#DIV/0!</v>
          </cell>
          <cell r="E14292" t="str">
            <v>N</v>
          </cell>
        </row>
        <row r="14293">
          <cell r="C14293" t="e">
            <v>#DIV/0!</v>
          </cell>
          <cell r="E14293" t="str">
            <v>N</v>
          </cell>
        </row>
        <row r="14294">
          <cell r="C14294" t="e">
            <v>#DIV/0!</v>
          </cell>
          <cell r="E14294" t="str">
            <v>N</v>
          </cell>
        </row>
        <row r="14295">
          <cell r="C14295" t="e">
            <v>#DIV/0!</v>
          </cell>
          <cell r="E14295" t="str">
            <v>N</v>
          </cell>
        </row>
        <row r="14296">
          <cell r="C14296" t="e">
            <v>#DIV/0!</v>
          </cell>
          <cell r="E14296" t="str">
            <v>N</v>
          </cell>
        </row>
        <row r="14297">
          <cell r="C14297" t="e">
            <v>#DIV/0!</v>
          </cell>
          <cell r="E14297" t="str">
            <v>N</v>
          </cell>
        </row>
        <row r="14298">
          <cell r="C14298" t="e">
            <v>#DIV/0!</v>
          </cell>
          <cell r="E14298" t="str">
            <v>N</v>
          </cell>
        </row>
        <row r="14299">
          <cell r="C14299" t="e">
            <v>#DIV/0!</v>
          </cell>
          <cell r="E14299" t="str">
            <v>N</v>
          </cell>
        </row>
        <row r="14300">
          <cell r="C14300" t="e">
            <v>#DIV/0!</v>
          </cell>
          <cell r="E14300" t="str">
            <v>N</v>
          </cell>
        </row>
        <row r="14301">
          <cell r="C14301" t="e">
            <v>#DIV/0!</v>
          </cell>
          <cell r="E14301" t="str">
            <v>N</v>
          </cell>
        </row>
        <row r="14302">
          <cell r="C14302" t="e">
            <v>#DIV/0!</v>
          </cell>
          <cell r="E14302" t="str">
            <v>N</v>
          </cell>
        </row>
        <row r="14303">
          <cell r="C14303" t="e">
            <v>#DIV/0!</v>
          </cell>
          <cell r="E14303" t="str">
            <v>N</v>
          </cell>
        </row>
        <row r="14304">
          <cell r="C14304" t="e">
            <v>#DIV/0!</v>
          </cell>
          <cell r="E14304" t="str">
            <v>N</v>
          </cell>
        </row>
        <row r="14305">
          <cell r="C14305" t="e">
            <v>#DIV/0!</v>
          </cell>
          <cell r="E14305" t="str">
            <v>N</v>
          </cell>
        </row>
        <row r="14306">
          <cell r="C14306" t="e">
            <v>#DIV/0!</v>
          </cell>
          <cell r="E14306" t="str">
            <v>N</v>
          </cell>
        </row>
        <row r="14307">
          <cell r="C14307" t="e">
            <v>#DIV/0!</v>
          </cell>
          <cell r="E14307" t="str">
            <v>N</v>
          </cell>
        </row>
        <row r="14308">
          <cell r="C14308" t="e">
            <v>#DIV/0!</v>
          </cell>
          <cell r="E14308" t="str">
            <v>N</v>
          </cell>
        </row>
        <row r="14309">
          <cell r="C14309" t="e">
            <v>#DIV/0!</v>
          </cell>
          <cell r="E14309" t="str">
            <v>N</v>
          </cell>
        </row>
        <row r="14310">
          <cell r="C14310" t="e">
            <v>#DIV/0!</v>
          </cell>
          <cell r="E14310" t="str">
            <v>N</v>
          </cell>
        </row>
        <row r="14311">
          <cell r="C14311" t="e">
            <v>#DIV/0!</v>
          </cell>
          <cell r="E14311" t="str">
            <v>N</v>
          </cell>
        </row>
        <row r="14312">
          <cell r="C14312" t="e">
            <v>#DIV/0!</v>
          </cell>
          <cell r="E14312" t="str">
            <v>N</v>
          </cell>
        </row>
        <row r="14313">
          <cell r="C14313" t="e">
            <v>#DIV/0!</v>
          </cell>
          <cell r="E14313" t="str">
            <v>N</v>
          </cell>
        </row>
        <row r="14314">
          <cell r="C14314" t="e">
            <v>#DIV/0!</v>
          </cell>
          <cell r="E14314" t="str">
            <v>N</v>
          </cell>
        </row>
        <row r="14315">
          <cell r="C14315" t="e">
            <v>#DIV/0!</v>
          </cell>
          <cell r="E14315" t="str">
            <v>N</v>
          </cell>
        </row>
        <row r="14316">
          <cell r="C14316" t="e">
            <v>#DIV/0!</v>
          </cell>
          <cell r="E14316" t="str">
            <v>N</v>
          </cell>
        </row>
        <row r="14317">
          <cell r="C14317" t="e">
            <v>#DIV/0!</v>
          </cell>
          <cell r="E14317" t="str">
            <v>N</v>
          </cell>
        </row>
        <row r="14318">
          <cell r="C14318" t="e">
            <v>#DIV/0!</v>
          </cell>
          <cell r="E14318" t="str">
            <v>N</v>
          </cell>
        </row>
        <row r="14319">
          <cell r="C14319" t="e">
            <v>#DIV/0!</v>
          </cell>
          <cell r="E14319" t="str">
            <v>N</v>
          </cell>
        </row>
        <row r="14320">
          <cell r="C14320" t="e">
            <v>#DIV/0!</v>
          </cell>
          <cell r="E14320" t="str">
            <v>N</v>
          </cell>
        </row>
        <row r="14321">
          <cell r="C14321" t="e">
            <v>#DIV/0!</v>
          </cell>
          <cell r="E14321" t="str">
            <v>N</v>
          </cell>
        </row>
        <row r="14322">
          <cell r="C14322" t="e">
            <v>#DIV/0!</v>
          </cell>
          <cell r="E14322" t="str">
            <v>N</v>
          </cell>
        </row>
        <row r="14323">
          <cell r="C14323" t="e">
            <v>#DIV/0!</v>
          </cell>
          <cell r="E14323" t="str">
            <v>N</v>
          </cell>
        </row>
        <row r="14324">
          <cell r="C14324" t="e">
            <v>#DIV/0!</v>
          </cell>
          <cell r="E14324" t="str">
            <v>N</v>
          </cell>
        </row>
        <row r="14325">
          <cell r="C14325" t="e">
            <v>#DIV/0!</v>
          </cell>
          <cell r="E14325" t="str">
            <v>N</v>
          </cell>
        </row>
        <row r="14326">
          <cell r="C14326" t="e">
            <v>#DIV/0!</v>
          </cell>
          <cell r="E14326" t="str">
            <v>N</v>
          </cell>
        </row>
        <row r="14327">
          <cell r="C14327" t="e">
            <v>#DIV/0!</v>
          </cell>
          <cell r="E14327" t="str">
            <v>N</v>
          </cell>
        </row>
        <row r="14328">
          <cell r="C14328" t="e">
            <v>#DIV/0!</v>
          </cell>
          <cell r="E14328" t="str">
            <v>N</v>
          </cell>
        </row>
        <row r="14329">
          <cell r="C14329" t="e">
            <v>#DIV/0!</v>
          </cell>
          <cell r="E14329" t="str">
            <v>N</v>
          </cell>
        </row>
        <row r="14330">
          <cell r="C14330" t="e">
            <v>#DIV/0!</v>
          </cell>
          <cell r="E14330" t="str">
            <v>N</v>
          </cell>
        </row>
        <row r="14331">
          <cell r="C14331" t="e">
            <v>#DIV/0!</v>
          </cell>
          <cell r="E14331" t="str">
            <v>N</v>
          </cell>
        </row>
        <row r="14332">
          <cell r="C14332" t="e">
            <v>#DIV/0!</v>
          </cell>
          <cell r="E14332" t="str">
            <v>N</v>
          </cell>
        </row>
        <row r="14333">
          <cell r="C14333" t="e">
            <v>#DIV/0!</v>
          </cell>
          <cell r="E14333" t="str">
            <v>N</v>
          </cell>
        </row>
        <row r="14334">
          <cell r="C14334" t="e">
            <v>#DIV/0!</v>
          </cell>
          <cell r="E14334" t="str">
            <v>N</v>
          </cell>
        </row>
        <row r="14335">
          <cell r="C14335" t="e">
            <v>#DIV/0!</v>
          </cell>
          <cell r="E14335" t="str">
            <v>N</v>
          </cell>
        </row>
        <row r="14336">
          <cell r="C14336" t="e">
            <v>#DIV/0!</v>
          </cell>
          <cell r="E14336" t="str">
            <v>N</v>
          </cell>
        </row>
        <row r="14337">
          <cell r="C14337" t="e">
            <v>#DIV/0!</v>
          </cell>
          <cell r="E14337" t="str">
            <v>N</v>
          </cell>
        </row>
        <row r="14338">
          <cell r="C14338" t="e">
            <v>#DIV/0!</v>
          </cell>
          <cell r="E14338" t="str">
            <v>N</v>
          </cell>
        </row>
        <row r="14339">
          <cell r="C14339" t="e">
            <v>#DIV/0!</v>
          </cell>
          <cell r="E14339" t="str">
            <v>N</v>
          </cell>
        </row>
        <row r="14340">
          <cell r="C14340" t="e">
            <v>#DIV/0!</v>
          </cell>
          <cell r="E14340" t="str">
            <v>N</v>
          </cell>
        </row>
        <row r="14341">
          <cell r="C14341" t="e">
            <v>#DIV/0!</v>
          </cell>
          <cell r="E14341" t="str">
            <v>N</v>
          </cell>
        </row>
        <row r="14342">
          <cell r="C14342" t="e">
            <v>#DIV/0!</v>
          </cell>
          <cell r="E14342" t="str">
            <v>N</v>
          </cell>
        </row>
        <row r="14343">
          <cell r="C14343" t="e">
            <v>#DIV/0!</v>
          </cell>
          <cell r="E14343" t="str">
            <v>N</v>
          </cell>
        </row>
        <row r="14344">
          <cell r="C14344" t="e">
            <v>#DIV/0!</v>
          </cell>
          <cell r="E14344" t="str">
            <v>N</v>
          </cell>
        </row>
        <row r="14345">
          <cell r="C14345" t="e">
            <v>#DIV/0!</v>
          </cell>
          <cell r="E14345" t="str">
            <v>N</v>
          </cell>
        </row>
        <row r="14346">
          <cell r="C14346" t="e">
            <v>#DIV/0!</v>
          </cell>
          <cell r="E14346" t="str">
            <v>N</v>
          </cell>
        </row>
        <row r="14347">
          <cell r="C14347" t="e">
            <v>#DIV/0!</v>
          </cell>
          <cell r="E14347" t="str">
            <v>N</v>
          </cell>
        </row>
        <row r="14348">
          <cell r="C14348" t="e">
            <v>#DIV/0!</v>
          </cell>
          <cell r="E14348" t="str">
            <v>N</v>
          </cell>
        </row>
        <row r="14349">
          <cell r="C14349" t="e">
            <v>#DIV/0!</v>
          </cell>
          <cell r="E14349" t="str">
            <v>N</v>
          </cell>
        </row>
        <row r="14350">
          <cell r="C14350" t="e">
            <v>#DIV/0!</v>
          </cell>
          <cell r="E14350" t="str">
            <v>N</v>
          </cell>
        </row>
        <row r="14351">
          <cell r="C14351" t="e">
            <v>#DIV/0!</v>
          </cell>
          <cell r="E14351" t="str">
            <v>N</v>
          </cell>
        </row>
        <row r="14352">
          <cell r="C14352" t="e">
            <v>#DIV/0!</v>
          </cell>
          <cell r="E14352" t="str">
            <v>N</v>
          </cell>
        </row>
        <row r="14353">
          <cell r="C14353" t="e">
            <v>#DIV/0!</v>
          </cell>
          <cell r="E14353" t="str">
            <v>N</v>
          </cell>
        </row>
        <row r="14354">
          <cell r="C14354" t="e">
            <v>#DIV/0!</v>
          </cell>
          <cell r="E14354" t="str">
            <v>N</v>
          </cell>
        </row>
        <row r="14355">
          <cell r="C14355" t="e">
            <v>#DIV/0!</v>
          </cell>
          <cell r="E14355" t="str">
            <v>N</v>
          </cell>
        </row>
        <row r="14356">
          <cell r="C14356" t="e">
            <v>#DIV/0!</v>
          </cell>
          <cell r="E14356" t="str">
            <v>N</v>
          </cell>
        </row>
        <row r="14357">
          <cell r="C14357" t="e">
            <v>#DIV/0!</v>
          </cell>
          <cell r="E14357" t="str">
            <v>N</v>
          </cell>
        </row>
        <row r="14358">
          <cell r="C14358" t="e">
            <v>#DIV/0!</v>
          </cell>
          <cell r="E14358" t="str">
            <v>N</v>
          </cell>
        </row>
        <row r="14359">
          <cell r="C14359" t="e">
            <v>#DIV/0!</v>
          </cell>
          <cell r="E14359" t="str">
            <v>N</v>
          </cell>
        </row>
        <row r="14360">
          <cell r="C14360" t="e">
            <v>#DIV/0!</v>
          </cell>
          <cell r="E14360" t="str">
            <v>N</v>
          </cell>
        </row>
        <row r="14361">
          <cell r="C14361" t="e">
            <v>#DIV/0!</v>
          </cell>
          <cell r="E14361" t="str">
            <v>N</v>
          </cell>
        </row>
        <row r="14362">
          <cell r="C14362" t="e">
            <v>#DIV/0!</v>
          </cell>
          <cell r="E14362" t="str">
            <v>N</v>
          </cell>
        </row>
        <row r="14363">
          <cell r="C14363" t="e">
            <v>#DIV/0!</v>
          </cell>
          <cell r="E14363" t="str">
            <v>N</v>
          </cell>
        </row>
        <row r="14364">
          <cell r="C14364" t="e">
            <v>#DIV/0!</v>
          </cell>
          <cell r="E14364" t="str">
            <v>N</v>
          </cell>
        </row>
        <row r="14365">
          <cell r="C14365" t="e">
            <v>#DIV/0!</v>
          </cell>
          <cell r="E14365" t="str">
            <v>N</v>
          </cell>
        </row>
        <row r="14366">
          <cell r="C14366" t="e">
            <v>#DIV/0!</v>
          </cell>
          <cell r="E14366" t="str">
            <v>N</v>
          </cell>
        </row>
        <row r="14367">
          <cell r="C14367" t="e">
            <v>#DIV/0!</v>
          </cell>
          <cell r="E14367" t="str">
            <v>N</v>
          </cell>
        </row>
        <row r="14368">
          <cell r="C14368" t="e">
            <v>#DIV/0!</v>
          </cell>
          <cell r="E14368" t="str">
            <v>N</v>
          </cell>
        </row>
        <row r="14369">
          <cell r="C14369" t="e">
            <v>#DIV/0!</v>
          </cell>
          <cell r="E14369" t="str">
            <v>N</v>
          </cell>
        </row>
        <row r="14370">
          <cell r="C14370" t="e">
            <v>#DIV/0!</v>
          </cell>
          <cell r="E14370" t="str">
            <v>N</v>
          </cell>
        </row>
        <row r="14371">
          <cell r="C14371" t="e">
            <v>#DIV/0!</v>
          </cell>
          <cell r="E14371" t="str">
            <v>N</v>
          </cell>
        </row>
        <row r="14372">
          <cell r="C14372" t="e">
            <v>#DIV/0!</v>
          </cell>
          <cell r="E14372" t="str">
            <v>N</v>
          </cell>
        </row>
        <row r="14373">
          <cell r="C14373" t="e">
            <v>#DIV/0!</v>
          </cell>
          <cell r="E14373" t="str">
            <v>N</v>
          </cell>
        </row>
        <row r="14374">
          <cell r="C14374" t="e">
            <v>#DIV/0!</v>
          </cell>
          <cell r="E14374" t="str">
            <v>N</v>
          </cell>
        </row>
        <row r="14375">
          <cell r="C14375" t="e">
            <v>#DIV/0!</v>
          </cell>
          <cell r="E14375" t="str">
            <v>N</v>
          </cell>
        </row>
        <row r="14376">
          <cell r="C14376" t="e">
            <v>#DIV/0!</v>
          </cell>
          <cell r="E14376" t="str">
            <v>N</v>
          </cell>
        </row>
        <row r="14377">
          <cell r="C14377" t="e">
            <v>#DIV/0!</v>
          </cell>
          <cell r="E14377" t="str">
            <v>N</v>
          </cell>
        </row>
        <row r="14378">
          <cell r="C14378" t="e">
            <v>#DIV/0!</v>
          </cell>
          <cell r="E14378" t="str">
            <v>N</v>
          </cell>
        </row>
        <row r="14379">
          <cell r="C14379" t="e">
            <v>#DIV/0!</v>
          </cell>
          <cell r="E14379" t="str">
            <v>N</v>
          </cell>
        </row>
        <row r="14380">
          <cell r="C14380" t="e">
            <v>#DIV/0!</v>
          </cell>
          <cell r="E14380" t="str">
            <v>N</v>
          </cell>
        </row>
        <row r="14381">
          <cell r="C14381" t="e">
            <v>#DIV/0!</v>
          </cell>
          <cell r="E14381" t="str">
            <v>N</v>
          </cell>
        </row>
        <row r="14382">
          <cell r="C14382" t="e">
            <v>#DIV/0!</v>
          </cell>
          <cell r="E14382" t="str">
            <v>N</v>
          </cell>
        </row>
        <row r="14383">
          <cell r="C14383" t="e">
            <v>#DIV/0!</v>
          </cell>
          <cell r="E14383" t="str">
            <v>N</v>
          </cell>
        </row>
        <row r="14384">
          <cell r="C14384" t="e">
            <v>#DIV/0!</v>
          </cell>
          <cell r="E14384" t="str">
            <v>N</v>
          </cell>
        </row>
        <row r="14385">
          <cell r="C14385" t="e">
            <v>#DIV/0!</v>
          </cell>
          <cell r="E14385" t="str">
            <v>N</v>
          </cell>
        </row>
        <row r="14386">
          <cell r="C14386" t="e">
            <v>#DIV/0!</v>
          </cell>
          <cell r="E14386" t="str">
            <v>N</v>
          </cell>
        </row>
        <row r="14387">
          <cell r="C14387" t="e">
            <v>#DIV/0!</v>
          </cell>
          <cell r="E14387" t="str">
            <v>N</v>
          </cell>
        </row>
        <row r="14388">
          <cell r="C14388" t="e">
            <v>#DIV/0!</v>
          </cell>
          <cell r="E14388" t="str">
            <v>N</v>
          </cell>
        </row>
        <row r="14389">
          <cell r="C14389" t="e">
            <v>#DIV/0!</v>
          </cell>
          <cell r="E14389" t="str">
            <v>N</v>
          </cell>
        </row>
        <row r="14390">
          <cell r="C14390" t="e">
            <v>#DIV/0!</v>
          </cell>
          <cell r="E14390" t="str">
            <v>N</v>
          </cell>
        </row>
        <row r="14391">
          <cell r="C14391" t="e">
            <v>#DIV/0!</v>
          </cell>
          <cell r="E14391" t="str">
            <v>N</v>
          </cell>
        </row>
        <row r="14392">
          <cell r="C14392" t="e">
            <v>#DIV/0!</v>
          </cell>
          <cell r="E14392" t="str">
            <v>N</v>
          </cell>
        </row>
        <row r="14393">
          <cell r="C14393" t="e">
            <v>#DIV/0!</v>
          </cell>
          <cell r="E14393" t="str">
            <v>N</v>
          </cell>
        </row>
        <row r="14394">
          <cell r="C14394" t="e">
            <v>#DIV/0!</v>
          </cell>
          <cell r="E14394" t="str">
            <v>N</v>
          </cell>
        </row>
        <row r="14395">
          <cell r="C14395" t="e">
            <v>#DIV/0!</v>
          </cell>
          <cell r="E14395" t="str">
            <v>N</v>
          </cell>
        </row>
        <row r="14396">
          <cell r="C14396" t="e">
            <v>#DIV/0!</v>
          </cell>
          <cell r="E14396" t="str">
            <v>N</v>
          </cell>
        </row>
        <row r="14397">
          <cell r="C14397" t="e">
            <v>#DIV/0!</v>
          </cell>
          <cell r="E14397" t="str">
            <v>N</v>
          </cell>
        </row>
        <row r="14398">
          <cell r="C14398" t="e">
            <v>#DIV/0!</v>
          </cell>
          <cell r="E14398" t="str">
            <v>N</v>
          </cell>
        </row>
        <row r="14399">
          <cell r="C14399" t="e">
            <v>#DIV/0!</v>
          </cell>
          <cell r="E14399" t="str">
            <v>N</v>
          </cell>
        </row>
        <row r="14400">
          <cell r="C14400" t="e">
            <v>#DIV/0!</v>
          </cell>
          <cell r="E14400" t="str">
            <v>N</v>
          </cell>
        </row>
        <row r="14401">
          <cell r="C14401" t="e">
            <v>#DIV/0!</v>
          </cell>
          <cell r="E14401" t="str">
            <v>N</v>
          </cell>
        </row>
        <row r="14402">
          <cell r="C14402" t="e">
            <v>#DIV/0!</v>
          </cell>
          <cell r="E14402" t="str">
            <v>N</v>
          </cell>
        </row>
        <row r="14403">
          <cell r="C14403" t="e">
            <v>#DIV/0!</v>
          </cell>
          <cell r="E14403" t="str">
            <v>N</v>
          </cell>
        </row>
        <row r="14404">
          <cell r="C14404" t="e">
            <v>#DIV/0!</v>
          </cell>
          <cell r="E14404" t="str">
            <v>N</v>
          </cell>
        </row>
        <row r="14405">
          <cell r="C14405" t="e">
            <v>#DIV/0!</v>
          </cell>
          <cell r="E14405" t="str">
            <v>N</v>
          </cell>
        </row>
        <row r="14406">
          <cell r="C14406" t="e">
            <v>#DIV/0!</v>
          </cell>
          <cell r="E14406" t="str">
            <v>N</v>
          </cell>
        </row>
        <row r="14407">
          <cell r="C14407" t="e">
            <v>#DIV/0!</v>
          </cell>
          <cell r="E14407" t="str">
            <v>N</v>
          </cell>
        </row>
        <row r="14408">
          <cell r="C14408" t="e">
            <v>#DIV/0!</v>
          </cell>
          <cell r="E14408" t="str">
            <v>N</v>
          </cell>
        </row>
        <row r="14409">
          <cell r="C14409" t="e">
            <v>#DIV/0!</v>
          </cell>
          <cell r="E14409" t="str">
            <v>N</v>
          </cell>
        </row>
        <row r="14410">
          <cell r="C14410" t="e">
            <v>#DIV/0!</v>
          </cell>
          <cell r="E14410" t="str">
            <v>N</v>
          </cell>
        </row>
        <row r="14411">
          <cell r="C14411" t="e">
            <v>#DIV/0!</v>
          </cell>
          <cell r="E14411" t="str">
            <v>N</v>
          </cell>
        </row>
        <row r="14412">
          <cell r="C14412" t="e">
            <v>#DIV/0!</v>
          </cell>
          <cell r="E14412" t="str">
            <v>N</v>
          </cell>
        </row>
        <row r="14413">
          <cell r="C14413" t="e">
            <v>#DIV/0!</v>
          </cell>
          <cell r="E14413" t="str">
            <v>N</v>
          </cell>
        </row>
        <row r="14414">
          <cell r="C14414" t="e">
            <v>#DIV/0!</v>
          </cell>
          <cell r="E14414" t="str">
            <v>N</v>
          </cell>
        </row>
        <row r="14415">
          <cell r="C14415" t="e">
            <v>#DIV/0!</v>
          </cell>
          <cell r="E14415" t="str">
            <v>N</v>
          </cell>
        </row>
        <row r="14416">
          <cell r="C14416" t="e">
            <v>#DIV/0!</v>
          </cell>
          <cell r="E14416" t="str">
            <v>N</v>
          </cell>
        </row>
        <row r="14417">
          <cell r="C14417" t="e">
            <v>#DIV/0!</v>
          </cell>
          <cell r="E14417" t="str">
            <v>N</v>
          </cell>
        </row>
        <row r="14418">
          <cell r="C14418" t="e">
            <v>#DIV/0!</v>
          </cell>
          <cell r="E14418" t="str">
            <v>N</v>
          </cell>
        </row>
        <row r="14419">
          <cell r="C14419" t="e">
            <v>#DIV/0!</v>
          </cell>
          <cell r="E14419" t="str">
            <v>N</v>
          </cell>
        </row>
        <row r="14420">
          <cell r="C14420" t="e">
            <v>#DIV/0!</v>
          </cell>
          <cell r="E14420" t="str">
            <v>N</v>
          </cell>
        </row>
        <row r="14421">
          <cell r="C14421" t="e">
            <v>#DIV/0!</v>
          </cell>
          <cell r="E14421" t="str">
            <v>N</v>
          </cell>
        </row>
        <row r="14422">
          <cell r="C14422" t="e">
            <v>#DIV/0!</v>
          </cell>
          <cell r="E14422" t="str">
            <v>N</v>
          </cell>
        </row>
        <row r="14423">
          <cell r="C14423" t="e">
            <v>#DIV/0!</v>
          </cell>
          <cell r="E14423" t="str">
            <v>N</v>
          </cell>
        </row>
        <row r="14424">
          <cell r="C14424" t="e">
            <v>#DIV/0!</v>
          </cell>
          <cell r="E14424" t="str">
            <v>N</v>
          </cell>
        </row>
        <row r="14425">
          <cell r="C14425" t="e">
            <v>#DIV/0!</v>
          </cell>
          <cell r="E14425" t="str">
            <v>N</v>
          </cell>
        </row>
        <row r="14426">
          <cell r="C14426" t="e">
            <v>#DIV/0!</v>
          </cell>
          <cell r="E14426" t="str">
            <v>N</v>
          </cell>
        </row>
        <row r="14427">
          <cell r="C14427" t="e">
            <v>#DIV/0!</v>
          </cell>
          <cell r="E14427" t="str">
            <v>N</v>
          </cell>
        </row>
        <row r="14428">
          <cell r="C14428" t="e">
            <v>#DIV/0!</v>
          </cell>
          <cell r="E14428" t="str">
            <v>N</v>
          </cell>
        </row>
        <row r="14429">
          <cell r="C14429" t="e">
            <v>#DIV/0!</v>
          </cell>
          <cell r="E14429" t="str">
            <v>N</v>
          </cell>
        </row>
        <row r="14430">
          <cell r="C14430" t="e">
            <v>#DIV/0!</v>
          </cell>
          <cell r="E14430" t="str">
            <v>N</v>
          </cell>
        </row>
        <row r="14431">
          <cell r="C14431" t="e">
            <v>#DIV/0!</v>
          </cell>
          <cell r="E14431" t="str">
            <v>N</v>
          </cell>
        </row>
        <row r="14432">
          <cell r="C14432" t="e">
            <v>#DIV/0!</v>
          </cell>
          <cell r="E14432" t="str">
            <v>N</v>
          </cell>
        </row>
        <row r="14433">
          <cell r="C14433" t="e">
            <v>#DIV/0!</v>
          </cell>
          <cell r="E14433" t="str">
            <v>N</v>
          </cell>
        </row>
        <row r="14434">
          <cell r="C14434" t="e">
            <v>#DIV/0!</v>
          </cell>
          <cell r="E14434" t="str">
            <v>N</v>
          </cell>
        </row>
        <row r="14435">
          <cell r="C14435" t="e">
            <v>#DIV/0!</v>
          </cell>
          <cell r="E14435" t="str">
            <v>N</v>
          </cell>
        </row>
        <row r="14436">
          <cell r="C14436" t="e">
            <v>#DIV/0!</v>
          </cell>
          <cell r="E14436" t="str">
            <v>N</v>
          </cell>
        </row>
        <row r="14437">
          <cell r="C14437" t="e">
            <v>#DIV/0!</v>
          </cell>
          <cell r="E14437" t="str">
            <v>N</v>
          </cell>
        </row>
        <row r="14438">
          <cell r="C14438" t="e">
            <v>#DIV/0!</v>
          </cell>
          <cell r="E14438" t="str">
            <v>N</v>
          </cell>
        </row>
        <row r="14439">
          <cell r="C14439" t="e">
            <v>#DIV/0!</v>
          </cell>
          <cell r="E14439" t="str">
            <v>N</v>
          </cell>
        </row>
        <row r="14440">
          <cell r="C14440" t="e">
            <v>#DIV/0!</v>
          </cell>
          <cell r="E14440" t="str">
            <v>N</v>
          </cell>
        </row>
        <row r="14441">
          <cell r="C14441" t="e">
            <v>#DIV/0!</v>
          </cell>
          <cell r="E14441" t="str">
            <v>N</v>
          </cell>
        </row>
        <row r="14442">
          <cell r="C14442" t="e">
            <v>#DIV/0!</v>
          </cell>
          <cell r="E14442" t="str">
            <v>N</v>
          </cell>
        </row>
        <row r="14443">
          <cell r="C14443" t="e">
            <v>#DIV/0!</v>
          </cell>
          <cell r="E14443" t="str">
            <v>N</v>
          </cell>
        </row>
        <row r="14444">
          <cell r="C14444" t="e">
            <v>#DIV/0!</v>
          </cell>
          <cell r="E14444" t="str">
            <v>N</v>
          </cell>
        </row>
        <row r="14445">
          <cell r="C14445" t="e">
            <v>#DIV/0!</v>
          </cell>
          <cell r="E14445" t="str">
            <v>N</v>
          </cell>
        </row>
        <row r="14446">
          <cell r="C14446" t="e">
            <v>#DIV/0!</v>
          </cell>
          <cell r="E14446" t="str">
            <v>N</v>
          </cell>
        </row>
        <row r="14447">
          <cell r="C14447" t="e">
            <v>#DIV/0!</v>
          </cell>
          <cell r="E14447" t="str">
            <v>N</v>
          </cell>
        </row>
        <row r="14448">
          <cell r="C14448" t="e">
            <v>#DIV/0!</v>
          </cell>
          <cell r="E14448" t="str">
            <v>N</v>
          </cell>
        </row>
        <row r="14449">
          <cell r="C14449" t="e">
            <v>#DIV/0!</v>
          </cell>
          <cell r="E14449" t="str">
            <v>N</v>
          </cell>
        </row>
        <row r="14450">
          <cell r="C14450" t="e">
            <v>#DIV/0!</v>
          </cell>
          <cell r="E14450" t="str">
            <v>N</v>
          </cell>
        </row>
        <row r="14451">
          <cell r="C14451" t="e">
            <v>#DIV/0!</v>
          </cell>
          <cell r="E14451" t="str">
            <v>N</v>
          </cell>
        </row>
        <row r="14452">
          <cell r="C14452" t="e">
            <v>#DIV/0!</v>
          </cell>
          <cell r="E14452" t="str">
            <v>N</v>
          </cell>
        </row>
        <row r="14453">
          <cell r="C14453" t="e">
            <v>#DIV/0!</v>
          </cell>
          <cell r="E14453" t="str">
            <v>N</v>
          </cell>
        </row>
        <row r="14454">
          <cell r="C14454" t="e">
            <v>#DIV/0!</v>
          </cell>
          <cell r="E14454" t="str">
            <v>N</v>
          </cell>
        </row>
        <row r="14455">
          <cell r="C14455" t="e">
            <v>#DIV/0!</v>
          </cell>
          <cell r="E14455" t="str">
            <v>N</v>
          </cell>
        </row>
        <row r="14456">
          <cell r="C14456" t="e">
            <v>#DIV/0!</v>
          </cell>
          <cell r="E14456" t="str">
            <v>N</v>
          </cell>
        </row>
        <row r="14457">
          <cell r="C14457" t="e">
            <v>#DIV/0!</v>
          </cell>
          <cell r="E14457" t="str">
            <v>N</v>
          </cell>
        </row>
        <row r="14458">
          <cell r="C14458" t="e">
            <v>#DIV/0!</v>
          </cell>
          <cell r="E14458" t="str">
            <v>N</v>
          </cell>
        </row>
        <row r="14459">
          <cell r="C14459" t="e">
            <v>#DIV/0!</v>
          </cell>
          <cell r="E14459" t="str">
            <v>N</v>
          </cell>
        </row>
        <row r="14460">
          <cell r="C14460" t="e">
            <v>#DIV/0!</v>
          </cell>
          <cell r="E14460" t="str">
            <v>N</v>
          </cell>
        </row>
        <row r="14461">
          <cell r="C14461" t="e">
            <v>#DIV/0!</v>
          </cell>
          <cell r="E14461" t="str">
            <v>N</v>
          </cell>
        </row>
        <row r="14462">
          <cell r="C14462" t="e">
            <v>#DIV/0!</v>
          </cell>
          <cell r="E14462" t="str">
            <v>N</v>
          </cell>
        </row>
        <row r="14463">
          <cell r="C14463" t="e">
            <v>#DIV/0!</v>
          </cell>
          <cell r="E14463" t="str">
            <v>N</v>
          </cell>
        </row>
        <row r="14464">
          <cell r="C14464" t="e">
            <v>#DIV/0!</v>
          </cell>
          <cell r="E14464" t="str">
            <v>N</v>
          </cell>
        </row>
        <row r="14465">
          <cell r="C14465" t="e">
            <v>#DIV/0!</v>
          </cell>
          <cell r="E14465" t="str">
            <v>N</v>
          </cell>
        </row>
        <row r="14466">
          <cell r="C14466" t="e">
            <v>#DIV/0!</v>
          </cell>
          <cell r="E14466" t="str">
            <v>N</v>
          </cell>
        </row>
        <row r="14467">
          <cell r="C14467" t="e">
            <v>#DIV/0!</v>
          </cell>
          <cell r="E14467" t="str">
            <v>N</v>
          </cell>
        </row>
        <row r="14468">
          <cell r="C14468" t="e">
            <v>#DIV/0!</v>
          </cell>
          <cell r="E14468" t="str">
            <v>N</v>
          </cell>
        </row>
        <row r="14469">
          <cell r="C14469" t="e">
            <v>#DIV/0!</v>
          </cell>
          <cell r="E14469" t="str">
            <v>N</v>
          </cell>
        </row>
        <row r="14470">
          <cell r="C14470" t="e">
            <v>#DIV/0!</v>
          </cell>
          <cell r="E14470" t="str">
            <v>N</v>
          </cell>
        </row>
        <row r="14471">
          <cell r="C14471" t="e">
            <v>#DIV/0!</v>
          </cell>
          <cell r="E14471" t="str">
            <v>N</v>
          </cell>
        </row>
        <row r="14472">
          <cell r="C14472" t="e">
            <v>#DIV/0!</v>
          </cell>
          <cell r="E14472" t="str">
            <v>N</v>
          </cell>
        </row>
        <row r="14473">
          <cell r="C14473" t="e">
            <v>#DIV/0!</v>
          </cell>
          <cell r="E14473" t="str">
            <v>N</v>
          </cell>
        </row>
        <row r="14474">
          <cell r="C14474" t="e">
            <v>#DIV/0!</v>
          </cell>
          <cell r="E14474" t="str">
            <v>N</v>
          </cell>
        </row>
        <row r="14475">
          <cell r="C14475" t="e">
            <v>#DIV/0!</v>
          </cell>
          <cell r="E14475" t="str">
            <v>N</v>
          </cell>
        </row>
        <row r="14476">
          <cell r="C14476" t="e">
            <v>#DIV/0!</v>
          </cell>
          <cell r="E14476" t="str">
            <v>N</v>
          </cell>
        </row>
        <row r="14477">
          <cell r="C14477" t="e">
            <v>#DIV/0!</v>
          </cell>
          <cell r="E14477" t="str">
            <v>N</v>
          </cell>
        </row>
        <row r="14478">
          <cell r="C14478" t="e">
            <v>#DIV/0!</v>
          </cell>
          <cell r="E14478" t="str">
            <v>N</v>
          </cell>
        </row>
        <row r="14479">
          <cell r="C14479" t="e">
            <v>#DIV/0!</v>
          </cell>
          <cell r="E14479" t="str">
            <v>N</v>
          </cell>
        </row>
        <row r="14480">
          <cell r="C14480" t="e">
            <v>#DIV/0!</v>
          </cell>
          <cell r="E14480" t="str">
            <v>N</v>
          </cell>
        </row>
        <row r="14481">
          <cell r="C14481" t="e">
            <v>#DIV/0!</v>
          </cell>
          <cell r="E14481" t="str">
            <v>N</v>
          </cell>
        </row>
        <row r="14482">
          <cell r="C14482" t="e">
            <v>#DIV/0!</v>
          </cell>
          <cell r="E14482" t="str">
            <v>N</v>
          </cell>
        </row>
        <row r="14483">
          <cell r="C14483" t="e">
            <v>#DIV/0!</v>
          </cell>
          <cell r="E14483" t="str">
            <v>N</v>
          </cell>
        </row>
        <row r="14484">
          <cell r="C14484" t="e">
            <v>#DIV/0!</v>
          </cell>
          <cell r="E14484" t="str">
            <v>N</v>
          </cell>
        </row>
        <row r="14485">
          <cell r="C14485" t="e">
            <v>#DIV/0!</v>
          </cell>
          <cell r="E14485" t="str">
            <v>N</v>
          </cell>
        </row>
        <row r="14486">
          <cell r="C14486" t="e">
            <v>#DIV/0!</v>
          </cell>
          <cell r="E14486" t="str">
            <v>N</v>
          </cell>
        </row>
        <row r="14487">
          <cell r="C14487" t="e">
            <v>#DIV/0!</v>
          </cell>
          <cell r="E14487" t="str">
            <v>N</v>
          </cell>
        </row>
        <row r="14488">
          <cell r="C14488" t="e">
            <v>#DIV/0!</v>
          </cell>
          <cell r="E14488" t="str">
            <v>N</v>
          </cell>
        </row>
        <row r="14489">
          <cell r="C14489" t="e">
            <v>#DIV/0!</v>
          </cell>
          <cell r="E14489" t="str">
            <v>N</v>
          </cell>
        </row>
        <row r="14490">
          <cell r="C14490" t="e">
            <v>#DIV/0!</v>
          </cell>
          <cell r="E14490" t="str">
            <v>N</v>
          </cell>
        </row>
        <row r="14491">
          <cell r="C14491" t="e">
            <v>#DIV/0!</v>
          </cell>
          <cell r="E14491" t="str">
            <v>N</v>
          </cell>
        </row>
        <row r="14492">
          <cell r="C14492" t="e">
            <v>#DIV/0!</v>
          </cell>
          <cell r="E14492" t="str">
            <v>N</v>
          </cell>
        </row>
        <row r="14493">
          <cell r="C14493" t="e">
            <v>#DIV/0!</v>
          </cell>
          <cell r="E14493" t="str">
            <v>N</v>
          </cell>
        </row>
        <row r="14494">
          <cell r="C14494" t="e">
            <v>#DIV/0!</v>
          </cell>
          <cell r="E14494" t="str">
            <v>N</v>
          </cell>
        </row>
        <row r="14495">
          <cell r="C14495" t="e">
            <v>#DIV/0!</v>
          </cell>
          <cell r="E14495" t="str">
            <v>N</v>
          </cell>
        </row>
        <row r="14496">
          <cell r="C14496" t="e">
            <v>#DIV/0!</v>
          </cell>
          <cell r="E14496" t="str">
            <v>N</v>
          </cell>
        </row>
        <row r="14497">
          <cell r="C14497" t="e">
            <v>#DIV/0!</v>
          </cell>
          <cell r="E14497" t="str">
            <v>N</v>
          </cell>
        </row>
        <row r="14498">
          <cell r="C14498" t="e">
            <v>#DIV/0!</v>
          </cell>
          <cell r="E14498" t="str">
            <v>N</v>
          </cell>
        </row>
        <row r="14499">
          <cell r="C14499" t="e">
            <v>#DIV/0!</v>
          </cell>
          <cell r="E14499" t="str">
            <v>N</v>
          </cell>
        </row>
        <row r="14500">
          <cell r="C14500" t="e">
            <v>#DIV/0!</v>
          </cell>
          <cell r="E14500" t="str">
            <v>N</v>
          </cell>
        </row>
        <row r="14501">
          <cell r="C14501" t="e">
            <v>#DIV/0!</v>
          </cell>
          <cell r="E14501" t="str">
            <v>N</v>
          </cell>
        </row>
        <row r="14502">
          <cell r="C14502" t="e">
            <v>#DIV/0!</v>
          </cell>
          <cell r="E14502" t="str">
            <v>N</v>
          </cell>
        </row>
        <row r="14503">
          <cell r="C14503" t="e">
            <v>#DIV/0!</v>
          </cell>
          <cell r="E14503" t="str">
            <v>N</v>
          </cell>
        </row>
        <row r="14504">
          <cell r="C14504" t="e">
            <v>#DIV/0!</v>
          </cell>
          <cell r="E14504" t="str">
            <v>N</v>
          </cell>
        </row>
        <row r="14505">
          <cell r="C14505" t="e">
            <v>#DIV/0!</v>
          </cell>
          <cell r="E14505" t="str">
            <v>N</v>
          </cell>
        </row>
        <row r="14506">
          <cell r="C14506" t="e">
            <v>#DIV/0!</v>
          </cell>
          <cell r="E14506" t="str">
            <v>N</v>
          </cell>
        </row>
        <row r="14507">
          <cell r="C14507" t="e">
            <v>#DIV/0!</v>
          </cell>
          <cell r="E14507" t="str">
            <v>N</v>
          </cell>
        </row>
        <row r="14508">
          <cell r="C14508" t="e">
            <v>#DIV/0!</v>
          </cell>
          <cell r="E14508" t="str">
            <v>N</v>
          </cell>
        </row>
        <row r="14509">
          <cell r="C14509" t="e">
            <v>#DIV/0!</v>
          </cell>
          <cell r="E14509" t="str">
            <v>N</v>
          </cell>
        </row>
        <row r="14510">
          <cell r="C14510" t="e">
            <v>#DIV/0!</v>
          </cell>
          <cell r="E14510" t="str">
            <v>N</v>
          </cell>
        </row>
        <row r="14511">
          <cell r="C14511" t="e">
            <v>#DIV/0!</v>
          </cell>
          <cell r="E14511" t="str">
            <v>N</v>
          </cell>
        </row>
        <row r="14512">
          <cell r="C14512" t="e">
            <v>#DIV/0!</v>
          </cell>
          <cell r="E14512" t="str">
            <v>N</v>
          </cell>
        </row>
        <row r="14513">
          <cell r="C14513" t="e">
            <v>#DIV/0!</v>
          </cell>
          <cell r="E14513" t="str">
            <v>N</v>
          </cell>
        </row>
        <row r="14514">
          <cell r="C14514" t="e">
            <v>#DIV/0!</v>
          </cell>
          <cell r="E14514" t="str">
            <v>N</v>
          </cell>
        </row>
        <row r="14515">
          <cell r="C14515" t="e">
            <v>#DIV/0!</v>
          </cell>
          <cell r="E14515" t="str">
            <v>N</v>
          </cell>
        </row>
        <row r="14516">
          <cell r="C14516" t="e">
            <v>#DIV/0!</v>
          </cell>
          <cell r="E14516" t="str">
            <v>N</v>
          </cell>
        </row>
        <row r="14517">
          <cell r="C14517" t="e">
            <v>#DIV/0!</v>
          </cell>
          <cell r="E14517" t="str">
            <v>N</v>
          </cell>
        </row>
        <row r="14518">
          <cell r="C14518" t="e">
            <v>#DIV/0!</v>
          </cell>
          <cell r="E14518" t="str">
            <v>N</v>
          </cell>
        </row>
        <row r="14519">
          <cell r="C14519" t="e">
            <v>#DIV/0!</v>
          </cell>
          <cell r="E14519" t="str">
            <v>N</v>
          </cell>
        </row>
        <row r="14520">
          <cell r="C14520" t="e">
            <v>#DIV/0!</v>
          </cell>
          <cell r="E14520" t="str">
            <v>N</v>
          </cell>
        </row>
        <row r="14521">
          <cell r="C14521" t="e">
            <v>#DIV/0!</v>
          </cell>
          <cell r="E14521" t="str">
            <v>N</v>
          </cell>
        </row>
        <row r="14522">
          <cell r="C14522" t="e">
            <v>#DIV/0!</v>
          </cell>
          <cell r="E14522" t="str">
            <v>N</v>
          </cell>
        </row>
        <row r="14523">
          <cell r="C14523" t="e">
            <v>#DIV/0!</v>
          </cell>
          <cell r="E14523" t="str">
            <v>N</v>
          </cell>
        </row>
        <row r="14524">
          <cell r="C14524" t="e">
            <v>#DIV/0!</v>
          </cell>
          <cell r="E14524" t="str">
            <v>N</v>
          </cell>
        </row>
        <row r="14525">
          <cell r="C14525" t="e">
            <v>#DIV/0!</v>
          </cell>
          <cell r="E14525" t="str">
            <v>N</v>
          </cell>
        </row>
        <row r="14526">
          <cell r="C14526" t="e">
            <v>#DIV/0!</v>
          </cell>
          <cell r="E14526" t="str">
            <v>N</v>
          </cell>
        </row>
        <row r="14527">
          <cell r="C14527" t="e">
            <v>#DIV/0!</v>
          </cell>
          <cell r="E14527" t="str">
            <v>N</v>
          </cell>
        </row>
        <row r="14528">
          <cell r="C14528" t="e">
            <v>#DIV/0!</v>
          </cell>
          <cell r="E14528" t="str">
            <v>N</v>
          </cell>
        </row>
        <row r="14529">
          <cell r="C14529" t="e">
            <v>#DIV/0!</v>
          </cell>
          <cell r="E14529" t="str">
            <v>N</v>
          </cell>
        </row>
        <row r="14530">
          <cell r="C14530" t="e">
            <v>#DIV/0!</v>
          </cell>
          <cell r="E14530" t="str">
            <v>N</v>
          </cell>
        </row>
        <row r="14531">
          <cell r="C14531" t="e">
            <v>#DIV/0!</v>
          </cell>
          <cell r="E14531" t="str">
            <v>N</v>
          </cell>
        </row>
        <row r="14532">
          <cell r="C14532" t="e">
            <v>#DIV/0!</v>
          </cell>
          <cell r="E14532" t="str">
            <v>N</v>
          </cell>
        </row>
        <row r="14533">
          <cell r="C14533" t="e">
            <v>#DIV/0!</v>
          </cell>
          <cell r="E14533" t="str">
            <v>N</v>
          </cell>
        </row>
        <row r="14534">
          <cell r="C14534" t="e">
            <v>#DIV/0!</v>
          </cell>
          <cell r="E14534" t="str">
            <v>N</v>
          </cell>
        </row>
        <row r="14535">
          <cell r="C14535" t="e">
            <v>#DIV/0!</v>
          </cell>
          <cell r="E14535" t="str">
            <v>N</v>
          </cell>
        </row>
        <row r="14536">
          <cell r="C14536" t="e">
            <v>#DIV/0!</v>
          </cell>
          <cell r="E14536" t="str">
            <v>N</v>
          </cell>
        </row>
        <row r="14537">
          <cell r="C14537" t="e">
            <v>#DIV/0!</v>
          </cell>
          <cell r="E14537" t="str">
            <v>N</v>
          </cell>
        </row>
        <row r="14538">
          <cell r="C14538" t="e">
            <v>#DIV/0!</v>
          </cell>
          <cell r="E14538" t="str">
            <v>N</v>
          </cell>
        </row>
        <row r="14539">
          <cell r="C14539" t="e">
            <v>#DIV/0!</v>
          </cell>
          <cell r="E14539" t="str">
            <v>N</v>
          </cell>
        </row>
        <row r="14540">
          <cell r="C14540" t="e">
            <v>#DIV/0!</v>
          </cell>
          <cell r="E14540" t="str">
            <v>N</v>
          </cell>
        </row>
        <row r="14541">
          <cell r="C14541" t="e">
            <v>#DIV/0!</v>
          </cell>
          <cell r="E14541" t="str">
            <v>N</v>
          </cell>
        </row>
        <row r="14542">
          <cell r="C14542" t="e">
            <v>#DIV/0!</v>
          </cell>
          <cell r="E14542" t="str">
            <v>N</v>
          </cell>
        </row>
        <row r="14543">
          <cell r="C14543" t="e">
            <v>#DIV/0!</v>
          </cell>
          <cell r="E14543" t="str">
            <v>N</v>
          </cell>
        </row>
        <row r="14544">
          <cell r="C14544" t="e">
            <v>#DIV/0!</v>
          </cell>
          <cell r="E14544" t="str">
            <v>N</v>
          </cell>
        </row>
        <row r="14545">
          <cell r="C14545" t="e">
            <v>#DIV/0!</v>
          </cell>
          <cell r="E14545" t="str">
            <v>N</v>
          </cell>
        </row>
        <row r="14546">
          <cell r="C14546" t="e">
            <v>#DIV/0!</v>
          </cell>
          <cell r="E14546" t="str">
            <v>N</v>
          </cell>
        </row>
        <row r="14547">
          <cell r="C14547" t="e">
            <v>#DIV/0!</v>
          </cell>
          <cell r="E14547" t="str">
            <v>N</v>
          </cell>
        </row>
        <row r="14548">
          <cell r="C14548" t="e">
            <v>#DIV/0!</v>
          </cell>
          <cell r="E14548" t="str">
            <v>N</v>
          </cell>
        </row>
        <row r="14549">
          <cell r="C14549" t="e">
            <v>#DIV/0!</v>
          </cell>
          <cell r="E14549" t="str">
            <v>N</v>
          </cell>
        </row>
        <row r="14550">
          <cell r="C14550" t="e">
            <v>#DIV/0!</v>
          </cell>
          <cell r="E14550" t="str">
            <v>N</v>
          </cell>
        </row>
        <row r="14551">
          <cell r="C14551" t="e">
            <v>#DIV/0!</v>
          </cell>
          <cell r="E14551" t="str">
            <v>N</v>
          </cell>
        </row>
        <row r="14552">
          <cell r="C14552" t="e">
            <v>#DIV/0!</v>
          </cell>
          <cell r="E14552" t="str">
            <v>N</v>
          </cell>
        </row>
        <row r="14553">
          <cell r="C14553" t="e">
            <v>#DIV/0!</v>
          </cell>
          <cell r="E14553" t="str">
            <v>N</v>
          </cell>
        </row>
        <row r="14554">
          <cell r="C14554" t="e">
            <v>#DIV/0!</v>
          </cell>
          <cell r="E14554" t="str">
            <v>N</v>
          </cell>
        </row>
        <row r="14555">
          <cell r="C14555" t="e">
            <v>#DIV/0!</v>
          </cell>
          <cell r="E14555" t="str">
            <v>N</v>
          </cell>
        </row>
        <row r="14556">
          <cell r="C14556" t="e">
            <v>#DIV/0!</v>
          </cell>
          <cell r="E14556" t="str">
            <v>N</v>
          </cell>
        </row>
        <row r="14557">
          <cell r="C14557" t="e">
            <v>#DIV/0!</v>
          </cell>
          <cell r="E14557" t="str">
            <v>N</v>
          </cell>
        </row>
        <row r="14558">
          <cell r="C14558" t="e">
            <v>#DIV/0!</v>
          </cell>
          <cell r="E14558" t="str">
            <v>N</v>
          </cell>
        </row>
        <row r="14559">
          <cell r="C14559" t="e">
            <v>#DIV/0!</v>
          </cell>
          <cell r="E14559" t="str">
            <v>N</v>
          </cell>
        </row>
        <row r="14560">
          <cell r="C14560" t="e">
            <v>#DIV/0!</v>
          </cell>
          <cell r="E14560" t="str">
            <v>N</v>
          </cell>
        </row>
        <row r="14561">
          <cell r="C14561" t="e">
            <v>#DIV/0!</v>
          </cell>
          <cell r="E14561" t="str">
            <v>N</v>
          </cell>
        </row>
        <row r="14562">
          <cell r="C14562" t="e">
            <v>#DIV/0!</v>
          </cell>
          <cell r="E14562" t="str">
            <v>N</v>
          </cell>
        </row>
        <row r="14563">
          <cell r="C14563" t="e">
            <v>#DIV/0!</v>
          </cell>
          <cell r="E14563" t="str">
            <v>N</v>
          </cell>
        </row>
        <row r="14564">
          <cell r="C14564" t="e">
            <v>#DIV/0!</v>
          </cell>
          <cell r="E14564" t="str">
            <v>N</v>
          </cell>
        </row>
        <row r="14565">
          <cell r="C14565" t="e">
            <v>#DIV/0!</v>
          </cell>
          <cell r="E14565" t="str">
            <v>N</v>
          </cell>
        </row>
        <row r="14566">
          <cell r="C14566" t="e">
            <v>#DIV/0!</v>
          </cell>
          <cell r="E14566" t="str">
            <v>N</v>
          </cell>
        </row>
        <row r="14567">
          <cell r="C14567" t="e">
            <v>#DIV/0!</v>
          </cell>
          <cell r="E14567" t="str">
            <v>N</v>
          </cell>
        </row>
        <row r="14568">
          <cell r="C14568" t="e">
            <v>#DIV/0!</v>
          </cell>
          <cell r="E14568" t="str">
            <v>N</v>
          </cell>
        </row>
        <row r="14569">
          <cell r="C14569" t="e">
            <v>#DIV/0!</v>
          </cell>
          <cell r="E14569" t="str">
            <v>N</v>
          </cell>
        </row>
        <row r="14570">
          <cell r="C14570" t="e">
            <v>#DIV/0!</v>
          </cell>
          <cell r="E14570" t="str">
            <v>N</v>
          </cell>
        </row>
        <row r="14571">
          <cell r="C14571" t="e">
            <v>#DIV/0!</v>
          </cell>
          <cell r="E14571" t="str">
            <v>N</v>
          </cell>
        </row>
        <row r="14572">
          <cell r="C14572" t="e">
            <v>#DIV/0!</v>
          </cell>
          <cell r="E14572" t="str">
            <v>N</v>
          </cell>
        </row>
        <row r="14573">
          <cell r="C14573" t="e">
            <v>#DIV/0!</v>
          </cell>
          <cell r="E14573" t="str">
            <v>N</v>
          </cell>
        </row>
        <row r="14574">
          <cell r="C14574" t="e">
            <v>#DIV/0!</v>
          </cell>
          <cell r="E14574" t="str">
            <v>N</v>
          </cell>
        </row>
        <row r="14575">
          <cell r="C14575" t="e">
            <v>#DIV/0!</v>
          </cell>
          <cell r="E14575" t="str">
            <v>N</v>
          </cell>
        </row>
        <row r="14576">
          <cell r="C14576" t="e">
            <v>#DIV/0!</v>
          </cell>
          <cell r="E14576" t="str">
            <v>N</v>
          </cell>
        </row>
        <row r="14577">
          <cell r="C14577" t="e">
            <v>#DIV/0!</v>
          </cell>
          <cell r="E14577" t="str">
            <v>N</v>
          </cell>
        </row>
        <row r="14578">
          <cell r="C14578" t="e">
            <v>#DIV/0!</v>
          </cell>
          <cell r="E14578" t="str">
            <v>N</v>
          </cell>
        </row>
        <row r="14579">
          <cell r="C14579" t="e">
            <v>#DIV/0!</v>
          </cell>
          <cell r="E14579" t="str">
            <v>N</v>
          </cell>
        </row>
        <row r="14580">
          <cell r="C14580" t="e">
            <v>#DIV/0!</v>
          </cell>
          <cell r="E14580" t="str">
            <v>N</v>
          </cell>
        </row>
        <row r="14581">
          <cell r="C14581" t="e">
            <v>#DIV/0!</v>
          </cell>
          <cell r="E14581" t="str">
            <v>N</v>
          </cell>
        </row>
        <row r="14582">
          <cell r="C14582" t="e">
            <v>#DIV/0!</v>
          </cell>
          <cell r="E14582" t="str">
            <v>N</v>
          </cell>
        </row>
        <row r="14583">
          <cell r="C14583" t="e">
            <v>#DIV/0!</v>
          </cell>
          <cell r="E14583" t="str">
            <v>N</v>
          </cell>
        </row>
        <row r="14584">
          <cell r="C14584" t="e">
            <v>#DIV/0!</v>
          </cell>
          <cell r="E14584" t="str">
            <v>N</v>
          </cell>
        </row>
        <row r="14585">
          <cell r="C14585" t="e">
            <v>#DIV/0!</v>
          </cell>
          <cell r="E14585" t="str">
            <v>N</v>
          </cell>
        </row>
        <row r="14586">
          <cell r="C14586" t="e">
            <v>#DIV/0!</v>
          </cell>
          <cell r="E14586" t="str">
            <v>N</v>
          </cell>
        </row>
        <row r="14587">
          <cell r="C14587" t="e">
            <v>#DIV/0!</v>
          </cell>
          <cell r="E14587" t="str">
            <v>N</v>
          </cell>
        </row>
        <row r="14588">
          <cell r="C14588" t="e">
            <v>#DIV/0!</v>
          </cell>
          <cell r="E14588" t="str">
            <v>N</v>
          </cell>
        </row>
        <row r="14589">
          <cell r="C14589" t="e">
            <v>#DIV/0!</v>
          </cell>
          <cell r="E14589" t="str">
            <v>N</v>
          </cell>
        </row>
        <row r="14590">
          <cell r="C14590" t="e">
            <v>#DIV/0!</v>
          </cell>
          <cell r="E14590" t="str">
            <v>N</v>
          </cell>
        </row>
        <row r="14591">
          <cell r="C14591" t="e">
            <v>#DIV/0!</v>
          </cell>
          <cell r="E14591" t="str">
            <v>N</v>
          </cell>
        </row>
        <row r="14592">
          <cell r="C14592" t="e">
            <v>#DIV/0!</v>
          </cell>
          <cell r="E14592" t="str">
            <v>N</v>
          </cell>
        </row>
        <row r="14593">
          <cell r="C14593" t="e">
            <v>#DIV/0!</v>
          </cell>
          <cell r="E14593" t="str">
            <v>N</v>
          </cell>
        </row>
        <row r="14594">
          <cell r="C14594" t="e">
            <v>#DIV/0!</v>
          </cell>
          <cell r="E14594" t="str">
            <v>N</v>
          </cell>
        </row>
        <row r="14595">
          <cell r="C14595" t="e">
            <v>#DIV/0!</v>
          </cell>
          <cell r="E14595" t="str">
            <v>N</v>
          </cell>
        </row>
        <row r="14596">
          <cell r="C14596" t="e">
            <v>#DIV/0!</v>
          </cell>
          <cell r="E14596" t="str">
            <v>N</v>
          </cell>
        </row>
        <row r="14597">
          <cell r="C14597" t="e">
            <v>#DIV/0!</v>
          </cell>
          <cell r="E14597" t="str">
            <v>N</v>
          </cell>
        </row>
        <row r="14598">
          <cell r="C14598" t="e">
            <v>#DIV/0!</v>
          </cell>
          <cell r="E14598" t="str">
            <v>N</v>
          </cell>
        </row>
        <row r="14599">
          <cell r="C14599" t="e">
            <v>#DIV/0!</v>
          </cell>
          <cell r="E14599" t="str">
            <v>N</v>
          </cell>
        </row>
        <row r="14600">
          <cell r="C14600" t="e">
            <v>#DIV/0!</v>
          </cell>
          <cell r="E14600" t="str">
            <v>N</v>
          </cell>
        </row>
        <row r="14601">
          <cell r="C14601" t="e">
            <v>#DIV/0!</v>
          </cell>
          <cell r="E14601" t="str">
            <v>N</v>
          </cell>
        </row>
        <row r="14602">
          <cell r="C14602" t="e">
            <v>#DIV/0!</v>
          </cell>
          <cell r="E14602" t="str">
            <v>N</v>
          </cell>
        </row>
        <row r="14603">
          <cell r="C14603" t="e">
            <v>#DIV/0!</v>
          </cell>
          <cell r="E14603" t="str">
            <v>N</v>
          </cell>
        </row>
        <row r="14604">
          <cell r="C14604" t="e">
            <v>#DIV/0!</v>
          </cell>
          <cell r="E14604" t="str">
            <v>N</v>
          </cell>
        </row>
        <row r="14605">
          <cell r="C14605" t="e">
            <v>#DIV/0!</v>
          </cell>
          <cell r="E14605" t="str">
            <v>N</v>
          </cell>
        </row>
        <row r="14606">
          <cell r="C14606" t="e">
            <v>#DIV/0!</v>
          </cell>
          <cell r="E14606" t="str">
            <v>N</v>
          </cell>
        </row>
        <row r="14607">
          <cell r="C14607" t="e">
            <v>#DIV/0!</v>
          </cell>
          <cell r="E14607" t="str">
            <v>N</v>
          </cell>
        </row>
        <row r="14608">
          <cell r="C14608" t="e">
            <v>#DIV/0!</v>
          </cell>
          <cell r="E14608" t="str">
            <v>N</v>
          </cell>
        </row>
        <row r="14609">
          <cell r="C14609" t="e">
            <v>#DIV/0!</v>
          </cell>
          <cell r="E14609" t="str">
            <v>N</v>
          </cell>
        </row>
        <row r="14610">
          <cell r="C14610" t="e">
            <v>#DIV/0!</v>
          </cell>
          <cell r="E14610" t="str">
            <v>N</v>
          </cell>
        </row>
        <row r="14611">
          <cell r="C14611" t="e">
            <v>#DIV/0!</v>
          </cell>
          <cell r="E14611" t="str">
            <v>N</v>
          </cell>
        </row>
        <row r="14612">
          <cell r="C14612" t="e">
            <v>#DIV/0!</v>
          </cell>
          <cell r="E14612" t="str">
            <v>N</v>
          </cell>
        </row>
        <row r="14613">
          <cell r="C14613" t="e">
            <v>#DIV/0!</v>
          </cell>
          <cell r="E14613" t="str">
            <v>N</v>
          </cell>
        </row>
        <row r="14614">
          <cell r="C14614" t="e">
            <v>#DIV/0!</v>
          </cell>
          <cell r="E14614" t="str">
            <v>N</v>
          </cell>
        </row>
        <row r="14615">
          <cell r="C14615" t="e">
            <v>#DIV/0!</v>
          </cell>
          <cell r="E14615" t="str">
            <v>N</v>
          </cell>
        </row>
        <row r="14616">
          <cell r="C14616" t="e">
            <v>#DIV/0!</v>
          </cell>
          <cell r="E14616" t="str">
            <v>N</v>
          </cell>
        </row>
        <row r="14617">
          <cell r="C14617" t="e">
            <v>#DIV/0!</v>
          </cell>
          <cell r="E14617" t="str">
            <v>N</v>
          </cell>
        </row>
        <row r="14618">
          <cell r="C14618" t="e">
            <v>#DIV/0!</v>
          </cell>
          <cell r="E14618" t="str">
            <v>N</v>
          </cell>
        </row>
        <row r="14619">
          <cell r="C14619" t="e">
            <v>#DIV/0!</v>
          </cell>
          <cell r="E14619" t="str">
            <v>N</v>
          </cell>
        </row>
        <row r="14620">
          <cell r="C14620" t="e">
            <v>#DIV/0!</v>
          </cell>
          <cell r="E14620" t="str">
            <v>N</v>
          </cell>
        </row>
        <row r="14621">
          <cell r="C14621" t="e">
            <v>#DIV/0!</v>
          </cell>
          <cell r="E14621" t="str">
            <v>N</v>
          </cell>
        </row>
        <row r="14622">
          <cell r="C14622" t="e">
            <v>#DIV/0!</v>
          </cell>
          <cell r="E14622" t="str">
            <v>N</v>
          </cell>
        </row>
        <row r="14623">
          <cell r="C14623" t="e">
            <v>#DIV/0!</v>
          </cell>
          <cell r="E14623" t="str">
            <v>N</v>
          </cell>
        </row>
        <row r="14624">
          <cell r="C14624" t="e">
            <v>#DIV/0!</v>
          </cell>
          <cell r="E14624" t="str">
            <v>N</v>
          </cell>
        </row>
        <row r="14625">
          <cell r="C14625" t="e">
            <v>#DIV/0!</v>
          </cell>
          <cell r="E14625" t="str">
            <v>N</v>
          </cell>
        </row>
        <row r="14626">
          <cell r="C14626" t="e">
            <v>#DIV/0!</v>
          </cell>
          <cell r="E14626" t="str">
            <v>N</v>
          </cell>
        </row>
        <row r="14627">
          <cell r="C14627" t="e">
            <v>#DIV/0!</v>
          </cell>
          <cell r="E14627" t="str">
            <v>N</v>
          </cell>
        </row>
        <row r="14628">
          <cell r="C14628" t="e">
            <v>#DIV/0!</v>
          </cell>
          <cell r="E14628" t="str">
            <v>N</v>
          </cell>
        </row>
        <row r="14629">
          <cell r="C14629" t="e">
            <v>#DIV/0!</v>
          </cell>
          <cell r="E14629" t="str">
            <v>N</v>
          </cell>
        </row>
        <row r="14630">
          <cell r="C14630" t="e">
            <v>#DIV/0!</v>
          </cell>
          <cell r="E14630" t="str">
            <v>N</v>
          </cell>
        </row>
        <row r="14631">
          <cell r="C14631" t="e">
            <v>#DIV/0!</v>
          </cell>
          <cell r="E14631" t="str">
            <v>N</v>
          </cell>
        </row>
        <row r="14632">
          <cell r="C14632" t="e">
            <v>#DIV/0!</v>
          </cell>
          <cell r="E14632" t="str">
            <v>N</v>
          </cell>
        </row>
        <row r="14633">
          <cell r="C14633" t="e">
            <v>#DIV/0!</v>
          </cell>
          <cell r="E14633" t="str">
            <v>N</v>
          </cell>
        </row>
        <row r="14634">
          <cell r="C14634" t="e">
            <v>#DIV/0!</v>
          </cell>
          <cell r="E14634" t="str">
            <v>N</v>
          </cell>
        </row>
        <row r="14635">
          <cell r="C14635" t="e">
            <v>#DIV/0!</v>
          </cell>
          <cell r="E14635" t="str">
            <v>N</v>
          </cell>
        </row>
        <row r="14636">
          <cell r="C14636" t="e">
            <v>#DIV/0!</v>
          </cell>
          <cell r="E14636" t="str">
            <v>N</v>
          </cell>
        </row>
        <row r="14637">
          <cell r="C14637" t="e">
            <v>#DIV/0!</v>
          </cell>
          <cell r="E14637" t="str">
            <v>N</v>
          </cell>
        </row>
        <row r="14638">
          <cell r="C14638" t="e">
            <v>#DIV/0!</v>
          </cell>
          <cell r="E14638" t="str">
            <v>N</v>
          </cell>
        </row>
        <row r="14639">
          <cell r="C14639" t="e">
            <v>#DIV/0!</v>
          </cell>
          <cell r="E14639" t="str">
            <v>N</v>
          </cell>
        </row>
        <row r="14640">
          <cell r="C14640" t="e">
            <v>#DIV/0!</v>
          </cell>
          <cell r="E14640" t="str">
            <v>N</v>
          </cell>
        </row>
        <row r="14641">
          <cell r="C14641" t="e">
            <v>#DIV/0!</v>
          </cell>
          <cell r="E14641" t="str">
            <v>N</v>
          </cell>
        </row>
        <row r="14642">
          <cell r="C14642" t="e">
            <v>#DIV/0!</v>
          </cell>
          <cell r="E14642" t="str">
            <v>N</v>
          </cell>
        </row>
        <row r="14643">
          <cell r="C14643" t="e">
            <v>#DIV/0!</v>
          </cell>
          <cell r="E14643" t="str">
            <v>N</v>
          </cell>
        </row>
        <row r="14644">
          <cell r="C14644" t="e">
            <v>#DIV/0!</v>
          </cell>
          <cell r="E14644" t="str">
            <v>N</v>
          </cell>
        </row>
        <row r="14645">
          <cell r="C14645" t="e">
            <v>#DIV/0!</v>
          </cell>
          <cell r="E14645" t="str">
            <v>N</v>
          </cell>
        </row>
        <row r="14646">
          <cell r="C14646" t="e">
            <v>#DIV/0!</v>
          </cell>
          <cell r="E14646" t="str">
            <v>N</v>
          </cell>
        </row>
        <row r="14647">
          <cell r="C14647" t="e">
            <v>#DIV/0!</v>
          </cell>
          <cell r="E14647" t="str">
            <v>N</v>
          </cell>
        </row>
        <row r="14648">
          <cell r="C14648" t="e">
            <v>#DIV/0!</v>
          </cell>
          <cell r="E14648" t="str">
            <v>N</v>
          </cell>
        </row>
        <row r="14649">
          <cell r="C14649" t="e">
            <v>#DIV/0!</v>
          </cell>
          <cell r="E14649" t="str">
            <v>N</v>
          </cell>
        </row>
        <row r="14650">
          <cell r="C14650" t="e">
            <v>#DIV/0!</v>
          </cell>
          <cell r="E14650" t="str">
            <v>N</v>
          </cell>
        </row>
        <row r="14651">
          <cell r="C14651" t="e">
            <v>#DIV/0!</v>
          </cell>
          <cell r="E14651" t="str">
            <v>N</v>
          </cell>
        </row>
        <row r="14652">
          <cell r="C14652" t="e">
            <v>#DIV/0!</v>
          </cell>
          <cell r="E14652" t="str">
            <v>N</v>
          </cell>
        </row>
        <row r="14653">
          <cell r="C14653" t="e">
            <v>#DIV/0!</v>
          </cell>
          <cell r="E14653" t="str">
            <v>N</v>
          </cell>
        </row>
        <row r="14654">
          <cell r="C14654" t="e">
            <v>#DIV/0!</v>
          </cell>
          <cell r="E14654" t="str">
            <v>N</v>
          </cell>
        </row>
        <row r="14655">
          <cell r="C14655" t="e">
            <v>#DIV/0!</v>
          </cell>
          <cell r="E14655" t="str">
            <v>N</v>
          </cell>
        </row>
        <row r="14656">
          <cell r="C14656" t="e">
            <v>#DIV/0!</v>
          </cell>
          <cell r="E14656" t="str">
            <v>N</v>
          </cell>
        </row>
        <row r="14657">
          <cell r="C14657" t="e">
            <v>#DIV/0!</v>
          </cell>
          <cell r="E14657" t="str">
            <v>N</v>
          </cell>
        </row>
        <row r="14658">
          <cell r="C14658" t="e">
            <v>#DIV/0!</v>
          </cell>
          <cell r="E14658" t="str">
            <v>N</v>
          </cell>
        </row>
        <row r="14659">
          <cell r="C14659" t="e">
            <v>#DIV/0!</v>
          </cell>
          <cell r="E14659" t="str">
            <v>N</v>
          </cell>
        </row>
        <row r="14660">
          <cell r="C14660" t="e">
            <v>#DIV/0!</v>
          </cell>
          <cell r="E14660" t="str">
            <v>N</v>
          </cell>
        </row>
        <row r="14661">
          <cell r="C14661" t="e">
            <v>#DIV/0!</v>
          </cell>
          <cell r="E14661" t="str">
            <v>N</v>
          </cell>
        </row>
        <row r="14662">
          <cell r="C14662" t="e">
            <v>#DIV/0!</v>
          </cell>
          <cell r="E14662" t="str">
            <v>N</v>
          </cell>
        </row>
        <row r="14663">
          <cell r="C14663" t="e">
            <v>#DIV/0!</v>
          </cell>
          <cell r="E14663" t="str">
            <v>N</v>
          </cell>
        </row>
        <row r="14664">
          <cell r="C14664" t="e">
            <v>#DIV/0!</v>
          </cell>
          <cell r="E14664" t="str">
            <v>N</v>
          </cell>
        </row>
        <row r="14665">
          <cell r="C14665" t="e">
            <v>#DIV/0!</v>
          </cell>
          <cell r="E14665" t="str">
            <v>N</v>
          </cell>
        </row>
        <row r="14666">
          <cell r="C14666" t="e">
            <v>#DIV/0!</v>
          </cell>
          <cell r="E14666" t="str">
            <v>N</v>
          </cell>
        </row>
        <row r="14667">
          <cell r="C14667" t="e">
            <v>#DIV/0!</v>
          </cell>
          <cell r="E14667" t="str">
            <v>N</v>
          </cell>
        </row>
        <row r="14668">
          <cell r="C14668" t="e">
            <v>#DIV/0!</v>
          </cell>
          <cell r="E14668" t="str">
            <v>N</v>
          </cell>
        </row>
        <row r="14669">
          <cell r="C14669" t="e">
            <v>#DIV/0!</v>
          </cell>
          <cell r="E14669" t="str">
            <v>N</v>
          </cell>
        </row>
        <row r="14670">
          <cell r="C14670" t="e">
            <v>#DIV/0!</v>
          </cell>
          <cell r="E14670" t="str">
            <v>N</v>
          </cell>
        </row>
        <row r="14671">
          <cell r="C14671" t="e">
            <v>#DIV/0!</v>
          </cell>
          <cell r="E14671" t="str">
            <v>N</v>
          </cell>
        </row>
        <row r="14672">
          <cell r="C14672" t="e">
            <v>#DIV/0!</v>
          </cell>
          <cell r="E14672" t="str">
            <v>N</v>
          </cell>
        </row>
        <row r="14673">
          <cell r="C14673" t="e">
            <v>#DIV/0!</v>
          </cell>
          <cell r="E14673" t="str">
            <v>N</v>
          </cell>
        </row>
        <row r="14674">
          <cell r="C14674" t="e">
            <v>#DIV/0!</v>
          </cell>
          <cell r="E14674" t="str">
            <v>N</v>
          </cell>
        </row>
        <row r="14675">
          <cell r="C14675" t="e">
            <v>#DIV/0!</v>
          </cell>
          <cell r="E14675" t="str">
            <v>N</v>
          </cell>
        </row>
        <row r="14676">
          <cell r="C14676" t="e">
            <v>#DIV/0!</v>
          </cell>
          <cell r="E14676" t="str">
            <v>N</v>
          </cell>
        </row>
        <row r="14677">
          <cell r="C14677" t="e">
            <v>#DIV/0!</v>
          </cell>
          <cell r="E14677" t="str">
            <v>N</v>
          </cell>
        </row>
        <row r="14678">
          <cell r="C14678" t="e">
            <v>#DIV/0!</v>
          </cell>
          <cell r="E14678" t="str">
            <v>N</v>
          </cell>
        </row>
        <row r="14679">
          <cell r="C14679" t="e">
            <v>#DIV/0!</v>
          </cell>
          <cell r="E14679" t="str">
            <v>N</v>
          </cell>
        </row>
        <row r="14680">
          <cell r="C14680" t="e">
            <v>#DIV/0!</v>
          </cell>
          <cell r="E14680" t="str">
            <v>N</v>
          </cell>
        </row>
        <row r="14681">
          <cell r="C14681" t="e">
            <v>#DIV/0!</v>
          </cell>
          <cell r="E14681" t="str">
            <v>N</v>
          </cell>
        </row>
        <row r="14682">
          <cell r="C14682" t="e">
            <v>#DIV/0!</v>
          </cell>
          <cell r="E14682" t="str">
            <v>N</v>
          </cell>
        </row>
        <row r="14683">
          <cell r="C14683" t="e">
            <v>#DIV/0!</v>
          </cell>
          <cell r="E14683" t="str">
            <v>N</v>
          </cell>
        </row>
        <row r="14684">
          <cell r="C14684" t="e">
            <v>#DIV/0!</v>
          </cell>
          <cell r="E14684" t="str">
            <v>N</v>
          </cell>
        </row>
        <row r="14685">
          <cell r="C14685" t="e">
            <v>#DIV/0!</v>
          </cell>
          <cell r="E14685" t="str">
            <v>N</v>
          </cell>
        </row>
        <row r="14686">
          <cell r="C14686" t="e">
            <v>#DIV/0!</v>
          </cell>
          <cell r="E14686" t="str">
            <v>N</v>
          </cell>
        </row>
        <row r="14687">
          <cell r="C14687" t="e">
            <v>#DIV/0!</v>
          </cell>
          <cell r="E14687" t="str">
            <v>N</v>
          </cell>
        </row>
        <row r="14688">
          <cell r="C14688" t="e">
            <v>#DIV/0!</v>
          </cell>
          <cell r="E14688" t="str">
            <v>N</v>
          </cell>
        </row>
        <row r="14689">
          <cell r="C14689" t="e">
            <v>#DIV/0!</v>
          </cell>
          <cell r="E14689" t="str">
            <v>N</v>
          </cell>
        </row>
        <row r="14690">
          <cell r="C14690" t="e">
            <v>#DIV/0!</v>
          </cell>
          <cell r="E14690" t="str">
            <v>N</v>
          </cell>
        </row>
        <row r="14691">
          <cell r="C14691" t="e">
            <v>#DIV/0!</v>
          </cell>
          <cell r="E14691" t="str">
            <v>N</v>
          </cell>
        </row>
        <row r="14692">
          <cell r="C14692" t="e">
            <v>#DIV/0!</v>
          </cell>
          <cell r="E14692" t="str">
            <v>N</v>
          </cell>
        </row>
        <row r="14693">
          <cell r="C14693" t="e">
            <v>#DIV/0!</v>
          </cell>
          <cell r="E14693" t="str">
            <v>N</v>
          </cell>
        </row>
        <row r="14694">
          <cell r="C14694" t="e">
            <v>#DIV/0!</v>
          </cell>
          <cell r="E14694" t="str">
            <v>N</v>
          </cell>
        </row>
        <row r="14695">
          <cell r="C14695" t="e">
            <v>#DIV/0!</v>
          </cell>
          <cell r="E14695" t="str">
            <v>N</v>
          </cell>
        </row>
        <row r="14696">
          <cell r="C14696" t="e">
            <v>#DIV/0!</v>
          </cell>
          <cell r="E14696" t="str">
            <v>N</v>
          </cell>
        </row>
        <row r="14697">
          <cell r="C14697" t="e">
            <v>#DIV/0!</v>
          </cell>
          <cell r="E14697" t="str">
            <v>N</v>
          </cell>
        </row>
        <row r="14698">
          <cell r="C14698" t="e">
            <v>#DIV/0!</v>
          </cell>
          <cell r="E14698" t="str">
            <v>N</v>
          </cell>
        </row>
        <row r="14699">
          <cell r="C14699" t="e">
            <v>#DIV/0!</v>
          </cell>
          <cell r="E14699" t="str">
            <v>N</v>
          </cell>
        </row>
        <row r="14700">
          <cell r="C14700" t="e">
            <v>#DIV/0!</v>
          </cell>
          <cell r="E14700" t="str">
            <v>N</v>
          </cell>
        </row>
        <row r="14701">
          <cell r="C14701" t="e">
            <v>#DIV/0!</v>
          </cell>
          <cell r="E14701" t="str">
            <v>N</v>
          </cell>
        </row>
        <row r="14702">
          <cell r="C14702" t="e">
            <v>#DIV/0!</v>
          </cell>
          <cell r="E14702" t="str">
            <v>N</v>
          </cell>
        </row>
        <row r="14703">
          <cell r="C14703" t="e">
            <v>#DIV/0!</v>
          </cell>
          <cell r="E14703" t="str">
            <v>N</v>
          </cell>
        </row>
        <row r="14704">
          <cell r="C14704" t="e">
            <v>#DIV/0!</v>
          </cell>
          <cell r="E14704" t="str">
            <v>N</v>
          </cell>
        </row>
        <row r="14705">
          <cell r="C14705" t="e">
            <v>#DIV/0!</v>
          </cell>
          <cell r="E14705" t="str">
            <v>N</v>
          </cell>
        </row>
        <row r="14706">
          <cell r="C14706" t="e">
            <v>#DIV/0!</v>
          </cell>
          <cell r="E14706" t="str">
            <v>N</v>
          </cell>
        </row>
        <row r="14707">
          <cell r="C14707" t="e">
            <v>#DIV/0!</v>
          </cell>
          <cell r="E14707" t="str">
            <v>N</v>
          </cell>
        </row>
        <row r="14708">
          <cell r="C14708" t="e">
            <v>#DIV/0!</v>
          </cell>
          <cell r="E14708" t="str">
            <v>N</v>
          </cell>
        </row>
        <row r="14709">
          <cell r="C14709" t="e">
            <v>#DIV/0!</v>
          </cell>
          <cell r="E14709" t="str">
            <v>N</v>
          </cell>
        </row>
        <row r="14710">
          <cell r="C14710" t="e">
            <v>#DIV/0!</v>
          </cell>
          <cell r="E14710" t="str">
            <v>N</v>
          </cell>
        </row>
        <row r="14711">
          <cell r="C14711" t="e">
            <v>#DIV/0!</v>
          </cell>
          <cell r="E14711" t="str">
            <v>N</v>
          </cell>
        </row>
        <row r="14712">
          <cell r="C14712" t="e">
            <v>#DIV/0!</v>
          </cell>
          <cell r="E14712" t="str">
            <v>N</v>
          </cell>
        </row>
        <row r="14713">
          <cell r="C14713" t="e">
            <v>#DIV/0!</v>
          </cell>
          <cell r="E14713" t="str">
            <v>N</v>
          </cell>
        </row>
        <row r="14714">
          <cell r="C14714" t="e">
            <v>#DIV/0!</v>
          </cell>
          <cell r="E14714" t="str">
            <v>N</v>
          </cell>
        </row>
        <row r="14715">
          <cell r="C14715" t="e">
            <v>#DIV/0!</v>
          </cell>
          <cell r="E14715" t="str">
            <v>N</v>
          </cell>
        </row>
        <row r="14716">
          <cell r="C14716" t="e">
            <v>#DIV/0!</v>
          </cell>
          <cell r="E14716" t="str">
            <v>N</v>
          </cell>
        </row>
        <row r="14717">
          <cell r="C14717" t="e">
            <v>#DIV/0!</v>
          </cell>
          <cell r="E14717" t="str">
            <v>N</v>
          </cell>
        </row>
        <row r="14718">
          <cell r="C14718" t="e">
            <v>#DIV/0!</v>
          </cell>
          <cell r="E14718" t="str">
            <v>N</v>
          </cell>
        </row>
        <row r="14719">
          <cell r="C14719" t="e">
            <v>#DIV/0!</v>
          </cell>
          <cell r="E14719" t="str">
            <v>N</v>
          </cell>
        </row>
        <row r="14720">
          <cell r="C14720" t="e">
            <v>#DIV/0!</v>
          </cell>
          <cell r="E14720" t="str">
            <v>N</v>
          </cell>
        </row>
        <row r="14721">
          <cell r="C14721" t="e">
            <v>#DIV/0!</v>
          </cell>
          <cell r="E14721" t="str">
            <v>N</v>
          </cell>
        </row>
        <row r="14722">
          <cell r="C14722" t="e">
            <v>#DIV/0!</v>
          </cell>
          <cell r="E14722" t="str">
            <v>N</v>
          </cell>
        </row>
        <row r="14723">
          <cell r="C14723" t="e">
            <v>#DIV/0!</v>
          </cell>
          <cell r="E14723" t="str">
            <v>N</v>
          </cell>
        </row>
        <row r="14724">
          <cell r="C14724" t="e">
            <v>#DIV/0!</v>
          </cell>
          <cell r="E14724" t="str">
            <v>N</v>
          </cell>
        </row>
        <row r="14725">
          <cell r="C14725" t="e">
            <v>#DIV/0!</v>
          </cell>
          <cell r="E14725" t="str">
            <v>N</v>
          </cell>
        </row>
        <row r="14726">
          <cell r="C14726" t="e">
            <v>#DIV/0!</v>
          </cell>
          <cell r="E14726" t="str">
            <v>N</v>
          </cell>
        </row>
        <row r="14727">
          <cell r="C14727" t="e">
            <v>#DIV/0!</v>
          </cell>
          <cell r="E14727" t="str">
            <v>N</v>
          </cell>
        </row>
        <row r="14728">
          <cell r="C14728" t="e">
            <v>#DIV/0!</v>
          </cell>
          <cell r="E14728" t="str">
            <v>N</v>
          </cell>
        </row>
        <row r="14729">
          <cell r="C14729" t="e">
            <v>#DIV/0!</v>
          </cell>
          <cell r="E14729" t="str">
            <v>N</v>
          </cell>
        </row>
        <row r="14730">
          <cell r="C14730" t="e">
            <v>#DIV/0!</v>
          </cell>
          <cell r="E14730" t="str">
            <v>N</v>
          </cell>
        </row>
        <row r="14731">
          <cell r="C14731" t="e">
            <v>#DIV/0!</v>
          </cell>
          <cell r="E14731" t="str">
            <v>N</v>
          </cell>
        </row>
        <row r="14732">
          <cell r="C14732" t="e">
            <v>#DIV/0!</v>
          </cell>
          <cell r="E14732" t="str">
            <v>N</v>
          </cell>
        </row>
        <row r="14733">
          <cell r="C14733" t="e">
            <v>#DIV/0!</v>
          </cell>
          <cell r="E14733" t="str">
            <v>N</v>
          </cell>
        </row>
        <row r="14734">
          <cell r="C14734" t="e">
            <v>#DIV/0!</v>
          </cell>
          <cell r="E14734" t="str">
            <v>N</v>
          </cell>
        </row>
        <row r="14735">
          <cell r="C14735" t="e">
            <v>#DIV/0!</v>
          </cell>
          <cell r="E14735" t="str">
            <v>N</v>
          </cell>
        </row>
        <row r="14736">
          <cell r="C14736" t="e">
            <v>#DIV/0!</v>
          </cell>
          <cell r="E14736" t="str">
            <v>N</v>
          </cell>
        </row>
        <row r="14737">
          <cell r="C14737" t="e">
            <v>#DIV/0!</v>
          </cell>
          <cell r="E14737" t="str">
            <v>N</v>
          </cell>
        </row>
        <row r="14738">
          <cell r="C14738" t="e">
            <v>#DIV/0!</v>
          </cell>
          <cell r="E14738" t="str">
            <v>N</v>
          </cell>
        </row>
        <row r="14739">
          <cell r="C14739" t="e">
            <v>#DIV/0!</v>
          </cell>
          <cell r="E14739" t="str">
            <v>N</v>
          </cell>
        </row>
        <row r="14740">
          <cell r="C14740" t="e">
            <v>#DIV/0!</v>
          </cell>
          <cell r="E14740" t="str">
            <v>N</v>
          </cell>
        </row>
        <row r="14741">
          <cell r="C14741" t="e">
            <v>#DIV/0!</v>
          </cell>
          <cell r="E14741" t="str">
            <v>N</v>
          </cell>
        </row>
        <row r="14742">
          <cell r="C14742" t="e">
            <v>#DIV/0!</v>
          </cell>
          <cell r="E14742" t="str">
            <v>N</v>
          </cell>
        </row>
        <row r="14743">
          <cell r="C14743" t="e">
            <v>#DIV/0!</v>
          </cell>
          <cell r="E14743" t="str">
            <v>N</v>
          </cell>
        </row>
        <row r="14744">
          <cell r="C14744" t="e">
            <v>#DIV/0!</v>
          </cell>
          <cell r="E14744" t="str">
            <v>N</v>
          </cell>
        </row>
        <row r="14745">
          <cell r="C14745" t="e">
            <v>#DIV/0!</v>
          </cell>
          <cell r="E14745" t="str">
            <v>N</v>
          </cell>
        </row>
        <row r="14746">
          <cell r="C14746" t="e">
            <v>#DIV/0!</v>
          </cell>
          <cell r="E14746" t="str">
            <v>N</v>
          </cell>
        </row>
        <row r="14747">
          <cell r="C14747" t="e">
            <v>#DIV/0!</v>
          </cell>
          <cell r="E14747" t="str">
            <v>N</v>
          </cell>
        </row>
        <row r="14748">
          <cell r="C14748" t="e">
            <v>#DIV/0!</v>
          </cell>
          <cell r="E14748" t="str">
            <v>N</v>
          </cell>
        </row>
        <row r="14749">
          <cell r="C14749" t="e">
            <v>#DIV/0!</v>
          </cell>
          <cell r="E14749" t="str">
            <v>N</v>
          </cell>
        </row>
        <row r="14750">
          <cell r="C14750" t="e">
            <v>#DIV/0!</v>
          </cell>
          <cell r="E14750" t="str">
            <v>N</v>
          </cell>
        </row>
        <row r="14751">
          <cell r="C14751" t="e">
            <v>#DIV/0!</v>
          </cell>
          <cell r="E14751" t="str">
            <v>N</v>
          </cell>
        </row>
        <row r="14752">
          <cell r="C14752" t="e">
            <v>#DIV/0!</v>
          </cell>
          <cell r="E14752" t="str">
            <v>N</v>
          </cell>
        </row>
        <row r="14753">
          <cell r="C14753" t="e">
            <v>#DIV/0!</v>
          </cell>
          <cell r="E14753" t="str">
            <v>N</v>
          </cell>
        </row>
        <row r="14754">
          <cell r="C14754" t="e">
            <v>#DIV/0!</v>
          </cell>
          <cell r="E14754" t="str">
            <v>N</v>
          </cell>
        </row>
        <row r="14755">
          <cell r="C14755" t="e">
            <v>#DIV/0!</v>
          </cell>
          <cell r="E14755" t="str">
            <v>N</v>
          </cell>
        </row>
        <row r="14756">
          <cell r="C14756" t="e">
            <v>#DIV/0!</v>
          </cell>
          <cell r="E14756" t="str">
            <v>N</v>
          </cell>
        </row>
        <row r="14757">
          <cell r="C14757" t="e">
            <v>#DIV/0!</v>
          </cell>
          <cell r="E14757" t="str">
            <v>N</v>
          </cell>
        </row>
        <row r="14758">
          <cell r="C14758" t="e">
            <v>#DIV/0!</v>
          </cell>
          <cell r="E14758" t="str">
            <v>N</v>
          </cell>
        </row>
        <row r="14759">
          <cell r="C14759" t="e">
            <v>#DIV/0!</v>
          </cell>
          <cell r="E14759" t="str">
            <v>N</v>
          </cell>
        </row>
        <row r="14760">
          <cell r="C14760" t="e">
            <v>#DIV/0!</v>
          </cell>
          <cell r="E14760" t="str">
            <v>N</v>
          </cell>
        </row>
        <row r="14761">
          <cell r="C14761" t="e">
            <v>#DIV/0!</v>
          </cell>
          <cell r="E14761" t="str">
            <v>N</v>
          </cell>
        </row>
        <row r="14762">
          <cell r="C14762" t="e">
            <v>#DIV/0!</v>
          </cell>
          <cell r="E14762" t="str">
            <v>N</v>
          </cell>
        </row>
        <row r="14763">
          <cell r="C14763" t="e">
            <v>#DIV/0!</v>
          </cell>
          <cell r="E14763" t="str">
            <v>N</v>
          </cell>
        </row>
        <row r="14764">
          <cell r="C14764" t="e">
            <v>#DIV/0!</v>
          </cell>
          <cell r="E14764" t="str">
            <v>N</v>
          </cell>
        </row>
        <row r="14765">
          <cell r="C14765" t="e">
            <v>#DIV/0!</v>
          </cell>
          <cell r="E14765" t="str">
            <v>N</v>
          </cell>
        </row>
        <row r="14766">
          <cell r="C14766" t="e">
            <v>#DIV/0!</v>
          </cell>
          <cell r="E14766" t="str">
            <v>N</v>
          </cell>
        </row>
        <row r="14767">
          <cell r="C14767" t="e">
            <v>#DIV/0!</v>
          </cell>
          <cell r="E14767" t="str">
            <v>N</v>
          </cell>
        </row>
        <row r="14768">
          <cell r="C14768" t="e">
            <v>#DIV/0!</v>
          </cell>
          <cell r="E14768" t="str">
            <v>N</v>
          </cell>
        </row>
        <row r="14769">
          <cell r="C14769" t="e">
            <v>#DIV/0!</v>
          </cell>
          <cell r="E14769" t="str">
            <v>N</v>
          </cell>
        </row>
        <row r="14770">
          <cell r="C14770" t="e">
            <v>#DIV/0!</v>
          </cell>
          <cell r="E14770" t="str">
            <v>N</v>
          </cell>
        </row>
        <row r="14771">
          <cell r="C14771" t="e">
            <v>#DIV/0!</v>
          </cell>
          <cell r="E14771" t="str">
            <v>N</v>
          </cell>
        </row>
        <row r="14772">
          <cell r="C14772" t="e">
            <v>#DIV/0!</v>
          </cell>
          <cell r="E14772" t="str">
            <v>N</v>
          </cell>
        </row>
        <row r="14773">
          <cell r="C14773" t="e">
            <v>#DIV/0!</v>
          </cell>
          <cell r="E14773" t="str">
            <v>N</v>
          </cell>
        </row>
        <row r="14774">
          <cell r="C14774" t="e">
            <v>#DIV/0!</v>
          </cell>
          <cell r="E14774" t="str">
            <v>N</v>
          </cell>
        </row>
        <row r="14775">
          <cell r="C14775" t="e">
            <v>#DIV/0!</v>
          </cell>
          <cell r="E14775" t="str">
            <v>N</v>
          </cell>
        </row>
        <row r="14776">
          <cell r="C14776" t="e">
            <v>#DIV/0!</v>
          </cell>
          <cell r="E14776" t="str">
            <v>N</v>
          </cell>
        </row>
        <row r="14777">
          <cell r="C14777" t="e">
            <v>#DIV/0!</v>
          </cell>
          <cell r="E14777" t="str">
            <v>N</v>
          </cell>
        </row>
        <row r="14778">
          <cell r="C14778" t="e">
            <v>#DIV/0!</v>
          </cell>
          <cell r="E14778" t="str">
            <v>N</v>
          </cell>
        </row>
        <row r="14779">
          <cell r="C14779" t="e">
            <v>#DIV/0!</v>
          </cell>
          <cell r="E14779" t="str">
            <v>N</v>
          </cell>
        </row>
        <row r="14780">
          <cell r="C14780" t="e">
            <v>#DIV/0!</v>
          </cell>
          <cell r="E14780" t="str">
            <v>N</v>
          </cell>
        </row>
        <row r="14781">
          <cell r="C14781" t="e">
            <v>#DIV/0!</v>
          </cell>
          <cell r="E14781" t="str">
            <v>N</v>
          </cell>
        </row>
        <row r="14782">
          <cell r="C14782" t="e">
            <v>#DIV/0!</v>
          </cell>
          <cell r="E14782" t="str">
            <v>N</v>
          </cell>
        </row>
        <row r="14783">
          <cell r="C14783" t="e">
            <v>#DIV/0!</v>
          </cell>
          <cell r="E14783" t="str">
            <v>N</v>
          </cell>
        </row>
        <row r="14784">
          <cell r="C14784" t="e">
            <v>#DIV/0!</v>
          </cell>
          <cell r="E14784" t="str">
            <v>N</v>
          </cell>
        </row>
        <row r="14785">
          <cell r="C14785" t="e">
            <v>#DIV/0!</v>
          </cell>
          <cell r="E14785" t="str">
            <v>N</v>
          </cell>
        </row>
        <row r="14786">
          <cell r="C14786" t="e">
            <v>#DIV/0!</v>
          </cell>
          <cell r="E14786" t="str">
            <v>N</v>
          </cell>
        </row>
        <row r="14787">
          <cell r="C14787" t="e">
            <v>#DIV/0!</v>
          </cell>
          <cell r="E14787" t="str">
            <v>N</v>
          </cell>
        </row>
        <row r="14788">
          <cell r="C14788" t="e">
            <v>#DIV/0!</v>
          </cell>
          <cell r="E14788" t="str">
            <v>N</v>
          </cell>
        </row>
        <row r="14789">
          <cell r="C14789" t="e">
            <v>#DIV/0!</v>
          </cell>
          <cell r="E14789" t="str">
            <v>N</v>
          </cell>
        </row>
        <row r="14790">
          <cell r="C14790" t="e">
            <v>#DIV/0!</v>
          </cell>
          <cell r="E14790" t="str">
            <v>N</v>
          </cell>
        </row>
        <row r="14791">
          <cell r="C14791" t="e">
            <v>#DIV/0!</v>
          </cell>
          <cell r="E14791" t="str">
            <v>N</v>
          </cell>
        </row>
        <row r="14792">
          <cell r="C14792" t="e">
            <v>#DIV/0!</v>
          </cell>
          <cell r="E14792" t="str">
            <v>N</v>
          </cell>
        </row>
        <row r="14793">
          <cell r="C14793" t="e">
            <v>#DIV/0!</v>
          </cell>
          <cell r="E14793" t="str">
            <v>N</v>
          </cell>
        </row>
        <row r="14794">
          <cell r="C14794" t="e">
            <v>#DIV/0!</v>
          </cell>
          <cell r="E14794" t="str">
            <v>N</v>
          </cell>
        </row>
        <row r="14795">
          <cell r="C14795" t="e">
            <v>#DIV/0!</v>
          </cell>
          <cell r="E14795" t="str">
            <v>N</v>
          </cell>
        </row>
        <row r="14796">
          <cell r="C14796" t="e">
            <v>#DIV/0!</v>
          </cell>
          <cell r="E14796" t="str">
            <v>N</v>
          </cell>
        </row>
        <row r="14797">
          <cell r="C14797" t="e">
            <v>#DIV/0!</v>
          </cell>
          <cell r="E14797" t="str">
            <v>N</v>
          </cell>
        </row>
        <row r="14798">
          <cell r="C14798" t="e">
            <v>#DIV/0!</v>
          </cell>
          <cell r="E14798" t="str">
            <v>N</v>
          </cell>
        </row>
        <row r="14799">
          <cell r="C14799" t="e">
            <v>#DIV/0!</v>
          </cell>
          <cell r="E14799" t="str">
            <v>N</v>
          </cell>
        </row>
        <row r="14800">
          <cell r="C14800" t="e">
            <v>#DIV/0!</v>
          </cell>
          <cell r="E14800" t="str">
            <v>N</v>
          </cell>
        </row>
        <row r="14801">
          <cell r="C14801" t="e">
            <v>#DIV/0!</v>
          </cell>
          <cell r="E14801" t="str">
            <v>N</v>
          </cell>
        </row>
        <row r="14802">
          <cell r="C14802" t="e">
            <v>#DIV/0!</v>
          </cell>
          <cell r="E14802" t="str">
            <v>N</v>
          </cell>
        </row>
        <row r="14803">
          <cell r="C14803" t="e">
            <v>#DIV/0!</v>
          </cell>
          <cell r="E14803" t="str">
            <v>N</v>
          </cell>
        </row>
        <row r="14804">
          <cell r="C14804" t="e">
            <v>#DIV/0!</v>
          </cell>
          <cell r="E14804" t="str">
            <v>N</v>
          </cell>
        </row>
        <row r="14805">
          <cell r="C14805" t="e">
            <v>#DIV/0!</v>
          </cell>
          <cell r="E14805" t="str">
            <v>N</v>
          </cell>
        </row>
        <row r="14806">
          <cell r="C14806" t="e">
            <v>#DIV/0!</v>
          </cell>
          <cell r="E14806" t="str">
            <v>N</v>
          </cell>
        </row>
        <row r="14807">
          <cell r="C14807" t="e">
            <v>#DIV/0!</v>
          </cell>
          <cell r="E14807" t="str">
            <v>N</v>
          </cell>
        </row>
        <row r="14808">
          <cell r="C14808" t="e">
            <v>#DIV/0!</v>
          </cell>
          <cell r="E14808" t="str">
            <v>N</v>
          </cell>
        </row>
        <row r="14809">
          <cell r="C14809" t="e">
            <v>#DIV/0!</v>
          </cell>
          <cell r="E14809" t="str">
            <v>N</v>
          </cell>
        </row>
        <row r="14810">
          <cell r="C14810" t="e">
            <v>#DIV/0!</v>
          </cell>
          <cell r="E14810" t="str">
            <v>N</v>
          </cell>
        </row>
        <row r="14811">
          <cell r="C14811" t="e">
            <v>#DIV/0!</v>
          </cell>
          <cell r="E14811" t="str">
            <v>N</v>
          </cell>
        </row>
        <row r="14812">
          <cell r="C14812" t="e">
            <v>#DIV/0!</v>
          </cell>
          <cell r="E14812" t="str">
            <v>N</v>
          </cell>
        </row>
        <row r="14813">
          <cell r="C14813" t="e">
            <v>#DIV/0!</v>
          </cell>
          <cell r="E14813" t="str">
            <v>N</v>
          </cell>
        </row>
        <row r="14814">
          <cell r="C14814" t="e">
            <v>#DIV/0!</v>
          </cell>
          <cell r="E14814" t="str">
            <v>N</v>
          </cell>
        </row>
        <row r="14815">
          <cell r="C14815" t="e">
            <v>#DIV/0!</v>
          </cell>
          <cell r="E14815" t="str">
            <v>N</v>
          </cell>
        </row>
        <row r="14816">
          <cell r="C14816" t="e">
            <v>#DIV/0!</v>
          </cell>
          <cell r="E14816" t="str">
            <v>N</v>
          </cell>
        </row>
        <row r="14817">
          <cell r="C14817" t="e">
            <v>#DIV/0!</v>
          </cell>
          <cell r="E14817" t="str">
            <v>N</v>
          </cell>
        </row>
        <row r="14818">
          <cell r="C14818" t="e">
            <v>#DIV/0!</v>
          </cell>
          <cell r="E14818" t="str">
            <v>N</v>
          </cell>
        </row>
        <row r="14819">
          <cell r="C14819" t="e">
            <v>#DIV/0!</v>
          </cell>
          <cell r="E14819" t="str">
            <v>N</v>
          </cell>
        </row>
        <row r="14820">
          <cell r="C14820" t="e">
            <v>#DIV/0!</v>
          </cell>
          <cell r="E14820" t="str">
            <v>N</v>
          </cell>
        </row>
        <row r="14821">
          <cell r="C14821" t="e">
            <v>#DIV/0!</v>
          </cell>
          <cell r="E14821" t="str">
            <v>N</v>
          </cell>
        </row>
        <row r="14822">
          <cell r="C14822" t="e">
            <v>#DIV/0!</v>
          </cell>
          <cell r="E14822" t="str">
            <v>N</v>
          </cell>
        </row>
        <row r="14823">
          <cell r="C14823" t="e">
            <v>#DIV/0!</v>
          </cell>
          <cell r="E14823" t="str">
            <v>N</v>
          </cell>
        </row>
        <row r="14824">
          <cell r="C14824" t="e">
            <v>#DIV/0!</v>
          </cell>
          <cell r="E14824" t="str">
            <v>N</v>
          </cell>
        </row>
        <row r="14825">
          <cell r="C14825" t="e">
            <v>#DIV/0!</v>
          </cell>
          <cell r="E14825" t="str">
            <v>N</v>
          </cell>
        </row>
        <row r="14826">
          <cell r="C14826" t="e">
            <v>#DIV/0!</v>
          </cell>
          <cell r="E14826" t="str">
            <v>N</v>
          </cell>
        </row>
        <row r="14827">
          <cell r="C14827" t="e">
            <v>#DIV/0!</v>
          </cell>
          <cell r="E14827" t="str">
            <v>N</v>
          </cell>
        </row>
        <row r="14828">
          <cell r="C14828" t="e">
            <v>#DIV/0!</v>
          </cell>
          <cell r="E14828" t="str">
            <v>N</v>
          </cell>
        </row>
        <row r="14829">
          <cell r="C14829" t="e">
            <v>#DIV/0!</v>
          </cell>
          <cell r="E14829" t="str">
            <v>N</v>
          </cell>
        </row>
        <row r="14830">
          <cell r="C14830" t="e">
            <v>#DIV/0!</v>
          </cell>
          <cell r="E14830" t="str">
            <v>N</v>
          </cell>
        </row>
        <row r="14831">
          <cell r="C14831" t="e">
            <v>#DIV/0!</v>
          </cell>
          <cell r="E14831" t="str">
            <v>N</v>
          </cell>
        </row>
        <row r="14832">
          <cell r="C14832" t="e">
            <v>#DIV/0!</v>
          </cell>
          <cell r="E14832" t="str">
            <v>N</v>
          </cell>
        </row>
        <row r="14833">
          <cell r="C14833" t="e">
            <v>#DIV/0!</v>
          </cell>
          <cell r="E14833" t="str">
            <v>N</v>
          </cell>
        </row>
        <row r="14834">
          <cell r="C14834" t="e">
            <v>#DIV/0!</v>
          </cell>
          <cell r="E14834" t="str">
            <v>N</v>
          </cell>
        </row>
        <row r="14835">
          <cell r="C14835" t="e">
            <v>#DIV/0!</v>
          </cell>
          <cell r="E14835" t="str">
            <v>N</v>
          </cell>
        </row>
        <row r="14836">
          <cell r="C14836" t="e">
            <v>#DIV/0!</v>
          </cell>
          <cell r="E14836" t="str">
            <v>N</v>
          </cell>
        </row>
        <row r="14837">
          <cell r="C14837" t="e">
            <v>#DIV/0!</v>
          </cell>
          <cell r="E14837" t="str">
            <v>N</v>
          </cell>
        </row>
        <row r="14838">
          <cell r="C14838" t="e">
            <v>#DIV/0!</v>
          </cell>
          <cell r="E14838" t="str">
            <v>N</v>
          </cell>
        </row>
        <row r="14839">
          <cell r="C14839" t="e">
            <v>#DIV/0!</v>
          </cell>
          <cell r="E14839" t="str">
            <v>N</v>
          </cell>
        </row>
        <row r="14840">
          <cell r="C14840" t="e">
            <v>#DIV/0!</v>
          </cell>
          <cell r="E14840" t="str">
            <v>N</v>
          </cell>
        </row>
        <row r="14841">
          <cell r="C14841" t="e">
            <v>#DIV/0!</v>
          </cell>
          <cell r="E14841" t="str">
            <v>N</v>
          </cell>
        </row>
        <row r="14842">
          <cell r="C14842" t="e">
            <v>#DIV/0!</v>
          </cell>
          <cell r="E14842" t="str">
            <v>N</v>
          </cell>
        </row>
        <row r="14843">
          <cell r="C14843" t="e">
            <v>#DIV/0!</v>
          </cell>
          <cell r="E14843" t="str">
            <v>N</v>
          </cell>
        </row>
        <row r="14844">
          <cell r="C14844" t="e">
            <v>#DIV/0!</v>
          </cell>
          <cell r="E14844" t="str">
            <v>N</v>
          </cell>
        </row>
        <row r="14845">
          <cell r="C14845" t="e">
            <v>#DIV/0!</v>
          </cell>
          <cell r="E14845" t="str">
            <v>N</v>
          </cell>
        </row>
        <row r="14846">
          <cell r="C14846" t="e">
            <v>#DIV/0!</v>
          </cell>
          <cell r="E14846" t="str">
            <v>N</v>
          </cell>
        </row>
        <row r="14847">
          <cell r="C14847" t="e">
            <v>#DIV/0!</v>
          </cell>
          <cell r="E14847" t="str">
            <v>N</v>
          </cell>
        </row>
        <row r="14848">
          <cell r="C14848" t="e">
            <v>#DIV/0!</v>
          </cell>
          <cell r="E14848" t="str">
            <v>N</v>
          </cell>
        </row>
        <row r="14849">
          <cell r="C14849" t="e">
            <v>#DIV/0!</v>
          </cell>
          <cell r="E14849" t="str">
            <v>N</v>
          </cell>
        </row>
        <row r="14850">
          <cell r="C14850" t="e">
            <v>#DIV/0!</v>
          </cell>
          <cell r="E14850" t="str">
            <v>N</v>
          </cell>
        </row>
        <row r="14851">
          <cell r="C14851" t="e">
            <v>#DIV/0!</v>
          </cell>
          <cell r="E14851" t="str">
            <v>N</v>
          </cell>
        </row>
        <row r="14852">
          <cell r="C14852" t="e">
            <v>#DIV/0!</v>
          </cell>
          <cell r="E14852" t="str">
            <v>N</v>
          </cell>
        </row>
        <row r="14853">
          <cell r="C14853" t="e">
            <v>#DIV/0!</v>
          </cell>
          <cell r="E14853" t="str">
            <v>N</v>
          </cell>
        </row>
        <row r="14854">
          <cell r="C14854" t="e">
            <v>#DIV/0!</v>
          </cell>
          <cell r="E14854" t="str">
            <v>N</v>
          </cell>
        </row>
        <row r="14855">
          <cell r="C14855" t="e">
            <v>#DIV/0!</v>
          </cell>
          <cell r="E14855" t="str">
            <v>N</v>
          </cell>
        </row>
        <row r="14856">
          <cell r="C14856" t="e">
            <v>#DIV/0!</v>
          </cell>
          <cell r="E14856" t="str">
            <v>N</v>
          </cell>
        </row>
        <row r="14857">
          <cell r="C14857" t="e">
            <v>#DIV/0!</v>
          </cell>
          <cell r="E14857" t="str">
            <v>N</v>
          </cell>
        </row>
        <row r="14858">
          <cell r="C14858" t="e">
            <v>#DIV/0!</v>
          </cell>
          <cell r="E14858" t="str">
            <v>N</v>
          </cell>
        </row>
        <row r="14859">
          <cell r="C14859" t="e">
            <v>#DIV/0!</v>
          </cell>
          <cell r="E14859" t="str">
            <v>N</v>
          </cell>
        </row>
        <row r="14860">
          <cell r="C14860" t="e">
            <v>#DIV/0!</v>
          </cell>
          <cell r="E14860" t="str">
            <v>N</v>
          </cell>
        </row>
        <row r="14861">
          <cell r="C14861" t="e">
            <v>#DIV/0!</v>
          </cell>
          <cell r="E14861" t="str">
            <v>N</v>
          </cell>
        </row>
        <row r="14862">
          <cell r="C14862" t="e">
            <v>#DIV/0!</v>
          </cell>
          <cell r="E14862" t="str">
            <v>N</v>
          </cell>
        </row>
        <row r="14863">
          <cell r="C14863" t="e">
            <v>#DIV/0!</v>
          </cell>
          <cell r="E14863" t="str">
            <v>N</v>
          </cell>
        </row>
        <row r="14864">
          <cell r="C14864" t="e">
            <v>#DIV/0!</v>
          </cell>
          <cell r="E14864" t="str">
            <v>N</v>
          </cell>
        </row>
        <row r="14865">
          <cell r="C14865" t="e">
            <v>#DIV/0!</v>
          </cell>
          <cell r="E14865" t="str">
            <v>N</v>
          </cell>
        </row>
        <row r="14866">
          <cell r="C14866" t="e">
            <v>#DIV/0!</v>
          </cell>
          <cell r="E14866" t="str">
            <v>N</v>
          </cell>
        </row>
        <row r="14867">
          <cell r="C14867" t="e">
            <v>#DIV/0!</v>
          </cell>
          <cell r="E14867" t="str">
            <v>N</v>
          </cell>
        </row>
        <row r="14868">
          <cell r="C14868" t="e">
            <v>#DIV/0!</v>
          </cell>
          <cell r="E14868" t="str">
            <v>N</v>
          </cell>
        </row>
        <row r="14869">
          <cell r="C14869" t="e">
            <v>#DIV/0!</v>
          </cell>
          <cell r="E14869" t="str">
            <v>N</v>
          </cell>
        </row>
        <row r="14870">
          <cell r="C14870" t="e">
            <v>#DIV/0!</v>
          </cell>
          <cell r="E14870" t="str">
            <v>N</v>
          </cell>
        </row>
        <row r="14871">
          <cell r="C14871" t="e">
            <v>#DIV/0!</v>
          </cell>
          <cell r="E14871" t="str">
            <v>N</v>
          </cell>
        </row>
        <row r="14872">
          <cell r="C14872" t="e">
            <v>#DIV/0!</v>
          </cell>
          <cell r="E14872" t="str">
            <v>N</v>
          </cell>
        </row>
        <row r="14873">
          <cell r="C14873" t="e">
            <v>#DIV/0!</v>
          </cell>
          <cell r="E14873" t="str">
            <v>N</v>
          </cell>
        </row>
        <row r="14874">
          <cell r="C14874" t="e">
            <v>#DIV/0!</v>
          </cell>
          <cell r="E14874" t="str">
            <v>N</v>
          </cell>
        </row>
        <row r="14875">
          <cell r="C14875" t="e">
            <v>#DIV/0!</v>
          </cell>
          <cell r="E14875" t="str">
            <v>N</v>
          </cell>
        </row>
        <row r="14876">
          <cell r="C14876" t="e">
            <v>#DIV/0!</v>
          </cell>
          <cell r="E14876" t="str">
            <v>N</v>
          </cell>
        </row>
        <row r="14877">
          <cell r="C14877" t="e">
            <v>#DIV/0!</v>
          </cell>
          <cell r="E14877" t="str">
            <v>N</v>
          </cell>
        </row>
        <row r="14878">
          <cell r="C14878" t="e">
            <v>#DIV/0!</v>
          </cell>
          <cell r="E14878" t="str">
            <v>N</v>
          </cell>
        </row>
        <row r="14879">
          <cell r="C14879" t="e">
            <v>#DIV/0!</v>
          </cell>
          <cell r="E14879" t="str">
            <v>N</v>
          </cell>
        </row>
        <row r="14880">
          <cell r="C14880" t="e">
            <v>#DIV/0!</v>
          </cell>
          <cell r="E14880" t="str">
            <v>N</v>
          </cell>
        </row>
        <row r="14881">
          <cell r="C14881" t="e">
            <v>#DIV/0!</v>
          </cell>
          <cell r="E14881" t="str">
            <v>N</v>
          </cell>
        </row>
        <row r="14882">
          <cell r="C14882" t="e">
            <v>#DIV/0!</v>
          </cell>
          <cell r="E14882" t="str">
            <v>N</v>
          </cell>
        </row>
        <row r="14883">
          <cell r="C14883" t="e">
            <v>#DIV/0!</v>
          </cell>
          <cell r="E14883" t="str">
            <v>N</v>
          </cell>
        </row>
        <row r="14884">
          <cell r="C14884" t="e">
            <v>#DIV/0!</v>
          </cell>
          <cell r="E14884" t="str">
            <v>N</v>
          </cell>
        </row>
        <row r="14885">
          <cell r="C14885" t="e">
            <v>#DIV/0!</v>
          </cell>
          <cell r="E14885" t="str">
            <v>N</v>
          </cell>
        </row>
        <row r="14886">
          <cell r="C14886" t="e">
            <v>#DIV/0!</v>
          </cell>
          <cell r="E14886" t="str">
            <v>N</v>
          </cell>
        </row>
        <row r="14887">
          <cell r="C14887" t="e">
            <v>#DIV/0!</v>
          </cell>
          <cell r="E14887" t="str">
            <v>N</v>
          </cell>
        </row>
        <row r="14888">
          <cell r="C14888" t="e">
            <v>#DIV/0!</v>
          </cell>
          <cell r="E14888" t="str">
            <v>N</v>
          </cell>
        </row>
        <row r="14889">
          <cell r="C14889" t="e">
            <v>#DIV/0!</v>
          </cell>
          <cell r="E14889" t="str">
            <v>N</v>
          </cell>
        </row>
        <row r="14890">
          <cell r="C14890" t="e">
            <v>#DIV/0!</v>
          </cell>
          <cell r="E14890" t="str">
            <v>N</v>
          </cell>
        </row>
        <row r="14891">
          <cell r="C14891" t="e">
            <v>#DIV/0!</v>
          </cell>
          <cell r="E14891" t="str">
            <v>N</v>
          </cell>
        </row>
        <row r="14892">
          <cell r="C14892" t="e">
            <v>#DIV/0!</v>
          </cell>
          <cell r="E14892" t="str">
            <v>N</v>
          </cell>
        </row>
        <row r="14893">
          <cell r="C14893" t="e">
            <v>#DIV/0!</v>
          </cell>
          <cell r="E14893" t="str">
            <v>N</v>
          </cell>
        </row>
        <row r="14894">
          <cell r="C14894" t="e">
            <v>#DIV/0!</v>
          </cell>
          <cell r="E14894" t="str">
            <v>N</v>
          </cell>
        </row>
        <row r="14895">
          <cell r="C14895" t="e">
            <v>#DIV/0!</v>
          </cell>
          <cell r="E14895" t="str">
            <v>N</v>
          </cell>
        </row>
        <row r="14896">
          <cell r="C14896" t="e">
            <v>#DIV/0!</v>
          </cell>
          <cell r="E14896" t="str">
            <v>N</v>
          </cell>
        </row>
        <row r="14897">
          <cell r="C14897" t="e">
            <v>#DIV/0!</v>
          </cell>
          <cell r="E14897" t="str">
            <v>N</v>
          </cell>
        </row>
        <row r="14898">
          <cell r="C14898" t="e">
            <v>#DIV/0!</v>
          </cell>
          <cell r="E14898" t="str">
            <v>N</v>
          </cell>
        </row>
        <row r="14899">
          <cell r="C14899" t="e">
            <v>#DIV/0!</v>
          </cell>
          <cell r="E14899" t="str">
            <v>N</v>
          </cell>
        </row>
        <row r="14900">
          <cell r="C14900" t="e">
            <v>#DIV/0!</v>
          </cell>
          <cell r="E14900" t="str">
            <v>N</v>
          </cell>
        </row>
        <row r="14901">
          <cell r="C14901" t="e">
            <v>#DIV/0!</v>
          </cell>
          <cell r="E14901" t="str">
            <v>N</v>
          </cell>
        </row>
        <row r="14902">
          <cell r="C14902" t="e">
            <v>#DIV/0!</v>
          </cell>
          <cell r="E14902" t="str">
            <v>N</v>
          </cell>
        </row>
        <row r="14903">
          <cell r="C14903" t="e">
            <v>#DIV/0!</v>
          </cell>
          <cell r="E14903" t="str">
            <v>N</v>
          </cell>
        </row>
        <row r="14904">
          <cell r="C14904" t="e">
            <v>#DIV/0!</v>
          </cell>
          <cell r="E14904" t="str">
            <v>N</v>
          </cell>
        </row>
        <row r="14905">
          <cell r="C14905" t="e">
            <v>#DIV/0!</v>
          </cell>
          <cell r="E14905" t="str">
            <v>N</v>
          </cell>
        </row>
        <row r="14906">
          <cell r="C14906" t="e">
            <v>#DIV/0!</v>
          </cell>
          <cell r="E14906" t="str">
            <v>N</v>
          </cell>
        </row>
        <row r="14907">
          <cell r="C14907" t="e">
            <v>#DIV/0!</v>
          </cell>
          <cell r="E14907" t="str">
            <v>N</v>
          </cell>
        </row>
        <row r="14908">
          <cell r="C14908" t="e">
            <v>#DIV/0!</v>
          </cell>
          <cell r="E14908" t="str">
            <v>N</v>
          </cell>
        </row>
        <row r="14909">
          <cell r="C14909" t="e">
            <v>#DIV/0!</v>
          </cell>
          <cell r="E14909" t="str">
            <v>N</v>
          </cell>
        </row>
        <row r="14910">
          <cell r="C14910" t="e">
            <v>#DIV/0!</v>
          </cell>
          <cell r="E14910" t="str">
            <v>N</v>
          </cell>
        </row>
        <row r="14911">
          <cell r="C14911" t="e">
            <v>#DIV/0!</v>
          </cell>
          <cell r="E14911" t="str">
            <v>N</v>
          </cell>
        </row>
        <row r="14912">
          <cell r="C14912" t="e">
            <v>#DIV/0!</v>
          </cell>
          <cell r="E14912" t="str">
            <v>N</v>
          </cell>
        </row>
        <row r="14913">
          <cell r="C14913" t="e">
            <v>#DIV/0!</v>
          </cell>
          <cell r="E14913" t="str">
            <v>N</v>
          </cell>
        </row>
        <row r="14914">
          <cell r="C14914" t="e">
            <v>#DIV/0!</v>
          </cell>
          <cell r="E14914" t="str">
            <v>N</v>
          </cell>
        </row>
        <row r="14915">
          <cell r="C14915" t="e">
            <v>#DIV/0!</v>
          </cell>
          <cell r="E14915" t="str">
            <v>N</v>
          </cell>
        </row>
        <row r="14916">
          <cell r="C14916" t="e">
            <v>#DIV/0!</v>
          </cell>
          <cell r="E14916" t="str">
            <v>N</v>
          </cell>
        </row>
        <row r="14917">
          <cell r="C14917" t="e">
            <v>#DIV/0!</v>
          </cell>
          <cell r="E14917" t="str">
            <v>N</v>
          </cell>
        </row>
        <row r="14918">
          <cell r="C14918" t="e">
            <v>#DIV/0!</v>
          </cell>
          <cell r="E14918" t="str">
            <v>N</v>
          </cell>
        </row>
        <row r="14919">
          <cell r="C14919" t="e">
            <v>#DIV/0!</v>
          </cell>
          <cell r="E14919" t="str">
            <v>N</v>
          </cell>
        </row>
        <row r="14920">
          <cell r="C14920" t="e">
            <v>#DIV/0!</v>
          </cell>
          <cell r="E14920" t="str">
            <v>N</v>
          </cell>
        </row>
        <row r="14921">
          <cell r="C14921" t="e">
            <v>#DIV/0!</v>
          </cell>
          <cell r="E14921" t="str">
            <v>N</v>
          </cell>
        </row>
        <row r="14922">
          <cell r="C14922" t="e">
            <v>#DIV/0!</v>
          </cell>
          <cell r="E14922" t="str">
            <v>N</v>
          </cell>
        </row>
        <row r="14923">
          <cell r="C14923" t="e">
            <v>#DIV/0!</v>
          </cell>
          <cell r="E14923" t="str">
            <v>N</v>
          </cell>
        </row>
        <row r="14924">
          <cell r="C14924" t="e">
            <v>#DIV/0!</v>
          </cell>
          <cell r="E14924" t="str">
            <v>N</v>
          </cell>
        </row>
        <row r="14925">
          <cell r="C14925" t="e">
            <v>#DIV/0!</v>
          </cell>
          <cell r="E14925" t="str">
            <v>N</v>
          </cell>
        </row>
        <row r="14926">
          <cell r="C14926" t="e">
            <v>#DIV/0!</v>
          </cell>
          <cell r="E14926" t="str">
            <v>N</v>
          </cell>
        </row>
        <row r="14927">
          <cell r="C14927" t="e">
            <v>#DIV/0!</v>
          </cell>
          <cell r="E14927" t="str">
            <v>N</v>
          </cell>
        </row>
        <row r="14928">
          <cell r="C14928" t="e">
            <v>#DIV/0!</v>
          </cell>
          <cell r="E14928" t="str">
            <v>N</v>
          </cell>
        </row>
        <row r="14929">
          <cell r="C14929" t="e">
            <v>#DIV/0!</v>
          </cell>
          <cell r="E14929" t="str">
            <v>N</v>
          </cell>
        </row>
        <row r="14930">
          <cell r="C14930" t="e">
            <v>#DIV/0!</v>
          </cell>
          <cell r="E14930" t="str">
            <v>N</v>
          </cell>
        </row>
        <row r="14931">
          <cell r="C14931" t="e">
            <v>#DIV/0!</v>
          </cell>
          <cell r="E14931" t="str">
            <v>N</v>
          </cell>
        </row>
        <row r="14932">
          <cell r="C14932" t="e">
            <v>#DIV/0!</v>
          </cell>
          <cell r="E14932" t="str">
            <v>N</v>
          </cell>
        </row>
        <row r="14933">
          <cell r="C14933" t="e">
            <v>#DIV/0!</v>
          </cell>
          <cell r="E14933" t="str">
            <v>N</v>
          </cell>
        </row>
        <row r="14934">
          <cell r="C14934" t="e">
            <v>#DIV/0!</v>
          </cell>
          <cell r="E14934" t="str">
            <v>N</v>
          </cell>
        </row>
        <row r="14935">
          <cell r="C14935" t="e">
            <v>#DIV/0!</v>
          </cell>
          <cell r="E14935" t="str">
            <v>N</v>
          </cell>
        </row>
        <row r="14936">
          <cell r="C14936" t="e">
            <v>#DIV/0!</v>
          </cell>
          <cell r="E14936" t="str">
            <v>N</v>
          </cell>
        </row>
        <row r="14937">
          <cell r="C14937" t="e">
            <v>#DIV/0!</v>
          </cell>
          <cell r="E14937" t="str">
            <v>N</v>
          </cell>
        </row>
        <row r="14938">
          <cell r="C14938" t="e">
            <v>#DIV/0!</v>
          </cell>
          <cell r="E14938" t="str">
            <v>N</v>
          </cell>
        </row>
        <row r="14939">
          <cell r="C14939" t="e">
            <v>#DIV/0!</v>
          </cell>
          <cell r="E14939" t="str">
            <v>N</v>
          </cell>
        </row>
        <row r="14940">
          <cell r="C14940" t="e">
            <v>#DIV/0!</v>
          </cell>
          <cell r="E14940" t="str">
            <v>N</v>
          </cell>
        </row>
        <row r="14941">
          <cell r="C14941" t="e">
            <v>#DIV/0!</v>
          </cell>
          <cell r="E14941" t="str">
            <v>N</v>
          </cell>
        </row>
        <row r="14942">
          <cell r="C14942" t="e">
            <v>#DIV/0!</v>
          </cell>
          <cell r="E14942" t="str">
            <v>N</v>
          </cell>
        </row>
        <row r="14943">
          <cell r="C14943" t="e">
            <v>#DIV/0!</v>
          </cell>
          <cell r="E14943" t="str">
            <v>N</v>
          </cell>
        </row>
        <row r="14944">
          <cell r="C14944" t="e">
            <v>#DIV/0!</v>
          </cell>
          <cell r="E14944" t="str">
            <v>N</v>
          </cell>
        </row>
        <row r="14945">
          <cell r="C14945" t="e">
            <v>#DIV/0!</v>
          </cell>
          <cell r="E14945" t="str">
            <v>N</v>
          </cell>
        </row>
        <row r="14946">
          <cell r="C14946" t="e">
            <v>#DIV/0!</v>
          </cell>
          <cell r="E14946" t="str">
            <v>N</v>
          </cell>
        </row>
        <row r="14947">
          <cell r="C14947" t="e">
            <v>#DIV/0!</v>
          </cell>
          <cell r="E14947" t="str">
            <v>N</v>
          </cell>
        </row>
        <row r="14948">
          <cell r="C14948" t="e">
            <v>#DIV/0!</v>
          </cell>
          <cell r="E14948" t="str">
            <v>N</v>
          </cell>
        </row>
        <row r="14949">
          <cell r="C14949" t="e">
            <v>#DIV/0!</v>
          </cell>
          <cell r="E14949" t="str">
            <v>N</v>
          </cell>
        </row>
        <row r="14950">
          <cell r="C14950" t="e">
            <v>#DIV/0!</v>
          </cell>
          <cell r="E14950" t="str">
            <v>N</v>
          </cell>
        </row>
        <row r="14951">
          <cell r="C14951" t="e">
            <v>#DIV/0!</v>
          </cell>
          <cell r="E14951" t="str">
            <v>N</v>
          </cell>
        </row>
        <row r="14952">
          <cell r="C14952" t="e">
            <v>#DIV/0!</v>
          </cell>
          <cell r="E14952" t="str">
            <v>N</v>
          </cell>
        </row>
        <row r="14953">
          <cell r="C14953" t="e">
            <v>#DIV/0!</v>
          </cell>
          <cell r="E14953" t="str">
            <v>N</v>
          </cell>
        </row>
        <row r="14954">
          <cell r="C14954" t="e">
            <v>#DIV/0!</v>
          </cell>
          <cell r="E14954" t="str">
            <v>N</v>
          </cell>
        </row>
        <row r="14955">
          <cell r="C14955" t="e">
            <v>#DIV/0!</v>
          </cell>
          <cell r="E14955" t="str">
            <v>N</v>
          </cell>
        </row>
        <row r="14956">
          <cell r="C14956" t="e">
            <v>#DIV/0!</v>
          </cell>
          <cell r="E14956" t="str">
            <v>N</v>
          </cell>
        </row>
        <row r="14957">
          <cell r="C14957" t="e">
            <v>#DIV/0!</v>
          </cell>
          <cell r="E14957" t="str">
            <v>N</v>
          </cell>
        </row>
        <row r="14958">
          <cell r="C14958" t="e">
            <v>#DIV/0!</v>
          </cell>
          <cell r="E14958" t="str">
            <v>N</v>
          </cell>
        </row>
        <row r="14959">
          <cell r="C14959" t="e">
            <v>#DIV/0!</v>
          </cell>
          <cell r="E14959" t="str">
            <v>N</v>
          </cell>
        </row>
        <row r="14960">
          <cell r="C14960" t="e">
            <v>#DIV/0!</v>
          </cell>
          <cell r="E14960" t="str">
            <v>N</v>
          </cell>
        </row>
        <row r="14961">
          <cell r="C14961" t="e">
            <v>#DIV/0!</v>
          </cell>
          <cell r="E14961" t="str">
            <v>N</v>
          </cell>
        </row>
        <row r="14962">
          <cell r="C14962" t="e">
            <v>#DIV/0!</v>
          </cell>
          <cell r="E14962" t="str">
            <v>N</v>
          </cell>
        </row>
        <row r="14963">
          <cell r="C14963" t="e">
            <v>#DIV/0!</v>
          </cell>
          <cell r="E14963" t="str">
            <v>N</v>
          </cell>
        </row>
        <row r="14964">
          <cell r="C14964" t="e">
            <v>#DIV/0!</v>
          </cell>
          <cell r="E14964" t="str">
            <v>N</v>
          </cell>
        </row>
        <row r="14965">
          <cell r="C14965" t="e">
            <v>#DIV/0!</v>
          </cell>
          <cell r="E14965" t="str">
            <v>N</v>
          </cell>
        </row>
        <row r="14966">
          <cell r="C14966" t="e">
            <v>#DIV/0!</v>
          </cell>
          <cell r="E14966" t="str">
            <v>N</v>
          </cell>
        </row>
        <row r="14967">
          <cell r="C14967" t="e">
            <v>#DIV/0!</v>
          </cell>
          <cell r="E14967" t="str">
            <v>N</v>
          </cell>
        </row>
        <row r="14968">
          <cell r="C14968" t="e">
            <v>#DIV/0!</v>
          </cell>
          <cell r="E14968" t="str">
            <v>N</v>
          </cell>
        </row>
        <row r="14969">
          <cell r="C14969" t="e">
            <v>#DIV/0!</v>
          </cell>
          <cell r="E14969" t="str">
            <v>N</v>
          </cell>
        </row>
        <row r="14970">
          <cell r="C14970" t="e">
            <v>#DIV/0!</v>
          </cell>
          <cell r="E14970" t="str">
            <v>N</v>
          </cell>
        </row>
        <row r="14971">
          <cell r="C14971" t="e">
            <v>#DIV/0!</v>
          </cell>
          <cell r="E14971" t="str">
            <v>N</v>
          </cell>
        </row>
        <row r="14972">
          <cell r="C14972" t="e">
            <v>#DIV/0!</v>
          </cell>
          <cell r="E14972" t="str">
            <v>N</v>
          </cell>
        </row>
        <row r="14973">
          <cell r="C14973" t="e">
            <v>#DIV/0!</v>
          </cell>
          <cell r="E14973" t="str">
            <v>N</v>
          </cell>
        </row>
        <row r="14974">
          <cell r="C14974" t="e">
            <v>#DIV/0!</v>
          </cell>
          <cell r="E14974" t="str">
            <v>N</v>
          </cell>
        </row>
        <row r="14975">
          <cell r="C14975" t="e">
            <v>#DIV/0!</v>
          </cell>
          <cell r="E14975" t="str">
            <v>N</v>
          </cell>
        </row>
        <row r="14976">
          <cell r="C14976" t="e">
            <v>#DIV/0!</v>
          </cell>
          <cell r="E14976" t="str">
            <v>N</v>
          </cell>
        </row>
        <row r="14977">
          <cell r="C14977" t="e">
            <v>#DIV/0!</v>
          </cell>
          <cell r="E14977" t="str">
            <v>N</v>
          </cell>
        </row>
        <row r="14978">
          <cell r="C14978" t="e">
            <v>#DIV/0!</v>
          </cell>
          <cell r="E14978" t="str">
            <v>N</v>
          </cell>
        </row>
        <row r="14979">
          <cell r="C14979" t="e">
            <v>#DIV/0!</v>
          </cell>
          <cell r="E14979" t="str">
            <v>N</v>
          </cell>
        </row>
        <row r="14980">
          <cell r="C14980" t="e">
            <v>#DIV/0!</v>
          </cell>
          <cell r="E14980" t="str">
            <v>N</v>
          </cell>
        </row>
        <row r="14981">
          <cell r="C14981" t="e">
            <v>#DIV/0!</v>
          </cell>
          <cell r="E14981" t="str">
            <v>N</v>
          </cell>
        </row>
        <row r="14982">
          <cell r="C14982" t="e">
            <v>#DIV/0!</v>
          </cell>
          <cell r="E14982" t="str">
            <v>N</v>
          </cell>
        </row>
        <row r="14983">
          <cell r="C14983" t="e">
            <v>#DIV/0!</v>
          </cell>
          <cell r="E14983" t="str">
            <v>N</v>
          </cell>
        </row>
        <row r="14984">
          <cell r="C14984" t="e">
            <v>#DIV/0!</v>
          </cell>
          <cell r="E14984" t="str">
            <v>N</v>
          </cell>
        </row>
        <row r="14985">
          <cell r="C14985" t="e">
            <v>#DIV/0!</v>
          </cell>
          <cell r="E14985" t="str">
            <v>N</v>
          </cell>
        </row>
        <row r="14986">
          <cell r="C14986" t="e">
            <v>#DIV/0!</v>
          </cell>
          <cell r="E14986" t="str">
            <v>N</v>
          </cell>
        </row>
        <row r="14987">
          <cell r="C14987" t="e">
            <v>#DIV/0!</v>
          </cell>
          <cell r="E14987" t="str">
            <v>N</v>
          </cell>
        </row>
        <row r="14988">
          <cell r="C14988" t="e">
            <v>#DIV/0!</v>
          </cell>
          <cell r="E14988" t="str">
            <v>N</v>
          </cell>
        </row>
        <row r="14989">
          <cell r="C14989" t="e">
            <v>#DIV/0!</v>
          </cell>
          <cell r="E14989" t="str">
            <v>N</v>
          </cell>
        </row>
        <row r="14990">
          <cell r="C14990" t="e">
            <v>#DIV/0!</v>
          </cell>
          <cell r="E14990" t="str">
            <v>N</v>
          </cell>
        </row>
        <row r="14991">
          <cell r="C14991" t="e">
            <v>#DIV/0!</v>
          </cell>
          <cell r="E14991" t="str">
            <v>N</v>
          </cell>
        </row>
        <row r="14992">
          <cell r="C14992" t="e">
            <v>#DIV/0!</v>
          </cell>
          <cell r="E14992" t="str">
            <v>N</v>
          </cell>
        </row>
        <row r="14993">
          <cell r="C14993" t="e">
            <v>#DIV/0!</v>
          </cell>
          <cell r="E14993" t="str">
            <v>N</v>
          </cell>
        </row>
        <row r="14994">
          <cell r="C14994" t="e">
            <v>#DIV/0!</v>
          </cell>
          <cell r="E14994" t="str">
            <v>N</v>
          </cell>
        </row>
        <row r="14995">
          <cell r="C14995" t="e">
            <v>#DIV/0!</v>
          </cell>
          <cell r="E14995" t="str">
            <v>N</v>
          </cell>
        </row>
        <row r="14996">
          <cell r="C14996" t="e">
            <v>#DIV/0!</v>
          </cell>
          <cell r="E14996" t="str">
            <v>N</v>
          </cell>
        </row>
        <row r="14997">
          <cell r="C14997" t="e">
            <v>#DIV/0!</v>
          </cell>
          <cell r="E14997" t="str">
            <v>N</v>
          </cell>
        </row>
        <row r="14998">
          <cell r="C14998" t="e">
            <v>#DIV/0!</v>
          </cell>
          <cell r="E14998" t="str">
            <v>N</v>
          </cell>
        </row>
        <row r="14999">
          <cell r="C14999" t="e">
            <v>#DIV/0!</v>
          </cell>
          <cell r="E14999" t="str">
            <v>N</v>
          </cell>
        </row>
        <row r="15000">
          <cell r="C15000" t="e">
            <v>#DIV/0!</v>
          </cell>
          <cell r="E15000" t="str">
            <v>N</v>
          </cell>
        </row>
        <row r="15001">
          <cell r="C15001" t="e">
            <v>#DIV/0!</v>
          </cell>
          <cell r="E15001" t="str">
            <v>N</v>
          </cell>
        </row>
        <row r="15002">
          <cell r="C15002" t="e">
            <v>#DIV/0!</v>
          </cell>
          <cell r="E15002" t="str">
            <v>N</v>
          </cell>
        </row>
        <row r="15003">
          <cell r="C15003" t="e">
            <v>#DIV/0!</v>
          </cell>
          <cell r="E15003" t="str">
            <v>N</v>
          </cell>
        </row>
        <row r="15004">
          <cell r="C15004" t="e">
            <v>#DIV/0!</v>
          </cell>
          <cell r="E15004" t="str">
            <v>N</v>
          </cell>
        </row>
        <row r="15005">
          <cell r="C15005" t="e">
            <v>#DIV/0!</v>
          </cell>
          <cell r="E15005" t="str">
            <v>N</v>
          </cell>
        </row>
        <row r="15006">
          <cell r="C15006" t="e">
            <v>#DIV/0!</v>
          </cell>
          <cell r="E15006" t="str">
            <v>N</v>
          </cell>
        </row>
        <row r="15007">
          <cell r="C15007" t="e">
            <v>#DIV/0!</v>
          </cell>
          <cell r="E15007" t="str">
            <v>N</v>
          </cell>
        </row>
        <row r="15008">
          <cell r="C15008" t="e">
            <v>#DIV/0!</v>
          </cell>
          <cell r="E15008" t="str">
            <v>N</v>
          </cell>
        </row>
        <row r="15009">
          <cell r="C15009" t="e">
            <v>#DIV/0!</v>
          </cell>
          <cell r="E15009" t="str">
            <v>N</v>
          </cell>
        </row>
        <row r="15010">
          <cell r="C15010" t="e">
            <v>#DIV/0!</v>
          </cell>
          <cell r="E15010" t="str">
            <v>N</v>
          </cell>
        </row>
        <row r="15011">
          <cell r="C15011" t="e">
            <v>#DIV/0!</v>
          </cell>
          <cell r="E15011" t="str">
            <v>N</v>
          </cell>
        </row>
        <row r="15012">
          <cell r="C15012" t="e">
            <v>#DIV/0!</v>
          </cell>
          <cell r="E15012" t="str">
            <v>N</v>
          </cell>
        </row>
        <row r="15013">
          <cell r="C15013" t="e">
            <v>#DIV/0!</v>
          </cell>
          <cell r="E15013" t="str">
            <v>N</v>
          </cell>
        </row>
        <row r="15014">
          <cell r="C15014" t="e">
            <v>#DIV/0!</v>
          </cell>
          <cell r="E15014" t="str">
            <v>N</v>
          </cell>
        </row>
        <row r="15015">
          <cell r="C15015" t="e">
            <v>#DIV/0!</v>
          </cell>
          <cell r="E15015" t="str">
            <v>N</v>
          </cell>
        </row>
        <row r="15016">
          <cell r="C15016" t="e">
            <v>#DIV/0!</v>
          </cell>
          <cell r="E15016" t="str">
            <v>N</v>
          </cell>
        </row>
        <row r="15017">
          <cell r="C15017" t="e">
            <v>#DIV/0!</v>
          </cell>
          <cell r="E15017" t="str">
            <v>N</v>
          </cell>
        </row>
        <row r="15018">
          <cell r="C15018" t="e">
            <v>#DIV/0!</v>
          </cell>
          <cell r="E15018" t="str">
            <v>N</v>
          </cell>
        </row>
        <row r="15019">
          <cell r="C15019" t="e">
            <v>#DIV/0!</v>
          </cell>
          <cell r="E15019" t="str">
            <v>N</v>
          </cell>
        </row>
        <row r="15020">
          <cell r="C15020" t="e">
            <v>#DIV/0!</v>
          </cell>
          <cell r="E15020" t="str">
            <v>N</v>
          </cell>
        </row>
        <row r="15021">
          <cell r="C15021" t="e">
            <v>#DIV/0!</v>
          </cell>
          <cell r="E15021" t="str">
            <v>N</v>
          </cell>
        </row>
        <row r="15022">
          <cell r="C15022" t="e">
            <v>#DIV/0!</v>
          </cell>
          <cell r="E15022" t="str">
            <v>N</v>
          </cell>
        </row>
        <row r="15023">
          <cell r="C15023" t="e">
            <v>#DIV/0!</v>
          </cell>
          <cell r="E15023" t="str">
            <v>N</v>
          </cell>
        </row>
        <row r="15024">
          <cell r="C15024" t="e">
            <v>#DIV/0!</v>
          </cell>
          <cell r="E15024" t="str">
            <v>N</v>
          </cell>
        </row>
        <row r="15025">
          <cell r="C15025" t="e">
            <v>#DIV/0!</v>
          </cell>
          <cell r="E15025" t="str">
            <v>N</v>
          </cell>
        </row>
        <row r="15026">
          <cell r="C15026" t="e">
            <v>#DIV/0!</v>
          </cell>
          <cell r="E15026" t="str">
            <v>N</v>
          </cell>
        </row>
        <row r="15027">
          <cell r="C15027" t="e">
            <v>#DIV/0!</v>
          </cell>
          <cell r="E15027" t="str">
            <v>N</v>
          </cell>
        </row>
        <row r="15028">
          <cell r="C15028" t="e">
            <v>#DIV/0!</v>
          </cell>
          <cell r="E15028" t="str">
            <v>N</v>
          </cell>
        </row>
        <row r="15029">
          <cell r="C15029" t="e">
            <v>#DIV/0!</v>
          </cell>
          <cell r="E15029" t="str">
            <v>N</v>
          </cell>
        </row>
        <row r="15030">
          <cell r="C15030" t="e">
            <v>#DIV/0!</v>
          </cell>
          <cell r="E15030" t="str">
            <v>N</v>
          </cell>
        </row>
        <row r="15031">
          <cell r="C15031" t="e">
            <v>#DIV/0!</v>
          </cell>
          <cell r="E15031" t="str">
            <v>N</v>
          </cell>
        </row>
        <row r="15032">
          <cell r="C15032" t="e">
            <v>#DIV/0!</v>
          </cell>
          <cell r="E15032" t="str">
            <v>N</v>
          </cell>
        </row>
        <row r="15033">
          <cell r="C15033" t="e">
            <v>#DIV/0!</v>
          </cell>
          <cell r="E15033" t="str">
            <v>N</v>
          </cell>
        </row>
        <row r="15034">
          <cell r="C15034" t="e">
            <v>#DIV/0!</v>
          </cell>
          <cell r="E15034" t="str">
            <v>N</v>
          </cell>
        </row>
        <row r="15035">
          <cell r="C15035" t="e">
            <v>#DIV/0!</v>
          </cell>
          <cell r="E15035" t="str">
            <v>N</v>
          </cell>
        </row>
        <row r="15036">
          <cell r="C15036" t="e">
            <v>#DIV/0!</v>
          </cell>
          <cell r="E15036" t="str">
            <v>N</v>
          </cell>
        </row>
        <row r="15037">
          <cell r="C15037" t="e">
            <v>#DIV/0!</v>
          </cell>
          <cell r="E15037" t="str">
            <v>N</v>
          </cell>
        </row>
        <row r="15038">
          <cell r="C15038" t="e">
            <v>#DIV/0!</v>
          </cell>
          <cell r="E15038" t="str">
            <v>N</v>
          </cell>
        </row>
        <row r="15039">
          <cell r="C15039" t="e">
            <v>#DIV/0!</v>
          </cell>
          <cell r="E15039" t="str">
            <v>N</v>
          </cell>
        </row>
        <row r="15040">
          <cell r="C15040" t="e">
            <v>#DIV/0!</v>
          </cell>
          <cell r="E15040" t="str">
            <v>N</v>
          </cell>
        </row>
        <row r="15041">
          <cell r="C15041" t="e">
            <v>#DIV/0!</v>
          </cell>
          <cell r="E15041" t="str">
            <v>N</v>
          </cell>
        </row>
        <row r="15042">
          <cell r="C15042" t="e">
            <v>#DIV/0!</v>
          </cell>
          <cell r="E15042" t="str">
            <v>N</v>
          </cell>
        </row>
        <row r="15043">
          <cell r="C15043" t="e">
            <v>#DIV/0!</v>
          </cell>
          <cell r="E15043" t="str">
            <v>N</v>
          </cell>
        </row>
        <row r="15044">
          <cell r="C15044" t="e">
            <v>#DIV/0!</v>
          </cell>
          <cell r="E15044" t="str">
            <v>N</v>
          </cell>
        </row>
        <row r="15045">
          <cell r="C15045" t="e">
            <v>#DIV/0!</v>
          </cell>
          <cell r="E15045" t="str">
            <v>N</v>
          </cell>
        </row>
        <row r="15046">
          <cell r="C15046" t="e">
            <v>#DIV/0!</v>
          </cell>
          <cell r="E15046" t="str">
            <v>N</v>
          </cell>
        </row>
        <row r="15047">
          <cell r="C15047" t="e">
            <v>#DIV/0!</v>
          </cell>
          <cell r="E15047" t="str">
            <v>N</v>
          </cell>
        </row>
        <row r="15048">
          <cell r="C15048" t="e">
            <v>#DIV/0!</v>
          </cell>
          <cell r="E15048" t="str">
            <v>N</v>
          </cell>
        </row>
        <row r="15049">
          <cell r="C15049" t="e">
            <v>#DIV/0!</v>
          </cell>
          <cell r="E15049" t="str">
            <v>N</v>
          </cell>
        </row>
        <row r="15050">
          <cell r="C15050" t="e">
            <v>#DIV/0!</v>
          </cell>
          <cell r="E15050" t="str">
            <v>N</v>
          </cell>
        </row>
        <row r="15051">
          <cell r="C15051" t="e">
            <v>#DIV/0!</v>
          </cell>
          <cell r="E15051" t="str">
            <v>N</v>
          </cell>
        </row>
        <row r="15052">
          <cell r="C15052" t="e">
            <v>#DIV/0!</v>
          </cell>
          <cell r="E15052" t="str">
            <v>N</v>
          </cell>
        </row>
        <row r="15053">
          <cell r="C15053" t="e">
            <v>#DIV/0!</v>
          </cell>
          <cell r="E15053" t="str">
            <v>N</v>
          </cell>
        </row>
        <row r="15054">
          <cell r="C15054" t="e">
            <v>#DIV/0!</v>
          </cell>
          <cell r="E15054" t="str">
            <v>N</v>
          </cell>
        </row>
        <row r="15055">
          <cell r="C15055" t="e">
            <v>#DIV/0!</v>
          </cell>
          <cell r="E15055" t="str">
            <v>N</v>
          </cell>
        </row>
        <row r="15056">
          <cell r="C15056" t="e">
            <v>#DIV/0!</v>
          </cell>
          <cell r="E15056" t="str">
            <v>N</v>
          </cell>
        </row>
        <row r="15057">
          <cell r="C15057" t="e">
            <v>#DIV/0!</v>
          </cell>
          <cell r="E15057" t="str">
            <v>N</v>
          </cell>
        </row>
        <row r="15058">
          <cell r="C15058" t="e">
            <v>#DIV/0!</v>
          </cell>
          <cell r="E15058" t="str">
            <v>N</v>
          </cell>
        </row>
        <row r="15059">
          <cell r="C15059" t="e">
            <v>#DIV/0!</v>
          </cell>
          <cell r="E15059" t="str">
            <v>N</v>
          </cell>
        </row>
        <row r="15060">
          <cell r="C15060" t="e">
            <v>#DIV/0!</v>
          </cell>
          <cell r="E15060" t="str">
            <v>N</v>
          </cell>
        </row>
        <row r="15061">
          <cell r="C15061" t="e">
            <v>#DIV/0!</v>
          </cell>
          <cell r="E15061" t="str">
            <v>N</v>
          </cell>
        </row>
        <row r="15062">
          <cell r="C15062" t="e">
            <v>#DIV/0!</v>
          </cell>
          <cell r="E15062" t="str">
            <v>N</v>
          </cell>
        </row>
        <row r="15063">
          <cell r="C15063" t="e">
            <v>#DIV/0!</v>
          </cell>
          <cell r="E15063" t="str">
            <v>N</v>
          </cell>
        </row>
        <row r="15064">
          <cell r="C15064" t="e">
            <v>#DIV/0!</v>
          </cell>
          <cell r="E15064" t="str">
            <v>N</v>
          </cell>
        </row>
        <row r="15065">
          <cell r="C15065" t="e">
            <v>#DIV/0!</v>
          </cell>
          <cell r="E15065" t="str">
            <v>N</v>
          </cell>
        </row>
        <row r="15066">
          <cell r="C15066" t="e">
            <v>#DIV/0!</v>
          </cell>
          <cell r="E15066" t="str">
            <v>N</v>
          </cell>
        </row>
        <row r="15067">
          <cell r="C15067" t="e">
            <v>#DIV/0!</v>
          </cell>
          <cell r="E15067" t="str">
            <v>N</v>
          </cell>
        </row>
        <row r="15068">
          <cell r="C15068" t="e">
            <v>#DIV/0!</v>
          </cell>
          <cell r="E15068" t="str">
            <v>N</v>
          </cell>
        </row>
        <row r="15069">
          <cell r="C15069" t="e">
            <v>#DIV/0!</v>
          </cell>
          <cell r="E15069" t="str">
            <v>N</v>
          </cell>
        </row>
        <row r="15070">
          <cell r="C15070" t="e">
            <v>#DIV/0!</v>
          </cell>
          <cell r="E15070" t="str">
            <v>N</v>
          </cell>
        </row>
        <row r="15071">
          <cell r="C15071" t="e">
            <v>#DIV/0!</v>
          </cell>
          <cell r="E15071" t="str">
            <v>N</v>
          </cell>
        </row>
        <row r="15072">
          <cell r="C15072" t="e">
            <v>#DIV/0!</v>
          </cell>
          <cell r="E15072" t="str">
            <v>N</v>
          </cell>
        </row>
        <row r="15073">
          <cell r="C15073" t="e">
            <v>#DIV/0!</v>
          </cell>
          <cell r="E15073" t="str">
            <v>N</v>
          </cell>
        </row>
        <row r="15074">
          <cell r="C15074" t="e">
            <v>#DIV/0!</v>
          </cell>
          <cell r="E15074" t="str">
            <v>N</v>
          </cell>
        </row>
        <row r="15075">
          <cell r="C15075" t="e">
            <v>#DIV/0!</v>
          </cell>
          <cell r="E15075" t="str">
            <v>N</v>
          </cell>
        </row>
        <row r="15076">
          <cell r="C15076" t="e">
            <v>#DIV/0!</v>
          </cell>
          <cell r="E15076" t="str">
            <v>N</v>
          </cell>
        </row>
        <row r="15077">
          <cell r="C15077" t="e">
            <v>#DIV/0!</v>
          </cell>
          <cell r="E15077" t="str">
            <v>N</v>
          </cell>
        </row>
        <row r="15078">
          <cell r="C15078" t="e">
            <v>#DIV/0!</v>
          </cell>
          <cell r="E15078" t="str">
            <v>N</v>
          </cell>
        </row>
        <row r="15079">
          <cell r="C15079" t="e">
            <v>#DIV/0!</v>
          </cell>
          <cell r="E15079" t="str">
            <v>N</v>
          </cell>
        </row>
        <row r="15080">
          <cell r="C15080" t="e">
            <v>#DIV/0!</v>
          </cell>
          <cell r="E15080" t="str">
            <v>N</v>
          </cell>
        </row>
        <row r="15081">
          <cell r="C15081" t="e">
            <v>#DIV/0!</v>
          </cell>
          <cell r="E15081" t="str">
            <v>N</v>
          </cell>
        </row>
        <row r="15082">
          <cell r="C15082" t="e">
            <v>#DIV/0!</v>
          </cell>
          <cell r="E15082" t="str">
            <v>N</v>
          </cell>
        </row>
        <row r="15083">
          <cell r="C15083" t="e">
            <v>#DIV/0!</v>
          </cell>
          <cell r="E15083" t="str">
            <v>N</v>
          </cell>
        </row>
        <row r="15084">
          <cell r="C15084" t="e">
            <v>#DIV/0!</v>
          </cell>
          <cell r="E15084" t="str">
            <v>N</v>
          </cell>
        </row>
        <row r="15085">
          <cell r="C15085" t="e">
            <v>#DIV/0!</v>
          </cell>
          <cell r="E15085" t="str">
            <v>N</v>
          </cell>
        </row>
        <row r="15086">
          <cell r="C15086" t="e">
            <v>#DIV/0!</v>
          </cell>
          <cell r="E15086" t="str">
            <v>N</v>
          </cell>
        </row>
        <row r="15087">
          <cell r="C15087" t="e">
            <v>#DIV/0!</v>
          </cell>
          <cell r="E15087" t="str">
            <v>N</v>
          </cell>
        </row>
        <row r="15088">
          <cell r="C15088" t="e">
            <v>#DIV/0!</v>
          </cell>
          <cell r="E15088" t="str">
            <v>N</v>
          </cell>
        </row>
        <row r="15089">
          <cell r="C15089" t="e">
            <v>#DIV/0!</v>
          </cell>
          <cell r="E15089" t="str">
            <v>N</v>
          </cell>
        </row>
        <row r="15090">
          <cell r="C15090" t="e">
            <v>#DIV/0!</v>
          </cell>
          <cell r="E15090" t="str">
            <v>N</v>
          </cell>
        </row>
        <row r="15091">
          <cell r="C15091" t="e">
            <v>#DIV/0!</v>
          </cell>
          <cell r="E15091" t="str">
            <v>N</v>
          </cell>
        </row>
        <row r="15092">
          <cell r="C15092" t="e">
            <v>#DIV/0!</v>
          </cell>
          <cell r="E15092" t="str">
            <v>N</v>
          </cell>
        </row>
        <row r="15093">
          <cell r="C15093" t="e">
            <v>#DIV/0!</v>
          </cell>
          <cell r="E15093" t="str">
            <v>N</v>
          </cell>
        </row>
        <row r="15094">
          <cell r="C15094" t="e">
            <v>#DIV/0!</v>
          </cell>
          <cell r="E15094" t="str">
            <v>N</v>
          </cell>
        </row>
        <row r="15095">
          <cell r="C15095" t="e">
            <v>#DIV/0!</v>
          </cell>
          <cell r="E15095" t="str">
            <v>N</v>
          </cell>
        </row>
        <row r="15096">
          <cell r="C15096" t="e">
            <v>#DIV/0!</v>
          </cell>
          <cell r="E15096" t="str">
            <v>N</v>
          </cell>
        </row>
        <row r="15097">
          <cell r="C15097" t="e">
            <v>#DIV/0!</v>
          </cell>
          <cell r="E15097" t="str">
            <v>N</v>
          </cell>
        </row>
        <row r="15098">
          <cell r="C15098" t="e">
            <v>#DIV/0!</v>
          </cell>
          <cell r="E15098" t="str">
            <v>N</v>
          </cell>
        </row>
        <row r="15099">
          <cell r="C15099" t="e">
            <v>#DIV/0!</v>
          </cell>
          <cell r="E15099" t="str">
            <v>N</v>
          </cell>
        </row>
        <row r="15100">
          <cell r="C15100" t="e">
            <v>#DIV/0!</v>
          </cell>
          <cell r="E15100" t="str">
            <v>N</v>
          </cell>
        </row>
        <row r="15101">
          <cell r="C15101" t="e">
            <v>#DIV/0!</v>
          </cell>
          <cell r="E15101" t="str">
            <v>N</v>
          </cell>
        </row>
        <row r="15102">
          <cell r="C15102" t="e">
            <v>#DIV/0!</v>
          </cell>
          <cell r="E15102" t="str">
            <v>N</v>
          </cell>
        </row>
        <row r="15103">
          <cell r="C15103" t="e">
            <v>#DIV/0!</v>
          </cell>
          <cell r="E15103" t="str">
            <v>N</v>
          </cell>
        </row>
        <row r="15104">
          <cell r="C15104" t="e">
            <v>#DIV/0!</v>
          </cell>
          <cell r="E15104" t="str">
            <v>N</v>
          </cell>
        </row>
        <row r="15105">
          <cell r="C15105" t="e">
            <v>#DIV/0!</v>
          </cell>
          <cell r="E15105" t="str">
            <v>N</v>
          </cell>
        </row>
        <row r="15106">
          <cell r="C15106" t="e">
            <v>#DIV/0!</v>
          </cell>
          <cell r="E15106" t="str">
            <v>N</v>
          </cell>
        </row>
        <row r="15107">
          <cell r="C15107" t="e">
            <v>#DIV/0!</v>
          </cell>
          <cell r="E15107" t="str">
            <v>N</v>
          </cell>
        </row>
        <row r="15108">
          <cell r="C15108" t="e">
            <v>#DIV/0!</v>
          </cell>
          <cell r="E15108" t="str">
            <v>N</v>
          </cell>
        </row>
        <row r="15109">
          <cell r="C15109" t="e">
            <v>#DIV/0!</v>
          </cell>
          <cell r="E15109" t="str">
            <v>N</v>
          </cell>
        </row>
        <row r="15110">
          <cell r="C15110" t="e">
            <v>#DIV/0!</v>
          </cell>
          <cell r="E15110" t="str">
            <v>N</v>
          </cell>
        </row>
        <row r="15111">
          <cell r="C15111" t="e">
            <v>#DIV/0!</v>
          </cell>
          <cell r="E15111" t="str">
            <v>N</v>
          </cell>
        </row>
        <row r="15112">
          <cell r="C15112" t="e">
            <v>#DIV/0!</v>
          </cell>
          <cell r="E15112" t="str">
            <v>N</v>
          </cell>
        </row>
        <row r="15113">
          <cell r="C15113" t="e">
            <v>#DIV/0!</v>
          </cell>
          <cell r="E15113" t="str">
            <v>N</v>
          </cell>
        </row>
        <row r="15114">
          <cell r="C15114" t="e">
            <v>#DIV/0!</v>
          </cell>
          <cell r="E15114" t="str">
            <v>N</v>
          </cell>
        </row>
        <row r="15115">
          <cell r="C15115" t="e">
            <v>#DIV/0!</v>
          </cell>
          <cell r="E15115" t="str">
            <v>N</v>
          </cell>
        </row>
        <row r="15116">
          <cell r="C15116" t="e">
            <v>#DIV/0!</v>
          </cell>
          <cell r="E15116" t="str">
            <v>N</v>
          </cell>
        </row>
        <row r="15117">
          <cell r="C15117" t="e">
            <v>#DIV/0!</v>
          </cell>
          <cell r="E15117" t="str">
            <v>N</v>
          </cell>
        </row>
        <row r="15118">
          <cell r="C15118" t="e">
            <v>#DIV/0!</v>
          </cell>
          <cell r="E15118" t="str">
            <v>N</v>
          </cell>
        </row>
        <row r="15119">
          <cell r="C15119" t="e">
            <v>#DIV/0!</v>
          </cell>
          <cell r="E15119" t="str">
            <v>N</v>
          </cell>
        </row>
        <row r="15120">
          <cell r="C15120" t="e">
            <v>#DIV/0!</v>
          </cell>
          <cell r="E15120" t="str">
            <v>N</v>
          </cell>
        </row>
        <row r="15121">
          <cell r="C15121" t="e">
            <v>#DIV/0!</v>
          </cell>
          <cell r="E15121" t="str">
            <v>N</v>
          </cell>
        </row>
        <row r="15122">
          <cell r="C15122" t="e">
            <v>#DIV/0!</v>
          </cell>
          <cell r="E15122" t="str">
            <v>N</v>
          </cell>
        </row>
        <row r="15123">
          <cell r="C15123" t="e">
            <v>#DIV/0!</v>
          </cell>
          <cell r="E15123" t="str">
            <v>N</v>
          </cell>
        </row>
        <row r="15124">
          <cell r="C15124" t="e">
            <v>#DIV/0!</v>
          </cell>
          <cell r="E15124" t="str">
            <v>N</v>
          </cell>
        </row>
        <row r="15125">
          <cell r="C15125" t="e">
            <v>#DIV/0!</v>
          </cell>
          <cell r="E15125" t="str">
            <v>N</v>
          </cell>
        </row>
        <row r="15126">
          <cell r="C15126" t="e">
            <v>#DIV/0!</v>
          </cell>
          <cell r="E15126" t="str">
            <v>N</v>
          </cell>
        </row>
        <row r="15127">
          <cell r="C15127" t="e">
            <v>#DIV/0!</v>
          </cell>
          <cell r="E15127" t="str">
            <v>N</v>
          </cell>
        </row>
        <row r="15128">
          <cell r="C15128" t="e">
            <v>#DIV/0!</v>
          </cell>
          <cell r="E15128" t="str">
            <v>N</v>
          </cell>
        </row>
        <row r="15129">
          <cell r="C15129" t="e">
            <v>#DIV/0!</v>
          </cell>
          <cell r="E15129" t="str">
            <v>N</v>
          </cell>
        </row>
        <row r="15130">
          <cell r="C15130" t="e">
            <v>#DIV/0!</v>
          </cell>
          <cell r="E15130" t="str">
            <v>N</v>
          </cell>
        </row>
        <row r="15131">
          <cell r="C15131" t="e">
            <v>#DIV/0!</v>
          </cell>
          <cell r="E15131" t="str">
            <v>N</v>
          </cell>
        </row>
        <row r="15132">
          <cell r="C15132" t="e">
            <v>#DIV/0!</v>
          </cell>
          <cell r="E15132" t="str">
            <v>N</v>
          </cell>
        </row>
        <row r="15133">
          <cell r="C15133" t="e">
            <v>#DIV/0!</v>
          </cell>
          <cell r="E15133" t="str">
            <v>N</v>
          </cell>
        </row>
        <row r="15134">
          <cell r="C15134" t="e">
            <v>#DIV/0!</v>
          </cell>
          <cell r="E15134" t="str">
            <v>N</v>
          </cell>
        </row>
        <row r="15135">
          <cell r="C15135" t="e">
            <v>#DIV/0!</v>
          </cell>
          <cell r="E15135" t="str">
            <v>N</v>
          </cell>
        </row>
        <row r="15136">
          <cell r="C15136" t="e">
            <v>#DIV/0!</v>
          </cell>
          <cell r="E15136" t="str">
            <v>N</v>
          </cell>
        </row>
        <row r="15137">
          <cell r="C15137" t="e">
            <v>#DIV/0!</v>
          </cell>
          <cell r="E15137" t="str">
            <v>N</v>
          </cell>
        </row>
        <row r="15138">
          <cell r="C15138" t="e">
            <v>#DIV/0!</v>
          </cell>
          <cell r="E15138" t="str">
            <v>N</v>
          </cell>
        </row>
        <row r="15139">
          <cell r="C15139" t="e">
            <v>#DIV/0!</v>
          </cell>
          <cell r="E15139" t="str">
            <v>N</v>
          </cell>
        </row>
        <row r="15140">
          <cell r="C15140" t="e">
            <v>#DIV/0!</v>
          </cell>
          <cell r="E15140" t="str">
            <v>N</v>
          </cell>
        </row>
        <row r="15141">
          <cell r="C15141" t="e">
            <v>#DIV/0!</v>
          </cell>
          <cell r="E15141" t="str">
            <v>N</v>
          </cell>
        </row>
        <row r="15142">
          <cell r="C15142" t="e">
            <v>#DIV/0!</v>
          </cell>
          <cell r="E15142" t="str">
            <v>N</v>
          </cell>
        </row>
        <row r="15143">
          <cell r="C15143" t="e">
            <v>#DIV/0!</v>
          </cell>
          <cell r="E15143" t="str">
            <v>N</v>
          </cell>
        </row>
        <row r="15144">
          <cell r="C15144" t="e">
            <v>#DIV/0!</v>
          </cell>
          <cell r="E15144" t="str">
            <v>N</v>
          </cell>
        </row>
        <row r="15145">
          <cell r="C15145" t="e">
            <v>#DIV/0!</v>
          </cell>
          <cell r="E15145" t="str">
            <v>N</v>
          </cell>
        </row>
        <row r="15146">
          <cell r="C15146" t="e">
            <v>#DIV/0!</v>
          </cell>
          <cell r="E15146" t="str">
            <v>N</v>
          </cell>
        </row>
        <row r="15147">
          <cell r="C15147" t="e">
            <v>#DIV/0!</v>
          </cell>
          <cell r="E15147" t="str">
            <v>N</v>
          </cell>
        </row>
        <row r="15148">
          <cell r="C15148" t="e">
            <v>#DIV/0!</v>
          </cell>
          <cell r="E15148" t="str">
            <v>N</v>
          </cell>
        </row>
        <row r="15149">
          <cell r="C15149" t="e">
            <v>#DIV/0!</v>
          </cell>
          <cell r="E15149" t="str">
            <v>N</v>
          </cell>
        </row>
        <row r="15150">
          <cell r="C15150" t="e">
            <v>#DIV/0!</v>
          </cell>
          <cell r="E15150" t="str">
            <v>N</v>
          </cell>
        </row>
        <row r="15151">
          <cell r="C15151" t="e">
            <v>#DIV/0!</v>
          </cell>
          <cell r="E15151" t="str">
            <v>N</v>
          </cell>
        </row>
        <row r="15152">
          <cell r="C15152" t="e">
            <v>#DIV/0!</v>
          </cell>
          <cell r="E15152" t="str">
            <v>N</v>
          </cell>
        </row>
        <row r="15153">
          <cell r="C15153" t="e">
            <v>#DIV/0!</v>
          </cell>
          <cell r="E15153" t="str">
            <v>N</v>
          </cell>
        </row>
        <row r="15154">
          <cell r="C15154" t="e">
            <v>#DIV/0!</v>
          </cell>
          <cell r="E15154" t="str">
            <v>N</v>
          </cell>
        </row>
        <row r="15155">
          <cell r="C15155" t="e">
            <v>#DIV/0!</v>
          </cell>
          <cell r="E15155" t="str">
            <v>N</v>
          </cell>
        </row>
        <row r="15156">
          <cell r="C15156" t="e">
            <v>#DIV/0!</v>
          </cell>
          <cell r="E15156" t="str">
            <v>N</v>
          </cell>
        </row>
        <row r="15157">
          <cell r="C15157" t="e">
            <v>#DIV/0!</v>
          </cell>
          <cell r="E15157" t="str">
            <v>N</v>
          </cell>
        </row>
        <row r="15158">
          <cell r="C15158" t="e">
            <v>#DIV/0!</v>
          </cell>
          <cell r="E15158" t="str">
            <v>N</v>
          </cell>
        </row>
        <row r="15159">
          <cell r="C15159" t="e">
            <v>#DIV/0!</v>
          </cell>
          <cell r="E15159" t="str">
            <v>N</v>
          </cell>
        </row>
        <row r="15160">
          <cell r="C15160" t="e">
            <v>#DIV/0!</v>
          </cell>
          <cell r="E15160" t="str">
            <v>N</v>
          </cell>
        </row>
        <row r="15161">
          <cell r="C15161" t="e">
            <v>#DIV/0!</v>
          </cell>
          <cell r="E15161" t="str">
            <v>N</v>
          </cell>
        </row>
        <row r="15162">
          <cell r="C15162" t="e">
            <v>#DIV/0!</v>
          </cell>
          <cell r="E15162" t="str">
            <v>N</v>
          </cell>
        </row>
        <row r="15163">
          <cell r="C15163" t="e">
            <v>#DIV/0!</v>
          </cell>
          <cell r="E15163" t="str">
            <v>N</v>
          </cell>
        </row>
        <row r="15164">
          <cell r="C15164" t="e">
            <v>#DIV/0!</v>
          </cell>
          <cell r="E15164" t="str">
            <v>N</v>
          </cell>
        </row>
        <row r="15165">
          <cell r="C15165" t="e">
            <v>#DIV/0!</v>
          </cell>
          <cell r="E15165" t="str">
            <v>N</v>
          </cell>
        </row>
        <row r="15166">
          <cell r="C15166" t="e">
            <v>#DIV/0!</v>
          </cell>
          <cell r="E15166" t="str">
            <v>N</v>
          </cell>
        </row>
        <row r="15167">
          <cell r="C15167" t="e">
            <v>#DIV/0!</v>
          </cell>
          <cell r="E15167" t="str">
            <v>N</v>
          </cell>
        </row>
        <row r="15168">
          <cell r="C15168" t="e">
            <v>#DIV/0!</v>
          </cell>
          <cell r="E15168" t="str">
            <v>N</v>
          </cell>
        </row>
        <row r="15169">
          <cell r="C15169" t="e">
            <v>#DIV/0!</v>
          </cell>
          <cell r="E15169" t="str">
            <v>N</v>
          </cell>
        </row>
        <row r="15170">
          <cell r="C15170" t="e">
            <v>#DIV/0!</v>
          </cell>
          <cell r="E15170" t="str">
            <v>N</v>
          </cell>
        </row>
        <row r="15171">
          <cell r="C15171" t="e">
            <v>#DIV/0!</v>
          </cell>
          <cell r="E15171" t="str">
            <v>N</v>
          </cell>
        </row>
        <row r="15172">
          <cell r="C15172" t="e">
            <v>#DIV/0!</v>
          </cell>
          <cell r="E15172" t="str">
            <v>N</v>
          </cell>
        </row>
        <row r="15173">
          <cell r="C15173" t="e">
            <v>#DIV/0!</v>
          </cell>
          <cell r="E15173" t="str">
            <v>N</v>
          </cell>
        </row>
        <row r="15174">
          <cell r="C15174" t="e">
            <v>#DIV/0!</v>
          </cell>
          <cell r="E15174" t="str">
            <v>N</v>
          </cell>
        </row>
        <row r="15175">
          <cell r="C15175" t="e">
            <v>#DIV/0!</v>
          </cell>
          <cell r="E15175" t="str">
            <v>N</v>
          </cell>
        </row>
        <row r="15176">
          <cell r="C15176" t="e">
            <v>#DIV/0!</v>
          </cell>
          <cell r="E15176" t="str">
            <v>N</v>
          </cell>
        </row>
        <row r="15177">
          <cell r="C15177" t="e">
            <v>#DIV/0!</v>
          </cell>
          <cell r="E15177" t="str">
            <v>N</v>
          </cell>
        </row>
        <row r="15178">
          <cell r="C15178" t="e">
            <v>#DIV/0!</v>
          </cell>
          <cell r="E15178" t="str">
            <v>N</v>
          </cell>
        </row>
        <row r="15179">
          <cell r="C15179" t="e">
            <v>#DIV/0!</v>
          </cell>
          <cell r="E15179" t="str">
            <v>N</v>
          </cell>
        </row>
        <row r="15180">
          <cell r="C15180" t="e">
            <v>#DIV/0!</v>
          </cell>
          <cell r="E15180" t="str">
            <v>N</v>
          </cell>
        </row>
        <row r="15181">
          <cell r="C15181" t="e">
            <v>#DIV/0!</v>
          </cell>
          <cell r="E15181" t="str">
            <v>N</v>
          </cell>
        </row>
        <row r="15182">
          <cell r="C15182" t="e">
            <v>#DIV/0!</v>
          </cell>
          <cell r="E15182" t="str">
            <v>N</v>
          </cell>
        </row>
        <row r="15183">
          <cell r="C15183" t="e">
            <v>#DIV/0!</v>
          </cell>
          <cell r="E15183" t="str">
            <v>N</v>
          </cell>
        </row>
        <row r="15184">
          <cell r="C15184" t="e">
            <v>#DIV/0!</v>
          </cell>
          <cell r="E15184" t="str">
            <v>N</v>
          </cell>
        </row>
        <row r="15185">
          <cell r="C15185" t="e">
            <v>#DIV/0!</v>
          </cell>
          <cell r="E15185" t="str">
            <v>N</v>
          </cell>
        </row>
        <row r="15186">
          <cell r="C15186" t="e">
            <v>#DIV/0!</v>
          </cell>
          <cell r="E15186" t="str">
            <v>N</v>
          </cell>
        </row>
        <row r="15187">
          <cell r="C15187" t="e">
            <v>#DIV/0!</v>
          </cell>
          <cell r="E15187" t="str">
            <v>N</v>
          </cell>
        </row>
        <row r="15188">
          <cell r="C15188" t="e">
            <v>#DIV/0!</v>
          </cell>
          <cell r="E15188" t="str">
            <v>N</v>
          </cell>
        </row>
        <row r="15189">
          <cell r="C15189" t="e">
            <v>#DIV/0!</v>
          </cell>
          <cell r="E15189" t="str">
            <v>N</v>
          </cell>
        </row>
        <row r="15190">
          <cell r="C15190" t="e">
            <v>#DIV/0!</v>
          </cell>
          <cell r="E15190" t="str">
            <v>N</v>
          </cell>
        </row>
        <row r="15191">
          <cell r="C15191" t="e">
            <v>#DIV/0!</v>
          </cell>
          <cell r="E15191" t="str">
            <v>N</v>
          </cell>
        </row>
        <row r="15192">
          <cell r="C15192" t="e">
            <v>#DIV/0!</v>
          </cell>
          <cell r="E15192" t="str">
            <v>N</v>
          </cell>
        </row>
        <row r="15193">
          <cell r="C15193" t="e">
            <v>#DIV/0!</v>
          </cell>
          <cell r="E15193" t="str">
            <v>N</v>
          </cell>
        </row>
        <row r="15194">
          <cell r="C15194" t="e">
            <v>#DIV/0!</v>
          </cell>
          <cell r="E15194" t="str">
            <v>N</v>
          </cell>
        </row>
        <row r="15195">
          <cell r="C15195" t="e">
            <v>#DIV/0!</v>
          </cell>
          <cell r="E15195" t="str">
            <v>N</v>
          </cell>
        </row>
        <row r="15196">
          <cell r="C15196" t="e">
            <v>#DIV/0!</v>
          </cell>
          <cell r="E15196" t="str">
            <v>N</v>
          </cell>
        </row>
        <row r="15197">
          <cell r="C15197" t="e">
            <v>#DIV/0!</v>
          </cell>
          <cell r="E15197" t="str">
            <v>N</v>
          </cell>
        </row>
        <row r="15198">
          <cell r="C15198" t="e">
            <v>#DIV/0!</v>
          </cell>
          <cell r="E15198" t="str">
            <v>N</v>
          </cell>
        </row>
        <row r="15199">
          <cell r="C15199" t="e">
            <v>#DIV/0!</v>
          </cell>
          <cell r="E15199" t="str">
            <v>N</v>
          </cell>
        </row>
        <row r="15200">
          <cell r="C15200" t="e">
            <v>#DIV/0!</v>
          </cell>
          <cell r="E15200" t="str">
            <v>N</v>
          </cell>
        </row>
        <row r="15201">
          <cell r="C15201" t="e">
            <v>#DIV/0!</v>
          </cell>
          <cell r="E15201" t="str">
            <v>N</v>
          </cell>
        </row>
        <row r="15202">
          <cell r="C15202" t="e">
            <v>#DIV/0!</v>
          </cell>
          <cell r="E15202" t="str">
            <v>N</v>
          </cell>
        </row>
        <row r="15203">
          <cell r="C15203" t="e">
            <v>#DIV/0!</v>
          </cell>
          <cell r="E15203" t="str">
            <v>N</v>
          </cell>
        </row>
        <row r="15204">
          <cell r="C15204" t="e">
            <v>#DIV/0!</v>
          </cell>
          <cell r="E15204" t="str">
            <v>N</v>
          </cell>
        </row>
        <row r="15205">
          <cell r="C15205" t="e">
            <v>#DIV/0!</v>
          </cell>
          <cell r="E15205" t="str">
            <v>N</v>
          </cell>
        </row>
        <row r="15206">
          <cell r="C15206" t="e">
            <v>#DIV/0!</v>
          </cell>
          <cell r="E15206" t="str">
            <v>N</v>
          </cell>
        </row>
        <row r="15207">
          <cell r="C15207" t="e">
            <v>#DIV/0!</v>
          </cell>
          <cell r="E15207" t="str">
            <v>N</v>
          </cell>
        </row>
        <row r="15208">
          <cell r="C15208" t="e">
            <v>#DIV/0!</v>
          </cell>
          <cell r="E15208" t="str">
            <v>N</v>
          </cell>
        </row>
        <row r="15209">
          <cell r="C15209" t="e">
            <v>#DIV/0!</v>
          </cell>
          <cell r="E15209" t="str">
            <v>N</v>
          </cell>
        </row>
        <row r="15210">
          <cell r="C15210" t="e">
            <v>#DIV/0!</v>
          </cell>
          <cell r="E15210" t="str">
            <v>N</v>
          </cell>
        </row>
        <row r="15211">
          <cell r="C15211" t="e">
            <v>#DIV/0!</v>
          </cell>
          <cell r="E15211" t="str">
            <v>N</v>
          </cell>
        </row>
        <row r="15212">
          <cell r="C15212" t="e">
            <v>#DIV/0!</v>
          </cell>
          <cell r="E15212" t="str">
            <v>N</v>
          </cell>
        </row>
        <row r="15213">
          <cell r="C15213" t="e">
            <v>#DIV/0!</v>
          </cell>
          <cell r="E15213" t="str">
            <v>N</v>
          </cell>
        </row>
        <row r="15214">
          <cell r="C15214" t="e">
            <v>#DIV/0!</v>
          </cell>
          <cell r="E15214" t="str">
            <v>N</v>
          </cell>
        </row>
        <row r="15215">
          <cell r="C15215" t="e">
            <v>#DIV/0!</v>
          </cell>
          <cell r="E15215" t="str">
            <v>N</v>
          </cell>
        </row>
        <row r="15216">
          <cell r="C15216" t="e">
            <v>#DIV/0!</v>
          </cell>
          <cell r="E15216" t="str">
            <v>N</v>
          </cell>
        </row>
        <row r="15217">
          <cell r="C15217" t="e">
            <v>#DIV/0!</v>
          </cell>
          <cell r="E15217" t="str">
            <v>N</v>
          </cell>
        </row>
        <row r="15218">
          <cell r="C15218" t="e">
            <v>#DIV/0!</v>
          </cell>
          <cell r="E15218" t="str">
            <v>N</v>
          </cell>
        </row>
        <row r="15219">
          <cell r="C15219" t="e">
            <v>#DIV/0!</v>
          </cell>
          <cell r="E15219" t="str">
            <v>N</v>
          </cell>
        </row>
        <row r="15220">
          <cell r="C15220" t="e">
            <v>#DIV/0!</v>
          </cell>
          <cell r="E15220" t="str">
            <v>N</v>
          </cell>
        </row>
        <row r="15221">
          <cell r="C15221" t="e">
            <v>#DIV/0!</v>
          </cell>
          <cell r="E15221" t="str">
            <v>N</v>
          </cell>
        </row>
        <row r="15222">
          <cell r="C15222" t="e">
            <v>#DIV/0!</v>
          </cell>
          <cell r="E15222" t="str">
            <v>N</v>
          </cell>
        </row>
        <row r="15223">
          <cell r="C15223" t="e">
            <v>#DIV/0!</v>
          </cell>
          <cell r="E15223" t="str">
            <v>N</v>
          </cell>
        </row>
        <row r="15224">
          <cell r="C15224" t="e">
            <v>#DIV/0!</v>
          </cell>
          <cell r="E15224" t="str">
            <v>N</v>
          </cell>
        </row>
        <row r="15225">
          <cell r="C15225" t="e">
            <v>#DIV/0!</v>
          </cell>
          <cell r="E15225" t="str">
            <v>N</v>
          </cell>
        </row>
        <row r="15226">
          <cell r="C15226" t="e">
            <v>#DIV/0!</v>
          </cell>
          <cell r="E15226" t="str">
            <v>N</v>
          </cell>
        </row>
        <row r="15227">
          <cell r="C15227" t="e">
            <v>#DIV/0!</v>
          </cell>
          <cell r="E15227" t="str">
            <v>N</v>
          </cell>
        </row>
        <row r="15228">
          <cell r="C15228" t="e">
            <v>#DIV/0!</v>
          </cell>
          <cell r="E15228" t="str">
            <v>N</v>
          </cell>
        </row>
        <row r="15229">
          <cell r="C15229" t="e">
            <v>#DIV/0!</v>
          </cell>
          <cell r="E15229" t="str">
            <v>N</v>
          </cell>
        </row>
        <row r="15230">
          <cell r="C15230" t="e">
            <v>#DIV/0!</v>
          </cell>
          <cell r="E15230" t="str">
            <v>N</v>
          </cell>
        </row>
        <row r="15231">
          <cell r="C15231" t="e">
            <v>#DIV/0!</v>
          </cell>
          <cell r="E15231" t="str">
            <v>N</v>
          </cell>
        </row>
        <row r="15232">
          <cell r="C15232" t="e">
            <v>#DIV/0!</v>
          </cell>
          <cell r="E15232" t="str">
            <v>N</v>
          </cell>
        </row>
        <row r="15233">
          <cell r="C15233" t="e">
            <v>#DIV/0!</v>
          </cell>
          <cell r="E15233" t="str">
            <v>N</v>
          </cell>
        </row>
        <row r="15234">
          <cell r="C15234" t="e">
            <v>#DIV/0!</v>
          </cell>
          <cell r="E15234" t="str">
            <v>N</v>
          </cell>
        </row>
        <row r="15235">
          <cell r="C15235" t="e">
            <v>#DIV/0!</v>
          </cell>
          <cell r="E15235" t="str">
            <v>N</v>
          </cell>
        </row>
        <row r="15236">
          <cell r="C15236" t="e">
            <v>#DIV/0!</v>
          </cell>
          <cell r="E15236" t="str">
            <v>N</v>
          </cell>
        </row>
        <row r="15237">
          <cell r="C15237" t="e">
            <v>#DIV/0!</v>
          </cell>
          <cell r="E15237" t="str">
            <v>N</v>
          </cell>
        </row>
        <row r="15238">
          <cell r="C15238" t="e">
            <v>#DIV/0!</v>
          </cell>
          <cell r="E15238" t="str">
            <v>N</v>
          </cell>
        </row>
        <row r="15239">
          <cell r="C15239" t="e">
            <v>#DIV/0!</v>
          </cell>
          <cell r="E15239" t="str">
            <v>N</v>
          </cell>
        </row>
        <row r="15240">
          <cell r="C15240" t="e">
            <v>#DIV/0!</v>
          </cell>
          <cell r="E15240" t="str">
            <v>N</v>
          </cell>
        </row>
        <row r="15241">
          <cell r="C15241" t="e">
            <v>#DIV/0!</v>
          </cell>
          <cell r="E15241" t="str">
            <v>N</v>
          </cell>
        </row>
        <row r="15242">
          <cell r="C15242" t="e">
            <v>#DIV/0!</v>
          </cell>
          <cell r="E15242" t="str">
            <v>N</v>
          </cell>
        </row>
        <row r="15243">
          <cell r="C15243" t="e">
            <v>#DIV/0!</v>
          </cell>
          <cell r="E15243" t="str">
            <v>N</v>
          </cell>
        </row>
        <row r="15244">
          <cell r="C15244" t="e">
            <v>#DIV/0!</v>
          </cell>
          <cell r="E15244" t="str">
            <v>N</v>
          </cell>
        </row>
        <row r="15245">
          <cell r="C15245" t="e">
            <v>#DIV/0!</v>
          </cell>
          <cell r="E15245" t="str">
            <v>N</v>
          </cell>
        </row>
        <row r="15246">
          <cell r="C15246" t="e">
            <v>#DIV/0!</v>
          </cell>
          <cell r="E15246" t="str">
            <v>N</v>
          </cell>
        </row>
        <row r="15247">
          <cell r="C15247" t="e">
            <v>#DIV/0!</v>
          </cell>
          <cell r="E15247" t="str">
            <v>N</v>
          </cell>
        </row>
        <row r="15248">
          <cell r="C15248" t="e">
            <v>#DIV/0!</v>
          </cell>
          <cell r="E15248" t="str">
            <v>N</v>
          </cell>
        </row>
        <row r="15249">
          <cell r="C15249" t="e">
            <v>#DIV/0!</v>
          </cell>
          <cell r="E15249" t="str">
            <v>N</v>
          </cell>
        </row>
        <row r="15250">
          <cell r="C15250" t="e">
            <v>#DIV/0!</v>
          </cell>
          <cell r="E15250" t="str">
            <v>N</v>
          </cell>
        </row>
        <row r="15251">
          <cell r="C15251" t="e">
            <v>#DIV/0!</v>
          </cell>
          <cell r="E15251" t="str">
            <v>N</v>
          </cell>
        </row>
        <row r="15252">
          <cell r="C15252" t="e">
            <v>#DIV/0!</v>
          </cell>
          <cell r="E15252" t="str">
            <v>N</v>
          </cell>
        </row>
        <row r="15253">
          <cell r="C15253" t="e">
            <v>#DIV/0!</v>
          </cell>
          <cell r="E15253" t="str">
            <v>N</v>
          </cell>
        </row>
        <row r="15254">
          <cell r="C15254" t="e">
            <v>#DIV/0!</v>
          </cell>
          <cell r="E15254" t="str">
            <v>N</v>
          </cell>
        </row>
        <row r="15255">
          <cell r="C15255" t="e">
            <v>#DIV/0!</v>
          </cell>
          <cell r="E15255" t="str">
            <v>N</v>
          </cell>
        </row>
        <row r="15256">
          <cell r="C15256" t="e">
            <v>#DIV/0!</v>
          </cell>
          <cell r="E15256" t="str">
            <v>N</v>
          </cell>
        </row>
        <row r="15257">
          <cell r="C15257" t="e">
            <v>#DIV/0!</v>
          </cell>
          <cell r="E15257" t="str">
            <v>N</v>
          </cell>
        </row>
        <row r="15258">
          <cell r="C15258" t="e">
            <v>#DIV/0!</v>
          </cell>
          <cell r="E15258" t="str">
            <v>N</v>
          </cell>
        </row>
        <row r="15259">
          <cell r="C15259" t="e">
            <v>#DIV/0!</v>
          </cell>
          <cell r="E15259" t="str">
            <v>N</v>
          </cell>
        </row>
        <row r="15260">
          <cell r="C15260" t="e">
            <v>#DIV/0!</v>
          </cell>
          <cell r="E15260" t="str">
            <v>N</v>
          </cell>
        </row>
        <row r="15261">
          <cell r="C15261" t="e">
            <v>#DIV/0!</v>
          </cell>
          <cell r="E15261" t="str">
            <v>N</v>
          </cell>
        </row>
        <row r="15262">
          <cell r="C15262" t="e">
            <v>#DIV/0!</v>
          </cell>
          <cell r="E15262" t="str">
            <v>N</v>
          </cell>
        </row>
        <row r="15263">
          <cell r="C15263" t="e">
            <v>#DIV/0!</v>
          </cell>
          <cell r="E15263" t="str">
            <v>N</v>
          </cell>
        </row>
        <row r="15264">
          <cell r="C15264" t="e">
            <v>#DIV/0!</v>
          </cell>
          <cell r="E15264" t="str">
            <v>N</v>
          </cell>
        </row>
        <row r="15265">
          <cell r="C15265" t="e">
            <v>#DIV/0!</v>
          </cell>
          <cell r="E15265" t="str">
            <v>N</v>
          </cell>
        </row>
        <row r="15266">
          <cell r="C15266" t="e">
            <v>#DIV/0!</v>
          </cell>
          <cell r="E15266" t="str">
            <v>N</v>
          </cell>
        </row>
        <row r="15267">
          <cell r="C15267" t="e">
            <v>#DIV/0!</v>
          </cell>
          <cell r="E15267" t="str">
            <v>N</v>
          </cell>
        </row>
        <row r="15268">
          <cell r="C15268" t="e">
            <v>#DIV/0!</v>
          </cell>
          <cell r="E15268" t="str">
            <v>N</v>
          </cell>
        </row>
        <row r="15269">
          <cell r="C15269" t="e">
            <v>#DIV/0!</v>
          </cell>
          <cell r="E15269" t="str">
            <v>N</v>
          </cell>
        </row>
        <row r="15270">
          <cell r="C15270" t="e">
            <v>#DIV/0!</v>
          </cell>
          <cell r="E15270" t="str">
            <v>N</v>
          </cell>
        </row>
        <row r="15271">
          <cell r="C15271" t="e">
            <v>#DIV/0!</v>
          </cell>
          <cell r="E15271" t="str">
            <v>N</v>
          </cell>
        </row>
        <row r="15272">
          <cell r="C15272" t="e">
            <v>#DIV/0!</v>
          </cell>
          <cell r="E15272" t="str">
            <v>N</v>
          </cell>
        </row>
        <row r="15273">
          <cell r="C15273" t="e">
            <v>#DIV/0!</v>
          </cell>
          <cell r="E15273" t="str">
            <v>N</v>
          </cell>
        </row>
        <row r="15274">
          <cell r="C15274" t="e">
            <v>#DIV/0!</v>
          </cell>
          <cell r="E15274" t="str">
            <v>N</v>
          </cell>
        </row>
        <row r="15275">
          <cell r="C15275" t="e">
            <v>#DIV/0!</v>
          </cell>
          <cell r="E15275" t="str">
            <v>N</v>
          </cell>
        </row>
        <row r="15276">
          <cell r="C15276" t="e">
            <v>#DIV/0!</v>
          </cell>
          <cell r="E15276" t="str">
            <v>N</v>
          </cell>
        </row>
        <row r="15277">
          <cell r="C15277" t="e">
            <v>#DIV/0!</v>
          </cell>
          <cell r="E15277" t="str">
            <v>N</v>
          </cell>
        </row>
        <row r="15278">
          <cell r="C15278" t="e">
            <v>#DIV/0!</v>
          </cell>
          <cell r="E15278" t="str">
            <v>N</v>
          </cell>
        </row>
        <row r="15279">
          <cell r="C15279" t="e">
            <v>#DIV/0!</v>
          </cell>
          <cell r="E15279" t="str">
            <v>N</v>
          </cell>
        </row>
        <row r="15280">
          <cell r="C15280" t="e">
            <v>#DIV/0!</v>
          </cell>
          <cell r="E15280" t="str">
            <v>N</v>
          </cell>
        </row>
        <row r="15281">
          <cell r="C15281" t="e">
            <v>#DIV/0!</v>
          </cell>
          <cell r="E15281" t="str">
            <v>N</v>
          </cell>
        </row>
        <row r="15282">
          <cell r="C15282" t="e">
            <v>#DIV/0!</v>
          </cell>
          <cell r="E15282" t="str">
            <v>N</v>
          </cell>
        </row>
        <row r="15283">
          <cell r="C15283" t="e">
            <v>#DIV/0!</v>
          </cell>
          <cell r="E15283" t="str">
            <v>N</v>
          </cell>
        </row>
        <row r="15284">
          <cell r="C15284" t="e">
            <v>#DIV/0!</v>
          </cell>
          <cell r="E15284" t="str">
            <v>N</v>
          </cell>
        </row>
        <row r="15285">
          <cell r="C15285" t="e">
            <v>#DIV/0!</v>
          </cell>
          <cell r="E15285" t="str">
            <v>N</v>
          </cell>
        </row>
        <row r="15286">
          <cell r="C15286" t="e">
            <v>#DIV/0!</v>
          </cell>
          <cell r="E15286" t="str">
            <v>N</v>
          </cell>
        </row>
        <row r="15287">
          <cell r="C15287" t="e">
            <v>#DIV/0!</v>
          </cell>
          <cell r="E15287" t="str">
            <v>N</v>
          </cell>
        </row>
        <row r="15288">
          <cell r="C15288" t="e">
            <v>#DIV/0!</v>
          </cell>
          <cell r="E15288" t="str">
            <v>N</v>
          </cell>
        </row>
        <row r="15289">
          <cell r="C15289" t="e">
            <v>#DIV/0!</v>
          </cell>
          <cell r="E15289" t="str">
            <v>N</v>
          </cell>
        </row>
        <row r="15290">
          <cell r="C15290" t="e">
            <v>#DIV/0!</v>
          </cell>
          <cell r="E15290" t="str">
            <v>N</v>
          </cell>
        </row>
        <row r="15291">
          <cell r="C15291" t="e">
            <v>#DIV/0!</v>
          </cell>
          <cell r="E15291" t="str">
            <v>N</v>
          </cell>
        </row>
        <row r="15292">
          <cell r="C15292" t="e">
            <v>#DIV/0!</v>
          </cell>
          <cell r="E15292" t="str">
            <v>N</v>
          </cell>
        </row>
        <row r="15293">
          <cell r="C15293" t="e">
            <v>#DIV/0!</v>
          </cell>
          <cell r="E15293" t="str">
            <v>N</v>
          </cell>
        </row>
        <row r="15294">
          <cell r="C15294" t="e">
            <v>#DIV/0!</v>
          </cell>
          <cell r="E15294" t="str">
            <v>N</v>
          </cell>
        </row>
        <row r="15295">
          <cell r="C15295" t="e">
            <v>#DIV/0!</v>
          </cell>
          <cell r="E15295" t="str">
            <v>N</v>
          </cell>
        </row>
        <row r="15296">
          <cell r="C15296" t="e">
            <v>#DIV/0!</v>
          </cell>
          <cell r="E15296" t="str">
            <v>N</v>
          </cell>
        </row>
        <row r="15297">
          <cell r="C15297" t="e">
            <v>#DIV/0!</v>
          </cell>
          <cell r="E15297" t="str">
            <v>N</v>
          </cell>
        </row>
        <row r="15298">
          <cell r="C15298" t="e">
            <v>#DIV/0!</v>
          </cell>
          <cell r="E15298" t="str">
            <v>N</v>
          </cell>
        </row>
        <row r="15299">
          <cell r="C15299" t="e">
            <v>#DIV/0!</v>
          </cell>
          <cell r="E15299" t="str">
            <v>N</v>
          </cell>
        </row>
        <row r="15300">
          <cell r="C15300" t="e">
            <v>#DIV/0!</v>
          </cell>
          <cell r="E15300" t="str">
            <v>N</v>
          </cell>
        </row>
        <row r="15301">
          <cell r="C15301" t="e">
            <v>#DIV/0!</v>
          </cell>
          <cell r="E15301" t="str">
            <v>N</v>
          </cell>
        </row>
        <row r="15302">
          <cell r="C15302" t="e">
            <v>#DIV/0!</v>
          </cell>
          <cell r="E15302" t="str">
            <v>N</v>
          </cell>
        </row>
        <row r="15303">
          <cell r="C15303" t="e">
            <v>#DIV/0!</v>
          </cell>
          <cell r="E15303" t="str">
            <v>N</v>
          </cell>
        </row>
        <row r="15304">
          <cell r="C15304" t="e">
            <v>#DIV/0!</v>
          </cell>
          <cell r="E15304" t="str">
            <v>N</v>
          </cell>
        </row>
        <row r="15305">
          <cell r="C15305" t="e">
            <v>#DIV/0!</v>
          </cell>
          <cell r="E15305" t="str">
            <v>N</v>
          </cell>
        </row>
        <row r="15306">
          <cell r="C15306" t="e">
            <v>#DIV/0!</v>
          </cell>
          <cell r="E15306" t="str">
            <v>N</v>
          </cell>
        </row>
        <row r="15307">
          <cell r="C15307" t="e">
            <v>#DIV/0!</v>
          </cell>
          <cell r="E15307" t="str">
            <v>N</v>
          </cell>
        </row>
        <row r="15308">
          <cell r="C15308" t="e">
            <v>#DIV/0!</v>
          </cell>
          <cell r="E15308" t="str">
            <v>N</v>
          </cell>
        </row>
        <row r="15309">
          <cell r="C15309" t="e">
            <v>#DIV/0!</v>
          </cell>
          <cell r="E15309" t="str">
            <v>N</v>
          </cell>
        </row>
        <row r="15310">
          <cell r="C15310" t="e">
            <v>#DIV/0!</v>
          </cell>
          <cell r="E15310" t="str">
            <v>N</v>
          </cell>
        </row>
        <row r="15311">
          <cell r="C15311" t="e">
            <v>#DIV/0!</v>
          </cell>
          <cell r="E15311" t="str">
            <v>N</v>
          </cell>
        </row>
        <row r="15312">
          <cell r="C15312" t="e">
            <v>#DIV/0!</v>
          </cell>
          <cell r="E15312" t="str">
            <v>N</v>
          </cell>
        </row>
        <row r="15313">
          <cell r="C15313" t="e">
            <v>#DIV/0!</v>
          </cell>
          <cell r="E15313" t="str">
            <v>N</v>
          </cell>
        </row>
        <row r="15314">
          <cell r="C15314" t="e">
            <v>#DIV/0!</v>
          </cell>
          <cell r="E15314" t="str">
            <v>N</v>
          </cell>
        </row>
        <row r="15315">
          <cell r="C15315" t="e">
            <v>#DIV/0!</v>
          </cell>
          <cell r="E15315" t="str">
            <v>N</v>
          </cell>
        </row>
        <row r="15316">
          <cell r="C15316" t="e">
            <v>#DIV/0!</v>
          </cell>
          <cell r="E15316" t="str">
            <v>N</v>
          </cell>
        </row>
        <row r="15317">
          <cell r="C15317" t="e">
            <v>#DIV/0!</v>
          </cell>
          <cell r="E15317" t="str">
            <v>N</v>
          </cell>
        </row>
        <row r="15318">
          <cell r="C15318" t="e">
            <v>#DIV/0!</v>
          </cell>
          <cell r="E15318" t="str">
            <v>N</v>
          </cell>
        </row>
        <row r="15319">
          <cell r="C15319" t="e">
            <v>#DIV/0!</v>
          </cell>
          <cell r="E15319" t="str">
            <v>N</v>
          </cell>
        </row>
        <row r="15320">
          <cell r="C15320" t="e">
            <v>#DIV/0!</v>
          </cell>
          <cell r="E15320" t="str">
            <v>N</v>
          </cell>
        </row>
        <row r="15321">
          <cell r="C15321" t="e">
            <v>#DIV/0!</v>
          </cell>
          <cell r="E15321" t="str">
            <v>N</v>
          </cell>
        </row>
        <row r="15322">
          <cell r="C15322" t="e">
            <v>#DIV/0!</v>
          </cell>
          <cell r="E15322" t="str">
            <v>N</v>
          </cell>
        </row>
        <row r="15323">
          <cell r="C15323" t="e">
            <v>#DIV/0!</v>
          </cell>
          <cell r="E15323" t="str">
            <v>N</v>
          </cell>
        </row>
        <row r="15324">
          <cell r="C15324" t="e">
            <v>#DIV/0!</v>
          </cell>
          <cell r="E15324" t="str">
            <v>N</v>
          </cell>
        </row>
        <row r="15325">
          <cell r="C15325" t="e">
            <v>#DIV/0!</v>
          </cell>
          <cell r="E15325" t="str">
            <v>N</v>
          </cell>
        </row>
        <row r="15326">
          <cell r="C15326" t="e">
            <v>#DIV/0!</v>
          </cell>
          <cell r="E15326" t="str">
            <v>N</v>
          </cell>
        </row>
        <row r="15327">
          <cell r="C15327" t="e">
            <v>#DIV/0!</v>
          </cell>
          <cell r="E15327" t="str">
            <v>N</v>
          </cell>
        </row>
        <row r="15328">
          <cell r="C15328" t="e">
            <v>#DIV/0!</v>
          </cell>
          <cell r="E15328" t="str">
            <v>N</v>
          </cell>
        </row>
        <row r="15329">
          <cell r="C15329" t="e">
            <v>#DIV/0!</v>
          </cell>
          <cell r="E15329" t="str">
            <v>N</v>
          </cell>
        </row>
        <row r="15330">
          <cell r="C15330" t="e">
            <v>#DIV/0!</v>
          </cell>
          <cell r="E15330" t="str">
            <v>N</v>
          </cell>
        </row>
        <row r="15331">
          <cell r="C15331" t="e">
            <v>#DIV/0!</v>
          </cell>
          <cell r="E15331" t="str">
            <v>N</v>
          </cell>
        </row>
        <row r="15332">
          <cell r="C15332" t="e">
            <v>#DIV/0!</v>
          </cell>
          <cell r="E15332" t="str">
            <v>N</v>
          </cell>
        </row>
        <row r="15333">
          <cell r="C15333" t="e">
            <v>#DIV/0!</v>
          </cell>
          <cell r="E15333" t="str">
            <v>N</v>
          </cell>
        </row>
        <row r="15334">
          <cell r="C15334" t="e">
            <v>#DIV/0!</v>
          </cell>
          <cell r="E15334" t="str">
            <v>N</v>
          </cell>
        </row>
        <row r="15335">
          <cell r="C15335" t="e">
            <v>#DIV/0!</v>
          </cell>
          <cell r="E15335" t="str">
            <v>N</v>
          </cell>
        </row>
        <row r="15336">
          <cell r="C15336" t="e">
            <v>#DIV/0!</v>
          </cell>
          <cell r="E15336" t="str">
            <v>N</v>
          </cell>
        </row>
        <row r="15337">
          <cell r="C15337" t="e">
            <v>#DIV/0!</v>
          </cell>
          <cell r="E15337" t="str">
            <v>N</v>
          </cell>
        </row>
        <row r="15338">
          <cell r="C15338" t="e">
            <v>#DIV/0!</v>
          </cell>
          <cell r="E15338" t="str">
            <v>N</v>
          </cell>
        </row>
        <row r="15339">
          <cell r="C15339" t="e">
            <v>#DIV/0!</v>
          </cell>
          <cell r="E15339" t="str">
            <v>N</v>
          </cell>
        </row>
        <row r="15340">
          <cell r="C15340" t="e">
            <v>#DIV/0!</v>
          </cell>
          <cell r="E15340" t="str">
            <v>N</v>
          </cell>
        </row>
        <row r="15341">
          <cell r="C15341" t="e">
            <v>#DIV/0!</v>
          </cell>
          <cell r="E15341" t="str">
            <v>N</v>
          </cell>
        </row>
        <row r="15342">
          <cell r="C15342" t="e">
            <v>#DIV/0!</v>
          </cell>
          <cell r="E15342" t="str">
            <v>N</v>
          </cell>
        </row>
        <row r="15343">
          <cell r="C15343" t="e">
            <v>#DIV/0!</v>
          </cell>
          <cell r="E15343" t="str">
            <v>N</v>
          </cell>
        </row>
        <row r="15344">
          <cell r="C15344" t="e">
            <v>#DIV/0!</v>
          </cell>
          <cell r="E15344" t="str">
            <v>N</v>
          </cell>
        </row>
        <row r="15345">
          <cell r="C15345" t="e">
            <v>#DIV/0!</v>
          </cell>
          <cell r="E15345" t="str">
            <v>N</v>
          </cell>
        </row>
        <row r="15346">
          <cell r="C15346" t="e">
            <v>#DIV/0!</v>
          </cell>
          <cell r="E15346" t="str">
            <v>N</v>
          </cell>
        </row>
        <row r="15347">
          <cell r="C15347" t="e">
            <v>#DIV/0!</v>
          </cell>
          <cell r="E15347" t="str">
            <v>N</v>
          </cell>
        </row>
        <row r="15348">
          <cell r="C15348" t="e">
            <v>#DIV/0!</v>
          </cell>
          <cell r="E15348" t="str">
            <v>N</v>
          </cell>
        </row>
        <row r="15349">
          <cell r="C15349" t="e">
            <v>#DIV/0!</v>
          </cell>
          <cell r="E15349" t="str">
            <v>N</v>
          </cell>
        </row>
        <row r="15350">
          <cell r="C15350" t="e">
            <v>#DIV/0!</v>
          </cell>
          <cell r="E15350" t="str">
            <v>N</v>
          </cell>
        </row>
        <row r="15351">
          <cell r="C15351" t="e">
            <v>#DIV/0!</v>
          </cell>
          <cell r="E15351" t="str">
            <v>N</v>
          </cell>
        </row>
        <row r="15352">
          <cell r="C15352" t="e">
            <v>#DIV/0!</v>
          </cell>
          <cell r="E15352" t="str">
            <v>N</v>
          </cell>
        </row>
        <row r="15353">
          <cell r="C15353" t="e">
            <v>#DIV/0!</v>
          </cell>
          <cell r="E15353" t="str">
            <v>N</v>
          </cell>
        </row>
        <row r="15354">
          <cell r="C15354" t="e">
            <v>#DIV/0!</v>
          </cell>
          <cell r="E15354" t="str">
            <v>N</v>
          </cell>
        </row>
        <row r="15355">
          <cell r="C15355" t="e">
            <v>#DIV/0!</v>
          </cell>
          <cell r="E15355" t="str">
            <v>N</v>
          </cell>
        </row>
        <row r="15356">
          <cell r="C15356" t="e">
            <v>#DIV/0!</v>
          </cell>
          <cell r="E15356" t="str">
            <v>N</v>
          </cell>
        </row>
        <row r="15357">
          <cell r="C15357" t="e">
            <v>#DIV/0!</v>
          </cell>
          <cell r="E15357" t="str">
            <v>N</v>
          </cell>
        </row>
        <row r="15358">
          <cell r="C15358" t="e">
            <v>#DIV/0!</v>
          </cell>
          <cell r="E15358" t="str">
            <v>N</v>
          </cell>
        </row>
        <row r="15359">
          <cell r="C15359" t="e">
            <v>#DIV/0!</v>
          </cell>
          <cell r="E15359" t="str">
            <v>N</v>
          </cell>
        </row>
        <row r="15360">
          <cell r="C15360" t="e">
            <v>#DIV/0!</v>
          </cell>
          <cell r="E15360" t="str">
            <v>N</v>
          </cell>
        </row>
        <row r="15361">
          <cell r="C15361" t="e">
            <v>#DIV/0!</v>
          </cell>
          <cell r="E15361" t="str">
            <v>N</v>
          </cell>
        </row>
        <row r="15362">
          <cell r="C15362" t="e">
            <v>#DIV/0!</v>
          </cell>
          <cell r="E15362" t="str">
            <v>N</v>
          </cell>
        </row>
        <row r="15363">
          <cell r="C15363" t="e">
            <v>#DIV/0!</v>
          </cell>
          <cell r="E15363" t="str">
            <v>N</v>
          </cell>
        </row>
        <row r="15364">
          <cell r="C15364" t="e">
            <v>#DIV/0!</v>
          </cell>
          <cell r="E15364" t="str">
            <v>N</v>
          </cell>
        </row>
        <row r="15365">
          <cell r="C15365" t="e">
            <v>#DIV/0!</v>
          </cell>
          <cell r="E15365" t="str">
            <v>N</v>
          </cell>
        </row>
        <row r="15366">
          <cell r="C15366" t="e">
            <v>#DIV/0!</v>
          </cell>
          <cell r="E15366" t="str">
            <v>N</v>
          </cell>
        </row>
        <row r="15367">
          <cell r="C15367" t="e">
            <v>#DIV/0!</v>
          </cell>
          <cell r="E15367" t="str">
            <v>N</v>
          </cell>
        </row>
        <row r="15368">
          <cell r="C15368" t="e">
            <v>#DIV/0!</v>
          </cell>
          <cell r="E15368" t="str">
            <v>N</v>
          </cell>
        </row>
        <row r="15369">
          <cell r="C15369" t="e">
            <v>#DIV/0!</v>
          </cell>
          <cell r="E15369" t="str">
            <v>N</v>
          </cell>
        </row>
        <row r="15370">
          <cell r="C15370" t="e">
            <v>#DIV/0!</v>
          </cell>
          <cell r="E15370" t="str">
            <v>N</v>
          </cell>
        </row>
        <row r="15371">
          <cell r="C15371" t="e">
            <v>#DIV/0!</v>
          </cell>
          <cell r="E15371" t="str">
            <v>N</v>
          </cell>
        </row>
        <row r="15372">
          <cell r="C15372" t="e">
            <v>#DIV/0!</v>
          </cell>
          <cell r="E15372" t="str">
            <v>N</v>
          </cell>
        </row>
        <row r="15373">
          <cell r="C15373" t="e">
            <v>#DIV/0!</v>
          </cell>
          <cell r="E15373" t="str">
            <v>N</v>
          </cell>
        </row>
        <row r="15374">
          <cell r="C15374" t="e">
            <v>#DIV/0!</v>
          </cell>
          <cell r="E15374" t="str">
            <v>N</v>
          </cell>
        </row>
        <row r="15375">
          <cell r="C15375" t="e">
            <v>#DIV/0!</v>
          </cell>
          <cell r="E15375" t="str">
            <v>N</v>
          </cell>
        </row>
        <row r="15376">
          <cell r="C15376" t="e">
            <v>#DIV/0!</v>
          </cell>
          <cell r="E15376" t="str">
            <v>N</v>
          </cell>
        </row>
        <row r="15377">
          <cell r="C15377" t="e">
            <v>#DIV/0!</v>
          </cell>
          <cell r="E15377" t="str">
            <v>N</v>
          </cell>
        </row>
        <row r="15378">
          <cell r="C15378" t="e">
            <v>#DIV/0!</v>
          </cell>
          <cell r="E15378" t="str">
            <v>N</v>
          </cell>
        </row>
        <row r="15379">
          <cell r="C15379" t="e">
            <v>#DIV/0!</v>
          </cell>
          <cell r="E15379" t="str">
            <v>N</v>
          </cell>
        </row>
        <row r="15380">
          <cell r="C15380" t="e">
            <v>#DIV/0!</v>
          </cell>
          <cell r="E15380" t="str">
            <v>N</v>
          </cell>
        </row>
        <row r="15381">
          <cell r="C15381" t="e">
            <v>#DIV/0!</v>
          </cell>
          <cell r="E15381" t="str">
            <v>N</v>
          </cell>
        </row>
        <row r="15382">
          <cell r="C15382" t="e">
            <v>#DIV/0!</v>
          </cell>
          <cell r="E15382" t="str">
            <v>N</v>
          </cell>
        </row>
        <row r="15383">
          <cell r="C15383" t="e">
            <v>#DIV/0!</v>
          </cell>
          <cell r="E15383" t="str">
            <v>N</v>
          </cell>
        </row>
        <row r="15384">
          <cell r="C15384" t="e">
            <v>#DIV/0!</v>
          </cell>
          <cell r="E15384" t="str">
            <v>N</v>
          </cell>
        </row>
        <row r="15385">
          <cell r="C15385" t="e">
            <v>#DIV/0!</v>
          </cell>
          <cell r="E15385" t="str">
            <v>N</v>
          </cell>
        </row>
        <row r="15386">
          <cell r="C15386" t="e">
            <v>#DIV/0!</v>
          </cell>
          <cell r="E15386" t="str">
            <v>N</v>
          </cell>
        </row>
        <row r="15387">
          <cell r="C15387" t="e">
            <v>#DIV/0!</v>
          </cell>
          <cell r="E15387" t="str">
            <v>N</v>
          </cell>
        </row>
        <row r="15388">
          <cell r="C15388" t="e">
            <v>#DIV/0!</v>
          </cell>
          <cell r="E15388" t="str">
            <v>N</v>
          </cell>
        </row>
        <row r="15389">
          <cell r="C15389" t="e">
            <v>#DIV/0!</v>
          </cell>
          <cell r="E15389" t="str">
            <v>N</v>
          </cell>
        </row>
        <row r="15390">
          <cell r="C15390" t="e">
            <v>#DIV/0!</v>
          </cell>
          <cell r="E15390" t="str">
            <v>N</v>
          </cell>
        </row>
        <row r="15391">
          <cell r="C15391" t="e">
            <v>#DIV/0!</v>
          </cell>
          <cell r="E15391" t="str">
            <v>N</v>
          </cell>
        </row>
        <row r="15392">
          <cell r="C15392" t="e">
            <v>#DIV/0!</v>
          </cell>
          <cell r="E15392" t="str">
            <v>N</v>
          </cell>
        </row>
        <row r="15393">
          <cell r="C15393" t="e">
            <v>#DIV/0!</v>
          </cell>
          <cell r="E15393" t="str">
            <v>N</v>
          </cell>
        </row>
        <row r="15394">
          <cell r="C15394" t="e">
            <v>#DIV/0!</v>
          </cell>
          <cell r="E15394" t="str">
            <v>N</v>
          </cell>
        </row>
        <row r="15395">
          <cell r="C15395" t="e">
            <v>#DIV/0!</v>
          </cell>
          <cell r="E15395" t="str">
            <v>N</v>
          </cell>
        </row>
        <row r="15396">
          <cell r="C15396" t="e">
            <v>#DIV/0!</v>
          </cell>
          <cell r="E15396" t="str">
            <v>N</v>
          </cell>
        </row>
        <row r="15397">
          <cell r="C15397" t="e">
            <v>#DIV/0!</v>
          </cell>
          <cell r="E15397" t="str">
            <v>N</v>
          </cell>
        </row>
        <row r="15398">
          <cell r="C15398" t="e">
            <v>#DIV/0!</v>
          </cell>
          <cell r="E15398" t="str">
            <v>N</v>
          </cell>
        </row>
        <row r="15399">
          <cell r="C15399" t="e">
            <v>#DIV/0!</v>
          </cell>
          <cell r="E15399" t="str">
            <v>N</v>
          </cell>
        </row>
        <row r="15400">
          <cell r="C15400" t="e">
            <v>#DIV/0!</v>
          </cell>
          <cell r="E15400" t="str">
            <v>N</v>
          </cell>
        </row>
        <row r="15401">
          <cell r="C15401" t="e">
            <v>#DIV/0!</v>
          </cell>
          <cell r="E15401" t="str">
            <v>N</v>
          </cell>
        </row>
        <row r="15402">
          <cell r="C15402" t="e">
            <v>#DIV/0!</v>
          </cell>
          <cell r="E15402" t="str">
            <v>N</v>
          </cell>
        </row>
        <row r="15403">
          <cell r="C15403" t="e">
            <v>#DIV/0!</v>
          </cell>
          <cell r="E15403" t="str">
            <v>N</v>
          </cell>
        </row>
        <row r="15404">
          <cell r="C15404" t="e">
            <v>#DIV/0!</v>
          </cell>
          <cell r="E15404" t="str">
            <v>N</v>
          </cell>
        </row>
        <row r="15405">
          <cell r="C15405" t="e">
            <v>#DIV/0!</v>
          </cell>
          <cell r="E15405" t="str">
            <v>N</v>
          </cell>
        </row>
        <row r="15406">
          <cell r="C15406" t="e">
            <v>#DIV/0!</v>
          </cell>
          <cell r="E15406" t="str">
            <v>N</v>
          </cell>
        </row>
        <row r="15407">
          <cell r="C15407" t="e">
            <v>#DIV/0!</v>
          </cell>
          <cell r="E15407" t="str">
            <v>N</v>
          </cell>
        </row>
        <row r="15408">
          <cell r="C15408" t="e">
            <v>#DIV/0!</v>
          </cell>
          <cell r="E15408" t="str">
            <v>N</v>
          </cell>
        </row>
        <row r="15409">
          <cell r="C15409" t="e">
            <v>#DIV/0!</v>
          </cell>
          <cell r="E15409" t="str">
            <v>N</v>
          </cell>
        </row>
        <row r="15410">
          <cell r="C15410" t="e">
            <v>#DIV/0!</v>
          </cell>
          <cell r="E15410" t="str">
            <v>N</v>
          </cell>
        </row>
        <row r="15411">
          <cell r="C15411" t="e">
            <v>#DIV/0!</v>
          </cell>
          <cell r="E15411" t="str">
            <v>N</v>
          </cell>
        </row>
        <row r="15412">
          <cell r="C15412" t="e">
            <v>#DIV/0!</v>
          </cell>
          <cell r="E15412" t="str">
            <v>N</v>
          </cell>
        </row>
        <row r="15413">
          <cell r="C15413" t="e">
            <v>#DIV/0!</v>
          </cell>
          <cell r="E15413" t="str">
            <v>N</v>
          </cell>
        </row>
        <row r="15414">
          <cell r="C15414" t="e">
            <v>#DIV/0!</v>
          </cell>
          <cell r="E15414" t="str">
            <v>N</v>
          </cell>
        </row>
        <row r="15415">
          <cell r="C15415" t="e">
            <v>#DIV/0!</v>
          </cell>
          <cell r="E15415" t="str">
            <v>N</v>
          </cell>
        </row>
        <row r="15416">
          <cell r="C15416" t="e">
            <v>#DIV/0!</v>
          </cell>
          <cell r="E15416" t="str">
            <v>N</v>
          </cell>
        </row>
        <row r="15417">
          <cell r="C15417" t="e">
            <v>#DIV/0!</v>
          </cell>
          <cell r="E15417" t="str">
            <v>N</v>
          </cell>
        </row>
        <row r="15418">
          <cell r="C15418" t="e">
            <v>#DIV/0!</v>
          </cell>
          <cell r="E15418" t="str">
            <v>N</v>
          </cell>
        </row>
        <row r="15419">
          <cell r="C15419" t="e">
            <v>#DIV/0!</v>
          </cell>
          <cell r="E15419" t="str">
            <v>N</v>
          </cell>
        </row>
        <row r="15420">
          <cell r="C15420" t="e">
            <v>#DIV/0!</v>
          </cell>
          <cell r="E15420" t="str">
            <v>N</v>
          </cell>
        </row>
        <row r="15421">
          <cell r="C15421" t="e">
            <v>#DIV/0!</v>
          </cell>
          <cell r="E15421" t="str">
            <v>N</v>
          </cell>
        </row>
        <row r="15422">
          <cell r="C15422" t="e">
            <v>#DIV/0!</v>
          </cell>
          <cell r="E15422" t="str">
            <v>N</v>
          </cell>
        </row>
        <row r="15423">
          <cell r="C15423" t="e">
            <v>#DIV/0!</v>
          </cell>
          <cell r="E15423" t="str">
            <v>N</v>
          </cell>
        </row>
        <row r="15424">
          <cell r="C15424" t="e">
            <v>#DIV/0!</v>
          </cell>
          <cell r="E15424" t="str">
            <v>N</v>
          </cell>
        </row>
        <row r="15425">
          <cell r="C15425" t="e">
            <v>#DIV/0!</v>
          </cell>
          <cell r="E15425" t="str">
            <v>N</v>
          </cell>
        </row>
        <row r="15426">
          <cell r="C15426" t="e">
            <v>#DIV/0!</v>
          </cell>
          <cell r="E15426" t="str">
            <v>N</v>
          </cell>
        </row>
        <row r="15427">
          <cell r="C15427" t="e">
            <v>#DIV/0!</v>
          </cell>
          <cell r="E15427" t="str">
            <v>N</v>
          </cell>
        </row>
        <row r="15428">
          <cell r="C15428" t="e">
            <v>#DIV/0!</v>
          </cell>
          <cell r="E15428" t="str">
            <v>N</v>
          </cell>
        </row>
        <row r="15429">
          <cell r="C15429" t="e">
            <v>#DIV/0!</v>
          </cell>
          <cell r="E15429" t="str">
            <v>N</v>
          </cell>
        </row>
        <row r="15430">
          <cell r="C15430" t="e">
            <v>#DIV/0!</v>
          </cell>
          <cell r="E15430" t="str">
            <v>N</v>
          </cell>
        </row>
        <row r="15431">
          <cell r="C15431" t="e">
            <v>#DIV/0!</v>
          </cell>
          <cell r="E15431" t="str">
            <v>N</v>
          </cell>
        </row>
        <row r="15432">
          <cell r="C15432" t="e">
            <v>#DIV/0!</v>
          </cell>
          <cell r="E15432" t="str">
            <v>N</v>
          </cell>
        </row>
        <row r="15433">
          <cell r="C15433" t="e">
            <v>#DIV/0!</v>
          </cell>
          <cell r="E15433" t="str">
            <v>N</v>
          </cell>
        </row>
        <row r="15434">
          <cell r="C15434" t="e">
            <v>#DIV/0!</v>
          </cell>
          <cell r="E15434" t="str">
            <v>N</v>
          </cell>
        </row>
        <row r="15435">
          <cell r="C15435" t="e">
            <v>#DIV/0!</v>
          </cell>
          <cell r="E15435" t="str">
            <v>N</v>
          </cell>
        </row>
        <row r="15436">
          <cell r="C15436" t="e">
            <v>#DIV/0!</v>
          </cell>
          <cell r="E15436" t="str">
            <v>N</v>
          </cell>
        </row>
        <row r="15437">
          <cell r="C15437" t="e">
            <v>#DIV/0!</v>
          </cell>
          <cell r="E15437" t="str">
            <v>N</v>
          </cell>
        </row>
        <row r="15438">
          <cell r="C15438" t="e">
            <v>#DIV/0!</v>
          </cell>
          <cell r="E15438" t="str">
            <v>N</v>
          </cell>
        </row>
        <row r="15439">
          <cell r="C15439" t="e">
            <v>#DIV/0!</v>
          </cell>
          <cell r="E15439" t="str">
            <v>N</v>
          </cell>
        </row>
        <row r="15440">
          <cell r="C15440" t="e">
            <v>#DIV/0!</v>
          </cell>
          <cell r="E15440" t="str">
            <v>N</v>
          </cell>
        </row>
        <row r="15441">
          <cell r="C15441" t="e">
            <v>#DIV/0!</v>
          </cell>
          <cell r="E15441" t="str">
            <v>N</v>
          </cell>
        </row>
        <row r="15442">
          <cell r="C15442" t="e">
            <v>#DIV/0!</v>
          </cell>
          <cell r="E15442" t="str">
            <v>N</v>
          </cell>
        </row>
        <row r="15443">
          <cell r="C15443" t="e">
            <v>#DIV/0!</v>
          </cell>
          <cell r="E15443" t="str">
            <v>N</v>
          </cell>
        </row>
        <row r="15444">
          <cell r="C15444" t="e">
            <v>#DIV/0!</v>
          </cell>
          <cell r="E15444" t="str">
            <v>N</v>
          </cell>
        </row>
        <row r="15445">
          <cell r="C15445" t="e">
            <v>#DIV/0!</v>
          </cell>
          <cell r="E15445" t="str">
            <v>N</v>
          </cell>
        </row>
        <row r="15446">
          <cell r="C15446" t="e">
            <v>#DIV/0!</v>
          </cell>
          <cell r="E15446" t="str">
            <v>N</v>
          </cell>
        </row>
        <row r="15447">
          <cell r="C15447" t="e">
            <v>#DIV/0!</v>
          </cell>
          <cell r="E15447" t="str">
            <v>N</v>
          </cell>
        </row>
        <row r="15448">
          <cell r="C15448" t="e">
            <v>#DIV/0!</v>
          </cell>
          <cell r="E15448" t="str">
            <v>N</v>
          </cell>
        </row>
        <row r="15449">
          <cell r="C15449" t="e">
            <v>#DIV/0!</v>
          </cell>
          <cell r="E15449" t="str">
            <v>N</v>
          </cell>
        </row>
        <row r="15450">
          <cell r="C15450" t="e">
            <v>#DIV/0!</v>
          </cell>
          <cell r="E15450" t="str">
            <v>N</v>
          </cell>
        </row>
        <row r="15451">
          <cell r="C15451" t="e">
            <v>#DIV/0!</v>
          </cell>
          <cell r="E15451" t="str">
            <v>N</v>
          </cell>
        </row>
        <row r="15452">
          <cell r="C15452" t="e">
            <v>#DIV/0!</v>
          </cell>
          <cell r="E15452" t="str">
            <v>N</v>
          </cell>
        </row>
        <row r="15453">
          <cell r="C15453" t="e">
            <v>#DIV/0!</v>
          </cell>
          <cell r="E15453" t="str">
            <v>N</v>
          </cell>
        </row>
        <row r="15454">
          <cell r="C15454" t="e">
            <v>#DIV/0!</v>
          </cell>
          <cell r="E15454" t="str">
            <v>N</v>
          </cell>
        </row>
        <row r="15455">
          <cell r="C15455" t="e">
            <v>#DIV/0!</v>
          </cell>
          <cell r="E15455" t="str">
            <v>N</v>
          </cell>
        </row>
        <row r="15456">
          <cell r="C15456" t="e">
            <v>#DIV/0!</v>
          </cell>
          <cell r="E15456" t="str">
            <v>N</v>
          </cell>
        </row>
        <row r="15457">
          <cell r="C15457" t="e">
            <v>#DIV/0!</v>
          </cell>
          <cell r="E15457" t="str">
            <v>N</v>
          </cell>
        </row>
        <row r="15458">
          <cell r="C15458" t="e">
            <v>#DIV/0!</v>
          </cell>
          <cell r="E15458" t="str">
            <v>N</v>
          </cell>
        </row>
        <row r="15459">
          <cell r="C15459" t="e">
            <v>#DIV/0!</v>
          </cell>
          <cell r="E15459" t="str">
            <v>N</v>
          </cell>
        </row>
        <row r="15460">
          <cell r="C15460" t="e">
            <v>#DIV/0!</v>
          </cell>
          <cell r="E15460" t="str">
            <v>N</v>
          </cell>
        </row>
        <row r="15461">
          <cell r="C15461" t="e">
            <v>#DIV/0!</v>
          </cell>
          <cell r="E15461" t="str">
            <v>N</v>
          </cell>
        </row>
        <row r="15462">
          <cell r="C15462" t="e">
            <v>#DIV/0!</v>
          </cell>
          <cell r="E15462" t="str">
            <v>N</v>
          </cell>
        </row>
        <row r="15463">
          <cell r="C15463" t="e">
            <v>#DIV/0!</v>
          </cell>
          <cell r="E15463" t="str">
            <v>N</v>
          </cell>
        </row>
        <row r="15464">
          <cell r="C15464" t="e">
            <v>#DIV/0!</v>
          </cell>
          <cell r="E15464" t="str">
            <v>N</v>
          </cell>
        </row>
        <row r="15465">
          <cell r="C15465" t="e">
            <v>#DIV/0!</v>
          </cell>
          <cell r="E15465" t="str">
            <v>N</v>
          </cell>
        </row>
        <row r="15466">
          <cell r="C15466" t="e">
            <v>#DIV/0!</v>
          </cell>
          <cell r="E15466" t="str">
            <v>N</v>
          </cell>
        </row>
        <row r="15467">
          <cell r="C15467" t="e">
            <v>#DIV/0!</v>
          </cell>
          <cell r="E15467" t="str">
            <v>N</v>
          </cell>
        </row>
        <row r="15468">
          <cell r="C15468" t="e">
            <v>#DIV/0!</v>
          </cell>
          <cell r="E15468" t="str">
            <v>N</v>
          </cell>
        </row>
        <row r="15469">
          <cell r="C15469" t="e">
            <v>#DIV/0!</v>
          </cell>
          <cell r="E15469" t="str">
            <v>N</v>
          </cell>
        </row>
        <row r="15470">
          <cell r="C15470" t="e">
            <v>#DIV/0!</v>
          </cell>
          <cell r="E15470" t="str">
            <v>N</v>
          </cell>
        </row>
        <row r="15471">
          <cell r="C15471" t="e">
            <v>#DIV/0!</v>
          </cell>
          <cell r="E15471" t="str">
            <v>N</v>
          </cell>
        </row>
        <row r="15472">
          <cell r="C15472" t="e">
            <v>#DIV/0!</v>
          </cell>
          <cell r="E15472" t="str">
            <v>N</v>
          </cell>
        </row>
        <row r="15473">
          <cell r="C15473" t="e">
            <v>#DIV/0!</v>
          </cell>
          <cell r="E15473" t="str">
            <v>N</v>
          </cell>
        </row>
        <row r="15474">
          <cell r="C15474" t="e">
            <v>#DIV/0!</v>
          </cell>
          <cell r="E15474" t="str">
            <v>N</v>
          </cell>
        </row>
        <row r="15475">
          <cell r="C15475" t="e">
            <v>#DIV/0!</v>
          </cell>
          <cell r="E15475" t="str">
            <v>N</v>
          </cell>
        </row>
        <row r="15476">
          <cell r="C15476" t="e">
            <v>#DIV/0!</v>
          </cell>
          <cell r="E15476" t="str">
            <v>N</v>
          </cell>
        </row>
        <row r="15477">
          <cell r="C15477" t="e">
            <v>#DIV/0!</v>
          </cell>
          <cell r="E15477" t="str">
            <v>N</v>
          </cell>
        </row>
        <row r="15478">
          <cell r="C15478" t="e">
            <v>#DIV/0!</v>
          </cell>
          <cell r="E15478" t="str">
            <v>N</v>
          </cell>
        </row>
        <row r="15479">
          <cell r="C15479" t="e">
            <v>#DIV/0!</v>
          </cell>
          <cell r="E15479" t="str">
            <v>N</v>
          </cell>
        </row>
        <row r="15480">
          <cell r="C15480" t="e">
            <v>#DIV/0!</v>
          </cell>
          <cell r="E15480" t="str">
            <v>N</v>
          </cell>
        </row>
        <row r="15481">
          <cell r="C15481" t="e">
            <v>#DIV/0!</v>
          </cell>
          <cell r="E15481" t="str">
            <v>N</v>
          </cell>
        </row>
        <row r="15482">
          <cell r="C15482" t="e">
            <v>#DIV/0!</v>
          </cell>
          <cell r="E15482" t="str">
            <v>N</v>
          </cell>
        </row>
        <row r="15483">
          <cell r="C15483" t="e">
            <v>#DIV/0!</v>
          </cell>
          <cell r="E15483" t="str">
            <v>N</v>
          </cell>
        </row>
        <row r="15484">
          <cell r="C15484" t="e">
            <v>#DIV/0!</v>
          </cell>
          <cell r="E15484" t="str">
            <v>N</v>
          </cell>
        </row>
        <row r="15485">
          <cell r="C15485" t="e">
            <v>#DIV/0!</v>
          </cell>
          <cell r="E15485" t="str">
            <v>N</v>
          </cell>
        </row>
        <row r="15486">
          <cell r="C15486" t="e">
            <v>#DIV/0!</v>
          </cell>
          <cell r="E15486" t="str">
            <v>N</v>
          </cell>
        </row>
        <row r="15487">
          <cell r="C15487" t="e">
            <v>#DIV/0!</v>
          </cell>
          <cell r="E15487" t="str">
            <v>N</v>
          </cell>
        </row>
        <row r="15488">
          <cell r="C15488" t="e">
            <v>#DIV/0!</v>
          </cell>
          <cell r="E15488" t="str">
            <v>N</v>
          </cell>
        </row>
        <row r="15489">
          <cell r="C15489" t="e">
            <v>#DIV/0!</v>
          </cell>
          <cell r="E15489" t="str">
            <v>N</v>
          </cell>
        </row>
        <row r="15490">
          <cell r="C15490" t="e">
            <v>#DIV/0!</v>
          </cell>
          <cell r="E15490" t="str">
            <v>N</v>
          </cell>
        </row>
        <row r="15491">
          <cell r="C15491" t="e">
            <v>#DIV/0!</v>
          </cell>
          <cell r="E15491" t="str">
            <v>N</v>
          </cell>
        </row>
        <row r="15492">
          <cell r="C15492" t="e">
            <v>#DIV/0!</v>
          </cell>
          <cell r="E15492" t="str">
            <v>N</v>
          </cell>
        </row>
        <row r="15493">
          <cell r="C15493" t="e">
            <v>#DIV/0!</v>
          </cell>
          <cell r="E15493" t="str">
            <v>N</v>
          </cell>
        </row>
        <row r="15494">
          <cell r="C15494" t="e">
            <v>#DIV/0!</v>
          </cell>
          <cell r="E15494" t="str">
            <v>N</v>
          </cell>
        </row>
        <row r="15495">
          <cell r="C15495" t="e">
            <v>#DIV/0!</v>
          </cell>
          <cell r="E15495" t="str">
            <v>N</v>
          </cell>
        </row>
        <row r="15496">
          <cell r="C15496" t="e">
            <v>#DIV/0!</v>
          </cell>
          <cell r="E15496" t="str">
            <v>N</v>
          </cell>
        </row>
        <row r="15497">
          <cell r="C15497" t="e">
            <v>#DIV/0!</v>
          </cell>
          <cell r="E15497" t="str">
            <v>N</v>
          </cell>
        </row>
        <row r="15498">
          <cell r="C15498" t="e">
            <v>#DIV/0!</v>
          </cell>
          <cell r="E15498" t="str">
            <v>N</v>
          </cell>
        </row>
        <row r="15499">
          <cell r="C15499" t="e">
            <v>#DIV/0!</v>
          </cell>
          <cell r="E15499" t="str">
            <v>N</v>
          </cell>
        </row>
        <row r="15500">
          <cell r="C15500" t="e">
            <v>#DIV/0!</v>
          </cell>
          <cell r="E15500" t="str">
            <v>N</v>
          </cell>
        </row>
        <row r="15501">
          <cell r="C15501" t="e">
            <v>#DIV/0!</v>
          </cell>
          <cell r="E15501" t="str">
            <v>N</v>
          </cell>
        </row>
        <row r="15502">
          <cell r="C15502" t="e">
            <v>#DIV/0!</v>
          </cell>
          <cell r="E15502" t="str">
            <v>N</v>
          </cell>
        </row>
        <row r="15503">
          <cell r="C15503" t="e">
            <v>#DIV/0!</v>
          </cell>
          <cell r="E15503" t="str">
            <v>N</v>
          </cell>
        </row>
        <row r="15504">
          <cell r="C15504" t="e">
            <v>#DIV/0!</v>
          </cell>
          <cell r="E15504" t="str">
            <v>N</v>
          </cell>
        </row>
        <row r="15505">
          <cell r="C15505" t="e">
            <v>#DIV/0!</v>
          </cell>
          <cell r="E15505" t="str">
            <v>N</v>
          </cell>
        </row>
        <row r="15506">
          <cell r="C15506" t="e">
            <v>#DIV/0!</v>
          </cell>
          <cell r="E15506" t="str">
            <v>N</v>
          </cell>
        </row>
        <row r="15507">
          <cell r="C15507" t="e">
            <v>#DIV/0!</v>
          </cell>
          <cell r="E15507" t="str">
            <v>N</v>
          </cell>
        </row>
        <row r="15508">
          <cell r="C15508" t="e">
            <v>#DIV/0!</v>
          </cell>
          <cell r="E15508" t="str">
            <v>N</v>
          </cell>
        </row>
        <row r="15509">
          <cell r="C15509" t="e">
            <v>#DIV/0!</v>
          </cell>
          <cell r="E15509" t="str">
            <v>N</v>
          </cell>
        </row>
        <row r="15510">
          <cell r="C15510" t="e">
            <v>#DIV/0!</v>
          </cell>
          <cell r="E15510" t="str">
            <v>N</v>
          </cell>
        </row>
        <row r="15511">
          <cell r="C15511" t="e">
            <v>#DIV/0!</v>
          </cell>
          <cell r="E15511" t="str">
            <v>N</v>
          </cell>
        </row>
        <row r="15512">
          <cell r="C15512" t="e">
            <v>#DIV/0!</v>
          </cell>
          <cell r="E15512" t="str">
            <v>N</v>
          </cell>
        </row>
        <row r="15513">
          <cell r="C15513" t="e">
            <v>#DIV/0!</v>
          </cell>
          <cell r="E15513" t="str">
            <v>N</v>
          </cell>
        </row>
        <row r="15514">
          <cell r="C15514" t="e">
            <v>#DIV/0!</v>
          </cell>
          <cell r="E15514" t="str">
            <v>N</v>
          </cell>
        </row>
        <row r="15515">
          <cell r="C15515" t="e">
            <v>#DIV/0!</v>
          </cell>
          <cell r="E15515" t="str">
            <v>N</v>
          </cell>
        </row>
        <row r="15516">
          <cell r="C15516" t="e">
            <v>#DIV/0!</v>
          </cell>
          <cell r="E15516" t="str">
            <v>N</v>
          </cell>
        </row>
        <row r="15517">
          <cell r="C15517" t="e">
            <v>#DIV/0!</v>
          </cell>
          <cell r="E15517" t="str">
            <v>N</v>
          </cell>
        </row>
        <row r="15518">
          <cell r="C15518" t="e">
            <v>#DIV/0!</v>
          </cell>
          <cell r="E15518" t="str">
            <v>N</v>
          </cell>
        </row>
        <row r="15519">
          <cell r="C15519" t="e">
            <v>#DIV/0!</v>
          </cell>
          <cell r="E15519" t="str">
            <v>N</v>
          </cell>
        </row>
        <row r="15520">
          <cell r="C15520" t="e">
            <v>#DIV/0!</v>
          </cell>
          <cell r="E15520" t="str">
            <v>N</v>
          </cell>
        </row>
        <row r="15521">
          <cell r="C15521" t="e">
            <v>#DIV/0!</v>
          </cell>
          <cell r="E15521" t="str">
            <v>N</v>
          </cell>
        </row>
        <row r="15522">
          <cell r="C15522" t="e">
            <v>#DIV/0!</v>
          </cell>
          <cell r="E15522" t="str">
            <v>N</v>
          </cell>
        </row>
        <row r="15523">
          <cell r="C15523" t="e">
            <v>#DIV/0!</v>
          </cell>
          <cell r="E15523" t="str">
            <v>N</v>
          </cell>
        </row>
        <row r="15524">
          <cell r="C15524" t="e">
            <v>#DIV/0!</v>
          </cell>
          <cell r="E15524" t="str">
            <v>N</v>
          </cell>
        </row>
        <row r="15525">
          <cell r="C15525" t="e">
            <v>#DIV/0!</v>
          </cell>
          <cell r="E15525" t="str">
            <v>N</v>
          </cell>
        </row>
        <row r="15526">
          <cell r="C15526" t="e">
            <v>#DIV/0!</v>
          </cell>
          <cell r="E15526" t="str">
            <v>N</v>
          </cell>
        </row>
        <row r="15527">
          <cell r="C15527" t="e">
            <v>#DIV/0!</v>
          </cell>
          <cell r="E15527" t="str">
            <v>N</v>
          </cell>
        </row>
        <row r="15528">
          <cell r="C15528" t="e">
            <v>#DIV/0!</v>
          </cell>
          <cell r="E15528" t="str">
            <v>N</v>
          </cell>
        </row>
        <row r="15529">
          <cell r="C15529" t="e">
            <v>#DIV/0!</v>
          </cell>
          <cell r="E15529" t="str">
            <v>N</v>
          </cell>
        </row>
        <row r="15530">
          <cell r="C15530" t="e">
            <v>#DIV/0!</v>
          </cell>
          <cell r="E15530" t="str">
            <v>N</v>
          </cell>
        </row>
        <row r="15531">
          <cell r="C15531" t="e">
            <v>#DIV/0!</v>
          </cell>
          <cell r="E15531" t="str">
            <v>N</v>
          </cell>
        </row>
        <row r="15532">
          <cell r="C15532" t="e">
            <v>#DIV/0!</v>
          </cell>
          <cell r="E15532" t="str">
            <v>N</v>
          </cell>
        </row>
        <row r="15533">
          <cell r="C15533" t="e">
            <v>#DIV/0!</v>
          </cell>
          <cell r="E15533" t="str">
            <v>N</v>
          </cell>
        </row>
        <row r="15534">
          <cell r="C15534" t="e">
            <v>#DIV/0!</v>
          </cell>
          <cell r="E15534" t="str">
            <v>N</v>
          </cell>
        </row>
        <row r="15535">
          <cell r="C15535" t="e">
            <v>#DIV/0!</v>
          </cell>
          <cell r="E15535" t="str">
            <v>N</v>
          </cell>
        </row>
        <row r="15536">
          <cell r="C15536" t="e">
            <v>#DIV/0!</v>
          </cell>
          <cell r="E15536" t="str">
            <v>N</v>
          </cell>
        </row>
        <row r="15537">
          <cell r="C15537" t="e">
            <v>#DIV/0!</v>
          </cell>
          <cell r="E15537" t="str">
            <v>N</v>
          </cell>
        </row>
        <row r="15538">
          <cell r="C15538" t="e">
            <v>#DIV/0!</v>
          </cell>
          <cell r="E15538" t="str">
            <v>N</v>
          </cell>
        </row>
        <row r="15539">
          <cell r="C15539" t="e">
            <v>#DIV/0!</v>
          </cell>
          <cell r="E15539" t="str">
            <v>N</v>
          </cell>
        </row>
        <row r="15540">
          <cell r="C15540" t="e">
            <v>#DIV/0!</v>
          </cell>
          <cell r="E15540" t="str">
            <v>N</v>
          </cell>
        </row>
        <row r="15541">
          <cell r="C15541" t="e">
            <v>#DIV/0!</v>
          </cell>
          <cell r="E15541" t="str">
            <v>N</v>
          </cell>
        </row>
        <row r="15542">
          <cell r="C15542" t="e">
            <v>#DIV/0!</v>
          </cell>
          <cell r="E15542" t="str">
            <v>N</v>
          </cell>
        </row>
        <row r="15543">
          <cell r="C15543" t="e">
            <v>#DIV/0!</v>
          </cell>
          <cell r="E15543" t="str">
            <v>N</v>
          </cell>
        </row>
        <row r="15544">
          <cell r="C15544" t="e">
            <v>#DIV/0!</v>
          </cell>
          <cell r="E15544" t="str">
            <v>N</v>
          </cell>
        </row>
        <row r="15545">
          <cell r="C15545" t="e">
            <v>#DIV/0!</v>
          </cell>
          <cell r="E15545" t="str">
            <v>N</v>
          </cell>
        </row>
        <row r="15546">
          <cell r="C15546" t="e">
            <v>#DIV/0!</v>
          </cell>
          <cell r="E15546" t="str">
            <v>N</v>
          </cell>
        </row>
        <row r="15547">
          <cell r="C15547" t="e">
            <v>#DIV/0!</v>
          </cell>
          <cell r="E15547" t="str">
            <v>N</v>
          </cell>
        </row>
        <row r="15548">
          <cell r="C15548" t="e">
            <v>#DIV/0!</v>
          </cell>
          <cell r="E15548" t="str">
            <v>N</v>
          </cell>
        </row>
        <row r="15549">
          <cell r="C15549" t="e">
            <v>#DIV/0!</v>
          </cell>
          <cell r="E15549" t="str">
            <v>N</v>
          </cell>
        </row>
        <row r="15550">
          <cell r="C15550" t="e">
            <v>#DIV/0!</v>
          </cell>
          <cell r="E15550" t="str">
            <v>N</v>
          </cell>
        </row>
        <row r="15551">
          <cell r="C15551" t="e">
            <v>#DIV/0!</v>
          </cell>
          <cell r="E15551" t="str">
            <v>N</v>
          </cell>
        </row>
        <row r="15552">
          <cell r="C15552" t="e">
            <v>#DIV/0!</v>
          </cell>
          <cell r="E15552" t="str">
            <v>N</v>
          </cell>
        </row>
        <row r="15553">
          <cell r="C15553" t="e">
            <v>#DIV/0!</v>
          </cell>
          <cell r="E15553" t="str">
            <v>N</v>
          </cell>
        </row>
        <row r="15554">
          <cell r="C15554" t="e">
            <v>#DIV/0!</v>
          </cell>
          <cell r="E15554" t="str">
            <v>N</v>
          </cell>
        </row>
        <row r="15555">
          <cell r="C15555" t="e">
            <v>#DIV/0!</v>
          </cell>
          <cell r="E15555" t="str">
            <v>N</v>
          </cell>
        </row>
        <row r="15556">
          <cell r="C15556" t="e">
            <v>#DIV/0!</v>
          </cell>
          <cell r="E15556" t="str">
            <v>N</v>
          </cell>
        </row>
        <row r="15557">
          <cell r="C15557" t="e">
            <v>#DIV/0!</v>
          </cell>
          <cell r="E15557" t="str">
            <v>N</v>
          </cell>
        </row>
        <row r="15558">
          <cell r="C15558" t="e">
            <v>#DIV/0!</v>
          </cell>
          <cell r="E15558" t="str">
            <v>N</v>
          </cell>
        </row>
        <row r="15559">
          <cell r="C15559" t="e">
            <v>#DIV/0!</v>
          </cell>
          <cell r="E15559" t="str">
            <v>N</v>
          </cell>
        </row>
        <row r="15560">
          <cell r="C15560" t="e">
            <v>#DIV/0!</v>
          </cell>
          <cell r="E15560" t="str">
            <v>N</v>
          </cell>
        </row>
        <row r="15561">
          <cell r="C15561" t="e">
            <v>#DIV/0!</v>
          </cell>
          <cell r="E15561" t="str">
            <v>N</v>
          </cell>
        </row>
        <row r="15562">
          <cell r="C15562" t="e">
            <v>#DIV/0!</v>
          </cell>
          <cell r="E15562" t="str">
            <v>N</v>
          </cell>
        </row>
        <row r="15563">
          <cell r="C15563" t="e">
            <v>#DIV/0!</v>
          </cell>
          <cell r="E15563" t="str">
            <v>N</v>
          </cell>
        </row>
        <row r="15564">
          <cell r="C15564" t="e">
            <v>#DIV/0!</v>
          </cell>
          <cell r="E15564" t="str">
            <v>N</v>
          </cell>
        </row>
        <row r="15565">
          <cell r="C15565" t="e">
            <v>#DIV/0!</v>
          </cell>
          <cell r="E15565" t="str">
            <v>N</v>
          </cell>
        </row>
        <row r="15566">
          <cell r="C15566" t="e">
            <v>#DIV/0!</v>
          </cell>
          <cell r="E15566" t="str">
            <v>N</v>
          </cell>
        </row>
        <row r="15567">
          <cell r="C15567" t="e">
            <v>#DIV/0!</v>
          </cell>
          <cell r="E15567" t="str">
            <v>N</v>
          </cell>
        </row>
        <row r="15568">
          <cell r="C15568" t="e">
            <v>#DIV/0!</v>
          </cell>
          <cell r="E15568" t="str">
            <v>N</v>
          </cell>
        </row>
        <row r="15569">
          <cell r="C15569" t="e">
            <v>#DIV/0!</v>
          </cell>
          <cell r="E15569" t="str">
            <v>N</v>
          </cell>
        </row>
        <row r="15570">
          <cell r="C15570" t="e">
            <v>#DIV/0!</v>
          </cell>
          <cell r="E15570" t="str">
            <v>N</v>
          </cell>
        </row>
        <row r="15571">
          <cell r="C15571" t="e">
            <v>#DIV/0!</v>
          </cell>
          <cell r="E15571" t="str">
            <v>N</v>
          </cell>
        </row>
        <row r="15572">
          <cell r="C15572" t="e">
            <v>#DIV/0!</v>
          </cell>
          <cell r="E15572" t="str">
            <v>N</v>
          </cell>
        </row>
        <row r="15573">
          <cell r="C15573" t="e">
            <v>#DIV/0!</v>
          </cell>
          <cell r="E15573" t="str">
            <v>N</v>
          </cell>
        </row>
        <row r="15574">
          <cell r="C15574" t="e">
            <v>#DIV/0!</v>
          </cell>
          <cell r="E15574" t="str">
            <v>N</v>
          </cell>
        </row>
        <row r="15575">
          <cell r="C15575" t="e">
            <v>#DIV/0!</v>
          </cell>
          <cell r="E15575" t="str">
            <v>N</v>
          </cell>
        </row>
        <row r="15576">
          <cell r="C15576" t="e">
            <v>#DIV/0!</v>
          </cell>
          <cell r="E15576" t="str">
            <v>N</v>
          </cell>
        </row>
        <row r="15577">
          <cell r="C15577" t="e">
            <v>#DIV/0!</v>
          </cell>
          <cell r="E15577" t="str">
            <v>N</v>
          </cell>
        </row>
        <row r="15578">
          <cell r="C15578" t="e">
            <v>#DIV/0!</v>
          </cell>
          <cell r="E15578" t="str">
            <v>N</v>
          </cell>
        </row>
        <row r="15579">
          <cell r="C15579" t="e">
            <v>#DIV/0!</v>
          </cell>
          <cell r="E15579" t="str">
            <v>N</v>
          </cell>
        </row>
        <row r="15580">
          <cell r="C15580" t="e">
            <v>#DIV/0!</v>
          </cell>
          <cell r="E15580" t="str">
            <v>N</v>
          </cell>
        </row>
        <row r="15581">
          <cell r="C15581" t="e">
            <v>#DIV/0!</v>
          </cell>
          <cell r="E15581" t="str">
            <v>N</v>
          </cell>
        </row>
        <row r="15582">
          <cell r="C15582" t="e">
            <v>#DIV/0!</v>
          </cell>
          <cell r="E15582" t="str">
            <v>N</v>
          </cell>
        </row>
        <row r="15583">
          <cell r="C15583" t="e">
            <v>#DIV/0!</v>
          </cell>
          <cell r="E15583" t="str">
            <v>N</v>
          </cell>
        </row>
        <row r="15584">
          <cell r="C15584" t="e">
            <v>#DIV/0!</v>
          </cell>
          <cell r="E15584" t="str">
            <v>N</v>
          </cell>
        </row>
        <row r="15585">
          <cell r="C15585" t="e">
            <v>#DIV/0!</v>
          </cell>
          <cell r="E15585" t="str">
            <v>N</v>
          </cell>
        </row>
        <row r="15586">
          <cell r="C15586" t="e">
            <v>#DIV/0!</v>
          </cell>
          <cell r="E15586" t="str">
            <v>N</v>
          </cell>
        </row>
        <row r="15587">
          <cell r="C15587" t="e">
            <v>#DIV/0!</v>
          </cell>
          <cell r="E15587" t="str">
            <v>N</v>
          </cell>
        </row>
        <row r="15588">
          <cell r="C15588" t="e">
            <v>#DIV/0!</v>
          </cell>
          <cell r="E15588" t="str">
            <v>N</v>
          </cell>
        </row>
        <row r="15589">
          <cell r="C15589" t="e">
            <v>#DIV/0!</v>
          </cell>
          <cell r="E15589" t="str">
            <v>N</v>
          </cell>
        </row>
        <row r="15590">
          <cell r="C15590" t="e">
            <v>#DIV/0!</v>
          </cell>
          <cell r="E15590" t="str">
            <v>N</v>
          </cell>
        </row>
        <row r="15591">
          <cell r="C15591" t="e">
            <v>#DIV/0!</v>
          </cell>
          <cell r="E15591" t="str">
            <v>N</v>
          </cell>
        </row>
        <row r="15592">
          <cell r="C15592" t="e">
            <v>#DIV/0!</v>
          </cell>
          <cell r="E15592" t="str">
            <v>N</v>
          </cell>
        </row>
        <row r="15593">
          <cell r="C15593" t="e">
            <v>#DIV/0!</v>
          </cell>
          <cell r="E15593" t="str">
            <v>N</v>
          </cell>
        </row>
        <row r="15594">
          <cell r="C15594" t="e">
            <v>#DIV/0!</v>
          </cell>
          <cell r="E15594" t="str">
            <v>N</v>
          </cell>
        </row>
        <row r="15595">
          <cell r="C15595" t="e">
            <v>#DIV/0!</v>
          </cell>
          <cell r="E15595" t="str">
            <v>N</v>
          </cell>
        </row>
        <row r="15596">
          <cell r="C15596" t="e">
            <v>#DIV/0!</v>
          </cell>
          <cell r="E15596" t="str">
            <v>N</v>
          </cell>
        </row>
        <row r="15597">
          <cell r="C15597" t="e">
            <v>#DIV/0!</v>
          </cell>
          <cell r="E15597" t="str">
            <v>N</v>
          </cell>
        </row>
        <row r="15598">
          <cell r="C15598" t="e">
            <v>#DIV/0!</v>
          </cell>
          <cell r="E15598" t="str">
            <v>N</v>
          </cell>
        </row>
        <row r="15599">
          <cell r="C15599" t="e">
            <v>#DIV/0!</v>
          </cell>
          <cell r="E15599" t="str">
            <v>N</v>
          </cell>
        </row>
        <row r="15600">
          <cell r="C15600" t="e">
            <v>#DIV/0!</v>
          </cell>
          <cell r="E15600" t="str">
            <v>N</v>
          </cell>
        </row>
        <row r="15601">
          <cell r="C15601" t="e">
            <v>#DIV/0!</v>
          </cell>
          <cell r="E15601" t="str">
            <v>N</v>
          </cell>
        </row>
        <row r="15602">
          <cell r="C15602" t="e">
            <v>#DIV/0!</v>
          </cell>
          <cell r="E15602" t="str">
            <v>N</v>
          </cell>
        </row>
        <row r="15603">
          <cell r="C15603" t="e">
            <v>#DIV/0!</v>
          </cell>
          <cell r="E15603" t="str">
            <v>N</v>
          </cell>
        </row>
        <row r="15604">
          <cell r="C15604" t="e">
            <v>#DIV/0!</v>
          </cell>
          <cell r="E15604" t="str">
            <v>N</v>
          </cell>
        </row>
        <row r="15605">
          <cell r="C15605" t="e">
            <v>#DIV/0!</v>
          </cell>
          <cell r="E15605" t="str">
            <v>N</v>
          </cell>
        </row>
        <row r="15606">
          <cell r="C15606" t="e">
            <v>#DIV/0!</v>
          </cell>
          <cell r="E15606" t="str">
            <v>N</v>
          </cell>
        </row>
        <row r="15607">
          <cell r="C15607" t="e">
            <v>#DIV/0!</v>
          </cell>
          <cell r="E15607" t="str">
            <v>N</v>
          </cell>
        </row>
        <row r="15608">
          <cell r="C15608" t="e">
            <v>#DIV/0!</v>
          </cell>
          <cell r="E15608" t="str">
            <v>N</v>
          </cell>
        </row>
        <row r="15609">
          <cell r="C15609" t="e">
            <v>#DIV/0!</v>
          </cell>
          <cell r="E15609" t="str">
            <v>N</v>
          </cell>
        </row>
        <row r="15610">
          <cell r="C15610" t="e">
            <v>#DIV/0!</v>
          </cell>
          <cell r="E15610" t="str">
            <v>N</v>
          </cell>
        </row>
        <row r="15611">
          <cell r="C15611" t="e">
            <v>#DIV/0!</v>
          </cell>
          <cell r="E15611" t="str">
            <v>N</v>
          </cell>
        </row>
        <row r="15612">
          <cell r="C15612" t="e">
            <v>#DIV/0!</v>
          </cell>
          <cell r="E15612" t="str">
            <v>N</v>
          </cell>
        </row>
        <row r="15613">
          <cell r="C15613" t="e">
            <v>#DIV/0!</v>
          </cell>
          <cell r="E15613" t="str">
            <v>N</v>
          </cell>
        </row>
        <row r="15614">
          <cell r="C15614" t="e">
            <v>#DIV/0!</v>
          </cell>
          <cell r="E15614" t="str">
            <v>N</v>
          </cell>
        </row>
        <row r="15615">
          <cell r="C15615" t="e">
            <v>#DIV/0!</v>
          </cell>
          <cell r="E15615" t="str">
            <v>N</v>
          </cell>
        </row>
        <row r="15616">
          <cell r="C15616" t="e">
            <v>#DIV/0!</v>
          </cell>
          <cell r="E15616" t="str">
            <v>N</v>
          </cell>
        </row>
        <row r="15617">
          <cell r="C15617" t="e">
            <v>#DIV/0!</v>
          </cell>
          <cell r="E15617" t="str">
            <v>N</v>
          </cell>
        </row>
        <row r="15618">
          <cell r="C15618" t="e">
            <v>#DIV/0!</v>
          </cell>
          <cell r="E15618" t="str">
            <v>N</v>
          </cell>
        </row>
        <row r="15619">
          <cell r="C15619" t="e">
            <v>#DIV/0!</v>
          </cell>
          <cell r="E15619" t="str">
            <v>N</v>
          </cell>
        </row>
        <row r="15620">
          <cell r="C15620" t="e">
            <v>#DIV/0!</v>
          </cell>
          <cell r="E15620" t="str">
            <v>N</v>
          </cell>
        </row>
        <row r="15621">
          <cell r="C15621" t="e">
            <v>#DIV/0!</v>
          </cell>
          <cell r="E15621" t="str">
            <v>N</v>
          </cell>
        </row>
        <row r="15622">
          <cell r="C15622" t="e">
            <v>#DIV/0!</v>
          </cell>
          <cell r="E15622" t="str">
            <v>N</v>
          </cell>
        </row>
        <row r="15623">
          <cell r="C15623" t="e">
            <v>#DIV/0!</v>
          </cell>
          <cell r="E15623" t="str">
            <v>N</v>
          </cell>
        </row>
        <row r="15624">
          <cell r="C15624" t="e">
            <v>#DIV/0!</v>
          </cell>
          <cell r="E15624" t="str">
            <v>N</v>
          </cell>
        </row>
        <row r="15625">
          <cell r="C15625" t="e">
            <v>#DIV/0!</v>
          </cell>
          <cell r="E15625" t="str">
            <v>N</v>
          </cell>
        </row>
        <row r="15626">
          <cell r="C15626" t="e">
            <v>#DIV/0!</v>
          </cell>
          <cell r="E15626" t="str">
            <v>N</v>
          </cell>
        </row>
        <row r="15627">
          <cell r="C15627" t="e">
            <v>#DIV/0!</v>
          </cell>
          <cell r="E15627" t="str">
            <v>N</v>
          </cell>
        </row>
        <row r="15628">
          <cell r="C15628" t="e">
            <v>#DIV/0!</v>
          </cell>
          <cell r="E15628" t="str">
            <v>N</v>
          </cell>
        </row>
        <row r="15629">
          <cell r="C15629" t="e">
            <v>#DIV/0!</v>
          </cell>
          <cell r="E15629" t="str">
            <v>N</v>
          </cell>
        </row>
        <row r="15630">
          <cell r="C15630" t="e">
            <v>#DIV/0!</v>
          </cell>
          <cell r="E15630" t="str">
            <v>N</v>
          </cell>
        </row>
        <row r="15631">
          <cell r="C15631" t="e">
            <v>#DIV/0!</v>
          </cell>
          <cell r="E15631" t="str">
            <v>N</v>
          </cell>
        </row>
        <row r="15632">
          <cell r="C15632" t="e">
            <v>#DIV/0!</v>
          </cell>
          <cell r="E15632" t="str">
            <v>N</v>
          </cell>
        </row>
        <row r="15633">
          <cell r="C15633" t="e">
            <v>#DIV/0!</v>
          </cell>
          <cell r="E15633" t="str">
            <v>N</v>
          </cell>
        </row>
        <row r="15634">
          <cell r="C15634" t="e">
            <v>#DIV/0!</v>
          </cell>
          <cell r="E15634" t="str">
            <v>N</v>
          </cell>
        </row>
        <row r="15635">
          <cell r="C15635" t="e">
            <v>#DIV/0!</v>
          </cell>
          <cell r="E15635" t="str">
            <v>N</v>
          </cell>
        </row>
        <row r="15636">
          <cell r="C15636" t="e">
            <v>#DIV/0!</v>
          </cell>
          <cell r="E15636" t="str">
            <v>N</v>
          </cell>
        </row>
        <row r="15637">
          <cell r="C15637" t="e">
            <v>#DIV/0!</v>
          </cell>
          <cell r="E15637" t="str">
            <v>N</v>
          </cell>
        </row>
        <row r="15638">
          <cell r="C15638" t="e">
            <v>#DIV/0!</v>
          </cell>
          <cell r="E15638" t="str">
            <v>N</v>
          </cell>
        </row>
        <row r="15639">
          <cell r="C15639" t="e">
            <v>#DIV/0!</v>
          </cell>
          <cell r="E15639" t="str">
            <v>N</v>
          </cell>
        </row>
        <row r="15640">
          <cell r="C15640" t="e">
            <v>#DIV/0!</v>
          </cell>
          <cell r="E15640" t="str">
            <v>N</v>
          </cell>
        </row>
        <row r="15641">
          <cell r="C15641" t="e">
            <v>#DIV/0!</v>
          </cell>
          <cell r="E15641" t="str">
            <v>N</v>
          </cell>
        </row>
        <row r="15642">
          <cell r="C15642" t="e">
            <v>#DIV/0!</v>
          </cell>
          <cell r="E15642" t="str">
            <v>N</v>
          </cell>
        </row>
        <row r="15643">
          <cell r="C15643" t="e">
            <v>#DIV/0!</v>
          </cell>
          <cell r="E15643" t="str">
            <v>N</v>
          </cell>
        </row>
        <row r="15644">
          <cell r="C15644" t="e">
            <v>#DIV/0!</v>
          </cell>
          <cell r="E15644" t="str">
            <v>N</v>
          </cell>
        </row>
        <row r="15645">
          <cell r="C15645" t="e">
            <v>#DIV/0!</v>
          </cell>
          <cell r="E15645" t="str">
            <v>N</v>
          </cell>
        </row>
        <row r="15646">
          <cell r="C15646" t="e">
            <v>#DIV/0!</v>
          </cell>
          <cell r="E15646" t="str">
            <v>N</v>
          </cell>
        </row>
        <row r="15647">
          <cell r="C15647" t="e">
            <v>#DIV/0!</v>
          </cell>
          <cell r="E15647" t="str">
            <v>N</v>
          </cell>
        </row>
        <row r="15648">
          <cell r="C15648" t="e">
            <v>#DIV/0!</v>
          </cell>
          <cell r="E15648" t="str">
            <v>N</v>
          </cell>
        </row>
        <row r="15649">
          <cell r="C15649" t="e">
            <v>#DIV/0!</v>
          </cell>
          <cell r="E15649" t="str">
            <v>N</v>
          </cell>
        </row>
        <row r="15650">
          <cell r="C15650" t="e">
            <v>#DIV/0!</v>
          </cell>
          <cell r="E15650" t="str">
            <v>N</v>
          </cell>
        </row>
        <row r="15651">
          <cell r="C15651" t="e">
            <v>#DIV/0!</v>
          </cell>
          <cell r="E15651" t="str">
            <v>N</v>
          </cell>
        </row>
        <row r="15652">
          <cell r="C15652" t="e">
            <v>#DIV/0!</v>
          </cell>
          <cell r="E15652" t="str">
            <v>N</v>
          </cell>
        </row>
        <row r="15653">
          <cell r="C15653" t="e">
            <v>#DIV/0!</v>
          </cell>
          <cell r="E15653" t="str">
            <v>N</v>
          </cell>
        </row>
        <row r="15654">
          <cell r="C15654" t="e">
            <v>#DIV/0!</v>
          </cell>
          <cell r="E15654" t="str">
            <v>N</v>
          </cell>
        </row>
        <row r="15655">
          <cell r="C15655" t="e">
            <v>#DIV/0!</v>
          </cell>
          <cell r="E15655" t="str">
            <v>N</v>
          </cell>
        </row>
        <row r="15656">
          <cell r="C15656" t="e">
            <v>#DIV/0!</v>
          </cell>
          <cell r="E15656" t="str">
            <v>N</v>
          </cell>
        </row>
        <row r="15657">
          <cell r="C15657" t="e">
            <v>#DIV/0!</v>
          </cell>
          <cell r="E15657" t="str">
            <v>N</v>
          </cell>
        </row>
        <row r="15658">
          <cell r="C15658" t="e">
            <v>#DIV/0!</v>
          </cell>
          <cell r="E15658" t="str">
            <v>N</v>
          </cell>
        </row>
        <row r="15659">
          <cell r="C15659" t="e">
            <v>#DIV/0!</v>
          </cell>
          <cell r="E15659" t="str">
            <v>N</v>
          </cell>
        </row>
        <row r="15660">
          <cell r="C15660" t="e">
            <v>#DIV/0!</v>
          </cell>
          <cell r="E15660" t="str">
            <v>N</v>
          </cell>
        </row>
        <row r="15661">
          <cell r="C15661" t="e">
            <v>#DIV/0!</v>
          </cell>
          <cell r="E15661" t="str">
            <v>N</v>
          </cell>
        </row>
        <row r="15662">
          <cell r="C15662" t="e">
            <v>#DIV/0!</v>
          </cell>
          <cell r="E15662" t="str">
            <v>N</v>
          </cell>
        </row>
        <row r="15663">
          <cell r="C15663" t="e">
            <v>#DIV/0!</v>
          </cell>
          <cell r="E15663" t="str">
            <v>N</v>
          </cell>
        </row>
        <row r="15664">
          <cell r="C15664" t="e">
            <v>#DIV/0!</v>
          </cell>
          <cell r="E15664" t="str">
            <v>N</v>
          </cell>
        </row>
        <row r="15665">
          <cell r="C15665" t="e">
            <v>#DIV/0!</v>
          </cell>
          <cell r="E15665" t="str">
            <v>N</v>
          </cell>
        </row>
        <row r="15666">
          <cell r="C15666" t="e">
            <v>#DIV/0!</v>
          </cell>
          <cell r="E15666" t="str">
            <v>N</v>
          </cell>
        </row>
        <row r="15667">
          <cell r="C15667" t="e">
            <v>#DIV/0!</v>
          </cell>
          <cell r="E15667" t="str">
            <v>N</v>
          </cell>
        </row>
        <row r="15668">
          <cell r="C15668" t="e">
            <v>#DIV/0!</v>
          </cell>
          <cell r="E15668" t="str">
            <v>N</v>
          </cell>
        </row>
        <row r="15669">
          <cell r="C15669" t="e">
            <v>#DIV/0!</v>
          </cell>
          <cell r="E15669" t="str">
            <v>N</v>
          </cell>
        </row>
        <row r="15670">
          <cell r="C15670" t="e">
            <v>#DIV/0!</v>
          </cell>
          <cell r="E15670" t="str">
            <v>N</v>
          </cell>
        </row>
        <row r="15671">
          <cell r="C15671" t="e">
            <v>#DIV/0!</v>
          </cell>
          <cell r="E15671" t="str">
            <v>N</v>
          </cell>
        </row>
        <row r="15672">
          <cell r="C15672" t="e">
            <v>#DIV/0!</v>
          </cell>
          <cell r="E15672" t="str">
            <v>N</v>
          </cell>
        </row>
        <row r="15673">
          <cell r="C15673" t="e">
            <v>#DIV/0!</v>
          </cell>
          <cell r="E15673" t="str">
            <v>N</v>
          </cell>
        </row>
        <row r="15674">
          <cell r="C15674" t="e">
            <v>#DIV/0!</v>
          </cell>
          <cell r="E15674" t="str">
            <v>N</v>
          </cell>
        </row>
        <row r="15675">
          <cell r="C15675" t="e">
            <v>#DIV/0!</v>
          </cell>
          <cell r="E15675" t="str">
            <v>N</v>
          </cell>
        </row>
        <row r="15676">
          <cell r="C15676" t="e">
            <v>#DIV/0!</v>
          </cell>
          <cell r="E15676" t="str">
            <v>N</v>
          </cell>
        </row>
        <row r="15677">
          <cell r="C15677" t="e">
            <v>#DIV/0!</v>
          </cell>
          <cell r="E15677" t="str">
            <v>N</v>
          </cell>
        </row>
        <row r="15678">
          <cell r="C15678" t="e">
            <v>#DIV/0!</v>
          </cell>
          <cell r="E15678" t="str">
            <v>N</v>
          </cell>
        </row>
        <row r="15679">
          <cell r="C15679" t="e">
            <v>#DIV/0!</v>
          </cell>
          <cell r="E15679" t="str">
            <v>N</v>
          </cell>
        </row>
        <row r="15680">
          <cell r="C15680" t="e">
            <v>#DIV/0!</v>
          </cell>
          <cell r="E15680" t="str">
            <v>N</v>
          </cell>
        </row>
        <row r="15681">
          <cell r="C15681" t="e">
            <v>#DIV/0!</v>
          </cell>
          <cell r="E15681" t="str">
            <v>N</v>
          </cell>
        </row>
        <row r="15682">
          <cell r="C15682" t="e">
            <v>#DIV/0!</v>
          </cell>
          <cell r="E15682" t="str">
            <v>N</v>
          </cell>
        </row>
        <row r="15683">
          <cell r="C15683" t="e">
            <v>#DIV/0!</v>
          </cell>
          <cell r="E15683" t="str">
            <v>N</v>
          </cell>
        </row>
        <row r="15684">
          <cell r="C15684" t="e">
            <v>#DIV/0!</v>
          </cell>
          <cell r="E15684" t="str">
            <v>N</v>
          </cell>
        </row>
        <row r="15685">
          <cell r="C15685" t="e">
            <v>#DIV/0!</v>
          </cell>
          <cell r="E15685" t="str">
            <v>N</v>
          </cell>
        </row>
        <row r="15686">
          <cell r="C15686" t="e">
            <v>#DIV/0!</v>
          </cell>
          <cell r="E15686" t="str">
            <v>N</v>
          </cell>
        </row>
        <row r="15687">
          <cell r="C15687" t="e">
            <v>#DIV/0!</v>
          </cell>
          <cell r="E15687" t="str">
            <v>N</v>
          </cell>
        </row>
        <row r="15688">
          <cell r="C15688" t="e">
            <v>#DIV/0!</v>
          </cell>
          <cell r="E15688" t="str">
            <v>N</v>
          </cell>
        </row>
        <row r="15689">
          <cell r="C15689" t="e">
            <v>#DIV/0!</v>
          </cell>
          <cell r="E15689" t="str">
            <v>N</v>
          </cell>
        </row>
        <row r="15690">
          <cell r="C15690" t="e">
            <v>#DIV/0!</v>
          </cell>
          <cell r="E15690" t="str">
            <v>N</v>
          </cell>
        </row>
        <row r="15691">
          <cell r="C15691" t="e">
            <v>#DIV/0!</v>
          </cell>
          <cell r="E15691" t="str">
            <v>N</v>
          </cell>
        </row>
        <row r="15692">
          <cell r="C15692" t="e">
            <v>#DIV/0!</v>
          </cell>
          <cell r="E15692" t="str">
            <v>N</v>
          </cell>
        </row>
        <row r="15693">
          <cell r="C15693" t="e">
            <v>#DIV/0!</v>
          </cell>
          <cell r="E15693" t="str">
            <v>N</v>
          </cell>
        </row>
        <row r="15694">
          <cell r="C15694" t="e">
            <v>#DIV/0!</v>
          </cell>
          <cell r="E15694" t="str">
            <v>N</v>
          </cell>
        </row>
        <row r="15695">
          <cell r="C15695" t="e">
            <v>#DIV/0!</v>
          </cell>
          <cell r="E15695" t="str">
            <v>N</v>
          </cell>
        </row>
        <row r="15696">
          <cell r="C15696" t="e">
            <v>#DIV/0!</v>
          </cell>
          <cell r="E15696" t="str">
            <v>N</v>
          </cell>
        </row>
        <row r="15697">
          <cell r="C15697" t="e">
            <v>#DIV/0!</v>
          </cell>
          <cell r="E15697" t="str">
            <v>N</v>
          </cell>
        </row>
        <row r="15698">
          <cell r="C15698" t="e">
            <v>#DIV/0!</v>
          </cell>
          <cell r="E15698" t="str">
            <v>N</v>
          </cell>
        </row>
        <row r="15699">
          <cell r="C15699" t="e">
            <v>#DIV/0!</v>
          </cell>
          <cell r="E15699" t="str">
            <v>N</v>
          </cell>
        </row>
        <row r="15700">
          <cell r="C15700" t="e">
            <v>#DIV/0!</v>
          </cell>
          <cell r="E15700" t="str">
            <v>N</v>
          </cell>
        </row>
        <row r="15701">
          <cell r="C15701" t="e">
            <v>#DIV/0!</v>
          </cell>
          <cell r="E15701" t="str">
            <v>N</v>
          </cell>
        </row>
        <row r="15702">
          <cell r="C15702" t="e">
            <v>#DIV/0!</v>
          </cell>
          <cell r="E15702" t="str">
            <v>N</v>
          </cell>
        </row>
        <row r="15703">
          <cell r="C15703" t="e">
            <v>#DIV/0!</v>
          </cell>
          <cell r="E15703" t="str">
            <v>N</v>
          </cell>
        </row>
        <row r="15704">
          <cell r="C15704" t="e">
            <v>#DIV/0!</v>
          </cell>
          <cell r="E15704" t="str">
            <v>N</v>
          </cell>
        </row>
        <row r="15705">
          <cell r="C15705" t="e">
            <v>#DIV/0!</v>
          </cell>
          <cell r="E15705" t="str">
            <v>N</v>
          </cell>
        </row>
        <row r="15706">
          <cell r="C15706" t="e">
            <v>#DIV/0!</v>
          </cell>
          <cell r="E15706" t="str">
            <v>N</v>
          </cell>
        </row>
        <row r="15707">
          <cell r="C15707" t="e">
            <v>#DIV/0!</v>
          </cell>
          <cell r="E15707" t="str">
            <v>N</v>
          </cell>
        </row>
        <row r="15708">
          <cell r="C15708" t="e">
            <v>#DIV/0!</v>
          </cell>
          <cell r="E15708" t="str">
            <v>N</v>
          </cell>
        </row>
        <row r="15709">
          <cell r="C15709" t="e">
            <v>#DIV/0!</v>
          </cell>
          <cell r="E15709" t="str">
            <v>N</v>
          </cell>
        </row>
        <row r="15710">
          <cell r="C15710" t="e">
            <v>#DIV/0!</v>
          </cell>
          <cell r="E15710" t="str">
            <v>N</v>
          </cell>
        </row>
        <row r="15711">
          <cell r="C15711" t="e">
            <v>#DIV/0!</v>
          </cell>
          <cell r="E15711" t="str">
            <v>N</v>
          </cell>
        </row>
        <row r="15712">
          <cell r="C15712" t="e">
            <v>#DIV/0!</v>
          </cell>
          <cell r="E15712" t="str">
            <v>N</v>
          </cell>
        </row>
        <row r="15713">
          <cell r="C15713" t="e">
            <v>#DIV/0!</v>
          </cell>
          <cell r="E15713" t="str">
            <v>N</v>
          </cell>
        </row>
        <row r="15714">
          <cell r="C15714" t="e">
            <v>#DIV/0!</v>
          </cell>
          <cell r="E15714" t="str">
            <v>N</v>
          </cell>
        </row>
        <row r="15715">
          <cell r="C15715" t="e">
            <v>#DIV/0!</v>
          </cell>
          <cell r="E15715" t="str">
            <v>N</v>
          </cell>
        </row>
        <row r="15716">
          <cell r="C15716" t="e">
            <v>#DIV/0!</v>
          </cell>
          <cell r="E15716" t="str">
            <v>N</v>
          </cell>
        </row>
        <row r="15717">
          <cell r="C15717" t="e">
            <v>#DIV/0!</v>
          </cell>
          <cell r="E15717" t="str">
            <v>N</v>
          </cell>
        </row>
        <row r="15718">
          <cell r="C15718" t="e">
            <v>#DIV/0!</v>
          </cell>
          <cell r="E15718" t="str">
            <v>N</v>
          </cell>
        </row>
        <row r="15719">
          <cell r="C15719" t="e">
            <v>#DIV/0!</v>
          </cell>
          <cell r="E15719" t="str">
            <v>N</v>
          </cell>
        </row>
        <row r="15720">
          <cell r="C15720" t="e">
            <v>#DIV/0!</v>
          </cell>
          <cell r="E15720" t="str">
            <v>N</v>
          </cell>
        </row>
        <row r="15721">
          <cell r="C15721" t="e">
            <v>#DIV/0!</v>
          </cell>
          <cell r="E15721" t="str">
            <v>N</v>
          </cell>
        </row>
        <row r="15722">
          <cell r="C15722" t="e">
            <v>#DIV/0!</v>
          </cell>
          <cell r="E15722" t="str">
            <v>N</v>
          </cell>
        </row>
        <row r="15723">
          <cell r="C15723" t="e">
            <v>#DIV/0!</v>
          </cell>
          <cell r="E15723" t="str">
            <v>N</v>
          </cell>
        </row>
        <row r="15724">
          <cell r="C15724" t="e">
            <v>#DIV/0!</v>
          </cell>
          <cell r="E15724" t="str">
            <v>N</v>
          </cell>
        </row>
        <row r="15725">
          <cell r="C15725" t="e">
            <v>#DIV/0!</v>
          </cell>
          <cell r="E15725" t="str">
            <v>N</v>
          </cell>
        </row>
        <row r="15726">
          <cell r="C15726" t="e">
            <v>#DIV/0!</v>
          </cell>
          <cell r="E15726" t="str">
            <v>N</v>
          </cell>
        </row>
        <row r="15727">
          <cell r="C15727" t="e">
            <v>#DIV/0!</v>
          </cell>
          <cell r="E15727" t="str">
            <v>N</v>
          </cell>
        </row>
        <row r="15728">
          <cell r="C15728" t="e">
            <v>#DIV/0!</v>
          </cell>
          <cell r="E15728" t="str">
            <v>N</v>
          </cell>
        </row>
        <row r="15729">
          <cell r="C15729" t="e">
            <v>#DIV/0!</v>
          </cell>
          <cell r="E15729" t="str">
            <v>N</v>
          </cell>
        </row>
        <row r="15730">
          <cell r="C15730" t="e">
            <v>#DIV/0!</v>
          </cell>
          <cell r="E15730" t="str">
            <v>N</v>
          </cell>
        </row>
        <row r="15731">
          <cell r="C15731" t="e">
            <v>#DIV/0!</v>
          </cell>
          <cell r="E15731" t="str">
            <v>N</v>
          </cell>
        </row>
        <row r="15732">
          <cell r="C15732" t="e">
            <v>#DIV/0!</v>
          </cell>
          <cell r="E15732" t="str">
            <v>N</v>
          </cell>
        </row>
        <row r="15733">
          <cell r="C15733" t="e">
            <v>#DIV/0!</v>
          </cell>
          <cell r="E15733" t="str">
            <v>N</v>
          </cell>
        </row>
        <row r="15734">
          <cell r="C15734" t="e">
            <v>#DIV/0!</v>
          </cell>
          <cell r="E15734" t="str">
            <v>N</v>
          </cell>
        </row>
        <row r="15735">
          <cell r="C15735" t="e">
            <v>#DIV/0!</v>
          </cell>
          <cell r="E15735" t="str">
            <v>N</v>
          </cell>
        </row>
        <row r="15736">
          <cell r="C15736" t="e">
            <v>#DIV/0!</v>
          </cell>
          <cell r="E15736" t="str">
            <v>N</v>
          </cell>
        </row>
        <row r="15737">
          <cell r="C15737" t="e">
            <v>#DIV/0!</v>
          </cell>
          <cell r="E15737" t="str">
            <v>N</v>
          </cell>
        </row>
        <row r="15738">
          <cell r="C15738" t="e">
            <v>#DIV/0!</v>
          </cell>
          <cell r="E15738" t="str">
            <v>N</v>
          </cell>
        </row>
        <row r="15739">
          <cell r="C15739" t="e">
            <v>#DIV/0!</v>
          </cell>
          <cell r="E15739" t="str">
            <v>N</v>
          </cell>
        </row>
        <row r="15740">
          <cell r="C15740" t="e">
            <v>#DIV/0!</v>
          </cell>
          <cell r="E15740" t="str">
            <v>N</v>
          </cell>
        </row>
        <row r="15741">
          <cell r="C15741" t="e">
            <v>#DIV/0!</v>
          </cell>
          <cell r="E15741" t="str">
            <v>N</v>
          </cell>
        </row>
        <row r="15742">
          <cell r="C15742" t="e">
            <v>#DIV/0!</v>
          </cell>
          <cell r="E15742" t="str">
            <v>N</v>
          </cell>
        </row>
        <row r="15743">
          <cell r="C15743" t="e">
            <v>#DIV/0!</v>
          </cell>
          <cell r="E15743" t="str">
            <v>N</v>
          </cell>
        </row>
        <row r="15744">
          <cell r="C15744" t="e">
            <v>#DIV/0!</v>
          </cell>
          <cell r="E15744" t="str">
            <v>N</v>
          </cell>
        </row>
        <row r="15745">
          <cell r="C15745" t="e">
            <v>#DIV/0!</v>
          </cell>
          <cell r="E15745" t="str">
            <v>N</v>
          </cell>
        </row>
        <row r="15746">
          <cell r="C15746" t="e">
            <v>#DIV/0!</v>
          </cell>
          <cell r="E15746" t="str">
            <v>N</v>
          </cell>
        </row>
        <row r="15747">
          <cell r="C15747" t="e">
            <v>#DIV/0!</v>
          </cell>
          <cell r="E15747" t="str">
            <v>N</v>
          </cell>
        </row>
        <row r="15748">
          <cell r="C15748" t="e">
            <v>#DIV/0!</v>
          </cell>
          <cell r="E15748" t="str">
            <v>N</v>
          </cell>
        </row>
        <row r="15749">
          <cell r="C15749" t="e">
            <v>#DIV/0!</v>
          </cell>
          <cell r="E15749" t="str">
            <v>N</v>
          </cell>
        </row>
        <row r="15750">
          <cell r="C15750" t="e">
            <v>#DIV/0!</v>
          </cell>
          <cell r="E15750" t="str">
            <v>N</v>
          </cell>
        </row>
        <row r="15751">
          <cell r="C15751" t="e">
            <v>#DIV/0!</v>
          </cell>
          <cell r="E15751" t="str">
            <v>N</v>
          </cell>
        </row>
        <row r="15752">
          <cell r="C15752" t="e">
            <v>#DIV/0!</v>
          </cell>
          <cell r="E15752" t="str">
            <v>N</v>
          </cell>
        </row>
        <row r="15753">
          <cell r="C15753" t="e">
            <v>#DIV/0!</v>
          </cell>
          <cell r="E15753" t="str">
            <v>N</v>
          </cell>
        </row>
        <row r="15754">
          <cell r="C15754" t="e">
            <v>#DIV/0!</v>
          </cell>
          <cell r="E15754" t="str">
            <v>N</v>
          </cell>
        </row>
        <row r="15755">
          <cell r="C15755" t="e">
            <v>#DIV/0!</v>
          </cell>
          <cell r="E15755" t="str">
            <v>N</v>
          </cell>
        </row>
        <row r="15756">
          <cell r="C15756" t="e">
            <v>#DIV/0!</v>
          </cell>
          <cell r="E15756" t="str">
            <v>N</v>
          </cell>
        </row>
        <row r="15757">
          <cell r="C15757" t="e">
            <v>#DIV/0!</v>
          </cell>
          <cell r="E15757" t="str">
            <v>N</v>
          </cell>
        </row>
        <row r="15758">
          <cell r="C15758" t="e">
            <v>#DIV/0!</v>
          </cell>
          <cell r="E15758" t="str">
            <v>N</v>
          </cell>
        </row>
        <row r="15759">
          <cell r="C15759" t="e">
            <v>#DIV/0!</v>
          </cell>
          <cell r="E15759" t="str">
            <v>N</v>
          </cell>
        </row>
        <row r="15760">
          <cell r="C15760" t="e">
            <v>#DIV/0!</v>
          </cell>
          <cell r="E15760" t="str">
            <v>N</v>
          </cell>
        </row>
        <row r="15761">
          <cell r="C15761" t="e">
            <v>#DIV/0!</v>
          </cell>
          <cell r="E15761" t="str">
            <v>N</v>
          </cell>
        </row>
        <row r="15762">
          <cell r="C15762" t="e">
            <v>#DIV/0!</v>
          </cell>
          <cell r="E15762" t="str">
            <v>N</v>
          </cell>
        </row>
        <row r="15763">
          <cell r="C15763" t="e">
            <v>#DIV/0!</v>
          </cell>
          <cell r="E15763" t="str">
            <v>N</v>
          </cell>
        </row>
        <row r="15764">
          <cell r="C15764" t="e">
            <v>#DIV/0!</v>
          </cell>
          <cell r="E15764" t="str">
            <v>N</v>
          </cell>
        </row>
        <row r="15765">
          <cell r="C15765" t="e">
            <v>#DIV/0!</v>
          </cell>
          <cell r="E15765" t="str">
            <v>N</v>
          </cell>
        </row>
        <row r="15766">
          <cell r="C15766" t="e">
            <v>#DIV/0!</v>
          </cell>
          <cell r="E15766" t="str">
            <v>N</v>
          </cell>
        </row>
        <row r="15767">
          <cell r="C15767" t="e">
            <v>#DIV/0!</v>
          </cell>
          <cell r="E15767" t="str">
            <v>N</v>
          </cell>
        </row>
        <row r="15768">
          <cell r="C15768" t="e">
            <v>#DIV/0!</v>
          </cell>
          <cell r="E15768" t="str">
            <v>N</v>
          </cell>
        </row>
        <row r="15769">
          <cell r="C15769" t="e">
            <v>#DIV/0!</v>
          </cell>
          <cell r="E15769" t="str">
            <v>N</v>
          </cell>
        </row>
        <row r="15770">
          <cell r="C15770" t="e">
            <v>#DIV/0!</v>
          </cell>
          <cell r="E15770" t="str">
            <v>N</v>
          </cell>
        </row>
        <row r="15771">
          <cell r="C15771" t="e">
            <v>#DIV/0!</v>
          </cell>
          <cell r="E15771" t="str">
            <v>N</v>
          </cell>
        </row>
        <row r="15772">
          <cell r="C15772" t="e">
            <v>#DIV/0!</v>
          </cell>
          <cell r="E15772" t="str">
            <v>N</v>
          </cell>
        </row>
        <row r="15773">
          <cell r="C15773" t="e">
            <v>#DIV/0!</v>
          </cell>
          <cell r="E15773" t="str">
            <v>N</v>
          </cell>
        </row>
        <row r="15774">
          <cell r="C15774" t="e">
            <v>#DIV/0!</v>
          </cell>
          <cell r="E15774" t="str">
            <v>N</v>
          </cell>
        </row>
        <row r="15775">
          <cell r="C15775" t="e">
            <v>#DIV/0!</v>
          </cell>
          <cell r="E15775" t="str">
            <v>N</v>
          </cell>
        </row>
        <row r="15776">
          <cell r="C15776" t="e">
            <v>#DIV/0!</v>
          </cell>
          <cell r="E15776" t="str">
            <v>N</v>
          </cell>
        </row>
        <row r="15777">
          <cell r="C15777" t="e">
            <v>#DIV/0!</v>
          </cell>
          <cell r="E15777" t="str">
            <v>N</v>
          </cell>
        </row>
        <row r="15778">
          <cell r="C15778" t="e">
            <v>#DIV/0!</v>
          </cell>
          <cell r="E15778" t="str">
            <v>N</v>
          </cell>
        </row>
        <row r="15779">
          <cell r="C15779" t="e">
            <v>#DIV/0!</v>
          </cell>
          <cell r="E15779" t="str">
            <v>N</v>
          </cell>
        </row>
        <row r="15780">
          <cell r="C15780" t="e">
            <v>#DIV/0!</v>
          </cell>
          <cell r="E15780" t="str">
            <v>N</v>
          </cell>
        </row>
        <row r="15781">
          <cell r="C15781" t="e">
            <v>#DIV/0!</v>
          </cell>
          <cell r="E15781" t="str">
            <v>N</v>
          </cell>
        </row>
        <row r="15782">
          <cell r="C15782" t="e">
            <v>#DIV/0!</v>
          </cell>
          <cell r="E15782" t="str">
            <v>N</v>
          </cell>
        </row>
        <row r="15783">
          <cell r="C15783" t="e">
            <v>#DIV/0!</v>
          </cell>
          <cell r="E15783" t="str">
            <v>N</v>
          </cell>
        </row>
        <row r="15784">
          <cell r="C15784" t="e">
            <v>#DIV/0!</v>
          </cell>
          <cell r="E15784" t="str">
            <v>N</v>
          </cell>
        </row>
        <row r="15785">
          <cell r="C15785" t="e">
            <v>#DIV/0!</v>
          </cell>
          <cell r="E15785" t="str">
            <v>N</v>
          </cell>
        </row>
        <row r="15786">
          <cell r="C15786" t="e">
            <v>#DIV/0!</v>
          </cell>
          <cell r="E15786" t="str">
            <v>N</v>
          </cell>
        </row>
        <row r="15787">
          <cell r="C15787" t="e">
            <v>#DIV/0!</v>
          </cell>
          <cell r="E15787" t="str">
            <v>N</v>
          </cell>
        </row>
        <row r="15788">
          <cell r="C15788" t="e">
            <v>#DIV/0!</v>
          </cell>
          <cell r="E15788" t="str">
            <v>N</v>
          </cell>
        </row>
        <row r="15789">
          <cell r="C15789" t="e">
            <v>#DIV/0!</v>
          </cell>
          <cell r="E15789" t="str">
            <v>N</v>
          </cell>
        </row>
        <row r="15790">
          <cell r="C15790" t="e">
            <v>#DIV/0!</v>
          </cell>
          <cell r="E15790" t="str">
            <v>N</v>
          </cell>
        </row>
        <row r="15791">
          <cell r="C15791" t="e">
            <v>#DIV/0!</v>
          </cell>
          <cell r="E15791" t="str">
            <v>N</v>
          </cell>
        </row>
        <row r="15792">
          <cell r="C15792" t="e">
            <v>#DIV/0!</v>
          </cell>
          <cell r="E15792" t="str">
            <v>N</v>
          </cell>
        </row>
        <row r="15793">
          <cell r="C15793" t="e">
            <v>#DIV/0!</v>
          </cell>
          <cell r="E15793" t="str">
            <v>N</v>
          </cell>
        </row>
        <row r="15794">
          <cell r="C15794" t="e">
            <v>#DIV/0!</v>
          </cell>
          <cell r="E15794" t="str">
            <v>N</v>
          </cell>
        </row>
        <row r="15795">
          <cell r="C15795" t="e">
            <v>#DIV/0!</v>
          </cell>
          <cell r="E15795" t="str">
            <v>N</v>
          </cell>
        </row>
        <row r="15796">
          <cell r="C15796" t="e">
            <v>#DIV/0!</v>
          </cell>
          <cell r="E15796" t="str">
            <v>N</v>
          </cell>
        </row>
        <row r="15797">
          <cell r="C15797" t="e">
            <v>#DIV/0!</v>
          </cell>
          <cell r="E15797" t="str">
            <v>N</v>
          </cell>
        </row>
        <row r="15798">
          <cell r="C15798" t="e">
            <v>#DIV/0!</v>
          </cell>
          <cell r="E15798" t="str">
            <v>N</v>
          </cell>
        </row>
        <row r="15799">
          <cell r="C15799" t="e">
            <v>#DIV/0!</v>
          </cell>
          <cell r="E15799" t="str">
            <v>N</v>
          </cell>
        </row>
        <row r="15800">
          <cell r="C15800" t="e">
            <v>#DIV/0!</v>
          </cell>
          <cell r="E15800" t="str">
            <v>N</v>
          </cell>
        </row>
        <row r="15801">
          <cell r="C15801" t="e">
            <v>#DIV/0!</v>
          </cell>
          <cell r="E15801" t="str">
            <v>N</v>
          </cell>
        </row>
        <row r="15802">
          <cell r="C15802" t="e">
            <v>#DIV/0!</v>
          </cell>
          <cell r="E15802" t="str">
            <v>N</v>
          </cell>
        </row>
        <row r="15803">
          <cell r="C15803" t="e">
            <v>#DIV/0!</v>
          </cell>
          <cell r="E15803" t="str">
            <v>N</v>
          </cell>
        </row>
        <row r="15804">
          <cell r="C15804" t="e">
            <v>#DIV/0!</v>
          </cell>
          <cell r="E15804" t="str">
            <v>N</v>
          </cell>
        </row>
        <row r="15805">
          <cell r="C15805" t="e">
            <v>#DIV/0!</v>
          </cell>
          <cell r="E15805" t="str">
            <v>N</v>
          </cell>
        </row>
        <row r="15806">
          <cell r="C15806" t="e">
            <v>#DIV/0!</v>
          </cell>
          <cell r="E15806" t="str">
            <v>N</v>
          </cell>
        </row>
        <row r="15807">
          <cell r="C15807" t="e">
            <v>#DIV/0!</v>
          </cell>
          <cell r="E15807" t="str">
            <v>N</v>
          </cell>
        </row>
        <row r="15808">
          <cell r="C15808" t="e">
            <v>#DIV/0!</v>
          </cell>
          <cell r="E15808" t="str">
            <v>N</v>
          </cell>
        </row>
        <row r="15809">
          <cell r="C15809" t="e">
            <v>#DIV/0!</v>
          </cell>
          <cell r="E15809" t="str">
            <v>N</v>
          </cell>
        </row>
        <row r="15810">
          <cell r="C15810" t="e">
            <v>#DIV/0!</v>
          </cell>
          <cell r="E15810" t="str">
            <v>N</v>
          </cell>
        </row>
        <row r="15811">
          <cell r="C15811" t="e">
            <v>#DIV/0!</v>
          </cell>
          <cell r="E15811" t="str">
            <v>N</v>
          </cell>
        </row>
        <row r="15812">
          <cell r="C15812" t="e">
            <v>#DIV/0!</v>
          </cell>
          <cell r="E15812" t="str">
            <v>N</v>
          </cell>
        </row>
        <row r="15813">
          <cell r="C15813" t="e">
            <v>#DIV/0!</v>
          </cell>
          <cell r="E15813" t="str">
            <v>N</v>
          </cell>
        </row>
        <row r="15814">
          <cell r="C15814" t="e">
            <v>#DIV/0!</v>
          </cell>
          <cell r="E15814" t="str">
            <v>N</v>
          </cell>
        </row>
        <row r="15815">
          <cell r="C15815" t="e">
            <v>#DIV/0!</v>
          </cell>
          <cell r="E15815" t="str">
            <v>N</v>
          </cell>
        </row>
        <row r="15816">
          <cell r="C15816" t="e">
            <v>#DIV/0!</v>
          </cell>
          <cell r="E15816" t="str">
            <v>N</v>
          </cell>
        </row>
        <row r="15817">
          <cell r="C15817" t="e">
            <v>#DIV/0!</v>
          </cell>
          <cell r="E15817" t="str">
            <v>N</v>
          </cell>
        </row>
        <row r="15818">
          <cell r="C15818" t="e">
            <v>#DIV/0!</v>
          </cell>
          <cell r="E15818" t="str">
            <v>N</v>
          </cell>
        </row>
        <row r="15819">
          <cell r="C15819" t="e">
            <v>#DIV/0!</v>
          </cell>
          <cell r="E15819" t="str">
            <v>N</v>
          </cell>
        </row>
        <row r="15820">
          <cell r="C15820" t="e">
            <v>#DIV/0!</v>
          </cell>
          <cell r="E15820" t="str">
            <v>N</v>
          </cell>
        </row>
        <row r="15821">
          <cell r="C15821" t="e">
            <v>#DIV/0!</v>
          </cell>
          <cell r="E15821" t="str">
            <v>N</v>
          </cell>
        </row>
        <row r="15822">
          <cell r="C15822" t="e">
            <v>#DIV/0!</v>
          </cell>
          <cell r="E15822" t="str">
            <v>N</v>
          </cell>
        </row>
        <row r="15823">
          <cell r="C15823" t="e">
            <v>#DIV/0!</v>
          </cell>
          <cell r="E15823" t="str">
            <v>N</v>
          </cell>
        </row>
        <row r="15824">
          <cell r="C15824" t="e">
            <v>#DIV/0!</v>
          </cell>
          <cell r="E15824" t="str">
            <v>N</v>
          </cell>
        </row>
        <row r="15825">
          <cell r="C15825" t="e">
            <v>#DIV/0!</v>
          </cell>
          <cell r="E15825" t="str">
            <v>N</v>
          </cell>
        </row>
        <row r="15826">
          <cell r="C15826" t="e">
            <v>#DIV/0!</v>
          </cell>
          <cell r="E15826" t="str">
            <v>N</v>
          </cell>
        </row>
        <row r="15827">
          <cell r="C15827" t="e">
            <v>#DIV/0!</v>
          </cell>
          <cell r="E15827" t="str">
            <v>N</v>
          </cell>
        </row>
        <row r="15828">
          <cell r="C15828" t="e">
            <v>#DIV/0!</v>
          </cell>
          <cell r="E15828" t="str">
            <v>N</v>
          </cell>
        </row>
        <row r="15829">
          <cell r="C15829" t="e">
            <v>#DIV/0!</v>
          </cell>
          <cell r="E15829" t="str">
            <v>N</v>
          </cell>
        </row>
        <row r="15830">
          <cell r="C15830" t="e">
            <v>#DIV/0!</v>
          </cell>
          <cell r="E15830" t="str">
            <v>N</v>
          </cell>
        </row>
        <row r="15831">
          <cell r="C15831" t="e">
            <v>#DIV/0!</v>
          </cell>
          <cell r="E15831" t="str">
            <v>N</v>
          </cell>
        </row>
        <row r="15832">
          <cell r="C15832" t="e">
            <v>#DIV/0!</v>
          </cell>
          <cell r="E15832" t="str">
            <v>N</v>
          </cell>
        </row>
        <row r="15833">
          <cell r="C15833" t="e">
            <v>#DIV/0!</v>
          </cell>
          <cell r="E15833" t="str">
            <v>N</v>
          </cell>
        </row>
        <row r="15834">
          <cell r="C15834" t="e">
            <v>#DIV/0!</v>
          </cell>
          <cell r="E15834" t="str">
            <v>N</v>
          </cell>
        </row>
        <row r="15835">
          <cell r="C15835" t="e">
            <v>#DIV/0!</v>
          </cell>
          <cell r="E15835" t="str">
            <v>N</v>
          </cell>
        </row>
        <row r="15836">
          <cell r="C15836" t="e">
            <v>#DIV/0!</v>
          </cell>
          <cell r="E15836" t="str">
            <v>N</v>
          </cell>
        </row>
        <row r="15837">
          <cell r="C15837" t="e">
            <v>#DIV/0!</v>
          </cell>
          <cell r="E15837" t="str">
            <v>N</v>
          </cell>
        </row>
        <row r="15838">
          <cell r="C15838" t="e">
            <v>#DIV/0!</v>
          </cell>
          <cell r="E15838" t="str">
            <v>N</v>
          </cell>
        </row>
        <row r="15839">
          <cell r="C15839" t="e">
            <v>#DIV/0!</v>
          </cell>
          <cell r="E15839" t="str">
            <v>N</v>
          </cell>
        </row>
        <row r="15840">
          <cell r="C15840" t="e">
            <v>#DIV/0!</v>
          </cell>
          <cell r="E15840" t="str">
            <v>N</v>
          </cell>
        </row>
        <row r="15841">
          <cell r="C15841" t="e">
            <v>#DIV/0!</v>
          </cell>
          <cell r="E15841" t="str">
            <v>N</v>
          </cell>
        </row>
        <row r="15842">
          <cell r="C15842" t="e">
            <v>#DIV/0!</v>
          </cell>
          <cell r="E15842" t="str">
            <v>N</v>
          </cell>
        </row>
        <row r="15843">
          <cell r="C15843" t="e">
            <v>#DIV/0!</v>
          </cell>
          <cell r="E15843" t="str">
            <v>N</v>
          </cell>
        </row>
        <row r="15844">
          <cell r="C15844" t="e">
            <v>#DIV/0!</v>
          </cell>
          <cell r="E15844" t="str">
            <v>N</v>
          </cell>
        </row>
        <row r="15845">
          <cell r="C15845" t="e">
            <v>#DIV/0!</v>
          </cell>
          <cell r="E15845" t="str">
            <v>N</v>
          </cell>
        </row>
        <row r="15846">
          <cell r="C15846" t="e">
            <v>#DIV/0!</v>
          </cell>
          <cell r="E15846" t="str">
            <v>N</v>
          </cell>
        </row>
        <row r="15847">
          <cell r="C15847" t="e">
            <v>#DIV/0!</v>
          </cell>
          <cell r="E15847" t="str">
            <v>N</v>
          </cell>
        </row>
        <row r="15848">
          <cell r="C15848" t="e">
            <v>#DIV/0!</v>
          </cell>
          <cell r="E15848" t="str">
            <v>N</v>
          </cell>
        </row>
        <row r="15849">
          <cell r="C15849" t="e">
            <v>#DIV/0!</v>
          </cell>
          <cell r="E15849" t="str">
            <v>N</v>
          </cell>
        </row>
        <row r="15850">
          <cell r="C15850" t="e">
            <v>#DIV/0!</v>
          </cell>
          <cell r="E15850" t="str">
            <v>N</v>
          </cell>
        </row>
        <row r="15851">
          <cell r="C15851" t="e">
            <v>#DIV/0!</v>
          </cell>
          <cell r="E15851" t="str">
            <v>N</v>
          </cell>
        </row>
        <row r="15852">
          <cell r="C15852" t="e">
            <v>#DIV/0!</v>
          </cell>
          <cell r="E15852" t="str">
            <v>N</v>
          </cell>
        </row>
        <row r="15853">
          <cell r="C15853" t="e">
            <v>#DIV/0!</v>
          </cell>
          <cell r="E15853" t="str">
            <v>N</v>
          </cell>
        </row>
        <row r="15854">
          <cell r="C15854" t="e">
            <v>#DIV/0!</v>
          </cell>
          <cell r="E15854" t="str">
            <v>N</v>
          </cell>
        </row>
        <row r="15855">
          <cell r="C15855" t="e">
            <v>#DIV/0!</v>
          </cell>
          <cell r="E15855" t="str">
            <v>N</v>
          </cell>
        </row>
        <row r="15856">
          <cell r="C15856" t="e">
            <v>#DIV/0!</v>
          </cell>
          <cell r="E15856" t="str">
            <v>N</v>
          </cell>
        </row>
        <row r="15857">
          <cell r="C15857" t="e">
            <v>#DIV/0!</v>
          </cell>
          <cell r="E15857" t="str">
            <v>N</v>
          </cell>
        </row>
        <row r="15858">
          <cell r="C15858" t="e">
            <v>#DIV/0!</v>
          </cell>
          <cell r="E15858" t="str">
            <v>N</v>
          </cell>
        </row>
        <row r="15859">
          <cell r="C15859" t="e">
            <v>#DIV/0!</v>
          </cell>
          <cell r="E15859" t="str">
            <v>N</v>
          </cell>
        </row>
        <row r="15860">
          <cell r="C15860" t="e">
            <v>#DIV/0!</v>
          </cell>
          <cell r="E15860" t="str">
            <v>N</v>
          </cell>
        </row>
        <row r="15861">
          <cell r="C15861" t="e">
            <v>#DIV/0!</v>
          </cell>
          <cell r="E15861" t="str">
            <v>N</v>
          </cell>
        </row>
        <row r="15862">
          <cell r="C15862" t="e">
            <v>#DIV/0!</v>
          </cell>
          <cell r="E15862" t="str">
            <v>N</v>
          </cell>
        </row>
        <row r="15863">
          <cell r="C15863" t="e">
            <v>#DIV/0!</v>
          </cell>
          <cell r="E15863" t="str">
            <v>N</v>
          </cell>
        </row>
        <row r="15864">
          <cell r="C15864" t="e">
            <v>#DIV/0!</v>
          </cell>
          <cell r="E15864" t="str">
            <v>N</v>
          </cell>
        </row>
        <row r="15865">
          <cell r="C15865" t="e">
            <v>#DIV/0!</v>
          </cell>
          <cell r="E15865" t="str">
            <v>N</v>
          </cell>
        </row>
        <row r="15866">
          <cell r="C15866" t="e">
            <v>#DIV/0!</v>
          </cell>
          <cell r="E15866" t="str">
            <v>N</v>
          </cell>
        </row>
        <row r="15867">
          <cell r="C15867" t="e">
            <v>#DIV/0!</v>
          </cell>
          <cell r="E15867" t="str">
            <v>N</v>
          </cell>
        </row>
        <row r="15868">
          <cell r="C15868" t="e">
            <v>#DIV/0!</v>
          </cell>
          <cell r="E15868" t="str">
            <v>N</v>
          </cell>
        </row>
        <row r="15869">
          <cell r="C15869" t="e">
            <v>#DIV/0!</v>
          </cell>
          <cell r="E15869" t="str">
            <v>N</v>
          </cell>
        </row>
        <row r="15870">
          <cell r="C15870" t="e">
            <v>#DIV/0!</v>
          </cell>
          <cell r="E15870" t="str">
            <v>N</v>
          </cell>
        </row>
        <row r="15871">
          <cell r="C15871" t="e">
            <v>#DIV/0!</v>
          </cell>
          <cell r="E15871" t="str">
            <v>N</v>
          </cell>
        </row>
        <row r="15872">
          <cell r="C15872" t="e">
            <v>#DIV/0!</v>
          </cell>
          <cell r="E15872" t="str">
            <v>N</v>
          </cell>
        </row>
        <row r="15873">
          <cell r="C15873" t="e">
            <v>#DIV/0!</v>
          </cell>
          <cell r="E15873" t="str">
            <v>N</v>
          </cell>
        </row>
        <row r="15874">
          <cell r="C15874" t="e">
            <v>#DIV/0!</v>
          </cell>
          <cell r="E15874" t="str">
            <v>N</v>
          </cell>
        </row>
        <row r="15875">
          <cell r="C15875" t="e">
            <v>#DIV/0!</v>
          </cell>
          <cell r="E15875" t="str">
            <v>N</v>
          </cell>
        </row>
        <row r="15876">
          <cell r="C15876" t="e">
            <v>#DIV/0!</v>
          </cell>
          <cell r="E15876" t="str">
            <v>N</v>
          </cell>
        </row>
        <row r="15877">
          <cell r="C15877" t="e">
            <v>#DIV/0!</v>
          </cell>
          <cell r="E15877" t="str">
            <v>N</v>
          </cell>
        </row>
        <row r="15878">
          <cell r="C15878" t="e">
            <v>#DIV/0!</v>
          </cell>
          <cell r="E15878" t="str">
            <v>N</v>
          </cell>
        </row>
        <row r="15879">
          <cell r="C15879" t="e">
            <v>#DIV/0!</v>
          </cell>
          <cell r="E15879" t="str">
            <v>N</v>
          </cell>
        </row>
        <row r="15880">
          <cell r="C15880" t="e">
            <v>#DIV/0!</v>
          </cell>
          <cell r="E15880" t="str">
            <v>N</v>
          </cell>
        </row>
        <row r="15881">
          <cell r="C15881" t="e">
            <v>#DIV/0!</v>
          </cell>
          <cell r="E15881" t="str">
            <v>N</v>
          </cell>
        </row>
        <row r="15882">
          <cell r="C15882" t="e">
            <v>#DIV/0!</v>
          </cell>
          <cell r="E15882" t="str">
            <v>N</v>
          </cell>
        </row>
        <row r="15883">
          <cell r="C15883" t="e">
            <v>#DIV/0!</v>
          </cell>
          <cell r="E15883" t="str">
            <v>N</v>
          </cell>
        </row>
        <row r="15884">
          <cell r="C15884" t="e">
            <v>#DIV/0!</v>
          </cell>
          <cell r="E15884" t="str">
            <v>N</v>
          </cell>
        </row>
        <row r="15885">
          <cell r="C15885" t="e">
            <v>#DIV/0!</v>
          </cell>
          <cell r="E15885" t="str">
            <v>N</v>
          </cell>
        </row>
        <row r="15886">
          <cell r="C15886" t="e">
            <v>#DIV/0!</v>
          </cell>
          <cell r="E15886" t="str">
            <v>N</v>
          </cell>
        </row>
        <row r="15887">
          <cell r="C15887" t="e">
            <v>#DIV/0!</v>
          </cell>
          <cell r="E15887" t="str">
            <v>N</v>
          </cell>
        </row>
        <row r="15888">
          <cell r="C15888" t="e">
            <v>#DIV/0!</v>
          </cell>
          <cell r="E15888" t="str">
            <v>N</v>
          </cell>
        </row>
        <row r="15889">
          <cell r="C15889" t="e">
            <v>#DIV/0!</v>
          </cell>
          <cell r="E15889" t="str">
            <v>N</v>
          </cell>
        </row>
        <row r="15890">
          <cell r="C15890" t="e">
            <v>#DIV/0!</v>
          </cell>
          <cell r="E15890" t="str">
            <v>N</v>
          </cell>
        </row>
        <row r="15891">
          <cell r="C15891" t="e">
            <v>#DIV/0!</v>
          </cell>
          <cell r="E15891" t="str">
            <v>N</v>
          </cell>
        </row>
        <row r="15892">
          <cell r="C15892" t="e">
            <v>#DIV/0!</v>
          </cell>
          <cell r="E15892" t="str">
            <v>N</v>
          </cell>
        </row>
        <row r="15893">
          <cell r="C15893" t="e">
            <v>#DIV/0!</v>
          </cell>
          <cell r="E15893" t="str">
            <v>N</v>
          </cell>
        </row>
        <row r="15894">
          <cell r="C15894" t="e">
            <v>#DIV/0!</v>
          </cell>
          <cell r="E15894" t="str">
            <v>N</v>
          </cell>
        </row>
        <row r="15895">
          <cell r="C15895" t="e">
            <v>#DIV/0!</v>
          </cell>
          <cell r="E15895" t="str">
            <v>N</v>
          </cell>
        </row>
        <row r="15896">
          <cell r="C15896" t="e">
            <v>#DIV/0!</v>
          </cell>
          <cell r="E15896" t="str">
            <v>N</v>
          </cell>
        </row>
        <row r="15897">
          <cell r="C15897" t="e">
            <v>#DIV/0!</v>
          </cell>
          <cell r="E15897" t="str">
            <v>N</v>
          </cell>
        </row>
        <row r="15898">
          <cell r="C15898" t="e">
            <v>#DIV/0!</v>
          </cell>
          <cell r="E15898" t="str">
            <v>N</v>
          </cell>
        </row>
        <row r="15899">
          <cell r="C15899" t="e">
            <v>#DIV/0!</v>
          </cell>
          <cell r="E15899" t="str">
            <v>N</v>
          </cell>
        </row>
        <row r="15900">
          <cell r="C15900" t="e">
            <v>#DIV/0!</v>
          </cell>
          <cell r="E15900" t="str">
            <v>N</v>
          </cell>
        </row>
        <row r="15901">
          <cell r="C15901" t="e">
            <v>#DIV/0!</v>
          </cell>
          <cell r="E15901" t="str">
            <v>N</v>
          </cell>
        </row>
        <row r="15902">
          <cell r="C15902" t="e">
            <v>#DIV/0!</v>
          </cell>
          <cell r="E15902" t="str">
            <v>N</v>
          </cell>
        </row>
        <row r="15903">
          <cell r="C15903" t="e">
            <v>#DIV/0!</v>
          </cell>
          <cell r="E15903" t="str">
            <v>N</v>
          </cell>
        </row>
        <row r="15904">
          <cell r="C15904" t="e">
            <v>#DIV/0!</v>
          </cell>
          <cell r="E15904" t="str">
            <v>N</v>
          </cell>
        </row>
        <row r="15905">
          <cell r="C15905" t="e">
            <v>#DIV/0!</v>
          </cell>
          <cell r="E15905" t="str">
            <v>N</v>
          </cell>
        </row>
        <row r="15906">
          <cell r="C15906" t="e">
            <v>#DIV/0!</v>
          </cell>
          <cell r="E15906" t="str">
            <v>N</v>
          </cell>
        </row>
        <row r="15907">
          <cell r="C15907" t="e">
            <v>#DIV/0!</v>
          </cell>
          <cell r="E15907" t="str">
            <v>N</v>
          </cell>
        </row>
        <row r="15908">
          <cell r="C15908" t="e">
            <v>#DIV/0!</v>
          </cell>
          <cell r="E15908" t="str">
            <v>N</v>
          </cell>
        </row>
        <row r="15909">
          <cell r="C15909" t="e">
            <v>#DIV/0!</v>
          </cell>
          <cell r="E15909" t="str">
            <v>N</v>
          </cell>
        </row>
        <row r="15910">
          <cell r="C15910" t="e">
            <v>#DIV/0!</v>
          </cell>
          <cell r="E15910" t="str">
            <v>N</v>
          </cell>
        </row>
        <row r="15911">
          <cell r="C15911" t="e">
            <v>#DIV/0!</v>
          </cell>
          <cell r="E15911" t="str">
            <v>N</v>
          </cell>
        </row>
        <row r="15912">
          <cell r="C15912" t="e">
            <v>#DIV/0!</v>
          </cell>
          <cell r="E15912" t="str">
            <v>N</v>
          </cell>
        </row>
        <row r="15913">
          <cell r="C15913" t="e">
            <v>#DIV/0!</v>
          </cell>
          <cell r="E15913" t="str">
            <v>N</v>
          </cell>
        </row>
        <row r="15914">
          <cell r="C15914" t="e">
            <v>#DIV/0!</v>
          </cell>
          <cell r="E15914" t="str">
            <v>N</v>
          </cell>
        </row>
        <row r="15915">
          <cell r="C15915" t="e">
            <v>#DIV/0!</v>
          </cell>
          <cell r="E15915" t="str">
            <v>N</v>
          </cell>
        </row>
        <row r="15916">
          <cell r="C15916" t="e">
            <v>#DIV/0!</v>
          </cell>
          <cell r="E15916" t="str">
            <v>N</v>
          </cell>
        </row>
        <row r="15917">
          <cell r="C15917" t="e">
            <v>#DIV/0!</v>
          </cell>
          <cell r="E15917" t="str">
            <v>N</v>
          </cell>
        </row>
        <row r="15918">
          <cell r="C15918" t="e">
            <v>#DIV/0!</v>
          </cell>
          <cell r="E15918" t="str">
            <v>N</v>
          </cell>
        </row>
        <row r="15919">
          <cell r="C15919" t="e">
            <v>#DIV/0!</v>
          </cell>
          <cell r="E15919" t="str">
            <v>N</v>
          </cell>
        </row>
        <row r="15920">
          <cell r="C15920" t="e">
            <v>#DIV/0!</v>
          </cell>
          <cell r="E15920" t="str">
            <v>N</v>
          </cell>
        </row>
        <row r="15921">
          <cell r="C15921" t="e">
            <v>#DIV/0!</v>
          </cell>
          <cell r="E15921" t="str">
            <v>N</v>
          </cell>
        </row>
        <row r="15922">
          <cell r="C15922" t="e">
            <v>#DIV/0!</v>
          </cell>
          <cell r="E15922" t="str">
            <v>N</v>
          </cell>
        </row>
        <row r="15923">
          <cell r="C15923" t="e">
            <v>#DIV/0!</v>
          </cell>
          <cell r="E15923" t="str">
            <v>N</v>
          </cell>
        </row>
        <row r="15924">
          <cell r="C15924" t="e">
            <v>#DIV/0!</v>
          </cell>
          <cell r="E15924" t="str">
            <v>N</v>
          </cell>
        </row>
        <row r="15925">
          <cell r="C15925" t="e">
            <v>#DIV/0!</v>
          </cell>
          <cell r="E15925" t="str">
            <v>N</v>
          </cell>
        </row>
        <row r="15926">
          <cell r="C15926" t="e">
            <v>#DIV/0!</v>
          </cell>
          <cell r="E15926" t="str">
            <v>N</v>
          </cell>
        </row>
        <row r="15927">
          <cell r="C15927" t="e">
            <v>#DIV/0!</v>
          </cell>
          <cell r="E15927" t="str">
            <v>N</v>
          </cell>
        </row>
        <row r="15928">
          <cell r="C15928" t="e">
            <v>#DIV/0!</v>
          </cell>
          <cell r="E15928" t="str">
            <v>N</v>
          </cell>
        </row>
        <row r="15929">
          <cell r="C15929" t="e">
            <v>#DIV/0!</v>
          </cell>
          <cell r="E15929" t="str">
            <v>N</v>
          </cell>
        </row>
        <row r="15930">
          <cell r="C15930" t="e">
            <v>#DIV/0!</v>
          </cell>
          <cell r="E15930" t="str">
            <v>N</v>
          </cell>
        </row>
        <row r="15931">
          <cell r="C15931" t="e">
            <v>#DIV/0!</v>
          </cell>
          <cell r="E15931" t="str">
            <v>N</v>
          </cell>
        </row>
        <row r="15932">
          <cell r="C15932" t="e">
            <v>#DIV/0!</v>
          </cell>
          <cell r="E15932" t="str">
            <v>N</v>
          </cell>
        </row>
        <row r="15933">
          <cell r="C15933" t="e">
            <v>#DIV/0!</v>
          </cell>
          <cell r="E15933" t="str">
            <v>N</v>
          </cell>
        </row>
        <row r="15934">
          <cell r="C15934" t="e">
            <v>#DIV/0!</v>
          </cell>
          <cell r="E15934" t="str">
            <v>N</v>
          </cell>
        </row>
        <row r="15935">
          <cell r="C15935" t="e">
            <v>#DIV/0!</v>
          </cell>
          <cell r="E15935" t="str">
            <v>N</v>
          </cell>
        </row>
        <row r="15936">
          <cell r="C15936" t="e">
            <v>#DIV/0!</v>
          </cell>
          <cell r="E15936" t="str">
            <v>N</v>
          </cell>
        </row>
        <row r="15937">
          <cell r="C15937" t="e">
            <v>#DIV/0!</v>
          </cell>
          <cell r="E15937" t="str">
            <v>N</v>
          </cell>
        </row>
        <row r="15938">
          <cell r="C15938" t="e">
            <v>#DIV/0!</v>
          </cell>
          <cell r="E15938" t="str">
            <v>N</v>
          </cell>
        </row>
        <row r="15939">
          <cell r="C15939" t="e">
            <v>#DIV/0!</v>
          </cell>
          <cell r="E15939" t="str">
            <v>N</v>
          </cell>
        </row>
        <row r="15940">
          <cell r="C15940" t="e">
            <v>#DIV/0!</v>
          </cell>
          <cell r="E15940" t="str">
            <v>N</v>
          </cell>
        </row>
        <row r="15941">
          <cell r="C15941" t="e">
            <v>#DIV/0!</v>
          </cell>
          <cell r="E15941" t="str">
            <v>N</v>
          </cell>
        </row>
        <row r="15942">
          <cell r="C15942" t="e">
            <v>#DIV/0!</v>
          </cell>
          <cell r="E15942" t="str">
            <v>N</v>
          </cell>
        </row>
        <row r="15943">
          <cell r="C15943" t="e">
            <v>#DIV/0!</v>
          </cell>
          <cell r="E15943" t="str">
            <v>N</v>
          </cell>
        </row>
        <row r="15944">
          <cell r="C15944" t="e">
            <v>#DIV/0!</v>
          </cell>
          <cell r="E15944" t="str">
            <v>N</v>
          </cell>
        </row>
        <row r="15945">
          <cell r="C15945" t="e">
            <v>#DIV/0!</v>
          </cell>
          <cell r="E15945" t="str">
            <v>N</v>
          </cell>
        </row>
        <row r="15946">
          <cell r="C15946" t="e">
            <v>#DIV/0!</v>
          </cell>
          <cell r="E15946" t="str">
            <v>N</v>
          </cell>
        </row>
        <row r="15947">
          <cell r="C15947" t="e">
            <v>#DIV/0!</v>
          </cell>
          <cell r="E15947" t="str">
            <v>N</v>
          </cell>
        </row>
        <row r="15948">
          <cell r="C15948" t="e">
            <v>#DIV/0!</v>
          </cell>
          <cell r="E15948" t="str">
            <v>N</v>
          </cell>
        </row>
        <row r="15949">
          <cell r="C15949" t="e">
            <v>#DIV/0!</v>
          </cell>
          <cell r="E15949" t="str">
            <v>N</v>
          </cell>
        </row>
        <row r="15950">
          <cell r="C15950" t="e">
            <v>#DIV/0!</v>
          </cell>
          <cell r="E15950" t="str">
            <v>N</v>
          </cell>
        </row>
        <row r="15951">
          <cell r="C15951" t="e">
            <v>#DIV/0!</v>
          </cell>
          <cell r="E15951" t="str">
            <v>N</v>
          </cell>
        </row>
        <row r="15952">
          <cell r="C15952" t="e">
            <v>#DIV/0!</v>
          </cell>
          <cell r="E15952" t="str">
            <v>N</v>
          </cell>
        </row>
        <row r="15953">
          <cell r="C15953" t="e">
            <v>#DIV/0!</v>
          </cell>
          <cell r="E15953" t="str">
            <v>N</v>
          </cell>
        </row>
        <row r="15954">
          <cell r="C15954" t="e">
            <v>#DIV/0!</v>
          </cell>
          <cell r="E15954" t="str">
            <v>N</v>
          </cell>
        </row>
        <row r="15955">
          <cell r="C15955" t="e">
            <v>#DIV/0!</v>
          </cell>
          <cell r="E15955" t="str">
            <v>N</v>
          </cell>
        </row>
        <row r="15956">
          <cell r="C15956" t="e">
            <v>#DIV/0!</v>
          </cell>
          <cell r="E15956" t="str">
            <v>N</v>
          </cell>
        </row>
        <row r="15957">
          <cell r="C15957" t="e">
            <v>#DIV/0!</v>
          </cell>
          <cell r="E15957" t="str">
            <v>N</v>
          </cell>
        </row>
        <row r="15958">
          <cell r="C15958" t="e">
            <v>#DIV/0!</v>
          </cell>
          <cell r="E15958" t="str">
            <v>N</v>
          </cell>
        </row>
        <row r="15959">
          <cell r="C15959" t="e">
            <v>#DIV/0!</v>
          </cell>
          <cell r="E15959" t="str">
            <v>N</v>
          </cell>
        </row>
        <row r="15960">
          <cell r="C15960" t="e">
            <v>#DIV/0!</v>
          </cell>
          <cell r="E15960" t="str">
            <v>N</v>
          </cell>
        </row>
        <row r="15961">
          <cell r="C15961" t="e">
            <v>#DIV/0!</v>
          </cell>
          <cell r="E15961" t="str">
            <v>N</v>
          </cell>
        </row>
        <row r="15962">
          <cell r="C15962" t="e">
            <v>#DIV/0!</v>
          </cell>
          <cell r="E15962" t="str">
            <v>N</v>
          </cell>
        </row>
        <row r="15963">
          <cell r="C15963" t="e">
            <v>#DIV/0!</v>
          </cell>
          <cell r="E15963" t="str">
            <v>N</v>
          </cell>
        </row>
        <row r="15964">
          <cell r="C15964" t="e">
            <v>#DIV/0!</v>
          </cell>
          <cell r="E15964" t="str">
            <v>N</v>
          </cell>
        </row>
        <row r="15965">
          <cell r="C15965" t="e">
            <v>#DIV/0!</v>
          </cell>
          <cell r="E15965" t="str">
            <v>N</v>
          </cell>
        </row>
        <row r="15966">
          <cell r="C15966" t="e">
            <v>#DIV/0!</v>
          </cell>
          <cell r="E15966" t="str">
            <v>N</v>
          </cell>
        </row>
        <row r="15967">
          <cell r="C15967" t="e">
            <v>#DIV/0!</v>
          </cell>
          <cell r="E15967" t="str">
            <v>N</v>
          </cell>
        </row>
        <row r="15968">
          <cell r="C15968" t="e">
            <v>#DIV/0!</v>
          </cell>
          <cell r="E15968" t="str">
            <v>N</v>
          </cell>
        </row>
        <row r="15969">
          <cell r="C15969" t="e">
            <v>#DIV/0!</v>
          </cell>
          <cell r="E15969" t="str">
            <v>N</v>
          </cell>
        </row>
        <row r="15970">
          <cell r="C15970" t="e">
            <v>#DIV/0!</v>
          </cell>
          <cell r="E15970" t="str">
            <v>N</v>
          </cell>
        </row>
        <row r="15971">
          <cell r="C15971" t="e">
            <v>#DIV/0!</v>
          </cell>
          <cell r="E15971" t="str">
            <v>N</v>
          </cell>
        </row>
        <row r="15972">
          <cell r="C15972" t="e">
            <v>#DIV/0!</v>
          </cell>
          <cell r="E15972" t="str">
            <v>N</v>
          </cell>
        </row>
        <row r="15973">
          <cell r="C15973" t="e">
            <v>#DIV/0!</v>
          </cell>
          <cell r="E15973" t="str">
            <v>N</v>
          </cell>
        </row>
        <row r="15974">
          <cell r="C15974" t="e">
            <v>#DIV/0!</v>
          </cell>
          <cell r="E15974" t="str">
            <v>N</v>
          </cell>
        </row>
        <row r="15975">
          <cell r="C15975" t="e">
            <v>#DIV/0!</v>
          </cell>
          <cell r="E15975" t="str">
            <v>N</v>
          </cell>
        </row>
        <row r="15976">
          <cell r="C15976" t="e">
            <v>#DIV/0!</v>
          </cell>
          <cell r="E15976" t="str">
            <v>N</v>
          </cell>
        </row>
        <row r="15977">
          <cell r="C15977" t="e">
            <v>#DIV/0!</v>
          </cell>
          <cell r="E15977" t="str">
            <v>N</v>
          </cell>
        </row>
        <row r="15978">
          <cell r="C15978" t="e">
            <v>#DIV/0!</v>
          </cell>
          <cell r="E15978" t="str">
            <v>N</v>
          </cell>
        </row>
        <row r="15979">
          <cell r="C15979" t="e">
            <v>#DIV/0!</v>
          </cell>
          <cell r="E15979" t="str">
            <v>N</v>
          </cell>
        </row>
        <row r="15980">
          <cell r="C15980" t="e">
            <v>#DIV/0!</v>
          </cell>
          <cell r="E15980" t="str">
            <v>N</v>
          </cell>
        </row>
        <row r="15981">
          <cell r="C15981" t="e">
            <v>#DIV/0!</v>
          </cell>
          <cell r="E15981" t="str">
            <v>N</v>
          </cell>
        </row>
        <row r="15982">
          <cell r="C15982" t="e">
            <v>#DIV/0!</v>
          </cell>
          <cell r="E15982" t="str">
            <v>N</v>
          </cell>
        </row>
        <row r="15983">
          <cell r="C15983" t="e">
            <v>#DIV/0!</v>
          </cell>
          <cell r="E15983" t="str">
            <v>N</v>
          </cell>
        </row>
        <row r="15984">
          <cell r="C15984" t="e">
            <v>#DIV/0!</v>
          </cell>
          <cell r="E15984" t="str">
            <v>N</v>
          </cell>
        </row>
        <row r="15985">
          <cell r="C15985" t="e">
            <v>#DIV/0!</v>
          </cell>
          <cell r="E15985" t="str">
            <v>N</v>
          </cell>
        </row>
        <row r="15986">
          <cell r="C15986" t="e">
            <v>#DIV/0!</v>
          </cell>
          <cell r="E15986" t="str">
            <v>N</v>
          </cell>
        </row>
        <row r="15987">
          <cell r="C15987" t="e">
            <v>#DIV/0!</v>
          </cell>
          <cell r="E15987" t="str">
            <v>N</v>
          </cell>
        </row>
        <row r="15988">
          <cell r="C15988" t="e">
            <v>#DIV/0!</v>
          </cell>
          <cell r="E15988" t="str">
            <v>N</v>
          </cell>
        </row>
        <row r="15989">
          <cell r="C15989" t="e">
            <v>#DIV/0!</v>
          </cell>
          <cell r="E15989" t="str">
            <v>N</v>
          </cell>
        </row>
        <row r="15990">
          <cell r="C15990" t="e">
            <v>#DIV/0!</v>
          </cell>
          <cell r="E15990" t="str">
            <v>N</v>
          </cell>
        </row>
        <row r="15991">
          <cell r="C15991" t="e">
            <v>#DIV/0!</v>
          </cell>
          <cell r="E15991" t="str">
            <v>N</v>
          </cell>
        </row>
        <row r="15992">
          <cell r="C15992" t="e">
            <v>#DIV/0!</v>
          </cell>
          <cell r="E15992" t="str">
            <v>N</v>
          </cell>
        </row>
        <row r="15993">
          <cell r="C15993" t="e">
            <v>#DIV/0!</v>
          </cell>
          <cell r="E15993" t="str">
            <v>N</v>
          </cell>
        </row>
        <row r="15994">
          <cell r="C15994" t="e">
            <v>#DIV/0!</v>
          </cell>
          <cell r="E15994" t="str">
            <v>N</v>
          </cell>
        </row>
        <row r="15995">
          <cell r="C15995" t="e">
            <v>#DIV/0!</v>
          </cell>
          <cell r="E15995" t="str">
            <v>N</v>
          </cell>
        </row>
        <row r="15996">
          <cell r="C15996" t="e">
            <v>#DIV/0!</v>
          </cell>
          <cell r="E15996" t="str">
            <v>N</v>
          </cell>
        </row>
        <row r="15997">
          <cell r="C15997" t="e">
            <v>#DIV/0!</v>
          </cell>
          <cell r="E15997" t="str">
            <v>N</v>
          </cell>
        </row>
        <row r="15998">
          <cell r="C15998" t="e">
            <v>#DIV/0!</v>
          </cell>
          <cell r="E15998" t="str">
            <v>N</v>
          </cell>
        </row>
        <row r="15999">
          <cell r="C15999" t="e">
            <v>#DIV/0!</v>
          </cell>
          <cell r="E15999" t="str">
            <v>N</v>
          </cell>
        </row>
        <row r="16000">
          <cell r="C16000" t="e">
            <v>#DIV/0!</v>
          </cell>
          <cell r="E16000" t="str">
            <v>N</v>
          </cell>
        </row>
        <row r="16001">
          <cell r="C16001" t="e">
            <v>#DIV/0!</v>
          </cell>
          <cell r="E16001" t="str">
            <v>N</v>
          </cell>
        </row>
        <row r="16002">
          <cell r="C16002" t="e">
            <v>#DIV/0!</v>
          </cell>
          <cell r="E16002" t="str">
            <v>N</v>
          </cell>
        </row>
        <row r="16003">
          <cell r="C16003" t="e">
            <v>#DIV/0!</v>
          </cell>
          <cell r="E16003" t="str">
            <v>N</v>
          </cell>
        </row>
        <row r="16004">
          <cell r="C16004" t="e">
            <v>#DIV/0!</v>
          </cell>
          <cell r="E16004" t="str">
            <v>N</v>
          </cell>
        </row>
        <row r="16005">
          <cell r="C16005" t="e">
            <v>#DIV/0!</v>
          </cell>
          <cell r="E16005" t="str">
            <v>N</v>
          </cell>
        </row>
        <row r="16006">
          <cell r="C16006" t="e">
            <v>#DIV/0!</v>
          </cell>
          <cell r="E16006" t="str">
            <v>N</v>
          </cell>
        </row>
        <row r="16007">
          <cell r="C16007" t="e">
            <v>#DIV/0!</v>
          </cell>
          <cell r="E16007" t="str">
            <v>N</v>
          </cell>
        </row>
        <row r="16008">
          <cell r="C16008" t="e">
            <v>#DIV/0!</v>
          </cell>
          <cell r="E16008" t="str">
            <v>N</v>
          </cell>
        </row>
        <row r="16009">
          <cell r="C16009" t="e">
            <v>#DIV/0!</v>
          </cell>
          <cell r="E16009" t="str">
            <v>N</v>
          </cell>
        </row>
        <row r="16010">
          <cell r="C16010" t="e">
            <v>#DIV/0!</v>
          </cell>
          <cell r="E16010" t="str">
            <v>N</v>
          </cell>
        </row>
        <row r="16011">
          <cell r="C16011" t="e">
            <v>#DIV/0!</v>
          </cell>
          <cell r="E16011" t="str">
            <v>N</v>
          </cell>
        </row>
        <row r="16012">
          <cell r="C16012" t="e">
            <v>#DIV/0!</v>
          </cell>
          <cell r="E16012" t="str">
            <v>N</v>
          </cell>
        </row>
        <row r="16013">
          <cell r="C16013" t="e">
            <v>#DIV/0!</v>
          </cell>
          <cell r="E16013" t="str">
            <v>N</v>
          </cell>
        </row>
        <row r="16014">
          <cell r="C16014" t="e">
            <v>#DIV/0!</v>
          </cell>
          <cell r="E16014" t="str">
            <v>N</v>
          </cell>
        </row>
        <row r="16015">
          <cell r="C16015" t="e">
            <v>#DIV/0!</v>
          </cell>
          <cell r="E16015" t="str">
            <v>N</v>
          </cell>
        </row>
        <row r="16016">
          <cell r="C16016" t="e">
            <v>#DIV/0!</v>
          </cell>
          <cell r="E16016" t="str">
            <v>N</v>
          </cell>
        </row>
        <row r="16017">
          <cell r="C16017" t="e">
            <v>#DIV/0!</v>
          </cell>
          <cell r="E16017" t="str">
            <v>N</v>
          </cell>
        </row>
        <row r="16018">
          <cell r="C16018" t="e">
            <v>#DIV/0!</v>
          </cell>
          <cell r="E16018" t="str">
            <v>N</v>
          </cell>
        </row>
        <row r="16019">
          <cell r="C16019" t="e">
            <v>#DIV/0!</v>
          </cell>
          <cell r="E16019" t="str">
            <v>N</v>
          </cell>
        </row>
        <row r="16020">
          <cell r="C16020" t="e">
            <v>#DIV/0!</v>
          </cell>
          <cell r="E16020" t="str">
            <v>N</v>
          </cell>
        </row>
        <row r="16021">
          <cell r="C16021" t="e">
            <v>#DIV/0!</v>
          </cell>
          <cell r="E16021" t="str">
            <v>N</v>
          </cell>
        </row>
        <row r="16022">
          <cell r="C16022" t="e">
            <v>#DIV/0!</v>
          </cell>
          <cell r="E16022" t="str">
            <v>N</v>
          </cell>
        </row>
        <row r="16023">
          <cell r="C16023" t="e">
            <v>#DIV/0!</v>
          </cell>
          <cell r="E16023" t="str">
            <v>N</v>
          </cell>
        </row>
        <row r="16024">
          <cell r="C16024" t="e">
            <v>#DIV/0!</v>
          </cell>
          <cell r="E16024" t="str">
            <v>N</v>
          </cell>
        </row>
        <row r="16025">
          <cell r="C16025" t="e">
            <v>#DIV/0!</v>
          </cell>
          <cell r="E16025" t="str">
            <v>N</v>
          </cell>
        </row>
        <row r="16026">
          <cell r="C16026" t="e">
            <v>#DIV/0!</v>
          </cell>
          <cell r="E16026" t="str">
            <v>N</v>
          </cell>
        </row>
        <row r="16027">
          <cell r="C16027" t="e">
            <v>#DIV/0!</v>
          </cell>
          <cell r="E16027" t="str">
            <v>N</v>
          </cell>
        </row>
        <row r="16028">
          <cell r="C16028" t="e">
            <v>#DIV/0!</v>
          </cell>
          <cell r="E16028" t="str">
            <v>N</v>
          </cell>
        </row>
        <row r="16029">
          <cell r="C16029" t="e">
            <v>#DIV/0!</v>
          </cell>
          <cell r="E16029" t="str">
            <v>N</v>
          </cell>
        </row>
        <row r="16030">
          <cell r="C16030" t="e">
            <v>#DIV/0!</v>
          </cell>
          <cell r="E16030" t="str">
            <v>N</v>
          </cell>
        </row>
        <row r="16031">
          <cell r="C16031" t="e">
            <v>#DIV/0!</v>
          </cell>
          <cell r="E16031" t="str">
            <v>N</v>
          </cell>
        </row>
        <row r="16032">
          <cell r="C16032" t="e">
            <v>#DIV/0!</v>
          </cell>
          <cell r="E16032" t="str">
            <v>N</v>
          </cell>
        </row>
        <row r="16033">
          <cell r="C16033" t="e">
            <v>#DIV/0!</v>
          </cell>
          <cell r="E16033" t="str">
            <v>N</v>
          </cell>
        </row>
        <row r="16034">
          <cell r="C16034" t="e">
            <v>#DIV/0!</v>
          </cell>
          <cell r="E16034" t="str">
            <v>N</v>
          </cell>
        </row>
        <row r="16035">
          <cell r="C16035" t="e">
            <v>#DIV/0!</v>
          </cell>
          <cell r="E16035" t="str">
            <v>N</v>
          </cell>
        </row>
        <row r="16036">
          <cell r="C16036" t="e">
            <v>#DIV/0!</v>
          </cell>
          <cell r="E16036" t="str">
            <v>N</v>
          </cell>
        </row>
        <row r="16037">
          <cell r="C16037" t="e">
            <v>#DIV/0!</v>
          </cell>
          <cell r="E16037" t="str">
            <v>N</v>
          </cell>
        </row>
        <row r="16038">
          <cell r="C16038" t="e">
            <v>#DIV/0!</v>
          </cell>
          <cell r="E16038" t="str">
            <v>N</v>
          </cell>
        </row>
        <row r="16039">
          <cell r="C16039" t="e">
            <v>#DIV/0!</v>
          </cell>
          <cell r="E16039" t="str">
            <v>N</v>
          </cell>
        </row>
        <row r="16040">
          <cell r="C16040" t="e">
            <v>#DIV/0!</v>
          </cell>
          <cell r="E16040" t="str">
            <v>N</v>
          </cell>
        </row>
        <row r="16041">
          <cell r="C16041" t="e">
            <v>#DIV/0!</v>
          </cell>
          <cell r="E16041" t="str">
            <v>N</v>
          </cell>
        </row>
        <row r="16042">
          <cell r="C16042" t="e">
            <v>#DIV/0!</v>
          </cell>
          <cell r="E16042" t="str">
            <v>N</v>
          </cell>
        </row>
        <row r="16043">
          <cell r="C16043" t="e">
            <v>#DIV/0!</v>
          </cell>
          <cell r="E16043" t="str">
            <v>N</v>
          </cell>
        </row>
        <row r="16044">
          <cell r="C16044" t="e">
            <v>#DIV/0!</v>
          </cell>
          <cell r="E16044" t="str">
            <v>N</v>
          </cell>
        </row>
        <row r="16045">
          <cell r="C16045" t="e">
            <v>#DIV/0!</v>
          </cell>
          <cell r="E16045" t="str">
            <v>N</v>
          </cell>
        </row>
        <row r="16046">
          <cell r="C16046" t="e">
            <v>#DIV/0!</v>
          </cell>
          <cell r="E16046" t="str">
            <v>N</v>
          </cell>
        </row>
        <row r="16047">
          <cell r="C16047" t="e">
            <v>#DIV/0!</v>
          </cell>
          <cell r="E16047" t="str">
            <v>N</v>
          </cell>
        </row>
        <row r="16048">
          <cell r="C16048" t="e">
            <v>#DIV/0!</v>
          </cell>
          <cell r="E16048" t="str">
            <v>N</v>
          </cell>
        </row>
        <row r="16049">
          <cell r="C16049" t="e">
            <v>#DIV/0!</v>
          </cell>
          <cell r="E16049" t="str">
            <v>N</v>
          </cell>
        </row>
        <row r="16050">
          <cell r="C16050" t="e">
            <v>#DIV/0!</v>
          </cell>
          <cell r="E16050" t="str">
            <v>N</v>
          </cell>
        </row>
        <row r="16051">
          <cell r="C16051" t="e">
            <v>#DIV/0!</v>
          </cell>
          <cell r="E16051" t="str">
            <v>N</v>
          </cell>
        </row>
        <row r="16052">
          <cell r="C16052" t="e">
            <v>#DIV/0!</v>
          </cell>
          <cell r="E16052" t="str">
            <v>N</v>
          </cell>
        </row>
        <row r="16053">
          <cell r="C16053" t="e">
            <v>#DIV/0!</v>
          </cell>
          <cell r="E16053" t="str">
            <v>N</v>
          </cell>
        </row>
        <row r="16054">
          <cell r="C16054" t="e">
            <v>#DIV/0!</v>
          </cell>
          <cell r="E16054" t="str">
            <v>N</v>
          </cell>
        </row>
        <row r="16055">
          <cell r="C16055" t="e">
            <v>#DIV/0!</v>
          </cell>
          <cell r="E16055" t="str">
            <v>N</v>
          </cell>
        </row>
        <row r="16056">
          <cell r="C16056" t="e">
            <v>#DIV/0!</v>
          </cell>
          <cell r="E16056" t="str">
            <v>N</v>
          </cell>
        </row>
        <row r="16057">
          <cell r="C16057" t="e">
            <v>#DIV/0!</v>
          </cell>
          <cell r="E16057" t="str">
            <v>N</v>
          </cell>
        </row>
        <row r="16058">
          <cell r="C16058" t="e">
            <v>#DIV/0!</v>
          </cell>
          <cell r="E16058" t="str">
            <v>N</v>
          </cell>
        </row>
        <row r="16059">
          <cell r="C16059" t="e">
            <v>#DIV/0!</v>
          </cell>
          <cell r="E16059" t="str">
            <v>N</v>
          </cell>
        </row>
        <row r="16060">
          <cell r="C16060" t="e">
            <v>#DIV/0!</v>
          </cell>
          <cell r="E16060" t="str">
            <v>N</v>
          </cell>
        </row>
        <row r="16061">
          <cell r="C16061" t="e">
            <v>#DIV/0!</v>
          </cell>
          <cell r="E16061" t="str">
            <v>N</v>
          </cell>
        </row>
        <row r="16062">
          <cell r="C16062" t="e">
            <v>#DIV/0!</v>
          </cell>
          <cell r="E16062" t="str">
            <v>N</v>
          </cell>
        </row>
        <row r="16063">
          <cell r="C16063" t="e">
            <v>#DIV/0!</v>
          </cell>
          <cell r="E16063" t="str">
            <v>N</v>
          </cell>
        </row>
        <row r="16064">
          <cell r="C16064" t="e">
            <v>#DIV/0!</v>
          </cell>
          <cell r="E16064" t="str">
            <v>N</v>
          </cell>
        </row>
        <row r="16065">
          <cell r="C16065" t="e">
            <v>#DIV/0!</v>
          </cell>
          <cell r="E16065" t="str">
            <v>N</v>
          </cell>
        </row>
        <row r="16066">
          <cell r="C16066" t="e">
            <v>#DIV/0!</v>
          </cell>
          <cell r="E16066" t="str">
            <v>N</v>
          </cell>
        </row>
        <row r="16067">
          <cell r="C16067" t="e">
            <v>#DIV/0!</v>
          </cell>
          <cell r="E16067" t="str">
            <v>N</v>
          </cell>
        </row>
        <row r="16068">
          <cell r="C16068" t="e">
            <v>#DIV/0!</v>
          </cell>
          <cell r="E16068" t="str">
            <v>N</v>
          </cell>
        </row>
        <row r="16069">
          <cell r="C16069" t="e">
            <v>#DIV/0!</v>
          </cell>
          <cell r="E16069" t="str">
            <v>N</v>
          </cell>
        </row>
        <row r="16070">
          <cell r="C16070" t="e">
            <v>#DIV/0!</v>
          </cell>
          <cell r="E16070" t="str">
            <v>N</v>
          </cell>
        </row>
        <row r="16071">
          <cell r="C16071" t="e">
            <v>#DIV/0!</v>
          </cell>
          <cell r="E16071" t="str">
            <v>N</v>
          </cell>
        </row>
        <row r="16072">
          <cell r="C16072" t="e">
            <v>#DIV/0!</v>
          </cell>
          <cell r="E16072" t="str">
            <v>N</v>
          </cell>
        </row>
        <row r="16073">
          <cell r="C16073" t="e">
            <v>#DIV/0!</v>
          </cell>
          <cell r="E16073" t="str">
            <v>N</v>
          </cell>
        </row>
        <row r="16074">
          <cell r="C16074" t="e">
            <v>#DIV/0!</v>
          </cell>
          <cell r="E16074" t="str">
            <v>N</v>
          </cell>
        </row>
        <row r="16075">
          <cell r="C16075" t="e">
            <v>#DIV/0!</v>
          </cell>
          <cell r="E16075" t="str">
            <v>N</v>
          </cell>
        </row>
        <row r="16076">
          <cell r="C16076" t="e">
            <v>#DIV/0!</v>
          </cell>
          <cell r="E16076" t="str">
            <v>N</v>
          </cell>
        </row>
        <row r="16077">
          <cell r="C16077" t="e">
            <v>#DIV/0!</v>
          </cell>
          <cell r="E16077" t="str">
            <v>N</v>
          </cell>
        </row>
        <row r="16078">
          <cell r="C16078" t="e">
            <v>#DIV/0!</v>
          </cell>
          <cell r="E16078" t="str">
            <v>N</v>
          </cell>
        </row>
        <row r="16079">
          <cell r="C16079" t="e">
            <v>#DIV/0!</v>
          </cell>
          <cell r="E16079" t="str">
            <v>N</v>
          </cell>
        </row>
        <row r="16080">
          <cell r="C16080" t="e">
            <v>#DIV/0!</v>
          </cell>
          <cell r="E16080" t="str">
            <v>N</v>
          </cell>
        </row>
        <row r="16081">
          <cell r="C16081" t="e">
            <v>#DIV/0!</v>
          </cell>
          <cell r="E16081" t="str">
            <v>N</v>
          </cell>
        </row>
        <row r="16082">
          <cell r="C16082" t="e">
            <v>#DIV/0!</v>
          </cell>
          <cell r="E16082" t="str">
            <v>N</v>
          </cell>
        </row>
        <row r="16083">
          <cell r="C16083" t="e">
            <v>#DIV/0!</v>
          </cell>
          <cell r="E16083" t="str">
            <v>N</v>
          </cell>
        </row>
        <row r="16084">
          <cell r="C16084" t="e">
            <v>#DIV/0!</v>
          </cell>
          <cell r="E16084" t="str">
            <v>N</v>
          </cell>
        </row>
        <row r="16085">
          <cell r="C16085" t="e">
            <v>#DIV/0!</v>
          </cell>
          <cell r="E16085" t="str">
            <v>N</v>
          </cell>
        </row>
        <row r="16086">
          <cell r="C16086" t="e">
            <v>#DIV/0!</v>
          </cell>
          <cell r="E16086" t="str">
            <v>N</v>
          </cell>
        </row>
        <row r="16087">
          <cell r="C16087" t="e">
            <v>#DIV/0!</v>
          </cell>
          <cell r="E16087" t="str">
            <v>N</v>
          </cell>
        </row>
        <row r="16088">
          <cell r="C16088" t="e">
            <v>#DIV/0!</v>
          </cell>
          <cell r="E16088" t="str">
            <v>N</v>
          </cell>
        </row>
        <row r="16089">
          <cell r="C16089" t="e">
            <v>#DIV/0!</v>
          </cell>
          <cell r="E16089" t="str">
            <v>N</v>
          </cell>
        </row>
        <row r="16090">
          <cell r="C16090" t="e">
            <v>#DIV/0!</v>
          </cell>
          <cell r="E16090" t="str">
            <v>N</v>
          </cell>
        </row>
        <row r="16091">
          <cell r="C16091" t="e">
            <v>#DIV/0!</v>
          </cell>
          <cell r="E16091" t="str">
            <v>N</v>
          </cell>
        </row>
        <row r="16092">
          <cell r="C16092" t="e">
            <v>#DIV/0!</v>
          </cell>
          <cell r="E16092" t="str">
            <v>N</v>
          </cell>
        </row>
        <row r="16093">
          <cell r="C16093" t="e">
            <v>#DIV/0!</v>
          </cell>
          <cell r="E16093" t="str">
            <v>N</v>
          </cell>
        </row>
        <row r="16094">
          <cell r="C16094" t="e">
            <v>#DIV/0!</v>
          </cell>
          <cell r="E16094" t="str">
            <v>N</v>
          </cell>
        </row>
        <row r="16095">
          <cell r="C16095" t="e">
            <v>#DIV/0!</v>
          </cell>
          <cell r="E16095" t="str">
            <v>N</v>
          </cell>
        </row>
        <row r="16096">
          <cell r="C16096" t="e">
            <v>#DIV/0!</v>
          </cell>
          <cell r="E16096" t="str">
            <v>N</v>
          </cell>
        </row>
        <row r="16097">
          <cell r="C16097" t="e">
            <v>#DIV/0!</v>
          </cell>
          <cell r="E16097" t="str">
            <v>N</v>
          </cell>
        </row>
        <row r="16098">
          <cell r="C16098" t="e">
            <v>#DIV/0!</v>
          </cell>
          <cell r="E16098" t="str">
            <v>N</v>
          </cell>
        </row>
        <row r="16099">
          <cell r="C16099" t="e">
            <v>#DIV/0!</v>
          </cell>
          <cell r="E16099" t="str">
            <v>N</v>
          </cell>
        </row>
        <row r="16100">
          <cell r="C16100" t="e">
            <v>#DIV/0!</v>
          </cell>
          <cell r="E16100" t="str">
            <v>N</v>
          </cell>
        </row>
        <row r="16101">
          <cell r="C16101" t="e">
            <v>#DIV/0!</v>
          </cell>
          <cell r="E16101" t="str">
            <v>N</v>
          </cell>
        </row>
        <row r="16102">
          <cell r="C16102" t="e">
            <v>#DIV/0!</v>
          </cell>
          <cell r="E16102" t="str">
            <v>N</v>
          </cell>
        </row>
        <row r="16103">
          <cell r="C16103" t="e">
            <v>#DIV/0!</v>
          </cell>
          <cell r="E16103" t="str">
            <v>N</v>
          </cell>
        </row>
        <row r="16104">
          <cell r="C16104" t="e">
            <v>#DIV/0!</v>
          </cell>
          <cell r="E16104" t="str">
            <v>N</v>
          </cell>
        </row>
        <row r="16105">
          <cell r="C16105" t="e">
            <v>#DIV/0!</v>
          </cell>
          <cell r="E16105" t="str">
            <v>N</v>
          </cell>
        </row>
        <row r="16106">
          <cell r="C16106" t="e">
            <v>#DIV/0!</v>
          </cell>
          <cell r="E16106" t="str">
            <v>N</v>
          </cell>
        </row>
        <row r="16107">
          <cell r="C16107" t="e">
            <v>#DIV/0!</v>
          </cell>
          <cell r="E16107" t="str">
            <v>N</v>
          </cell>
        </row>
        <row r="16108">
          <cell r="C16108" t="e">
            <v>#DIV/0!</v>
          </cell>
          <cell r="E16108" t="str">
            <v>N</v>
          </cell>
        </row>
        <row r="16109">
          <cell r="C16109" t="e">
            <v>#DIV/0!</v>
          </cell>
          <cell r="E16109" t="str">
            <v>N</v>
          </cell>
        </row>
        <row r="16110">
          <cell r="C16110" t="e">
            <v>#DIV/0!</v>
          </cell>
          <cell r="E16110" t="str">
            <v>N</v>
          </cell>
        </row>
        <row r="16111">
          <cell r="C16111" t="e">
            <v>#DIV/0!</v>
          </cell>
          <cell r="E16111" t="str">
            <v>N</v>
          </cell>
        </row>
        <row r="16112">
          <cell r="C16112" t="e">
            <v>#DIV/0!</v>
          </cell>
          <cell r="E16112" t="str">
            <v>N</v>
          </cell>
        </row>
        <row r="16113">
          <cell r="C16113" t="e">
            <v>#DIV/0!</v>
          </cell>
          <cell r="E16113" t="str">
            <v>N</v>
          </cell>
        </row>
        <row r="16114">
          <cell r="C16114" t="e">
            <v>#DIV/0!</v>
          </cell>
          <cell r="E16114" t="str">
            <v>N</v>
          </cell>
        </row>
        <row r="16115">
          <cell r="C16115" t="e">
            <v>#DIV/0!</v>
          </cell>
          <cell r="E16115" t="str">
            <v>N</v>
          </cell>
        </row>
        <row r="16116">
          <cell r="C16116" t="e">
            <v>#DIV/0!</v>
          </cell>
          <cell r="E16116" t="str">
            <v>N</v>
          </cell>
        </row>
        <row r="16117">
          <cell r="C16117" t="e">
            <v>#DIV/0!</v>
          </cell>
          <cell r="E16117" t="str">
            <v>N</v>
          </cell>
        </row>
        <row r="16118">
          <cell r="C16118" t="e">
            <v>#DIV/0!</v>
          </cell>
          <cell r="E16118" t="str">
            <v>N</v>
          </cell>
        </row>
        <row r="16119">
          <cell r="C16119" t="e">
            <v>#DIV/0!</v>
          </cell>
          <cell r="E16119" t="str">
            <v>N</v>
          </cell>
        </row>
        <row r="16120">
          <cell r="C16120" t="e">
            <v>#DIV/0!</v>
          </cell>
          <cell r="E16120" t="str">
            <v>N</v>
          </cell>
        </row>
        <row r="16121">
          <cell r="C16121" t="e">
            <v>#DIV/0!</v>
          </cell>
          <cell r="E16121" t="str">
            <v>N</v>
          </cell>
        </row>
        <row r="16122">
          <cell r="C16122" t="e">
            <v>#DIV/0!</v>
          </cell>
          <cell r="E16122" t="str">
            <v>N</v>
          </cell>
        </row>
        <row r="16123">
          <cell r="C16123" t="e">
            <v>#DIV/0!</v>
          </cell>
          <cell r="E16123" t="str">
            <v>N</v>
          </cell>
        </row>
        <row r="16124">
          <cell r="C16124" t="e">
            <v>#DIV/0!</v>
          </cell>
          <cell r="E16124" t="str">
            <v>N</v>
          </cell>
        </row>
        <row r="16125">
          <cell r="C16125" t="e">
            <v>#DIV/0!</v>
          </cell>
          <cell r="E16125" t="str">
            <v>N</v>
          </cell>
        </row>
        <row r="16126">
          <cell r="C16126" t="e">
            <v>#DIV/0!</v>
          </cell>
          <cell r="E16126" t="str">
            <v>N</v>
          </cell>
        </row>
        <row r="16127">
          <cell r="C16127" t="e">
            <v>#DIV/0!</v>
          </cell>
          <cell r="E16127" t="str">
            <v>N</v>
          </cell>
        </row>
        <row r="16128">
          <cell r="C16128" t="e">
            <v>#DIV/0!</v>
          </cell>
          <cell r="E16128" t="str">
            <v>N</v>
          </cell>
        </row>
        <row r="16129">
          <cell r="C16129" t="e">
            <v>#DIV/0!</v>
          </cell>
          <cell r="E16129" t="str">
            <v>N</v>
          </cell>
        </row>
        <row r="16130">
          <cell r="C16130" t="e">
            <v>#DIV/0!</v>
          </cell>
          <cell r="E16130" t="str">
            <v>N</v>
          </cell>
        </row>
        <row r="16131">
          <cell r="C16131" t="e">
            <v>#DIV/0!</v>
          </cell>
          <cell r="E16131" t="str">
            <v>N</v>
          </cell>
        </row>
        <row r="16132">
          <cell r="C16132" t="e">
            <v>#DIV/0!</v>
          </cell>
          <cell r="E16132" t="str">
            <v>N</v>
          </cell>
        </row>
        <row r="16133">
          <cell r="C16133" t="e">
            <v>#DIV/0!</v>
          </cell>
          <cell r="E16133" t="str">
            <v>N</v>
          </cell>
        </row>
        <row r="16134">
          <cell r="C16134" t="e">
            <v>#DIV/0!</v>
          </cell>
          <cell r="E16134" t="str">
            <v>N</v>
          </cell>
        </row>
        <row r="16135">
          <cell r="C16135" t="e">
            <v>#DIV/0!</v>
          </cell>
          <cell r="E16135" t="str">
            <v>N</v>
          </cell>
        </row>
        <row r="16136">
          <cell r="C16136" t="e">
            <v>#DIV/0!</v>
          </cell>
          <cell r="E16136" t="str">
            <v>N</v>
          </cell>
        </row>
        <row r="16137">
          <cell r="C16137" t="e">
            <v>#DIV/0!</v>
          </cell>
          <cell r="E16137" t="str">
            <v>N</v>
          </cell>
        </row>
        <row r="16138">
          <cell r="C16138" t="e">
            <v>#DIV/0!</v>
          </cell>
          <cell r="E16138" t="str">
            <v>N</v>
          </cell>
        </row>
        <row r="16139">
          <cell r="C16139" t="e">
            <v>#DIV/0!</v>
          </cell>
          <cell r="E16139" t="str">
            <v>N</v>
          </cell>
        </row>
        <row r="16140">
          <cell r="C16140" t="e">
            <v>#DIV/0!</v>
          </cell>
          <cell r="E16140" t="str">
            <v>N</v>
          </cell>
        </row>
        <row r="16141">
          <cell r="C16141" t="e">
            <v>#DIV/0!</v>
          </cell>
          <cell r="E16141" t="str">
            <v>N</v>
          </cell>
        </row>
        <row r="16142">
          <cell r="C16142" t="e">
            <v>#DIV/0!</v>
          </cell>
          <cell r="E16142" t="str">
            <v>N</v>
          </cell>
        </row>
        <row r="16143">
          <cell r="C16143" t="e">
            <v>#DIV/0!</v>
          </cell>
          <cell r="E16143" t="str">
            <v>N</v>
          </cell>
        </row>
        <row r="16144">
          <cell r="C16144" t="e">
            <v>#DIV/0!</v>
          </cell>
          <cell r="E16144" t="str">
            <v>N</v>
          </cell>
        </row>
        <row r="16145">
          <cell r="C16145" t="e">
            <v>#DIV/0!</v>
          </cell>
          <cell r="E16145" t="str">
            <v>N</v>
          </cell>
        </row>
        <row r="16146">
          <cell r="C16146" t="e">
            <v>#DIV/0!</v>
          </cell>
          <cell r="E16146" t="str">
            <v>N</v>
          </cell>
        </row>
        <row r="16147">
          <cell r="C16147" t="e">
            <v>#DIV/0!</v>
          </cell>
          <cell r="E16147" t="str">
            <v>N</v>
          </cell>
        </row>
        <row r="16148">
          <cell r="C16148" t="e">
            <v>#DIV/0!</v>
          </cell>
          <cell r="E16148" t="str">
            <v>N</v>
          </cell>
        </row>
        <row r="16149">
          <cell r="C16149" t="e">
            <v>#DIV/0!</v>
          </cell>
          <cell r="E16149" t="str">
            <v>N</v>
          </cell>
        </row>
        <row r="16150">
          <cell r="C16150" t="e">
            <v>#DIV/0!</v>
          </cell>
          <cell r="E16150" t="str">
            <v>N</v>
          </cell>
        </row>
        <row r="16151">
          <cell r="C16151" t="e">
            <v>#DIV/0!</v>
          </cell>
          <cell r="E16151" t="str">
            <v>N</v>
          </cell>
        </row>
        <row r="16152">
          <cell r="C16152" t="e">
            <v>#DIV/0!</v>
          </cell>
          <cell r="E16152" t="str">
            <v>N</v>
          </cell>
        </row>
        <row r="16153">
          <cell r="C16153" t="e">
            <v>#DIV/0!</v>
          </cell>
          <cell r="E16153" t="str">
            <v>N</v>
          </cell>
        </row>
        <row r="16154">
          <cell r="C16154" t="e">
            <v>#DIV/0!</v>
          </cell>
          <cell r="E16154" t="str">
            <v>N</v>
          </cell>
        </row>
        <row r="16155">
          <cell r="C16155" t="e">
            <v>#DIV/0!</v>
          </cell>
          <cell r="E16155" t="str">
            <v>N</v>
          </cell>
        </row>
        <row r="16156">
          <cell r="C16156" t="e">
            <v>#DIV/0!</v>
          </cell>
          <cell r="E16156" t="str">
            <v>N</v>
          </cell>
        </row>
        <row r="16157">
          <cell r="C16157" t="e">
            <v>#DIV/0!</v>
          </cell>
          <cell r="E16157" t="str">
            <v>N</v>
          </cell>
        </row>
        <row r="16158">
          <cell r="C16158" t="e">
            <v>#DIV/0!</v>
          </cell>
          <cell r="E16158" t="str">
            <v>N</v>
          </cell>
        </row>
        <row r="16159">
          <cell r="C16159" t="e">
            <v>#DIV/0!</v>
          </cell>
          <cell r="E16159" t="str">
            <v>N</v>
          </cell>
        </row>
        <row r="16160">
          <cell r="C16160" t="e">
            <v>#DIV/0!</v>
          </cell>
          <cell r="E16160" t="str">
            <v>N</v>
          </cell>
        </row>
        <row r="16161">
          <cell r="C16161" t="e">
            <v>#DIV/0!</v>
          </cell>
          <cell r="E16161" t="str">
            <v>N</v>
          </cell>
        </row>
        <row r="16162">
          <cell r="C16162" t="e">
            <v>#DIV/0!</v>
          </cell>
          <cell r="E16162" t="str">
            <v>N</v>
          </cell>
        </row>
        <row r="16163">
          <cell r="C16163" t="e">
            <v>#DIV/0!</v>
          </cell>
          <cell r="E16163" t="str">
            <v>N</v>
          </cell>
        </row>
        <row r="16164">
          <cell r="C16164" t="e">
            <v>#DIV/0!</v>
          </cell>
          <cell r="E16164" t="str">
            <v>N</v>
          </cell>
        </row>
        <row r="16165">
          <cell r="C16165" t="e">
            <v>#DIV/0!</v>
          </cell>
          <cell r="E16165" t="str">
            <v>N</v>
          </cell>
        </row>
        <row r="16166">
          <cell r="C16166" t="e">
            <v>#DIV/0!</v>
          </cell>
          <cell r="E16166" t="str">
            <v>N</v>
          </cell>
        </row>
        <row r="16167">
          <cell r="C16167" t="e">
            <v>#DIV/0!</v>
          </cell>
          <cell r="E16167" t="str">
            <v>N</v>
          </cell>
        </row>
        <row r="16168">
          <cell r="C16168" t="e">
            <v>#DIV/0!</v>
          </cell>
          <cell r="E16168" t="str">
            <v>N</v>
          </cell>
        </row>
        <row r="16169">
          <cell r="C16169" t="e">
            <v>#DIV/0!</v>
          </cell>
          <cell r="E16169" t="str">
            <v>N</v>
          </cell>
        </row>
        <row r="16170">
          <cell r="C16170" t="e">
            <v>#DIV/0!</v>
          </cell>
          <cell r="E16170" t="str">
            <v>N</v>
          </cell>
        </row>
        <row r="16171">
          <cell r="C16171" t="e">
            <v>#DIV/0!</v>
          </cell>
          <cell r="E16171" t="str">
            <v>N</v>
          </cell>
        </row>
        <row r="16172">
          <cell r="C16172" t="e">
            <v>#DIV/0!</v>
          </cell>
          <cell r="E16172" t="str">
            <v>N</v>
          </cell>
        </row>
        <row r="16173">
          <cell r="C16173" t="e">
            <v>#DIV/0!</v>
          </cell>
          <cell r="E16173" t="str">
            <v>N</v>
          </cell>
        </row>
        <row r="16174">
          <cell r="C16174" t="e">
            <v>#DIV/0!</v>
          </cell>
          <cell r="E16174" t="str">
            <v>N</v>
          </cell>
        </row>
        <row r="16175">
          <cell r="C16175" t="e">
            <v>#DIV/0!</v>
          </cell>
          <cell r="E16175" t="str">
            <v>N</v>
          </cell>
        </row>
        <row r="16176">
          <cell r="C16176" t="e">
            <v>#DIV/0!</v>
          </cell>
          <cell r="E16176" t="str">
            <v>N</v>
          </cell>
        </row>
        <row r="16177">
          <cell r="C16177" t="e">
            <v>#DIV/0!</v>
          </cell>
          <cell r="E16177" t="str">
            <v>N</v>
          </cell>
        </row>
        <row r="16178">
          <cell r="C16178" t="e">
            <v>#DIV/0!</v>
          </cell>
          <cell r="E16178" t="str">
            <v>N</v>
          </cell>
        </row>
        <row r="16179">
          <cell r="C16179" t="e">
            <v>#DIV/0!</v>
          </cell>
          <cell r="E16179" t="str">
            <v>N</v>
          </cell>
        </row>
        <row r="16180">
          <cell r="C16180" t="e">
            <v>#DIV/0!</v>
          </cell>
          <cell r="E16180" t="str">
            <v>N</v>
          </cell>
        </row>
        <row r="16181">
          <cell r="C16181" t="e">
            <v>#DIV/0!</v>
          </cell>
          <cell r="E16181" t="str">
            <v>N</v>
          </cell>
        </row>
        <row r="16182">
          <cell r="C16182" t="e">
            <v>#DIV/0!</v>
          </cell>
          <cell r="E16182" t="str">
            <v>N</v>
          </cell>
        </row>
        <row r="16183">
          <cell r="C16183" t="e">
            <v>#DIV/0!</v>
          </cell>
          <cell r="E16183" t="str">
            <v>N</v>
          </cell>
        </row>
        <row r="16184">
          <cell r="C16184" t="e">
            <v>#DIV/0!</v>
          </cell>
          <cell r="E16184" t="str">
            <v>N</v>
          </cell>
        </row>
        <row r="16185">
          <cell r="C16185" t="e">
            <v>#DIV/0!</v>
          </cell>
          <cell r="E16185" t="str">
            <v>N</v>
          </cell>
        </row>
        <row r="16186">
          <cell r="C16186" t="e">
            <v>#DIV/0!</v>
          </cell>
          <cell r="E16186" t="str">
            <v>N</v>
          </cell>
        </row>
        <row r="16187">
          <cell r="C16187" t="e">
            <v>#DIV/0!</v>
          </cell>
          <cell r="E16187" t="str">
            <v>N</v>
          </cell>
        </row>
        <row r="16188">
          <cell r="C16188" t="e">
            <v>#DIV/0!</v>
          </cell>
          <cell r="E16188" t="str">
            <v>N</v>
          </cell>
        </row>
        <row r="16189">
          <cell r="C16189" t="e">
            <v>#DIV/0!</v>
          </cell>
          <cell r="E16189" t="str">
            <v>N</v>
          </cell>
        </row>
        <row r="16190">
          <cell r="C16190" t="e">
            <v>#DIV/0!</v>
          </cell>
          <cell r="E16190" t="str">
            <v>N</v>
          </cell>
        </row>
        <row r="16191">
          <cell r="C16191" t="e">
            <v>#DIV/0!</v>
          </cell>
          <cell r="E16191" t="str">
            <v>N</v>
          </cell>
        </row>
        <row r="16192">
          <cell r="C16192" t="e">
            <v>#DIV/0!</v>
          </cell>
          <cell r="E16192" t="str">
            <v>N</v>
          </cell>
        </row>
        <row r="16193">
          <cell r="C16193" t="e">
            <v>#DIV/0!</v>
          </cell>
          <cell r="E16193" t="str">
            <v>N</v>
          </cell>
        </row>
        <row r="16194">
          <cell r="C16194" t="e">
            <v>#DIV/0!</v>
          </cell>
          <cell r="E16194" t="str">
            <v>N</v>
          </cell>
        </row>
        <row r="16195">
          <cell r="C16195" t="e">
            <v>#DIV/0!</v>
          </cell>
          <cell r="E16195" t="str">
            <v>N</v>
          </cell>
        </row>
        <row r="16196">
          <cell r="C16196" t="e">
            <v>#DIV/0!</v>
          </cell>
          <cell r="E16196" t="str">
            <v>N</v>
          </cell>
        </row>
        <row r="16197">
          <cell r="C16197" t="e">
            <v>#DIV/0!</v>
          </cell>
          <cell r="E16197" t="str">
            <v>N</v>
          </cell>
        </row>
        <row r="16198">
          <cell r="C16198" t="e">
            <v>#DIV/0!</v>
          </cell>
          <cell r="E16198" t="str">
            <v>N</v>
          </cell>
        </row>
        <row r="16199">
          <cell r="C16199" t="e">
            <v>#DIV/0!</v>
          </cell>
          <cell r="E16199" t="str">
            <v>N</v>
          </cell>
        </row>
        <row r="16200">
          <cell r="C16200" t="e">
            <v>#DIV/0!</v>
          </cell>
          <cell r="E16200" t="str">
            <v>N</v>
          </cell>
        </row>
        <row r="16201">
          <cell r="C16201" t="e">
            <v>#DIV/0!</v>
          </cell>
          <cell r="E16201" t="str">
            <v>N</v>
          </cell>
        </row>
        <row r="16202">
          <cell r="C16202" t="e">
            <v>#DIV/0!</v>
          </cell>
          <cell r="E16202" t="str">
            <v>N</v>
          </cell>
        </row>
        <row r="16203">
          <cell r="C16203" t="e">
            <v>#DIV/0!</v>
          </cell>
          <cell r="E16203" t="str">
            <v>N</v>
          </cell>
        </row>
        <row r="16204">
          <cell r="C16204" t="e">
            <v>#DIV/0!</v>
          </cell>
          <cell r="E16204" t="str">
            <v>N</v>
          </cell>
        </row>
        <row r="16205">
          <cell r="C16205" t="e">
            <v>#DIV/0!</v>
          </cell>
          <cell r="E16205" t="str">
            <v>N</v>
          </cell>
        </row>
        <row r="16206">
          <cell r="C16206" t="e">
            <v>#DIV/0!</v>
          </cell>
          <cell r="E16206" t="str">
            <v>N</v>
          </cell>
        </row>
        <row r="16207">
          <cell r="C16207" t="e">
            <v>#DIV/0!</v>
          </cell>
          <cell r="E16207" t="str">
            <v>N</v>
          </cell>
        </row>
        <row r="16208">
          <cell r="C16208" t="e">
            <v>#DIV/0!</v>
          </cell>
          <cell r="E16208" t="str">
            <v>N</v>
          </cell>
        </row>
        <row r="16209">
          <cell r="C16209" t="e">
            <v>#DIV/0!</v>
          </cell>
          <cell r="E16209" t="str">
            <v>N</v>
          </cell>
        </row>
        <row r="16210">
          <cell r="C16210" t="e">
            <v>#DIV/0!</v>
          </cell>
          <cell r="E16210" t="str">
            <v>N</v>
          </cell>
        </row>
        <row r="16211">
          <cell r="C16211" t="e">
            <v>#DIV/0!</v>
          </cell>
          <cell r="E16211" t="str">
            <v>N</v>
          </cell>
        </row>
        <row r="16212">
          <cell r="C16212" t="e">
            <v>#DIV/0!</v>
          </cell>
          <cell r="E16212" t="str">
            <v>N</v>
          </cell>
        </row>
        <row r="16213">
          <cell r="C16213" t="e">
            <v>#DIV/0!</v>
          </cell>
          <cell r="E16213" t="str">
            <v>N</v>
          </cell>
        </row>
        <row r="16214">
          <cell r="C16214" t="e">
            <v>#DIV/0!</v>
          </cell>
          <cell r="E16214" t="str">
            <v>N</v>
          </cell>
        </row>
        <row r="16215">
          <cell r="C16215" t="e">
            <v>#DIV/0!</v>
          </cell>
          <cell r="E16215" t="str">
            <v>N</v>
          </cell>
        </row>
        <row r="16216">
          <cell r="C16216" t="e">
            <v>#DIV/0!</v>
          </cell>
          <cell r="E16216" t="str">
            <v>N</v>
          </cell>
        </row>
        <row r="16217">
          <cell r="C16217" t="e">
            <v>#DIV/0!</v>
          </cell>
          <cell r="E16217" t="str">
            <v>N</v>
          </cell>
        </row>
        <row r="16218">
          <cell r="C16218" t="e">
            <v>#DIV/0!</v>
          </cell>
          <cell r="E16218" t="str">
            <v>N</v>
          </cell>
        </row>
        <row r="16219">
          <cell r="C16219" t="e">
            <v>#DIV/0!</v>
          </cell>
          <cell r="E16219" t="str">
            <v>N</v>
          </cell>
        </row>
        <row r="16220">
          <cell r="C16220" t="e">
            <v>#DIV/0!</v>
          </cell>
          <cell r="E16220" t="str">
            <v>N</v>
          </cell>
        </row>
        <row r="16221">
          <cell r="C16221" t="e">
            <v>#DIV/0!</v>
          </cell>
          <cell r="E16221" t="str">
            <v>N</v>
          </cell>
        </row>
        <row r="16222">
          <cell r="C16222" t="e">
            <v>#DIV/0!</v>
          </cell>
          <cell r="E16222" t="str">
            <v>N</v>
          </cell>
        </row>
        <row r="16223">
          <cell r="C16223" t="e">
            <v>#DIV/0!</v>
          </cell>
          <cell r="E16223" t="str">
            <v>N</v>
          </cell>
        </row>
        <row r="16224">
          <cell r="C16224" t="e">
            <v>#DIV/0!</v>
          </cell>
          <cell r="E16224" t="str">
            <v>N</v>
          </cell>
        </row>
        <row r="16225">
          <cell r="C16225" t="e">
            <v>#DIV/0!</v>
          </cell>
          <cell r="E16225" t="str">
            <v>N</v>
          </cell>
        </row>
        <row r="16226">
          <cell r="C16226" t="e">
            <v>#DIV/0!</v>
          </cell>
          <cell r="E16226" t="str">
            <v>N</v>
          </cell>
        </row>
        <row r="16227">
          <cell r="C16227" t="e">
            <v>#DIV/0!</v>
          </cell>
          <cell r="E16227" t="str">
            <v>N</v>
          </cell>
        </row>
        <row r="16228">
          <cell r="C16228" t="e">
            <v>#DIV/0!</v>
          </cell>
          <cell r="E16228" t="str">
            <v>N</v>
          </cell>
        </row>
        <row r="16229">
          <cell r="C16229" t="e">
            <v>#DIV/0!</v>
          </cell>
          <cell r="E16229" t="str">
            <v>N</v>
          </cell>
        </row>
        <row r="16230">
          <cell r="C16230" t="e">
            <v>#DIV/0!</v>
          </cell>
          <cell r="E16230" t="str">
            <v>N</v>
          </cell>
        </row>
        <row r="16231">
          <cell r="C16231" t="e">
            <v>#DIV/0!</v>
          </cell>
          <cell r="E16231" t="str">
            <v>N</v>
          </cell>
        </row>
        <row r="16232">
          <cell r="C16232" t="e">
            <v>#DIV/0!</v>
          </cell>
          <cell r="E16232" t="str">
            <v>N</v>
          </cell>
        </row>
        <row r="16233">
          <cell r="C16233" t="e">
            <v>#DIV/0!</v>
          </cell>
          <cell r="E16233" t="str">
            <v>N</v>
          </cell>
        </row>
        <row r="16234">
          <cell r="C16234" t="e">
            <v>#DIV/0!</v>
          </cell>
          <cell r="E16234" t="str">
            <v>N</v>
          </cell>
        </row>
        <row r="16235">
          <cell r="C16235" t="e">
            <v>#DIV/0!</v>
          </cell>
          <cell r="E16235" t="str">
            <v>N</v>
          </cell>
        </row>
        <row r="16236">
          <cell r="C16236" t="e">
            <v>#DIV/0!</v>
          </cell>
          <cell r="E16236" t="str">
            <v>N</v>
          </cell>
        </row>
        <row r="16237">
          <cell r="C16237" t="e">
            <v>#DIV/0!</v>
          </cell>
          <cell r="E16237" t="str">
            <v>N</v>
          </cell>
        </row>
        <row r="16238">
          <cell r="C16238" t="e">
            <v>#DIV/0!</v>
          </cell>
          <cell r="E16238" t="str">
            <v>N</v>
          </cell>
        </row>
        <row r="16239">
          <cell r="C16239" t="e">
            <v>#DIV/0!</v>
          </cell>
          <cell r="E16239" t="str">
            <v>N</v>
          </cell>
        </row>
        <row r="16240">
          <cell r="C16240" t="e">
            <v>#DIV/0!</v>
          </cell>
          <cell r="E16240" t="str">
            <v>N</v>
          </cell>
        </row>
        <row r="16241">
          <cell r="C16241" t="e">
            <v>#DIV/0!</v>
          </cell>
          <cell r="E16241" t="str">
            <v>N</v>
          </cell>
        </row>
        <row r="16242">
          <cell r="C16242" t="e">
            <v>#DIV/0!</v>
          </cell>
          <cell r="E16242" t="str">
            <v>N</v>
          </cell>
        </row>
        <row r="16243">
          <cell r="C16243" t="e">
            <v>#DIV/0!</v>
          </cell>
          <cell r="E16243" t="str">
            <v>N</v>
          </cell>
        </row>
        <row r="16244">
          <cell r="C16244" t="e">
            <v>#DIV/0!</v>
          </cell>
          <cell r="E16244" t="str">
            <v>N</v>
          </cell>
        </row>
        <row r="16245">
          <cell r="C16245" t="e">
            <v>#DIV/0!</v>
          </cell>
          <cell r="E16245" t="str">
            <v>N</v>
          </cell>
        </row>
        <row r="16246">
          <cell r="C16246" t="e">
            <v>#DIV/0!</v>
          </cell>
          <cell r="E16246" t="str">
            <v>N</v>
          </cell>
        </row>
        <row r="16247">
          <cell r="C16247" t="e">
            <v>#DIV/0!</v>
          </cell>
          <cell r="E16247" t="str">
            <v>N</v>
          </cell>
        </row>
        <row r="16248">
          <cell r="C16248" t="e">
            <v>#DIV/0!</v>
          </cell>
          <cell r="E16248" t="str">
            <v>N</v>
          </cell>
        </row>
        <row r="16249">
          <cell r="C16249" t="e">
            <v>#DIV/0!</v>
          </cell>
          <cell r="E16249" t="str">
            <v>N</v>
          </cell>
        </row>
        <row r="16250">
          <cell r="C16250" t="e">
            <v>#DIV/0!</v>
          </cell>
          <cell r="E16250" t="str">
            <v>N</v>
          </cell>
        </row>
        <row r="16251">
          <cell r="C16251" t="e">
            <v>#DIV/0!</v>
          </cell>
          <cell r="E16251" t="str">
            <v>N</v>
          </cell>
        </row>
        <row r="16252">
          <cell r="C16252" t="e">
            <v>#DIV/0!</v>
          </cell>
          <cell r="E16252" t="str">
            <v>N</v>
          </cell>
        </row>
        <row r="16253">
          <cell r="C16253" t="e">
            <v>#DIV/0!</v>
          </cell>
          <cell r="E16253" t="str">
            <v>N</v>
          </cell>
        </row>
        <row r="16254">
          <cell r="C16254" t="e">
            <v>#DIV/0!</v>
          </cell>
          <cell r="E16254" t="str">
            <v>N</v>
          </cell>
        </row>
        <row r="16255">
          <cell r="C16255" t="e">
            <v>#DIV/0!</v>
          </cell>
          <cell r="E16255" t="str">
            <v>N</v>
          </cell>
        </row>
        <row r="16256">
          <cell r="C16256" t="e">
            <v>#DIV/0!</v>
          </cell>
          <cell r="E16256" t="str">
            <v>N</v>
          </cell>
        </row>
        <row r="16257">
          <cell r="C16257" t="e">
            <v>#DIV/0!</v>
          </cell>
          <cell r="E16257" t="str">
            <v>N</v>
          </cell>
        </row>
        <row r="16258">
          <cell r="C16258" t="e">
            <v>#DIV/0!</v>
          </cell>
          <cell r="E16258" t="str">
            <v>N</v>
          </cell>
        </row>
        <row r="16259">
          <cell r="C16259" t="e">
            <v>#DIV/0!</v>
          </cell>
          <cell r="E16259" t="str">
            <v>N</v>
          </cell>
        </row>
        <row r="16260">
          <cell r="C16260" t="e">
            <v>#DIV/0!</v>
          </cell>
          <cell r="E16260" t="str">
            <v>N</v>
          </cell>
        </row>
        <row r="16261">
          <cell r="C16261" t="e">
            <v>#DIV/0!</v>
          </cell>
          <cell r="E16261" t="str">
            <v>N</v>
          </cell>
        </row>
        <row r="16262">
          <cell r="C16262" t="e">
            <v>#DIV/0!</v>
          </cell>
          <cell r="E16262" t="str">
            <v>N</v>
          </cell>
        </row>
        <row r="16263">
          <cell r="C16263" t="e">
            <v>#DIV/0!</v>
          </cell>
          <cell r="E16263" t="str">
            <v>N</v>
          </cell>
        </row>
        <row r="16264">
          <cell r="C16264" t="e">
            <v>#DIV/0!</v>
          </cell>
          <cell r="E16264" t="str">
            <v>N</v>
          </cell>
        </row>
        <row r="16265">
          <cell r="C16265" t="e">
            <v>#DIV/0!</v>
          </cell>
          <cell r="E16265" t="str">
            <v>N</v>
          </cell>
        </row>
        <row r="16266">
          <cell r="C16266" t="e">
            <v>#DIV/0!</v>
          </cell>
          <cell r="E16266" t="str">
            <v>N</v>
          </cell>
        </row>
        <row r="16267">
          <cell r="C16267" t="e">
            <v>#DIV/0!</v>
          </cell>
          <cell r="E16267" t="str">
            <v>N</v>
          </cell>
        </row>
        <row r="16268">
          <cell r="C16268" t="e">
            <v>#DIV/0!</v>
          </cell>
          <cell r="E16268" t="str">
            <v>N</v>
          </cell>
        </row>
        <row r="16269">
          <cell r="C16269" t="e">
            <v>#DIV/0!</v>
          </cell>
          <cell r="E16269" t="str">
            <v>N</v>
          </cell>
        </row>
        <row r="16270">
          <cell r="C16270" t="e">
            <v>#DIV/0!</v>
          </cell>
          <cell r="E16270" t="str">
            <v>N</v>
          </cell>
        </row>
        <row r="16271">
          <cell r="C16271" t="e">
            <v>#DIV/0!</v>
          </cell>
          <cell r="E16271" t="str">
            <v>N</v>
          </cell>
        </row>
        <row r="16272">
          <cell r="C16272" t="e">
            <v>#DIV/0!</v>
          </cell>
          <cell r="E16272" t="str">
            <v>N</v>
          </cell>
        </row>
        <row r="16273">
          <cell r="C16273" t="e">
            <v>#DIV/0!</v>
          </cell>
          <cell r="E16273" t="str">
            <v>N</v>
          </cell>
        </row>
        <row r="16274">
          <cell r="C16274" t="e">
            <v>#DIV/0!</v>
          </cell>
          <cell r="E16274" t="str">
            <v>N</v>
          </cell>
        </row>
        <row r="16275">
          <cell r="C16275" t="e">
            <v>#DIV/0!</v>
          </cell>
          <cell r="E16275" t="str">
            <v>N</v>
          </cell>
        </row>
        <row r="16276">
          <cell r="C16276" t="e">
            <v>#DIV/0!</v>
          </cell>
          <cell r="E16276" t="str">
            <v>N</v>
          </cell>
        </row>
        <row r="16277">
          <cell r="C16277" t="e">
            <v>#DIV/0!</v>
          </cell>
          <cell r="E16277" t="str">
            <v>N</v>
          </cell>
        </row>
        <row r="16278">
          <cell r="C16278" t="e">
            <v>#DIV/0!</v>
          </cell>
          <cell r="E16278" t="str">
            <v>N</v>
          </cell>
        </row>
        <row r="16279">
          <cell r="C16279" t="e">
            <v>#DIV/0!</v>
          </cell>
          <cell r="E16279" t="str">
            <v>N</v>
          </cell>
        </row>
        <row r="16280">
          <cell r="C16280" t="e">
            <v>#DIV/0!</v>
          </cell>
          <cell r="E16280" t="str">
            <v>N</v>
          </cell>
        </row>
        <row r="16281">
          <cell r="C16281" t="e">
            <v>#DIV/0!</v>
          </cell>
          <cell r="E16281" t="str">
            <v>N</v>
          </cell>
        </row>
        <row r="16282">
          <cell r="C16282" t="e">
            <v>#DIV/0!</v>
          </cell>
          <cell r="E16282" t="str">
            <v>N</v>
          </cell>
        </row>
        <row r="16283">
          <cell r="C16283" t="e">
            <v>#DIV/0!</v>
          </cell>
          <cell r="E16283" t="str">
            <v>N</v>
          </cell>
        </row>
        <row r="16284">
          <cell r="C16284" t="e">
            <v>#DIV/0!</v>
          </cell>
          <cell r="E16284" t="str">
            <v>N</v>
          </cell>
        </row>
        <row r="16285">
          <cell r="C16285" t="e">
            <v>#DIV/0!</v>
          </cell>
          <cell r="E16285" t="str">
            <v>N</v>
          </cell>
        </row>
        <row r="16286">
          <cell r="C16286" t="e">
            <v>#DIV/0!</v>
          </cell>
          <cell r="E16286" t="str">
            <v>N</v>
          </cell>
        </row>
        <row r="16287">
          <cell r="C16287" t="e">
            <v>#DIV/0!</v>
          </cell>
          <cell r="E16287" t="str">
            <v>N</v>
          </cell>
        </row>
        <row r="16288">
          <cell r="C16288" t="e">
            <v>#DIV/0!</v>
          </cell>
          <cell r="E16288" t="str">
            <v>N</v>
          </cell>
        </row>
        <row r="16289">
          <cell r="C16289" t="e">
            <v>#DIV/0!</v>
          </cell>
          <cell r="E16289" t="str">
            <v>N</v>
          </cell>
        </row>
        <row r="16290">
          <cell r="C16290" t="e">
            <v>#DIV/0!</v>
          </cell>
          <cell r="E16290" t="str">
            <v>N</v>
          </cell>
        </row>
        <row r="16291">
          <cell r="C16291" t="e">
            <v>#DIV/0!</v>
          </cell>
          <cell r="E16291" t="str">
            <v>N</v>
          </cell>
        </row>
        <row r="16292">
          <cell r="C16292" t="e">
            <v>#DIV/0!</v>
          </cell>
          <cell r="E16292" t="str">
            <v>N</v>
          </cell>
        </row>
        <row r="16293">
          <cell r="C16293" t="e">
            <v>#DIV/0!</v>
          </cell>
          <cell r="E16293" t="str">
            <v>N</v>
          </cell>
        </row>
        <row r="16294">
          <cell r="C16294" t="e">
            <v>#DIV/0!</v>
          </cell>
          <cell r="E16294" t="str">
            <v>N</v>
          </cell>
        </row>
        <row r="16295">
          <cell r="C16295" t="e">
            <v>#DIV/0!</v>
          </cell>
          <cell r="E16295" t="str">
            <v>N</v>
          </cell>
        </row>
        <row r="16296">
          <cell r="C16296" t="e">
            <v>#DIV/0!</v>
          </cell>
          <cell r="E16296" t="str">
            <v>N</v>
          </cell>
        </row>
        <row r="16297">
          <cell r="C16297" t="e">
            <v>#DIV/0!</v>
          </cell>
          <cell r="E16297" t="str">
            <v>N</v>
          </cell>
        </row>
        <row r="16298">
          <cell r="C16298" t="e">
            <v>#DIV/0!</v>
          </cell>
          <cell r="E16298" t="str">
            <v>N</v>
          </cell>
        </row>
        <row r="16299">
          <cell r="C16299" t="e">
            <v>#DIV/0!</v>
          </cell>
          <cell r="E16299" t="str">
            <v>N</v>
          </cell>
        </row>
        <row r="16300">
          <cell r="C16300" t="e">
            <v>#DIV/0!</v>
          </cell>
          <cell r="E16300" t="str">
            <v>N</v>
          </cell>
        </row>
        <row r="16301">
          <cell r="C16301" t="e">
            <v>#DIV/0!</v>
          </cell>
          <cell r="E16301" t="str">
            <v>N</v>
          </cell>
        </row>
        <row r="16302">
          <cell r="C16302" t="e">
            <v>#DIV/0!</v>
          </cell>
          <cell r="E16302" t="str">
            <v>N</v>
          </cell>
        </row>
        <row r="16303">
          <cell r="C16303" t="e">
            <v>#DIV/0!</v>
          </cell>
          <cell r="E16303" t="str">
            <v>N</v>
          </cell>
        </row>
        <row r="16304">
          <cell r="C16304" t="e">
            <v>#DIV/0!</v>
          </cell>
          <cell r="E16304" t="str">
            <v>N</v>
          </cell>
        </row>
        <row r="16305">
          <cell r="C16305" t="e">
            <v>#DIV/0!</v>
          </cell>
          <cell r="E16305" t="str">
            <v>N</v>
          </cell>
        </row>
        <row r="16306">
          <cell r="C16306" t="e">
            <v>#DIV/0!</v>
          </cell>
          <cell r="E16306" t="str">
            <v>N</v>
          </cell>
        </row>
        <row r="16307">
          <cell r="C16307" t="e">
            <v>#DIV/0!</v>
          </cell>
          <cell r="E16307" t="str">
            <v>N</v>
          </cell>
        </row>
        <row r="16308">
          <cell r="C16308" t="e">
            <v>#DIV/0!</v>
          </cell>
          <cell r="E16308" t="str">
            <v>N</v>
          </cell>
        </row>
        <row r="16309">
          <cell r="C16309" t="e">
            <v>#DIV/0!</v>
          </cell>
          <cell r="E16309" t="str">
            <v>N</v>
          </cell>
        </row>
        <row r="16310">
          <cell r="C16310" t="e">
            <v>#DIV/0!</v>
          </cell>
          <cell r="E16310" t="str">
            <v>N</v>
          </cell>
        </row>
        <row r="16311">
          <cell r="C16311" t="e">
            <v>#DIV/0!</v>
          </cell>
          <cell r="E16311" t="str">
            <v>N</v>
          </cell>
        </row>
        <row r="16312">
          <cell r="C16312" t="e">
            <v>#DIV/0!</v>
          </cell>
          <cell r="E16312" t="str">
            <v>N</v>
          </cell>
        </row>
        <row r="16313">
          <cell r="C16313" t="e">
            <v>#DIV/0!</v>
          </cell>
          <cell r="E16313" t="str">
            <v>N</v>
          </cell>
        </row>
        <row r="16314">
          <cell r="C16314" t="e">
            <v>#DIV/0!</v>
          </cell>
          <cell r="E16314" t="str">
            <v>N</v>
          </cell>
        </row>
        <row r="16315">
          <cell r="C16315" t="e">
            <v>#DIV/0!</v>
          </cell>
          <cell r="E16315" t="str">
            <v>N</v>
          </cell>
        </row>
        <row r="16316">
          <cell r="C16316" t="e">
            <v>#DIV/0!</v>
          </cell>
          <cell r="E16316" t="str">
            <v>N</v>
          </cell>
        </row>
        <row r="16317">
          <cell r="C16317" t="e">
            <v>#DIV/0!</v>
          </cell>
          <cell r="E16317" t="str">
            <v>N</v>
          </cell>
        </row>
        <row r="16318">
          <cell r="C16318" t="e">
            <v>#DIV/0!</v>
          </cell>
          <cell r="E16318" t="str">
            <v>N</v>
          </cell>
        </row>
        <row r="16319">
          <cell r="C16319" t="e">
            <v>#DIV/0!</v>
          </cell>
          <cell r="E16319" t="str">
            <v>N</v>
          </cell>
        </row>
        <row r="16320">
          <cell r="C16320" t="e">
            <v>#DIV/0!</v>
          </cell>
          <cell r="E16320" t="str">
            <v>N</v>
          </cell>
        </row>
        <row r="16321">
          <cell r="C16321" t="e">
            <v>#DIV/0!</v>
          </cell>
          <cell r="E16321" t="str">
            <v>N</v>
          </cell>
        </row>
        <row r="16322">
          <cell r="C16322" t="e">
            <v>#DIV/0!</v>
          </cell>
          <cell r="E16322" t="str">
            <v>N</v>
          </cell>
        </row>
        <row r="16323">
          <cell r="C16323" t="e">
            <v>#DIV/0!</v>
          </cell>
          <cell r="E16323" t="str">
            <v>N</v>
          </cell>
        </row>
        <row r="16324">
          <cell r="C16324" t="e">
            <v>#DIV/0!</v>
          </cell>
          <cell r="E16324" t="str">
            <v>N</v>
          </cell>
        </row>
        <row r="16325">
          <cell r="C16325" t="e">
            <v>#DIV/0!</v>
          </cell>
          <cell r="E16325" t="str">
            <v>N</v>
          </cell>
        </row>
        <row r="16326">
          <cell r="C16326" t="e">
            <v>#DIV/0!</v>
          </cell>
          <cell r="E16326" t="str">
            <v>N</v>
          </cell>
        </row>
        <row r="16327">
          <cell r="C16327" t="e">
            <v>#DIV/0!</v>
          </cell>
          <cell r="E16327" t="str">
            <v>N</v>
          </cell>
        </row>
        <row r="16328">
          <cell r="C16328" t="e">
            <v>#DIV/0!</v>
          </cell>
          <cell r="E16328" t="str">
            <v>N</v>
          </cell>
        </row>
        <row r="16329">
          <cell r="C16329" t="e">
            <v>#DIV/0!</v>
          </cell>
          <cell r="E16329" t="str">
            <v>N</v>
          </cell>
        </row>
        <row r="16330">
          <cell r="C16330" t="e">
            <v>#DIV/0!</v>
          </cell>
          <cell r="E16330" t="str">
            <v>N</v>
          </cell>
        </row>
        <row r="16331">
          <cell r="C16331" t="e">
            <v>#DIV/0!</v>
          </cell>
          <cell r="E16331" t="str">
            <v>N</v>
          </cell>
        </row>
        <row r="16332">
          <cell r="C16332" t="e">
            <v>#DIV/0!</v>
          </cell>
          <cell r="E16332" t="str">
            <v>N</v>
          </cell>
        </row>
        <row r="16333">
          <cell r="C16333" t="e">
            <v>#DIV/0!</v>
          </cell>
          <cell r="E16333" t="str">
            <v>N</v>
          </cell>
        </row>
        <row r="16334">
          <cell r="C16334" t="e">
            <v>#DIV/0!</v>
          </cell>
          <cell r="E16334" t="str">
            <v>N</v>
          </cell>
        </row>
        <row r="16335">
          <cell r="C16335" t="e">
            <v>#DIV/0!</v>
          </cell>
          <cell r="E16335" t="str">
            <v>N</v>
          </cell>
        </row>
        <row r="16336">
          <cell r="C16336" t="e">
            <v>#DIV/0!</v>
          </cell>
          <cell r="E16336" t="str">
            <v>N</v>
          </cell>
        </row>
        <row r="16337">
          <cell r="C16337" t="e">
            <v>#DIV/0!</v>
          </cell>
          <cell r="E16337" t="str">
            <v>N</v>
          </cell>
        </row>
        <row r="16338">
          <cell r="C16338" t="e">
            <v>#DIV/0!</v>
          </cell>
          <cell r="E16338" t="str">
            <v>N</v>
          </cell>
        </row>
        <row r="16339">
          <cell r="C16339" t="e">
            <v>#DIV/0!</v>
          </cell>
          <cell r="E16339" t="str">
            <v>N</v>
          </cell>
        </row>
        <row r="16340">
          <cell r="C16340" t="e">
            <v>#DIV/0!</v>
          </cell>
          <cell r="E16340" t="str">
            <v>N</v>
          </cell>
        </row>
        <row r="16341">
          <cell r="C16341" t="e">
            <v>#DIV/0!</v>
          </cell>
          <cell r="E16341" t="str">
            <v>N</v>
          </cell>
        </row>
        <row r="16342">
          <cell r="C16342" t="e">
            <v>#DIV/0!</v>
          </cell>
          <cell r="E16342" t="str">
            <v>N</v>
          </cell>
        </row>
        <row r="16343">
          <cell r="C16343" t="e">
            <v>#DIV/0!</v>
          </cell>
          <cell r="E16343" t="str">
            <v>N</v>
          </cell>
        </row>
        <row r="16344">
          <cell r="C16344" t="e">
            <v>#DIV/0!</v>
          </cell>
          <cell r="E16344" t="str">
            <v>N</v>
          </cell>
        </row>
        <row r="16345">
          <cell r="C16345" t="e">
            <v>#DIV/0!</v>
          </cell>
          <cell r="E16345" t="str">
            <v>N</v>
          </cell>
        </row>
        <row r="16346">
          <cell r="C16346" t="e">
            <v>#DIV/0!</v>
          </cell>
          <cell r="E16346" t="str">
            <v>N</v>
          </cell>
        </row>
        <row r="16347">
          <cell r="C16347" t="e">
            <v>#DIV/0!</v>
          </cell>
          <cell r="E16347" t="str">
            <v>N</v>
          </cell>
        </row>
        <row r="16348">
          <cell r="C16348" t="e">
            <v>#DIV/0!</v>
          </cell>
          <cell r="E16348" t="str">
            <v>N</v>
          </cell>
        </row>
        <row r="16349">
          <cell r="C16349" t="e">
            <v>#DIV/0!</v>
          </cell>
          <cell r="E16349" t="str">
            <v>N</v>
          </cell>
        </row>
        <row r="16350">
          <cell r="C16350" t="e">
            <v>#DIV/0!</v>
          </cell>
          <cell r="E16350" t="str">
            <v>N</v>
          </cell>
        </row>
        <row r="16351">
          <cell r="C16351" t="e">
            <v>#DIV/0!</v>
          </cell>
          <cell r="E16351" t="str">
            <v>N</v>
          </cell>
        </row>
        <row r="16352">
          <cell r="C16352" t="e">
            <v>#DIV/0!</v>
          </cell>
          <cell r="E16352" t="str">
            <v>N</v>
          </cell>
        </row>
        <row r="16353">
          <cell r="C16353" t="e">
            <v>#DIV/0!</v>
          </cell>
          <cell r="E16353" t="str">
            <v>N</v>
          </cell>
        </row>
        <row r="16354">
          <cell r="C16354" t="e">
            <v>#DIV/0!</v>
          </cell>
          <cell r="E16354" t="str">
            <v>N</v>
          </cell>
        </row>
        <row r="16355">
          <cell r="C16355" t="e">
            <v>#DIV/0!</v>
          </cell>
          <cell r="E16355" t="str">
            <v>N</v>
          </cell>
        </row>
        <row r="16356">
          <cell r="C16356" t="e">
            <v>#DIV/0!</v>
          </cell>
          <cell r="E16356" t="str">
            <v>N</v>
          </cell>
        </row>
        <row r="16357">
          <cell r="C16357" t="e">
            <v>#DIV/0!</v>
          </cell>
          <cell r="E16357" t="str">
            <v>N</v>
          </cell>
        </row>
        <row r="16358">
          <cell r="C16358" t="e">
            <v>#DIV/0!</v>
          </cell>
          <cell r="E16358" t="str">
            <v>N</v>
          </cell>
        </row>
        <row r="16359">
          <cell r="C16359" t="e">
            <v>#DIV/0!</v>
          </cell>
          <cell r="E16359" t="str">
            <v>N</v>
          </cell>
        </row>
        <row r="16360">
          <cell r="C16360" t="e">
            <v>#DIV/0!</v>
          </cell>
          <cell r="E16360" t="str">
            <v>N</v>
          </cell>
        </row>
        <row r="16361">
          <cell r="C16361" t="e">
            <v>#DIV/0!</v>
          </cell>
          <cell r="E16361" t="str">
            <v>N</v>
          </cell>
        </row>
        <row r="16362">
          <cell r="C16362" t="e">
            <v>#DIV/0!</v>
          </cell>
          <cell r="E16362" t="str">
            <v>N</v>
          </cell>
        </row>
        <row r="16363">
          <cell r="C16363" t="e">
            <v>#DIV/0!</v>
          </cell>
          <cell r="E16363" t="str">
            <v>N</v>
          </cell>
        </row>
        <row r="16364">
          <cell r="C16364" t="e">
            <v>#DIV/0!</v>
          </cell>
          <cell r="E16364" t="str">
            <v>N</v>
          </cell>
        </row>
        <row r="16365">
          <cell r="C16365" t="e">
            <v>#DIV/0!</v>
          </cell>
          <cell r="E16365" t="str">
            <v>N</v>
          </cell>
        </row>
        <row r="16366">
          <cell r="C16366" t="e">
            <v>#DIV/0!</v>
          </cell>
          <cell r="E16366" t="str">
            <v>N</v>
          </cell>
        </row>
        <row r="16367">
          <cell r="C16367" t="e">
            <v>#DIV/0!</v>
          </cell>
          <cell r="E16367" t="str">
            <v>N</v>
          </cell>
        </row>
        <row r="16368">
          <cell r="C16368" t="e">
            <v>#DIV/0!</v>
          </cell>
          <cell r="E16368" t="str">
            <v>N</v>
          </cell>
        </row>
        <row r="16369">
          <cell r="C16369" t="e">
            <v>#DIV/0!</v>
          </cell>
          <cell r="E16369" t="str">
            <v>N</v>
          </cell>
        </row>
        <row r="16370">
          <cell r="C16370" t="e">
            <v>#DIV/0!</v>
          </cell>
          <cell r="E16370" t="str">
            <v>N</v>
          </cell>
        </row>
        <row r="16371">
          <cell r="C16371" t="e">
            <v>#DIV/0!</v>
          </cell>
          <cell r="E16371" t="str">
            <v>N</v>
          </cell>
        </row>
        <row r="16372">
          <cell r="C16372" t="e">
            <v>#DIV/0!</v>
          </cell>
          <cell r="E16372" t="str">
            <v>N</v>
          </cell>
        </row>
        <row r="16373">
          <cell r="C16373" t="e">
            <v>#DIV/0!</v>
          </cell>
          <cell r="E16373" t="str">
            <v>N</v>
          </cell>
        </row>
        <row r="16374">
          <cell r="C16374" t="e">
            <v>#DIV/0!</v>
          </cell>
          <cell r="E16374" t="str">
            <v>N</v>
          </cell>
        </row>
        <row r="16375">
          <cell r="C16375" t="e">
            <v>#DIV/0!</v>
          </cell>
          <cell r="E16375" t="str">
            <v>N</v>
          </cell>
        </row>
        <row r="16376">
          <cell r="C16376" t="e">
            <v>#DIV/0!</v>
          </cell>
          <cell r="E16376" t="str">
            <v>N</v>
          </cell>
        </row>
        <row r="16377">
          <cell r="C16377" t="e">
            <v>#DIV/0!</v>
          </cell>
          <cell r="E16377" t="str">
            <v>N</v>
          </cell>
        </row>
        <row r="16378">
          <cell r="C16378" t="e">
            <v>#DIV/0!</v>
          </cell>
          <cell r="E16378" t="str">
            <v>N</v>
          </cell>
        </row>
        <row r="16379">
          <cell r="C16379" t="e">
            <v>#DIV/0!</v>
          </cell>
          <cell r="E16379" t="str">
            <v>N</v>
          </cell>
        </row>
        <row r="16380">
          <cell r="C16380" t="e">
            <v>#DIV/0!</v>
          </cell>
          <cell r="E16380" t="str">
            <v>N</v>
          </cell>
        </row>
        <row r="16381">
          <cell r="C16381" t="e">
            <v>#DIV/0!</v>
          </cell>
          <cell r="E16381" t="str">
            <v>N</v>
          </cell>
        </row>
        <row r="16382">
          <cell r="C16382" t="e">
            <v>#DIV/0!</v>
          </cell>
          <cell r="E16382" t="str">
            <v>N</v>
          </cell>
        </row>
        <row r="16383">
          <cell r="C16383" t="e">
            <v>#DIV/0!</v>
          </cell>
          <cell r="E16383" t="str">
            <v>N</v>
          </cell>
        </row>
        <row r="16384">
          <cell r="C16384" t="e">
            <v>#DIV/0!</v>
          </cell>
          <cell r="E16384" t="str">
            <v>N</v>
          </cell>
        </row>
        <row r="16385">
          <cell r="C16385" t="e">
            <v>#DIV/0!</v>
          </cell>
          <cell r="E16385" t="str">
            <v>N</v>
          </cell>
        </row>
        <row r="16386">
          <cell r="C16386" t="e">
            <v>#DIV/0!</v>
          </cell>
          <cell r="E16386" t="str">
            <v>N</v>
          </cell>
        </row>
        <row r="16387">
          <cell r="C16387" t="e">
            <v>#DIV/0!</v>
          </cell>
          <cell r="E16387" t="str">
            <v>N</v>
          </cell>
        </row>
        <row r="16388">
          <cell r="C16388" t="e">
            <v>#DIV/0!</v>
          </cell>
          <cell r="E16388" t="str">
            <v>N</v>
          </cell>
        </row>
        <row r="16389">
          <cell r="C16389" t="e">
            <v>#DIV/0!</v>
          </cell>
          <cell r="E16389" t="str">
            <v>N</v>
          </cell>
        </row>
        <row r="16390">
          <cell r="C16390" t="e">
            <v>#DIV/0!</v>
          </cell>
          <cell r="E16390" t="str">
            <v>N</v>
          </cell>
        </row>
        <row r="16391">
          <cell r="C16391" t="e">
            <v>#DIV/0!</v>
          </cell>
          <cell r="E16391" t="str">
            <v>N</v>
          </cell>
        </row>
        <row r="16392">
          <cell r="C16392" t="e">
            <v>#DIV/0!</v>
          </cell>
          <cell r="E16392" t="str">
            <v>N</v>
          </cell>
        </row>
        <row r="16393">
          <cell r="C16393" t="e">
            <v>#DIV/0!</v>
          </cell>
          <cell r="E16393" t="str">
            <v>N</v>
          </cell>
        </row>
        <row r="16394">
          <cell r="C16394" t="e">
            <v>#DIV/0!</v>
          </cell>
          <cell r="E16394" t="str">
            <v>N</v>
          </cell>
        </row>
        <row r="16395">
          <cell r="C16395" t="e">
            <v>#DIV/0!</v>
          </cell>
          <cell r="E16395" t="str">
            <v>N</v>
          </cell>
        </row>
        <row r="16396">
          <cell r="C16396" t="e">
            <v>#DIV/0!</v>
          </cell>
          <cell r="E16396" t="str">
            <v>N</v>
          </cell>
        </row>
        <row r="16397">
          <cell r="C16397" t="e">
            <v>#DIV/0!</v>
          </cell>
          <cell r="E16397" t="str">
            <v>N</v>
          </cell>
        </row>
        <row r="16398">
          <cell r="C16398" t="e">
            <v>#DIV/0!</v>
          </cell>
          <cell r="E16398" t="str">
            <v>N</v>
          </cell>
        </row>
        <row r="16399">
          <cell r="C16399" t="e">
            <v>#DIV/0!</v>
          </cell>
          <cell r="E16399" t="str">
            <v>N</v>
          </cell>
        </row>
        <row r="16400">
          <cell r="C16400" t="e">
            <v>#DIV/0!</v>
          </cell>
          <cell r="E16400" t="str">
            <v>N</v>
          </cell>
        </row>
        <row r="16401">
          <cell r="C16401" t="e">
            <v>#DIV/0!</v>
          </cell>
          <cell r="E16401" t="str">
            <v>N</v>
          </cell>
        </row>
        <row r="16402">
          <cell r="C16402" t="e">
            <v>#DIV/0!</v>
          </cell>
          <cell r="E16402" t="str">
            <v>N</v>
          </cell>
        </row>
        <row r="16403">
          <cell r="C16403" t="e">
            <v>#DIV/0!</v>
          </cell>
          <cell r="E16403" t="str">
            <v>N</v>
          </cell>
        </row>
        <row r="16404">
          <cell r="C16404" t="e">
            <v>#DIV/0!</v>
          </cell>
          <cell r="E16404" t="str">
            <v>N</v>
          </cell>
        </row>
        <row r="16405">
          <cell r="C16405" t="e">
            <v>#DIV/0!</v>
          </cell>
          <cell r="E16405" t="str">
            <v>N</v>
          </cell>
        </row>
        <row r="16406">
          <cell r="C16406" t="e">
            <v>#DIV/0!</v>
          </cell>
          <cell r="E16406" t="str">
            <v>N</v>
          </cell>
        </row>
        <row r="16407">
          <cell r="C16407" t="e">
            <v>#DIV/0!</v>
          </cell>
          <cell r="E16407" t="str">
            <v>N</v>
          </cell>
        </row>
        <row r="16408">
          <cell r="C16408" t="e">
            <v>#DIV/0!</v>
          </cell>
          <cell r="E16408" t="str">
            <v>N</v>
          </cell>
        </row>
        <row r="16409">
          <cell r="C16409" t="e">
            <v>#DIV/0!</v>
          </cell>
          <cell r="E16409" t="str">
            <v>N</v>
          </cell>
        </row>
        <row r="16410">
          <cell r="C16410" t="e">
            <v>#DIV/0!</v>
          </cell>
          <cell r="E16410" t="str">
            <v>N</v>
          </cell>
        </row>
        <row r="16411">
          <cell r="C16411" t="e">
            <v>#DIV/0!</v>
          </cell>
          <cell r="E16411" t="str">
            <v>N</v>
          </cell>
        </row>
        <row r="16412">
          <cell r="C16412" t="e">
            <v>#DIV/0!</v>
          </cell>
          <cell r="E16412" t="str">
            <v>N</v>
          </cell>
        </row>
        <row r="16413">
          <cell r="C16413" t="e">
            <v>#DIV/0!</v>
          </cell>
          <cell r="E16413" t="str">
            <v>N</v>
          </cell>
        </row>
        <row r="16414">
          <cell r="C16414" t="e">
            <v>#DIV/0!</v>
          </cell>
          <cell r="E16414" t="str">
            <v>N</v>
          </cell>
        </row>
        <row r="16415">
          <cell r="C16415" t="e">
            <v>#DIV/0!</v>
          </cell>
          <cell r="E16415" t="str">
            <v>N</v>
          </cell>
        </row>
        <row r="16416">
          <cell r="C16416" t="e">
            <v>#DIV/0!</v>
          </cell>
          <cell r="E16416" t="str">
            <v>N</v>
          </cell>
        </row>
        <row r="16417">
          <cell r="C16417" t="e">
            <v>#DIV/0!</v>
          </cell>
          <cell r="E16417" t="str">
            <v>N</v>
          </cell>
        </row>
        <row r="16418">
          <cell r="C16418" t="e">
            <v>#DIV/0!</v>
          </cell>
          <cell r="E16418" t="str">
            <v>N</v>
          </cell>
        </row>
        <row r="16419">
          <cell r="C16419" t="e">
            <v>#DIV/0!</v>
          </cell>
          <cell r="E16419" t="str">
            <v>N</v>
          </cell>
        </row>
        <row r="16420">
          <cell r="C16420" t="e">
            <v>#DIV/0!</v>
          </cell>
          <cell r="E16420" t="str">
            <v>N</v>
          </cell>
        </row>
        <row r="16421">
          <cell r="C16421" t="e">
            <v>#DIV/0!</v>
          </cell>
          <cell r="E16421" t="str">
            <v>N</v>
          </cell>
        </row>
        <row r="16422">
          <cell r="C16422" t="e">
            <v>#DIV/0!</v>
          </cell>
          <cell r="E16422" t="str">
            <v>N</v>
          </cell>
        </row>
        <row r="16423">
          <cell r="C16423" t="e">
            <v>#DIV/0!</v>
          </cell>
          <cell r="E16423" t="str">
            <v>N</v>
          </cell>
        </row>
        <row r="16424">
          <cell r="C16424" t="e">
            <v>#DIV/0!</v>
          </cell>
          <cell r="E16424" t="str">
            <v>N</v>
          </cell>
        </row>
        <row r="16425">
          <cell r="C16425" t="e">
            <v>#DIV/0!</v>
          </cell>
          <cell r="E16425" t="str">
            <v>N</v>
          </cell>
        </row>
        <row r="16426">
          <cell r="C16426" t="e">
            <v>#DIV/0!</v>
          </cell>
          <cell r="E16426" t="str">
            <v>N</v>
          </cell>
        </row>
        <row r="16427">
          <cell r="C16427" t="e">
            <v>#DIV/0!</v>
          </cell>
          <cell r="E16427" t="str">
            <v>N</v>
          </cell>
        </row>
        <row r="16428">
          <cell r="C16428" t="e">
            <v>#DIV/0!</v>
          </cell>
          <cell r="E16428" t="str">
            <v>N</v>
          </cell>
        </row>
        <row r="16429">
          <cell r="C16429" t="e">
            <v>#DIV/0!</v>
          </cell>
          <cell r="E16429" t="str">
            <v>N</v>
          </cell>
        </row>
        <row r="16430">
          <cell r="C16430" t="e">
            <v>#DIV/0!</v>
          </cell>
          <cell r="E16430" t="str">
            <v>N</v>
          </cell>
        </row>
        <row r="16431">
          <cell r="C16431" t="e">
            <v>#DIV/0!</v>
          </cell>
          <cell r="E16431" t="str">
            <v>N</v>
          </cell>
        </row>
        <row r="16432">
          <cell r="C16432" t="e">
            <v>#DIV/0!</v>
          </cell>
          <cell r="E16432" t="str">
            <v>N</v>
          </cell>
        </row>
        <row r="16433">
          <cell r="C16433" t="e">
            <v>#DIV/0!</v>
          </cell>
          <cell r="E16433" t="str">
            <v>N</v>
          </cell>
        </row>
        <row r="16434">
          <cell r="C16434" t="e">
            <v>#DIV/0!</v>
          </cell>
          <cell r="E16434" t="str">
            <v>N</v>
          </cell>
        </row>
        <row r="16435">
          <cell r="C16435" t="e">
            <v>#DIV/0!</v>
          </cell>
          <cell r="E16435" t="str">
            <v>N</v>
          </cell>
        </row>
        <row r="16436">
          <cell r="C16436" t="e">
            <v>#DIV/0!</v>
          </cell>
          <cell r="E16436" t="str">
            <v>N</v>
          </cell>
        </row>
        <row r="16437">
          <cell r="C16437" t="e">
            <v>#DIV/0!</v>
          </cell>
          <cell r="E16437" t="str">
            <v>N</v>
          </cell>
        </row>
        <row r="16438">
          <cell r="C16438" t="e">
            <v>#DIV/0!</v>
          </cell>
          <cell r="E16438" t="str">
            <v>N</v>
          </cell>
        </row>
        <row r="16439">
          <cell r="C16439" t="e">
            <v>#DIV/0!</v>
          </cell>
          <cell r="E16439" t="str">
            <v>N</v>
          </cell>
        </row>
        <row r="16440">
          <cell r="C16440" t="e">
            <v>#DIV/0!</v>
          </cell>
          <cell r="E16440" t="str">
            <v>N</v>
          </cell>
        </row>
        <row r="16441">
          <cell r="C16441" t="e">
            <v>#DIV/0!</v>
          </cell>
          <cell r="E16441" t="str">
            <v>N</v>
          </cell>
        </row>
        <row r="16442">
          <cell r="C16442" t="e">
            <v>#DIV/0!</v>
          </cell>
          <cell r="E16442" t="str">
            <v>N</v>
          </cell>
        </row>
        <row r="16443">
          <cell r="C16443" t="e">
            <v>#DIV/0!</v>
          </cell>
          <cell r="E16443" t="str">
            <v>N</v>
          </cell>
        </row>
        <row r="16444">
          <cell r="C16444" t="e">
            <v>#DIV/0!</v>
          </cell>
          <cell r="E16444" t="str">
            <v>N</v>
          </cell>
        </row>
        <row r="16445">
          <cell r="C16445" t="e">
            <v>#DIV/0!</v>
          </cell>
          <cell r="E16445" t="str">
            <v>N</v>
          </cell>
        </row>
        <row r="16446">
          <cell r="C16446" t="e">
            <v>#DIV/0!</v>
          </cell>
          <cell r="E16446" t="str">
            <v>N</v>
          </cell>
        </row>
        <row r="16447">
          <cell r="C16447" t="e">
            <v>#DIV/0!</v>
          </cell>
          <cell r="E16447" t="str">
            <v>N</v>
          </cell>
        </row>
        <row r="16448">
          <cell r="C16448" t="e">
            <v>#DIV/0!</v>
          </cell>
          <cell r="E16448" t="str">
            <v>N</v>
          </cell>
        </row>
        <row r="16449">
          <cell r="C16449" t="e">
            <v>#DIV/0!</v>
          </cell>
          <cell r="E16449" t="str">
            <v>N</v>
          </cell>
        </row>
        <row r="16450">
          <cell r="C16450" t="e">
            <v>#DIV/0!</v>
          </cell>
          <cell r="E16450" t="str">
            <v>N</v>
          </cell>
        </row>
        <row r="16451">
          <cell r="C16451" t="e">
            <v>#DIV/0!</v>
          </cell>
          <cell r="E16451" t="str">
            <v>N</v>
          </cell>
        </row>
        <row r="16452">
          <cell r="C16452" t="e">
            <v>#DIV/0!</v>
          </cell>
          <cell r="E16452" t="str">
            <v>N</v>
          </cell>
        </row>
        <row r="16453">
          <cell r="C16453" t="e">
            <v>#DIV/0!</v>
          </cell>
          <cell r="E16453" t="str">
            <v>N</v>
          </cell>
        </row>
        <row r="16454">
          <cell r="C16454" t="e">
            <v>#DIV/0!</v>
          </cell>
          <cell r="E16454" t="str">
            <v>N</v>
          </cell>
        </row>
        <row r="16455">
          <cell r="C16455" t="e">
            <v>#DIV/0!</v>
          </cell>
          <cell r="E16455" t="str">
            <v>N</v>
          </cell>
        </row>
        <row r="16456">
          <cell r="C16456" t="e">
            <v>#DIV/0!</v>
          </cell>
          <cell r="E16456" t="str">
            <v>N</v>
          </cell>
        </row>
        <row r="16457">
          <cell r="C16457" t="e">
            <v>#DIV/0!</v>
          </cell>
          <cell r="E16457" t="str">
            <v>N</v>
          </cell>
        </row>
        <row r="16458">
          <cell r="C16458" t="e">
            <v>#DIV/0!</v>
          </cell>
          <cell r="E16458" t="str">
            <v>N</v>
          </cell>
        </row>
        <row r="16459">
          <cell r="C16459" t="e">
            <v>#DIV/0!</v>
          </cell>
          <cell r="E16459" t="str">
            <v>N</v>
          </cell>
        </row>
        <row r="16460">
          <cell r="C16460" t="e">
            <v>#DIV/0!</v>
          </cell>
          <cell r="E16460" t="str">
            <v>N</v>
          </cell>
        </row>
        <row r="16461">
          <cell r="C16461" t="e">
            <v>#DIV/0!</v>
          </cell>
          <cell r="E16461" t="str">
            <v>N</v>
          </cell>
        </row>
        <row r="16462">
          <cell r="C16462" t="e">
            <v>#DIV/0!</v>
          </cell>
          <cell r="E16462" t="str">
            <v>N</v>
          </cell>
        </row>
        <row r="16463">
          <cell r="C16463" t="e">
            <v>#DIV/0!</v>
          </cell>
          <cell r="E16463" t="str">
            <v>N</v>
          </cell>
        </row>
        <row r="16464">
          <cell r="C16464" t="e">
            <v>#DIV/0!</v>
          </cell>
          <cell r="E16464" t="str">
            <v>N</v>
          </cell>
        </row>
        <row r="16465">
          <cell r="C16465" t="e">
            <v>#DIV/0!</v>
          </cell>
          <cell r="E16465" t="str">
            <v>N</v>
          </cell>
        </row>
        <row r="16466">
          <cell r="C16466" t="e">
            <v>#DIV/0!</v>
          </cell>
          <cell r="E16466" t="str">
            <v>N</v>
          </cell>
        </row>
        <row r="16467">
          <cell r="C16467" t="e">
            <v>#DIV/0!</v>
          </cell>
          <cell r="E16467" t="str">
            <v>N</v>
          </cell>
        </row>
        <row r="16468">
          <cell r="C16468" t="e">
            <v>#DIV/0!</v>
          </cell>
          <cell r="E16468" t="str">
            <v>N</v>
          </cell>
        </row>
        <row r="16469">
          <cell r="C16469" t="e">
            <v>#DIV/0!</v>
          </cell>
          <cell r="E16469" t="str">
            <v>N</v>
          </cell>
        </row>
        <row r="16470">
          <cell r="C16470" t="e">
            <v>#DIV/0!</v>
          </cell>
          <cell r="E16470" t="str">
            <v>N</v>
          </cell>
        </row>
        <row r="16471">
          <cell r="C16471" t="e">
            <v>#DIV/0!</v>
          </cell>
          <cell r="E16471" t="str">
            <v>N</v>
          </cell>
        </row>
        <row r="16472">
          <cell r="C16472" t="e">
            <v>#DIV/0!</v>
          </cell>
          <cell r="E16472" t="str">
            <v>N</v>
          </cell>
        </row>
        <row r="16473">
          <cell r="C16473" t="e">
            <v>#DIV/0!</v>
          </cell>
          <cell r="E16473" t="str">
            <v>N</v>
          </cell>
        </row>
        <row r="16474">
          <cell r="C16474" t="e">
            <v>#DIV/0!</v>
          </cell>
          <cell r="E16474" t="str">
            <v>N</v>
          </cell>
        </row>
        <row r="16475">
          <cell r="C16475" t="e">
            <v>#DIV/0!</v>
          </cell>
          <cell r="E16475" t="str">
            <v>N</v>
          </cell>
        </row>
        <row r="16476">
          <cell r="C16476" t="e">
            <v>#DIV/0!</v>
          </cell>
          <cell r="E16476" t="str">
            <v>N</v>
          </cell>
        </row>
        <row r="16477">
          <cell r="C16477" t="e">
            <v>#DIV/0!</v>
          </cell>
          <cell r="E16477" t="str">
            <v>N</v>
          </cell>
        </row>
        <row r="16478">
          <cell r="C16478" t="e">
            <v>#DIV/0!</v>
          </cell>
          <cell r="E16478" t="str">
            <v>N</v>
          </cell>
        </row>
        <row r="16479">
          <cell r="C16479" t="e">
            <v>#DIV/0!</v>
          </cell>
          <cell r="E16479" t="str">
            <v>N</v>
          </cell>
        </row>
        <row r="16480">
          <cell r="C16480" t="e">
            <v>#DIV/0!</v>
          </cell>
          <cell r="E16480" t="str">
            <v>N</v>
          </cell>
        </row>
        <row r="16481">
          <cell r="C16481" t="e">
            <v>#DIV/0!</v>
          </cell>
          <cell r="E16481" t="str">
            <v>N</v>
          </cell>
        </row>
        <row r="16482">
          <cell r="C16482" t="e">
            <v>#DIV/0!</v>
          </cell>
          <cell r="E16482" t="str">
            <v>N</v>
          </cell>
        </row>
        <row r="16483">
          <cell r="C16483" t="e">
            <v>#DIV/0!</v>
          </cell>
          <cell r="E16483" t="str">
            <v>N</v>
          </cell>
        </row>
        <row r="16484">
          <cell r="C16484" t="e">
            <v>#DIV/0!</v>
          </cell>
          <cell r="E16484" t="str">
            <v>N</v>
          </cell>
        </row>
        <row r="16485">
          <cell r="C16485" t="e">
            <v>#DIV/0!</v>
          </cell>
          <cell r="E16485" t="str">
            <v>N</v>
          </cell>
        </row>
        <row r="16486">
          <cell r="C16486" t="e">
            <v>#DIV/0!</v>
          </cell>
          <cell r="E16486" t="str">
            <v>N</v>
          </cell>
        </row>
        <row r="16487">
          <cell r="C16487" t="e">
            <v>#DIV/0!</v>
          </cell>
          <cell r="E16487" t="str">
            <v>N</v>
          </cell>
        </row>
        <row r="16488">
          <cell r="C16488" t="e">
            <v>#DIV/0!</v>
          </cell>
          <cell r="E16488" t="str">
            <v>N</v>
          </cell>
        </row>
        <row r="16489">
          <cell r="C16489" t="e">
            <v>#DIV/0!</v>
          </cell>
          <cell r="E16489" t="str">
            <v>N</v>
          </cell>
        </row>
        <row r="16490">
          <cell r="C16490" t="e">
            <v>#DIV/0!</v>
          </cell>
          <cell r="E16490" t="str">
            <v>N</v>
          </cell>
        </row>
        <row r="16491">
          <cell r="C16491" t="e">
            <v>#DIV/0!</v>
          </cell>
          <cell r="E16491" t="str">
            <v>N</v>
          </cell>
        </row>
        <row r="16492">
          <cell r="C16492" t="e">
            <v>#DIV/0!</v>
          </cell>
          <cell r="E16492" t="str">
            <v>N</v>
          </cell>
        </row>
        <row r="16493">
          <cell r="C16493" t="e">
            <v>#DIV/0!</v>
          </cell>
          <cell r="E16493" t="str">
            <v>N</v>
          </cell>
        </row>
        <row r="16494">
          <cell r="C16494" t="e">
            <v>#DIV/0!</v>
          </cell>
          <cell r="E16494" t="str">
            <v>N</v>
          </cell>
        </row>
        <row r="16495">
          <cell r="C16495" t="e">
            <v>#DIV/0!</v>
          </cell>
          <cell r="E16495" t="str">
            <v>N</v>
          </cell>
        </row>
        <row r="16496">
          <cell r="C16496" t="e">
            <v>#DIV/0!</v>
          </cell>
          <cell r="E16496" t="str">
            <v>N</v>
          </cell>
        </row>
        <row r="16497">
          <cell r="C16497" t="e">
            <v>#DIV/0!</v>
          </cell>
          <cell r="E16497" t="str">
            <v>N</v>
          </cell>
        </row>
        <row r="16498">
          <cell r="C16498" t="e">
            <v>#DIV/0!</v>
          </cell>
          <cell r="E16498" t="str">
            <v>N</v>
          </cell>
        </row>
        <row r="16499">
          <cell r="C16499" t="e">
            <v>#DIV/0!</v>
          </cell>
          <cell r="E16499" t="str">
            <v>N</v>
          </cell>
        </row>
        <row r="16500">
          <cell r="C16500" t="e">
            <v>#DIV/0!</v>
          </cell>
          <cell r="E16500" t="str">
            <v>N</v>
          </cell>
        </row>
        <row r="16501">
          <cell r="C16501" t="e">
            <v>#DIV/0!</v>
          </cell>
          <cell r="E16501" t="str">
            <v>N</v>
          </cell>
        </row>
        <row r="16502">
          <cell r="C16502" t="e">
            <v>#DIV/0!</v>
          </cell>
          <cell r="E16502" t="str">
            <v>N</v>
          </cell>
        </row>
        <row r="16503">
          <cell r="C16503" t="e">
            <v>#DIV/0!</v>
          </cell>
          <cell r="E16503" t="str">
            <v>N</v>
          </cell>
        </row>
        <row r="16504">
          <cell r="C16504" t="e">
            <v>#DIV/0!</v>
          </cell>
          <cell r="E16504" t="str">
            <v>N</v>
          </cell>
        </row>
        <row r="16505">
          <cell r="C16505" t="e">
            <v>#DIV/0!</v>
          </cell>
          <cell r="E16505" t="str">
            <v>N</v>
          </cell>
        </row>
        <row r="16506">
          <cell r="C16506" t="e">
            <v>#DIV/0!</v>
          </cell>
          <cell r="E16506" t="str">
            <v>N</v>
          </cell>
        </row>
        <row r="16507">
          <cell r="C16507" t="e">
            <v>#DIV/0!</v>
          </cell>
          <cell r="E16507" t="str">
            <v>N</v>
          </cell>
        </row>
        <row r="16508">
          <cell r="C16508" t="e">
            <v>#DIV/0!</v>
          </cell>
          <cell r="E16508" t="str">
            <v>N</v>
          </cell>
        </row>
        <row r="16509">
          <cell r="C16509" t="e">
            <v>#DIV/0!</v>
          </cell>
          <cell r="E16509" t="str">
            <v>N</v>
          </cell>
        </row>
        <row r="16510">
          <cell r="C16510" t="e">
            <v>#DIV/0!</v>
          </cell>
          <cell r="E16510" t="str">
            <v>N</v>
          </cell>
        </row>
        <row r="16511">
          <cell r="C16511" t="e">
            <v>#DIV/0!</v>
          </cell>
          <cell r="E16511" t="str">
            <v>N</v>
          </cell>
        </row>
        <row r="16512">
          <cell r="C16512" t="e">
            <v>#DIV/0!</v>
          </cell>
          <cell r="E16512" t="str">
            <v>N</v>
          </cell>
        </row>
        <row r="16513">
          <cell r="C16513" t="e">
            <v>#DIV/0!</v>
          </cell>
          <cell r="E16513" t="str">
            <v>N</v>
          </cell>
        </row>
        <row r="16514">
          <cell r="C16514" t="e">
            <v>#DIV/0!</v>
          </cell>
          <cell r="E16514" t="str">
            <v>N</v>
          </cell>
        </row>
        <row r="16515">
          <cell r="C16515" t="e">
            <v>#DIV/0!</v>
          </cell>
          <cell r="E16515" t="str">
            <v>N</v>
          </cell>
        </row>
        <row r="16516">
          <cell r="C16516" t="e">
            <v>#DIV/0!</v>
          </cell>
          <cell r="E16516" t="str">
            <v>N</v>
          </cell>
        </row>
        <row r="16517">
          <cell r="C16517" t="e">
            <v>#DIV/0!</v>
          </cell>
          <cell r="E16517" t="str">
            <v>N</v>
          </cell>
        </row>
        <row r="16518">
          <cell r="C16518" t="e">
            <v>#DIV/0!</v>
          </cell>
          <cell r="E16518" t="str">
            <v>N</v>
          </cell>
        </row>
        <row r="16519">
          <cell r="C16519" t="e">
            <v>#DIV/0!</v>
          </cell>
          <cell r="E16519" t="str">
            <v>N</v>
          </cell>
        </row>
        <row r="16520">
          <cell r="C16520" t="e">
            <v>#DIV/0!</v>
          </cell>
          <cell r="E16520" t="str">
            <v>N</v>
          </cell>
        </row>
        <row r="16521">
          <cell r="C16521" t="e">
            <v>#DIV/0!</v>
          </cell>
          <cell r="E16521" t="str">
            <v>N</v>
          </cell>
        </row>
        <row r="16522">
          <cell r="C16522" t="e">
            <v>#DIV/0!</v>
          </cell>
          <cell r="E16522" t="str">
            <v>N</v>
          </cell>
        </row>
        <row r="16523">
          <cell r="C16523" t="e">
            <v>#DIV/0!</v>
          </cell>
          <cell r="E16523" t="str">
            <v>N</v>
          </cell>
        </row>
        <row r="16524">
          <cell r="C16524" t="e">
            <v>#DIV/0!</v>
          </cell>
          <cell r="E16524" t="str">
            <v>N</v>
          </cell>
        </row>
        <row r="16525">
          <cell r="C16525" t="e">
            <v>#DIV/0!</v>
          </cell>
          <cell r="E16525" t="str">
            <v>N</v>
          </cell>
        </row>
        <row r="16526">
          <cell r="C16526" t="e">
            <v>#DIV/0!</v>
          </cell>
          <cell r="E16526" t="str">
            <v>N</v>
          </cell>
        </row>
        <row r="16527">
          <cell r="C16527" t="e">
            <v>#DIV/0!</v>
          </cell>
          <cell r="E16527" t="str">
            <v>N</v>
          </cell>
        </row>
        <row r="16528">
          <cell r="C16528" t="e">
            <v>#DIV/0!</v>
          </cell>
          <cell r="E16528" t="str">
            <v>N</v>
          </cell>
        </row>
        <row r="16529">
          <cell r="C16529" t="e">
            <v>#DIV/0!</v>
          </cell>
          <cell r="E16529" t="str">
            <v>N</v>
          </cell>
        </row>
        <row r="16530">
          <cell r="C16530" t="e">
            <v>#DIV/0!</v>
          </cell>
          <cell r="E16530" t="str">
            <v>N</v>
          </cell>
        </row>
        <row r="16531">
          <cell r="C16531" t="e">
            <v>#DIV/0!</v>
          </cell>
          <cell r="E16531" t="str">
            <v>N</v>
          </cell>
        </row>
        <row r="16532">
          <cell r="C16532" t="e">
            <v>#DIV/0!</v>
          </cell>
          <cell r="E16532" t="str">
            <v>N</v>
          </cell>
        </row>
        <row r="16533">
          <cell r="C16533" t="e">
            <v>#DIV/0!</v>
          </cell>
          <cell r="E16533" t="str">
            <v>N</v>
          </cell>
        </row>
        <row r="16534">
          <cell r="C16534" t="e">
            <v>#DIV/0!</v>
          </cell>
          <cell r="E16534" t="str">
            <v>N</v>
          </cell>
        </row>
        <row r="16535">
          <cell r="C16535" t="e">
            <v>#DIV/0!</v>
          </cell>
          <cell r="E16535" t="str">
            <v>N</v>
          </cell>
        </row>
        <row r="16536">
          <cell r="C16536" t="e">
            <v>#DIV/0!</v>
          </cell>
          <cell r="E16536" t="str">
            <v>N</v>
          </cell>
        </row>
        <row r="16537">
          <cell r="C16537" t="e">
            <v>#DIV/0!</v>
          </cell>
          <cell r="E16537" t="str">
            <v>N</v>
          </cell>
        </row>
        <row r="16538">
          <cell r="C16538" t="e">
            <v>#DIV/0!</v>
          </cell>
          <cell r="E16538" t="str">
            <v>N</v>
          </cell>
        </row>
        <row r="16539">
          <cell r="C16539" t="e">
            <v>#DIV/0!</v>
          </cell>
          <cell r="E16539" t="str">
            <v>N</v>
          </cell>
        </row>
        <row r="16540">
          <cell r="C16540" t="e">
            <v>#DIV/0!</v>
          </cell>
          <cell r="E16540" t="str">
            <v>N</v>
          </cell>
        </row>
        <row r="16541">
          <cell r="C16541" t="e">
            <v>#DIV/0!</v>
          </cell>
          <cell r="E16541" t="str">
            <v>N</v>
          </cell>
        </row>
        <row r="16542">
          <cell r="C16542" t="e">
            <v>#DIV/0!</v>
          </cell>
          <cell r="E16542" t="str">
            <v>N</v>
          </cell>
        </row>
        <row r="16543">
          <cell r="C16543" t="e">
            <v>#DIV/0!</v>
          </cell>
          <cell r="E16543" t="str">
            <v>N</v>
          </cell>
        </row>
        <row r="16544">
          <cell r="C16544" t="e">
            <v>#DIV/0!</v>
          </cell>
          <cell r="E16544" t="str">
            <v>N</v>
          </cell>
        </row>
        <row r="16545">
          <cell r="C16545" t="e">
            <v>#DIV/0!</v>
          </cell>
          <cell r="E16545" t="str">
            <v>N</v>
          </cell>
        </row>
        <row r="16546">
          <cell r="C16546" t="e">
            <v>#DIV/0!</v>
          </cell>
          <cell r="E16546" t="str">
            <v>N</v>
          </cell>
        </row>
        <row r="16547">
          <cell r="C16547" t="e">
            <v>#DIV/0!</v>
          </cell>
          <cell r="E16547" t="str">
            <v>N</v>
          </cell>
        </row>
        <row r="16548">
          <cell r="C16548" t="e">
            <v>#DIV/0!</v>
          </cell>
          <cell r="E16548" t="str">
            <v>N</v>
          </cell>
        </row>
        <row r="16549">
          <cell r="C16549" t="e">
            <v>#DIV/0!</v>
          </cell>
          <cell r="E16549" t="str">
            <v>N</v>
          </cell>
        </row>
        <row r="16550">
          <cell r="C16550" t="e">
            <v>#DIV/0!</v>
          </cell>
          <cell r="E16550" t="str">
            <v>N</v>
          </cell>
        </row>
        <row r="16551">
          <cell r="C16551" t="e">
            <v>#DIV/0!</v>
          </cell>
          <cell r="E16551" t="str">
            <v>N</v>
          </cell>
        </row>
        <row r="16552">
          <cell r="C16552" t="e">
            <v>#DIV/0!</v>
          </cell>
          <cell r="E16552" t="str">
            <v>N</v>
          </cell>
        </row>
        <row r="16553">
          <cell r="C16553" t="e">
            <v>#DIV/0!</v>
          </cell>
          <cell r="E16553" t="str">
            <v>N</v>
          </cell>
        </row>
        <row r="16554">
          <cell r="C16554" t="e">
            <v>#DIV/0!</v>
          </cell>
          <cell r="E16554" t="str">
            <v>N</v>
          </cell>
        </row>
        <row r="16555">
          <cell r="C16555" t="e">
            <v>#DIV/0!</v>
          </cell>
          <cell r="E16555" t="str">
            <v>N</v>
          </cell>
        </row>
        <row r="16556">
          <cell r="C16556" t="e">
            <v>#DIV/0!</v>
          </cell>
          <cell r="E16556" t="str">
            <v>N</v>
          </cell>
        </row>
        <row r="16557">
          <cell r="C16557" t="e">
            <v>#DIV/0!</v>
          </cell>
          <cell r="E16557" t="str">
            <v>N</v>
          </cell>
        </row>
        <row r="16558">
          <cell r="C16558" t="e">
            <v>#DIV/0!</v>
          </cell>
          <cell r="E16558" t="str">
            <v>N</v>
          </cell>
        </row>
        <row r="16559">
          <cell r="C16559" t="e">
            <v>#DIV/0!</v>
          </cell>
          <cell r="E16559" t="str">
            <v>N</v>
          </cell>
        </row>
        <row r="16560">
          <cell r="C16560" t="e">
            <v>#DIV/0!</v>
          </cell>
          <cell r="E16560" t="str">
            <v>N</v>
          </cell>
        </row>
        <row r="16561">
          <cell r="C16561" t="e">
            <v>#DIV/0!</v>
          </cell>
          <cell r="E16561" t="str">
            <v>N</v>
          </cell>
        </row>
        <row r="16562">
          <cell r="C16562" t="e">
            <v>#DIV/0!</v>
          </cell>
          <cell r="E16562" t="str">
            <v>N</v>
          </cell>
        </row>
        <row r="16563">
          <cell r="C16563" t="e">
            <v>#DIV/0!</v>
          </cell>
          <cell r="E16563" t="str">
            <v>N</v>
          </cell>
        </row>
        <row r="16564">
          <cell r="C16564" t="e">
            <v>#DIV/0!</v>
          </cell>
          <cell r="E16564" t="str">
            <v>N</v>
          </cell>
        </row>
        <row r="16565">
          <cell r="C16565" t="e">
            <v>#DIV/0!</v>
          </cell>
          <cell r="E16565" t="str">
            <v>N</v>
          </cell>
        </row>
        <row r="16566">
          <cell r="C16566" t="e">
            <v>#DIV/0!</v>
          </cell>
          <cell r="E16566" t="str">
            <v>N</v>
          </cell>
        </row>
        <row r="16567">
          <cell r="C16567" t="e">
            <v>#DIV/0!</v>
          </cell>
          <cell r="E16567" t="str">
            <v>N</v>
          </cell>
        </row>
        <row r="16568">
          <cell r="C16568" t="e">
            <v>#DIV/0!</v>
          </cell>
          <cell r="E16568" t="str">
            <v>N</v>
          </cell>
        </row>
        <row r="16569">
          <cell r="C16569" t="e">
            <v>#DIV/0!</v>
          </cell>
          <cell r="E16569" t="str">
            <v>N</v>
          </cell>
        </row>
        <row r="16570">
          <cell r="C16570" t="e">
            <v>#DIV/0!</v>
          </cell>
          <cell r="E16570" t="str">
            <v>N</v>
          </cell>
        </row>
        <row r="16571">
          <cell r="C16571" t="e">
            <v>#DIV/0!</v>
          </cell>
          <cell r="E16571" t="str">
            <v>N</v>
          </cell>
        </row>
        <row r="16572">
          <cell r="C16572" t="e">
            <v>#DIV/0!</v>
          </cell>
          <cell r="E16572" t="str">
            <v>N</v>
          </cell>
        </row>
        <row r="16573">
          <cell r="C16573" t="e">
            <v>#DIV/0!</v>
          </cell>
          <cell r="E16573" t="str">
            <v>N</v>
          </cell>
        </row>
        <row r="16574">
          <cell r="C16574" t="e">
            <v>#DIV/0!</v>
          </cell>
          <cell r="E16574" t="str">
            <v>N</v>
          </cell>
        </row>
        <row r="16575">
          <cell r="C16575" t="e">
            <v>#DIV/0!</v>
          </cell>
          <cell r="E16575" t="str">
            <v>N</v>
          </cell>
        </row>
        <row r="16576">
          <cell r="C16576" t="e">
            <v>#DIV/0!</v>
          </cell>
          <cell r="E16576" t="str">
            <v>N</v>
          </cell>
        </row>
        <row r="16577">
          <cell r="C16577" t="e">
            <v>#DIV/0!</v>
          </cell>
          <cell r="E16577" t="str">
            <v>N</v>
          </cell>
        </row>
        <row r="16578">
          <cell r="C16578" t="e">
            <v>#DIV/0!</v>
          </cell>
          <cell r="E16578" t="str">
            <v>N</v>
          </cell>
        </row>
        <row r="16579">
          <cell r="C16579" t="e">
            <v>#DIV/0!</v>
          </cell>
          <cell r="E16579" t="str">
            <v>N</v>
          </cell>
        </row>
        <row r="16580">
          <cell r="C16580" t="e">
            <v>#DIV/0!</v>
          </cell>
          <cell r="E16580" t="str">
            <v>N</v>
          </cell>
        </row>
        <row r="16581">
          <cell r="C16581" t="e">
            <v>#DIV/0!</v>
          </cell>
          <cell r="E16581" t="str">
            <v>N</v>
          </cell>
        </row>
        <row r="16582">
          <cell r="C16582" t="e">
            <v>#DIV/0!</v>
          </cell>
          <cell r="E16582" t="str">
            <v>N</v>
          </cell>
        </row>
        <row r="16583">
          <cell r="C16583" t="e">
            <v>#DIV/0!</v>
          </cell>
          <cell r="E16583" t="str">
            <v>N</v>
          </cell>
        </row>
        <row r="16584">
          <cell r="C16584" t="e">
            <v>#DIV/0!</v>
          </cell>
          <cell r="E16584" t="str">
            <v>N</v>
          </cell>
        </row>
        <row r="16585">
          <cell r="C16585" t="e">
            <v>#DIV/0!</v>
          </cell>
          <cell r="E16585" t="str">
            <v>N</v>
          </cell>
        </row>
        <row r="16586">
          <cell r="C16586" t="e">
            <v>#DIV/0!</v>
          </cell>
          <cell r="E16586" t="str">
            <v>N</v>
          </cell>
        </row>
        <row r="16587">
          <cell r="C16587" t="e">
            <v>#DIV/0!</v>
          </cell>
          <cell r="E16587" t="str">
            <v>N</v>
          </cell>
        </row>
        <row r="16588">
          <cell r="C16588" t="e">
            <v>#DIV/0!</v>
          </cell>
          <cell r="E16588" t="str">
            <v>N</v>
          </cell>
        </row>
        <row r="16589">
          <cell r="C16589" t="e">
            <v>#DIV/0!</v>
          </cell>
          <cell r="E16589" t="str">
            <v>N</v>
          </cell>
        </row>
        <row r="16590">
          <cell r="C16590" t="e">
            <v>#DIV/0!</v>
          </cell>
          <cell r="E16590" t="str">
            <v>N</v>
          </cell>
        </row>
        <row r="16591">
          <cell r="C16591" t="e">
            <v>#DIV/0!</v>
          </cell>
          <cell r="E16591" t="str">
            <v>N</v>
          </cell>
        </row>
        <row r="16592">
          <cell r="C16592" t="e">
            <v>#DIV/0!</v>
          </cell>
          <cell r="E16592" t="str">
            <v>N</v>
          </cell>
        </row>
        <row r="16593">
          <cell r="C16593" t="e">
            <v>#DIV/0!</v>
          </cell>
          <cell r="E16593" t="str">
            <v>N</v>
          </cell>
        </row>
        <row r="16594">
          <cell r="C16594" t="e">
            <v>#DIV/0!</v>
          </cell>
          <cell r="E16594" t="str">
            <v>N</v>
          </cell>
        </row>
        <row r="16595">
          <cell r="C16595" t="e">
            <v>#DIV/0!</v>
          </cell>
          <cell r="E16595" t="str">
            <v>N</v>
          </cell>
        </row>
        <row r="16596">
          <cell r="C16596" t="e">
            <v>#DIV/0!</v>
          </cell>
          <cell r="E16596" t="str">
            <v>N</v>
          </cell>
        </row>
        <row r="16597">
          <cell r="C16597" t="e">
            <v>#DIV/0!</v>
          </cell>
          <cell r="E16597" t="str">
            <v>N</v>
          </cell>
        </row>
        <row r="16598">
          <cell r="C16598" t="e">
            <v>#DIV/0!</v>
          </cell>
          <cell r="E16598" t="str">
            <v>N</v>
          </cell>
        </row>
        <row r="16599">
          <cell r="C16599" t="e">
            <v>#DIV/0!</v>
          </cell>
          <cell r="E16599" t="str">
            <v>N</v>
          </cell>
        </row>
        <row r="16600">
          <cell r="C16600" t="e">
            <v>#DIV/0!</v>
          </cell>
          <cell r="E16600" t="str">
            <v>N</v>
          </cell>
        </row>
        <row r="16601">
          <cell r="C16601" t="e">
            <v>#DIV/0!</v>
          </cell>
          <cell r="E16601" t="str">
            <v>N</v>
          </cell>
        </row>
        <row r="16602">
          <cell r="C16602" t="e">
            <v>#DIV/0!</v>
          </cell>
          <cell r="E16602" t="str">
            <v>N</v>
          </cell>
        </row>
        <row r="16603">
          <cell r="C16603" t="e">
            <v>#DIV/0!</v>
          </cell>
          <cell r="E16603" t="str">
            <v>N</v>
          </cell>
        </row>
        <row r="16604">
          <cell r="C16604" t="e">
            <v>#DIV/0!</v>
          </cell>
          <cell r="E16604" t="str">
            <v>N</v>
          </cell>
        </row>
        <row r="16605">
          <cell r="C16605" t="e">
            <v>#DIV/0!</v>
          </cell>
          <cell r="E16605" t="str">
            <v>N</v>
          </cell>
        </row>
        <row r="16606">
          <cell r="C16606" t="e">
            <v>#DIV/0!</v>
          </cell>
          <cell r="E16606" t="str">
            <v>N</v>
          </cell>
        </row>
        <row r="16607">
          <cell r="C16607" t="e">
            <v>#DIV/0!</v>
          </cell>
          <cell r="E16607" t="str">
            <v>N</v>
          </cell>
        </row>
        <row r="16608">
          <cell r="C16608" t="e">
            <v>#DIV/0!</v>
          </cell>
          <cell r="E16608" t="str">
            <v>N</v>
          </cell>
        </row>
        <row r="16609">
          <cell r="C16609" t="e">
            <v>#DIV/0!</v>
          </cell>
          <cell r="E16609" t="str">
            <v>N</v>
          </cell>
        </row>
        <row r="16610">
          <cell r="C16610" t="e">
            <v>#DIV/0!</v>
          </cell>
          <cell r="E16610" t="str">
            <v>N</v>
          </cell>
        </row>
        <row r="16611">
          <cell r="C16611" t="e">
            <v>#DIV/0!</v>
          </cell>
          <cell r="E16611" t="str">
            <v>N</v>
          </cell>
        </row>
        <row r="16612">
          <cell r="C16612" t="e">
            <v>#DIV/0!</v>
          </cell>
          <cell r="E16612" t="str">
            <v>N</v>
          </cell>
        </row>
        <row r="16613">
          <cell r="C16613" t="e">
            <v>#DIV/0!</v>
          </cell>
          <cell r="E16613" t="str">
            <v>N</v>
          </cell>
        </row>
        <row r="16614">
          <cell r="C16614" t="e">
            <v>#DIV/0!</v>
          </cell>
          <cell r="E16614" t="str">
            <v>N</v>
          </cell>
        </row>
        <row r="16615">
          <cell r="C16615" t="e">
            <v>#DIV/0!</v>
          </cell>
          <cell r="E16615" t="str">
            <v>N</v>
          </cell>
        </row>
        <row r="16616">
          <cell r="C16616" t="e">
            <v>#DIV/0!</v>
          </cell>
          <cell r="E16616" t="str">
            <v>N</v>
          </cell>
        </row>
        <row r="16617">
          <cell r="C16617" t="e">
            <v>#DIV/0!</v>
          </cell>
          <cell r="E16617" t="str">
            <v>N</v>
          </cell>
        </row>
        <row r="16618">
          <cell r="C16618" t="e">
            <v>#DIV/0!</v>
          </cell>
          <cell r="E16618" t="str">
            <v>N</v>
          </cell>
        </row>
        <row r="16619">
          <cell r="C16619" t="e">
            <v>#DIV/0!</v>
          </cell>
          <cell r="E16619" t="str">
            <v>N</v>
          </cell>
        </row>
        <row r="16620">
          <cell r="C16620" t="e">
            <v>#DIV/0!</v>
          </cell>
          <cell r="E16620" t="str">
            <v>N</v>
          </cell>
        </row>
        <row r="16621">
          <cell r="C16621" t="e">
            <v>#DIV/0!</v>
          </cell>
          <cell r="E16621" t="str">
            <v>N</v>
          </cell>
        </row>
        <row r="16622">
          <cell r="C16622" t="e">
            <v>#DIV/0!</v>
          </cell>
          <cell r="E16622" t="str">
            <v>N</v>
          </cell>
        </row>
        <row r="16623">
          <cell r="C16623" t="e">
            <v>#DIV/0!</v>
          </cell>
          <cell r="E16623" t="str">
            <v>N</v>
          </cell>
        </row>
        <row r="16624">
          <cell r="C16624" t="e">
            <v>#DIV/0!</v>
          </cell>
          <cell r="E16624" t="str">
            <v>N</v>
          </cell>
        </row>
        <row r="16625">
          <cell r="C16625" t="e">
            <v>#DIV/0!</v>
          </cell>
          <cell r="E16625" t="str">
            <v>N</v>
          </cell>
        </row>
        <row r="16626">
          <cell r="C16626" t="e">
            <v>#DIV/0!</v>
          </cell>
          <cell r="E16626" t="str">
            <v>N</v>
          </cell>
        </row>
        <row r="16627">
          <cell r="C16627" t="e">
            <v>#DIV/0!</v>
          </cell>
          <cell r="E16627" t="str">
            <v>N</v>
          </cell>
        </row>
        <row r="16628">
          <cell r="C16628" t="e">
            <v>#DIV/0!</v>
          </cell>
          <cell r="E16628" t="str">
            <v>N</v>
          </cell>
        </row>
        <row r="16629">
          <cell r="C16629" t="e">
            <v>#DIV/0!</v>
          </cell>
          <cell r="E16629" t="str">
            <v>N</v>
          </cell>
        </row>
        <row r="16630">
          <cell r="C16630" t="e">
            <v>#DIV/0!</v>
          </cell>
          <cell r="E16630" t="str">
            <v>N</v>
          </cell>
        </row>
        <row r="16631">
          <cell r="C16631" t="e">
            <v>#DIV/0!</v>
          </cell>
          <cell r="E16631" t="str">
            <v>N</v>
          </cell>
        </row>
        <row r="16632">
          <cell r="C16632" t="e">
            <v>#DIV/0!</v>
          </cell>
          <cell r="E16632" t="str">
            <v>N</v>
          </cell>
        </row>
        <row r="16633">
          <cell r="C16633" t="e">
            <v>#DIV/0!</v>
          </cell>
          <cell r="E16633" t="str">
            <v>N</v>
          </cell>
        </row>
        <row r="16634">
          <cell r="C16634" t="e">
            <v>#DIV/0!</v>
          </cell>
          <cell r="E16634" t="str">
            <v>N</v>
          </cell>
        </row>
        <row r="16635">
          <cell r="C16635" t="e">
            <v>#DIV/0!</v>
          </cell>
          <cell r="E16635" t="str">
            <v>N</v>
          </cell>
        </row>
        <row r="16636">
          <cell r="C16636" t="e">
            <v>#DIV/0!</v>
          </cell>
          <cell r="E16636" t="str">
            <v>N</v>
          </cell>
        </row>
        <row r="16637">
          <cell r="C16637" t="e">
            <v>#DIV/0!</v>
          </cell>
          <cell r="E16637" t="str">
            <v>N</v>
          </cell>
        </row>
        <row r="16638">
          <cell r="C16638" t="e">
            <v>#DIV/0!</v>
          </cell>
          <cell r="E16638" t="str">
            <v>N</v>
          </cell>
        </row>
        <row r="16639">
          <cell r="C16639" t="e">
            <v>#DIV/0!</v>
          </cell>
          <cell r="E16639" t="str">
            <v>N</v>
          </cell>
        </row>
        <row r="16640">
          <cell r="C16640" t="e">
            <v>#DIV/0!</v>
          </cell>
          <cell r="E16640" t="str">
            <v>N</v>
          </cell>
        </row>
        <row r="16641">
          <cell r="C16641" t="e">
            <v>#DIV/0!</v>
          </cell>
          <cell r="E16641" t="str">
            <v>N</v>
          </cell>
        </row>
        <row r="16642">
          <cell r="C16642" t="e">
            <v>#DIV/0!</v>
          </cell>
          <cell r="E16642" t="str">
            <v>N</v>
          </cell>
        </row>
        <row r="16643">
          <cell r="C16643" t="e">
            <v>#DIV/0!</v>
          </cell>
          <cell r="E16643" t="str">
            <v>N</v>
          </cell>
        </row>
        <row r="16644">
          <cell r="C16644" t="e">
            <v>#DIV/0!</v>
          </cell>
          <cell r="E16644" t="str">
            <v>N</v>
          </cell>
        </row>
        <row r="16645">
          <cell r="C16645" t="e">
            <v>#DIV/0!</v>
          </cell>
          <cell r="E16645" t="str">
            <v>N</v>
          </cell>
        </row>
        <row r="16646">
          <cell r="C16646" t="e">
            <v>#DIV/0!</v>
          </cell>
          <cell r="E16646" t="str">
            <v>N</v>
          </cell>
        </row>
        <row r="16647">
          <cell r="C16647" t="e">
            <v>#DIV/0!</v>
          </cell>
          <cell r="E16647" t="str">
            <v>N</v>
          </cell>
        </row>
        <row r="16648">
          <cell r="C16648" t="e">
            <v>#DIV/0!</v>
          </cell>
          <cell r="E16648" t="str">
            <v>N</v>
          </cell>
        </row>
        <row r="16649">
          <cell r="C16649" t="e">
            <v>#DIV/0!</v>
          </cell>
          <cell r="E16649" t="str">
            <v>N</v>
          </cell>
        </row>
        <row r="16650">
          <cell r="C16650" t="e">
            <v>#DIV/0!</v>
          </cell>
          <cell r="E16650" t="str">
            <v>N</v>
          </cell>
        </row>
        <row r="16651">
          <cell r="C16651" t="e">
            <v>#DIV/0!</v>
          </cell>
          <cell r="E16651" t="str">
            <v>N</v>
          </cell>
        </row>
        <row r="16652">
          <cell r="C16652" t="e">
            <v>#DIV/0!</v>
          </cell>
          <cell r="E16652" t="str">
            <v>N</v>
          </cell>
        </row>
        <row r="16653">
          <cell r="C16653" t="e">
            <v>#DIV/0!</v>
          </cell>
          <cell r="E16653" t="str">
            <v>N</v>
          </cell>
        </row>
        <row r="16654">
          <cell r="C16654" t="e">
            <v>#DIV/0!</v>
          </cell>
          <cell r="E16654" t="str">
            <v>N</v>
          </cell>
        </row>
        <row r="16655">
          <cell r="C16655" t="e">
            <v>#DIV/0!</v>
          </cell>
          <cell r="E16655" t="str">
            <v>N</v>
          </cell>
        </row>
        <row r="16656">
          <cell r="C16656" t="e">
            <v>#DIV/0!</v>
          </cell>
          <cell r="E16656" t="str">
            <v>N</v>
          </cell>
        </row>
        <row r="16657">
          <cell r="C16657" t="e">
            <v>#DIV/0!</v>
          </cell>
          <cell r="E16657" t="str">
            <v>N</v>
          </cell>
        </row>
        <row r="16658">
          <cell r="C16658" t="e">
            <v>#DIV/0!</v>
          </cell>
          <cell r="E16658" t="str">
            <v>N</v>
          </cell>
        </row>
        <row r="16659">
          <cell r="C16659" t="e">
            <v>#DIV/0!</v>
          </cell>
          <cell r="E16659" t="str">
            <v>N</v>
          </cell>
        </row>
        <row r="16660">
          <cell r="C16660" t="e">
            <v>#DIV/0!</v>
          </cell>
          <cell r="E16660" t="str">
            <v>N</v>
          </cell>
        </row>
        <row r="16661">
          <cell r="C16661" t="e">
            <v>#DIV/0!</v>
          </cell>
          <cell r="E16661" t="str">
            <v>N</v>
          </cell>
        </row>
        <row r="16662">
          <cell r="C16662" t="e">
            <v>#DIV/0!</v>
          </cell>
          <cell r="E16662" t="str">
            <v>N</v>
          </cell>
        </row>
        <row r="16663">
          <cell r="C16663" t="e">
            <v>#DIV/0!</v>
          </cell>
          <cell r="E16663" t="str">
            <v>N</v>
          </cell>
        </row>
        <row r="16664">
          <cell r="C16664" t="e">
            <v>#DIV/0!</v>
          </cell>
          <cell r="E16664" t="str">
            <v>N</v>
          </cell>
        </row>
        <row r="16665">
          <cell r="C16665" t="e">
            <v>#DIV/0!</v>
          </cell>
          <cell r="E16665" t="str">
            <v>N</v>
          </cell>
        </row>
        <row r="16666">
          <cell r="C16666" t="e">
            <v>#DIV/0!</v>
          </cell>
          <cell r="E16666" t="str">
            <v>N</v>
          </cell>
        </row>
        <row r="16667">
          <cell r="C16667" t="e">
            <v>#DIV/0!</v>
          </cell>
          <cell r="E16667" t="str">
            <v>N</v>
          </cell>
        </row>
        <row r="16668">
          <cell r="C16668" t="e">
            <v>#DIV/0!</v>
          </cell>
          <cell r="E16668" t="str">
            <v>N</v>
          </cell>
        </row>
        <row r="16669">
          <cell r="C16669" t="e">
            <v>#DIV/0!</v>
          </cell>
          <cell r="E16669" t="str">
            <v>N</v>
          </cell>
        </row>
        <row r="16670">
          <cell r="C16670" t="e">
            <v>#DIV/0!</v>
          </cell>
          <cell r="E16670" t="str">
            <v>N</v>
          </cell>
        </row>
        <row r="16671">
          <cell r="C16671" t="e">
            <v>#DIV/0!</v>
          </cell>
          <cell r="E16671" t="str">
            <v>N</v>
          </cell>
        </row>
        <row r="16672">
          <cell r="C16672" t="e">
            <v>#DIV/0!</v>
          </cell>
          <cell r="E16672" t="str">
            <v>N</v>
          </cell>
        </row>
        <row r="16673">
          <cell r="C16673" t="e">
            <v>#DIV/0!</v>
          </cell>
          <cell r="E16673" t="str">
            <v>N</v>
          </cell>
        </row>
        <row r="16674">
          <cell r="C16674" t="e">
            <v>#DIV/0!</v>
          </cell>
          <cell r="E16674" t="str">
            <v>N</v>
          </cell>
        </row>
        <row r="16675">
          <cell r="C16675" t="e">
            <v>#DIV/0!</v>
          </cell>
          <cell r="E16675" t="str">
            <v>N</v>
          </cell>
        </row>
        <row r="16676">
          <cell r="C16676" t="e">
            <v>#DIV/0!</v>
          </cell>
          <cell r="E16676" t="str">
            <v>N</v>
          </cell>
        </row>
        <row r="16677">
          <cell r="C16677" t="e">
            <v>#DIV/0!</v>
          </cell>
          <cell r="E16677" t="str">
            <v>N</v>
          </cell>
        </row>
        <row r="16678">
          <cell r="C16678" t="e">
            <v>#DIV/0!</v>
          </cell>
          <cell r="E16678" t="str">
            <v>N</v>
          </cell>
        </row>
        <row r="16679">
          <cell r="C16679" t="e">
            <v>#DIV/0!</v>
          </cell>
          <cell r="E16679" t="str">
            <v>N</v>
          </cell>
        </row>
        <row r="16680">
          <cell r="C16680" t="e">
            <v>#DIV/0!</v>
          </cell>
          <cell r="E16680" t="str">
            <v>N</v>
          </cell>
        </row>
        <row r="16681">
          <cell r="C16681" t="e">
            <v>#DIV/0!</v>
          </cell>
          <cell r="E16681" t="str">
            <v>N</v>
          </cell>
        </row>
        <row r="16682">
          <cell r="C16682" t="e">
            <v>#DIV/0!</v>
          </cell>
          <cell r="E16682" t="str">
            <v>N</v>
          </cell>
        </row>
        <row r="16683">
          <cell r="C16683" t="e">
            <v>#DIV/0!</v>
          </cell>
          <cell r="E16683" t="str">
            <v>N</v>
          </cell>
        </row>
        <row r="16684">
          <cell r="C16684" t="e">
            <v>#DIV/0!</v>
          </cell>
          <cell r="E16684" t="str">
            <v>N</v>
          </cell>
        </row>
        <row r="16685">
          <cell r="C16685" t="e">
            <v>#DIV/0!</v>
          </cell>
          <cell r="E16685" t="str">
            <v>N</v>
          </cell>
        </row>
        <row r="16686">
          <cell r="C16686" t="e">
            <v>#DIV/0!</v>
          </cell>
          <cell r="E16686" t="str">
            <v>N</v>
          </cell>
        </row>
        <row r="16687">
          <cell r="C16687" t="e">
            <v>#DIV/0!</v>
          </cell>
          <cell r="E16687" t="str">
            <v>N</v>
          </cell>
        </row>
        <row r="16688">
          <cell r="C16688" t="e">
            <v>#DIV/0!</v>
          </cell>
          <cell r="E16688" t="str">
            <v>N</v>
          </cell>
        </row>
        <row r="16689">
          <cell r="C16689" t="e">
            <v>#DIV/0!</v>
          </cell>
          <cell r="E16689" t="str">
            <v>N</v>
          </cell>
        </row>
        <row r="16690">
          <cell r="C16690" t="e">
            <v>#DIV/0!</v>
          </cell>
          <cell r="E16690" t="str">
            <v>N</v>
          </cell>
        </row>
        <row r="16691">
          <cell r="C16691" t="e">
            <v>#DIV/0!</v>
          </cell>
          <cell r="E16691" t="str">
            <v>N</v>
          </cell>
        </row>
        <row r="16692">
          <cell r="C16692" t="e">
            <v>#DIV/0!</v>
          </cell>
          <cell r="E16692" t="str">
            <v>N</v>
          </cell>
        </row>
        <row r="16693">
          <cell r="C16693" t="e">
            <v>#DIV/0!</v>
          </cell>
          <cell r="E16693" t="str">
            <v>N</v>
          </cell>
        </row>
        <row r="16694">
          <cell r="C16694" t="e">
            <v>#DIV/0!</v>
          </cell>
          <cell r="E16694" t="str">
            <v>N</v>
          </cell>
        </row>
        <row r="16695">
          <cell r="C16695" t="e">
            <v>#DIV/0!</v>
          </cell>
          <cell r="E16695" t="str">
            <v>N</v>
          </cell>
        </row>
        <row r="16696">
          <cell r="C16696" t="e">
            <v>#DIV/0!</v>
          </cell>
          <cell r="E16696" t="str">
            <v>N</v>
          </cell>
        </row>
        <row r="16697">
          <cell r="C16697" t="e">
            <v>#DIV/0!</v>
          </cell>
          <cell r="E16697" t="str">
            <v>N</v>
          </cell>
        </row>
        <row r="16698">
          <cell r="C16698" t="e">
            <v>#DIV/0!</v>
          </cell>
          <cell r="E16698" t="str">
            <v>N</v>
          </cell>
        </row>
        <row r="16699">
          <cell r="C16699" t="e">
            <v>#DIV/0!</v>
          </cell>
          <cell r="E16699" t="str">
            <v>N</v>
          </cell>
        </row>
        <row r="16700">
          <cell r="C16700" t="e">
            <v>#DIV/0!</v>
          </cell>
          <cell r="E16700" t="str">
            <v>N</v>
          </cell>
        </row>
        <row r="16701">
          <cell r="C16701" t="e">
            <v>#DIV/0!</v>
          </cell>
          <cell r="E16701" t="str">
            <v>N</v>
          </cell>
        </row>
        <row r="16702">
          <cell r="C16702" t="e">
            <v>#DIV/0!</v>
          </cell>
          <cell r="E16702" t="str">
            <v>N</v>
          </cell>
        </row>
        <row r="16703">
          <cell r="C16703" t="e">
            <v>#DIV/0!</v>
          </cell>
          <cell r="E16703" t="str">
            <v>N</v>
          </cell>
        </row>
        <row r="16704">
          <cell r="C16704" t="e">
            <v>#DIV/0!</v>
          </cell>
          <cell r="E16704" t="str">
            <v>N</v>
          </cell>
        </row>
        <row r="16705">
          <cell r="C16705" t="e">
            <v>#DIV/0!</v>
          </cell>
          <cell r="E16705" t="str">
            <v>N</v>
          </cell>
        </row>
        <row r="16706">
          <cell r="C16706" t="e">
            <v>#DIV/0!</v>
          </cell>
          <cell r="E16706" t="str">
            <v>N</v>
          </cell>
        </row>
        <row r="16707">
          <cell r="C16707" t="e">
            <v>#DIV/0!</v>
          </cell>
          <cell r="E16707" t="str">
            <v>N</v>
          </cell>
        </row>
        <row r="16708">
          <cell r="C16708" t="e">
            <v>#DIV/0!</v>
          </cell>
          <cell r="E16708" t="str">
            <v>N</v>
          </cell>
        </row>
        <row r="16709">
          <cell r="C16709" t="e">
            <v>#DIV/0!</v>
          </cell>
          <cell r="E16709" t="str">
            <v>N</v>
          </cell>
        </row>
        <row r="16710">
          <cell r="C16710" t="e">
            <v>#DIV/0!</v>
          </cell>
          <cell r="E16710" t="str">
            <v>N</v>
          </cell>
        </row>
        <row r="16711">
          <cell r="C16711" t="e">
            <v>#DIV/0!</v>
          </cell>
          <cell r="E16711" t="str">
            <v>N</v>
          </cell>
        </row>
        <row r="16712">
          <cell r="C16712" t="e">
            <v>#DIV/0!</v>
          </cell>
          <cell r="E16712" t="str">
            <v>N</v>
          </cell>
        </row>
        <row r="16713">
          <cell r="C16713" t="e">
            <v>#DIV/0!</v>
          </cell>
          <cell r="E16713" t="str">
            <v>N</v>
          </cell>
        </row>
        <row r="16714">
          <cell r="C16714" t="e">
            <v>#DIV/0!</v>
          </cell>
          <cell r="E16714" t="str">
            <v>N</v>
          </cell>
        </row>
        <row r="16715">
          <cell r="C16715" t="e">
            <v>#DIV/0!</v>
          </cell>
          <cell r="E16715" t="str">
            <v>N</v>
          </cell>
        </row>
        <row r="16716">
          <cell r="C16716" t="e">
            <v>#DIV/0!</v>
          </cell>
          <cell r="E16716" t="str">
            <v>N</v>
          </cell>
        </row>
        <row r="16717">
          <cell r="C16717" t="e">
            <v>#DIV/0!</v>
          </cell>
          <cell r="E16717" t="str">
            <v>N</v>
          </cell>
        </row>
        <row r="16718">
          <cell r="C16718" t="e">
            <v>#DIV/0!</v>
          </cell>
          <cell r="E16718" t="str">
            <v>N</v>
          </cell>
        </row>
        <row r="16719">
          <cell r="C16719" t="e">
            <v>#DIV/0!</v>
          </cell>
          <cell r="E16719" t="str">
            <v>N</v>
          </cell>
        </row>
        <row r="16720">
          <cell r="C16720" t="e">
            <v>#DIV/0!</v>
          </cell>
          <cell r="E16720" t="str">
            <v>N</v>
          </cell>
        </row>
        <row r="16721">
          <cell r="C16721" t="e">
            <v>#DIV/0!</v>
          </cell>
          <cell r="E16721" t="str">
            <v>N</v>
          </cell>
        </row>
        <row r="16722">
          <cell r="C16722" t="e">
            <v>#DIV/0!</v>
          </cell>
          <cell r="E16722" t="str">
            <v>N</v>
          </cell>
        </row>
        <row r="16723">
          <cell r="C16723" t="e">
            <v>#DIV/0!</v>
          </cell>
          <cell r="E16723" t="str">
            <v>N</v>
          </cell>
        </row>
        <row r="16724">
          <cell r="C16724" t="e">
            <v>#DIV/0!</v>
          </cell>
          <cell r="E16724" t="str">
            <v>N</v>
          </cell>
        </row>
        <row r="16725">
          <cell r="C16725" t="e">
            <v>#DIV/0!</v>
          </cell>
          <cell r="E16725" t="str">
            <v>N</v>
          </cell>
        </row>
        <row r="16726">
          <cell r="C16726" t="e">
            <v>#DIV/0!</v>
          </cell>
          <cell r="E16726" t="str">
            <v>N</v>
          </cell>
        </row>
        <row r="16727">
          <cell r="C16727" t="e">
            <v>#DIV/0!</v>
          </cell>
          <cell r="E16727" t="str">
            <v>N</v>
          </cell>
        </row>
        <row r="16728">
          <cell r="C16728" t="e">
            <v>#DIV/0!</v>
          </cell>
          <cell r="E16728" t="str">
            <v>N</v>
          </cell>
        </row>
        <row r="16729">
          <cell r="C16729" t="e">
            <v>#DIV/0!</v>
          </cell>
          <cell r="E16729" t="str">
            <v>N</v>
          </cell>
        </row>
        <row r="16730">
          <cell r="C16730" t="e">
            <v>#DIV/0!</v>
          </cell>
          <cell r="E16730" t="str">
            <v>N</v>
          </cell>
        </row>
        <row r="16731">
          <cell r="C16731" t="e">
            <v>#DIV/0!</v>
          </cell>
          <cell r="E16731" t="str">
            <v>N</v>
          </cell>
        </row>
        <row r="16732">
          <cell r="C16732" t="e">
            <v>#DIV/0!</v>
          </cell>
          <cell r="E16732" t="str">
            <v>N</v>
          </cell>
        </row>
        <row r="16733">
          <cell r="C16733" t="e">
            <v>#DIV/0!</v>
          </cell>
          <cell r="E16733" t="str">
            <v>N</v>
          </cell>
        </row>
        <row r="16734">
          <cell r="C16734" t="e">
            <v>#DIV/0!</v>
          </cell>
          <cell r="E16734" t="str">
            <v>N</v>
          </cell>
        </row>
        <row r="16735">
          <cell r="C16735" t="e">
            <v>#DIV/0!</v>
          </cell>
          <cell r="E16735" t="str">
            <v>N</v>
          </cell>
        </row>
        <row r="16736">
          <cell r="C16736" t="e">
            <v>#DIV/0!</v>
          </cell>
          <cell r="E16736" t="str">
            <v>N</v>
          </cell>
        </row>
        <row r="16737">
          <cell r="C16737" t="e">
            <v>#DIV/0!</v>
          </cell>
          <cell r="E16737" t="str">
            <v>N</v>
          </cell>
        </row>
        <row r="16738">
          <cell r="C16738" t="e">
            <v>#DIV/0!</v>
          </cell>
          <cell r="E16738" t="str">
            <v>N</v>
          </cell>
        </row>
        <row r="16739">
          <cell r="C16739" t="e">
            <v>#DIV/0!</v>
          </cell>
          <cell r="E16739" t="str">
            <v>N</v>
          </cell>
        </row>
        <row r="16740">
          <cell r="C16740" t="e">
            <v>#DIV/0!</v>
          </cell>
          <cell r="E16740" t="str">
            <v>N</v>
          </cell>
        </row>
        <row r="16741">
          <cell r="C16741" t="e">
            <v>#DIV/0!</v>
          </cell>
          <cell r="E16741" t="str">
            <v>N</v>
          </cell>
        </row>
        <row r="16742">
          <cell r="C16742" t="e">
            <v>#DIV/0!</v>
          </cell>
          <cell r="E16742" t="str">
            <v>N</v>
          </cell>
        </row>
        <row r="16743">
          <cell r="C16743" t="e">
            <v>#DIV/0!</v>
          </cell>
          <cell r="E16743" t="str">
            <v>N</v>
          </cell>
        </row>
        <row r="16744">
          <cell r="C16744" t="e">
            <v>#DIV/0!</v>
          </cell>
          <cell r="E16744" t="str">
            <v>N</v>
          </cell>
        </row>
        <row r="16745">
          <cell r="C16745" t="e">
            <v>#DIV/0!</v>
          </cell>
          <cell r="E16745" t="str">
            <v>N</v>
          </cell>
        </row>
        <row r="16746">
          <cell r="C16746" t="e">
            <v>#DIV/0!</v>
          </cell>
          <cell r="E16746" t="str">
            <v>N</v>
          </cell>
        </row>
        <row r="16747">
          <cell r="C16747" t="e">
            <v>#DIV/0!</v>
          </cell>
          <cell r="E16747" t="str">
            <v>N</v>
          </cell>
        </row>
        <row r="16748">
          <cell r="C16748" t="e">
            <v>#DIV/0!</v>
          </cell>
          <cell r="E16748" t="str">
            <v>N</v>
          </cell>
        </row>
        <row r="16749">
          <cell r="C16749" t="e">
            <v>#DIV/0!</v>
          </cell>
          <cell r="E16749" t="str">
            <v>N</v>
          </cell>
        </row>
        <row r="16750">
          <cell r="C16750" t="e">
            <v>#DIV/0!</v>
          </cell>
          <cell r="E16750" t="str">
            <v>N</v>
          </cell>
        </row>
        <row r="16751">
          <cell r="C16751" t="e">
            <v>#DIV/0!</v>
          </cell>
          <cell r="E16751" t="str">
            <v>N</v>
          </cell>
        </row>
        <row r="16752">
          <cell r="C16752" t="e">
            <v>#DIV/0!</v>
          </cell>
          <cell r="E16752" t="str">
            <v>N</v>
          </cell>
        </row>
        <row r="16753">
          <cell r="C16753" t="e">
            <v>#DIV/0!</v>
          </cell>
          <cell r="E16753" t="str">
            <v>N</v>
          </cell>
        </row>
        <row r="16754">
          <cell r="C16754" t="e">
            <v>#DIV/0!</v>
          </cell>
          <cell r="E16754" t="str">
            <v>N</v>
          </cell>
        </row>
        <row r="16755">
          <cell r="C16755" t="e">
            <v>#DIV/0!</v>
          </cell>
          <cell r="E16755" t="str">
            <v>N</v>
          </cell>
        </row>
        <row r="16756">
          <cell r="C16756" t="e">
            <v>#DIV/0!</v>
          </cell>
          <cell r="E16756" t="str">
            <v>N</v>
          </cell>
        </row>
        <row r="16757">
          <cell r="C16757" t="e">
            <v>#DIV/0!</v>
          </cell>
          <cell r="E16757" t="str">
            <v>N</v>
          </cell>
        </row>
        <row r="16758">
          <cell r="C16758" t="e">
            <v>#DIV/0!</v>
          </cell>
          <cell r="E16758" t="str">
            <v>N</v>
          </cell>
        </row>
        <row r="16759">
          <cell r="C16759" t="e">
            <v>#DIV/0!</v>
          </cell>
          <cell r="E16759" t="str">
            <v>N</v>
          </cell>
        </row>
        <row r="16760">
          <cell r="C16760" t="e">
            <v>#DIV/0!</v>
          </cell>
          <cell r="E16760" t="str">
            <v>N</v>
          </cell>
        </row>
        <row r="16761">
          <cell r="C16761" t="e">
            <v>#DIV/0!</v>
          </cell>
          <cell r="E16761" t="str">
            <v>N</v>
          </cell>
        </row>
        <row r="16762">
          <cell r="C16762" t="e">
            <v>#DIV/0!</v>
          </cell>
          <cell r="E16762" t="str">
            <v>N</v>
          </cell>
        </row>
        <row r="16763">
          <cell r="C16763" t="e">
            <v>#DIV/0!</v>
          </cell>
          <cell r="E16763" t="str">
            <v>N</v>
          </cell>
        </row>
        <row r="16764">
          <cell r="C16764" t="e">
            <v>#DIV/0!</v>
          </cell>
          <cell r="E16764" t="str">
            <v>N</v>
          </cell>
        </row>
        <row r="16765">
          <cell r="C16765" t="e">
            <v>#DIV/0!</v>
          </cell>
          <cell r="E16765" t="str">
            <v>N</v>
          </cell>
        </row>
        <row r="16766">
          <cell r="C16766" t="e">
            <v>#DIV/0!</v>
          </cell>
          <cell r="E16766" t="str">
            <v>N</v>
          </cell>
        </row>
        <row r="16767">
          <cell r="C16767" t="e">
            <v>#DIV/0!</v>
          </cell>
          <cell r="E16767" t="str">
            <v>N</v>
          </cell>
        </row>
        <row r="16768">
          <cell r="C16768" t="e">
            <v>#DIV/0!</v>
          </cell>
          <cell r="E16768" t="str">
            <v>N</v>
          </cell>
        </row>
        <row r="16769">
          <cell r="C16769" t="e">
            <v>#DIV/0!</v>
          </cell>
          <cell r="E16769" t="str">
            <v>N</v>
          </cell>
        </row>
        <row r="16770">
          <cell r="C16770" t="e">
            <v>#DIV/0!</v>
          </cell>
          <cell r="E16770" t="str">
            <v>N</v>
          </cell>
        </row>
        <row r="16771">
          <cell r="C16771" t="e">
            <v>#DIV/0!</v>
          </cell>
          <cell r="E16771" t="str">
            <v>N</v>
          </cell>
        </row>
        <row r="16772">
          <cell r="C16772" t="e">
            <v>#DIV/0!</v>
          </cell>
          <cell r="E16772" t="str">
            <v>N</v>
          </cell>
        </row>
        <row r="16773">
          <cell r="C16773" t="e">
            <v>#DIV/0!</v>
          </cell>
          <cell r="E16773" t="str">
            <v>N</v>
          </cell>
        </row>
        <row r="16774">
          <cell r="C16774" t="e">
            <v>#DIV/0!</v>
          </cell>
          <cell r="E16774" t="str">
            <v>N</v>
          </cell>
        </row>
        <row r="16775">
          <cell r="C16775" t="e">
            <v>#DIV/0!</v>
          </cell>
          <cell r="E16775" t="str">
            <v>N</v>
          </cell>
        </row>
        <row r="16776">
          <cell r="C16776" t="e">
            <v>#DIV/0!</v>
          </cell>
          <cell r="E16776" t="str">
            <v>N</v>
          </cell>
        </row>
        <row r="16777">
          <cell r="C16777" t="e">
            <v>#DIV/0!</v>
          </cell>
          <cell r="E16777" t="str">
            <v>N</v>
          </cell>
        </row>
        <row r="16778">
          <cell r="C16778" t="e">
            <v>#DIV/0!</v>
          </cell>
          <cell r="E16778" t="str">
            <v>N</v>
          </cell>
        </row>
        <row r="16779">
          <cell r="C16779" t="e">
            <v>#DIV/0!</v>
          </cell>
          <cell r="E16779" t="str">
            <v>N</v>
          </cell>
        </row>
        <row r="16780">
          <cell r="C16780" t="e">
            <v>#DIV/0!</v>
          </cell>
          <cell r="E16780" t="str">
            <v>N</v>
          </cell>
        </row>
        <row r="16781">
          <cell r="C16781" t="e">
            <v>#DIV/0!</v>
          </cell>
          <cell r="E16781" t="str">
            <v>N</v>
          </cell>
        </row>
        <row r="16782">
          <cell r="C16782" t="e">
            <v>#DIV/0!</v>
          </cell>
          <cell r="E16782" t="str">
            <v>N</v>
          </cell>
        </row>
        <row r="16783">
          <cell r="C16783" t="e">
            <v>#DIV/0!</v>
          </cell>
          <cell r="E16783" t="str">
            <v>N</v>
          </cell>
        </row>
        <row r="16784">
          <cell r="C16784" t="e">
            <v>#DIV/0!</v>
          </cell>
          <cell r="E16784" t="str">
            <v>N</v>
          </cell>
        </row>
        <row r="16785">
          <cell r="C16785" t="e">
            <v>#DIV/0!</v>
          </cell>
          <cell r="E16785" t="str">
            <v>N</v>
          </cell>
        </row>
        <row r="16786">
          <cell r="C16786" t="e">
            <v>#DIV/0!</v>
          </cell>
          <cell r="E16786" t="str">
            <v>N</v>
          </cell>
        </row>
        <row r="16787">
          <cell r="C16787" t="e">
            <v>#DIV/0!</v>
          </cell>
          <cell r="E16787" t="str">
            <v>N</v>
          </cell>
        </row>
        <row r="16788">
          <cell r="C16788" t="e">
            <v>#DIV/0!</v>
          </cell>
          <cell r="E16788" t="str">
            <v>N</v>
          </cell>
        </row>
        <row r="16789">
          <cell r="C16789" t="e">
            <v>#DIV/0!</v>
          </cell>
          <cell r="E16789" t="str">
            <v>N</v>
          </cell>
        </row>
        <row r="16790">
          <cell r="C16790" t="e">
            <v>#DIV/0!</v>
          </cell>
          <cell r="E16790" t="str">
            <v>N</v>
          </cell>
        </row>
        <row r="16791">
          <cell r="C16791" t="e">
            <v>#DIV/0!</v>
          </cell>
          <cell r="E16791" t="str">
            <v>N</v>
          </cell>
        </row>
        <row r="16792">
          <cell r="C16792" t="e">
            <v>#DIV/0!</v>
          </cell>
          <cell r="E16792" t="str">
            <v>N</v>
          </cell>
        </row>
        <row r="16793">
          <cell r="C16793" t="e">
            <v>#DIV/0!</v>
          </cell>
          <cell r="E16793" t="str">
            <v>N</v>
          </cell>
        </row>
        <row r="16794">
          <cell r="C16794" t="e">
            <v>#DIV/0!</v>
          </cell>
          <cell r="E16794" t="str">
            <v>N</v>
          </cell>
        </row>
        <row r="16795">
          <cell r="C16795" t="e">
            <v>#DIV/0!</v>
          </cell>
          <cell r="E16795" t="str">
            <v>N</v>
          </cell>
        </row>
        <row r="16796">
          <cell r="C16796" t="e">
            <v>#DIV/0!</v>
          </cell>
          <cell r="E16796" t="str">
            <v>N</v>
          </cell>
        </row>
        <row r="16797">
          <cell r="C16797" t="e">
            <v>#DIV/0!</v>
          </cell>
          <cell r="E16797" t="str">
            <v>N</v>
          </cell>
        </row>
        <row r="16798">
          <cell r="C16798" t="e">
            <v>#DIV/0!</v>
          </cell>
          <cell r="E16798" t="str">
            <v>N</v>
          </cell>
        </row>
        <row r="16799">
          <cell r="C16799" t="e">
            <v>#DIV/0!</v>
          </cell>
          <cell r="E16799" t="str">
            <v>N</v>
          </cell>
        </row>
        <row r="16800">
          <cell r="C16800" t="e">
            <v>#DIV/0!</v>
          </cell>
          <cell r="E16800" t="str">
            <v>N</v>
          </cell>
        </row>
        <row r="16801">
          <cell r="C16801" t="e">
            <v>#DIV/0!</v>
          </cell>
          <cell r="E16801" t="str">
            <v>N</v>
          </cell>
        </row>
        <row r="16802">
          <cell r="C16802" t="e">
            <v>#DIV/0!</v>
          </cell>
          <cell r="E16802" t="str">
            <v>N</v>
          </cell>
        </row>
        <row r="16803">
          <cell r="C16803" t="e">
            <v>#DIV/0!</v>
          </cell>
          <cell r="E16803" t="str">
            <v>N</v>
          </cell>
        </row>
        <row r="16804">
          <cell r="C16804" t="e">
            <v>#DIV/0!</v>
          </cell>
          <cell r="E16804" t="str">
            <v>N</v>
          </cell>
        </row>
        <row r="16805">
          <cell r="C16805" t="e">
            <v>#DIV/0!</v>
          </cell>
          <cell r="E16805" t="str">
            <v>N</v>
          </cell>
        </row>
        <row r="16806">
          <cell r="C16806" t="e">
            <v>#DIV/0!</v>
          </cell>
          <cell r="E16806" t="str">
            <v>N</v>
          </cell>
        </row>
        <row r="16807">
          <cell r="C16807" t="e">
            <v>#DIV/0!</v>
          </cell>
          <cell r="E16807" t="str">
            <v>N</v>
          </cell>
        </row>
        <row r="16808">
          <cell r="C16808" t="e">
            <v>#DIV/0!</v>
          </cell>
          <cell r="E16808" t="str">
            <v>N</v>
          </cell>
        </row>
        <row r="16809">
          <cell r="C16809" t="e">
            <v>#DIV/0!</v>
          </cell>
          <cell r="E16809" t="str">
            <v>N</v>
          </cell>
        </row>
        <row r="16810">
          <cell r="C16810" t="e">
            <v>#DIV/0!</v>
          </cell>
          <cell r="E16810" t="str">
            <v>N</v>
          </cell>
        </row>
        <row r="16811">
          <cell r="C16811" t="e">
            <v>#DIV/0!</v>
          </cell>
          <cell r="E16811" t="str">
            <v>N</v>
          </cell>
        </row>
        <row r="16812">
          <cell r="C16812" t="e">
            <v>#DIV/0!</v>
          </cell>
          <cell r="E16812" t="str">
            <v>N</v>
          </cell>
        </row>
        <row r="16813">
          <cell r="C16813" t="e">
            <v>#DIV/0!</v>
          </cell>
          <cell r="E16813" t="str">
            <v>N</v>
          </cell>
        </row>
        <row r="16814">
          <cell r="C16814" t="e">
            <v>#DIV/0!</v>
          </cell>
          <cell r="E16814" t="str">
            <v>N</v>
          </cell>
        </row>
        <row r="16815">
          <cell r="C16815" t="e">
            <v>#DIV/0!</v>
          </cell>
          <cell r="E16815" t="str">
            <v>N</v>
          </cell>
        </row>
        <row r="16816">
          <cell r="C16816" t="e">
            <v>#DIV/0!</v>
          </cell>
          <cell r="E16816" t="str">
            <v>N</v>
          </cell>
        </row>
        <row r="16817">
          <cell r="C16817" t="e">
            <v>#DIV/0!</v>
          </cell>
          <cell r="E16817" t="str">
            <v>N</v>
          </cell>
        </row>
        <row r="16818">
          <cell r="C16818" t="e">
            <v>#DIV/0!</v>
          </cell>
          <cell r="E16818" t="str">
            <v>N</v>
          </cell>
        </row>
        <row r="16819">
          <cell r="C16819" t="e">
            <v>#DIV/0!</v>
          </cell>
          <cell r="E16819" t="str">
            <v>N</v>
          </cell>
        </row>
        <row r="16820">
          <cell r="C16820" t="e">
            <v>#DIV/0!</v>
          </cell>
          <cell r="E16820" t="str">
            <v>N</v>
          </cell>
        </row>
        <row r="16821">
          <cell r="C16821" t="e">
            <v>#DIV/0!</v>
          </cell>
          <cell r="E16821" t="str">
            <v>N</v>
          </cell>
        </row>
        <row r="16822">
          <cell r="C16822" t="e">
            <v>#DIV/0!</v>
          </cell>
          <cell r="E16822" t="str">
            <v>N</v>
          </cell>
        </row>
        <row r="16823">
          <cell r="C16823" t="e">
            <v>#DIV/0!</v>
          </cell>
          <cell r="E16823" t="str">
            <v>N</v>
          </cell>
        </row>
        <row r="16824">
          <cell r="C16824" t="e">
            <v>#DIV/0!</v>
          </cell>
          <cell r="E16824" t="str">
            <v>N</v>
          </cell>
        </row>
        <row r="16825">
          <cell r="C16825" t="e">
            <v>#DIV/0!</v>
          </cell>
          <cell r="E16825" t="str">
            <v>N</v>
          </cell>
        </row>
        <row r="16826">
          <cell r="C16826" t="e">
            <v>#DIV/0!</v>
          </cell>
          <cell r="E16826" t="str">
            <v>N</v>
          </cell>
        </row>
        <row r="16827">
          <cell r="C16827" t="e">
            <v>#DIV/0!</v>
          </cell>
          <cell r="E16827" t="str">
            <v>N</v>
          </cell>
        </row>
        <row r="16828">
          <cell r="C16828" t="e">
            <v>#DIV/0!</v>
          </cell>
          <cell r="E16828" t="str">
            <v>N</v>
          </cell>
        </row>
        <row r="16829">
          <cell r="C16829" t="e">
            <v>#DIV/0!</v>
          </cell>
          <cell r="E16829" t="str">
            <v>N</v>
          </cell>
        </row>
        <row r="16830">
          <cell r="C16830" t="e">
            <v>#DIV/0!</v>
          </cell>
          <cell r="E16830" t="str">
            <v>N</v>
          </cell>
        </row>
        <row r="16831">
          <cell r="C16831" t="e">
            <v>#DIV/0!</v>
          </cell>
          <cell r="E16831" t="str">
            <v>N</v>
          </cell>
        </row>
        <row r="16832">
          <cell r="C16832" t="e">
            <v>#DIV/0!</v>
          </cell>
          <cell r="E16832" t="str">
            <v>N</v>
          </cell>
        </row>
        <row r="16833">
          <cell r="C16833" t="e">
            <v>#DIV/0!</v>
          </cell>
          <cell r="E16833" t="str">
            <v>N</v>
          </cell>
        </row>
        <row r="16834">
          <cell r="C16834" t="e">
            <v>#DIV/0!</v>
          </cell>
          <cell r="E16834" t="str">
            <v>N</v>
          </cell>
        </row>
        <row r="16835">
          <cell r="C16835" t="e">
            <v>#DIV/0!</v>
          </cell>
          <cell r="E16835" t="str">
            <v>N</v>
          </cell>
        </row>
        <row r="16836">
          <cell r="C16836" t="e">
            <v>#DIV/0!</v>
          </cell>
          <cell r="E16836" t="str">
            <v>N</v>
          </cell>
        </row>
        <row r="16837">
          <cell r="C16837" t="e">
            <v>#DIV/0!</v>
          </cell>
          <cell r="E16837" t="str">
            <v>N</v>
          </cell>
        </row>
        <row r="16838">
          <cell r="C16838" t="e">
            <v>#DIV/0!</v>
          </cell>
          <cell r="E16838" t="str">
            <v>N</v>
          </cell>
        </row>
        <row r="16839">
          <cell r="C16839" t="e">
            <v>#DIV/0!</v>
          </cell>
          <cell r="E16839" t="str">
            <v>N</v>
          </cell>
        </row>
        <row r="16840">
          <cell r="C16840" t="e">
            <v>#DIV/0!</v>
          </cell>
          <cell r="E16840" t="str">
            <v>N</v>
          </cell>
        </row>
        <row r="16841">
          <cell r="C16841" t="e">
            <v>#DIV/0!</v>
          </cell>
          <cell r="E16841" t="str">
            <v>N</v>
          </cell>
        </row>
        <row r="16842">
          <cell r="C16842" t="e">
            <v>#DIV/0!</v>
          </cell>
          <cell r="E16842" t="str">
            <v>N</v>
          </cell>
        </row>
        <row r="16843">
          <cell r="C16843" t="e">
            <v>#DIV/0!</v>
          </cell>
          <cell r="E16843" t="str">
            <v>N</v>
          </cell>
        </row>
        <row r="16844">
          <cell r="C16844" t="e">
            <v>#DIV/0!</v>
          </cell>
          <cell r="E16844" t="str">
            <v>N</v>
          </cell>
        </row>
        <row r="16845">
          <cell r="C16845" t="e">
            <v>#DIV/0!</v>
          </cell>
          <cell r="E16845" t="str">
            <v>N</v>
          </cell>
        </row>
        <row r="16846">
          <cell r="C16846" t="e">
            <v>#DIV/0!</v>
          </cell>
          <cell r="E16846" t="str">
            <v>N</v>
          </cell>
        </row>
        <row r="16847">
          <cell r="C16847" t="e">
            <v>#DIV/0!</v>
          </cell>
          <cell r="E16847" t="str">
            <v>N</v>
          </cell>
        </row>
        <row r="16848">
          <cell r="C16848" t="e">
            <v>#DIV/0!</v>
          </cell>
          <cell r="E16848" t="str">
            <v>N</v>
          </cell>
        </row>
        <row r="16849">
          <cell r="C16849" t="e">
            <v>#DIV/0!</v>
          </cell>
          <cell r="E16849" t="str">
            <v>N</v>
          </cell>
        </row>
        <row r="16850">
          <cell r="C16850" t="e">
            <v>#DIV/0!</v>
          </cell>
          <cell r="E16850" t="str">
            <v>N</v>
          </cell>
        </row>
        <row r="16851">
          <cell r="C16851" t="e">
            <v>#DIV/0!</v>
          </cell>
          <cell r="E16851" t="str">
            <v>N</v>
          </cell>
        </row>
        <row r="16852">
          <cell r="C16852" t="e">
            <v>#DIV/0!</v>
          </cell>
          <cell r="E16852" t="str">
            <v>N</v>
          </cell>
        </row>
        <row r="16853">
          <cell r="C16853" t="e">
            <v>#DIV/0!</v>
          </cell>
          <cell r="E16853" t="str">
            <v>N</v>
          </cell>
        </row>
        <row r="16854">
          <cell r="C16854" t="e">
            <v>#DIV/0!</v>
          </cell>
          <cell r="E16854" t="str">
            <v>N</v>
          </cell>
        </row>
        <row r="16855">
          <cell r="C16855" t="e">
            <v>#DIV/0!</v>
          </cell>
          <cell r="E16855" t="str">
            <v>N</v>
          </cell>
        </row>
        <row r="16856">
          <cell r="C16856" t="e">
            <v>#DIV/0!</v>
          </cell>
          <cell r="E16856" t="str">
            <v>N</v>
          </cell>
        </row>
        <row r="16857">
          <cell r="C16857" t="e">
            <v>#DIV/0!</v>
          </cell>
          <cell r="E16857" t="str">
            <v>N</v>
          </cell>
        </row>
        <row r="16858">
          <cell r="C16858" t="e">
            <v>#DIV/0!</v>
          </cell>
          <cell r="E16858" t="str">
            <v>N</v>
          </cell>
        </row>
        <row r="16859">
          <cell r="C16859" t="e">
            <v>#DIV/0!</v>
          </cell>
          <cell r="E16859" t="str">
            <v>N</v>
          </cell>
        </row>
        <row r="16860">
          <cell r="C16860" t="e">
            <v>#DIV/0!</v>
          </cell>
          <cell r="E16860" t="str">
            <v>N</v>
          </cell>
        </row>
        <row r="16861">
          <cell r="C16861" t="e">
            <v>#DIV/0!</v>
          </cell>
          <cell r="E16861" t="str">
            <v>N</v>
          </cell>
        </row>
        <row r="16862">
          <cell r="C16862" t="e">
            <v>#DIV/0!</v>
          </cell>
          <cell r="E16862" t="str">
            <v>N</v>
          </cell>
        </row>
        <row r="16863">
          <cell r="C16863" t="e">
            <v>#DIV/0!</v>
          </cell>
          <cell r="E16863" t="str">
            <v>N</v>
          </cell>
        </row>
        <row r="16864">
          <cell r="C16864" t="e">
            <v>#DIV/0!</v>
          </cell>
          <cell r="E16864" t="str">
            <v>N</v>
          </cell>
        </row>
        <row r="16865">
          <cell r="C16865" t="e">
            <v>#DIV/0!</v>
          </cell>
          <cell r="E16865" t="str">
            <v>N</v>
          </cell>
        </row>
        <row r="16866">
          <cell r="C16866" t="e">
            <v>#DIV/0!</v>
          </cell>
          <cell r="E16866" t="str">
            <v>N</v>
          </cell>
        </row>
        <row r="16867">
          <cell r="C16867" t="e">
            <v>#DIV/0!</v>
          </cell>
          <cell r="E16867" t="str">
            <v>N</v>
          </cell>
        </row>
        <row r="16868">
          <cell r="C16868" t="e">
            <v>#DIV/0!</v>
          </cell>
          <cell r="E16868" t="str">
            <v>N</v>
          </cell>
        </row>
        <row r="16869">
          <cell r="C16869" t="e">
            <v>#DIV/0!</v>
          </cell>
          <cell r="E16869" t="str">
            <v>N</v>
          </cell>
        </row>
        <row r="16870">
          <cell r="C16870" t="e">
            <v>#DIV/0!</v>
          </cell>
          <cell r="E16870" t="str">
            <v>N</v>
          </cell>
        </row>
        <row r="16871">
          <cell r="C16871" t="e">
            <v>#DIV/0!</v>
          </cell>
          <cell r="E16871" t="str">
            <v>N</v>
          </cell>
        </row>
        <row r="16872">
          <cell r="C16872" t="e">
            <v>#DIV/0!</v>
          </cell>
          <cell r="E16872" t="str">
            <v>N</v>
          </cell>
        </row>
        <row r="16873">
          <cell r="C16873" t="e">
            <v>#DIV/0!</v>
          </cell>
          <cell r="E16873" t="str">
            <v>N</v>
          </cell>
        </row>
        <row r="16874">
          <cell r="C16874" t="e">
            <v>#DIV/0!</v>
          </cell>
          <cell r="E16874" t="str">
            <v>N</v>
          </cell>
        </row>
        <row r="16875">
          <cell r="C16875" t="e">
            <v>#DIV/0!</v>
          </cell>
          <cell r="E16875" t="str">
            <v>N</v>
          </cell>
        </row>
        <row r="16876">
          <cell r="C16876" t="e">
            <v>#DIV/0!</v>
          </cell>
          <cell r="E16876" t="str">
            <v>N</v>
          </cell>
        </row>
        <row r="16877">
          <cell r="C16877" t="e">
            <v>#DIV/0!</v>
          </cell>
          <cell r="E16877" t="str">
            <v>N</v>
          </cell>
        </row>
        <row r="16878">
          <cell r="C16878" t="e">
            <v>#DIV/0!</v>
          </cell>
          <cell r="E16878" t="str">
            <v>N</v>
          </cell>
        </row>
        <row r="16879">
          <cell r="C16879" t="e">
            <v>#DIV/0!</v>
          </cell>
          <cell r="E16879" t="str">
            <v>N</v>
          </cell>
        </row>
        <row r="16880">
          <cell r="C16880" t="e">
            <v>#DIV/0!</v>
          </cell>
          <cell r="E16880" t="str">
            <v>N</v>
          </cell>
        </row>
        <row r="16881">
          <cell r="C16881" t="e">
            <v>#DIV/0!</v>
          </cell>
          <cell r="E16881" t="str">
            <v>N</v>
          </cell>
        </row>
        <row r="16882">
          <cell r="C16882" t="e">
            <v>#DIV/0!</v>
          </cell>
          <cell r="E16882" t="str">
            <v>N</v>
          </cell>
        </row>
        <row r="16883">
          <cell r="C16883" t="e">
            <v>#DIV/0!</v>
          </cell>
          <cell r="E16883" t="str">
            <v>N</v>
          </cell>
        </row>
        <row r="16884">
          <cell r="C16884" t="e">
            <v>#DIV/0!</v>
          </cell>
          <cell r="E16884" t="str">
            <v>N</v>
          </cell>
        </row>
        <row r="16885">
          <cell r="C16885" t="e">
            <v>#DIV/0!</v>
          </cell>
          <cell r="E16885" t="str">
            <v>N</v>
          </cell>
        </row>
        <row r="16886">
          <cell r="C16886" t="e">
            <v>#DIV/0!</v>
          </cell>
          <cell r="E16886" t="str">
            <v>N</v>
          </cell>
        </row>
        <row r="16887">
          <cell r="C16887" t="e">
            <v>#DIV/0!</v>
          </cell>
          <cell r="E16887" t="str">
            <v>N</v>
          </cell>
        </row>
        <row r="16888">
          <cell r="C16888" t="e">
            <v>#DIV/0!</v>
          </cell>
          <cell r="E16888" t="str">
            <v>N</v>
          </cell>
        </row>
        <row r="16889">
          <cell r="C16889" t="e">
            <v>#DIV/0!</v>
          </cell>
          <cell r="E16889" t="str">
            <v>N</v>
          </cell>
        </row>
        <row r="16890">
          <cell r="C16890" t="e">
            <v>#DIV/0!</v>
          </cell>
          <cell r="E16890" t="str">
            <v>N</v>
          </cell>
        </row>
        <row r="16891">
          <cell r="C16891" t="e">
            <v>#DIV/0!</v>
          </cell>
          <cell r="E16891" t="str">
            <v>N</v>
          </cell>
        </row>
        <row r="16892">
          <cell r="C16892" t="e">
            <v>#DIV/0!</v>
          </cell>
          <cell r="E16892" t="str">
            <v>N</v>
          </cell>
        </row>
        <row r="16893">
          <cell r="C16893" t="e">
            <v>#DIV/0!</v>
          </cell>
          <cell r="E16893" t="str">
            <v>N</v>
          </cell>
        </row>
        <row r="16894">
          <cell r="C16894" t="e">
            <v>#DIV/0!</v>
          </cell>
          <cell r="E16894" t="str">
            <v>N</v>
          </cell>
        </row>
        <row r="16895">
          <cell r="C16895" t="e">
            <v>#DIV/0!</v>
          </cell>
          <cell r="E16895" t="str">
            <v>N</v>
          </cell>
        </row>
        <row r="16896">
          <cell r="C16896" t="e">
            <v>#DIV/0!</v>
          </cell>
          <cell r="E16896" t="str">
            <v>N</v>
          </cell>
        </row>
        <row r="16897">
          <cell r="C16897" t="e">
            <v>#DIV/0!</v>
          </cell>
          <cell r="E16897" t="str">
            <v>N</v>
          </cell>
        </row>
        <row r="16898">
          <cell r="C16898" t="e">
            <v>#DIV/0!</v>
          </cell>
          <cell r="E16898" t="str">
            <v>N</v>
          </cell>
        </row>
        <row r="16899">
          <cell r="C16899" t="e">
            <v>#DIV/0!</v>
          </cell>
          <cell r="E16899" t="str">
            <v>N</v>
          </cell>
        </row>
        <row r="16900">
          <cell r="C16900" t="e">
            <v>#DIV/0!</v>
          </cell>
          <cell r="E16900" t="str">
            <v>N</v>
          </cell>
        </row>
        <row r="16901">
          <cell r="C16901" t="e">
            <v>#DIV/0!</v>
          </cell>
          <cell r="E16901" t="str">
            <v>N</v>
          </cell>
        </row>
        <row r="16902">
          <cell r="C16902" t="e">
            <v>#DIV/0!</v>
          </cell>
          <cell r="E16902" t="str">
            <v>N</v>
          </cell>
        </row>
        <row r="16903">
          <cell r="C16903" t="e">
            <v>#DIV/0!</v>
          </cell>
          <cell r="E16903" t="str">
            <v>N</v>
          </cell>
        </row>
        <row r="16904">
          <cell r="C16904" t="e">
            <v>#DIV/0!</v>
          </cell>
          <cell r="E16904" t="str">
            <v>N</v>
          </cell>
        </row>
        <row r="16905">
          <cell r="C16905" t="e">
            <v>#DIV/0!</v>
          </cell>
          <cell r="E16905" t="str">
            <v>N</v>
          </cell>
        </row>
        <row r="16906">
          <cell r="C16906" t="e">
            <v>#DIV/0!</v>
          </cell>
          <cell r="E16906" t="str">
            <v>N</v>
          </cell>
        </row>
        <row r="16907">
          <cell r="C16907" t="e">
            <v>#DIV/0!</v>
          </cell>
          <cell r="E16907" t="str">
            <v>N</v>
          </cell>
        </row>
        <row r="16908">
          <cell r="C16908" t="e">
            <v>#DIV/0!</v>
          </cell>
          <cell r="E16908" t="str">
            <v>N</v>
          </cell>
        </row>
        <row r="16909">
          <cell r="C16909" t="e">
            <v>#DIV/0!</v>
          </cell>
          <cell r="E16909" t="str">
            <v>N</v>
          </cell>
        </row>
        <row r="16910">
          <cell r="C16910" t="e">
            <v>#DIV/0!</v>
          </cell>
          <cell r="E16910" t="str">
            <v>N</v>
          </cell>
        </row>
        <row r="16911">
          <cell r="C16911" t="e">
            <v>#DIV/0!</v>
          </cell>
          <cell r="E16911" t="str">
            <v>N</v>
          </cell>
        </row>
        <row r="16912">
          <cell r="C16912" t="e">
            <v>#DIV/0!</v>
          </cell>
          <cell r="E16912" t="str">
            <v>N</v>
          </cell>
        </row>
        <row r="16913">
          <cell r="C16913" t="e">
            <v>#DIV/0!</v>
          </cell>
          <cell r="E16913" t="str">
            <v>N</v>
          </cell>
        </row>
        <row r="16914">
          <cell r="C16914" t="e">
            <v>#DIV/0!</v>
          </cell>
          <cell r="E16914" t="str">
            <v>N</v>
          </cell>
        </row>
        <row r="16915">
          <cell r="C16915" t="e">
            <v>#DIV/0!</v>
          </cell>
          <cell r="E16915" t="str">
            <v>N</v>
          </cell>
        </row>
        <row r="16916">
          <cell r="C16916" t="e">
            <v>#DIV/0!</v>
          </cell>
          <cell r="E16916" t="str">
            <v>N</v>
          </cell>
        </row>
        <row r="16917">
          <cell r="C16917" t="e">
            <v>#DIV/0!</v>
          </cell>
          <cell r="E16917" t="str">
            <v>N</v>
          </cell>
        </row>
        <row r="16918">
          <cell r="C16918" t="e">
            <v>#DIV/0!</v>
          </cell>
          <cell r="E16918" t="str">
            <v>N</v>
          </cell>
        </row>
        <row r="16919">
          <cell r="C16919" t="e">
            <v>#DIV/0!</v>
          </cell>
          <cell r="E16919" t="str">
            <v>N</v>
          </cell>
        </row>
        <row r="16920">
          <cell r="C16920" t="e">
            <v>#DIV/0!</v>
          </cell>
          <cell r="E16920" t="str">
            <v>N</v>
          </cell>
        </row>
        <row r="16921">
          <cell r="C16921" t="e">
            <v>#DIV/0!</v>
          </cell>
          <cell r="E16921" t="str">
            <v>N</v>
          </cell>
        </row>
        <row r="16922">
          <cell r="C16922" t="e">
            <v>#DIV/0!</v>
          </cell>
          <cell r="E16922" t="str">
            <v>N</v>
          </cell>
        </row>
        <row r="16923">
          <cell r="C16923" t="e">
            <v>#DIV/0!</v>
          </cell>
          <cell r="E16923" t="str">
            <v>N</v>
          </cell>
        </row>
        <row r="16924">
          <cell r="C16924" t="e">
            <v>#DIV/0!</v>
          </cell>
          <cell r="E16924" t="str">
            <v>N</v>
          </cell>
        </row>
        <row r="16925">
          <cell r="C16925" t="e">
            <v>#DIV/0!</v>
          </cell>
          <cell r="E16925" t="str">
            <v>N</v>
          </cell>
        </row>
        <row r="16926">
          <cell r="C16926" t="e">
            <v>#DIV/0!</v>
          </cell>
          <cell r="E16926" t="str">
            <v>N</v>
          </cell>
        </row>
        <row r="16927">
          <cell r="C16927" t="e">
            <v>#DIV/0!</v>
          </cell>
          <cell r="E16927" t="str">
            <v>N</v>
          </cell>
        </row>
        <row r="16928">
          <cell r="C16928" t="e">
            <v>#DIV/0!</v>
          </cell>
          <cell r="E16928" t="str">
            <v>N</v>
          </cell>
        </row>
        <row r="16929">
          <cell r="C16929" t="e">
            <v>#DIV/0!</v>
          </cell>
          <cell r="E16929" t="str">
            <v>N</v>
          </cell>
        </row>
        <row r="16930">
          <cell r="C16930" t="e">
            <v>#DIV/0!</v>
          </cell>
          <cell r="E16930" t="str">
            <v>N</v>
          </cell>
        </row>
        <row r="16931">
          <cell r="C16931" t="e">
            <v>#DIV/0!</v>
          </cell>
          <cell r="E16931" t="str">
            <v>N</v>
          </cell>
        </row>
        <row r="16932">
          <cell r="C16932" t="e">
            <v>#DIV/0!</v>
          </cell>
          <cell r="E16932" t="str">
            <v>N</v>
          </cell>
        </row>
        <row r="16933">
          <cell r="C16933" t="e">
            <v>#DIV/0!</v>
          </cell>
          <cell r="E16933" t="str">
            <v>N</v>
          </cell>
        </row>
        <row r="16934">
          <cell r="C16934" t="e">
            <v>#DIV/0!</v>
          </cell>
          <cell r="E16934" t="str">
            <v>N</v>
          </cell>
        </row>
        <row r="16935">
          <cell r="C16935" t="e">
            <v>#DIV/0!</v>
          </cell>
          <cell r="E16935" t="str">
            <v>N</v>
          </cell>
        </row>
        <row r="16936">
          <cell r="C16936" t="e">
            <v>#DIV/0!</v>
          </cell>
          <cell r="E16936" t="str">
            <v>N</v>
          </cell>
        </row>
        <row r="16937">
          <cell r="C16937" t="e">
            <v>#DIV/0!</v>
          </cell>
          <cell r="E16937" t="str">
            <v>N</v>
          </cell>
        </row>
        <row r="16938">
          <cell r="C16938" t="e">
            <v>#DIV/0!</v>
          </cell>
          <cell r="E16938" t="str">
            <v>N</v>
          </cell>
        </row>
        <row r="16939">
          <cell r="C16939" t="e">
            <v>#DIV/0!</v>
          </cell>
          <cell r="E16939" t="str">
            <v>N</v>
          </cell>
        </row>
        <row r="16940">
          <cell r="C16940" t="e">
            <v>#DIV/0!</v>
          </cell>
          <cell r="E16940" t="str">
            <v>N</v>
          </cell>
        </row>
        <row r="16941">
          <cell r="C16941" t="e">
            <v>#DIV/0!</v>
          </cell>
          <cell r="E16941" t="str">
            <v>N</v>
          </cell>
        </row>
        <row r="16942">
          <cell r="C16942" t="e">
            <v>#DIV/0!</v>
          </cell>
          <cell r="E16942" t="str">
            <v>N</v>
          </cell>
        </row>
        <row r="16943">
          <cell r="C16943" t="e">
            <v>#DIV/0!</v>
          </cell>
          <cell r="E16943" t="str">
            <v>N</v>
          </cell>
        </row>
        <row r="16944">
          <cell r="C16944" t="e">
            <v>#DIV/0!</v>
          </cell>
          <cell r="E16944" t="str">
            <v>N</v>
          </cell>
        </row>
        <row r="16945">
          <cell r="C16945" t="e">
            <v>#DIV/0!</v>
          </cell>
          <cell r="E16945" t="str">
            <v>N</v>
          </cell>
        </row>
        <row r="16946">
          <cell r="C16946" t="e">
            <v>#DIV/0!</v>
          </cell>
          <cell r="E16946" t="str">
            <v>N</v>
          </cell>
        </row>
        <row r="16947">
          <cell r="C16947" t="e">
            <v>#DIV/0!</v>
          </cell>
          <cell r="E16947" t="str">
            <v>N</v>
          </cell>
        </row>
        <row r="16948">
          <cell r="C16948" t="e">
            <v>#DIV/0!</v>
          </cell>
          <cell r="E16948" t="str">
            <v>N</v>
          </cell>
        </row>
        <row r="16949">
          <cell r="C16949" t="e">
            <v>#DIV/0!</v>
          </cell>
          <cell r="E16949" t="str">
            <v>N</v>
          </cell>
        </row>
        <row r="16950">
          <cell r="C16950" t="e">
            <v>#DIV/0!</v>
          </cell>
          <cell r="E16950" t="str">
            <v>N</v>
          </cell>
        </row>
        <row r="16951">
          <cell r="C16951" t="e">
            <v>#DIV/0!</v>
          </cell>
          <cell r="E16951" t="str">
            <v>N</v>
          </cell>
        </row>
        <row r="16952">
          <cell r="C16952" t="e">
            <v>#DIV/0!</v>
          </cell>
          <cell r="E16952" t="str">
            <v>N</v>
          </cell>
        </row>
        <row r="16953">
          <cell r="C16953" t="e">
            <v>#DIV/0!</v>
          </cell>
          <cell r="E16953" t="str">
            <v>N</v>
          </cell>
        </row>
        <row r="16954">
          <cell r="C16954" t="e">
            <v>#DIV/0!</v>
          </cell>
          <cell r="E16954" t="str">
            <v>N</v>
          </cell>
        </row>
        <row r="16955">
          <cell r="C16955" t="e">
            <v>#DIV/0!</v>
          </cell>
          <cell r="E16955" t="str">
            <v>N</v>
          </cell>
        </row>
        <row r="16956">
          <cell r="C16956" t="e">
            <v>#DIV/0!</v>
          </cell>
          <cell r="E16956" t="str">
            <v>N</v>
          </cell>
        </row>
        <row r="16957">
          <cell r="C16957" t="e">
            <v>#DIV/0!</v>
          </cell>
          <cell r="E16957" t="str">
            <v>N</v>
          </cell>
        </row>
        <row r="16958">
          <cell r="C16958" t="e">
            <v>#DIV/0!</v>
          </cell>
          <cell r="E16958" t="str">
            <v>N</v>
          </cell>
        </row>
        <row r="16959">
          <cell r="C16959" t="e">
            <v>#DIV/0!</v>
          </cell>
          <cell r="E16959" t="str">
            <v>N</v>
          </cell>
        </row>
        <row r="16960">
          <cell r="C16960" t="e">
            <v>#DIV/0!</v>
          </cell>
          <cell r="E16960" t="str">
            <v>N</v>
          </cell>
        </row>
        <row r="16961">
          <cell r="C16961" t="e">
            <v>#DIV/0!</v>
          </cell>
          <cell r="E16961" t="str">
            <v>N</v>
          </cell>
        </row>
        <row r="16962">
          <cell r="C16962" t="e">
            <v>#DIV/0!</v>
          </cell>
          <cell r="E16962" t="str">
            <v>N</v>
          </cell>
        </row>
        <row r="16963">
          <cell r="C16963" t="e">
            <v>#DIV/0!</v>
          </cell>
          <cell r="E16963" t="str">
            <v>N</v>
          </cell>
        </row>
        <row r="16964">
          <cell r="C16964" t="e">
            <v>#DIV/0!</v>
          </cell>
          <cell r="E16964" t="str">
            <v>N</v>
          </cell>
        </row>
        <row r="16965">
          <cell r="C16965" t="e">
            <v>#DIV/0!</v>
          </cell>
          <cell r="E16965" t="str">
            <v>N</v>
          </cell>
        </row>
        <row r="16966">
          <cell r="C16966" t="e">
            <v>#DIV/0!</v>
          </cell>
          <cell r="E16966" t="str">
            <v>N</v>
          </cell>
        </row>
        <row r="16967">
          <cell r="C16967" t="e">
            <v>#DIV/0!</v>
          </cell>
          <cell r="E16967" t="str">
            <v>N</v>
          </cell>
        </row>
        <row r="16968">
          <cell r="C16968" t="e">
            <v>#DIV/0!</v>
          </cell>
          <cell r="E16968" t="str">
            <v>N</v>
          </cell>
        </row>
        <row r="16969">
          <cell r="C16969" t="e">
            <v>#DIV/0!</v>
          </cell>
          <cell r="E16969" t="str">
            <v>N</v>
          </cell>
        </row>
        <row r="16970">
          <cell r="C16970" t="e">
            <v>#DIV/0!</v>
          </cell>
          <cell r="E16970" t="str">
            <v>N</v>
          </cell>
        </row>
        <row r="16971">
          <cell r="C16971" t="e">
            <v>#DIV/0!</v>
          </cell>
          <cell r="E16971" t="str">
            <v>N</v>
          </cell>
        </row>
        <row r="16972">
          <cell r="C16972" t="e">
            <v>#DIV/0!</v>
          </cell>
          <cell r="E16972" t="str">
            <v>N</v>
          </cell>
        </row>
        <row r="16973">
          <cell r="C16973" t="e">
            <v>#DIV/0!</v>
          </cell>
          <cell r="E16973" t="str">
            <v>N</v>
          </cell>
        </row>
        <row r="16974">
          <cell r="C16974" t="e">
            <v>#DIV/0!</v>
          </cell>
          <cell r="E16974" t="str">
            <v>N</v>
          </cell>
        </row>
        <row r="16975">
          <cell r="C16975" t="e">
            <v>#DIV/0!</v>
          </cell>
          <cell r="E16975" t="str">
            <v>N</v>
          </cell>
        </row>
        <row r="16976">
          <cell r="C16976" t="e">
            <v>#DIV/0!</v>
          </cell>
          <cell r="E16976" t="str">
            <v>N</v>
          </cell>
        </row>
        <row r="16977">
          <cell r="C16977" t="e">
            <v>#DIV/0!</v>
          </cell>
          <cell r="E16977" t="str">
            <v>N</v>
          </cell>
        </row>
        <row r="16978">
          <cell r="C16978" t="e">
            <v>#DIV/0!</v>
          </cell>
          <cell r="E16978" t="str">
            <v>N</v>
          </cell>
        </row>
        <row r="16979">
          <cell r="C16979" t="e">
            <v>#DIV/0!</v>
          </cell>
          <cell r="E16979" t="str">
            <v>N</v>
          </cell>
        </row>
        <row r="16980">
          <cell r="C16980" t="e">
            <v>#DIV/0!</v>
          </cell>
          <cell r="E16980" t="str">
            <v>N</v>
          </cell>
        </row>
        <row r="16981">
          <cell r="C16981" t="e">
            <v>#DIV/0!</v>
          </cell>
          <cell r="E16981" t="str">
            <v>N</v>
          </cell>
        </row>
        <row r="16982">
          <cell r="C16982" t="e">
            <v>#DIV/0!</v>
          </cell>
          <cell r="E16982" t="str">
            <v>N</v>
          </cell>
        </row>
        <row r="16983">
          <cell r="C16983" t="e">
            <v>#DIV/0!</v>
          </cell>
          <cell r="E16983" t="str">
            <v>N</v>
          </cell>
        </row>
        <row r="16984">
          <cell r="C16984" t="e">
            <v>#DIV/0!</v>
          </cell>
          <cell r="E16984" t="str">
            <v>N</v>
          </cell>
        </row>
        <row r="16985">
          <cell r="C16985" t="e">
            <v>#DIV/0!</v>
          </cell>
          <cell r="E16985" t="str">
            <v>N</v>
          </cell>
        </row>
        <row r="16986">
          <cell r="C16986" t="e">
            <v>#DIV/0!</v>
          </cell>
          <cell r="E16986" t="str">
            <v>N</v>
          </cell>
        </row>
        <row r="16987">
          <cell r="C16987" t="e">
            <v>#DIV/0!</v>
          </cell>
          <cell r="E16987" t="str">
            <v>N</v>
          </cell>
        </row>
        <row r="16988">
          <cell r="C16988" t="e">
            <v>#DIV/0!</v>
          </cell>
          <cell r="E16988" t="str">
            <v>N</v>
          </cell>
        </row>
        <row r="16989">
          <cell r="C16989" t="e">
            <v>#DIV/0!</v>
          </cell>
          <cell r="E16989" t="str">
            <v>N</v>
          </cell>
        </row>
        <row r="16990">
          <cell r="C16990" t="e">
            <v>#DIV/0!</v>
          </cell>
          <cell r="E16990" t="str">
            <v>N</v>
          </cell>
        </row>
        <row r="16991">
          <cell r="C16991" t="e">
            <v>#DIV/0!</v>
          </cell>
          <cell r="E16991" t="str">
            <v>N</v>
          </cell>
        </row>
        <row r="16992">
          <cell r="C16992" t="e">
            <v>#DIV/0!</v>
          </cell>
          <cell r="E16992" t="str">
            <v>N</v>
          </cell>
        </row>
        <row r="16993">
          <cell r="C16993" t="e">
            <v>#DIV/0!</v>
          </cell>
          <cell r="E16993" t="str">
            <v>N</v>
          </cell>
        </row>
        <row r="16994">
          <cell r="C16994" t="e">
            <v>#DIV/0!</v>
          </cell>
          <cell r="E16994" t="str">
            <v>N</v>
          </cell>
        </row>
        <row r="16995">
          <cell r="C16995" t="e">
            <v>#DIV/0!</v>
          </cell>
          <cell r="E16995" t="str">
            <v>N</v>
          </cell>
        </row>
        <row r="16996">
          <cell r="C16996" t="e">
            <v>#DIV/0!</v>
          </cell>
          <cell r="E16996" t="str">
            <v>N</v>
          </cell>
        </row>
        <row r="16997">
          <cell r="C16997" t="e">
            <v>#DIV/0!</v>
          </cell>
          <cell r="E16997" t="str">
            <v>N</v>
          </cell>
        </row>
        <row r="16998">
          <cell r="C16998" t="e">
            <v>#DIV/0!</v>
          </cell>
          <cell r="E16998" t="str">
            <v>N</v>
          </cell>
        </row>
        <row r="16999">
          <cell r="C16999" t="e">
            <v>#DIV/0!</v>
          </cell>
          <cell r="E16999" t="str">
            <v>N</v>
          </cell>
        </row>
        <row r="17000">
          <cell r="C17000" t="e">
            <v>#DIV/0!</v>
          </cell>
          <cell r="E17000" t="str">
            <v>N</v>
          </cell>
        </row>
        <row r="17001">
          <cell r="C17001" t="e">
            <v>#DIV/0!</v>
          </cell>
          <cell r="E17001" t="str">
            <v>N</v>
          </cell>
        </row>
        <row r="17002">
          <cell r="C17002" t="e">
            <v>#DIV/0!</v>
          </cell>
          <cell r="E17002" t="str">
            <v>N</v>
          </cell>
        </row>
        <row r="17003">
          <cell r="C17003" t="e">
            <v>#DIV/0!</v>
          </cell>
          <cell r="E17003" t="str">
            <v>N</v>
          </cell>
        </row>
        <row r="17004">
          <cell r="C17004" t="e">
            <v>#DIV/0!</v>
          </cell>
          <cell r="E17004" t="str">
            <v>N</v>
          </cell>
        </row>
        <row r="17005">
          <cell r="C17005" t="e">
            <v>#DIV/0!</v>
          </cell>
          <cell r="E17005" t="str">
            <v>N</v>
          </cell>
        </row>
        <row r="17006">
          <cell r="C17006" t="e">
            <v>#DIV/0!</v>
          </cell>
          <cell r="E17006" t="str">
            <v>N</v>
          </cell>
        </row>
        <row r="17007">
          <cell r="C17007" t="e">
            <v>#DIV/0!</v>
          </cell>
          <cell r="E17007" t="str">
            <v>N</v>
          </cell>
        </row>
        <row r="17008">
          <cell r="C17008" t="e">
            <v>#DIV/0!</v>
          </cell>
          <cell r="E17008" t="str">
            <v>N</v>
          </cell>
        </row>
        <row r="17009">
          <cell r="C17009" t="e">
            <v>#DIV/0!</v>
          </cell>
          <cell r="E17009" t="str">
            <v>N</v>
          </cell>
        </row>
        <row r="17010">
          <cell r="C17010" t="e">
            <v>#DIV/0!</v>
          </cell>
          <cell r="E17010" t="str">
            <v>N</v>
          </cell>
        </row>
        <row r="17011">
          <cell r="C17011" t="e">
            <v>#DIV/0!</v>
          </cell>
          <cell r="E17011" t="str">
            <v>N</v>
          </cell>
        </row>
        <row r="17012">
          <cell r="C17012" t="e">
            <v>#DIV/0!</v>
          </cell>
          <cell r="E17012" t="str">
            <v>N</v>
          </cell>
        </row>
        <row r="17013">
          <cell r="C17013" t="e">
            <v>#DIV/0!</v>
          </cell>
          <cell r="E17013" t="str">
            <v>N</v>
          </cell>
        </row>
        <row r="17014">
          <cell r="C17014" t="e">
            <v>#DIV/0!</v>
          </cell>
          <cell r="E17014" t="str">
            <v>N</v>
          </cell>
        </row>
        <row r="17015">
          <cell r="C17015" t="e">
            <v>#DIV/0!</v>
          </cell>
          <cell r="E17015" t="str">
            <v>N</v>
          </cell>
        </row>
        <row r="17016">
          <cell r="C17016" t="e">
            <v>#DIV/0!</v>
          </cell>
          <cell r="E17016" t="str">
            <v>N</v>
          </cell>
        </row>
        <row r="17017">
          <cell r="C17017" t="e">
            <v>#DIV/0!</v>
          </cell>
          <cell r="E17017" t="str">
            <v>N</v>
          </cell>
        </row>
        <row r="17018">
          <cell r="C17018" t="e">
            <v>#DIV/0!</v>
          </cell>
          <cell r="E17018" t="str">
            <v>N</v>
          </cell>
        </row>
        <row r="17019">
          <cell r="C17019" t="e">
            <v>#DIV/0!</v>
          </cell>
          <cell r="E17019" t="str">
            <v>N</v>
          </cell>
        </row>
        <row r="17020">
          <cell r="C17020" t="e">
            <v>#DIV/0!</v>
          </cell>
          <cell r="E17020" t="str">
            <v>N</v>
          </cell>
        </row>
        <row r="17021">
          <cell r="C17021" t="e">
            <v>#DIV/0!</v>
          </cell>
          <cell r="E17021" t="str">
            <v>N</v>
          </cell>
        </row>
        <row r="17022">
          <cell r="C17022" t="e">
            <v>#DIV/0!</v>
          </cell>
          <cell r="E17022" t="str">
            <v>N</v>
          </cell>
        </row>
        <row r="17023">
          <cell r="C17023" t="e">
            <v>#DIV/0!</v>
          </cell>
          <cell r="E17023" t="str">
            <v>N</v>
          </cell>
        </row>
        <row r="17024">
          <cell r="C17024" t="e">
            <v>#DIV/0!</v>
          </cell>
          <cell r="E17024" t="str">
            <v>N</v>
          </cell>
        </row>
        <row r="17025">
          <cell r="C17025" t="e">
            <v>#DIV/0!</v>
          </cell>
          <cell r="E17025" t="str">
            <v>N</v>
          </cell>
        </row>
        <row r="17026">
          <cell r="C17026" t="e">
            <v>#DIV/0!</v>
          </cell>
          <cell r="E17026" t="str">
            <v>N</v>
          </cell>
        </row>
        <row r="17027">
          <cell r="C17027" t="e">
            <v>#DIV/0!</v>
          </cell>
          <cell r="E17027" t="str">
            <v>N</v>
          </cell>
        </row>
        <row r="17028">
          <cell r="C17028" t="e">
            <v>#DIV/0!</v>
          </cell>
          <cell r="E17028" t="str">
            <v>N</v>
          </cell>
        </row>
        <row r="17029">
          <cell r="C17029" t="e">
            <v>#DIV/0!</v>
          </cell>
          <cell r="E17029" t="str">
            <v>N</v>
          </cell>
        </row>
        <row r="17030">
          <cell r="C17030" t="e">
            <v>#DIV/0!</v>
          </cell>
          <cell r="E17030" t="str">
            <v>N</v>
          </cell>
        </row>
        <row r="17031">
          <cell r="C17031" t="e">
            <v>#DIV/0!</v>
          </cell>
          <cell r="E17031" t="str">
            <v>N</v>
          </cell>
        </row>
        <row r="17032">
          <cell r="C17032" t="e">
            <v>#DIV/0!</v>
          </cell>
          <cell r="E17032" t="str">
            <v>N</v>
          </cell>
        </row>
        <row r="17033">
          <cell r="C17033" t="e">
            <v>#DIV/0!</v>
          </cell>
          <cell r="E17033" t="str">
            <v>N</v>
          </cell>
        </row>
        <row r="17034">
          <cell r="C17034" t="e">
            <v>#DIV/0!</v>
          </cell>
          <cell r="E17034" t="str">
            <v>N</v>
          </cell>
        </row>
        <row r="17035">
          <cell r="C17035" t="e">
            <v>#DIV/0!</v>
          </cell>
          <cell r="E17035" t="str">
            <v>N</v>
          </cell>
        </row>
        <row r="17036">
          <cell r="C17036" t="e">
            <v>#DIV/0!</v>
          </cell>
          <cell r="E17036" t="str">
            <v>N</v>
          </cell>
        </row>
        <row r="17037">
          <cell r="C17037" t="e">
            <v>#DIV/0!</v>
          </cell>
          <cell r="E17037" t="str">
            <v>N</v>
          </cell>
        </row>
        <row r="17038">
          <cell r="C17038" t="e">
            <v>#DIV/0!</v>
          </cell>
          <cell r="E17038" t="str">
            <v>N</v>
          </cell>
        </row>
        <row r="17039">
          <cell r="C17039" t="e">
            <v>#DIV/0!</v>
          </cell>
          <cell r="E17039" t="str">
            <v>N</v>
          </cell>
        </row>
        <row r="17040">
          <cell r="C17040" t="e">
            <v>#DIV/0!</v>
          </cell>
          <cell r="E17040" t="str">
            <v>N</v>
          </cell>
        </row>
        <row r="17041">
          <cell r="C17041" t="e">
            <v>#DIV/0!</v>
          </cell>
          <cell r="E17041" t="str">
            <v>N</v>
          </cell>
        </row>
        <row r="17042">
          <cell r="C17042" t="e">
            <v>#DIV/0!</v>
          </cell>
          <cell r="E17042" t="str">
            <v>N</v>
          </cell>
        </row>
        <row r="17043">
          <cell r="C17043" t="e">
            <v>#DIV/0!</v>
          </cell>
          <cell r="E17043" t="str">
            <v>N</v>
          </cell>
        </row>
        <row r="17044">
          <cell r="C17044" t="e">
            <v>#DIV/0!</v>
          </cell>
          <cell r="E17044" t="str">
            <v>N</v>
          </cell>
        </row>
        <row r="17045">
          <cell r="C17045" t="e">
            <v>#DIV/0!</v>
          </cell>
          <cell r="E17045" t="str">
            <v>N</v>
          </cell>
        </row>
        <row r="17046">
          <cell r="C17046" t="e">
            <v>#DIV/0!</v>
          </cell>
          <cell r="E17046" t="str">
            <v>N</v>
          </cell>
        </row>
        <row r="17047">
          <cell r="C17047" t="e">
            <v>#DIV/0!</v>
          </cell>
          <cell r="E17047" t="str">
            <v>N</v>
          </cell>
        </row>
        <row r="17048">
          <cell r="C17048" t="e">
            <v>#DIV/0!</v>
          </cell>
          <cell r="E17048" t="str">
            <v>N</v>
          </cell>
        </row>
        <row r="17049">
          <cell r="C17049" t="e">
            <v>#DIV/0!</v>
          </cell>
          <cell r="E17049" t="str">
            <v>N</v>
          </cell>
        </row>
        <row r="17050">
          <cell r="C17050" t="e">
            <v>#DIV/0!</v>
          </cell>
          <cell r="E17050" t="str">
            <v>N</v>
          </cell>
        </row>
        <row r="17051">
          <cell r="C17051" t="e">
            <v>#DIV/0!</v>
          </cell>
          <cell r="E17051" t="str">
            <v>N</v>
          </cell>
        </row>
        <row r="17052">
          <cell r="C17052" t="e">
            <v>#DIV/0!</v>
          </cell>
          <cell r="E17052" t="str">
            <v>N</v>
          </cell>
        </row>
        <row r="17053">
          <cell r="C17053" t="e">
            <v>#DIV/0!</v>
          </cell>
          <cell r="E17053" t="str">
            <v>N</v>
          </cell>
        </row>
        <row r="17054">
          <cell r="C17054" t="e">
            <v>#DIV/0!</v>
          </cell>
          <cell r="E17054" t="str">
            <v>N</v>
          </cell>
        </row>
        <row r="17055">
          <cell r="C17055" t="e">
            <v>#DIV/0!</v>
          </cell>
          <cell r="E17055" t="str">
            <v>N</v>
          </cell>
        </row>
        <row r="17056">
          <cell r="C17056" t="e">
            <v>#DIV/0!</v>
          </cell>
          <cell r="E17056" t="str">
            <v>N</v>
          </cell>
        </row>
        <row r="17057">
          <cell r="C17057" t="e">
            <v>#DIV/0!</v>
          </cell>
          <cell r="E17057" t="str">
            <v>N</v>
          </cell>
        </row>
        <row r="17058">
          <cell r="C17058" t="e">
            <v>#DIV/0!</v>
          </cell>
          <cell r="E17058" t="str">
            <v>N</v>
          </cell>
        </row>
        <row r="17059">
          <cell r="C17059" t="e">
            <v>#DIV/0!</v>
          </cell>
          <cell r="E17059" t="str">
            <v>N</v>
          </cell>
        </row>
        <row r="17060">
          <cell r="C17060" t="e">
            <v>#DIV/0!</v>
          </cell>
          <cell r="E17060" t="str">
            <v>N</v>
          </cell>
        </row>
        <row r="17061">
          <cell r="C17061" t="e">
            <v>#DIV/0!</v>
          </cell>
          <cell r="E17061" t="str">
            <v>N</v>
          </cell>
        </row>
        <row r="17062">
          <cell r="C17062" t="e">
            <v>#DIV/0!</v>
          </cell>
          <cell r="E17062" t="str">
            <v>N</v>
          </cell>
        </row>
        <row r="17063">
          <cell r="C17063" t="e">
            <v>#DIV/0!</v>
          </cell>
          <cell r="E17063" t="str">
            <v>N</v>
          </cell>
        </row>
        <row r="17064">
          <cell r="C17064" t="e">
            <v>#DIV/0!</v>
          </cell>
          <cell r="E17064" t="str">
            <v>N</v>
          </cell>
        </row>
        <row r="17065">
          <cell r="C17065" t="e">
            <v>#DIV/0!</v>
          </cell>
          <cell r="E17065" t="str">
            <v>N</v>
          </cell>
        </row>
        <row r="17066">
          <cell r="C17066" t="e">
            <v>#DIV/0!</v>
          </cell>
          <cell r="E17066" t="str">
            <v>N</v>
          </cell>
        </row>
        <row r="17067">
          <cell r="C17067" t="e">
            <v>#DIV/0!</v>
          </cell>
          <cell r="E17067" t="str">
            <v>N</v>
          </cell>
        </row>
        <row r="17068">
          <cell r="C17068" t="e">
            <v>#DIV/0!</v>
          </cell>
          <cell r="E17068" t="str">
            <v>N</v>
          </cell>
        </row>
        <row r="17069">
          <cell r="C17069" t="e">
            <v>#DIV/0!</v>
          </cell>
          <cell r="E17069" t="str">
            <v>N</v>
          </cell>
        </row>
        <row r="17070">
          <cell r="C17070" t="e">
            <v>#DIV/0!</v>
          </cell>
          <cell r="E17070" t="str">
            <v>N</v>
          </cell>
        </row>
        <row r="17071">
          <cell r="C17071" t="e">
            <v>#DIV/0!</v>
          </cell>
          <cell r="E17071" t="str">
            <v>N</v>
          </cell>
        </row>
        <row r="17072">
          <cell r="C17072" t="e">
            <v>#DIV/0!</v>
          </cell>
          <cell r="E17072" t="str">
            <v>N</v>
          </cell>
        </row>
        <row r="17073">
          <cell r="C17073" t="e">
            <v>#DIV/0!</v>
          </cell>
          <cell r="E17073" t="str">
            <v>N</v>
          </cell>
        </row>
        <row r="17074">
          <cell r="C17074" t="e">
            <v>#DIV/0!</v>
          </cell>
          <cell r="E17074" t="str">
            <v>N</v>
          </cell>
        </row>
        <row r="17075">
          <cell r="C17075" t="e">
            <v>#DIV/0!</v>
          </cell>
          <cell r="E17075" t="str">
            <v>N</v>
          </cell>
        </row>
        <row r="17076">
          <cell r="C17076" t="e">
            <v>#DIV/0!</v>
          </cell>
          <cell r="E17076" t="str">
            <v>N</v>
          </cell>
        </row>
        <row r="17077">
          <cell r="C17077" t="e">
            <v>#DIV/0!</v>
          </cell>
          <cell r="E17077" t="str">
            <v>N</v>
          </cell>
        </row>
        <row r="17078">
          <cell r="C17078" t="e">
            <v>#DIV/0!</v>
          </cell>
          <cell r="E17078" t="str">
            <v>N</v>
          </cell>
        </row>
        <row r="17079">
          <cell r="C17079" t="e">
            <v>#DIV/0!</v>
          </cell>
          <cell r="E17079" t="str">
            <v>N</v>
          </cell>
        </row>
        <row r="17080">
          <cell r="C17080" t="e">
            <v>#DIV/0!</v>
          </cell>
          <cell r="E17080" t="str">
            <v>N</v>
          </cell>
        </row>
        <row r="17081">
          <cell r="C17081" t="e">
            <v>#DIV/0!</v>
          </cell>
          <cell r="E17081" t="str">
            <v>N</v>
          </cell>
        </row>
        <row r="17082">
          <cell r="C17082" t="e">
            <v>#DIV/0!</v>
          </cell>
          <cell r="E17082" t="str">
            <v>N</v>
          </cell>
        </row>
        <row r="17083">
          <cell r="C17083" t="e">
            <v>#DIV/0!</v>
          </cell>
          <cell r="E17083" t="str">
            <v>N</v>
          </cell>
        </row>
        <row r="17084">
          <cell r="C17084" t="e">
            <v>#DIV/0!</v>
          </cell>
          <cell r="E17084" t="str">
            <v>N</v>
          </cell>
        </row>
        <row r="17085">
          <cell r="C17085" t="e">
            <v>#DIV/0!</v>
          </cell>
          <cell r="E17085" t="str">
            <v>N</v>
          </cell>
        </row>
        <row r="17086">
          <cell r="C17086" t="e">
            <v>#DIV/0!</v>
          </cell>
          <cell r="E17086" t="str">
            <v>N</v>
          </cell>
        </row>
        <row r="17087">
          <cell r="C17087" t="e">
            <v>#DIV/0!</v>
          </cell>
          <cell r="E17087" t="str">
            <v>N</v>
          </cell>
        </row>
        <row r="17088">
          <cell r="C17088" t="e">
            <v>#DIV/0!</v>
          </cell>
          <cell r="E17088" t="str">
            <v>N</v>
          </cell>
        </row>
        <row r="17089">
          <cell r="C17089" t="e">
            <v>#DIV/0!</v>
          </cell>
          <cell r="E17089" t="str">
            <v>N</v>
          </cell>
        </row>
        <row r="17090">
          <cell r="C17090" t="e">
            <v>#DIV/0!</v>
          </cell>
          <cell r="E17090" t="str">
            <v>N</v>
          </cell>
        </row>
        <row r="17091">
          <cell r="C17091" t="e">
            <v>#DIV/0!</v>
          </cell>
          <cell r="E17091" t="str">
            <v>N</v>
          </cell>
        </row>
        <row r="17092">
          <cell r="C17092" t="e">
            <v>#DIV/0!</v>
          </cell>
          <cell r="E17092" t="str">
            <v>N</v>
          </cell>
        </row>
        <row r="17093">
          <cell r="C17093" t="e">
            <v>#DIV/0!</v>
          </cell>
          <cell r="E17093" t="str">
            <v>N</v>
          </cell>
        </row>
        <row r="17094">
          <cell r="C17094" t="e">
            <v>#DIV/0!</v>
          </cell>
          <cell r="E17094" t="str">
            <v>N</v>
          </cell>
        </row>
        <row r="17095">
          <cell r="C17095" t="e">
            <v>#DIV/0!</v>
          </cell>
          <cell r="E17095" t="str">
            <v>N</v>
          </cell>
        </row>
        <row r="17096">
          <cell r="C17096" t="e">
            <v>#DIV/0!</v>
          </cell>
          <cell r="E17096" t="str">
            <v>N</v>
          </cell>
        </row>
        <row r="17097">
          <cell r="C17097" t="e">
            <v>#DIV/0!</v>
          </cell>
          <cell r="E17097" t="str">
            <v>N</v>
          </cell>
        </row>
        <row r="17098">
          <cell r="C17098" t="e">
            <v>#DIV/0!</v>
          </cell>
          <cell r="E17098" t="str">
            <v>N</v>
          </cell>
        </row>
        <row r="17099">
          <cell r="C17099" t="e">
            <v>#DIV/0!</v>
          </cell>
          <cell r="E17099" t="str">
            <v>N</v>
          </cell>
        </row>
        <row r="17100">
          <cell r="C17100" t="e">
            <v>#DIV/0!</v>
          </cell>
          <cell r="E17100" t="str">
            <v>N</v>
          </cell>
        </row>
        <row r="17101">
          <cell r="C17101" t="e">
            <v>#DIV/0!</v>
          </cell>
          <cell r="E17101" t="str">
            <v>N</v>
          </cell>
        </row>
        <row r="17102">
          <cell r="C17102" t="e">
            <v>#DIV/0!</v>
          </cell>
          <cell r="E17102" t="str">
            <v>N</v>
          </cell>
        </row>
        <row r="17103">
          <cell r="C17103" t="e">
            <v>#DIV/0!</v>
          </cell>
          <cell r="E17103" t="str">
            <v>N</v>
          </cell>
        </row>
        <row r="17104">
          <cell r="C17104" t="e">
            <v>#DIV/0!</v>
          </cell>
          <cell r="E17104" t="str">
            <v>N</v>
          </cell>
        </row>
        <row r="17105">
          <cell r="C17105" t="e">
            <v>#DIV/0!</v>
          </cell>
          <cell r="E17105" t="str">
            <v>N</v>
          </cell>
        </row>
        <row r="17106">
          <cell r="C17106" t="e">
            <v>#DIV/0!</v>
          </cell>
          <cell r="E17106" t="str">
            <v>N</v>
          </cell>
        </row>
        <row r="17107">
          <cell r="C17107" t="e">
            <v>#DIV/0!</v>
          </cell>
          <cell r="E17107" t="str">
            <v>N</v>
          </cell>
        </row>
        <row r="17108">
          <cell r="C17108" t="e">
            <v>#DIV/0!</v>
          </cell>
          <cell r="E17108" t="str">
            <v>N</v>
          </cell>
        </row>
        <row r="17109">
          <cell r="C17109" t="e">
            <v>#DIV/0!</v>
          </cell>
          <cell r="E17109" t="str">
            <v>N</v>
          </cell>
        </row>
        <row r="17110">
          <cell r="C17110" t="e">
            <v>#DIV/0!</v>
          </cell>
          <cell r="E17110" t="str">
            <v>N</v>
          </cell>
        </row>
        <row r="17111">
          <cell r="C17111" t="e">
            <v>#DIV/0!</v>
          </cell>
          <cell r="E17111" t="str">
            <v>N</v>
          </cell>
        </row>
        <row r="17112">
          <cell r="C17112" t="e">
            <v>#DIV/0!</v>
          </cell>
          <cell r="E17112" t="str">
            <v>N</v>
          </cell>
        </row>
        <row r="17113">
          <cell r="C17113" t="e">
            <v>#DIV/0!</v>
          </cell>
          <cell r="E17113" t="str">
            <v>N</v>
          </cell>
        </row>
        <row r="17114">
          <cell r="C17114" t="e">
            <v>#DIV/0!</v>
          </cell>
          <cell r="E17114" t="str">
            <v>N</v>
          </cell>
        </row>
        <row r="17115">
          <cell r="C17115" t="e">
            <v>#DIV/0!</v>
          </cell>
          <cell r="E17115" t="str">
            <v>N</v>
          </cell>
        </row>
        <row r="17116">
          <cell r="C17116" t="e">
            <v>#DIV/0!</v>
          </cell>
          <cell r="E17116" t="str">
            <v>N</v>
          </cell>
        </row>
        <row r="17117">
          <cell r="C17117" t="e">
            <v>#DIV/0!</v>
          </cell>
          <cell r="E17117" t="str">
            <v>N</v>
          </cell>
        </row>
        <row r="17118">
          <cell r="C17118" t="e">
            <v>#DIV/0!</v>
          </cell>
          <cell r="E17118" t="str">
            <v>N</v>
          </cell>
        </row>
        <row r="17119">
          <cell r="C17119" t="e">
            <v>#DIV/0!</v>
          </cell>
          <cell r="E17119" t="str">
            <v>N</v>
          </cell>
        </row>
        <row r="17120">
          <cell r="C17120" t="e">
            <v>#DIV/0!</v>
          </cell>
          <cell r="E17120" t="str">
            <v>N</v>
          </cell>
        </row>
        <row r="17121">
          <cell r="C17121" t="e">
            <v>#DIV/0!</v>
          </cell>
          <cell r="E17121" t="str">
            <v>N</v>
          </cell>
        </row>
        <row r="17122">
          <cell r="C17122" t="e">
            <v>#DIV/0!</v>
          </cell>
          <cell r="E17122" t="str">
            <v>N</v>
          </cell>
        </row>
        <row r="17123">
          <cell r="C17123" t="e">
            <v>#DIV/0!</v>
          </cell>
          <cell r="E17123" t="str">
            <v>N</v>
          </cell>
        </row>
        <row r="17124">
          <cell r="C17124" t="e">
            <v>#DIV/0!</v>
          </cell>
          <cell r="E17124" t="str">
            <v>N</v>
          </cell>
        </row>
        <row r="17125">
          <cell r="C17125" t="e">
            <v>#DIV/0!</v>
          </cell>
          <cell r="E17125" t="str">
            <v>N</v>
          </cell>
        </row>
        <row r="17126">
          <cell r="C17126" t="e">
            <v>#DIV/0!</v>
          </cell>
          <cell r="E17126" t="str">
            <v>N</v>
          </cell>
        </row>
        <row r="17127">
          <cell r="C17127" t="e">
            <v>#DIV/0!</v>
          </cell>
          <cell r="E17127" t="str">
            <v>N</v>
          </cell>
        </row>
        <row r="17128">
          <cell r="C17128" t="e">
            <v>#DIV/0!</v>
          </cell>
          <cell r="E17128" t="str">
            <v>N</v>
          </cell>
        </row>
        <row r="17129">
          <cell r="C17129" t="e">
            <v>#DIV/0!</v>
          </cell>
          <cell r="E17129" t="str">
            <v>N</v>
          </cell>
        </row>
        <row r="17130">
          <cell r="C17130" t="e">
            <v>#DIV/0!</v>
          </cell>
          <cell r="E17130" t="str">
            <v>N</v>
          </cell>
        </row>
        <row r="17131">
          <cell r="C17131" t="e">
            <v>#DIV/0!</v>
          </cell>
          <cell r="E17131" t="str">
            <v>N</v>
          </cell>
        </row>
        <row r="17132">
          <cell r="C17132" t="e">
            <v>#DIV/0!</v>
          </cell>
          <cell r="E17132" t="str">
            <v>N</v>
          </cell>
        </row>
        <row r="17133">
          <cell r="C17133" t="e">
            <v>#DIV/0!</v>
          </cell>
          <cell r="E17133" t="str">
            <v>N</v>
          </cell>
        </row>
        <row r="17134">
          <cell r="C17134" t="e">
            <v>#DIV/0!</v>
          </cell>
          <cell r="E17134" t="str">
            <v>N</v>
          </cell>
        </row>
        <row r="17135">
          <cell r="C17135" t="e">
            <v>#DIV/0!</v>
          </cell>
          <cell r="E17135" t="str">
            <v>N</v>
          </cell>
        </row>
        <row r="17136">
          <cell r="C17136" t="e">
            <v>#DIV/0!</v>
          </cell>
          <cell r="E17136" t="str">
            <v>N</v>
          </cell>
        </row>
        <row r="17137">
          <cell r="C17137" t="e">
            <v>#DIV/0!</v>
          </cell>
          <cell r="E17137" t="str">
            <v>N</v>
          </cell>
        </row>
        <row r="17138">
          <cell r="C17138" t="e">
            <v>#DIV/0!</v>
          </cell>
          <cell r="E17138" t="str">
            <v>N</v>
          </cell>
        </row>
        <row r="17139">
          <cell r="C17139" t="e">
            <v>#DIV/0!</v>
          </cell>
          <cell r="E17139" t="str">
            <v>N</v>
          </cell>
        </row>
        <row r="17140">
          <cell r="C17140" t="e">
            <v>#DIV/0!</v>
          </cell>
          <cell r="E17140" t="str">
            <v>N</v>
          </cell>
        </row>
        <row r="17141">
          <cell r="C17141" t="e">
            <v>#DIV/0!</v>
          </cell>
          <cell r="E17141" t="str">
            <v>N</v>
          </cell>
        </row>
        <row r="17142">
          <cell r="C17142" t="e">
            <v>#DIV/0!</v>
          </cell>
          <cell r="E17142" t="str">
            <v>N</v>
          </cell>
        </row>
        <row r="17143">
          <cell r="C17143" t="e">
            <v>#DIV/0!</v>
          </cell>
          <cell r="E17143" t="str">
            <v>N</v>
          </cell>
        </row>
        <row r="17144">
          <cell r="C17144" t="e">
            <v>#DIV/0!</v>
          </cell>
          <cell r="E17144" t="str">
            <v>N</v>
          </cell>
        </row>
        <row r="17145">
          <cell r="C17145" t="e">
            <v>#DIV/0!</v>
          </cell>
          <cell r="E17145" t="str">
            <v>N</v>
          </cell>
        </row>
        <row r="17146">
          <cell r="C17146" t="e">
            <v>#DIV/0!</v>
          </cell>
          <cell r="E17146" t="str">
            <v>N</v>
          </cell>
        </row>
        <row r="17147">
          <cell r="C17147" t="e">
            <v>#DIV/0!</v>
          </cell>
          <cell r="E17147" t="str">
            <v>N</v>
          </cell>
        </row>
        <row r="17148">
          <cell r="C17148" t="e">
            <v>#DIV/0!</v>
          </cell>
          <cell r="E17148" t="str">
            <v>N</v>
          </cell>
        </row>
        <row r="17149">
          <cell r="C17149" t="e">
            <v>#DIV/0!</v>
          </cell>
          <cell r="E17149" t="str">
            <v>N</v>
          </cell>
        </row>
        <row r="17150">
          <cell r="C17150" t="e">
            <v>#DIV/0!</v>
          </cell>
          <cell r="E17150" t="str">
            <v>N</v>
          </cell>
        </row>
        <row r="17151">
          <cell r="C17151" t="e">
            <v>#DIV/0!</v>
          </cell>
          <cell r="E17151" t="str">
            <v>N</v>
          </cell>
        </row>
        <row r="17152">
          <cell r="C17152" t="e">
            <v>#DIV/0!</v>
          </cell>
          <cell r="E17152" t="str">
            <v>N</v>
          </cell>
        </row>
        <row r="17153">
          <cell r="C17153" t="e">
            <v>#DIV/0!</v>
          </cell>
          <cell r="E17153" t="str">
            <v>N</v>
          </cell>
        </row>
        <row r="17154">
          <cell r="C17154" t="e">
            <v>#DIV/0!</v>
          </cell>
          <cell r="E17154" t="str">
            <v>N</v>
          </cell>
        </row>
        <row r="17155">
          <cell r="C17155" t="e">
            <v>#DIV/0!</v>
          </cell>
          <cell r="E17155" t="str">
            <v>N</v>
          </cell>
        </row>
        <row r="17156">
          <cell r="C17156" t="e">
            <v>#DIV/0!</v>
          </cell>
          <cell r="E17156" t="str">
            <v>N</v>
          </cell>
        </row>
        <row r="17157">
          <cell r="C17157" t="e">
            <v>#DIV/0!</v>
          </cell>
          <cell r="E17157" t="str">
            <v>N</v>
          </cell>
        </row>
        <row r="17158">
          <cell r="C17158" t="e">
            <v>#DIV/0!</v>
          </cell>
          <cell r="E17158" t="str">
            <v>N</v>
          </cell>
        </row>
        <row r="17159">
          <cell r="C17159" t="e">
            <v>#DIV/0!</v>
          </cell>
          <cell r="E17159" t="str">
            <v>N</v>
          </cell>
        </row>
        <row r="17160">
          <cell r="C17160" t="e">
            <v>#DIV/0!</v>
          </cell>
          <cell r="E17160" t="str">
            <v>N</v>
          </cell>
        </row>
        <row r="17161">
          <cell r="C17161" t="e">
            <v>#DIV/0!</v>
          </cell>
          <cell r="E17161" t="str">
            <v>N</v>
          </cell>
        </row>
        <row r="17162">
          <cell r="C17162" t="e">
            <v>#DIV/0!</v>
          </cell>
          <cell r="E17162" t="str">
            <v>N</v>
          </cell>
        </row>
        <row r="17163">
          <cell r="C17163" t="e">
            <v>#DIV/0!</v>
          </cell>
          <cell r="E17163" t="str">
            <v>N</v>
          </cell>
        </row>
        <row r="17164">
          <cell r="C17164" t="e">
            <v>#DIV/0!</v>
          </cell>
          <cell r="E17164" t="str">
            <v>N</v>
          </cell>
        </row>
        <row r="17165">
          <cell r="C17165" t="e">
            <v>#DIV/0!</v>
          </cell>
          <cell r="E17165" t="str">
            <v>N</v>
          </cell>
        </row>
        <row r="17166">
          <cell r="C17166" t="e">
            <v>#DIV/0!</v>
          </cell>
          <cell r="E17166" t="str">
            <v>N</v>
          </cell>
        </row>
        <row r="17167">
          <cell r="C17167" t="e">
            <v>#DIV/0!</v>
          </cell>
          <cell r="E17167" t="str">
            <v>N</v>
          </cell>
        </row>
        <row r="17168">
          <cell r="C17168" t="e">
            <v>#DIV/0!</v>
          </cell>
          <cell r="E17168" t="str">
            <v>N</v>
          </cell>
        </row>
        <row r="17169">
          <cell r="C17169" t="e">
            <v>#DIV/0!</v>
          </cell>
          <cell r="E17169" t="str">
            <v>N</v>
          </cell>
        </row>
        <row r="17170">
          <cell r="C17170" t="e">
            <v>#DIV/0!</v>
          </cell>
          <cell r="E17170" t="str">
            <v>N</v>
          </cell>
        </row>
        <row r="17171">
          <cell r="C17171" t="e">
            <v>#DIV/0!</v>
          </cell>
          <cell r="E17171" t="str">
            <v>N</v>
          </cell>
        </row>
        <row r="17172">
          <cell r="C17172" t="e">
            <v>#DIV/0!</v>
          </cell>
          <cell r="E17172" t="str">
            <v>N</v>
          </cell>
        </row>
        <row r="17173">
          <cell r="C17173" t="e">
            <v>#DIV/0!</v>
          </cell>
          <cell r="E17173" t="str">
            <v>N</v>
          </cell>
        </row>
        <row r="17174">
          <cell r="C17174" t="e">
            <v>#DIV/0!</v>
          </cell>
          <cell r="E17174" t="str">
            <v>N</v>
          </cell>
        </row>
        <row r="17175">
          <cell r="C17175" t="e">
            <v>#DIV/0!</v>
          </cell>
          <cell r="E17175" t="str">
            <v>N</v>
          </cell>
        </row>
        <row r="17176">
          <cell r="C17176" t="e">
            <v>#DIV/0!</v>
          </cell>
          <cell r="E17176" t="str">
            <v>N</v>
          </cell>
        </row>
        <row r="17177">
          <cell r="C17177" t="e">
            <v>#DIV/0!</v>
          </cell>
          <cell r="E17177" t="str">
            <v>N</v>
          </cell>
        </row>
        <row r="17178">
          <cell r="C17178" t="e">
            <v>#DIV/0!</v>
          </cell>
          <cell r="E17178" t="str">
            <v>N</v>
          </cell>
        </row>
        <row r="17179">
          <cell r="C17179" t="e">
            <v>#DIV/0!</v>
          </cell>
          <cell r="E17179" t="str">
            <v>N</v>
          </cell>
        </row>
        <row r="17180">
          <cell r="C17180" t="e">
            <v>#DIV/0!</v>
          </cell>
          <cell r="E17180" t="str">
            <v>N</v>
          </cell>
        </row>
        <row r="17181">
          <cell r="C17181" t="e">
            <v>#DIV/0!</v>
          </cell>
          <cell r="E17181" t="str">
            <v>N</v>
          </cell>
        </row>
        <row r="17182">
          <cell r="C17182" t="e">
            <v>#DIV/0!</v>
          </cell>
          <cell r="E17182" t="str">
            <v>N</v>
          </cell>
        </row>
        <row r="17183">
          <cell r="C17183" t="e">
            <v>#DIV/0!</v>
          </cell>
          <cell r="E17183" t="str">
            <v>N</v>
          </cell>
        </row>
        <row r="17184">
          <cell r="C17184" t="e">
            <v>#DIV/0!</v>
          </cell>
          <cell r="E17184" t="str">
            <v>N</v>
          </cell>
        </row>
        <row r="17185">
          <cell r="C17185" t="e">
            <v>#DIV/0!</v>
          </cell>
          <cell r="E17185" t="str">
            <v>N</v>
          </cell>
        </row>
        <row r="17186">
          <cell r="C17186" t="e">
            <v>#DIV/0!</v>
          </cell>
          <cell r="E17186" t="str">
            <v>N</v>
          </cell>
        </row>
        <row r="17187">
          <cell r="C17187" t="e">
            <v>#DIV/0!</v>
          </cell>
          <cell r="E17187" t="str">
            <v>N</v>
          </cell>
        </row>
        <row r="17188">
          <cell r="C17188" t="e">
            <v>#DIV/0!</v>
          </cell>
          <cell r="E17188" t="str">
            <v>N</v>
          </cell>
        </row>
        <row r="17189">
          <cell r="C17189" t="e">
            <v>#DIV/0!</v>
          </cell>
          <cell r="E17189" t="str">
            <v>N</v>
          </cell>
        </row>
        <row r="17190">
          <cell r="C17190" t="e">
            <v>#DIV/0!</v>
          </cell>
          <cell r="E17190" t="str">
            <v>N</v>
          </cell>
        </row>
        <row r="17191">
          <cell r="C17191" t="e">
            <v>#DIV/0!</v>
          </cell>
          <cell r="E17191" t="str">
            <v>N</v>
          </cell>
        </row>
        <row r="17192">
          <cell r="C17192" t="e">
            <v>#DIV/0!</v>
          </cell>
          <cell r="E17192" t="str">
            <v>N</v>
          </cell>
        </row>
        <row r="17193">
          <cell r="C17193" t="e">
            <v>#DIV/0!</v>
          </cell>
          <cell r="E17193" t="str">
            <v>N</v>
          </cell>
        </row>
        <row r="17194">
          <cell r="C17194" t="e">
            <v>#DIV/0!</v>
          </cell>
          <cell r="E17194" t="str">
            <v>N</v>
          </cell>
        </row>
        <row r="17195">
          <cell r="C17195" t="e">
            <v>#DIV/0!</v>
          </cell>
          <cell r="E17195" t="str">
            <v>N</v>
          </cell>
        </row>
        <row r="17196">
          <cell r="C17196" t="e">
            <v>#DIV/0!</v>
          </cell>
          <cell r="E17196" t="str">
            <v>N</v>
          </cell>
        </row>
        <row r="17197">
          <cell r="C17197" t="e">
            <v>#DIV/0!</v>
          </cell>
          <cell r="E17197" t="str">
            <v>N</v>
          </cell>
        </row>
        <row r="17198">
          <cell r="C17198" t="e">
            <v>#DIV/0!</v>
          </cell>
          <cell r="E17198" t="str">
            <v>N</v>
          </cell>
        </row>
        <row r="17199">
          <cell r="C17199" t="e">
            <v>#DIV/0!</v>
          </cell>
          <cell r="E17199" t="str">
            <v>N</v>
          </cell>
        </row>
        <row r="17200">
          <cell r="C17200" t="e">
            <v>#DIV/0!</v>
          </cell>
          <cell r="E17200" t="str">
            <v>N</v>
          </cell>
        </row>
        <row r="17201">
          <cell r="C17201" t="e">
            <v>#DIV/0!</v>
          </cell>
          <cell r="E17201" t="str">
            <v>N</v>
          </cell>
        </row>
        <row r="17202">
          <cell r="C17202" t="e">
            <v>#DIV/0!</v>
          </cell>
          <cell r="E17202" t="str">
            <v>N</v>
          </cell>
        </row>
        <row r="17203">
          <cell r="C17203" t="e">
            <v>#DIV/0!</v>
          </cell>
          <cell r="E17203" t="str">
            <v>N</v>
          </cell>
        </row>
        <row r="17204">
          <cell r="C17204" t="e">
            <v>#DIV/0!</v>
          </cell>
          <cell r="E17204" t="str">
            <v>N</v>
          </cell>
        </row>
        <row r="17205">
          <cell r="C17205" t="e">
            <v>#DIV/0!</v>
          </cell>
          <cell r="E17205" t="str">
            <v>N</v>
          </cell>
        </row>
        <row r="17206">
          <cell r="C17206" t="e">
            <v>#DIV/0!</v>
          </cell>
          <cell r="E17206" t="str">
            <v>N</v>
          </cell>
        </row>
        <row r="17207">
          <cell r="C17207" t="e">
            <v>#DIV/0!</v>
          </cell>
          <cell r="E17207" t="str">
            <v>N</v>
          </cell>
        </row>
        <row r="17208">
          <cell r="C17208" t="e">
            <v>#DIV/0!</v>
          </cell>
          <cell r="E17208" t="str">
            <v>N</v>
          </cell>
        </row>
        <row r="17209">
          <cell r="C17209" t="e">
            <v>#DIV/0!</v>
          </cell>
          <cell r="E17209" t="str">
            <v>N</v>
          </cell>
        </row>
        <row r="17210">
          <cell r="C17210" t="e">
            <v>#DIV/0!</v>
          </cell>
          <cell r="E17210" t="str">
            <v>N</v>
          </cell>
        </row>
        <row r="17211">
          <cell r="C17211" t="e">
            <v>#DIV/0!</v>
          </cell>
          <cell r="E17211" t="str">
            <v>N</v>
          </cell>
        </row>
        <row r="17212">
          <cell r="C17212" t="e">
            <v>#DIV/0!</v>
          </cell>
          <cell r="E17212" t="str">
            <v>N</v>
          </cell>
        </row>
        <row r="17213">
          <cell r="C17213" t="e">
            <v>#DIV/0!</v>
          </cell>
          <cell r="E17213" t="str">
            <v>N</v>
          </cell>
        </row>
        <row r="17214">
          <cell r="C17214" t="e">
            <v>#DIV/0!</v>
          </cell>
          <cell r="E17214" t="str">
            <v>N</v>
          </cell>
        </row>
        <row r="17215">
          <cell r="C17215" t="e">
            <v>#DIV/0!</v>
          </cell>
          <cell r="E17215" t="str">
            <v>N</v>
          </cell>
        </row>
        <row r="17216">
          <cell r="C17216" t="e">
            <v>#DIV/0!</v>
          </cell>
          <cell r="E17216" t="str">
            <v>N</v>
          </cell>
        </row>
        <row r="17217">
          <cell r="C17217" t="e">
            <v>#DIV/0!</v>
          </cell>
          <cell r="E17217" t="str">
            <v>N</v>
          </cell>
        </row>
        <row r="17218">
          <cell r="C17218" t="e">
            <v>#DIV/0!</v>
          </cell>
          <cell r="E17218" t="str">
            <v>N</v>
          </cell>
        </row>
        <row r="17219">
          <cell r="C17219" t="e">
            <v>#DIV/0!</v>
          </cell>
          <cell r="E17219" t="str">
            <v>N</v>
          </cell>
        </row>
        <row r="17220">
          <cell r="C17220" t="e">
            <v>#DIV/0!</v>
          </cell>
          <cell r="E17220" t="str">
            <v>N</v>
          </cell>
        </row>
        <row r="17221">
          <cell r="C17221" t="e">
            <v>#DIV/0!</v>
          </cell>
          <cell r="E17221" t="str">
            <v>N</v>
          </cell>
        </row>
        <row r="17222">
          <cell r="C17222" t="e">
            <v>#DIV/0!</v>
          </cell>
          <cell r="E17222" t="str">
            <v>N</v>
          </cell>
        </row>
        <row r="17223">
          <cell r="C17223" t="e">
            <v>#DIV/0!</v>
          </cell>
          <cell r="E17223" t="str">
            <v>N</v>
          </cell>
        </row>
        <row r="17224">
          <cell r="C17224" t="e">
            <v>#DIV/0!</v>
          </cell>
          <cell r="E17224" t="str">
            <v>N</v>
          </cell>
        </row>
        <row r="17225">
          <cell r="C17225" t="e">
            <v>#DIV/0!</v>
          </cell>
          <cell r="E17225" t="str">
            <v>N</v>
          </cell>
        </row>
        <row r="17226">
          <cell r="C17226" t="e">
            <v>#DIV/0!</v>
          </cell>
          <cell r="E17226" t="str">
            <v>N</v>
          </cell>
        </row>
        <row r="17227">
          <cell r="C17227" t="e">
            <v>#DIV/0!</v>
          </cell>
          <cell r="E17227" t="str">
            <v>N</v>
          </cell>
        </row>
        <row r="17228">
          <cell r="C17228" t="e">
            <v>#DIV/0!</v>
          </cell>
          <cell r="E17228" t="str">
            <v>N</v>
          </cell>
        </row>
        <row r="17229">
          <cell r="C17229" t="e">
            <v>#DIV/0!</v>
          </cell>
          <cell r="E17229" t="str">
            <v>N</v>
          </cell>
        </row>
        <row r="17230">
          <cell r="C17230" t="e">
            <v>#DIV/0!</v>
          </cell>
          <cell r="E17230" t="str">
            <v>N</v>
          </cell>
        </row>
        <row r="17231">
          <cell r="C17231" t="e">
            <v>#DIV/0!</v>
          </cell>
          <cell r="E17231" t="str">
            <v>N</v>
          </cell>
        </row>
        <row r="17232">
          <cell r="C17232" t="e">
            <v>#DIV/0!</v>
          </cell>
          <cell r="E17232" t="str">
            <v>N</v>
          </cell>
        </row>
        <row r="17233">
          <cell r="C17233" t="e">
            <v>#DIV/0!</v>
          </cell>
          <cell r="E17233" t="str">
            <v>N</v>
          </cell>
        </row>
        <row r="17234">
          <cell r="C17234" t="e">
            <v>#DIV/0!</v>
          </cell>
          <cell r="E17234" t="str">
            <v>N</v>
          </cell>
        </row>
        <row r="17235">
          <cell r="C17235" t="e">
            <v>#DIV/0!</v>
          </cell>
          <cell r="E17235" t="str">
            <v>N</v>
          </cell>
        </row>
        <row r="17236">
          <cell r="C17236" t="e">
            <v>#DIV/0!</v>
          </cell>
          <cell r="E17236" t="str">
            <v>N</v>
          </cell>
        </row>
        <row r="17237">
          <cell r="C17237" t="e">
            <v>#DIV/0!</v>
          </cell>
          <cell r="E17237" t="str">
            <v>N</v>
          </cell>
        </row>
        <row r="17238">
          <cell r="C17238" t="e">
            <v>#DIV/0!</v>
          </cell>
          <cell r="E17238" t="str">
            <v>N</v>
          </cell>
        </row>
        <row r="17239">
          <cell r="C17239" t="e">
            <v>#DIV/0!</v>
          </cell>
          <cell r="E17239" t="str">
            <v>N</v>
          </cell>
        </row>
        <row r="17240">
          <cell r="C17240" t="e">
            <v>#DIV/0!</v>
          </cell>
          <cell r="E17240" t="str">
            <v>N</v>
          </cell>
        </row>
        <row r="17241">
          <cell r="C17241" t="e">
            <v>#DIV/0!</v>
          </cell>
          <cell r="E17241" t="str">
            <v>N</v>
          </cell>
        </row>
        <row r="17242">
          <cell r="C17242" t="e">
            <v>#DIV/0!</v>
          </cell>
          <cell r="E17242" t="str">
            <v>N</v>
          </cell>
        </row>
        <row r="17243">
          <cell r="C17243" t="e">
            <v>#DIV/0!</v>
          </cell>
          <cell r="E17243" t="str">
            <v>N</v>
          </cell>
        </row>
        <row r="17244">
          <cell r="C17244" t="e">
            <v>#DIV/0!</v>
          </cell>
          <cell r="E17244" t="str">
            <v>N</v>
          </cell>
        </row>
        <row r="17245">
          <cell r="C17245" t="e">
            <v>#DIV/0!</v>
          </cell>
          <cell r="E17245" t="str">
            <v>N</v>
          </cell>
        </row>
        <row r="17246">
          <cell r="C17246" t="e">
            <v>#DIV/0!</v>
          </cell>
          <cell r="E17246" t="str">
            <v>N</v>
          </cell>
        </row>
        <row r="17247">
          <cell r="C17247" t="e">
            <v>#DIV/0!</v>
          </cell>
          <cell r="E17247" t="str">
            <v>N</v>
          </cell>
        </row>
        <row r="17248">
          <cell r="C17248" t="e">
            <v>#DIV/0!</v>
          </cell>
          <cell r="E17248" t="str">
            <v>N</v>
          </cell>
        </row>
        <row r="17249">
          <cell r="C17249" t="e">
            <v>#DIV/0!</v>
          </cell>
          <cell r="E17249" t="str">
            <v>N</v>
          </cell>
        </row>
        <row r="17250">
          <cell r="C17250" t="e">
            <v>#DIV/0!</v>
          </cell>
          <cell r="E17250" t="str">
            <v>N</v>
          </cell>
        </row>
        <row r="17251">
          <cell r="C17251" t="e">
            <v>#DIV/0!</v>
          </cell>
          <cell r="E17251" t="str">
            <v>N</v>
          </cell>
        </row>
        <row r="17252">
          <cell r="C17252" t="e">
            <v>#DIV/0!</v>
          </cell>
          <cell r="E17252" t="str">
            <v>N</v>
          </cell>
        </row>
        <row r="17253">
          <cell r="C17253" t="e">
            <v>#DIV/0!</v>
          </cell>
          <cell r="E17253" t="str">
            <v>N</v>
          </cell>
        </row>
        <row r="17254">
          <cell r="C17254" t="e">
            <v>#DIV/0!</v>
          </cell>
          <cell r="E17254" t="str">
            <v>N</v>
          </cell>
        </row>
        <row r="17255">
          <cell r="C17255" t="e">
            <v>#DIV/0!</v>
          </cell>
          <cell r="E17255" t="str">
            <v>N</v>
          </cell>
        </row>
        <row r="17256">
          <cell r="C17256" t="e">
            <v>#DIV/0!</v>
          </cell>
          <cell r="E17256" t="str">
            <v>N</v>
          </cell>
        </row>
        <row r="17257">
          <cell r="C17257" t="e">
            <v>#DIV/0!</v>
          </cell>
          <cell r="E17257" t="str">
            <v>N</v>
          </cell>
        </row>
        <row r="17258">
          <cell r="C17258" t="e">
            <v>#DIV/0!</v>
          </cell>
          <cell r="E17258" t="str">
            <v>N</v>
          </cell>
        </row>
        <row r="17259">
          <cell r="C17259" t="e">
            <v>#DIV/0!</v>
          </cell>
          <cell r="E17259" t="str">
            <v>N</v>
          </cell>
        </row>
        <row r="17260">
          <cell r="C17260" t="e">
            <v>#DIV/0!</v>
          </cell>
          <cell r="E17260" t="str">
            <v>N</v>
          </cell>
        </row>
        <row r="17261">
          <cell r="C17261" t="e">
            <v>#DIV/0!</v>
          </cell>
          <cell r="E17261" t="str">
            <v>N</v>
          </cell>
        </row>
        <row r="17262">
          <cell r="C17262" t="e">
            <v>#DIV/0!</v>
          </cell>
          <cell r="E17262" t="str">
            <v>N</v>
          </cell>
        </row>
        <row r="17263">
          <cell r="C17263" t="e">
            <v>#DIV/0!</v>
          </cell>
          <cell r="E17263" t="str">
            <v>N</v>
          </cell>
        </row>
        <row r="17264">
          <cell r="C17264" t="e">
            <v>#DIV/0!</v>
          </cell>
          <cell r="E17264" t="str">
            <v>N</v>
          </cell>
        </row>
        <row r="17265">
          <cell r="C17265" t="e">
            <v>#DIV/0!</v>
          </cell>
          <cell r="E17265" t="str">
            <v>N</v>
          </cell>
        </row>
        <row r="17266">
          <cell r="C17266" t="e">
            <v>#DIV/0!</v>
          </cell>
          <cell r="E17266" t="str">
            <v>N</v>
          </cell>
        </row>
        <row r="17267">
          <cell r="C17267" t="e">
            <v>#DIV/0!</v>
          </cell>
          <cell r="E17267" t="str">
            <v>N</v>
          </cell>
        </row>
        <row r="17268">
          <cell r="C17268" t="e">
            <v>#DIV/0!</v>
          </cell>
          <cell r="E17268" t="str">
            <v>N</v>
          </cell>
        </row>
        <row r="17269">
          <cell r="C17269" t="e">
            <v>#DIV/0!</v>
          </cell>
          <cell r="E17269" t="str">
            <v>N</v>
          </cell>
        </row>
        <row r="17270">
          <cell r="C17270" t="e">
            <v>#DIV/0!</v>
          </cell>
          <cell r="E17270" t="str">
            <v>N</v>
          </cell>
        </row>
        <row r="17271">
          <cell r="C17271" t="e">
            <v>#DIV/0!</v>
          </cell>
          <cell r="E17271" t="str">
            <v>N</v>
          </cell>
        </row>
        <row r="17272">
          <cell r="C17272" t="e">
            <v>#DIV/0!</v>
          </cell>
          <cell r="E17272" t="str">
            <v>N</v>
          </cell>
        </row>
        <row r="17273">
          <cell r="C17273" t="e">
            <v>#DIV/0!</v>
          </cell>
          <cell r="E17273" t="str">
            <v>N</v>
          </cell>
        </row>
        <row r="17274">
          <cell r="C17274" t="e">
            <v>#DIV/0!</v>
          </cell>
          <cell r="E17274" t="str">
            <v>N</v>
          </cell>
        </row>
        <row r="17275">
          <cell r="C17275" t="e">
            <v>#DIV/0!</v>
          </cell>
          <cell r="E17275" t="str">
            <v>N</v>
          </cell>
        </row>
        <row r="17276">
          <cell r="C17276" t="e">
            <v>#DIV/0!</v>
          </cell>
          <cell r="E17276" t="str">
            <v>N</v>
          </cell>
        </row>
        <row r="17277">
          <cell r="C17277" t="e">
            <v>#DIV/0!</v>
          </cell>
          <cell r="E17277" t="str">
            <v>N</v>
          </cell>
        </row>
        <row r="17278">
          <cell r="C17278" t="e">
            <v>#DIV/0!</v>
          </cell>
          <cell r="E17278" t="str">
            <v>N</v>
          </cell>
        </row>
        <row r="17279">
          <cell r="C17279" t="e">
            <v>#DIV/0!</v>
          </cell>
          <cell r="E17279" t="str">
            <v>N</v>
          </cell>
        </row>
        <row r="17280">
          <cell r="C17280" t="e">
            <v>#DIV/0!</v>
          </cell>
          <cell r="E17280" t="str">
            <v>N</v>
          </cell>
        </row>
        <row r="17281">
          <cell r="C17281" t="e">
            <v>#DIV/0!</v>
          </cell>
          <cell r="E17281" t="str">
            <v>N</v>
          </cell>
        </row>
        <row r="17282">
          <cell r="C17282" t="e">
            <v>#DIV/0!</v>
          </cell>
          <cell r="E17282" t="str">
            <v>N</v>
          </cell>
        </row>
        <row r="17283">
          <cell r="C17283" t="e">
            <v>#DIV/0!</v>
          </cell>
          <cell r="E17283" t="str">
            <v>N</v>
          </cell>
        </row>
        <row r="17284">
          <cell r="C17284" t="e">
            <v>#DIV/0!</v>
          </cell>
          <cell r="E17284" t="str">
            <v>N</v>
          </cell>
        </row>
        <row r="17285">
          <cell r="C17285" t="e">
            <v>#DIV/0!</v>
          </cell>
          <cell r="E17285" t="str">
            <v>N</v>
          </cell>
        </row>
        <row r="17286">
          <cell r="C17286" t="e">
            <v>#DIV/0!</v>
          </cell>
          <cell r="E17286" t="str">
            <v>N</v>
          </cell>
        </row>
        <row r="17287">
          <cell r="C17287" t="e">
            <v>#DIV/0!</v>
          </cell>
          <cell r="E17287" t="str">
            <v>N</v>
          </cell>
        </row>
        <row r="17288">
          <cell r="C17288" t="e">
            <v>#DIV/0!</v>
          </cell>
          <cell r="E17288" t="str">
            <v>N</v>
          </cell>
        </row>
        <row r="17289">
          <cell r="C17289" t="e">
            <v>#DIV/0!</v>
          </cell>
          <cell r="E17289" t="str">
            <v>N</v>
          </cell>
        </row>
        <row r="17290">
          <cell r="C17290" t="e">
            <v>#DIV/0!</v>
          </cell>
          <cell r="E17290" t="str">
            <v>N</v>
          </cell>
        </row>
        <row r="17291">
          <cell r="C17291" t="e">
            <v>#DIV/0!</v>
          </cell>
          <cell r="E17291" t="str">
            <v>N</v>
          </cell>
        </row>
        <row r="17292">
          <cell r="C17292" t="e">
            <v>#DIV/0!</v>
          </cell>
          <cell r="E17292" t="str">
            <v>N</v>
          </cell>
        </row>
        <row r="17293">
          <cell r="C17293" t="e">
            <v>#DIV/0!</v>
          </cell>
          <cell r="E17293" t="str">
            <v>N</v>
          </cell>
        </row>
        <row r="17294">
          <cell r="C17294" t="e">
            <v>#DIV/0!</v>
          </cell>
          <cell r="E17294" t="str">
            <v>N</v>
          </cell>
        </row>
        <row r="17295">
          <cell r="C17295" t="e">
            <v>#DIV/0!</v>
          </cell>
          <cell r="E17295" t="str">
            <v>N</v>
          </cell>
        </row>
        <row r="17296">
          <cell r="C17296" t="e">
            <v>#DIV/0!</v>
          </cell>
          <cell r="E17296" t="str">
            <v>N</v>
          </cell>
        </row>
        <row r="17297">
          <cell r="C17297" t="e">
            <v>#DIV/0!</v>
          </cell>
          <cell r="E17297" t="str">
            <v>N</v>
          </cell>
        </row>
        <row r="17298">
          <cell r="C17298" t="e">
            <v>#DIV/0!</v>
          </cell>
          <cell r="E17298" t="str">
            <v>N</v>
          </cell>
        </row>
        <row r="17299">
          <cell r="C17299" t="e">
            <v>#DIV/0!</v>
          </cell>
          <cell r="E17299" t="str">
            <v>N</v>
          </cell>
        </row>
        <row r="17300">
          <cell r="C17300" t="e">
            <v>#DIV/0!</v>
          </cell>
          <cell r="E17300" t="str">
            <v>N</v>
          </cell>
        </row>
        <row r="17301">
          <cell r="C17301" t="e">
            <v>#DIV/0!</v>
          </cell>
          <cell r="E17301" t="str">
            <v>N</v>
          </cell>
        </row>
        <row r="17302">
          <cell r="C17302" t="e">
            <v>#DIV/0!</v>
          </cell>
          <cell r="E17302" t="str">
            <v>N</v>
          </cell>
        </row>
        <row r="17303">
          <cell r="C17303" t="e">
            <v>#DIV/0!</v>
          </cell>
          <cell r="E17303" t="str">
            <v>N</v>
          </cell>
        </row>
        <row r="17304">
          <cell r="C17304" t="e">
            <v>#DIV/0!</v>
          </cell>
          <cell r="E17304" t="str">
            <v>N</v>
          </cell>
        </row>
        <row r="17305">
          <cell r="C17305" t="e">
            <v>#DIV/0!</v>
          </cell>
          <cell r="E17305" t="str">
            <v>N</v>
          </cell>
        </row>
        <row r="17306">
          <cell r="C17306" t="e">
            <v>#DIV/0!</v>
          </cell>
          <cell r="E17306" t="str">
            <v>N</v>
          </cell>
        </row>
        <row r="17307">
          <cell r="C17307" t="e">
            <v>#DIV/0!</v>
          </cell>
          <cell r="E17307" t="str">
            <v>N</v>
          </cell>
        </row>
        <row r="17308">
          <cell r="C17308" t="e">
            <v>#DIV/0!</v>
          </cell>
          <cell r="E17308" t="str">
            <v>N</v>
          </cell>
        </row>
        <row r="17309">
          <cell r="C17309" t="e">
            <v>#DIV/0!</v>
          </cell>
          <cell r="E17309" t="str">
            <v>N</v>
          </cell>
        </row>
        <row r="17310">
          <cell r="C17310" t="e">
            <v>#DIV/0!</v>
          </cell>
          <cell r="E17310" t="str">
            <v>N</v>
          </cell>
        </row>
        <row r="17311">
          <cell r="C17311" t="e">
            <v>#DIV/0!</v>
          </cell>
          <cell r="E17311" t="str">
            <v>N</v>
          </cell>
        </row>
        <row r="17312">
          <cell r="C17312" t="e">
            <v>#DIV/0!</v>
          </cell>
          <cell r="E17312" t="str">
            <v>N</v>
          </cell>
        </row>
        <row r="17313">
          <cell r="C17313" t="e">
            <v>#DIV/0!</v>
          </cell>
          <cell r="E17313" t="str">
            <v>N</v>
          </cell>
        </row>
        <row r="17314">
          <cell r="C17314" t="e">
            <v>#DIV/0!</v>
          </cell>
          <cell r="E17314" t="str">
            <v>N</v>
          </cell>
        </row>
        <row r="17315">
          <cell r="C17315" t="e">
            <v>#DIV/0!</v>
          </cell>
          <cell r="E17315" t="str">
            <v>N</v>
          </cell>
        </row>
        <row r="17316">
          <cell r="C17316" t="e">
            <v>#DIV/0!</v>
          </cell>
          <cell r="E17316" t="str">
            <v>N</v>
          </cell>
        </row>
        <row r="17317">
          <cell r="C17317" t="e">
            <v>#DIV/0!</v>
          </cell>
          <cell r="E17317" t="str">
            <v>N</v>
          </cell>
        </row>
        <row r="17318">
          <cell r="C17318" t="e">
            <v>#DIV/0!</v>
          </cell>
          <cell r="E17318" t="str">
            <v>N</v>
          </cell>
        </row>
        <row r="17319">
          <cell r="C17319" t="e">
            <v>#DIV/0!</v>
          </cell>
          <cell r="E17319" t="str">
            <v>N</v>
          </cell>
        </row>
        <row r="17320">
          <cell r="C17320" t="e">
            <v>#DIV/0!</v>
          </cell>
          <cell r="E17320" t="str">
            <v>N</v>
          </cell>
        </row>
        <row r="17321">
          <cell r="C17321" t="e">
            <v>#DIV/0!</v>
          </cell>
          <cell r="E17321" t="str">
            <v>N</v>
          </cell>
        </row>
        <row r="17322">
          <cell r="C17322" t="e">
            <v>#DIV/0!</v>
          </cell>
          <cell r="E17322" t="str">
            <v>N</v>
          </cell>
        </row>
        <row r="17323">
          <cell r="C17323" t="e">
            <v>#DIV/0!</v>
          </cell>
          <cell r="E17323" t="str">
            <v>N</v>
          </cell>
        </row>
        <row r="17324">
          <cell r="C17324" t="e">
            <v>#DIV/0!</v>
          </cell>
          <cell r="E17324" t="str">
            <v>N</v>
          </cell>
        </row>
        <row r="17325">
          <cell r="C17325" t="e">
            <v>#DIV/0!</v>
          </cell>
          <cell r="E17325" t="str">
            <v>N</v>
          </cell>
        </row>
        <row r="17326">
          <cell r="C17326" t="e">
            <v>#DIV/0!</v>
          </cell>
          <cell r="E17326" t="str">
            <v>N</v>
          </cell>
        </row>
        <row r="17327">
          <cell r="C17327" t="e">
            <v>#DIV/0!</v>
          </cell>
          <cell r="E17327" t="str">
            <v>N</v>
          </cell>
        </row>
        <row r="17328">
          <cell r="C17328" t="e">
            <v>#DIV/0!</v>
          </cell>
          <cell r="E17328" t="str">
            <v>N</v>
          </cell>
        </row>
        <row r="17329">
          <cell r="C17329" t="e">
            <v>#DIV/0!</v>
          </cell>
          <cell r="E17329" t="str">
            <v>N</v>
          </cell>
        </row>
        <row r="17330">
          <cell r="C17330" t="e">
            <v>#DIV/0!</v>
          </cell>
          <cell r="E17330" t="str">
            <v>N</v>
          </cell>
        </row>
        <row r="17331">
          <cell r="C17331" t="e">
            <v>#DIV/0!</v>
          </cell>
          <cell r="E17331" t="str">
            <v>N</v>
          </cell>
        </row>
        <row r="17332">
          <cell r="C17332" t="e">
            <v>#DIV/0!</v>
          </cell>
          <cell r="E17332" t="str">
            <v>N</v>
          </cell>
        </row>
        <row r="17333">
          <cell r="C17333" t="e">
            <v>#DIV/0!</v>
          </cell>
          <cell r="E17333" t="str">
            <v>N</v>
          </cell>
        </row>
        <row r="17334">
          <cell r="C17334" t="e">
            <v>#DIV/0!</v>
          </cell>
          <cell r="E17334" t="str">
            <v>N</v>
          </cell>
        </row>
        <row r="17335">
          <cell r="C17335" t="e">
            <v>#DIV/0!</v>
          </cell>
          <cell r="E17335" t="str">
            <v>N</v>
          </cell>
        </row>
        <row r="17336">
          <cell r="C17336" t="e">
            <v>#DIV/0!</v>
          </cell>
          <cell r="E17336" t="str">
            <v>N</v>
          </cell>
        </row>
        <row r="17337">
          <cell r="C17337" t="e">
            <v>#DIV/0!</v>
          </cell>
          <cell r="E17337" t="str">
            <v>N</v>
          </cell>
        </row>
        <row r="17338">
          <cell r="C17338" t="e">
            <v>#DIV/0!</v>
          </cell>
          <cell r="E17338" t="str">
            <v>N</v>
          </cell>
        </row>
        <row r="17339">
          <cell r="C17339" t="e">
            <v>#DIV/0!</v>
          </cell>
          <cell r="E17339" t="str">
            <v>N</v>
          </cell>
        </row>
        <row r="17340">
          <cell r="C17340" t="e">
            <v>#DIV/0!</v>
          </cell>
          <cell r="E17340" t="str">
            <v>N</v>
          </cell>
        </row>
        <row r="17341">
          <cell r="C17341" t="e">
            <v>#DIV/0!</v>
          </cell>
          <cell r="E17341" t="str">
            <v>N</v>
          </cell>
        </row>
        <row r="17342">
          <cell r="C17342" t="e">
            <v>#DIV/0!</v>
          </cell>
          <cell r="E17342" t="str">
            <v>N</v>
          </cell>
        </row>
        <row r="17343">
          <cell r="C17343" t="e">
            <v>#DIV/0!</v>
          </cell>
          <cell r="E17343" t="str">
            <v>N</v>
          </cell>
        </row>
        <row r="17344">
          <cell r="C17344" t="e">
            <v>#DIV/0!</v>
          </cell>
          <cell r="E17344" t="str">
            <v>N</v>
          </cell>
        </row>
        <row r="17345">
          <cell r="C17345" t="e">
            <v>#DIV/0!</v>
          </cell>
          <cell r="E17345" t="str">
            <v>N</v>
          </cell>
        </row>
        <row r="17346">
          <cell r="C17346" t="e">
            <v>#DIV/0!</v>
          </cell>
          <cell r="E17346" t="str">
            <v>N</v>
          </cell>
        </row>
        <row r="17347">
          <cell r="C17347" t="e">
            <v>#DIV/0!</v>
          </cell>
          <cell r="E17347" t="str">
            <v>N</v>
          </cell>
        </row>
        <row r="17348">
          <cell r="C17348" t="e">
            <v>#DIV/0!</v>
          </cell>
          <cell r="E17348" t="str">
            <v>N</v>
          </cell>
        </row>
        <row r="17349">
          <cell r="C17349" t="e">
            <v>#DIV/0!</v>
          </cell>
          <cell r="E17349" t="str">
            <v>N</v>
          </cell>
        </row>
        <row r="17350">
          <cell r="C17350" t="e">
            <v>#DIV/0!</v>
          </cell>
          <cell r="E17350" t="str">
            <v>N</v>
          </cell>
        </row>
        <row r="17351">
          <cell r="C17351" t="e">
            <v>#DIV/0!</v>
          </cell>
          <cell r="E17351" t="str">
            <v>N</v>
          </cell>
        </row>
        <row r="17352">
          <cell r="C17352" t="e">
            <v>#DIV/0!</v>
          </cell>
          <cell r="E17352" t="str">
            <v>N</v>
          </cell>
        </row>
        <row r="17353">
          <cell r="C17353" t="e">
            <v>#DIV/0!</v>
          </cell>
          <cell r="E17353" t="str">
            <v>N</v>
          </cell>
        </row>
        <row r="17354">
          <cell r="C17354" t="e">
            <v>#DIV/0!</v>
          </cell>
          <cell r="E17354" t="str">
            <v>N</v>
          </cell>
        </row>
        <row r="17355">
          <cell r="C17355" t="e">
            <v>#DIV/0!</v>
          </cell>
          <cell r="E17355" t="str">
            <v>N</v>
          </cell>
        </row>
        <row r="17356">
          <cell r="C17356" t="e">
            <v>#DIV/0!</v>
          </cell>
          <cell r="E17356" t="str">
            <v>N</v>
          </cell>
        </row>
        <row r="17357">
          <cell r="C17357" t="e">
            <v>#DIV/0!</v>
          </cell>
          <cell r="E17357" t="str">
            <v>N</v>
          </cell>
        </row>
        <row r="17358">
          <cell r="C17358" t="e">
            <v>#DIV/0!</v>
          </cell>
          <cell r="E17358" t="str">
            <v>N</v>
          </cell>
        </row>
        <row r="17359">
          <cell r="C17359" t="e">
            <v>#DIV/0!</v>
          </cell>
          <cell r="E17359" t="str">
            <v>N</v>
          </cell>
        </row>
        <row r="17360">
          <cell r="C17360" t="e">
            <v>#DIV/0!</v>
          </cell>
          <cell r="E17360" t="str">
            <v>N</v>
          </cell>
        </row>
        <row r="17361">
          <cell r="C17361" t="e">
            <v>#DIV/0!</v>
          </cell>
          <cell r="E17361" t="str">
            <v>N</v>
          </cell>
        </row>
        <row r="17362">
          <cell r="C17362" t="e">
            <v>#DIV/0!</v>
          </cell>
          <cell r="E17362" t="str">
            <v>N</v>
          </cell>
        </row>
        <row r="17363">
          <cell r="C17363" t="e">
            <v>#DIV/0!</v>
          </cell>
          <cell r="E17363" t="str">
            <v>N</v>
          </cell>
        </row>
        <row r="17364">
          <cell r="C17364" t="e">
            <v>#DIV/0!</v>
          </cell>
          <cell r="E17364" t="str">
            <v>N</v>
          </cell>
        </row>
        <row r="17365">
          <cell r="C17365" t="e">
            <v>#DIV/0!</v>
          </cell>
          <cell r="E17365" t="str">
            <v>N</v>
          </cell>
        </row>
        <row r="17366">
          <cell r="C17366" t="e">
            <v>#DIV/0!</v>
          </cell>
          <cell r="E17366" t="str">
            <v>N</v>
          </cell>
        </row>
        <row r="17367">
          <cell r="C17367" t="e">
            <v>#DIV/0!</v>
          </cell>
          <cell r="E17367" t="str">
            <v>N</v>
          </cell>
        </row>
        <row r="17368">
          <cell r="C17368" t="e">
            <v>#DIV/0!</v>
          </cell>
          <cell r="E17368" t="str">
            <v>N</v>
          </cell>
        </row>
        <row r="17369">
          <cell r="C17369" t="e">
            <v>#DIV/0!</v>
          </cell>
          <cell r="E17369" t="str">
            <v>N</v>
          </cell>
        </row>
        <row r="17370">
          <cell r="C17370" t="e">
            <v>#DIV/0!</v>
          </cell>
          <cell r="E17370" t="str">
            <v>N</v>
          </cell>
        </row>
        <row r="17371">
          <cell r="C17371" t="e">
            <v>#DIV/0!</v>
          </cell>
          <cell r="E17371" t="str">
            <v>N</v>
          </cell>
        </row>
        <row r="17372">
          <cell r="C17372" t="e">
            <v>#DIV/0!</v>
          </cell>
          <cell r="E17372" t="str">
            <v>N</v>
          </cell>
        </row>
        <row r="17373">
          <cell r="C17373" t="e">
            <v>#DIV/0!</v>
          </cell>
          <cell r="E17373" t="str">
            <v>N</v>
          </cell>
        </row>
        <row r="17374">
          <cell r="C17374" t="e">
            <v>#DIV/0!</v>
          </cell>
          <cell r="E17374" t="str">
            <v>N</v>
          </cell>
        </row>
        <row r="17375">
          <cell r="C17375" t="e">
            <v>#DIV/0!</v>
          </cell>
          <cell r="E17375" t="str">
            <v>N</v>
          </cell>
        </row>
        <row r="17376">
          <cell r="C17376" t="e">
            <v>#DIV/0!</v>
          </cell>
          <cell r="E17376" t="str">
            <v>N</v>
          </cell>
        </row>
        <row r="17377">
          <cell r="C17377" t="e">
            <v>#DIV/0!</v>
          </cell>
          <cell r="E17377" t="str">
            <v>N</v>
          </cell>
        </row>
        <row r="17378">
          <cell r="C17378" t="e">
            <v>#DIV/0!</v>
          </cell>
          <cell r="E17378" t="str">
            <v>N</v>
          </cell>
        </row>
        <row r="17379">
          <cell r="C17379" t="e">
            <v>#DIV/0!</v>
          </cell>
          <cell r="E17379" t="str">
            <v>N</v>
          </cell>
        </row>
        <row r="17380">
          <cell r="C17380" t="e">
            <v>#DIV/0!</v>
          </cell>
          <cell r="E17380" t="str">
            <v>N</v>
          </cell>
        </row>
        <row r="17381">
          <cell r="C17381" t="e">
            <v>#DIV/0!</v>
          </cell>
          <cell r="E17381" t="str">
            <v>N</v>
          </cell>
        </row>
        <row r="17382">
          <cell r="C17382" t="e">
            <v>#DIV/0!</v>
          </cell>
          <cell r="E17382" t="str">
            <v>N</v>
          </cell>
        </row>
        <row r="17383">
          <cell r="C17383" t="e">
            <v>#DIV/0!</v>
          </cell>
          <cell r="E17383" t="str">
            <v>N</v>
          </cell>
        </row>
        <row r="17384">
          <cell r="C17384" t="e">
            <v>#DIV/0!</v>
          </cell>
          <cell r="E17384" t="str">
            <v>N</v>
          </cell>
        </row>
        <row r="17385">
          <cell r="C17385" t="e">
            <v>#DIV/0!</v>
          </cell>
          <cell r="E17385" t="str">
            <v>N</v>
          </cell>
        </row>
        <row r="17386">
          <cell r="C17386" t="e">
            <v>#DIV/0!</v>
          </cell>
          <cell r="E17386" t="str">
            <v>N</v>
          </cell>
        </row>
        <row r="17387">
          <cell r="C17387" t="e">
            <v>#DIV/0!</v>
          </cell>
          <cell r="E17387" t="str">
            <v>N</v>
          </cell>
        </row>
        <row r="17388">
          <cell r="C17388" t="e">
            <v>#DIV/0!</v>
          </cell>
          <cell r="E17388" t="str">
            <v>N</v>
          </cell>
        </row>
        <row r="17389">
          <cell r="C17389" t="e">
            <v>#DIV/0!</v>
          </cell>
          <cell r="E17389" t="str">
            <v>N</v>
          </cell>
        </row>
        <row r="17390">
          <cell r="C17390" t="e">
            <v>#DIV/0!</v>
          </cell>
          <cell r="E17390" t="str">
            <v>N</v>
          </cell>
        </row>
        <row r="17391">
          <cell r="C17391" t="e">
            <v>#DIV/0!</v>
          </cell>
          <cell r="E17391" t="str">
            <v>N</v>
          </cell>
        </row>
        <row r="17392">
          <cell r="C17392" t="e">
            <v>#DIV/0!</v>
          </cell>
          <cell r="E17392" t="str">
            <v>N</v>
          </cell>
        </row>
        <row r="17393">
          <cell r="C17393" t="e">
            <v>#DIV/0!</v>
          </cell>
          <cell r="E17393" t="str">
            <v>N</v>
          </cell>
        </row>
        <row r="17394">
          <cell r="C17394" t="e">
            <v>#DIV/0!</v>
          </cell>
          <cell r="E17394" t="str">
            <v>N</v>
          </cell>
        </row>
        <row r="17395">
          <cell r="C17395" t="e">
            <v>#DIV/0!</v>
          </cell>
          <cell r="E17395" t="str">
            <v>N</v>
          </cell>
        </row>
        <row r="17396">
          <cell r="C17396" t="e">
            <v>#DIV/0!</v>
          </cell>
          <cell r="E17396" t="str">
            <v>N</v>
          </cell>
        </row>
        <row r="17397">
          <cell r="C17397" t="e">
            <v>#DIV/0!</v>
          </cell>
          <cell r="E17397" t="str">
            <v>N</v>
          </cell>
        </row>
        <row r="17398">
          <cell r="C17398" t="e">
            <v>#DIV/0!</v>
          </cell>
          <cell r="E17398" t="str">
            <v>N</v>
          </cell>
        </row>
        <row r="17399">
          <cell r="C17399" t="e">
            <v>#DIV/0!</v>
          </cell>
          <cell r="E17399" t="str">
            <v>N</v>
          </cell>
        </row>
        <row r="17400">
          <cell r="C17400" t="e">
            <v>#DIV/0!</v>
          </cell>
          <cell r="E17400" t="str">
            <v>N</v>
          </cell>
        </row>
        <row r="17401">
          <cell r="C17401" t="e">
            <v>#DIV/0!</v>
          </cell>
          <cell r="E17401" t="str">
            <v>N</v>
          </cell>
        </row>
        <row r="17402">
          <cell r="C17402" t="e">
            <v>#DIV/0!</v>
          </cell>
          <cell r="E17402" t="str">
            <v>N</v>
          </cell>
        </row>
        <row r="17403">
          <cell r="C17403" t="e">
            <v>#DIV/0!</v>
          </cell>
          <cell r="E17403" t="str">
            <v>N</v>
          </cell>
        </row>
        <row r="17404">
          <cell r="C17404" t="e">
            <v>#DIV/0!</v>
          </cell>
          <cell r="E17404" t="str">
            <v>N</v>
          </cell>
        </row>
        <row r="17405">
          <cell r="C17405" t="e">
            <v>#DIV/0!</v>
          </cell>
          <cell r="E17405" t="str">
            <v>N</v>
          </cell>
        </row>
        <row r="17406">
          <cell r="C17406" t="e">
            <v>#DIV/0!</v>
          </cell>
          <cell r="E17406" t="str">
            <v>N</v>
          </cell>
        </row>
        <row r="17407">
          <cell r="C17407" t="e">
            <v>#DIV/0!</v>
          </cell>
          <cell r="E17407" t="str">
            <v>N</v>
          </cell>
        </row>
        <row r="17408">
          <cell r="C17408" t="e">
            <v>#DIV/0!</v>
          </cell>
          <cell r="E17408" t="str">
            <v>N</v>
          </cell>
        </row>
        <row r="17409">
          <cell r="C17409" t="e">
            <v>#DIV/0!</v>
          </cell>
          <cell r="E17409" t="str">
            <v>N</v>
          </cell>
        </row>
        <row r="17410">
          <cell r="C17410" t="e">
            <v>#DIV/0!</v>
          </cell>
          <cell r="E17410" t="str">
            <v>N</v>
          </cell>
        </row>
        <row r="17411">
          <cell r="C17411" t="e">
            <v>#DIV/0!</v>
          </cell>
          <cell r="E17411" t="str">
            <v>N</v>
          </cell>
        </row>
        <row r="17412">
          <cell r="C17412" t="e">
            <v>#DIV/0!</v>
          </cell>
          <cell r="E17412" t="str">
            <v>N</v>
          </cell>
        </row>
        <row r="17413">
          <cell r="C17413" t="e">
            <v>#DIV/0!</v>
          </cell>
          <cell r="E17413" t="str">
            <v>N</v>
          </cell>
        </row>
        <row r="17414">
          <cell r="C17414" t="e">
            <v>#DIV/0!</v>
          </cell>
          <cell r="E17414" t="str">
            <v>N</v>
          </cell>
        </row>
        <row r="17415">
          <cell r="C17415" t="e">
            <v>#DIV/0!</v>
          </cell>
          <cell r="E17415" t="str">
            <v>N</v>
          </cell>
        </row>
        <row r="17416">
          <cell r="C17416" t="e">
            <v>#DIV/0!</v>
          </cell>
          <cell r="E17416" t="str">
            <v>N</v>
          </cell>
        </row>
        <row r="17417">
          <cell r="C17417" t="e">
            <v>#DIV/0!</v>
          </cell>
          <cell r="E17417" t="str">
            <v>N</v>
          </cell>
        </row>
        <row r="17418">
          <cell r="C17418" t="e">
            <v>#DIV/0!</v>
          </cell>
          <cell r="E17418" t="str">
            <v>N</v>
          </cell>
        </row>
        <row r="17419">
          <cell r="C17419" t="e">
            <v>#DIV/0!</v>
          </cell>
          <cell r="E17419" t="str">
            <v>N</v>
          </cell>
        </row>
        <row r="17420">
          <cell r="C17420" t="e">
            <v>#DIV/0!</v>
          </cell>
          <cell r="E17420" t="str">
            <v>N</v>
          </cell>
        </row>
        <row r="17421">
          <cell r="C17421" t="e">
            <v>#DIV/0!</v>
          </cell>
          <cell r="E17421" t="str">
            <v>N</v>
          </cell>
        </row>
        <row r="17422">
          <cell r="C17422" t="e">
            <v>#DIV/0!</v>
          </cell>
          <cell r="E17422" t="str">
            <v>N</v>
          </cell>
        </row>
        <row r="17423">
          <cell r="C17423" t="e">
            <v>#DIV/0!</v>
          </cell>
          <cell r="E17423" t="str">
            <v>N</v>
          </cell>
        </row>
        <row r="17424">
          <cell r="C17424" t="e">
            <v>#DIV/0!</v>
          </cell>
          <cell r="E17424" t="str">
            <v>N</v>
          </cell>
        </row>
        <row r="17425">
          <cell r="C17425" t="e">
            <v>#DIV/0!</v>
          </cell>
          <cell r="E17425" t="str">
            <v>N</v>
          </cell>
        </row>
        <row r="17426">
          <cell r="C17426" t="e">
            <v>#DIV/0!</v>
          </cell>
          <cell r="E17426" t="str">
            <v>N</v>
          </cell>
        </row>
        <row r="17427">
          <cell r="C17427" t="e">
            <v>#DIV/0!</v>
          </cell>
          <cell r="E17427" t="str">
            <v>N</v>
          </cell>
        </row>
        <row r="17428">
          <cell r="C17428" t="e">
            <v>#DIV/0!</v>
          </cell>
          <cell r="E17428" t="str">
            <v>N</v>
          </cell>
        </row>
        <row r="17429">
          <cell r="C17429" t="e">
            <v>#DIV/0!</v>
          </cell>
          <cell r="E17429" t="str">
            <v>N</v>
          </cell>
        </row>
        <row r="17430">
          <cell r="C17430" t="e">
            <v>#DIV/0!</v>
          </cell>
          <cell r="E17430" t="str">
            <v>N</v>
          </cell>
        </row>
        <row r="17431">
          <cell r="C17431" t="e">
            <v>#DIV/0!</v>
          </cell>
          <cell r="E17431" t="str">
            <v>N</v>
          </cell>
        </row>
        <row r="17432">
          <cell r="C17432" t="e">
            <v>#DIV/0!</v>
          </cell>
          <cell r="E17432" t="str">
            <v>N</v>
          </cell>
        </row>
        <row r="17433">
          <cell r="C17433" t="e">
            <v>#DIV/0!</v>
          </cell>
          <cell r="E17433" t="str">
            <v>N</v>
          </cell>
        </row>
        <row r="17434">
          <cell r="C17434" t="e">
            <v>#DIV/0!</v>
          </cell>
          <cell r="E17434" t="str">
            <v>N</v>
          </cell>
        </row>
        <row r="17435">
          <cell r="C17435" t="e">
            <v>#DIV/0!</v>
          </cell>
          <cell r="E17435" t="str">
            <v>N</v>
          </cell>
        </row>
        <row r="17436">
          <cell r="C17436" t="e">
            <v>#DIV/0!</v>
          </cell>
          <cell r="E17436" t="str">
            <v>N</v>
          </cell>
        </row>
        <row r="17437">
          <cell r="C17437" t="e">
            <v>#DIV/0!</v>
          </cell>
          <cell r="E17437" t="str">
            <v>N</v>
          </cell>
        </row>
        <row r="17438">
          <cell r="C17438" t="e">
            <v>#DIV/0!</v>
          </cell>
          <cell r="E17438" t="str">
            <v>N</v>
          </cell>
        </row>
        <row r="17439">
          <cell r="C17439" t="e">
            <v>#DIV/0!</v>
          </cell>
          <cell r="E17439" t="str">
            <v>N</v>
          </cell>
        </row>
        <row r="17440">
          <cell r="C17440" t="e">
            <v>#DIV/0!</v>
          </cell>
          <cell r="E17440" t="str">
            <v>N</v>
          </cell>
        </row>
        <row r="17441">
          <cell r="C17441" t="e">
            <v>#DIV/0!</v>
          </cell>
          <cell r="E17441" t="str">
            <v>N</v>
          </cell>
        </row>
        <row r="17442">
          <cell r="C17442" t="e">
            <v>#DIV/0!</v>
          </cell>
          <cell r="E17442" t="str">
            <v>N</v>
          </cell>
        </row>
        <row r="17443">
          <cell r="C17443" t="e">
            <v>#DIV/0!</v>
          </cell>
          <cell r="E17443" t="str">
            <v>N</v>
          </cell>
        </row>
        <row r="17444">
          <cell r="C17444" t="e">
            <v>#DIV/0!</v>
          </cell>
          <cell r="E17444" t="str">
            <v>N</v>
          </cell>
        </row>
        <row r="17445">
          <cell r="C17445" t="e">
            <v>#DIV/0!</v>
          </cell>
          <cell r="E17445" t="str">
            <v>N</v>
          </cell>
        </row>
        <row r="17446">
          <cell r="C17446" t="e">
            <v>#DIV/0!</v>
          </cell>
          <cell r="E17446" t="str">
            <v>N</v>
          </cell>
        </row>
        <row r="17447">
          <cell r="C17447" t="e">
            <v>#DIV/0!</v>
          </cell>
          <cell r="E17447" t="str">
            <v>N</v>
          </cell>
        </row>
        <row r="17448">
          <cell r="C17448" t="e">
            <v>#DIV/0!</v>
          </cell>
          <cell r="E17448" t="str">
            <v>N</v>
          </cell>
        </row>
        <row r="17449">
          <cell r="C17449" t="e">
            <v>#DIV/0!</v>
          </cell>
          <cell r="E17449" t="str">
            <v>N</v>
          </cell>
        </row>
        <row r="17450">
          <cell r="C17450" t="e">
            <v>#DIV/0!</v>
          </cell>
          <cell r="E17450" t="str">
            <v>N</v>
          </cell>
        </row>
        <row r="17451">
          <cell r="C17451" t="e">
            <v>#DIV/0!</v>
          </cell>
          <cell r="E17451" t="str">
            <v>N</v>
          </cell>
        </row>
        <row r="17452">
          <cell r="C17452" t="e">
            <v>#DIV/0!</v>
          </cell>
          <cell r="E17452" t="str">
            <v>N</v>
          </cell>
        </row>
        <row r="17453">
          <cell r="C17453" t="e">
            <v>#DIV/0!</v>
          </cell>
          <cell r="E17453" t="str">
            <v>N</v>
          </cell>
        </row>
        <row r="17454">
          <cell r="C17454" t="e">
            <v>#DIV/0!</v>
          </cell>
          <cell r="E17454" t="str">
            <v>N</v>
          </cell>
        </row>
        <row r="17455">
          <cell r="C17455" t="e">
            <v>#DIV/0!</v>
          </cell>
          <cell r="E17455" t="str">
            <v>N</v>
          </cell>
        </row>
        <row r="17456">
          <cell r="C17456" t="e">
            <v>#DIV/0!</v>
          </cell>
          <cell r="E17456" t="str">
            <v>N</v>
          </cell>
        </row>
        <row r="17457">
          <cell r="C17457" t="e">
            <v>#DIV/0!</v>
          </cell>
          <cell r="E17457" t="str">
            <v>N</v>
          </cell>
        </row>
        <row r="17458">
          <cell r="C17458" t="e">
            <v>#DIV/0!</v>
          </cell>
          <cell r="E17458" t="str">
            <v>N</v>
          </cell>
        </row>
        <row r="17459">
          <cell r="C17459" t="e">
            <v>#DIV/0!</v>
          </cell>
          <cell r="E17459" t="str">
            <v>N</v>
          </cell>
        </row>
        <row r="17460">
          <cell r="C17460" t="e">
            <v>#DIV/0!</v>
          </cell>
          <cell r="E17460" t="str">
            <v>N</v>
          </cell>
        </row>
        <row r="17461">
          <cell r="C17461" t="e">
            <v>#DIV/0!</v>
          </cell>
          <cell r="E17461" t="str">
            <v>N</v>
          </cell>
        </row>
        <row r="17462">
          <cell r="C17462" t="e">
            <v>#DIV/0!</v>
          </cell>
          <cell r="E17462" t="str">
            <v>N</v>
          </cell>
        </row>
        <row r="17463">
          <cell r="C17463" t="e">
            <v>#DIV/0!</v>
          </cell>
          <cell r="E17463" t="str">
            <v>N</v>
          </cell>
        </row>
        <row r="17464">
          <cell r="C17464" t="e">
            <v>#DIV/0!</v>
          </cell>
          <cell r="E17464" t="str">
            <v>N</v>
          </cell>
        </row>
        <row r="17465">
          <cell r="C17465" t="e">
            <v>#DIV/0!</v>
          </cell>
          <cell r="E17465" t="str">
            <v>N</v>
          </cell>
        </row>
        <row r="17466">
          <cell r="C17466" t="e">
            <v>#DIV/0!</v>
          </cell>
          <cell r="E17466" t="str">
            <v>N</v>
          </cell>
        </row>
        <row r="17467">
          <cell r="C17467" t="e">
            <v>#DIV/0!</v>
          </cell>
          <cell r="E17467" t="str">
            <v>N</v>
          </cell>
        </row>
        <row r="17468">
          <cell r="C17468" t="e">
            <v>#DIV/0!</v>
          </cell>
          <cell r="E17468" t="str">
            <v>N</v>
          </cell>
        </row>
        <row r="17469">
          <cell r="C17469" t="e">
            <v>#DIV/0!</v>
          </cell>
          <cell r="E17469" t="str">
            <v>N</v>
          </cell>
        </row>
        <row r="17470">
          <cell r="C17470" t="e">
            <v>#DIV/0!</v>
          </cell>
          <cell r="E17470" t="str">
            <v>N</v>
          </cell>
        </row>
        <row r="17471">
          <cell r="C17471" t="e">
            <v>#DIV/0!</v>
          </cell>
          <cell r="E17471" t="str">
            <v>N</v>
          </cell>
        </row>
        <row r="17472">
          <cell r="C17472" t="e">
            <v>#DIV/0!</v>
          </cell>
          <cell r="E17472" t="str">
            <v>N</v>
          </cell>
        </row>
        <row r="17473">
          <cell r="C17473" t="e">
            <v>#DIV/0!</v>
          </cell>
          <cell r="E17473" t="str">
            <v>N</v>
          </cell>
        </row>
        <row r="17474">
          <cell r="C17474" t="e">
            <v>#DIV/0!</v>
          </cell>
          <cell r="E17474" t="str">
            <v>N</v>
          </cell>
        </row>
        <row r="17475">
          <cell r="C17475" t="e">
            <v>#DIV/0!</v>
          </cell>
          <cell r="E17475" t="str">
            <v>N</v>
          </cell>
        </row>
        <row r="17476">
          <cell r="C17476" t="e">
            <v>#DIV/0!</v>
          </cell>
          <cell r="E17476" t="str">
            <v>N</v>
          </cell>
        </row>
        <row r="17477">
          <cell r="C17477" t="e">
            <v>#DIV/0!</v>
          </cell>
          <cell r="E17477" t="str">
            <v>N</v>
          </cell>
        </row>
        <row r="17478">
          <cell r="C17478" t="e">
            <v>#DIV/0!</v>
          </cell>
          <cell r="E17478" t="str">
            <v>N</v>
          </cell>
        </row>
        <row r="17479">
          <cell r="C17479" t="e">
            <v>#DIV/0!</v>
          </cell>
          <cell r="E17479" t="str">
            <v>N</v>
          </cell>
        </row>
        <row r="17480">
          <cell r="C17480" t="e">
            <v>#DIV/0!</v>
          </cell>
          <cell r="E17480" t="str">
            <v>N</v>
          </cell>
        </row>
        <row r="17481">
          <cell r="C17481" t="e">
            <v>#DIV/0!</v>
          </cell>
          <cell r="E17481" t="str">
            <v>N</v>
          </cell>
        </row>
        <row r="17482">
          <cell r="C17482" t="e">
            <v>#DIV/0!</v>
          </cell>
          <cell r="E17482" t="str">
            <v>N</v>
          </cell>
        </row>
        <row r="17483">
          <cell r="C17483" t="e">
            <v>#DIV/0!</v>
          </cell>
          <cell r="E17483" t="str">
            <v>N</v>
          </cell>
        </row>
        <row r="17484">
          <cell r="C17484" t="e">
            <v>#DIV/0!</v>
          </cell>
          <cell r="E17484" t="str">
            <v>N</v>
          </cell>
        </row>
        <row r="17485">
          <cell r="C17485" t="e">
            <v>#DIV/0!</v>
          </cell>
          <cell r="E17485" t="str">
            <v>N</v>
          </cell>
        </row>
        <row r="17486">
          <cell r="C17486" t="e">
            <v>#DIV/0!</v>
          </cell>
          <cell r="E17486" t="str">
            <v>N</v>
          </cell>
        </row>
        <row r="17487">
          <cell r="C17487" t="e">
            <v>#DIV/0!</v>
          </cell>
          <cell r="E17487" t="str">
            <v>N</v>
          </cell>
        </row>
        <row r="17488">
          <cell r="C17488" t="e">
            <v>#DIV/0!</v>
          </cell>
          <cell r="E17488" t="str">
            <v>N</v>
          </cell>
        </row>
        <row r="17489">
          <cell r="C17489" t="e">
            <v>#DIV/0!</v>
          </cell>
          <cell r="E17489" t="str">
            <v>N</v>
          </cell>
        </row>
        <row r="17490">
          <cell r="C17490" t="e">
            <v>#DIV/0!</v>
          </cell>
          <cell r="E17490" t="str">
            <v>N</v>
          </cell>
        </row>
        <row r="17491">
          <cell r="C17491" t="e">
            <v>#DIV/0!</v>
          </cell>
          <cell r="E17491" t="str">
            <v>N</v>
          </cell>
        </row>
        <row r="17492">
          <cell r="C17492" t="e">
            <v>#DIV/0!</v>
          </cell>
          <cell r="E17492" t="str">
            <v>N</v>
          </cell>
        </row>
        <row r="17493">
          <cell r="C17493" t="e">
            <v>#DIV/0!</v>
          </cell>
          <cell r="E17493" t="str">
            <v>N</v>
          </cell>
        </row>
        <row r="17494">
          <cell r="C17494" t="e">
            <v>#DIV/0!</v>
          </cell>
          <cell r="E17494" t="str">
            <v>N</v>
          </cell>
        </row>
        <row r="17495">
          <cell r="C17495" t="e">
            <v>#DIV/0!</v>
          </cell>
          <cell r="E17495" t="str">
            <v>N</v>
          </cell>
        </row>
        <row r="17496">
          <cell r="C17496" t="e">
            <v>#DIV/0!</v>
          </cell>
          <cell r="E17496" t="str">
            <v>N</v>
          </cell>
        </row>
        <row r="17497">
          <cell r="C17497" t="e">
            <v>#DIV/0!</v>
          </cell>
          <cell r="E17497" t="str">
            <v>N</v>
          </cell>
        </row>
        <row r="17498">
          <cell r="C17498" t="e">
            <v>#DIV/0!</v>
          </cell>
          <cell r="E17498" t="str">
            <v>N</v>
          </cell>
        </row>
        <row r="17499">
          <cell r="C17499" t="e">
            <v>#DIV/0!</v>
          </cell>
          <cell r="E17499" t="str">
            <v>N</v>
          </cell>
        </row>
        <row r="17500">
          <cell r="C17500" t="e">
            <v>#DIV/0!</v>
          </cell>
          <cell r="E17500" t="str">
            <v>N</v>
          </cell>
        </row>
        <row r="17501">
          <cell r="C17501" t="e">
            <v>#DIV/0!</v>
          </cell>
          <cell r="E17501" t="str">
            <v>N</v>
          </cell>
        </row>
        <row r="17502">
          <cell r="C17502" t="e">
            <v>#DIV/0!</v>
          </cell>
          <cell r="E17502" t="str">
            <v>N</v>
          </cell>
        </row>
        <row r="17503">
          <cell r="C17503" t="e">
            <v>#DIV/0!</v>
          </cell>
          <cell r="E17503" t="str">
            <v>N</v>
          </cell>
        </row>
        <row r="17504">
          <cell r="C17504" t="e">
            <v>#DIV/0!</v>
          </cell>
          <cell r="E17504" t="str">
            <v>N</v>
          </cell>
        </row>
        <row r="17505">
          <cell r="C17505" t="e">
            <v>#DIV/0!</v>
          </cell>
          <cell r="E17505" t="str">
            <v>N</v>
          </cell>
        </row>
        <row r="17506">
          <cell r="C17506" t="e">
            <v>#DIV/0!</v>
          </cell>
          <cell r="E17506" t="str">
            <v>N</v>
          </cell>
        </row>
        <row r="17507">
          <cell r="C17507" t="e">
            <v>#DIV/0!</v>
          </cell>
          <cell r="E17507" t="str">
            <v>N</v>
          </cell>
        </row>
        <row r="17508">
          <cell r="C17508" t="e">
            <v>#DIV/0!</v>
          </cell>
          <cell r="E17508" t="str">
            <v>N</v>
          </cell>
        </row>
        <row r="17509">
          <cell r="C17509" t="e">
            <v>#DIV/0!</v>
          </cell>
          <cell r="E17509" t="str">
            <v>N</v>
          </cell>
        </row>
        <row r="17510">
          <cell r="C17510" t="e">
            <v>#DIV/0!</v>
          </cell>
          <cell r="E17510" t="str">
            <v>N</v>
          </cell>
        </row>
        <row r="17511">
          <cell r="C17511" t="e">
            <v>#DIV/0!</v>
          </cell>
          <cell r="E17511" t="str">
            <v>N</v>
          </cell>
        </row>
        <row r="17512">
          <cell r="C17512" t="e">
            <v>#DIV/0!</v>
          </cell>
          <cell r="E17512" t="str">
            <v>N</v>
          </cell>
        </row>
        <row r="17513">
          <cell r="C17513" t="e">
            <v>#DIV/0!</v>
          </cell>
          <cell r="E17513" t="str">
            <v>N</v>
          </cell>
        </row>
        <row r="17514">
          <cell r="C17514" t="e">
            <v>#DIV/0!</v>
          </cell>
          <cell r="E17514" t="str">
            <v>N</v>
          </cell>
        </row>
        <row r="17515">
          <cell r="C17515" t="e">
            <v>#DIV/0!</v>
          </cell>
          <cell r="E17515" t="str">
            <v>N</v>
          </cell>
        </row>
        <row r="17516">
          <cell r="C17516" t="e">
            <v>#DIV/0!</v>
          </cell>
          <cell r="E17516" t="str">
            <v>N</v>
          </cell>
        </row>
        <row r="17517">
          <cell r="C17517" t="e">
            <v>#DIV/0!</v>
          </cell>
          <cell r="E17517" t="str">
            <v>N</v>
          </cell>
        </row>
        <row r="17518">
          <cell r="C17518" t="e">
            <v>#DIV/0!</v>
          </cell>
          <cell r="E17518" t="str">
            <v>N</v>
          </cell>
        </row>
        <row r="17519">
          <cell r="C17519" t="e">
            <v>#DIV/0!</v>
          </cell>
          <cell r="E17519" t="str">
            <v>N</v>
          </cell>
        </row>
        <row r="17520">
          <cell r="C17520" t="e">
            <v>#DIV/0!</v>
          </cell>
          <cell r="E17520" t="str">
            <v>N</v>
          </cell>
        </row>
        <row r="17521">
          <cell r="C17521" t="e">
            <v>#DIV/0!</v>
          </cell>
          <cell r="E17521" t="str">
            <v>N</v>
          </cell>
        </row>
        <row r="17522">
          <cell r="C17522" t="e">
            <v>#DIV/0!</v>
          </cell>
          <cell r="E17522" t="str">
            <v>N</v>
          </cell>
        </row>
        <row r="17523">
          <cell r="C17523" t="e">
            <v>#DIV/0!</v>
          </cell>
          <cell r="E17523" t="str">
            <v>N</v>
          </cell>
        </row>
        <row r="17524">
          <cell r="C17524" t="e">
            <v>#DIV/0!</v>
          </cell>
          <cell r="E17524" t="str">
            <v>N</v>
          </cell>
        </row>
        <row r="17525">
          <cell r="C17525" t="e">
            <v>#DIV/0!</v>
          </cell>
          <cell r="E17525" t="str">
            <v>N</v>
          </cell>
        </row>
        <row r="17526">
          <cell r="C17526" t="e">
            <v>#DIV/0!</v>
          </cell>
          <cell r="E17526" t="str">
            <v>N</v>
          </cell>
        </row>
        <row r="17527">
          <cell r="C17527" t="e">
            <v>#DIV/0!</v>
          </cell>
          <cell r="E17527" t="str">
            <v>N</v>
          </cell>
        </row>
        <row r="17528">
          <cell r="C17528" t="e">
            <v>#DIV/0!</v>
          </cell>
          <cell r="E17528" t="str">
            <v>N</v>
          </cell>
        </row>
        <row r="17529">
          <cell r="C17529" t="e">
            <v>#DIV/0!</v>
          </cell>
          <cell r="E17529" t="str">
            <v>N</v>
          </cell>
        </row>
        <row r="17530">
          <cell r="C17530" t="e">
            <v>#DIV/0!</v>
          </cell>
          <cell r="E17530" t="str">
            <v>N</v>
          </cell>
        </row>
        <row r="17531">
          <cell r="C17531" t="e">
            <v>#DIV/0!</v>
          </cell>
          <cell r="E17531" t="str">
            <v>N</v>
          </cell>
        </row>
        <row r="17532">
          <cell r="C17532" t="e">
            <v>#DIV/0!</v>
          </cell>
          <cell r="E17532" t="str">
            <v>N</v>
          </cell>
        </row>
        <row r="17533">
          <cell r="C17533" t="e">
            <v>#DIV/0!</v>
          </cell>
          <cell r="E17533" t="str">
            <v>N</v>
          </cell>
        </row>
        <row r="17534">
          <cell r="C17534" t="e">
            <v>#DIV/0!</v>
          </cell>
          <cell r="E17534" t="str">
            <v>N</v>
          </cell>
        </row>
        <row r="17535">
          <cell r="C17535" t="e">
            <v>#DIV/0!</v>
          </cell>
          <cell r="E17535" t="str">
            <v>N</v>
          </cell>
        </row>
        <row r="17536">
          <cell r="C17536" t="e">
            <v>#DIV/0!</v>
          </cell>
          <cell r="E17536" t="str">
            <v>N</v>
          </cell>
        </row>
        <row r="17537">
          <cell r="C17537" t="e">
            <v>#DIV/0!</v>
          </cell>
          <cell r="E17537" t="str">
            <v>N</v>
          </cell>
        </row>
        <row r="17538">
          <cell r="C17538" t="e">
            <v>#DIV/0!</v>
          </cell>
          <cell r="E17538" t="str">
            <v>N</v>
          </cell>
        </row>
        <row r="17539">
          <cell r="C17539" t="e">
            <v>#DIV/0!</v>
          </cell>
          <cell r="E17539" t="str">
            <v>N</v>
          </cell>
        </row>
        <row r="17540">
          <cell r="C17540" t="e">
            <v>#DIV/0!</v>
          </cell>
          <cell r="E17540" t="str">
            <v>N</v>
          </cell>
        </row>
        <row r="17541">
          <cell r="C17541" t="e">
            <v>#DIV/0!</v>
          </cell>
          <cell r="E17541" t="str">
            <v>N</v>
          </cell>
        </row>
        <row r="17542">
          <cell r="C17542" t="e">
            <v>#DIV/0!</v>
          </cell>
          <cell r="E17542" t="str">
            <v>N</v>
          </cell>
        </row>
        <row r="17543">
          <cell r="C17543" t="e">
            <v>#DIV/0!</v>
          </cell>
          <cell r="E17543" t="str">
            <v>N</v>
          </cell>
        </row>
        <row r="17544">
          <cell r="C17544" t="e">
            <v>#DIV/0!</v>
          </cell>
          <cell r="E17544" t="str">
            <v>N</v>
          </cell>
        </row>
        <row r="17545">
          <cell r="C17545" t="e">
            <v>#DIV/0!</v>
          </cell>
          <cell r="E17545" t="str">
            <v>N</v>
          </cell>
        </row>
        <row r="17546">
          <cell r="C17546" t="e">
            <v>#DIV/0!</v>
          </cell>
          <cell r="E17546" t="str">
            <v>N</v>
          </cell>
        </row>
        <row r="17547">
          <cell r="C17547" t="e">
            <v>#DIV/0!</v>
          </cell>
          <cell r="E17547" t="str">
            <v>N</v>
          </cell>
        </row>
        <row r="17548">
          <cell r="C17548" t="e">
            <v>#DIV/0!</v>
          </cell>
          <cell r="E17548" t="str">
            <v>N</v>
          </cell>
        </row>
        <row r="17549">
          <cell r="C17549" t="e">
            <v>#DIV/0!</v>
          </cell>
          <cell r="E17549" t="str">
            <v>N</v>
          </cell>
        </row>
        <row r="17550">
          <cell r="C17550" t="e">
            <v>#DIV/0!</v>
          </cell>
          <cell r="E17550" t="str">
            <v>N</v>
          </cell>
        </row>
        <row r="17551">
          <cell r="C17551" t="e">
            <v>#DIV/0!</v>
          </cell>
          <cell r="E17551" t="str">
            <v>N</v>
          </cell>
        </row>
        <row r="17552">
          <cell r="C17552" t="e">
            <v>#DIV/0!</v>
          </cell>
          <cell r="E17552" t="str">
            <v>N</v>
          </cell>
        </row>
        <row r="17553">
          <cell r="C17553" t="e">
            <v>#DIV/0!</v>
          </cell>
          <cell r="E17553" t="str">
            <v>N</v>
          </cell>
        </row>
        <row r="17554">
          <cell r="C17554" t="e">
            <v>#DIV/0!</v>
          </cell>
          <cell r="E17554" t="str">
            <v>N</v>
          </cell>
        </row>
        <row r="17555">
          <cell r="C17555" t="e">
            <v>#DIV/0!</v>
          </cell>
          <cell r="E17555" t="str">
            <v>N</v>
          </cell>
        </row>
        <row r="17556">
          <cell r="C17556" t="e">
            <v>#DIV/0!</v>
          </cell>
          <cell r="E17556" t="str">
            <v>N</v>
          </cell>
        </row>
        <row r="17557">
          <cell r="C17557" t="e">
            <v>#DIV/0!</v>
          </cell>
          <cell r="E17557" t="str">
            <v>N</v>
          </cell>
        </row>
        <row r="17558">
          <cell r="C17558" t="e">
            <v>#DIV/0!</v>
          </cell>
          <cell r="E17558" t="str">
            <v>N</v>
          </cell>
        </row>
        <row r="17559">
          <cell r="C17559" t="e">
            <v>#DIV/0!</v>
          </cell>
          <cell r="E17559" t="str">
            <v>N</v>
          </cell>
        </row>
        <row r="17560">
          <cell r="C17560" t="e">
            <v>#DIV/0!</v>
          </cell>
          <cell r="E17560" t="str">
            <v>N</v>
          </cell>
        </row>
        <row r="17561">
          <cell r="C17561" t="e">
            <v>#DIV/0!</v>
          </cell>
          <cell r="E17561" t="str">
            <v>N</v>
          </cell>
        </row>
        <row r="17562">
          <cell r="C17562" t="e">
            <v>#DIV/0!</v>
          </cell>
          <cell r="E17562" t="str">
            <v>N</v>
          </cell>
        </row>
        <row r="17563">
          <cell r="C17563" t="e">
            <v>#DIV/0!</v>
          </cell>
          <cell r="E17563" t="str">
            <v>N</v>
          </cell>
        </row>
        <row r="17564">
          <cell r="C17564" t="e">
            <v>#DIV/0!</v>
          </cell>
          <cell r="E17564" t="str">
            <v>N</v>
          </cell>
        </row>
        <row r="17565">
          <cell r="C17565" t="e">
            <v>#DIV/0!</v>
          </cell>
          <cell r="E17565" t="str">
            <v>N</v>
          </cell>
        </row>
        <row r="17566">
          <cell r="C17566" t="e">
            <v>#DIV/0!</v>
          </cell>
          <cell r="E17566" t="str">
            <v>N</v>
          </cell>
        </row>
        <row r="17567">
          <cell r="C17567" t="e">
            <v>#DIV/0!</v>
          </cell>
          <cell r="E17567" t="str">
            <v>N</v>
          </cell>
        </row>
        <row r="17568">
          <cell r="C17568" t="e">
            <v>#DIV/0!</v>
          </cell>
          <cell r="E17568" t="str">
            <v>N</v>
          </cell>
        </row>
        <row r="17569">
          <cell r="C17569" t="e">
            <v>#DIV/0!</v>
          </cell>
          <cell r="E17569" t="str">
            <v>N</v>
          </cell>
        </row>
        <row r="17570">
          <cell r="C17570" t="e">
            <v>#DIV/0!</v>
          </cell>
          <cell r="E17570" t="str">
            <v>N</v>
          </cell>
        </row>
        <row r="17571">
          <cell r="C17571" t="e">
            <v>#DIV/0!</v>
          </cell>
          <cell r="E17571" t="str">
            <v>N</v>
          </cell>
        </row>
        <row r="17572">
          <cell r="C17572" t="e">
            <v>#DIV/0!</v>
          </cell>
          <cell r="E17572" t="str">
            <v>N</v>
          </cell>
        </row>
        <row r="17573">
          <cell r="C17573" t="e">
            <v>#DIV/0!</v>
          </cell>
          <cell r="E17573" t="str">
            <v>N</v>
          </cell>
        </row>
        <row r="17574">
          <cell r="C17574" t="e">
            <v>#DIV/0!</v>
          </cell>
          <cell r="E17574" t="str">
            <v>N</v>
          </cell>
        </row>
        <row r="17575">
          <cell r="C17575" t="e">
            <v>#DIV/0!</v>
          </cell>
          <cell r="E17575" t="str">
            <v>N</v>
          </cell>
        </row>
        <row r="17576">
          <cell r="C17576" t="e">
            <v>#DIV/0!</v>
          </cell>
          <cell r="E17576" t="str">
            <v>N</v>
          </cell>
        </row>
        <row r="17577">
          <cell r="C17577" t="e">
            <v>#DIV/0!</v>
          </cell>
          <cell r="E17577" t="str">
            <v>N</v>
          </cell>
        </row>
        <row r="17578">
          <cell r="C17578" t="e">
            <v>#DIV/0!</v>
          </cell>
          <cell r="E17578" t="str">
            <v>N</v>
          </cell>
        </row>
        <row r="17579">
          <cell r="C17579" t="e">
            <v>#DIV/0!</v>
          </cell>
          <cell r="E17579" t="str">
            <v>N</v>
          </cell>
        </row>
        <row r="17580">
          <cell r="C17580" t="e">
            <v>#DIV/0!</v>
          </cell>
          <cell r="E17580" t="str">
            <v>N</v>
          </cell>
        </row>
        <row r="17581">
          <cell r="C17581" t="e">
            <v>#DIV/0!</v>
          </cell>
          <cell r="E17581" t="str">
            <v>N</v>
          </cell>
        </row>
        <row r="17582">
          <cell r="C17582" t="e">
            <v>#DIV/0!</v>
          </cell>
          <cell r="E17582" t="str">
            <v>N</v>
          </cell>
        </row>
        <row r="17583">
          <cell r="C17583" t="e">
            <v>#DIV/0!</v>
          </cell>
          <cell r="E17583" t="str">
            <v>N</v>
          </cell>
        </row>
        <row r="17584">
          <cell r="C17584" t="e">
            <v>#DIV/0!</v>
          </cell>
          <cell r="E17584" t="str">
            <v>N</v>
          </cell>
        </row>
        <row r="17585">
          <cell r="C17585" t="e">
            <v>#DIV/0!</v>
          </cell>
          <cell r="E17585" t="str">
            <v>N</v>
          </cell>
        </row>
        <row r="17586">
          <cell r="C17586" t="e">
            <v>#DIV/0!</v>
          </cell>
          <cell r="E17586" t="str">
            <v>N</v>
          </cell>
        </row>
        <row r="17587">
          <cell r="C17587" t="e">
            <v>#DIV/0!</v>
          </cell>
          <cell r="E17587" t="str">
            <v>N</v>
          </cell>
        </row>
        <row r="17588">
          <cell r="C17588" t="e">
            <v>#DIV/0!</v>
          </cell>
          <cell r="E17588" t="str">
            <v>N</v>
          </cell>
        </row>
        <row r="17589">
          <cell r="C17589" t="e">
            <v>#DIV/0!</v>
          </cell>
          <cell r="E17589" t="str">
            <v>N</v>
          </cell>
        </row>
        <row r="17590">
          <cell r="C17590" t="e">
            <v>#DIV/0!</v>
          </cell>
          <cell r="E17590" t="str">
            <v>N</v>
          </cell>
        </row>
        <row r="17591">
          <cell r="C17591" t="e">
            <v>#DIV/0!</v>
          </cell>
          <cell r="E17591" t="str">
            <v>N</v>
          </cell>
        </row>
        <row r="17592">
          <cell r="C17592" t="e">
            <v>#DIV/0!</v>
          </cell>
          <cell r="E17592" t="str">
            <v>N</v>
          </cell>
        </row>
        <row r="17593">
          <cell r="C17593" t="e">
            <v>#DIV/0!</v>
          </cell>
          <cell r="E17593" t="str">
            <v>N</v>
          </cell>
        </row>
        <row r="17594">
          <cell r="C17594" t="e">
            <v>#DIV/0!</v>
          </cell>
          <cell r="E17594" t="str">
            <v>N</v>
          </cell>
        </row>
        <row r="17595">
          <cell r="C17595" t="e">
            <v>#DIV/0!</v>
          </cell>
          <cell r="E17595" t="str">
            <v>N</v>
          </cell>
        </row>
        <row r="17596">
          <cell r="C17596" t="e">
            <v>#DIV/0!</v>
          </cell>
          <cell r="E17596" t="str">
            <v>N</v>
          </cell>
        </row>
        <row r="17597">
          <cell r="C17597" t="e">
            <v>#DIV/0!</v>
          </cell>
          <cell r="E17597" t="str">
            <v>N</v>
          </cell>
        </row>
        <row r="17598">
          <cell r="C17598" t="e">
            <v>#DIV/0!</v>
          </cell>
          <cell r="E17598" t="str">
            <v>N</v>
          </cell>
        </row>
        <row r="17599">
          <cell r="C17599" t="e">
            <v>#DIV/0!</v>
          </cell>
          <cell r="E17599" t="str">
            <v>N</v>
          </cell>
        </row>
        <row r="17600">
          <cell r="C17600" t="e">
            <v>#DIV/0!</v>
          </cell>
          <cell r="E17600" t="str">
            <v>N</v>
          </cell>
        </row>
        <row r="17601">
          <cell r="C17601" t="e">
            <v>#DIV/0!</v>
          </cell>
          <cell r="E17601" t="str">
            <v>N</v>
          </cell>
        </row>
        <row r="17602">
          <cell r="C17602" t="e">
            <v>#DIV/0!</v>
          </cell>
          <cell r="E17602" t="str">
            <v>N</v>
          </cell>
        </row>
        <row r="17603">
          <cell r="C17603" t="e">
            <v>#DIV/0!</v>
          </cell>
          <cell r="E17603" t="str">
            <v>N</v>
          </cell>
        </row>
        <row r="17604">
          <cell r="C17604" t="e">
            <v>#DIV/0!</v>
          </cell>
          <cell r="E17604" t="str">
            <v>N</v>
          </cell>
        </row>
        <row r="17605">
          <cell r="C17605" t="e">
            <v>#DIV/0!</v>
          </cell>
          <cell r="E17605" t="str">
            <v>N</v>
          </cell>
        </row>
        <row r="17606">
          <cell r="C17606" t="e">
            <v>#DIV/0!</v>
          </cell>
          <cell r="E17606" t="str">
            <v>N</v>
          </cell>
        </row>
        <row r="17607">
          <cell r="C17607" t="e">
            <v>#DIV/0!</v>
          </cell>
          <cell r="E17607" t="str">
            <v>N</v>
          </cell>
        </row>
        <row r="17608">
          <cell r="C17608" t="e">
            <v>#DIV/0!</v>
          </cell>
          <cell r="E17608" t="str">
            <v>N</v>
          </cell>
        </row>
        <row r="17609">
          <cell r="C17609" t="e">
            <v>#DIV/0!</v>
          </cell>
          <cell r="E17609" t="str">
            <v>N</v>
          </cell>
        </row>
        <row r="17610">
          <cell r="C17610" t="e">
            <v>#DIV/0!</v>
          </cell>
          <cell r="E17610" t="str">
            <v>N</v>
          </cell>
        </row>
        <row r="17611">
          <cell r="C17611" t="e">
            <v>#DIV/0!</v>
          </cell>
          <cell r="E17611" t="str">
            <v>N</v>
          </cell>
        </row>
        <row r="17612">
          <cell r="C17612" t="e">
            <v>#DIV/0!</v>
          </cell>
          <cell r="E17612" t="str">
            <v>N</v>
          </cell>
        </row>
        <row r="17613">
          <cell r="C17613" t="e">
            <v>#DIV/0!</v>
          </cell>
          <cell r="E17613" t="str">
            <v>N</v>
          </cell>
        </row>
        <row r="17614">
          <cell r="C17614" t="e">
            <v>#DIV/0!</v>
          </cell>
          <cell r="E17614" t="str">
            <v>N</v>
          </cell>
        </row>
        <row r="17615">
          <cell r="C17615" t="e">
            <v>#DIV/0!</v>
          </cell>
          <cell r="E17615" t="str">
            <v>N</v>
          </cell>
        </row>
        <row r="17616">
          <cell r="C17616" t="e">
            <v>#DIV/0!</v>
          </cell>
          <cell r="E17616" t="str">
            <v>N</v>
          </cell>
        </row>
        <row r="17617">
          <cell r="C17617" t="e">
            <v>#DIV/0!</v>
          </cell>
          <cell r="E17617" t="str">
            <v>N</v>
          </cell>
        </row>
        <row r="17618">
          <cell r="C17618" t="e">
            <v>#DIV/0!</v>
          </cell>
          <cell r="E17618" t="str">
            <v>N</v>
          </cell>
        </row>
        <row r="17619">
          <cell r="C17619" t="e">
            <v>#DIV/0!</v>
          </cell>
          <cell r="E17619" t="str">
            <v>N</v>
          </cell>
        </row>
        <row r="17620">
          <cell r="C17620" t="e">
            <v>#DIV/0!</v>
          </cell>
          <cell r="E17620" t="str">
            <v>N</v>
          </cell>
        </row>
        <row r="17621">
          <cell r="C17621" t="e">
            <v>#DIV/0!</v>
          </cell>
          <cell r="E17621" t="str">
            <v>N</v>
          </cell>
        </row>
        <row r="17622">
          <cell r="C17622" t="e">
            <v>#DIV/0!</v>
          </cell>
          <cell r="E17622" t="str">
            <v>N</v>
          </cell>
        </row>
        <row r="17623">
          <cell r="C17623" t="e">
            <v>#DIV/0!</v>
          </cell>
          <cell r="E17623" t="str">
            <v>N</v>
          </cell>
        </row>
        <row r="17624">
          <cell r="C17624" t="e">
            <v>#DIV/0!</v>
          </cell>
          <cell r="E17624" t="str">
            <v>N</v>
          </cell>
        </row>
        <row r="17625">
          <cell r="C17625" t="e">
            <v>#DIV/0!</v>
          </cell>
          <cell r="E17625" t="str">
            <v>N</v>
          </cell>
        </row>
        <row r="17626">
          <cell r="C17626" t="e">
            <v>#DIV/0!</v>
          </cell>
          <cell r="E17626" t="str">
            <v>N</v>
          </cell>
        </row>
        <row r="17627">
          <cell r="C17627" t="e">
            <v>#DIV/0!</v>
          </cell>
          <cell r="E17627" t="str">
            <v>N</v>
          </cell>
        </row>
        <row r="17628">
          <cell r="C17628" t="e">
            <v>#DIV/0!</v>
          </cell>
          <cell r="E17628" t="str">
            <v>N</v>
          </cell>
        </row>
        <row r="17629">
          <cell r="C17629" t="e">
            <v>#DIV/0!</v>
          </cell>
          <cell r="E17629" t="str">
            <v>N</v>
          </cell>
        </row>
        <row r="17630">
          <cell r="C17630" t="e">
            <v>#DIV/0!</v>
          </cell>
          <cell r="E17630" t="str">
            <v>N</v>
          </cell>
        </row>
        <row r="17631">
          <cell r="C17631" t="e">
            <v>#DIV/0!</v>
          </cell>
          <cell r="E17631" t="str">
            <v>N</v>
          </cell>
        </row>
        <row r="17632">
          <cell r="C17632" t="e">
            <v>#DIV/0!</v>
          </cell>
          <cell r="E17632" t="str">
            <v>N</v>
          </cell>
        </row>
        <row r="17633">
          <cell r="C17633" t="e">
            <v>#DIV/0!</v>
          </cell>
          <cell r="E17633" t="str">
            <v>N</v>
          </cell>
        </row>
        <row r="17634">
          <cell r="C17634" t="e">
            <v>#DIV/0!</v>
          </cell>
          <cell r="E17634" t="str">
            <v>N</v>
          </cell>
        </row>
        <row r="17635">
          <cell r="C17635" t="e">
            <v>#DIV/0!</v>
          </cell>
          <cell r="E17635" t="str">
            <v>N</v>
          </cell>
        </row>
        <row r="17636">
          <cell r="C17636" t="e">
            <v>#DIV/0!</v>
          </cell>
          <cell r="E17636" t="str">
            <v>N</v>
          </cell>
        </row>
        <row r="17637">
          <cell r="C17637" t="e">
            <v>#DIV/0!</v>
          </cell>
          <cell r="E17637" t="str">
            <v>N</v>
          </cell>
        </row>
        <row r="17638">
          <cell r="C17638" t="e">
            <v>#DIV/0!</v>
          </cell>
          <cell r="E17638" t="str">
            <v>N</v>
          </cell>
        </row>
        <row r="17639">
          <cell r="C17639" t="e">
            <v>#DIV/0!</v>
          </cell>
          <cell r="E17639" t="str">
            <v>N</v>
          </cell>
        </row>
        <row r="17640">
          <cell r="C17640" t="e">
            <v>#DIV/0!</v>
          </cell>
          <cell r="E17640" t="str">
            <v>N</v>
          </cell>
        </row>
        <row r="17641">
          <cell r="C17641" t="e">
            <v>#DIV/0!</v>
          </cell>
          <cell r="E17641" t="str">
            <v>N</v>
          </cell>
        </row>
        <row r="17642">
          <cell r="C17642" t="e">
            <v>#DIV/0!</v>
          </cell>
          <cell r="E17642" t="str">
            <v>N</v>
          </cell>
        </row>
        <row r="17643">
          <cell r="C17643" t="e">
            <v>#DIV/0!</v>
          </cell>
          <cell r="E17643" t="str">
            <v>N</v>
          </cell>
        </row>
        <row r="17644">
          <cell r="C17644" t="e">
            <v>#DIV/0!</v>
          </cell>
          <cell r="E17644" t="str">
            <v>N</v>
          </cell>
        </row>
        <row r="17645">
          <cell r="C17645" t="e">
            <v>#DIV/0!</v>
          </cell>
          <cell r="E17645" t="str">
            <v>N</v>
          </cell>
        </row>
        <row r="17646">
          <cell r="C17646" t="e">
            <v>#DIV/0!</v>
          </cell>
          <cell r="E17646" t="str">
            <v>N</v>
          </cell>
        </row>
        <row r="17647">
          <cell r="C17647" t="e">
            <v>#DIV/0!</v>
          </cell>
          <cell r="E17647" t="str">
            <v>N</v>
          </cell>
        </row>
        <row r="17648">
          <cell r="C17648" t="e">
            <v>#DIV/0!</v>
          </cell>
          <cell r="E17648" t="str">
            <v>N</v>
          </cell>
        </row>
        <row r="17649">
          <cell r="C17649" t="e">
            <v>#DIV/0!</v>
          </cell>
          <cell r="E17649" t="str">
            <v>N</v>
          </cell>
        </row>
        <row r="17650">
          <cell r="C17650" t="e">
            <v>#DIV/0!</v>
          </cell>
          <cell r="E17650" t="str">
            <v>N</v>
          </cell>
        </row>
        <row r="17651">
          <cell r="C17651" t="e">
            <v>#DIV/0!</v>
          </cell>
          <cell r="E17651" t="str">
            <v>N</v>
          </cell>
        </row>
        <row r="17652">
          <cell r="C17652" t="e">
            <v>#DIV/0!</v>
          </cell>
          <cell r="E17652" t="str">
            <v>N</v>
          </cell>
        </row>
        <row r="17653">
          <cell r="C17653" t="e">
            <v>#DIV/0!</v>
          </cell>
          <cell r="E17653" t="str">
            <v>N</v>
          </cell>
        </row>
        <row r="17654">
          <cell r="C17654" t="e">
            <v>#DIV/0!</v>
          </cell>
          <cell r="E17654" t="str">
            <v>N</v>
          </cell>
        </row>
        <row r="17655">
          <cell r="C17655" t="e">
            <v>#DIV/0!</v>
          </cell>
          <cell r="E17655" t="str">
            <v>N</v>
          </cell>
        </row>
        <row r="17656">
          <cell r="C17656" t="e">
            <v>#DIV/0!</v>
          </cell>
          <cell r="E17656" t="str">
            <v>N</v>
          </cell>
        </row>
        <row r="17657">
          <cell r="C17657" t="e">
            <v>#DIV/0!</v>
          </cell>
          <cell r="E17657" t="str">
            <v>N</v>
          </cell>
        </row>
        <row r="17658">
          <cell r="C17658" t="e">
            <v>#DIV/0!</v>
          </cell>
          <cell r="E17658" t="str">
            <v>N</v>
          </cell>
        </row>
        <row r="17659">
          <cell r="C17659" t="e">
            <v>#DIV/0!</v>
          </cell>
          <cell r="E17659" t="str">
            <v>N</v>
          </cell>
        </row>
        <row r="17660">
          <cell r="C17660" t="e">
            <v>#DIV/0!</v>
          </cell>
          <cell r="E17660" t="str">
            <v>N</v>
          </cell>
        </row>
        <row r="17661">
          <cell r="C17661" t="e">
            <v>#DIV/0!</v>
          </cell>
          <cell r="E17661" t="str">
            <v>N</v>
          </cell>
        </row>
        <row r="17662">
          <cell r="C17662" t="e">
            <v>#DIV/0!</v>
          </cell>
          <cell r="E17662" t="str">
            <v>N</v>
          </cell>
        </row>
        <row r="17663">
          <cell r="C17663" t="e">
            <v>#DIV/0!</v>
          </cell>
          <cell r="E17663" t="str">
            <v>N</v>
          </cell>
        </row>
        <row r="17664">
          <cell r="C17664" t="e">
            <v>#DIV/0!</v>
          </cell>
          <cell r="E17664" t="str">
            <v>N</v>
          </cell>
        </row>
        <row r="17665">
          <cell r="C17665" t="e">
            <v>#DIV/0!</v>
          </cell>
          <cell r="E17665" t="str">
            <v>N</v>
          </cell>
        </row>
        <row r="17666">
          <cell r="C17666" t="e">
            <v>#DIV/0!</v>
          </cell>
          <cell r="E17666" t="str">
            <v>N</v>
          </cell>
        </row>
        <row r="17667">
          <cell r="C17667" t="e">
            <v>#DIV/0!</v>
          </cell>
          <cell r="E17667" t="str">
            <v>N</v>
          </cell>
        </row>
        <row r="17668">
          <cell r="C17668" t="e">
            <v>#DIV/0!</v>
          </cell>
          <cell r="E17668" t="str">
            <v>N</v>
          </cell>
        </row>
        <row r="17669">
          <cell r="C17669" t="e">
            <v>#DIV/0!</v>
          </cell>
          <cell r="E17669" t="str">
            <v>N</v>
          </cell>
        </row>
        <row r="17670">
          <cell r="C17670" t="e">
            <v>#DIV/0!</v>
          </cell>
          <cell r="E17670" t="str">
            <v>N</v>
          </cell>
        </row>
        <row r="17671">
          <cell r="C17671" t="e">
            <v>#DIV/0!</v>
          </cell>
          <cell r="E17671" t="str">
            <v>N</v>
          </cell>
        </row>
        <row r="17672">
          <cell r="C17672" t="e">
            <v>#DIV/0!</v>
          </cell>
          <cell r="E17672" t="str">
            <v>N</v>
          </cell>
        </row>
        <row r="17673">
          <cell r="C17673" t="e">
            <v>#DIV/0!</v>
          </cell>
          <cell r="E17673" t="str">
            <v>N</v>
          </cell>
        </row>
        <row r="17674">
          <cell r="C17674" t="e">
            <v>#DIV/0!</v>
          </cell>
          <cell r="E17674" t="str">
            <v>N</v>
          </cell>
        </row>
        <row r="17675">
          <cell r="C17675" t="e">
            <v>#DIV/0!</v>
          </cell>
          <cell r="E17675" t="str">
            <v>N</v>
          </cell>
        </row>
        <row r="17676">
          <cell r="C17676" t="e">
            <v>#DIV/0!</v>
          </cell>
          <cell r="E17676" t="str">
            <v>N</v>
          </cell>
        </row>
        <row r="17677">
          <cell r="C17677" t="e">
            <v>#DIV/0!</v>
          </cell>
          <cell r="E17677" t="str">
            <v>N</v>
          </cell>
        </row>
        <row r="17678">
          <cell r="C17678" t="e">
            <v>#DIV/0!</v>
          </cell>
          <cell r="E17678" t="str">
            <v>N</v>
          </cell>
        </row>
        <row r="17679">
          <cell r="C17679" t="e">
            <v>#DIV/0!</v>
          </cell>
          <cell r="E17679" t="str">
            <v>N</v>
          </cell>
        </row>
        <row r="17680">
          <cell r="C17680" t="e">
            <v>#DIV/0!</v>
          </cell>
          <cell r="E17680" t="str">
            <v>N</v>
          </cell>
        </row>
        <row r="17681">
          <cell r="C17681" t="e">
            <v>#DIV/0!</v>
          </cell>
          <cell r="E17681" t="str">
            <v>N</v>
          </cell>
        </row>
        <row r="17682">
          <cell r="C17682" t="e">
            <v>#DIV/0!</v>
          </cell>
          <cell r="E17682" t="str">
            <v>N</v>
          </cell>
        </row>
        <row r="17683">
          <cell r="C17683" t="e">
            <v>#DIV/0!</v>
          </cell>
          <cell r="E17683" t="str">
            <v>N</v>
          </cell>
        </row>
        <row r="17684">
          <cell r="C17684" t="e">
            <v>#DIV/0!</v>
          </cell>
          <cell r="E17684" t="str">
            <v>N</v>
          </cell>
        </row>
        <row r="17685">
          <cell r="C17685" t="e">
            <v>#DIV/0!</v>
          </cell>
          <cell r="E17685" t="str">
            <v>N</v>
          </cell>
        </row>
        <row r="17686">
          <cell r="C17686" t="e">
            <v>#DIV/0!</v>
          </cell>
          <cell r="E17686" t="str">
            <v>N</v>
          </cell>
        </row>
        <row r="17687">
          <cell r="C17687" t="e">
            <v>#DIV/0!</v>
          </cell>
          <cell r="E17687" t="str">
            <v>N</v>
          </cell>
        </row>
        <row r="17688">
          <cell r="C17688" t="e">
            <v>#DIV/0!</v>
          </cell>
          <cell r="E17688" t="str">
            <v>N</v>
          </cell>
        </row>
        <row r="17689">
          <cell r="C17689" t="e">
            <v>#DIV/0!</v>
          </cell>
          <cell r="E17689" t="str">
            <v>N</v>
          </cell>
        </row>
        <row r="17690">
          <cell r="C17690" t="e">
            <v>#DIV/0!</v>
          </cell>
          <cell r="E17690" t="str">
            <v>N</v>
          </cell>
        </row>
        <row r="17691">
          <cell r="C17691" t="e">
            <v>#DIV/0!</v>
          </cell>
          <cell r="E17691" t="str">
            <v>N</v>
          </cell>
        </row>
        <row r="17692">
          <cell r="C17692" t="e">
            <v>#DIV/0!</v>
          </cell>
          <cell r="E17692" t="str">
            <v>N</v>
          </cell>
        </row>
        <row r="17693">
          <cell r="C17693" t="e">
            <v>#DIV/0!</v>
          </cell>
          <cell r="E17693" t="str">
            <v>N</v>
          </cell>
        </row>
        <row r="17694">
          <cell r="C17694" t="e">
            <v>#DIV/0!</v>
          </cell>
          <cell r="E17694" t="str">
            <v>N</v>
          </cell>
        </row>
        <row r="17695">
          <cell r="C17695" t="e">
            <v>#DIV/0!</v>
          </cell>
          <cell r="E17695" t="str">
            <v>N</v>
          </cell>
        </row>
        <row r="17696">
          <cell r="C17696" t="e">
            <v>#DIV/0!</v>
          </cell>
          <cell r="E17696" t="str">
            <v>N</v>
          </cell>
        </row>
        <row r="17697">
          <cell r="C17697" t="e">
            <v>#DIV/0!</v>
          </cell>
          <cell r="E17697" t="str">
            <v>N</v>
          </cell>
        </row>
        <row r="17698">
          <cell r="C17698" t="e">
            <v>#DIV/0!</v>
          </cell>
          <cell r="E17698" t="str">
            <v>N</v>
          </cell>
        </row>
        <row r="17699">
          <cell r="C17699" t="e">
            <v>#DIV/0!</v>
          </cell>
          <cell r="E17699" t="str">
            <v>N</v>
          </cell>
        </row>
        <row r="17700">
          <cell r="C17700" t="e">
            <v>#DIV/0!</v>
          </cell>
          <cell r="E17700" t="str">
            <v>N</v>
          </cell>
        </row>
        <row r="17701">
          <cell r="C17701" t="e">
            <v>#DIV/0!</v>
          </cell>
          <cell r="E17701" t="str">
            <v>N</v>
          </cell>
        </row>
        <row r="17702">
          <cell r="C17702" t="e">
            <v>#DIV/0!</v>
          </cell>
          <cell r="E17702" t="str">
            <v>N</v>
          </cell>
        </row>
        <row r="17703">
          <cell r="C17703" t="e">
            <v>#DIV/0!</v>
          </cell>
          <cell r="E17703" t="str">
            <v>N</v>
          </cell>
        </row>
        <row r="17704">
          <cell r="C17704" t="e">
            <v>#DIV/0!</v>
          </cell>
          <cell r="E17704" t="str">
            <v>N</v>
          </cell>
        </row>
        <row r="17705">
          <cell r="C17705" t="e">
            <v>#DIV/0!</v>
          </cell>
          <cell r="E17705" t="str">
            <v>N</v>
          </cell>
        </row>
        <row r="17706">
          <cell r="C17706" t="e">
            <v>#DIV/0!</v>
          </cell>
          <cell r="E17706" t="str">
            <v>N</v>
          </cell>
        </row>
        <row r="17707">
          <cell r="C17707" t="e">
            <v>#DIV/0!</v>
          </cell>
          <cell r="E17707" t="str">
            <v>N</v>
          </cell>
        </row>
        <row r="17708">
          <cell r="C17708" t="e">
            <v>#DIV/0!</v>
          </cell>
          <cell r="E17708" t="str">
            <v>N</v>
          </cell>
        </row>
        <row r="17709">
          <cell r="C17709" t="e">
            <v>#DIV/0!</v>
          </cell>
          <cell r="E17709" t="str">
            <v>N</v>
          </cell>
        </row>
        <row r="17710">
          <cell r="C17710" t="e">
            <v>#DIV/0!</v>
          </cell>
          <cell r="E17710" t="str">
            <v>N</v>
          </cell>
        </row>
        <row r="17711">
          <cell r="C17711" t="e">
            <v>#DIV/0!</v>
          </cell>
          <cell r="E17711" t="str">
            <v>N</v>
          </cell>
        </row>
        <row r="17712">
          <cell r="C17712" t="e">
            <v>#DIV/0!</v>
          </cell>
          <cell r="E17712" t="str">
            <v>N</v>
          </cell>
        </row>
        <row r="17713">
          <cell r="C17713" t="e">
            <v>#DIV/0!</v>
          </cell>
          <cell r="E17713" t="str">
            <v>N</v>
          </cell>
        </row>
        <row r="17714">
          <cell r="C17714" t="e">
            <v>#DIV/0!</v>
          </cell>
          <cell r="E17714" t="str">
            <v>N</v>
          </cell>
        </row>
        <row r="17715">
          <cell r="C17715" t="e">
            <v>#DIV/0!</v>
          </cell>
          <cell r="E17715" t="str">
            <v>N</v>
          </cell>
        </row>
        <row r="17716">
          <cell r="C17716" t="e">
            <v>#DIV/0!</v>
          </cell>
          <cell r="E17716" t="str">
            <v>N</v>
          </cell>
        </row>
        <row r="17717">
          <cell r="C17717" t="e">
            <v>#DIV/0!</v>
          </cell>
          <cell r="E17717" t="str">
            <v>N</v>
          </cell>
        </row>
        <row r="17718">
          <cell r="C17718" t="e">
            <v>#DIV/0!</v>
          </cell>
          <cell r="E17718" t="str">
            <v>N</v>
          </cell>
        </row>
        <row r="17719">
          <cell r="C17719" t="e">
            <v>#DIV/0!</v>
          </cell>
          <cell r="E17719" t="str">
            <v>N</v>
          </cell>
        </row>
        <row r="17720">
          <cell r="C17720" t="e">
            <v>#DIV/0!</v>
          </cell>
          <cell r="E17720" t="str">
            <v>N</v>
          </cell>
        </row>
        <row r="17721">
          <cell r="C17721" t="e">
            <v>#DIV/0!</v>
          </cell>
          <cell r="E17721" t="str">
            <v>N</v>
          </cell>
        </row>
        <row r="17722">
          <cell r="C17722" t="e">
            <v>#DIV/0!</v>
          </cell>
          <cell r="E17722" t="str">
            <v>N</v>
          </cell>
        </row>
        <row r="17723">
          <cell r="C17723" t="e">
            <v>#DIV/0!</v>
          </cell>
          <cell r="E17723" t="str">
            <v>N</v>
          </cell>
        </row>
        <row r="17724">
          <cell r="C17724" t="e">
            <v>#DIV/0!</v>
          </cell>
          <cell r="E17724" t="str">
            <v>N</v>
          </cell>
        </row>
        <row r="17725">
          <cell r="C17725" t="e">
            <v>#DIV/0!</v>
          </cell>
          <cell r="E17725" t="str">
            <v>N</v>
          </cell>
        </row>
        <row r="17726">
          <cell r="C17726" t="e">
            <v>#DIV/0!</v>
          </cell>
          <cell r="E17726" t="str">
            <v>N</v>
          </cell>
        </row>
        <row r="17727">
          <cell r="C17727" t="e">
            <v>#DIV/0!</v>
          </cell>
          <cell r="E17727" t="str">
            <v>N</v>
          </cell>
        </row>
        <row r="17728">
          <cell r="C17728" t="e">
            <v>#DIV/0!</v>
          </cell>
          <cell r="E17728" t="str">
            <v>N</v>
          </cell>
        </row>
        <row r="17729">
          <cell r="C17729" t="e">
            <v>#DIV/0!</v>
          </cell>
          <cell r="E17729" t="str">
            <v>N</v>
          </cell>
        </row>
        <row r="17730">
          <cell r="C17730" t="e">
            <v>#DIV/0!</v>
          </cell>
          <cell r="E17730" t="str">
            <v>N</v>
          </cell>
        </row>
        <row r="17731">
          <cell r="C17731" t="e">
            <v>#DIV/0!</v>
          </cell>
          <cell r="E17731" t="str">
            <v>N</v>
          </cell>
        </row>
        <row r="17732">
          <cell r="C17732" t="e">
            <v>#DIV/0!</v>
          </cell>
          <cell r="E17732" t="str">
            <v>N</v>
          </cell>
        </row>
        <row r="17733">
          <cell r="C17733" t="e">
            <v>#DIV/0!</v>
          </cell>
          <cell r="E17733" t="str">
            <v>N</v>
          </cell>
        </row>
        <row r="17734">
          <cell r="C17734" t="e">
            <v>#DIV/0!</v>
          </cell>
          <cell r="E17734" t="str">
            <v>N</v>
          </cell>
        </row>
        <row r="17735">
          <cell r="C17735" t="e">
            <v>#DIV/0!</v>
          </cell>
          <cell r="E17735" t="str">
            <v>N</v>
          </cell>
        </row>
        <row r="17736">
          <cell r="C17736" t="e">
            <v>#DIV/0!</v>
          </cell>
          <cell r="E17736" t="str">
            <v>N</v>
          </cell>
        </row>
        <row r="17737">
          <cell r="C17737" t="e">
            <v>#DIV/0!</v>
          </cell>
          <cell r="E17737" t="str">
            <v>N</v>
          </cell>
        </row>
        <row r="17738">
          <cell r="C17738" t="e">
            <v>#DIV/0!</v>
          </cell>
          <cell r="E17738" t="str">
            <v>N</v>
          </cell>
        </row>
        <row r="17739">
          <cell r="C17739" t="e">
            <v>#DIV/0!</v>
          </cell>
          <cell r="E17739" t="str">
            <v>N</v>
          </cell>
        </row>
        <row r="17740">
          <cell r="C17740" t="e">
            <v>#DIV/0!</v>
          </cell>
          <cell r="E17740" t="str">
            <v>N</v>
          </cell>
        </row>
        <row r="17741">
          <cell r="C17741" t="e">
            <v>#DIV/0!</v>
          </cell>
          <cell r="E17741" t="str">
            <v>N</v>
          </cell>
        </row>
        <row r="17742">
          <cell r="C17742" t="e">
            <v>#DIV/0!</v>
          </cell>
          <cell r="E17742" t="str">
            <v>N</v>
          </cell>
        </row>
        <row r="17743">
          <cell r="C17743" t="e">
            <v>#DIV/0!</v>
          </cell>
          <cell r="E17743" t="str">
            <v>N</v>
          </cell>
        </row>
        <row r="17744">
          <cell r="C17744" t="e">
            <v>#DIV/0!</v>
          </cell>
          <cell r="E17744" t="str">
            <v>N</v>
          </cell>
        </row>
        <row r="17745">
          <cell r="C17745" t="e">
            <v>#DIV/0!</v>
          </cell>
          <cell r="E17745" t="str">
            <v>N</v>
          </cell>
        </row>
        <row r="17746">
          <cell r="C17746" t="e">
            <v>#DIV/0!</v>
          </cell>
          <cell r="E17746" t="str">
            <v>N</v>
          </cell>
        </row>
        <row r="17747">
          <cell r="C17747" t="e">
            <v>#DIV/0!</v>
          </cell>
          <cell r="E17747" t="str">
            <v>N</v>
          </cell>
        </row>
        <row r="17748">
          <cell r="C17748" t="e">
            <v>#DIV/0!</v>
          </cell>
          <cell r="E17748" t="str">
            <v>N</v>
          </cell>
        </row>
        <row r="17749">
          <cell r="C17749" t="e">
            <v>#DIV/0!</v>
          </cell>
          <cell r="E17749" t="str">
            <v>N</v>
          </cell>
        </row>
        <row r="17750">
          <cell r="C17750" t="e">
            <v>#DIV/0!</v>
          </cell>
          <cell r="E17750" t="str">
            <v>N</v>
          </cell>
        </row>
        <row r="17751">
          <cell r="C17751" t="e">
            <v>#DIV/0!</v>
          </cell>
          <cell r="E17751" t="str">
            <v>N</v>
          </cell>
        </row>
        <row r="17752">
          <cell r="C17752" t="e">
            <v>#DIV/0!</v>
          </cell>
          <cell r="E17752" t="str">
            <v>N</v>
          </cell>
        </row>
        <row r="17753">
          <cell r="C17753" t="e">
            <v>#DIV/0!</v>
          </cell>
          <cell r="E17753" t="str">
            <v>N</v>
          </cell>
        </row>
        <row r="17754">
          <cell r="C17754" t="e">
            <v>#DIV/0!</v>
          </cell>
          <cell r="E17754" t="str">
            <v>N</v>
          </cell>
        </row>
        <row r="17755">
          <cell r="C17755" t="e">
            <v>#DIV/0!</v>
          </cell>
          <cell r="E17755" t="str">
            <v>N</v>
          </cell>
        </row>
        <row r="17756">
          <cell r="C17756" t="e">
            <v>#DIV/0!</v>
          </cell>
          <cell r="E17756" t="str">
            <v>N</v>
          </cell>
        </row>
        <row r="17757">
          <cell r="C17757" t="e">
            <v>#DIV/0!</v>
          </cell>
          <cell r="E17757" t="str">
            <v>N</v>
          </cell>
        </row>
        <row r="17758">
          <cell r="C17758" t="e">
            <v>#DIV/0!</v>
          </cell>
          <cell r="E17758" t="str">
            <v>N</v>
          </cell>
        </row>
        <row r="17759">
          <cell r="C17759" t="e">
            <v>#DIV/0!</v>
          </cell>
          <cell r="E17759" t="str">
            <v>N</v>
          </cell>
        </row>
        <row r="17760">
          <cell r="C17760" t="e">
            <v>#DIV/0!</v>
          </cell>
          <cell r="E17760" t="str">
            <v>N</v>
          </cell>
        </row>
        <row r="17761">
          <cell r="C17761" t="e">
            <v>#DIV/0!</v>
          </cell>
          <cell r="E17761" t="str">
            <v>N</v>
          </cell>
        </row>
        <row r="17762">
          <cell r="C17762" t="e">
            <v>#DIV/0!</v>
          </cell>
          <cell r="E17762" t="str">
            <v>N</v>
          </cell>
        </row>
        <row r="17763">
          <cell r="C17763" t="e">
            <v>#DIV/0!</v>
          </cell>
          <cell r="E17763" t="str">
            <v>N</v>
          </cell>
        </row>
        <row r="17764">
          <cell r="C17764" t="e">
            <v>#DIV/0!</v>
          </cell>
          <cell r="E17764" t="str">
            <v>N</v>
          </cell>
        </row>
        <row r="17765">
          <cell r="C17765" t="e">
            <v>#DIV/0!</v>
          </cell>
          <cell r="E17765" t="str">
            <v>N</v>
          </cell>
        </row>
        <row r="17766">
          <cell r="C17766" t="e">
            <v>#DIV/0!</v>
          </cell>
          <cell r="E17766" t="str">
            <v>N</v>
          </cell>
        </row>
        <row r="17767">
          <cell r="C17767" t="e">
            <v>#DIV/0!</v>
          </cell>
          <cell r="E17767" t="str">
            <v>N</v>
          </cell>
        </row>
        <row r="17768">
          <cell r="C17768" t="e">
            <v>#DIV/0!</v>
          </cell>
          <cell r="E17768" t="str">
            <v>N</v>
          </cell>
        </row>
        <row r="17769">
          <cell r="C17769" t="e">
            <v>#DIV/0!</v>
          </cell>
          <cell r="E17769" t="str">
            <v>N</v>
          </cell>
        </row>
        <row r="17770">
          <cell r="C17770" t="e">
            <v>#DIV/0!</v>
          </cell>
          <cell r="E17770" t="str">
            <v>N</v>
          </cell>
        </row>
        <row r="17771">
          <cell r="C17771" t="e">
            <v>#DIV/0!</v>
          </cell>
          <cell r="E17771" t="str">
            <v>N</v>
          </cell>
        </row>
        <row r="17772">
          <cell r="C17772" t="e">
            <v>#DIV/0!</v>
          </cell>
          <cell r="E17772" t="str">
            <v>N</v>
          </cell>
        </row>
        <row r="17773">
          <cell r="C17773" t="e">
            <v>#DIV/0!</v>
          </cell>
          <cell r="E17773" t="str">
            <v>N</v>
          </cell>
        </row>
        <row r="17774">
          <cell r="C17774" t="e">
            <v>#DIV/0!</v>
          </cell>
          <cell r="E17774" t="str">
            <v>N</v>
          </cell>
        </row>
        <row r="17775">
          <cell r="C17775" t="e">
            <v>#DIV/0!</v>
          </cell>
          <cell r="E17775" t="str">
            <v>N</v>
          </cell>
        </row>
        <row r="17776">
          <cell r="C17776" t="e">
            <v>#DIV/0!</v>
          </cell>
          <cell r="E17776" t="str">
            <v>N</v>
          </cell>
        </row>
        <row r="17777">
          <cell r="C17777" t="e">
            <v>#DIV/0!</v>
          </cell>
          <cell r="E17777" t="str">
            <v>N</v>
          </cell>
        </row>
        <row r="17778">
          <cell r="C17778" t="e">
            <v>#DIV/0!</v>
          </cell>
          <cell r="E17778" t="str">
            <v>N</v>
          </cell>
        </row>
        <row r="17779">
          <cell r="C17779" t="e">
            <v>#DIV/0!</v>
          </cell>
          <cell r="E17779" t="str">
            <v>N</v>
          </cell>
        </row>
        <row r="17780">
          <cell r="C17780" t="e">
            <v>#DIV/0!</v>
          </cell>
          <cell r="E17780" t="str">
            <v>N</v>
          </cell>
        </row>
        <row r="17781">
          <cell r="C17781" t="e">
            <v>#DIV/0!</v>
          </cell>
          <cell r="E17781" t="str">
            <v>N</v>
          </cell>
        </row>
        <row r="17782">
          <cell r="C17782" t="e">
            <v>#DIV/0!</v>
          </cell>
          <cell r="E17782" t="str">
            <v>N</v>
          </cell>
        </row>
        <row r="17783">
          <cell r="C17783" t="e">
            <v>#DIV/0!</v>
          </cell>
          <cell r="E17783" t="str">
            <v>N</v>
          </cell>
        </row>
        <row r="17784">
          <cell r="C17784" t="e">
            <v>#DIV/0!</v>
          </cell>
          <cell r="E17784" t="str">
            <v>N</v>
          </cell>
        </row>
        <row r="17785">
          <cell r="C17785" t="e">
            <v>#DIV/0!</v>
          </cell>
          <cell r="E17785" t="str">
            <v>N</v>
          </cell>
        </row>
        <row r="17786">
          <cell r="C17786" t="e">
            <v>#DIV/0!</v>
          </cell>
          <cell r="E17786" t="str">
            <v>N</v>
          </cell>
        </row>
        <row r="17787">
          <cell r="C17787" t="e">
            <v>#DIV/0!</v>
          </cell>
          <cell r="E17787" t="str">
            <v>N</v>
          </cell>
        </row>
        <row r="17788">
          <cell r="C17788" t="e">
            <v>#DIV/0!</v>
          </cell>
          <cell r="E17788" t="str">
            <v>N</v>
          </cell>
        </row>
        <row r="17789">
          <cell r="C17789" t="e">
            <v>#DIV/0!</v>
          </cell>
          <cell r="E17789" t="str">
            <v>N</v>
          </cell>
        </row>
        <row r="17790">
          <cell r="C17790" t="e">
            <v>#DIV/0!</v>
          </cell>
          <cell r="E17790" t="str">
            <v>N</v>
          </cell>
        </row>
        <row r="17791">
          <cell r="C17791" t="e">
            <v>#DIV/0!</v>
          </cell>
          <cell r="E17791" t="str">
            <v>N</v>
          </cell>
        </row>
        <row r="17792">
          <cell r="C17792" t="e">
            <v>#DIV/0!</v>
          </cell>
          <cell r="E17792" t="str">
            <v>N</v>
          </cell>
        </row>
        <row r="17793">
          <cell r="C17793" t="e">
            <v>#DIV/0!</v>
          </cell>
          <cell r="E17793" t="str">
            <v>N</v>
          </cell>
        </row>
        <row r="17794">
          <cell r="C17794" t="e">
            <v>#DIV/0!</v>
          </cell>
          <cell r="E17794" t="str">
            <v>N</v>
          </cell>
        </row>
        <row r="17795">
          <cell r="C17795" t="e">
            <v>#DIV/0!</v>
          </cell>
          <cell r="E17795" t="str">
            <v>N</v>
          </cell>
        </row>
        <row r="17796">
          <cell r="C17796" t="e">
            <v>#DIV/0!</v>
          </cell>
          <cell r="E17796" t="str">
            <v>N</v>
          </cell>
        </row>
        <row r="17797">
          <cell r="C17797" t="e">
            <v>#DIV/0!</v>
          </cell>
          <cell r="E17797" t="str">
            <v>N</v>
          </cell>
        </row>
        <row r="17798">
          <cell r="C17798" t="e">
            <v>#DIV/0!</v>
          </cell>
          <cell r="E17798" t="str">
            <v>N</v>
          </cell>
        </row>
        <row r="17799">
          <cell r="C17799" t="e">
            <v>#DIV/0!</v>
          </cell>
          <cell r="E17799" t="str">
            <v>N</v>
          </cell>
        </row>
        <row r="17800">
          <cell r="C17800" t="e">
            <v>#DIV/0!</v>
          </cell>
          <cell r="E17800" t="str">
            <v>N</v>
          </cell>
        </row>
        <row r="17801">
          <cell r="C17801" t="e">
            <v>#DIV/0!</v>
          </cell>
          <cell r="E17801" t="str">
            <v>N</v>
          </cell>
        </row>
        <row r="17802">
          <cell r="C17802" t="e">
            <v>#DIV/0!</v>
          </cell>
          <cell r="E17802" t="str">
            <v>N</v>
          </cell>
        </row>
        <row r="17803">
          <cell r="C17803" t="e">
            <v>#DIV/0!</v>
          </cell>
          <cell r="E17803" t="str">
            <v>N</v>
          </cell>
        </row>
        <row r="17804">
          <cell r="C17804" t="e">
            <v>#DIV/0!</v>
          </cell>
          <cell r="E17804" t="str">
            <v>N</v>
          </cell>
        </row>
        <row r="17805">
          <cell r="C17805" t="e">
            <v>#DIV/0!</v>
          </cell>
          <cell r="E17805" t="str">
            <v>N</v>
          </cell>
        </row>
        <row r="17806">
          <cell r="C17806" t="e">
            <v>#DIV/0!</v>
          </cell>
          <cell r="E17806" t="str">
            <v>N</v>
          </cell>
        </row>
        <row r="17807">
          <cell r="C17807" t="e">
            <v>#DIV/0!</v>
          </cell>
          <cell r="E17807" t="str">
            <v>N</v>
          </cell>
        </row>
        <row r="17808">
          <cell r="C17808" t="e">
            <v>#DIV/0!</v>
          </cell>
          <cell r="E17808" t="str">
            <v>N</v>
          </cell>
        </row>
        <row r="17809">
          <cell r="C17809" t="e">
            <v>#DIV/0!</v>
          </cell>
          <cell r="E17809" t="str">
            <v>N</v>
          </cell>
        </row>
        <row r="17810">
          <cell r="C17810" t="e">
            <v>#DIV/0!</v>
          </cell>
          <cell r="E17810" t="str">
            <v>N</v>
          </cell>
        </row>
        <row r="17811">
          <cell r="C17811" t="e">
            <v>#DIV/0!</v>
          </cell>
          <cell r="E17811" t="str">
            <v>N</v>
          </cell>
        </row>
        <row r="17812">
          <cell r="C17812" t="e">
            <v>#DIV/0!</v>
          </cell>
          <cell r="E17812" t="str">
            <v>N</v>
          </cell>
        </row>
        <row r="17813">
          <cell r="C17813" t="e">
            <v>#DIV/0!</v>
          </cell>
          <cell r="E17813" t="str">
            <v>N</v>
          </cell>
        </row>
        <row r="17814">
          <cell r="C17814" t="e">
            <v>#DIV/0!</v>
          </cell>
          <cell r="E17814" t="str">
            <v>N</v>
          </cell>
        </row>
        <row r="17815">
          <cell r="C17815" t="e">
            <v>#DIV/0!</v>
          </cell>
          <cell r="E17815" t="str">
            <v>N</v>
          </cell>
        </row>
        <row r="17816">
          <cell r="C17816" t="e">
            <v>#DIV/0!</v>
          </cell>
          <cell r="E17816" t="str">
            <v>N</v>
          </cell>
        </row>
        <row r="17817">
          <cell r="C17817" t="e">
            <v>#DIV/0!</v>
          </cell>
          <cell r="E17817" t="str">
            <v>N</v>
          </cell>
        </row>
        <row r="17818">
          <cell r="C17818" t="e">
            <v>#DIV/0!</v>
          </cell>
          <cell r="E17818" t="str">
            <v>N</v>
          </cell>
        </row>
        <row r="17819">
          <cell r="C17819" t="e">
            <v>#DIV/0!</v>
          </cell>
          <cell r="E17819" t="str">
            <v>N</v>
          </cell>
        </row>
        <row r="17820">
          <cell r="C17820" t="e">
            <v>#DIV/0!</v>
          </cell>
          <cell r="E17820" t="str">
            <v>N</v>
          </cell>
        </row>
        <row r="17821">
          <cell r="C17821" t="e">
            <v>#DIV/0!</v>
          </cell>
          <cell r="E17821" t="str">
            <v>N</v>
          </cell>
        </row>
        <row r="17822">
          <cell r="C17822" t="e">
            <v>#DIV/0!</v>
          </cell>
          <cell r="E17822" t="str">
            <v>N</v>
          </cell>
        </row>
        <row r="17823">
          <cell r="C17823" t="e">
            <v>#DIV/0!</v>
          </cell>
          <cell r="E17823" t="str">
            <v>N</v>
          </cell>
        </row>
        <row r="17824">
          <cell r="C17824" t="e">
            <v>#DIV/0!</v>
          </cell>
          <cell r="E17824" t="str">
            <v>N</v>
          </cell>
        </row>
        <row r="17825">
          <cell r="C17825" t="e">
            <v>#DIV/0!</v>
          </cell>
          <cell r="E17825" t="str">
            <v>N</v>
          </cell>
        </row>
        <row r="17826">
          <cell r="C17826" t="e">
            <v>#DIV/0!</v>
          </cell>
          <cell r="E17826" t="str">
            <v>N</v>
          </cell>
        </row>
        <row r="17827">
          <cell r="C17827" t="e">
            <v>#DIV/0!</v>
          </cell>
          <cell r="E17827" t="str">
            <v>N</v>
          </cell>
        </row>
        <row r="17828">
          <cell r="C17828" t="e">
            <v>#DIV/0!</v>
          </cell>
          <cell r="E17828" t="str">
            <v>N</v>
          </cell>
        </row>
        <row r="17829">
          <cell r="C17829" t="e">
            <v>#DIV/0!</v>
          </cell>
          <cell r="E17829" t="str">
            <v>N</v>
          </cell>
        </row>
        <row r="17830">
          <cell r="C17830" t="e">
            <v>#DIV/0!</v>
          </cell>
          <cell r="E17830" t="str">
            <v>N</v>
          </cell>
        </row>
        <row r="17831">
          <cell r="C17831" t="e">
            <v>#DIV/0!</v>
          </cell>
          <cell r="E17831" t="str">
            <v>N</v>
          </cell>
        </row>
        <row r="17832">
          <cell r="C17832" t="e">
            <v>#DIV/0!</v>
          </cell>
          <cell r="E17832" t="str">
            <v>N</v>
          </cell>
        </row>
        <row r="17833">
          <cell r="C17833" t="e">
            <v>#DIV/0!</v>
          </cell>
          <cell r="E17833" t="str">
            <v>N</v>
          </cell>
        </row>
        <row r="17834">
          <cell r="C17834" t="e">
            <v>#DIV/0!</v>
          </cell>
          <cell r="E17834" t="str">
            <v>N</v>
          </cell>
        </row>
        <row r="17835">
          <cell r="C17835" t="e">
            <v>#DIV/0!</v>
          </cell>
          <cell r="E17835" t="str">
            <v>N</v>
          </cell>
        </row>
        <row r="17836">
          <cell r="C17836" t="e">
            <v>#DIV/0!</v>
          </cell>
          <cell r="E17836" t="str">
            <v>N</v>
          </cell>
        </row>
        <row r="17837">
          <cell r="C17837" t="e">
            <v>#DIV/0!</v>
          </cell>
          <cell r="E17837" t="str">
            <v>N</v>
          </cell>
        </row>
        <row r="17838">
          <cell r="C17838" t="e">
            <v>#DIV/0!</v>
          </cell>
          <cell r="E17838" t="str">
            <v>N</v>
          </cell>
        </row>
        <row r="17839">
          <cell r="C17839" t="e">
            <v>#DIV/0!</v>
          </cell>
          <cell r="E17839" t="str">
            <v>N</v>
          </cell>
        </row>
        <row r="17840">
          <cell r="C17840" t="e">
            <v>#DIV/0!</v>
          </cell>
          <cell r="E17840" t="str">
            <v>N</v>
          </cell>
        </row>
        <row r="17841">
          <cell r="C17841" t="e">
            <v>#DIV/0!</v>
          </cell>
          <cell r="E17841" t="str">
            <v>N</v>
          </cell>
        </row>
        <row r="17842">
          <cell r="C17842" t="e">
            <v>#DIV/0!</v>
          </cell>
          <cell r="E17842" t="str">
            <v>N</v>
          </cell>
        </row>
        <row r="17843">
          <cell r="C17843" t="e">
            <v>#DIV/0!</v>
          </cell>
          <cell r="E17843" t="str">
            <v>N</v>
          </cell>
        </row>
        <row r="17844">
          <cell r="C17844" t="e">
            <v>#DIV/0!</v>
          </cell>
          <cell r="E17844" t="str">
            <v>N</v>
          </cell>
        </row>
        <row r="17845">
          <cell r="C17845" t="e">
            <v>#DIV/0!</v>
          </cell>
          <cell r="E17845" t="str">
            <v>N</v>
          </cell>
        </row>
        <row r="17846">
          <cell r="C17846" t="e">
            <v>#DIV/0!</v>
          </cell>
          <cell r="E17846" t="str">
            <v>N</v>
          </cell>
        </row>
        <row r="17847">
          <cell r="C17847" t="e">
            <v>#DIV/0!</v>
          </cell>
          <cell r="E17847" t="str">
            <v>N</v>
          </cell>
        </row>
        <row r="17848">
          <cell r="C17848" t="e">
            <v>#DIV/0!</v>
          </cell>
          <cell r="E17848" t="str">
            <v>N</v>
          </cell>
        </row>
        <row r="17849">
          <cell r="C17849" t="e">
            <v>#DIV/0!</v>
          </cell>
          <cell r="E17849" t="str">
            <v>N</v>
          </cell>
        </row>
        <row r="17850">
          <cell r="C17850" t="e">
            <v>#DIV/0!</v>
          </cell>
          <cell r="E17850" t="str">
            <v>N</v>
          </cell>
        </row>
        <row r="17851">
          <cell r="C17851" t="e">
            <v>#DIV/0!</v>
          </cell>
          <cell r="E17851" t="str">
            <v>N</v>
          </cell>
        </row>
        <row r="17852">
          <cell r="C17852" t="e">
            <v>#DIV/0!</v>
          </cell>
          <cell r="E17852" t="str">
            <v>N</v>
          </cell>
        </row>
        <row r="17853">
          <cell r="C17853" t="e">
            <v>#DIV/0!</v>
          </cell>
          <cell r="E17853" t="str">
            <v>N</v>
          </cell>
        </row>
        <row r="17854">
          <cell r="C17854" t="e">
            <v>#DIV/0!</v>
          </cell>
          <cell r="E17854" t="str">
            <v>N</v>
          </cell>
        </row>
        <row r="17855">
          <cell r="C17855" t="e">
            <v>#DIV/0!</v>
          </cell>
          <cell r="E17855" t="str">
            <v>N</v>
          </cell>
        </row>
        <row r="17856">
          <cell r="C17856" t="e">
            <v>#DIV/0!</v>
          </cell>
          <cell r="E17856" t="str">
            <v>N</v>
          </cell>
        </row>
        <row r="17857">
          <cell r="C17857" t="e">
            <v>#DIV/0!</v>
          </cell>
          <cell r="E17857" t="str">
            <v>N</v>
          </cell>
        </row>
        <row r="17858">
          <cell r="C17858" t="e">
            <v>#DIV/0!</v>
          </cell>
          <cell r="E17858" t="str">
            <v>N</v>
          </cell>
        </row>
        <row r="17859">
          <cell r="C17859" t="e">
            <v>#DIV/0!</v>
          </cell>
          <cell r="E17859" t="str">
            <v>N</v>
          </cell>
        </row>
        <row r="17860">
          <cell r="C17860" t="e">
            <v>#DIV/0!</v>
          </cell>
          <cell r="E17860" t="str">
            <v>N</v>
          </cell>
        </row>
        <row r="17861">
          <cell r="C17861" t="e">
            <v>#DIV/0!</v>
          </cell>
          <cell r="E17861" t="str">
            <v>N</v>
          </cell>
        </row>
        <row r="17862">
          <cell r="C17862" t="e">
            <v>#DIV/0!</v>
          </cell>
          <cell r="E17862" t="str">
            <v>N</v>
          </cell>
        </row>
        <row r="17863">
          <cell r="C17863" t="e">
            <v>#DIV/0!</v>
          </cell>
          <cell r="E17863" t="str">
            <v>N</v>
          </cell>
        </row>
        <row r="17864">
          <cell r="C17864" t="e">
            <v>#DIV/0!</v>
          </cell>
          <cell r="E17864" t="str">
            <v>N</v>
          </cell>
        </row>
        <row r="17865">
          <cell r="C17865" t="e">
            <v>#DIV/0!</v>
          </cell>
          <cell r="E17865" t="str">
            <v>N</v>
          </cell>
        </row>
        <row r="17866">
          <cell r="C17866" t="e">
            <v>#DIV/0!</v>
          </cell>
          <cell r="E17866" t="str">
            <v>N</v>
          </cell>
        </row>
        <row r="17867">
          <cell r="C17867" t="e">
            <v>#DIV/0!</v>
          </cell>
          <cell r="E17867" t="str">
            <v>N</v>
          </cell>
        </row>
        <row r="17868">
          <cell r="C17868" t="e">
            <v>#DIV/0!</v>
          </cell>
          <cell r="E17868" t="str">
            <v>N</v>
          </cell>
        </row>
        <row r="17869">
          <cell r="C17869" t="e">
            <v>#DIV/0!</v>
          </cell>
          <cell r="E17869" t="str">
            <v>N</v>
          </cell>
        </row>
        <row r="17870">
          <cell r="C17870" t="e">
            <v>#DIV/0!</v>
          </cell>
          <cell r="E17870" t="str">
            <v>N</v>
          </cell>
        </row>
        <row r="17871">
          <cell r="C17871" t="e">
            <v>#DIV/0!</v>
          </cell>
          <cell r="E17871" t="str">
            <v>N</v>
          </cell>
        </row>
        <row r="17872">
          <cell r="C17872" t="e">
            <v>#DIV/0!</v>
          </cell>
          <cell r="E17872" t="str">
            <v>N</v>
          </cell>
        </row>
        <row r="17873">
          <cell r="C17873" t="e">
            <v>#DIV/0!</v>
          </cell>
          <cell r="E17873" t="str">
            <v>N</v>
          </cell>
        </row>
        <row r="17874">
          <cell r="C17874" t="e">
            <v>#DIV/0!</v>
          </cell>
          <cell r="E17874" t="str">
            <v>N</v>
          </cell>
        </row>
        <row r="17875">
          <cell r="C17875" t="e">
            <v>#DIV/0!</v>
          </cell>
          <cell r="E17875" t="str">
            <v>N</v>
          </cell>
        </row>
        <row r="17876">
          <cell r="C17876" t="e">
            <v>#DIV/0!</v>
          </cell>
          <cell r="E17876" t="str">
            <v>N</v>
          </cell>
        </row>
        <row r="17877">
          <cell r="C17877" t="e">
            <v>#DIV/0!</v>
          </cell>
          <cell r="E17877" t="str">
            <v>N</v>
          </cell>
        </row>
        <row r="17878">
          <cell r="C17878" t="e">
            <v>#DIV/0!</v>
          </cell>
          <cell r="E17878" t="str">
            <v>N</v>
          </cell>
        </row>
        <row r="17879">
          <cell r="C17879" t="e">
            <v>#DIV/0!</v>
          </cell>
          <cell r="E17879" t="str">
            <v>N</v>
          </cell>
        </row>
        <row r="17880">
          <cell r="C17880" t="e">
            <v>#DIV/0!</v>
          </cell>
          <cell r="E17880" t="str">
            <v>N</v>
          </cell>
        </row>
        <row r="17881">
          <cell r="C17881" t="e">
            <v>#DIV/0!</v>
          </cell>
          <cell r="E17881" t="str">
            <v>N</v>
          </cell>
        </row>
        <row r="17882">
          <cell r="C17882" t="e">
            <v>#DIV/0!</v>
          </cell>
          <cell r="E17882" t="str">
            <v>N</v>
          </cell>
        </row>
        <row r="17883">
          <cell r="C17883" t="e">
            <v>#DIV/0!</v>
          </cell>
          <cell r="E17883" t="str">
            <v>N</v>
          </cell>
        </row>
        <row r="17884">
          <cell r="C17884" t="e">
            <v>#DIV/0!</v>
          </cell>
          <cell r="E17884" t="str">
            <v>N</v>
          </cell>
        </row>
        <row r="17885">
          <cell r="C17885" t="e">
            <v>#DIV/0!</v>
          </cell>
          <cell r="E17885" t="str">
            <v>N</v>
          </cell>
        </row>
        <row r="17886">
          <cell r="C17886" t="e">
            <v>#DIV/0!</v>
          </cell>
          <cell r="E17886" t="str">
            <v>N</v>
          </cell>
        </row>
        <row r="17887">
          <cell r="C17887" t="e">
            <v>#DIV/0!</v>
          </cell>
          <cell r="E17887" t="str">
            <v>N</v>
          </cell>
        </row>
        <row r="17888">
          <cell r="C17888" t="e">
            <v>#DIV/0!</v>
          </cell>
          <cell r="E17888" t="str">
            <v>N</v>
          </cell>
        </row>
        <row r="17889">
          <cell r="C17889" t="e">
            <v>#DIV/0!</v>
          </cell>
          <cell r="E17889" t="str">
            <v>N</v>
          </cell>
        </row>
        <row r="17890">
          <cell r="C17890" t="e">
            <v>#DIV/0!</v>
          </cell>
          <cell r="E17890" t="str">
            <v>N</v>
          </cell>
        </row>
        <row r="17891">
          <cell r="C17891" t="e">
            <v>#DIV/0!</v>
          </cell>
          <cell r="E17891" t="str">
            <v>N</v>
          </cell>
        </row>
        <row r="17892">
          <cell r="C17892" t="e">
            <v>#DIV/0!</v>
          </cell>
          <cell r="E17892" t="str">
            <v>N</v>
          </cell>
        </row>
        <row r="17893">
          <cell r="C17893" t="e">
            <v>#DIV/0!</v>
          </cell>
          <cell r="E17893" t="str">
            <v>N</v>
          </cell>
        </row>
        <row r="17894">
          <cell r="C17894" t="e">
            <v>#DIV/0!</v>
          </cell>
          <cell r="E17894" t="str">
            <v>N</v>
          </cell>
        </row>
        <row r="17895">
          <cell r="C17895" t="e">
            <v>#DIV/0!</v>
          </cell>
          <cell r="E17895" t="str">
            <v>N</v>
          </cell>
        </row>
        <row r="17896">
          <cell r="C17896" t="e">
            <v>#DIV/0!</v>
          </cell>
          <cell r="E17896" t="str">
            <v>N</v>
          </cell>
        </row>
        <row r="17897">
          <cell r="C17897" t="e">
            <v>#DIV/0!</v>
          </cell>
          <cell r="E17897" t="str">
            <v>N</v>
          </cell>
        </row>
        <row r="17898">
          <cell r="C17898" t="e">
            <v>#DIV/0!</v>
          </cell>
          <cell r="E17898" t="str">
            <v>N</v>
          </cell>
        </row>
        <row r="17899">
          <cell r="C17899" t="e">
            <v>#DIV/0!</v>
          </cell>
          <cell r="E17899" t="str">
            <v>N</v>
          </cell>
        </row>
        <row r="17900">
          <cell r="C17900" t="e">
            <v>#DIV/0!</v>
          </cell>
          <cell r="E17900" t="str">
            <v>N</v>
          </cell>
        </row>
        <row r="17901">
          <cell r="C17901" t="e">
            <v>#DIV/0!</v>
          </cell>
          <cell r="E17901" t="str">
            <v>N</v>
          </cell>
        </row>
        <row r="17902">
          <cell r="C17902" t="e">
            <v>#DIV/0!</v>
          </cell>
          <cell r="E17902" t="str">
            <v>N</v>
          </cell>
        </row>
        <row r="17903">
          <cell r="C17903" t="e">
            <v>#DIV/0!</v>
          </cell>
          <cell r="E17903" t="str">
            <v>N</v>
          </cell>
        </row>
        <row r="17904">
          <cell r="C17904" t="e">
            <v>#DIV/0!</v>
          </cell>
          <cell r="E17904" t="str">
            <v>N</v>
          </cell>
        </row>
        <row r="17905">
          <cell r="C17905" t="e">
            <v>#DIV/0!</v>
          </cell>
          <cell r="E17905" t="str">
            <v>N</v>
          </cell>
        </row>
        <row r="17906">
          <cell r="C17906" t="e">
            <v>#DIV/0!</v>
          </cell>
          <cell r="E17906" t="str">
            <v>N</v>
          </cell>
        </row>
        <row r="17907">
          <cell r="C17907" t="e">
            <v>#DIV/0!</v>
          </cell>
          <cell r="E17907" t="str">
            <v>N</v>
          </cell>
        </row>
        <row r="17908">
          <cell r="C17908" t="e">
            <v>#DIV/0!</v>
          </cell>
          <cell r="E17908" t="str">
            <v>N</v>
          </cell>
        </row>
        <row r="17909">
          <cell r="C17909" t="e">
            <v>#DIV/0!</v>
          </cell>
          <cell r="E17909" t="str">
            <v>N</v>
          </cell>
        </row>
        <row r="17910">
          <cell r="C17910" t="e">
            <v>#DIV/0!</v>
          </cell>
          <cell r="E17910" t="str">
            <v>N</v>
          </cell>
        </row>
        <row r="17911">
          <cell r="C17911" t="e">
            <v>#DIV/0!</v>
          </cell>
          <cell r="E17911" t="str">
            <v>N</v>
          </cell>
        </row>
        <row r="17912">
          <cell r="C17912" t="e">
            <v>#DIV/0!</v>
          </cell>
          <cell r="E17912" t="str">
            <v>N</v>
          </cell>
        </row>
        <row r="17913">
          <cell r="C17913" t="e">
            <v>#DIV/0!</v>
          </cell>
          <cell r="E17913" t="str">
            <v>N</v>
          </cell>
        </row>
        <row r="17914">
          <cell r="C17914" t="e">
            <v>#DIV/0!</v>
          </cell>
          <cell r="E17914" t="str">
            <v>N</v>
          </cell>
        </row>
        <row r="17915">
          <cell r="C17915" t="e">
            <v>#DIV/0!</v>
          </cell>
          <cell r="E17915" t="str">
            <v>N</v>
          </cell>
        </row>
        <row r="17916">
          <cell r="C17916" t="e">
            <v>#DIV/0!</v>
          </cell>
          <cell r="E17916" t="str">
            <v>N</v>
          </cell>
        </row>
        <row r="17917">
          <cell r="C17917" t="e">
            <v>#DIV/0!</v>
          </cell>
          <cell r="E17917" t="str">
            <v>N</v>
          </cell>
        </row>
        <row r="17918">
          <cell r="C17918" t="e">
            <v>#DIV/0!</v>
          </cell>
          <cell r="E17918" t="str">
            <v>N</v>
          </cell>
        </row>
        <row r="17919">
          <cell r="C17919" t="e">
            <v>#DIV/0!</v>
          </cell>
          <cell r="E17919" t="str">
            <v>N</v>
          </cell>
        </row>
        <row r="17920">
          <cell r="C17920" t="e">
            <v>#DIV/0!</v>
          </cell>
          <cell r="E17920" t="str">
            <v>N</v>
          </cell>
        </row>
        <row r="17921">
          <cell r="C17921" t="e">
            <v>#DIV/0!</v>
          </cell>
          <cell r="E17921" t="str">
            <v>N</v>
          </cell>
        </row>
        <row r="17922">
          <cell r="C17922" t="e">
            <v>#DIV/0!</v>
          </cell>
          <cell r="E17922" t="str">
            <v>N</v>
          </cell>
        </row>
        <row r="17923">
          <cell r="C17923" t="e">
            <v>#DIV/0!</v>
          </cell>
          <cell r="E17923" t="str">
            <v>N</v>
          </cell>
        </row>
        <row r="17924">
          <cell r="C17924" t="e">
            <v>#DIV/0!</v>
          </cell>
          <cell r="E17924" t="str">
            <v>N</v>
          </cell>
        </row>
        <row r="17925">
          <cell r="C17925" t="e">
            <v>#DIV/0!</v>
          </cell>
          <cell r="E17925" t="str">
            <v>N</v>
          </cell>
        </row>
        <row r="17926">
          <cell r="C17926" t="e">
            <v>#DIV/0!</v>
          </cell>
          <cell r="E17926" t="str">
            <v>N</v>
          </cell>
        </row>
        <row r="17927">
          <cell r="C17927" t="e">
            <v>#DIV/0!</v>
          </cell>
          <cell r="E17927" t="str">
            <v>N</v>
          </cell>
        </row>
        <row r="17928">
          <cell r="C17928" t="e">
            <v>#DIV/0!</v>
          </cell>
          <cell r="E17928" t="str">
            <v>N</v>
          </cell>
        </row>
        <row r="17929">
          <cell r="C17929" t="e">
            <v>#DIV/0!</v>
          </cell>
          <cell r="E17929" t="str">
            <v>N</v>
          </cell>
        </row>
        <row r="17930">
          <cell r="C17930" t="e">
            <v>#DIV/0!</v>
          </cell>
          <cell r="E17930" t="str">
            <v>N</v>
          </cell>
        </row>
        <row r="17931">
          <cell r="C17931" t="e">
            <v>#DIV/0!</v>
          </cell>
          <cell r="E17931" t="str">
            <v>N</v>
          </cell>
        </row>
        <row r="17932">
          <cell r="C17932" t="e">
            <v>#DIV/0!</v>
          </cell>
          <cell r="E17932" t="str">
            <v>N</v>
          </cell>
        </row>
        <row r="17933">
          <cell r="C17933" t="e">
            <v>#DIV/0!</v>
          </cell>
          <cell r="E17933" t="str">
            <v>N</v>
          </cell>
        </row>
        <row r="17934">
          <cell r="C17934" t="e">
            <v>#DIV/0!</v>
          </cell>
          <cell r="E17934" t="str">
            <v>N</v>
          </cell>
        </row>
        <row r="17935">
          <cell r="C17935" t="e">
            <v>#DIV/0!</v>
          </cell>
          <cell r="E17935" t="str">
            <v>N</v>
          </cell>
        </row>
        <row r="17936">
          <cell r="C17936" t="e">
            <v>#DIV/0!</v>
          </cell>
          <cell r="E17936" t="str">
            <v>N</v>
          </cell>
        </row>
        <row r="17937">
          <cell r="C17937" t="e">
            <v>#DIV/0!</v>
          </cell>
          <cell r="E17937" t="str">
            <v>N</v>
          </cell>
        </row>
        <row r="17938">
          <cell r="C17938" t="e">
            <v>#DIV/0!</v>
          </cell>
          <cell r="E17938" t="str">
            <v>N</v>
          </cell>
        </row>
        <row r="17939">
          <cell r="C17939" t="e">
            <v>#DIV/0!</v>
          </cell>
          <cell r="E17939" t="str">
            <v>N</v>
          </cell>
        </row>
        <row r="17940">
          <cell r="C17940" t="e">
            <v>#DIV/0!</v>
          </cell>
          <cell r="E17940" t="str">
            <v>N</v>
          </cell>
        </row>
        <row r="17941">
          <cell r="C17941" t="e">
            <v>#DIV/0!</v>
          </cell>
          <cell r="E17941" t="str">
            <v>N</v>
          </cell>
        </row>
        <row r="17942">
          <cell r="C17942" t="e">
            <v>#DIV/0!</v>
          </cell>
          <cell r="E17942" t="str">
            <v>N</v>
          </cell>
        </row>
        <row r="17943">
          <cell r="C17943" t="e">
            <v>#DIV/0!</v>
          </cell>
          <cell r="E17943" t="str">
            <v>N</v>
          </cell>
        </row>
        <row r="17944">
          <cell r="C17944" t="e">
            <v>#DIV/0!</v>
          </cell>
          <cell r="E17944" t="str">
            <v>N</v>
          </cell>
        </row>
        <row r="17945">
          <cell r="C17945" t="e">
            <v>#DIV/0!</v>
          </cell>
          <cell r="E17945" t="str">
            <v>N</v>
          </cell>
        </row>
        <row r="17946">
          <cell r="C17946" t="e">
            <v>#DIV/0!</v>
          </cell>
          <cell r="E17946" t="str">
            <v>N</v>
          </cell>
        </row>
        <row r="17947">
          <cell r="C17947" t="e">
            <v>#DIV/0!</v>
          </cell>
          <cell r="E17947" t="str">
            <v>N</v>
          </cell>
        </row>
        <row r="17948">
          <cell r="C17948" t="e">
            <v>#DIV/0!</v>
          </cell>
          <cell r="E17948" t="str">
            <v>N</v>
          </cell>
        </row>
        <row r="17949">
          <cell r="C17949" t="e">
            <v>#DIV/0!</v>
          </cell>
          <cell r="E17949" t="str">
            <v>N</v>
          </cell>
        </row>
        <row r="17950">
          <cell r="C17950" t="e">
            <v>#DIV/0!</v>
          </cell>
          <cell r="E17950" t="str">
            <v>N</v>
          </cell>
        </row>
        <row r="17951">
          <cell r="C17951" t="e">
            <v>#DIV/0!</v>
          </cell>
          <cell r="E17951" t="str">
            <v>N</v>
          </cell>
        </row>
        <row r="17952">
          <cell r="C17952" t="e">
            <v>#DIV/0!</v>
          </cell>
          <cell r="E17952" t="str">
            <v>N</v>
          </cell>
        </row>
        <row r="17953">
          <cell r="C17953" t="e">
            <v>#DIV/0!</v>
          </cell>
          <cell r="E17953" t="str">
            <v>N</v>
          </cell>
        </row>
        <row r="17954">
          <cell r="C17954" t="e">
            <v>#DIV/0!</v>
          </cell>
          <cell r="E17954" t="str">
            <v>N</v>
          </cell>
        </row>
        <row r="17955">
          <cell r="C17955" t="e">
            <v>#DIV/0!</v>
          </cell>
          <cell r="E17955" t="str">
            <v>N</v>
          </cell>
        </row>
        <row r="17956">
          <cell r="C17956" t="e">
            <v>#DIV/0!</v>
          </cell>
          <cell r="E17956" t="str">
            <v>N</v>
          </cell>
        </row>
        <row r="17957">
          <cell r="C17957" t="e">
            <v>#DIV/0!</v>
          </cell>
          <cell r="E17957" t="str">
            <v>N</v>
          </cell>
        </row>
        <row r="17958">
          <cell r="C17958" t="e">
            <v>#DIV/0!</v>
          </cell>
          <cell r="E17958" t="str">
            <v>N</v>
          </cell>
        </row>
        <row r="17959">
          <cell r="C17959" t="e">
            <v>#DIV/0!</v>
          </cell>
          <cell r="E17959" t="str">
            <v>N</v>
          </cell>
        </row>
        <row r="17960">
          <cell r="C17960" t="e">
            <v>#DIV/0!</v>
          </cell>
          <cell r="E17960" t="str">
            <v>N</v>
          </cell>
        </row>
        <row r="17961">
          <cell r="C17961" t="e">
            <v>#DIV/0!</v>
          </cell>
          <cell r="E17961" t="str">
            <v>N</v>
          </cell>
        </row>
        <row r="17962">
          <cell r="C17962" t="e">
            <v>#DIV/0!</v>
          </cell>
          <cell r="E17962" t="str">
            <v>N</v>
          </cell>
        </row>
        <row r="17963">
          <cell r="C17963" t="e">
            <v>#DIV/0!</v>
          </cell>
          <cell r="E17963" t="str">
            <v>N</v>
          </cell>
        </row>
        <row r="17964">
          <cell r="C17964" t="e">
            <v>#DIV/0!</v>
          </cell>
          <cell r="E17964" t="str">
            <v>N</v>
          </cell>
        </row>
        <row r="17965">
          <cell r="C17965" t="e">
            <v>#DIV/0!</v>
          </cell>
          <cell r="E17965" t="str">
            <v>N</v>
          </cell>
        </row>
        <row r="17966">
          <cell r="C17966" t="e">
            <v>#DIV/0!</v>
          </cell>
          <cell r="E17966" t="str">
            <v>N</v>
          </cell>
        </row>
        <row r="17967">
          <cell r="C17967" t="e">
            <v>#DIV/0!</v>
          </cell>
          <cell r="E17967" t="str">
            <v>N</v>
          </cell>
        </row>
        <row r="17968">
          <cell r="C17968" t="e">
            <v>#DIV/0!</v>
          </cell>
          <cell r="E17968" t="str">
            <v>N</v>
          </cell>
        </row>
        <row r="17969">
          <cell r="C17969" t="e">
            <v>#DIV/0!</v>
          </cell>
          <cell r="E17969" t="str">
            <v>N</v>
          </cell>
        </row>
        <row r="17970">
          <cell r="C17970" t="e">
            <v>#DIV/0!</v>
          </cell>
          <cell r="E17970" t="str">
            <v>N</v>
          </cell>
        </row>
        <row r="17971">
          <cell r="C17971" t="e">
            <v>#DIV/0!</v>
          </cell>
          <cell r="E17971" t="str">
            <v>N</v>
          </cell>
        </row>
        <row r="17972">
          <cell r="C17972" t="e">
            <v>#DIV/0!</v>
          </cell>
          <cell r="E17972" t="str">
            <v>N</v>
          </cell>
        </row>
        <row r="17973">
          <cell r="C17973" t="e">
            <v>#DIV/0!</v>
          </cell>
          <cell r="E17973" t="str">
            <v>N</v>
          </cell>
        </row>
        <row r="17974">
          <cell r="C17974" t="e">
            <v>#DIV/0!</v>
          </cell>
          <cell r="E17974" t="str">
            <v>N</v>
          </cell>
        </row>
        <row r="17975">
          <cell r="C17975" t="e">
            <v>#DIV/0!</v>
          </cell>
          <cell r="E17975" t="str">
            <v>N</v>
          </cell>
        </row>
        <row r="17976">
          <cell r="C17976" t="e">
            <v>#DIV/0!</v>
          </cell>
          <cell r="E17976" t="str">
            <v>N</v>
          </cell>
        </row>
        <row r="17977">
          <cell r="C17977" t="e">
            <v>#DIV/0!</v>
          </cell>
          <cell r="E17977" t="str">
            <v>N</v>
          </cell>
        </row>
        <row r="17978">
          <cell r="C17978" t="e">
            <v>#DIV/0!</v>
          </cell>
          <cell r="E17978" t="str">
            <v>N</v>
          </cell>
        </row>
        <row r="17979">
          <cell r="C17979" t="e">
            <v>#DIV/0!</v>
          </cell>
          <cell r="E17979" t="str">
            <v>N</v>
          </cell>
        </row>
        <row r="17980">
          <cell r="C17980" t="e">
            <v>#DIV/0!</v>
          </cell>
          <cell r="E17980" t="str">
            <v>N</v>
          </cell>
        </row>
        <row r="17981">
          <cell r="C17981" t="e">
            <v>#DIV/0!</v>
          </cell>
          <cell r="E17981" t="str">
            <v>N</v>
          </cell>
        </row>
        <row r="17982">
          <cell r="C17982" t="e">
            <v>#DIV/0!</v>
          </cell>
          <cell r="E17982" t="str">
            <v>N</v>
          </cell>
        </row>
        <row r="17983">
          <cell r="C17983" t="e">
            <v>#DIV/0!</v>
          </cell>
          <cell r="E17983" t="str">
            <v>N</v>
          </cell>
        </row>
        <row r="17984">
          <cell r="C17984" t="e">
            <v>#DIV/0!</v>
          </cell>
          <cell r="E17984" t="str">
            <v>N</v>
          </cell>
        </row>
        <row r="17985">
          <cell r="C17985" t="e">
            <v>#DIV/0!</v>
          </cell>
          <cell r="E17985" t="str">
            <v>N</v>
          </cell>
        </row>
        <row r="17986">
          <cell r="C17986" t="e">
            <v>#DIV/0!</v>
          </cell>
          <cell r="E17986" t="str">
            <v>N</v>
          </cell>
        </row>
        <row r="17987">
          <cell r="C17987" t="e">
            <v>#DIV/0!</v>
          </cell>
          <cell r="E17987" t="str">
            <v>N</v>
          </cell>
        </row>
        <row r="17988">
          <cell r="C17988" t="e">
            <v>#DIV/0!</v>
          </cell>
          <cell r="E17988" t="str">
            <v>N</v>
          </cell>
        </row>
        <row r="17989">
          <cell r="C17989" t="e">
            <v>#DIV/0!</v>
          </cell>
          <cell r="E17989" t="str">
            <v>N</v>
          </cell>
        </row>
        <row r="17990">
          <cell r="C17990" t="e">
            <v>#DIV/0!</v>
          </cell>
          <cell r="E17990" t="str">
            <v>N</v>
          </cell>
        </row>
        <row r="17991">
          <cell r="C17991" t="e">
            <v>#DIV/0!</v>
          </cell>
          <cell r="E17991" t="str">
            <v>N</v>
          </cell>
        </row>
        <row r="17992">
          <cell r="C17992" t="e">
            <v>#DIV/0!</v>
          </cell>
          <cell r="E17992" t="str">
            <v>N</v>
          </cell>
        </row>
        <row r="17993">
          <cell r="C17993" t="e">
            <v>#DIV/0!</v>
          </cell>
          <cell r="E17993" t="str">
            <v>N</v>
          </cell>
        </row>
        <row r="17994">
          <cell r="C17994" t="e">
            <v>#DIV/0!</v>
          </cell>
          <cell r="E17994" t="str">
            <v>N</v>
          </cell>
        </row>
        <row r="17995">
          <cell r="C17995" t="e">
            <v>#DIV/0!</v>
          </cell>
          <cell r="E17995" t="str">
            <v>N</v>
          </cell>
        </row>
        <row r="17996">
          <cell r="C17996" t="e">
            <v>#DIV/0!</v>
          </cell>
          <cell r="E17996" t="str">
            <v>N</v>
          </cell>
        </row>
        <row r="17997">
          <cell r="C17997" t="e">
            <v>#DIV/0!</v>
          </cell>
          <cell r="E17997" t="str">
            <v>N</v>
          </cell>
        </row>
        <row r="17998">
          <cell r="C17998" t="e">
            <v>#DIV/0!</v>
          </cell>
          <cell r="E17998" t="str">
            <v>N</v>
          </cell>
        </row>
        <row r="17999">
          <cell r="C17999" t="e">
            <v>#DIV/0!</v>
          </cell>
          <cell r="E17999" t="str">
            <v>N</v>
          </cell>
        </row>
        <row r="18000">
          <cell r="C18000" t="e">
            <v>#DIV/0!</v>
          </cell>
          <cell r="E18000" t="str">
            <v>N</v>
          </cell>
        </row>
        <row r="18001">
          <cell r="C18001" t="e">
            <v>#DIV/0!</v>
          </cell>
          <cell r="E18001" t="str">
            <v>N</v>
          </cell>
        </row>
        <row r="18002">
          <cell r="C18002" t="e">
            <v>#DIV/0!</v>
          </cell>
          <cell r="E18002" t="str">
            <v>N</v>
          </cell>
        </row>
        <row r="18003">
          <cell r="C18003" t="e">
            <v>#DIV/0!</v>
          </cell>
          <cell r="E18003" t="str">
            <v>N</v>
          </cell>
        </row>
        <row r="18004">
          <cell r="C18004" t="e">
            <v>#DIV/0!</v>
          </cell>
          <cell r="E18004" t="str">
            <v>N</v>
          </cell>
        </row>
        <row r="18005">
          <cell r="C18005" t="e">
            <v>#DIV/0!</v>
          </cell>
          <cell r="E18005" t="str">
            <v>N</v>
          </cell>
        </row>
        <row r="18006">
          <cell r="C18006" t="e">
            <v>#DIV/0!</v>
          </cell>
          <cell r="E18006" t="str">
            <v>N</v>
          </cell>
        </row>
        <row r="18007">
          <cell r="C18007" t="e">
            <v>#DIV/0!</v>
          </cell>
          <cell r="E18007" t="str">
            <v>N</v>
          </cell>
        </row>
        <row r="18008">
          <cell r="C18008" t="e">
            <v>#DIV/0!</v>
          </cell>
          <cell r="E18008" t="str">
            <v>N</v>
          </cell>
        </row>
        <row r="18009">
          <cell r="C18009" t="e">
            <v>#DIV/0!</v>
          </cell>
          <cell r="E18009" t="str">
            <v>N</v>
          </cell>
        </row>
        <row r="18010">
          <cell r="C18010" t="e">
            <v>#DIV/0!</v>
          </cell>
          <cell r="E18010" t="str">
            <v>N</v>
          </cell>
        </row>
        <row r="18011">
          <cell r="C18011" t="e">
            <v>#DIV/0!</v>
          </cell>
          <cell r="E18011" t="str">
            <v>N</v>
          </cell>
        </row>
        <row r="18012">
          <cell r="C18012" t="e">
            <v>#DIV/0!</v>
          </cell>
          <cell r="E18012" t="str">
            <v>N</v>
          </cell>
        </row>
        <row r="18013">
          <cell r="C18013" t="e">
            <v>#DIV/0!</v>
          </cell>
          <cell r="E18013" t="str">
            <v>N</v>
          </cell>
        </row>
        <row r="18014">
          <cell r="C18014" t="e">
            <v>#DIV/0!</v>
          </cell>
          <cell r="E18014" t="str">
            <v>N</v>
          </cell>
        </row>
        <row r="18015">
          <cell r="C18015" t="e">
            <v>#DIV/0!</v>
          </cell>
          <cell r="E18015" t="str">
            <v>N</v>
          </cell>
        </row>
        <row r="18016">
          <cell r="C18016" t="e">
            <v>#DIV/0!</v>
          </cell>
          <cell r="E18016" t="str">
            <v>N</v>
          </cell>
        </row>
        <row r="18017">
          <cell r="C18017" t="e">
            <v>#DIV/0!</v>
          </cell>
          <cell r="E18017" t="str">
            <v>N</v>
          </cell>
        </row>
        <row r="18018">
          <cell r="C18018" t="e">
            <v>#DIV/0!</v>
          </cell>
          <cell r="E18018" t="str">
            <v>N</v>
          </cell>
        </row>
        <row r="18019">
          <cell r="C18019" t="e">
            <v>#DIV/0!</v>
          </cell>
          <cell r="E18019" t="str">
            <v>N</v>
          </cell>
        </row>
        <row r="18020">
          <cell r="C18020" t="e">
            <v>#DIV/0!</v>
          </cell>
          <cell r="E18020" t="str">
            <v>N</v>
          </cell>
        </row>
        <row r="18021">
          <cell r="C18021" t="e">
            <v>#DIV/0!</v>
          </cell>
          <cell r="E18021" t="str">
            <v>N</v>
          </cell>
        </row>
        <row r="18022">
          <cell r="C18022" t="e">
            <v>#DIV/0!</v>
          </cell>
          <cell r="E18022" t="str">
            <v>N</v>
          </cell>
        </row>
        <row r="18023">
          <cell r="C18023" t="e">
            <v>#DIV/0!</v>
          </cell>
          <cell r="E18023" t="str">
            <v>N</v>
          </cell>
        </row>
        <row r="18024">
          <cell r="C18024" t="e">
            <v>#DIV/0!</v>
          </cell>
          <cell r="E18024" t="str">
            <v>N</v>
          </cell>
        </row>
        <row r="18025">
          <cell r="C18025" t="e">
            <v>#DIV/0!</v>
          </cell>
          <cell r="E18025" t="str">
            <v>N</v>
          </cell>
        </row>
        <row r="18026">
          <cell r="C18026" t="e">
            <v>#DIV/0!</v>
          </cell>
          <cell r="E18026" t="str">
            <v>N</v>
          </cell>
        </row>
        <row r="18027">
          <cell r="C18027" t="e">
            <v>#DIV/0!</v>
          </cell>
          <cell r="E18027" t="str">
            <v>N</v>
          </cell>
        </row>
        <row r="18028">
          <cell r="C18028" t="e">
            <v>#DIV/0!</v>
          </cell>
          <cell r="E18028" t="str">
            <v>N</v>
          </cell>
        </row>
        <row r="18029">
          <cell r="C18029" t="e">
            <v>#DIV/0!</v>
          </cell>
          <cell r="E18029" t="str">
            <v>N</v>
          </cell>
        </row>
        <row r="18030">
          <cell r="C18030" t="e">
            <v>#DIV/0!</v>
          </cell>
          <cell r="E18030" t="str">
            <v>N</v>
          </cell>
        </row>
        <row r="18031">
          <cell r="C18031" t="e">
            <v>#DIV/0!</v>
          </cell>
          <cell r="E18031" t="str">
            <v>N</v>
          </cell>
        </row>
        <row r="18032">
          <cell r="C18032" t="e">
            <v>#DIV/0!</v>
          </cell>
          <cell r="E18032" t="str">
            <v>N</v>
          </cell>
        </row>
        <row r="18033">
          <cell r="C18033" t="e">
            <v>#DIV/0!</v>
          </cell>
          <cell r="E18033" t="str">
            <v>N</v>
          </cell>
        </row>
        <row r="18034">
          <cell r="C18034" t="e">
            <v>#DIV/0!</v>
          </cell>
          <cell r="E18034" t="str">
            <v>N</v>
          </cell>
        </row>
        <row r="18035">
          <cell r="C18035" t="e">
            <v>#DIV/0!</v>
          </cell>
          <cell r="E18035" t="str">
            <v>N</v>
          </cell>
        </row>
        <row r="18036">
          <cell r="C18036" t="e">
            <v>#DIV/0!</v>
          </cell>
          <cell r="E18036" t="str">
            <v>N</v>
          </cell>
        </row>
        <row r="18037">
          <cell r="C18037" t="e">
            <v>#DIV/0!</v>
          </cell>
          <cell r="E18037" t="str">
            <v>N</v>
          </cell>
        </row>
        <row r="18038">
          <cell r="C18038" t="e">
            <v>#DIV/0!</v>
          </cell>
          <cell r="E18038" t="str">
            <v>N</v>
          </cell>
        </row>
        <row r="18039">
          <cell r="C18039" t="e">
            <v>#DIV/0!</v>
          </cell>
          <cell r="E18039" t="str">
            <v>N</v>
          </cell>
        </row>
        <row r="18040">
          <cell r="C18040" t="e">
            <v>#DIV/0!</v>
          </cell>
          <cell r="E18040" t="str">
            <v>N</v>
          </cell>
        </row>
        <row r="18041">
          <cell r="C18041" t="e">
            <v>#DIV/0!</v>
          </cell>
          <cell r="E18041" t="str">
            <v>N</v>
          </cell>
        </row>
        <row r="18042">
          <cell r="C18042" t="e">
            <v>#DIV/0!</v>
          </cell>
          <cell r="E18042" t="str">
            <v>N</v>
          </cell>
        </row>
        <row r="18043">
          <cell r="C18043" t="e">
            <v>#DIV/0!</v>
          </cell>
          <cell r="E18043" t="str">
            <v>N</v>
          </cell>
        </row>
        <row r="18044">
          <cell r="C18044" t="e">
            <v>#DIV/0!</v>
          </cell>
          <cell r="E18044" t="str">
            <v>N</v>
          </cell>
        </row>
        <row r="18045">
          <cell r="C18045" t="e">
            <v>#DIV/0!</v>
          </cell>
          <cell r="E18045" t="str">
            <v>N</v>
          </cell>
        </row>
        <row r="18046">
          <cell r="C18046" t="e">
            <v>#DIV/0!</v>
          </cell>
          <cell r="E18046" t="str">
            <v>N</v>
          </cell>
        </row>
        <row r="18047">
          <cell r="C18047" t="e">
            <v>#DIV/0!</v>
          </cell>
          <cell r="E18047" t="str">
            <v>N</v>
          </cell>
        </row>
        <row r="18048">
          <cell r="C18048" t="e">
            <v>#DIV/0!</v>
          </cell>
          <cell r="E18048" t="str">
            <v>N</v>
          </cell>
        </row>
        <row r="18049">
          <cell r="C18049" t="e">
            <v>#DIV/0!</v>
          </cell>
          <cell r="E18049" t="str">
            <v>N</v>
          </cell>
        </row>
        <row r="18050">
          <cell r="C18050" t="e">
            <v>#DIV/0!</v>
          </cell>
          <cell r="E18050" t="str">
            <v>N</v>
          </cell>
        </row>
        <row r="18051">
          <cell r="C18051" t="e">
            <v>#DIV/0!</v>
          </cell>
          <cell r="E18051" t="str">
            <v>N</v>
          </cell>
        </row>
        <row r="18052">
          <cell r="C18052" t="e">
            <v>#DIV/0!</v>
          </cell>
          <cell r="E18052" t="str">
            <v>N</v>
          </cell>
        </row>
        <row r="18053">
          <cell r="C18053" t="e">
            <v>#DIV/0!</v>
          </cell>
          <cell r="E18053" t="str">
            <v>N</v>
          </cell>
        </row>
        <row r="18054">
          <cell r="C18054" t="e">
            <v>#DIV/0!</v>
          </cell>
          <cell r="E18054" t="str">
            <v>N</v>
          </cell>
        </row>
        <row r="18055">
          <cell r="C18055" t="e">
            <v>#DIV/0!</v>
          </cell>
          <cell r="E18055" t="str">
            <v>N</v>
          </cell>
        </row>
        <row r="18056">
          <cell r="C18056" t="e">
            <v>#DIV/0!</v>
          </cell>
          <cell r="E18056" t="str">
            <v>N</v>
          </cell>
        </row>
        <row r="18057">
          <cell r="C18057" t="e">
            <v>#DIV/0!</v>
          </cell>
          <cell r="E18057" t="str">
            <v>N</v>
          </cell>
        </row>
        <row r="18058">
          <cell r="C18058" t="e">
            <v>#DIV/0!</v>
          </cell>
          <cell r="E18058" t="str">
            <v>N</v>
          </cell>
        </row>
        <row r="18059">
          <cell r="C18059" t="e">
            <v>#DIV/0!</v>
          </cell>
          <cell r="E18059" t="str">
            <v>N</v>
          </cell>
        </row>
        <row r="18060">
          <cell r="C18060" t="e">
            <v>#DIV/0!</v>
          </cell>
          <cell r="E18060" t="str">
            <v>N</v>
          </cell>
        </row>
        <row r="18061">
          <cell r="C18061" t="e">
            <v>#DIV/0!</v>
          </cell>
          <cell r="E18061" t="str">
            <v>N</v>
          </cell>
        </row>
        <row r="18062">
          <cell r="C18062" t="e">
            <v>#DIV/0!</v>
          </cell>
          <cell r="E18062" t="str">
            <v>N</v>
          </cell>
        </row>
        <row r="18063">
          <cell r="C18063" t="e">
            <v>#DIV/0!</v>
          </cell>
          <cell r="E18063" t="str">
            <v>N</v>
          </cell>
        </row>
        <row r="18064">
          <cell r="C18064" t="e">
            <v>#DIV/0!</v>
          </cell>
          <cell r="E18064" t="str">
            <v>N</v>
          </cell>
        </row>
        <row r="18065">
          <cell r="C18065" t="e">
            <v>#DIV/0!</v>
          </cell>
          <cell r="E18065" t="str">
            <v>N</v>
          </cell>
        </row>
        <row r="18066">
          <cell r="C18066" t="e">
            <v>#DIV/0!</v>
          </cell>
          <cell r="E18066" t="str">
            <v>N</v>
          </cell>
        </row>
        <row r="18067">
          <cell r="C18067" t="e">
            <v>#DIV/0!</v>
          </cell>
          <cell r="E18067" t="str">
            <v>N</v>
          </cell>
        </row>
        <row r="18068">
          <cell r="C18068" t="e">
            <v>#DIV/0!</v>
          </cell>
          <cell r="E18068" t="str">
            <v>N</v>
          </cell>
        </row>
        <row r="18069">
          <cell r="C18069" t="e">
            <v>#DIV/0!</v>
          </cell>
          <cell r="E18069" t="str">
            <v>N</v>
          </cell>
        </row>
        <row r="18070">
          <cell r="C18070" t="e">
            <v>#DIV/0!</v>
          </cell>
          <cell r="E18070" t="str">
            <v>N</v>
          </cell>
        </row>
        <row r="18071">
          <cell r="C18071" t="e">
            <v>#DIV/0!</v>
          </cell>
          <cell r="E18071" t="str">
            <v>N</v>
          </cell>
        </row>
        <row r="18072">
          <cell r="C18072" t="e">
            <v>#DIV/0!</v>
          </cell>
          <cell r="E18072" t="str">
            <v>N</v>
          </cell>
        </row>
        <row r="18073">
          <cell r="C18073" t="e">
            <v>#DIV/0!</v>
          </cell>
          <cell r="E18073" t="str">
            <v>N</v>
          </cell>
        </row>
        <row r="18074">
          <cell r="C18074" t="e">
            <v>#DIV/0!</v>
          </cell>
          <cell r="E18074" t="str">
            <v>N</v>
          </cell>
        </row>
        <row r="18075">
          <cell r="C18075" t="e">
            <v>#DIV/0!</v>
          </cell>
          <cell r="E18075" t="str">
            <v>N</v>
          </cell>
        </row>
        <row r="18076">
          <cell r="C18076" t="e">
            <v>#DIV/0!</v>
          </cell>
          <cell r="E18076" t="str">
            <v>N</v>
          </cell>
        </row>
        <row r="18077">
          <cell r="C18077" t="e">
            <v>#DIV/0!</v>
          </cell>
          <cell r="E18077" t="str">
            <v>N</v>
          </cell>
        </row>
        <row r="18078">
          <cell r="C18078" t="e">
            <v>#DIV/0!</v>
          </cell>
          <cell r="E18078" t="str">
            <v>N</v>
          </cell>
        </row>
        <row r="18079">
          <cell r="C18079" t="e">
            <v>#DIV/0!</v>
          </cell>
          <cell r="E18079" t="str">
            <v>N</v>
          </cell>
        </row>
        <row r="18080">
          <cell r="C18080" t="e">
            <v>#DIV/0!</v>
          </cell>
          <cell r="E18080" t="str">
            <v>N</v>
          </cell>
        </row>
        <row r="18081">
          <cell r="C18081" t="e">
            <v>#DIV/0!</v>
          </cell>
          <cell r="E18081" t="str">
            <v>N</v>
          </cell>
        </row>
        <row r="18082">
          <cell r="C18082" t="e">
            <v>#DIV/0!</v>
          </cell>
          <cell r="E18082" t="str">
            <v>N</v>
          </cell>
        </row>
        <row r="18083">
          <cell r="C18083" t="e">
            <v>#DIV/0!</v>
          </cell>
          <cell r="E18083" t="str">
            <v>N</v>
          </cell>
        </row>
        <row r="18084">
          <cell r="C18084" t="e">
            <v>#DIV/0!</v>
          </cell>
          <cell r="E18084" t="str">
            <v>N</v>
          </cell>
        </row>
        <row r="18085">
          <cell r="C18085" t="e">
            <v>#DIV/0!</v>
          </cell>
          <cell r="E18085" t="str">
            <v>N</v>
          </cell>
        </row>
        <row r="18086">
          <cell r="C18086" t="e">
            <v>#DIV/0!</v>
          </cell>
          <cell r="E18086" t="str">
            <v>N</v>
          </cell>
        </row>
        <row r="18087">
          <cell r="C18087" t="e">
            <v>#DIV/0!</v>
          </cell>
          <cell r="E18087" t="str">
            <v>N</v>
          </cell>
        </row>
        <row r="18088">
          <cell r="C18088" t="e">
            <v>#DIV/0!</v>
          </cell>
          <cell r="E18088" t="str">
            <v>N</v>
          </cell>
        </row>
        <row r="18089">
          <cell r="C18089" t="e">
            <v>#DIV/0!</v>
          </cell>
          <cell r="E18089" t="str">
            <v>N</v>
          </cell>
        </row>
        <row r="18090">
          <cell r="C18090" t="e">
            <v>#DIV/0!</v>
          </cell>
          <cell r="E18090" t="str">
            <v>N</v>
          </cell>
        </row>
        <row r="18091">
          <cell r="C18091" t="e">
            <v>#DIV/0!</v>
          </cell>
          <cell r="E18091" t="str">
            <v>N</v>
          </cell>
        </row>
        <row r="18092">
          <cell r="C18092" t="e">
            <v>#DIV/0!</v>
          </cell>
          <cell r="E18092" t="str">
            <v>N</v>
          </cell>
        </row>
        <row r="18093">
          <cell r="C18093" t="e">
            <v>#DIV/0!</v>
          </cell>
          <cell r="E18093" t="str">
            <v>N</v>
          </cell>
        </row>
        <row r="18094">
          <cell r="C18094" t="e">
            <v>#DIV/0!</v>
          </cell>
          <cell r="E18094" t="str">
            <v>N</v>
          </cell>
        </row>
        <row r="18095">
          <cell r="C18095" t="e">
            <v>#DIV/0!</v>
          </cell>
          <cell r="E18095" t="str">
            <v>N</v>
          </cell>
        </row>
        <row r="18096">
          <cell r="C18096" t="e">
            <v>#DIV/0!</v>
          </cell>
          <cell r="E18096" t="str">
            <v>N</v>
          </cell>
        </row>
        <row r="18097">
          <cell r="C18097" t="e">
            <v>#DIV/0!</v>
          </cell>
          <cell r="E18097" t="str">
            <v>N</v>
          </cell>
        </row>
        <row r="18098">
          <cell r="C18098" t="e">
            <v>#DIV/0!</v>
          </cell>
          <cell r="E18098" t="str">
            <v>N</v>
          </cell>
        </row>
        <row r="18099">
          <cell r="C18099" t="e">
            <v>#DIV/0!</v>
          </cell>
          <cell r="E18099" t="str">
            <v>N</v>
          </cell>
        </row>
        <row r="18100">
          <cell r="C18100" t="e">
            <v>#DIV/0!</v>
          </cell>
          <cell r="E18100" t="str">
            <v>N</v>
          </cell>
        </row>
        <row r="18101">
          <cell r="C18101" t="e">
            <v>#DIV/0!</v>
          </cell>
          <cell r="E18101" t="str">
            <v>N</v>
          </cell>
        </row>
        <row r="18102">
          <cell r="C18102" t="e">
            <v>#DIV/0!</v>
          </cell>
          <cell r="E18102" t="str">
            <v>N</v>
          </cell>
        </row>
        <row r="18103">
          <cell r="C18103" t="e">
            <v>#DIV/0!</v>
          </cell>
          <cell r="E18103" t="str">
            <v>N</v>
          </cell>
        </row>
        <row r="18104">
          <cell r="C18104" t="e">
            <v>#DIV/0!</v>
          </cell>
          <cell r="E18104" t="str">
            <v>N</v>
          </cell>
        </row>
        <row r="18105">
          <cell r="C18105" t="e">
            <v>#DIV/0!</v>
          </cell>
          <cell r="E18105" t="str">
            <v>N</v>
          </cell>
        </row>
        <row r="18106">
          <cell r="C18106" t="e">
            <v>#DIV/0!</v>
          </cell>
          <cell r="E18106" t="str">
            <v>N</v>
          </cell>
        </row>
        <row r="18107">
          <cell r="C18107" t="e">
            <v>#DIV/0!</v>
          </cell>
          <cell r="E18107" t="str">
            <v>N</v>
          </cell>
        </row>
        <row r="18108">
          <cell r="C18108" t="e">
            <v>#DIV/0!</v>
          </cell>
          <cell r="E18108" t="str">
            <v>N</v>
          </cell>
        </row>
        <row r="18109">
          <cell r="C18109" t="e">
            <v>#DIV/0!</v>
          </cell>
          <cell r="E18109" t="str">
            <v>N</v>
          </cell>
        </row>
        <row r="18110">
          <cell r="C18110" t="e">
            <v>#DIV/0!</v>
          </cell>
          <cell r="E18110" t="str">
            <v>N</v>
          </cell>
        </row>
        <row r="18111">
          <cell r="C18111" t="e">
            <v>#DIV/0!</v>
          </cell>
          <cell r="E18111" t="str">
            <v>N</v>
          </cell>
        </row>
        <row r="18112">
          <cell r="C18112" t="e">
            <v>#DIV/0!</v>
          </cell>
          <cell r="E18112" t="str">
            <v>N</v>
          </cell>
        </row>
        <row r="18113">
          <cell r="C18113" t="e">
            <v>#DIV/0!</v>
          </cell>
          <cell r="E18113" t="str">
            <v>N</v>
          </cell>
        </row>
        <row r="18114">
          <cell r="C18114" t="e">
            <v>#DIV/0!</v>
          </cell>
          <cell r="E18114" t="str">
            <v>N</v>
          </cell>
        </row>
        <row r="18115">
          <cell r="C18115" t="e">
            <v>#DIV/0!</v>
          </cell>
          <cell r="E18115" t="str">
            <v>N</v>
          </cell>
        </row>
        <row r="18116">
          <cell r="C18116" t="e">
            <v>#DIV/0!</v>
          </cell>
          <cell r="E18116" t="str">
            <v>N</v>
          </cell>
        </row>
        <row r="18117">
          <cell r="C18117" t="e">
            <v>#DIV/0!</v>
          </cell>
          <cell r="E18117" t="str">
            <v>N</v>
          </cell>
        </row>
        <row r="18118">
          <cell r="C18118" t="e">
            <v>#DIV/0!</v>
          </cell>
          <cell r="E18118" t="str">
            <v>N</v>
          </cell>
        </row>
        <row r="18119">
          <cell r="C18119" t="e">
            <v>#DIV/0!</v>
          </cell>
          <cell r="E18119" t="str">
            <v>N</v>
          </cell>
        </row>
        <row r="18120">
          <cell r="C18120" t="e">
            <v>#DIV/0!</v>
          </cell>
          <cell r="E18120" t="str">
            <v>N</v>
          </cell>
        </row>
        <row r="18121">
          <cell r="C18121" t="e">
            <v>#DIV/0!</v>
          </cell>
          <cell r="E18121" t="str">
            <v>N</v>
          </cell>
        </row>
        <row r="18122">
          <cell r="C18122" t="e">
            <v>#DIV/0!</v>
          </cell>
          <cell r="E18122" t="str">
            <v>N</v>
          </cell>
        </row>
        <row r="18123">
          <cell r="C18123" t="e">
            <v>#DIV/0!</v>
          </cell>
          <cell r="E18123" t="str">
            <v>N</v>
          </cell>
        </row>
        <row r="18124">
          <cell r="C18124" t="e">
            <v>#DIV/0!</v>
          </cell>
          <cell r="E18124" t="str">
            <v>N</v>
          </cell>
        </row>
        <row r="18125">
          <cell r="C18125" t="e">
            <v>#DIV/0!</v>
          </cell>
          <cell r="E18125" t="str">
            <v>N</v>
          </cell>
        </row>
        <row r="18126">
          <cell r="C18126" t="e">
            <v>#DIV/0!</v>
          </cell>
          <cell r="E18126" t="str">
            <v>N</v>
          </cell>
        </row>
        <row r="18127">
          <cell r="C18127" t="e">
            <v>#DIV/0!</v>
          </cell>
          <cell r="E18127" t="str">
            <v>N</v>
          </cell>
        </row>
        <row r="18128">
          <cell r="C18128" t="e">
            <v>#DIV/0!</v>
          </cell>
          <cell r="E18128" t="str">
            <v>N</v>
          </cell>
        </row>
        <row r="18129">
          <cell r="C18129" t="e">
            <v>#DIV/0!</v>
          </cell>
          <cell r="E18129" t="str">
            <v>N</v>
          </cell>
        </row>
        <row r="18130">
          <cell r="C18130" t="e">
            <v>#DIV/0!</v>
          </cell>
          <cell r="E18130" t="str">
            <v>N</v>
          </cell>
        </row>
        <row r="18131">
          <cell r="C18131" t="e">
            <v>#DIV/0!</v>
          </cell>
          <cell r="E18131" t="str">
            <v>N</v>
          </cell>
        </row>
        <row r="18132">
          <cell r="C18132" t="e">
            <v>#DIV/0!</v>
          </cell>
          <cell r="E18132" t="str">
            <v>N</v>
          </cell>
        </row>
        <row r="18133">
          <cell r="C18133" t="e">
            <v>#DIV/0!</v>
          </cell>
          <cell r="E18133" t="str">
            <v>N</v>
          </cell>
        </row>
        <row r="18134">
          <cell r="C18134" t="e">
            <v>#DIV/0!</v>
          </cell>
          <cell r="E18134" t="str">
            <v>N</v>
          </cell>
        </row>
        <row r="18135">
          <cell r="C18135" t="e">
            <v>#DIV/0!</v>
          </cell>
          <cell r="E18135" t="str">
            <v>N</v>
          </cell>
        </row>
        <row r="18136">
          <cell r="C18136" t="e">
            <v>#DIV/0!</v>
          </cell>
          <cell r="E18136" t="str">
            <v>N</v>
          </cell>
        </row>
        <row r="18137">
          <cell r="C18137" t="e">
            <v>#DIV/0!</v>
          </cell>
          <cell r="E18137" t="str">
            <v>N</v>
          </cell>
        </row>
        <row r="18138">
          <cell r="C18138" t="e">
            <v>#DIV/0!</v>
          </cell>
          <cell r="E18138" t="str">
            <v>N</v>
          </cell>
        </row>
        <row r="18139">
          <cell r="C18139" t="e">
            <v>#DIV/0!</v>
          </cell>
          <cell r="E18139" t="str">
            <v>N</v>
          </cell>
        </row>
        <row r="18140">
          <cell r="C18140" t="e">
            <v>#DIV/0!</v>
          </cell>
          <cell r="E18140" t="str">
            <v>N</v>
          </cell>
        </row>
        <row r="18141">
          <cell r="C18141" t="e">
            <v>#DIV/0!</v>
          </cell>
          <cell r="E18141" t="str">
            <v>N</v>
          </cell>
        </row>
        <row r="18142">
          <cell r="C18142" t="e">
            <v>#DIV/0!</v>
          </cell>
          <cell r="E18142" t="str">
            <v>N</v>
          </cell>
        </row>
        <row r="18143">
          <cell r="C18143" t="e">
            <v>#DIV/0!</v>
          </cell>
          <cell r="E18143" t="str">
            <v>N</v>
          </cell>
        </row>
        <row r="18144">
          <cell r="C18144" t="e">
            <v>#DIV/0!</v>
          </cell>
          <cell r="E18144" t="str">
            <v>N</v>
          </cell>
        </row>
        <row r="18145">
          <cell r="C18145" t="e">
            <v>#DIV/0!</v>
          </cell>
          <cell r="E18145" t="str">
            <v>N</v>
          </cell>
        </row>
        <row r="18146">
          <cell r="C18146" t="e">
            <v>#DIV/0!</v>
          </cell>
          <cell r="E18146" t="str">
            <v>N</v>
          </cell>
        </row>
        <row r="18147">
          <cell r="C18147" t="e">
            <v>#DIV/0!</v>
          </cell>
          <cell r="E18147" t="str">
            <v>N</v>
          </cell>
        </row>
        <row r="18148">
          <cell r="C18148" t="e">
            <v>#DIV/0!</v>
          </cell>
          <cell r="E18148" t="str">
            <v>N</v>
          </cell>
        </row>
        <row r="18149">
          <cell r="C18149" t="e">
            <v>#DIV/0!</v>
          </cell>
          <cell r="E18149" t="str">
            <v>N</v>
          </cell>
        </row>
        <row r="18150">
          <cell r="C18150" t="e">
            <v>#DIV/0!</v>
          </cell>
          <cell r="E18150" t="str">
            <v>N</v>
          </cell>
        </row>
        <row r="18151">
          <cell r="C18151" t="e">
            <v>#DIV/0!</v>
          </cell>
          <cell r="E18151" t="str">
            <v>N</v>
          </cell>
        </row>
        <row r="18152">
          <cell r="C18152" t="e">
            <v>#DIV/0!</v>
          </cell>
          <cell r="E18152" t="str">
            <v>N</v>
          </cell>
        </row>
        <row r="18153">
          <cell r="C18153" t="e">
            <v>#DIV/0!</v>
          </cell>
          <cell r="E18153" t="str">
            <v>N</v>
          </cell>
        </row>
        <row r="18154">
          <cell r="C18154" t="e">
            <v>#DIV/0!</v>
          </cell>
          <cell r="E18154" t="str">
            <v>N</v>
          </cell>
        </row>
        <row r="18155">
          <cell r="C18155" t="e">
            <v>#DIV/0!</v>
          </cell>
          <cell r="E18155" t="str">
            <v>N</v>
          </cell>
        </row>
        <row r="18156">
          <cell r="C18156" t="e">
            <v>#DIV/0!</v>
          </cell>
          <cell r="E18156" t="str">
            <v>N</v>
          </cell>
        </row>
        <row r="18157">
          <cell r="C18157" t="e">
            <v>#DIV/0!</v>
          </cell>
          <cell r="E18157" t="str">
            <v>N</v>
          </cell>
        </row>
        <row r="18158">
          <cell r="C18158" t="e">
            <v>#DIV/0!</v>
          </cell>
          <cell r="E18158" t="str">
            <v>N</v>
          </cell>
        </row>
        <row r="18159">
          <cell r="C18159" t="e">
            <v>#DIV/0!</v>
          </cell>
          <cell r="E18159" t="str">
            <v>N</v>
          </cell>
        </row>
        <row r="18160">
          <cell r="C18160" t="e">
            <v>#DIV/0!</v>
          </cell>
          <cell r="E18160" t="str">
            <v>N</v>
          </cell>
        </row>
        <row r="18161">
          <cell r="C18161" t="e">
            <v>#DIV/0!</v>
          </cell>
          <cell r="E18161" t="str">
            <v>N</v>
          </cell>
        </row>
        <row r="18162">
          <cell r="C18162" t="e">
            <v>#DIV/0!</v>
          </cell>
          <cell r="E18162" t="str">
            <v>N</v>
          </cell>
        </row>
        <row r="18163">
          <cell r="C18163" t="e">
            <v>#DIV/0!</v>
          </cell>
          <cell r="E18163" t="str">
            <v>N</v>
          </cell>
        </row>
        <row r="18164">
          <cell r="C18164" t="e">
            <v>#DIV/0!</v>
          </cell>
          <cell r="E18164" t="str">
            <v>N</v>
          </cell>
        </row>
        <row r="18165">
          <cell r="C18165" t="e">
            <v>#DIV/0!</v>
          </cell>
          <cell r="E18165" t="str">
            <v>N</v>
          </cell>
        </row>
        <row r="18166">
          <cell r="C18166" t="e">
            <v>#DIV/0!</v>
          </cell>
          <cell r="E18166" t="str">
            <v>N</v>
          </cell>
        </row>
        <row r="18167">
          <cell r="C18167" t="e">
            <v>#DIV/0!</v>
          </cell>
          <cell r="E18167" t="str">
            <v>N</v>
          </cell>
        </row>
        <row r="18168">
          <cell r="C18168" t="e">
            <v>#DIV/0!</v>
          </cell>
          <cell r="E18168" t="str">
            <v>N</v>
          </cell>
        </row>
        <row r="18169">
          <cell r="C18169" t="e">
            <v>#DIV/0!</v>
          </cell>
          <cell r="E18169" t="str">
            <v>N</v>
          </cell>
        </row>
        <row r="18170">
          <cell r="C18170" t="e">
            <v>#DIV/0!</v>
          </cell>
          <cell r="E18170" t="str">
            <v>N</v>
          </cell>
        </row>
        <row r="18171">
          <cell r="C18171" t="e">
            <v>#DIV/0!</v>
          </cell>
          <cell r="E18171" t="str">
            <v>N</v>
          </cell>
        </row>
        <row r="18172">
          <cell r="C18172" t="e">
            <v>#DIV/0!</v>
          </cell>
          <cell r="E18172" t="str">
            <v>N</v>
          </cell>
        </row>
        <row r="18173">
          <cell r="C18173" t="e">
            <v>#DIV/0!</v>
          </cell>
          <cell r="E18173" t="str">
            <v>N</v>
          </cell>
        </row>
        <row r="18174">
          <cell r="C18174" t="e">
            <v>#DIV/0!</v>
          </cell>
          <cell r="E18174" t="str">
            <v>N</v>
          </cell>
        </row>
        <row r="18175">
          <cell r="C18175" t="e">
            <v>#DIV/0!</v>
          </cell>
          <cell r="E18175" t="str">
            <v>N</v>
          </cell>
        </row>
        <row r="18176">
          <cell r="C18176" t="e">
            <v>#DIV/0!</v>
          </cell>
          <cell r="E18176" t="str">
            <v>N</v>
          </cell>
        </row>
        <row r="18177">
          <cell r="C18177" t="e">
            <v>#DIV/0!</v>
          </cell>
          <cell r="E18177" t="str">
            <v>N</v>
          </cell>
        </row>
        <row r="18178">
          <cell r="C18178" t="e">
            <v>#DIV/0!</v>
          </cell>
          <cell r="E18178" t="str">
            <v>N</v>
          </cell>
        </row>
        <row r="18179">
          <cell r="C18179" t="e">
            <v>#DIV/0!</v>
          </cell>
          <cell r="E18179" t="str">
            <v>N</v>
          </cell>
        </row>
        <row r="18180">
          <cell r="C18180" t="e">
            <v>#DIV/0!</v>
          </cell>
          <cell r="E18180" t="str">
            <v>N</v>
          </cell>
        </row>
        <row r="18181">
          <cell r="C18181" t="e">
            <v>#DIV/0!</v>
          </cell>
          <cell r="E18181" t="str">
            <v>N</v>
          </cell>
        </row>
        <row r="18182">
          <cell r="C18182" t="e">
            <v>#DIV/0!</v>
          </cell>
          <cell r="E18182" t="str">
            <v>N</v>
          </cell>
        </row>
        <row r="18183">
          <cell r="C18183" t="e">
            <v>#DIV/0!</v>
          </cell>
          <cell r="E18183" t="str">
            <v>N</v>
          </cell>
        </row>
        <row r="18184">
          <cell r="C18184" t="e">
            <v>#DIV/0!</v>
          </cell>
          <cell r="E18184" t="str">
            <v>N</v>
          </cell>
        </row>
        <row r="18185">
          <cell r="C18185" t="e">
            <v>#DIV/0!</v>
          </cell>
          <cell r="E18185" t="str">
            <v>N</v>
          </cell>
        </row>
        <row r="18186">
          <cell r="C18186" t="e">
            <v>#DIV/0!</v>
          </cell>
          <cell r="E18186" t="str">
            <v>N</v>
          </cell>
        </row>
        <row r="18187">
          <cell r="C18187" t="e">
            <v>#DIV/0!</v>
          </cell>
          <cell r="E18187" t="str">
            <v>N</v>
          </cell>
        </row>
        <row r="18188">
          <cell r="C18188" t="e">
            <v>#DIV/0!</v>
          </cell>
          <cell r="E18188" t="str">
            <v>N</v>
          </cell>
        </row>
        <row r="18189">
          <cell r="C18189" t="e">
            <v>#DIV/0!</v>
          </cell>
          <cell r="E18189" t="str">
            <v>N</v>
          </cell>
        </row>
        <row r="18190">
          <cell r="C18190" t="e">
            <v>#DIV/0!</v>
          </cell>
          <cell r="E18190" t="str">
            <v>N</v>
          </cell>
        </row>
        <row r="18191">
          <cell r="C18191" t="e">
            <v>#DIV/0!</v>
          </cell>
          <cell r="E18191" t="str">
            <v>N</v>
          </cell>
        </row>
        <row r="18192">
          <cell r="C18192" t="e">
            <v>#DIV/0!</v>
          </cell>
          <cell r="E18192" t="str">
            <v>N</v>
          </cell>
        </row>
        <row r="18193">
          <cell r="C18193" t="e">
            <v>#DIV/0!</v>
          </cell>
          <cell r="E18193" t="str">
            <v>N</v>
          </cell>
        </row>
        <row r="18194">
          <cell r="C18194" t="e">
            <v>#DIV/0!</v>
          </cell>
          <cell r="E18194" t="str">
            <v>N</v>
          </cell>
        </row>
        <row r="18195">
          <cell r="C18195" t="e">
            <v>#DIV/0!</v>
          </cell>
          <cell r="E18195" t="str">
            <v>N</v>
          </cell>
        </row>
        <row r="18196">
          <cell r="C18196" t="e">
            <v>#DIV/0!</v>
          </cell>
          <cell r="E18196" t="str">
            <v>N</v>
          </cell>
        </row>
        <row r="18197">
          <cell r="C18197" t="e">
            <v>#DIV/0!</v>
          </cell>
          <cell r="E18197" t="str">
            <v>N</v>
          </cell>
        </row>
        <row r="18198">
          <cell r="C18198" t="e">
            <v>#DIV/0!</v>
          </cell>
          <cell r="E18198" t="str">
            <v>N</v>
          </cell>
        </row>
        <row r="18199">
          <cell r="C18199" t="e">
            <v>#DIV/0!</v>
          </cell>
          <cell r="E18199" t="str">
            <v>N</v>
          </cell>
        </row>
        <row r="18200">
          <cell r="C18200" t="e">
            <v>#DIV/0!</v>
          </cell>
          <cell r="E18200" t="str">
            <v>N</v>
          </cell>
        </row>
        <row r="18201">
          <cell r="C18201" t="e">
            <v>#DIV/0!</v>
          </cell>
          <cell r="E18201" t="str">
            <v>N</v>
          </cell>
        </row>
        <row r="18202">
          <cell r="C18202" t="e">
            <v>#DIV/0!</v>
          </cell>
          <cell r="E18202" t="str">
            <v>N</v>
          </cell>
        </row>
        <row r="18203">
          <cell r="C18203" t="e">
            <v>#DIV/0!</v>
          </cell>
          <cell r="E18203" t="str">
            <v>N</v>
          </cell>
        </row>
        <row r="18204">
          <cell r="C18204" t="e">
            <v>#DIV/0!</v>
          </cell>
          <cell r="E18204" t="str">
            <v>N</v>
          </cell>
        </row>
        <row r="18205">
          <cell r="C18205" t="e">
            <v>#DIV/0!</v>
          </cell>
          <cell r="E18205" t="str">
            <v>N</v>
          </cell>
        </row>
        <row r="18206">
          <cell r="C18206" t="e">
            <v>#DIV/0!</v>
          </cell>
          <cell r="E18206" t="str">
            <v>N</v>
          </cell>
        </row>
        <row r="18207">
          <cell r="C18207" t="e">
            <v>#DIV/0!</v>
          </cell>
          <cell r="E18207" t="str">
            <v>N</v>
          </cell>
        </row>
        <row r="18208">
          <cell r="C18208" t="e">
            <v>#DIV/0!</v>
          </cell>
          <cell r="E18208" t="str">
            <v>N</v>
          </cell>
        </row>
        <row r="18209">
          <cell r="C18209" t="e">
            <v>#DIV/0!</v>
          </cell>
          <cell r="E18209" t="str">
            <v>N</v>
          </cell>
        </row>
        <row r="18210">
          <cell r="C18210" t="e">
            <v>#DIV/0!</v>
          </cell>
          <cell r="E18210" t="str">
            <v>N</v>
          </cell>
        </row>
        <row r="18211">
          <cell r="C18211" t="e">
            <v>#DIV/0!</v>
          </cell>
          <cell r="E18211" t="str">
            <v>N</v>
          </cell>
        </row>
        <row r="18212">
          <cell r="C18212" t="e">
            <v>#DIV/0!</v>
          </cell>
          <cell r="E18212" t="str">
            <v>N</v>
          </cell>
        </row>
        <row r="18213">
          <cell r="C18213" t="e">
            <v>#DIV/0!</v>
          </cell>
          <cell r="E18213" t="str">
            <v>N</v>
          </cell>
        </row>
        <row r="18214">
          <cell r="C18214" t="e">
            <v>#DIV/0!</v>
          </cell>
          <cell r="E18214" t="str">
            <v>N</v>
          </cell>
        </row>
        <row r="18215">
          <cell r="C18215" t="e">
            <v>#DIV/0!</v>
          </cell>
          <cell r="E18215" t="str">
            <v>N</v>
          </cell>
        </row>
        <row r="18216">
          <cell r="C18216" t="e">
            <v>#DIV/0!</v>
          </cell>
          <cell r="E18216" t="str">
            <v>N</v>
          </cell>
        </row>
        <row r="18217">
          <cell r="C18217" t="e">
            <v>#DIV/0!</v>
          </cell>
          <cell r="E18217" t="str">
            <v>N</v>
          </cell>
        </row>
        <row r="18218">
          <cell r="C18218" t="e">
            <v>#DIV/0!</v>
          </cell>
          <cell r="E18218" t="str">
            <v>N</v>
          </cell>
        </row>
        <row r="18219">
          <cell r="C18219" t="e">
            <v>#DIV/0!</v>
          </cell>
          <cell r="E18219" t="str">
            <v>N</v>
          </cell>
        </row>
        <row r="18220">
          <cell r="C18220" t="e">
            <v>#DIV/0!</v>
          </cell>
          <cell r="E18220" t="str">
            <v>N</v>
          </cell>
        </row>
        <row r="18221">
          <cell r="C18221" t="e">
            <v>#DIV/0!</v>
          </cell>
          <cell r="E18221" t="str">
            <v>N</v>
          </cell>
        </row>
        <row r="18222">
          <cell r="C18222" t="e">
            <v>#DIV/0!</v>
          </cell>
          <cell r="E18222" t="str">
            <v>N</v>
          </cell>
        </row>
        <row r="18223">
          <cell r="C18223" t="e">
            <v>#DIV/0!</v>
          </cell>
          <cell r="E18223" t="str">
            <v>N</v>
          </cell>
        </row>
        <row r="18224">
          <cell r="C18224" t="e">
            <v>#DIV/0!</v>
          </cell>
          <cell r="E18224" t="str">
            <v>N</v>
          </cell>
        </row>
        <row r="18225">
          <cell r="C18225" t="e">
            <v>#DIV/0!</v>
          </cell>
          <cell r="E18225" t="str">
            <v>N</v>
          </cell>
        </row>
        <row r="18226">
          <cell r="C18226" t="e">
            <v>#DIV/0!</v>
          </cell>
          <cell r="E18226" t="str">
            <v>N</v>
          </cell>
        </row>
        <row r="18227">
          <cell r="C18227" t="e">
            <v>#DIV/0!</v>
          </cell>
          <cell r="E18227" t="str">
            <v>N</v>
          </cell>
        </row>
        <row r="18228">
          <cell r="C18228" t="e">
            <v>#DIV/0!</v>
          </cell>
          <cell r="E18228" t="str">
            <v>N</v>
          </cell>
        </row>
        <row r="18229">
          <cell r="C18229" t="e">
            <v>#DIV/0!</v>
          </cell>
          <cell r="E18229" t="str">
            <v>N</v>
          </cell>
        </row>
        <row r="18230">
          <cell r="C18230" t="e">
            <v>#DIV/0!</v>
          </cell>
          <cell r="E18230" t="str">
            <v>N</v>
          </cell>
        </row>
        <row r="18231">
          <cell r="C18231" t="e">
            <v>#DIV/0!</v>
          </cell>
          <cell r="E18231" t="str">
            <v>N</v>
          </cell>
        </row>
        <row r="18232">
          <cell r="C18232" t="e">
            <v>#DIV/0!</v>
          </cell>
          <cell r="E18232" t="str">
            <v>N</v>
          </cell>
        </row>
        <row r="18233">
          <cell r="C18233" t="e">
            <v>#DIV/0!</v>
          </cell>
          <cell r="E18233" t="str">
            <v>N</v>
          </cell>
        </row>
        <row r="18234">
          <cell r="C18234" t="e">
            <v>#DIV/0!</v>
          </cell>
          <cell r="E18234" t="str">
            <v>N</v>
          </cell>
        </row>
        <row r="18235">
          <cell r="C18235" t="e">
            <v>#DIV/0!</v>
          </cell>
          <cell r="E18235" t="str">
            <v>N</v>
          </cell>
        </row>
        <row r="18236">
          <cell r="C18236" t="e">
            <v>#DIV/0!</v>
          </cell>
          <cell r="E18236" t="str">
            <v>N</v>
          </cell>
        </row>
        <row r="18237">
          <cell r="C18237" t="e">
            <v>#DIV/0!</v>
          </cell>
          <cell r="E18237" t="str">
            <v>N</v>
          </cell>
        </row>
        <row r="18238">
          <cell r="C18238" t="e">
            <v>#DIV/0!</v>
          </cell>
          <cell r="E18238" t="str">
            <v>N</v>
          </cell>
        </row>
        <row r="18239">
          <cell r="C18239" t="e">
            <v>#DIV/0!</v>
          </cell>
          <cell r="E18239" t="str">
            <v>N</v>
          </cell>
        </row>
        <row r="18240">
          <cell r="C18240" t="e">
            <v>#DIV/0!</v>
          </cell>
          <cell r="E18240" t="str">
            <v>N</v>
          </cell>
        </row>
        <row r="18241">
          <cell r="C18241" t="e">
            <v>#DIV/0!</v>
          </cell>
          <cell r="E18241" t="str">
            <v>N</v>
          </cell>
        </row>
        <row r="18242">
          <cell r="C18242" t="e">
            <v>#DIV/0!</v>
          </cell>
          <cell r="E18242" t="str">
            <v>N</v>
          </cell>
        </row>
        <row r="18243">
          <cell r="C18243" t="e">
            <v>#DIV/0!</v>
          </cell>
          <cell r="E18243" t="str">
            <v>N</v>
          </cell>
        </row>
        <row r="18244">
          <cell r="C18244" t="e">
            <v>#DIV/0!</v>
          </cell>
          <cell r="E18244" t="str">
            <v>N</v>
          </cell>
        </row>
        <row r="18245">
          <cell r="C18245" t="e">
            <v>#DIV/0!</v>
          </cell>
          <cell r="E18245" t="str">
            <v>N</v>
          </cell>
        </row>
        <row r="18246">
          <cell r="C18246" t="e">
            <v>#DIV/0!</v>
          </cell>
          <cell r="E18246" t="str">
            <v>N</v>
          </cell>
        </row>
        <row r="18247">
          <cell r="C18247" t="e">
            <v>#DIV/0!</v>
          </cell>
          <cell r="E18247" t="str">
            <v>N</v>
          </cell>
        </row>
        <row r="18248">
          <cell r="C18248" t="e">
            <v>#DIV/0!</v>
          </cell>
          <cell r="E18248" t="str">
            <v>N</v>
          </cell>
        </row>
        <row r="18249">
          <cell r="C18249" t="e">
            <v>#DIV/0!</v>
          </cell>
          <cell r="E18249" t="str">
            <v>N</v>
          </cell>
        </row>
        <row r="18250">
          <cell r="C18250" t="e">
            <v>#DIV/0!</v>
          </cell>
          <cell r="E18250" t="str">
            <v>N</v>
          </cell>
        </row>
        <row r="18251">
          <cell r="C18251" t="e">
            <v>#DIV/0!</v>
          </cell>
          <cell r="E18251" t="str">
            <v>N</v>
          </cell>
        </row>
        <row r="18252">
          <cell r="C18252" t="e">
            <v>#DIV/0!</v>
          </cell>
          <cell r="E18252" t="str">
            <v>N</v>
          </cell>
        </row>
        <row r="18253">
          <cell r="C18253" t="e">
            <v>#DIV/0!</v>
          </cell>
          <cell r="E18253" t="str">
            <v>N</v>
          </cell>
        </row>
        <row r="18254">
          <cell r="C18254" t="e">
            <v>#DIV/0!</v>
          </cell>
          <cell r="E18254" t="str">
            <v>N</v>
          </cell>
        </row>
        <row r="18255">
          <cell r="C18255" t="e">
            <v>#DIV/0!</v>
          </cell>
          <cell r="E18255" t="str">
            <v>N</v>
          </cell>
        </row>
        <row r="18256">
          <cell r="C18256" t="e">
            <v>#DIV/0!</v>
          </cell>
          <cell r="E18256" t="str">
            <v>N</v>
          </cell>
        </row>
        <row r="18257">
          <cell r="C18257" t="e">
            <v>#DIV/0!</v>
          </cell>
          <cell r="E18257" t="str">
            <v>N</v>
          </cell>
        </row>
        <row r="18258">
          <cell r="C18258" t="e">
            <v>#DIV/0!</v>
          </cell>
          <cell r="E18258" t="str">
            <v>N</v>
          </cell>
        </row>
        <row r="18259">
          <cell r="C18259" t="e">
            <v>#DIV/0!</v>
          </cell>
          <cell r="E18259" t="str">
            <v>N</v>
          </cell>
        </row>
        <row r="18260">
          <cell r="C18260" t="e">
            <v>#DIV/0!</v>
          </cell>
          <cell r="E18260" t="str">
            <v>N</v>
          </cell>
        </row>
        <row r="18261">
          <cell r="C18261" t="e">
            <v>#DIV/0!</v>
          </cell>
          <cell r="E18261" t="str">
            <v>N</v>
          </cell>
        </row>
        <row r="18262">
          <cell r="C18262" t="e">
            <v>#DIV/0!</v>
          </cell>
          <cell r="E18262" t="str">
            <v>N</v>
          </cell>
        </row>
        <row r="18263">
          <cell r="C18263" t="e">
            <v>#DIV/0!</v>
          </cell>
          <cell r="E18263" t="str">
            <v>N</v>
          </cell>
        </row>
        <row r="18264">
          <cell r="C18264" t="e">
            <v>#DIV/0!</v>
          </cell>
          <cell r="E18264" t="str">
            <v>N</v>
          </cell>
        </row>
        <row r="18265">
          <cell r="C18265" t="e">
            <v>#DIV/0!</v>
          </cell>
          <cell r="E18265" t="str">
            <v>N</v>
          </cell>
        </row>
        <row r="18266">
          <cell r="C18266" t="e">
            <v>#DIV/0!</v>
          </cell>
          <cell r="E18266" t="str">
            <v>N</v>
          </cell>
        </row>
        <row r="18267">
          <cell r="C18267" t="e">
            <v>#DIV/0!</v>
          </cell>
          <cell r="E18267" t="str">
            <v>N</v>
          </cell>
        </row>
        <row r="18268">
          <cell r="C18268" t="e">
            <v>#DIV/0!</v>
          </cell>
          <cell r="E18268" t="str">
            <v>N</v>
          </cell>
        </row>
        <row r="18269">
          <cell r="C18269" t="e">
            <v>#DIV/0!</v>
          </cell>
          <cell r="E18269" t="str">
            <v>N</v>
          </cell>
        </row>
        <row r="18270">
          <cell r="C18270" t="e">
            <v>#DIV/0!</v>
          </cell>
          <cell r="E18270" t="str">
            <v>N</v>
          </cell>
        </row>
        <row r="18271">
          <cell r="C18271" t="e">
            <v>#DIV/0!</v>
          </cell>
          <cell r="E18271" t="str">
            <v>N</v>
          </cell>
        </row>
        <row r="18272">
          <cell r="C18272" t="e">
            <v>#DIV/0!</v>
          </cell>
          <cell r="E18272" t="str">
            <v>N</v>
          </cell>
        </row>
        <row r="18273">
          <cell r="C18273" t="e">
            <v>#DIV/0!</v>
          </cell>
          <cell r="E18273" t="str">
            <v>N</v>
          </cell>
        </row>
        <row r="18274">
          <cell r="C18274" t="e">
            <v>#DIV/0!</v>
          </cell>
          <cell r="E18274" t="str">
            <v>N</v>
          </cell>
        </row>
        <row r="18275">
          <cell r="C18275" t="e">
            <v>#DIV/0!</v>
          </cell>
          <cell r="E18275" t="str">
            <v>N</v>
          </cell>
        </row>
        <row r="18276">
          <cell r="C18276" t="e">
            <v>#DIV/0!</v>
          </cell>
          <cell r="E18276" t="str">
            <v>N</v>
          </cell>
        </row>
        <row r="18277">
          <cell r="C18277" t="e">
            <v>#DIV/0!</v>
          </cell>
          <cell r="E18277" t="str">
            <v>N</v>
          </cell>
        </row>
        <row r="18278">
          <cell r="C18278" t="e">
            <v>#DIV/0!</v>
          </cell>
          <cell r="E18278" t="str">
            <v>N</v>
          </cell>
        </row>
        <row r="18279">
          <cell r="C18279" t="e">
            <v>#DIV/0!</v>
          </cell>
          <cell r="E18279" t="str">
            <v>N</v>
          </cell>
        </row>
        <row r="18280">
          <cell r="C18280" t="e">
            <v>#DIV/0!</v>
          </cell>
          <cell r="E18280" t="str">
            <v>N</v>
          </cell>
        </row>
        <row r="18281">
          <cell r="C18281" t="e">
            <v>#DIV/0!</v>
          </cell>
          <cell r="E18281" t="str">
            <v>N</v>
          </cell>
        </row>
        <row r="18282">
          <cell r="C18282" t="e">
            <v>#DIV/0!</v>
          </cell>
          <cell r="E18282" t="str">
            <v>N</v>
          </cell>
        </row>
        <row r="18283">
          <cell r="C18283" t="e">
            <v>#DIV/0!</v>
          </cell>
          <cell r="E18283" t="str">
            <v>N</v>
          </cell>
        </row>
        <row r="18284">
          <cell r="C18284" t="e">
            <v>#DIV/0!</v>
          </cell>
          <cell r="E18284" t="str">
            <v>N</v>
          </cell>
        </row>
        <row r="18285">
          <cell r="C18285" t="e">
            <v>#DIV/0!</v>
          </cell>
          <cell r="E18285" t="str">
            <v>N</v>
          </cell>
        </row>
        <row r="18286">
          <cell r="C18286" t="e">
            <v>#DIV/0!</v>
          </cell>
          <cell r="E18286" t="str">
            <v>N</v>
          </cell>
        </row>
        <row r="18287">
          <cell r="C18287" t="e">
            <v>#DIV/0!</v>
          </cell>
          <cell r="E18287" t="str">
            <v>N</v>
          </cell>
        </row>
        <row r="18288">
          <cell r="C18288" t="e">
            <v>#DIV/0!</v>
          </cell>
          <cell r="E18288" t="str">
            <v>N</v>
          </cell>
        </row>
        <row r="18289">
          <cell r="C18289" t="e">
            <v>#DIV/0!</v>
          </cell>
          <cell r="E18289" t="str">
            <v>N</v>
          </cell>
        </row>
        <row r="18290">
          <cell r="C18290" t="e">
            <v>#DIV/0!</v>
          </cell>
          <cell r="E18290" t="str">
            <v>N</v>
          </cell>
        </row>
        <row r="18291">
          <cell r="C18291" t="e">
            <v>#DIV/0!</v>
          </cell>
          <cell r="E18291" t="str">
            <v>N</v>
          </cell>
        </row>
        <row r="18292">
          <cell r="C18292" t="e">
            <v>#DIV/0!</v>
          </cell>
          <cell r="E18292" t="str">
            <v>N</v>
          </cell>
        </row>
        <row r="18293">
          <cell r="C18293" t="e">
            <v>#DIV/0!</v>
          </cell>
          <cell r="E18293" t="str">
            <v>N</v>
          </cell>
        </row>
        <row r="18294">
          <cell r="C18294" t="e">
            <v>#DIV/0!</v>
          </cell>
          <cell r="E18294" t="str">
            <v>N</v>
          </cell>
        </row>
        <row r="18295">
          <cell r="C18295" t="e">
            <v>#DIV/0!</v>
          </cell>
          <cell r="E18295" t="str">
            <v>N</v>
          </cell>
        </row>
        <row r="18296">
          <cell r="C18296" t="e">
            <v>#DIV/0!</v>
          </cell>
          <cell r="E18296" t="str">
            <v>N</v>
          </cell>
        </row>
        <row r="18297">
          <cell r="C18297" t="e">
            <v>#DIV/0!</v>
          </cell>
          <cell r="E18297" t="str">
            <v>N</v>
          </cell>
        </row>
        <row r="18298">
          <cell r="C18298" t="e">
            <v>#DIV/0!</v>
          </cell>
          <cell r="E18298" t="str">
            <v>N</v>
          </cell>
        </row>
        <row r="18299">
          <cell r="C18299" t="e">
            <v>#DIV/0!</v>
          </cell>
          <cell r="E18299" t="str">
            <v>N</v>
          </cell>
        </row>
        <row r="18300">
          <cell r="C18300" t="e">
            <v>#DIV/0!</v>
          </cell>
          <cell r="E18300" t="str">
            <v>N</v>
          </cell>
        </row>
        <row r="18301">
          <cell r="C18301" t="e">
            <v>#DIV/0!</v>
          </cell>
          <cell r="E18301" t="str">
            <v>N</v>
          </cell>
        </row>
        <row r="18302">
          <cell r="C18302" t="e">
            <v>#DIV/0!</v>
          </cell>
          <cell r="E18302" t="str">
            <v>N</v>
          </cell>
        </row>
        <row r="18303">
          <cell r="C18303" t="e">
            <v>#DIV/0!</v>
          </cell>
          <cell r="E18303" t="str">
            <v>N</v>
          </cell>
        </row>
        <row r="18304">
          <cell r="C18304" t="e">
            <v>#DIV/0!</v>
          </cell>
          <cell r="E18304" t="str">
            <v>N</v>
          </cell>
        </row>
        <row r="18305">
          <cell r="C18305" t="e">
            <v>#DIV/0!</v>
          </cell>
          <cell r="E18305" t="str">
            <v>N</v>
          </cell>
        </row>
        <row r="18306">
          <cell r="C18306" t="e">
            <v>#DIV/0!</v>
          </cell>
          <cell r="E18306" t="str">
            <v>N</v>
          </cell>
        </row>
        <row r="18307">
          <cell r="C18307" t="e">
            <v>#DIV/0!</v>
          </cell>
          <cell r="E18307" t="str">
            <v>N</v>
          </cell>
        </row>
        <row r="18308">
          <cell r="C18308" t="e">
            <v>#DIV/0!</v>
          </cell>
          <cell r="E18308" t="str">
            <v>N</v>
          </cell>
        </row>
        <row r="18309">
          <cell r="C18309" t="e">
            <v>#DIV/0!</v>
          </cell>
          <cell r="E18309" t="str">
            <v>N</v>
          </cell>
        </row>
        <row r="18310">
          <cell r="C18310" t="e">
            <v>#DIV/0!</v>
          </cell>
          <cell r="E18310" t="str">
            <v>N</v>
          </cell>
        </row>
        <row r="18311">
          <cell r="C18311" t="e">
            <v>#DIV/0!</v>
          </cell>
          <cell r="E18311" t="str">
            <v>N</v>
          </cell>
        </row>
        <row r="18312">
          <cell r="C18312" t="e">
            <v>#DIV/0!</v>
          </cell>
          <cell r="E18312" t="str">
            <v>N</v>
          </cell>
        </row>
        <row r="18313">
          <cell r="C18313" t="e">
            <v>#DIV/0!</v>
          </cell>
          <cell r="E18313" t="str">
            <v>N</v>
          </cell>
        </row>
        <row r="18314">
          <cell r="C18314" t="e">
            <v>#DIV/0!</v>
          </cell>
          <cell r="E18314" t="str">
            <v>N</v>
          </cell>
        </row>
        <row r="18315">
          <cell r="C18315" t="e">
            <v>#DIV/0!</v>
          </cell>
          <cell r="E18315" t="str">
            <v>N</v>
          </cell>
        </row>
        <row r="18316">
          <cell r="C18316" t="e">
            <v>#DIV/0!</v>
          </cell>
          <cell r="E18316" t="str">
            <v>N</v>
          </cell>
        </row>
        <row r="18317">
          <cell r="C18317" t="e">
            <v>#DIV/0!</v>
          </cell>
          <cell r="E18317" t="str">
            <v>N</v>
          </cell>
        </row>
        <row r="18318">
          <cell r="C18318" t="e">
            <v>#DIV/0!</v>
          </cell>
          <cell r="E18318" t="str">
            <v>N</v>
          </cell>
        </row>
        <row r="18319">
          <cell r="C18319" t="e">
            <v>#DIV/0!</v>
          </cell>
          <cell r="E18319" t="str">
            <v>N</v>
          </cell>
        </row>
        <row r="18320">
          <cell r="C18320" t="e">
            <v>#DIV/0!</v>
          </cell>
          <cell r="E18320" t="str">
            <v>N</v>
          </cell>
        </row>
        <row r="18321">
          <cell r="C18321" t="e">
            <v>#DIV/0!</v>
          </cell>
          <cell r="E18321" t="str">
            <v>N</v>
          </cell>
        </row>
        <row r="18322">
          <cell r="C18322" t="e">
            <v>#DIV/0!</v>
          </cell>
          <cell r="E18322" t="str">
            <v>N</v>
          </cell>
        </row>
        <row r="18323">
          <cell r="C18323" t="e">
            <v>#DIV/0!</v>
          </cell>
          <cell r="E18323" t="str">
            <v>N</v>
          </cell>
        </row>
        <row r="18324">
          <cell r="C18324" t="e">
            <v>#DIV/0!</v>
          </cell>
          <cell r="E18324" t="str">
            <v>N</v>
          </cell>
        </row>
        <row r="18325">
          <cell r="C18325" t="e">
            <v>#DIV/0!</v>
          </cell>
          <cell r="E18325" t="str">
            <v>N</v>
          </cell>
        </row>
        <row r="18326">
          <cell r="C18326" t="e">
            <v>#DIV/0!</v>
          </cell>
          <cell r="E18326" t="str">
            <v>N</v>
          </cell>
        </row>
        <row r="18327">
          <cell r="C18327" t="e">
            <v>#DIV/0!</v>
          </cell>
          <cell r="E18327" t="str">
            <v>N</v>
          </cell>
        </row>
        <row r="18328">
          <cell r="C18328" t="e">
            <v>#DIV/0!</v>
          </cell>
          <cell r="E18328" t="str">
            <v>N</v>
          </cell>
        </row>
        <row r="18329">
          <cell r="C18329" t="e">
            <v>#DIV/0!</v>
          </cell>
          <cell r="E18329" t="str">
            <v>N</v>
          </cell>
        </row>
        <row r="18330">
          <cell r="C18330" t="e">
            <v>#DIV/0!</v>
          </cell>
          <cell r="E18330" t="str">
            <v>N</v>
          </cell>
        </row>
        <row r="18331">
          <cell r="C18331" t="e">
            <v>#DIV/0!</v>
          </cell>
          <cell r="E18331" t="str">
            <v>N</v>
          </cell>
        </row>
        <row r="18332">
          <cell r="C18332" t="e">
            <v>#DIV/0!</v>
          </cell>
          <cell r="E18332" t="str">
            <v>N</v>
          </cell>
        </row>
        <row r="18333">
          <cell r="C18333" t="e">
            <v>#DIV/0!</v>
          </cell>
          <cell r="E18333" t="str">
            <v>N</v>
          </cell>
        </row>
        <row r="18334">
          <cell r="C18334" t="e">
            <v>#DIV/0!</v>
          </cell>
          <cell r="E18334" t="str">
            <v>N</v>
          </cell>
        </row>
        <row r="18335">
          <cell r="C18335" t="e">
            <v>#DIV/0!</v>
          </cell>
          <cell r="E18335" t="str">
            <v>N</v>
          </cell>
        </row>
        <row r="18336">
          <cell r="C18336" t="e">
            <v>#DIV/0!</v>
          </cell>
          <cell r="E18336" t="str">
            <v>N</v>
          </cell>
        </row>
        <row r="18337">
          <cell r="C18337" t="e">
            <v>#DIV/0!</v>
          </cell>
          <cell r="E18337" t="str">
            <v>N</v>
          </cell>
        </row>
        <row r="18338">
          <cell r="C18338" t="e">
            <v>#DIV/0!</v>
          </cell>
          <cell r="E18338" t="str">
            <v>N</v>
          </cell>
        </row>
        <row r="18339">
          <cell r="C18339" t="e">
            <v>#DIV/0!</v>
          </cell>
          <cell r="E18339" t="str">
            <v>N</v>
          </cell>
        </row>
        <row r="18340">
          <cell r="C18340" t="e">
            <v>#DIV/0!</v>
          </cell>
          <cell r="E18340" t="str">
            <v>N</v>
          </cell>
        </row>
        <row r="18341">
          <cell r="C18341" t="e">
            <v>#DIV/0!</v>
          </cell>
          <cell r="E18341" t="str">
            <v>N</v>
          </cell>
        </row>
        <row r="18342">
          <cell r="C18342" t="e">
            <v>#DIV/0!</v>
          </cell>
          <cell r="E18342" t="str">
            <v>N</v>
          </cell>
        </row>
        <row r="18343">
          <cell r="C18343" t="e">
            <v>#DIV/0!</v>
          </cell>
          <cell r="E18343" t="str">
            <v>N</v>
          </cell>
        </row>
        <row r="18344">
          <cell r="C18344" t="e">
            <v>#DIV/0!</v>
          </cell>
          <cell r="E18344" t="str">
            <v>N</v>
          </cell>
        </row>
        <row r="18345">
          <cell r="C18345" t="e">
            <v>#DIV/0!</v>
          </cell>
          <cell r="E18345" t="str">
            <v>N</v>
          </cell>
        </row>
        <row r="18346">
          <cell r="C18346" t="e">
            <v>#DIV/0!</v>
          </cell>
          <cell r="E18346" t="str">
            <v>N</v>
          </cell>
        </row>
        <row r="18347">
          <cell r="C18347" t="e">
            <v>#DIV/0!</v>
          </cell>
          <cell r="E18347" t="str">
            <v>N</v>
          </cell>
        </row>
        <row r="18348">
          <cell r="C18348" t="e">
            <v>#DIV/0!</v>
          </cell>
          <cell r="E18348" t="str">
            <v>N</v>
          </cell>
        </row>
        <row r="18349">
          <cell r="C18349" t="e">
            <v>#DIV/0!</v>
          </cell>
          <cell r="E18349" t="str">
            <v>N</v>
          </cell>
        </row>
        <row r="18350">
          <cell r="C18350" t="e">
            <v>#DIV/0!</v>
          </cell>
          <cell r="E18350" t="str">
            <v>N</v>
          </cell>
        </row>
        <row r="18351">
          <cell r="C18351" t="e">
            <v>#DIV/0!</v>
          </cell>
          <cell r="E18351" t="str">
            <v>N</v>
          </cell>
        </row>
        <row r="18352">
          <cell r="C18352" t="e">
            <v>#DIV/0!</v>
          </cell>
          <cell r="E18352" t="str">
            <v>N</v>
          </cell>
        </row>
        <row r="18353">
          <cell r="C18353" t="e">
            <v>#DIV/0!</v>
          </cell>
          <cell r="E18353" t="str">
            <v>N</v>
          </cell>
        </row>
        <row r="18354">
          <cell r="C18354" t="e">
            <v>#DIV/0!</v>
          </cell>
          <cell r="E18354" t="str">
            <v>N</v>
          </cell>
        </row>
        <row r="18355">
          <cell r="C18355" t="e">
            <v>#DIV/0!</v>
          </cell>
          <cell r="E18355" t="str">
            <v>N</v>
          </cell>
        </row>
        <row r="18356">
          <cell r="C18356" t="e">
            <v>#DIV/0!</v>
          </cell>
          <cell r="E18356" t="str">
            <v>N</v>
          </cell>
        </row>
        <row r="18357">
          <cell r="C18357" t="e">
            <v>#DIV/0!</v>
          </cell>
          <cell r="E18357" t="str">
            <v>N</v>
          </cell>
        </row>
        <row r="18358">
          <cell r="C18358" t="e">
            <v>#DIV/0!</v>
          </cell>
          <cell r="E18358" t="str">
            <v>N</v>
          </cell>
        </row>
        <row r="18359">
          <cell r="C18359" t="e">
            <v>#DIV/0!</v>
          </cell>
          <cell r="E18359" t="str">
            <v>N</v>
          </cell>
        </row>
        <row r="18360">
          <cell r="C18360" t="e">
            <v>#DIV/0!</v>
          </cell>
          <cell r="E18360" t="str">
            <v>N</v>
          </cell>
        </row>
        <row r="18361">
          <cell r="C18361" t="e">
            <v>#DIV/0!</v>
          </cell>
          <cell r="E18361" t="str">
            <v>N</v>
          </cell>
        </row>
        <row r="18362">
          <cell r="C18362" t="e">
            <v>#DIV/0!</v>
          </cell>
          <cell r="E18362" t="str">
            <v>N</v>
          </cell>
        </row>
        <row r="18363">
          <cell r="C18363" t="e">
            <v>#DIV/0!</v>
          </cell>
          <cell r="E18363" t="str">
            <v>N</v>
          </cell>
        </row>
        <row r="18364">
          <cell r="C18364" t="e">
            <v>#DIV/0!</v>
          </cell>
          <cell r="E18364" t="str">
            <v>N</v>
          </cell>
        </row>
        <row r="18365">
          <cell r="C18365" t="e">
            <v>#DIV/0!</v>
          </cell>
          <cell r="E18365" t="str">
            <v>N</v>
          </cell>
        </row>
        <row r="18366">
          <cell r="C18366" t="e">
            <v>#DIV/0!</v>
          </cell>
          <cell r="E18366" t="str">
            <v>N</v>
          </cell>
        </row>
        <row r="18367">
          <cell r="C18367" t="e">
            <v>#DIV/0!</v>
          </cell>
          <cell r="E18367" t="str">
            <v>N</v>
          </cell>
        </row>
        <row r="18368">
          <cell r="C18368" t="e">
            <v>#DIV/0!</v>
          </cell>
          <cell r="E18368" t="str">
            <v>N</v>
          </cell>
        </row>
        <row r="18369">
          <cell r="C18369" t="e">
            <v>#DIV/0!</v>
          </cell>
          <cell r="E18369" t="str">
            <v>N</v>
          </cell>
        </row>
        <row r="18370">
          <cell r="C18370" t="e">
            <v>#DIV/0!</v>
          </cell>
          <cell r="E18370" t="str">
            <v>N</v>
          </cell>
        </row>
        <row r="18371">
          <cell r="C18371" t="e">
            <v>#DIV/0!</v>
          </cell>
          <cell r="E18371" t="str">
            <v>N</v>
          </cell>
        </row>
        <row r="18372">
          <cell r="C18372" t="e">
            <v>#DIV/0!</v>
          </cell>
          <cell r="E18372" t="str">
            <v>N</v>
          </cell>
        </row>
        <row r="18373">
          <cell r="C18373" t="e">
            <v>#DIV/0!</v>
          </cell>
          <cell r="E18373" t="str">
            <v>N</v>
          </cell>
        </row>
        <row r="18374">
          <cell r="C18374" t="e">
            <v>#DIV/0!</v>
          </cell>
          <cell r="E18374" t="str">
            <v>N</v>
          </cell>
        </row>
        <row r="18375">
          <cell r="C18375" t="e">
            <v>#DIV/0!</v>
          </cell>
          <cell r="E18375" t="str">
            <v>N</v>
          </cell>
        </row>
        <row r="18376">
          <cell r="C18376" t="e">
            <v>#DIV/0!</v>
          </cell>
          <cell r="E18376" t="str">
            <v>N</v>
          </cell>
        </row>
        <row r="18377">
          <cell r="C18377" t="e">
            <v>#DIV/0!</v>
          </cell>
          <cell r="E18377" t="str">
            <v>N</v>
          </cell>
        </row>
        <row r="18378">
          <cell r="C18378" t="e">
            <v>#DIV/0!</v>
          </cell>
          <cell r="E18378" t="str">
            <v>N</v>
          </cell>
        </row>
        <row r="18379">
          <cell r="C18379" t="e">
            <v>#DIV/0!</v>
          </cell>
          <cell r="E18379" t="str">
            <v>N</v>
          </cell>
        </row>
        <row r="18380">
          <cell r="C18380" t="e">
            <v>#DIV/0!</v>
          </cell>
          <cell r="E18380" t="str">
            <v>N</v>
          </cell>
        </row>
        <row r="18381">
          <cell r="C18381" t="e">
            <v>#DIV/0!</v>
          </cell>
          <cell r="E18381" t="str">
            <v>N</v>
          </cell>
        </row>
        <row r="18382">
          <cell r="C18382" t="e">
            <v>#DIV/0!</v>
          </cell>
          <cell r="E18382" t="str">
            <v>N</v>
          </cell>
        </row>
        <row r="18383">
          <cell r="C18383" t="e">
            <v>#DIV/0!</v>
          </cell>
          <cell r="E18383" t="str">
            <v>N</v>
          </cell>
        </row>
        <row r="18384">
          <cell r="C18384" t="e">
            <v>#DIV/0!</v>
          </cell>
          <cell r="E18384" t="str">
            <v>N</v>
          </cell>
        </row>
        <row r="18385">
          <cell r="C18385" t="e">
            <v>#DIV/0!</v>
          </cell>
          <cell r="E18385" t="str">
            <v>N</v>
          </cell>
        </row>
        <row r="18386">
          <cell r="C18386" t="e">
            <v>#DIV/0!</v>
          </cell>
          <cell r="E18386" t="str">
            <v>N</v>
          </cell>
        </row>
        <row r="18387">
          <cell r="C18387" t="e">
            <v>#DIV/0!</v>
          </cell>
          <cell r="E18387" t="str">
            <v>N</v>
          </cell>
        </row>
        <row r="18388">
          <cell r="C18388" t="e">
            <v>#DIV/0!</v>
          </cell>
          <cell r="E18388" t="str">
            <v>N</v>
          </cell>
        </row>
        <row r="18389">
          <cell r="C18389" t="e">
            <v>#DIV/0!</v>
          </cell>
          <cell r="E18389" t="str">
            <v>N</v>
          </cell>
        </row>
        <row r="18390">
          <cell r="C18390" t="e">
            <v>#DIV/0!</v>
          </cell>
          <cell r="E18390" t="str">
            <v>N</v>
          </cell>
        </row>
        <row r="18391">
          <cell r="C18391" t="e">
            <v>#DIV/0!</v>
          </cell>
          <cell r="E18391" t="str">
            <v>N</v>
          </cell>
        </row>
        <row r="18392">
          <cell r="C18392" t="e">
            <v>#DIV/0!</v>
          </cell>
          <cell r="E18392" t="str">
            <v>N</v>
          </cell>
        </row>
        <row r="18393">
          <cell r="C18393" t="e">
            <v>#DIV/0!</v>
          </cell>
          <cell r="E18393" t="str">
            <v>N</v>
          </cell>
        </row>
        <row r="18394">
          <cell r="C18394" t="e">
            <v>#DIV/0!</v>
          </cell>
          <cell r="E18394" t="str">
            <v>N</v>
          </cell>
        </row>
        <row r="18395">
          <cell r="C18395" t="e">
            <v>#DIV/0!</v>
          </cell>
          <cell r="E18395" t="str">
            <v>N</v>
          </cell>
        </row>
        <row r="18396">
          <cell r="C18396" t="e">
            <v>#DIV/0!</v>
          </cell>
          <cell r="E18396" t="str">
            <v>N</v>
          </cell>
        </row>
        <row r="18397">
          <cell r="C18397" t="e">
            <v>#DIV/0!</v>
          </cell>
          <cell r="E18397" t="str">
            <v>N</v>
          </cell>
        </row>
        <row r="18398">
          <cell r="C18398" t="e">
            <v>#DIV/0!</v>
          </cell>
          <cell r="E18398" t="str">
            <v>N</v>
          </cell>
        </row>
        <row r="18399">
          <cell r="C18399" t="e">
            <v>#DIV/0!</v>
          </cell>
          <cell r="E18399" t="str">
            <v>N</v>
          </cell>
        </row>
        <row r="18400">
          <cell r="C18400" t="e">
            <v>#DIV/0!</v>
          </cell>
          <cell r="E18400" t="str">
            <v>N</v>
          </cell>
        </row>
        <row r="18401">
          <cell r="C18401" t="e">
            <v>#DIV/0!</v>
          </cell>
          <cell r="E18401" t="str">
            <v>N</v>
          </cell>
        </row>
        <row r="18402">
          <cell r="C18402" t="e">
            <v>#DIV/0!</v>
          </cell>
          <cell r="E18402" t="str">
            <v>N</v>
          </cell>
        </row>
        <row r="18403">
          <cell r="C18403" t="e">
            <v>#DIV/0!</v>
          </cell>
          <cell r="E18403" t="str">
            <v>N</v>
          </cell>
        </row>
        <row r="18404">
          <cell r="C18404" t="e">
            <v>#DIV/0!</v>
          </cell>
          <cell r="E18404" t="str">
            <v>N</v>
          </cell>
        </row>
        <row r="18405">
          <cell r="C18405" t="e">
            <v>#DIV/0!</v>
          </cell>
          <cell r="E18405" t="str">
            <v>N</v>
          </cell>
        </row>
        <row r="18406">
          <cell r="C18406" t="e">
            <v>#DIV/0!</v>
          </cell>
          <cell r="E18406" t="str">
            <v>N</v>
          </cell>
        </row>
        <row r="18407">
          <cell r="C18407" t="e">
            <v>#DIV/0!</v>
          </cell>
          <cell r="E18407" t="str">
            <v>N</v>
          </cell>
        </row>
        <row r="18408">
          <cell r="C18408" t="e">
            <v>#DIV/0!</v>
          </cell>
          <cell r="E18408" t="str">
            <v>N</v>
          </cell>
        </row>
        <row r="18409">
          <cell r="C18409" t="e">
            <v>#DIV/0!</v>
          </cell>
          <cell r="E18409" t="str">
            <v>N</v>
          </cell>
        </row>
        <row r="18410">
          <cell r="C18410" t="e">
            <v>#DIV/0!</v>
          </cell>
          <cell r="E18410" t="str">
            <v>N</v>
          </cell>
        </row>
        <row r="18411">
          <cell r="C18411" t="e">
            <v>#DIV/0!</v>
          </cell>
          <cell r="E18411" t="str">
            <v>N</v>
          </cell>
        </row>
        <row r="18412">
          <cell r="C18412" t="e">
            <v>#DIV/0!</v>
          </cell>
          <cell r="E18412" t="str">
            <v>N</v>
          </cell>
        </row>
        <row r="18413">
          <cell r="C18413" t="e">
            <v>#DIV/0!</v>
          </cell>
          <cell r="E18413" t="str">
            <v>N</v>
          </cell>
        </row>
        <row r="18414">
          <cell r="C18414" t="e">
            <v>#DIV/0!</v>
          </cell>
          <cell r="E18414" t="str">
            <v>N</v>
          </cell>
        </row>
        <row r="18415">
          <cell r="C18415" t="e">
            <v>#DIV/0!</v>
          </cell>
          <cell r="E18415" t="str">
            <v>N</v>
          </cell>
        </row>
        <row r="18416">
          <cell r="C18416" t="e">
            <v>#DIV/0!</v>
          </cell>
          <cell r="E18416" t="str">
            <v>N</v>
          </cell>
        </row>
        <row r="18417">
          <cell r="C18417" t="e">
            <v>#DIV/0!</v>
          </cell>
          <cell r="E18417" t="str">
            <v>N</v>
          </cell>
        </row>
        <row r="18418">
          <cell r="C18418" t="e">
            <v>#DIV/0!</v>
          </cell>
          <cell r="E18418" t="str">
            <v>N</v>
          </cell>
        </row>
        <row r="18419">
          <cell r="C18419" t="e">
            <v>#DIV/0!</v>
          </cell>
          <cell r="E18419" t="str">
            <v>N</v>
          </cell>
        </row>
        <row r="18420">
          <cell r="C18420" t="e">
            <v>#DIV/0!</v>
          </cell>
          <cell r="E18420" t="str">
            <v>N</v>
          </cell>
        </row>
        <row r="18421">
          <cell r="C18421" t="e">
            <v>#DIV/0!</v>
          </cell>
          <cell r="E18421" t="str">
            <v>N</v>
          </cell>
        </row>
        <row r="18422">
          <cell r="C18422" t="e">
            <v>#DIV/0!</v>
          </cell>
          <cell r="E18422" t="str">
            <v>N</v>
          </cell>
        </row>
        <row r="18423">
          <cell r="C18423" t="e">
            <v>#DIV/0!</v>
          </cell>
          <cell r="E18423" t="str">
            <v>N</v>
          </cell>
        </row>
        <row r="18424">
          <cell r="C18424" t="e">
            <v>#DIV/0!</v>
          </cell>
          <cell r="E18424" t="str">
            <v>N</v>
          </cell>
        </row>
        <row r="18425">
          <cell r="C18425" t="e">
            <v>#DIV/0!</v>
          </cell>
          <cell r="E18425" t="str">
            <v>N</v>
          </cell>
        </row>
        <row r="18426">
          <cell r="C18426" t="e">
            <v>#DIV/0!</v>
          </cell>
          <cell r="E18426" t="str">
            <v>N</v>
          </cell>
        </row>
        <row r="18427">
          <cell r="C18427" t="e">
            <v>#DIV/0!</v>
          </cell>
          <cell r="E18427" t="str">
            <v>N</v>
          </cell>
        </row>
        <row r="18428">
          <cell r="C18428" t="e">
            <v>#DIV/0!</v>
          </cell>
          <cell r="E18428" t="str">
            <v>N</v>
          </cell>
        </row>
        <row r="18429">
          <cell r="C18429" t="e">
            <v>#DIV/0!</v>
          </cell>
          <cell r="E18429" t="str">
            <v>N</v>
          </cell>
        </row>
        <row r="18430">
          <cell r="C18430" t="e">
            <v>#DIV/0!</v>
          </cell>
          <cell r="E18430" t="str">
            <v>N</v>
          </cell>
        </row>
        <row r="18431">
          <cell r="C18431" t="e">
            <v>#DIV/0!</v>
          </cell>
          <cell r="E18431" t="str">
            <v>N</v>
          </cell>
        </row>
        <row r="18432">
          <cell r="C18432" t="e">
            <v>#DIV/0!</v>
          </cell>
          <cell r="E18432" t="str">
            <v>N</v>
          </cell>
        </row>
        <row r="18433">
          <cell r="C18433" t="e">
            <v>#DIV/0!</v>
          </cell>
          <cell r="E18433" t="str">
            <v>N</v>
          </cell>
        </row>
        <row r="18434">
          <cell r="C18434" t="e">
            <v>#DIV/0!</v>
          </cell>
          <cell r="E18434" t="str">
            <v>N</v>
          </cell>
        </row>
        <row r="18435">
          <cell r="C18435" t="e">
            <v>#DIV/0!</v>
          </cell>
          <cell r="E18435" t="str">
            <v>N</v>
          </cell>
        </row>
        <row r="18436">
          <cell r="C18436" t="e">
            <v>#DIV/0!</v>
          </cell>
          <cell r="E18436" t="str">
            <v>N</v>
          </cell>
        </row>
        <row r="18437">
          <cell r="C18437" t="e">
            <v>#DIV/0!</v>
          </cell>
          <cell r="E18437" t="str">
            <v>N</v>
          </cell>
        </row>
        <row r="18438">
          <cell r="C18438" t="e">
            <v>#DIV/0!</v>
          </cell>
          <cell r="E18438" t="str">
            <v>N</v>
          </cell>
        </row>
        <row r="18439">
          <cell r="C18439" t="e">
            <v>#DIV/0!</v>
          </cell>
          <cell r="E18439" t="str">
            <v>N</v>
          </cell>
        </row>
        <row r="18440">
          <cell r="C18440" t="e">
            <v>#DIV/0!</v>
          </cell>
          <cell r="E18440" t="str">
            <v>N</v>
          </cell>
        </row>
        <row r="18441">
          <cell r="C18441" t="e">
            <v>#DIV/0!</v>
          </cell>
          <cell r="E18441" t="str">
            <v>N</v>
          </cell>
        </row>
        <row r="18442">
          <cell r="C18442" t="e">
            <v>#DIV/0!</v>
          </cell>
          <cell r="E18442" t="str">
            <v>N</v>
          </cell>
        </row>
        <row r="18443">
          <cell r="C18443" t="e">
            <v>#DIV/0!</v>
          </cell>
          <cell r="E18443" t="str">
            <v>N</v>
          </cell>
        </row>
        <row r="18444">
          <cell r="C18444" t="e">
            <v>#DIV/0!</v>
          </cell>
          <cell r="E18444" t="str">
            <v>N</v>
          </cell>
        </row>
        <row r="18445">
          <cell r="C18445" t="e">
            <v>#DIV/0!</v>
          </cell>
          <cell r="E18445" t="str">
            <v>N</v>
          </cell>
        </row>
        <row r="18446">
          <cell r="C18446" t="e">
            <v>#DIV/0!</v>
          </cell>
          <cell r="E18446" t="str">
            <v>N</v>
          </cell>
        </row>
        <row r="18447">
          <cell r="C18447" t="e">
            <v>#DIV/0!</v>
          </cell>
          <cell r="E18447" t="str">
            <v>N</v>
          </cell>
        </row>
        <row r="18448">
          <cell r="C18448" t="e">
            <v>#DIV/0!</v>
          </cell>
          <cell r="E18448" t="str">
            <v>N</v>
          </cell>
        </row>
        <row r="18449">
          <cell r="C18449" t="e">
            <v>#DIV/0!</v>
          </cell>
          <cell r="E18449" t="str">
            <v>N</v>
          </cell>
        </row>
        <row r="18450">
          <cell r="C18450" t="e">
            <v>#DIV/0!</v>
          </cell>
          <cell r="E18450" t="str">
            <v>N</v>
          </cell>
        </row>
        <row r="18451">
          <cell r="C18451" t="e">
            <v>#DIV/0!</v>
          </cell>
          <cell r="E18451" t="str">
            <v>N</v>
          </cell>
        </row>
        <row r="18452">
          <cell r="C18452" t="e">
            <v>#DIV/0!</v>
          </cell>
          <cell r="E18452" t="str">
            <v>N</v>
          </cell>
        </row>
        <row r="18453">
          <cell r="C18453" t="e">
            <v>#DIV/0!</v>
          </cell>
          <cell r="E18453" t="str">
            <v>N</v>
          </cell>
        </row>
        <row r="18454">
          <cell r="C18454" t="e">
            <v>#DIV/0!</v>
          </cell>
          <cell r="E18454" t="str">
            <v>N</v>
          </cell>
        </row>
        <row r="18455">
          <cell r="C18455" t="e">
            <v>#DIV/0!</v>
          </cell>
          <cell r="E18455" t="str">
            <v>N</v>
          </cell>
        </row>
        <row r="18456">
          <cell r="C18456" t="e">
            <v>#DIV/0!</v>
          </cell>
          <cell r="E18456" t="str">
            <v>N</v>
          </cell>
        </row>
        <row r="18457">
          <cell r="C18457" t="e">
            <v>#DIV/0!</v>
          </cell>
          <cell r="E18457" t="str">
            <v>N</v>
          </cell>
        </row>
        <row r="18458">
          <cell r="C18458" t="e">
            <v>#DIV/0!</v>
          </cell>
          <cell r="E18458" t="str">
            <v>N</v>
          </cell>
        </row>
        <row r="18459">
          <cell r="C18459" t="e">
            <v>#DIV/0!</v>
          </cell>
          <cell r="E18459" t="str">
            <v>N</v>
          </cell>
        </row>
        <row r="18460">
          <cell r="C18460" t="e">
            <v>#DIV/0!</v>
          </cell>
          <cell r="E18460" t="str">
            <v>N</v>
          </cell>
        </row>
        <row r="18461">
          <cell r="C18461" t="e">
            <v>#DIV/0!</v>
          </cell>
          <cell r="E18461" t="str">
            <v>N</v>
          </cell>
        </row>
        <row r="18462">
          <cell r="C18462" t="e">
            <v>#DIV/0!</v>
          </cell>
          <cell r="E18462" t="str">
            <v>N</v>
          </cell>
        </row>
        <row r="18463">
          <cell r="C18463" t="e">
            <v>#DIV/0!</v>
          </cell>
          <cell r="E18463" t="str">
            <v>N</v>
          </cell>
        </row>
        <row r="18464">
          <cell r="C18464" t="e">
            <v>#DIV/0!</v>
          </cell>
          <cell r="E18464" t="str">
            <v>N</v>
          </cell>
        </row>
        <row r="18465">
          <cell r="C18465" t="e">
            <v>#DIV/0!</v>
          </cell>
          <cell r="E18465" t="str">
            <v>N</v>
          </cell>
        </row>
        <row r="18466">
          <cell r="C18466" t="e">
            <v>#DIV/0!</v>
          </cell>
          <cell r="E18466" t="str">
            <v>N</v>
          </cell>
        </row>
        <row r="18467">
          <cell r="C18467" t="e">
            <v>#DIV/0!</v>
          </cell>
          <cell r="E18467" t="str">
            <v>N</v>
          </cell>
        </row>
        <row r="18468">
          <cell r="C18468" t="e">
            <v>#DIV/0!</v>
          </cell>
          <cell r="E18468" t="str">
            <v>N</v>
          </cell>
        </row>
        <row r="18469">
          <cell r="C18469" t="e">
            <v>#DIV/0!</v>
          </cell>
          <cell r="E18469" t="str">
            <v>N</v>
          </cell>
        </row>
        <row r="18470">
          <cell r="C18470" t="e">
            <v>#DIV/0!</v>
          </cell>
          <cell r="E18470" t="str">
            <v>N</v>
          </cell>
        </row>
        <row r="18471">
          <cell r="C18471" t="e">
            <v>#DIV/0!</v>
          </cell>
          <cell r="E18471" t="str">
            <v>N</v>
          </cell>
        </row>
        <row r="18472">
          <cell r="C18472" t="e">
            <v>#DIV/0!</v>
          </cell>
          <cell r="E18472" t="str">
            <v>N</v>
          </cell>
        </row>
        <row r="18473">
          <cell r="C18473" t="e">
            <v>#DIV/0!</v>
          </cell>
          <cell r="E18473" t="str">
            <v>N</v>
          </cell>
        </row>
        <row r="18474">
          <cell r="C18474" t="e">
            <v>#DIV/0!</v>
          </cell>
          <cell r="E18474" t="str">
            <v>N</v>
          </cell>
        </row>
        <row r="18475">
          <cell r="C18475" t="e">
            <v>#DIV/0!</v>
          </cell>
          <cell r="E18475" t="str">
            <v>N</v>
          </cell>
        </row>
        <row r="18476">
          <cell r="C18476" t="e">
            <v>#DIV/0!</v>
          </cell>
          <cell r="E18476" t="str">
            <v>N</v>
          </cell>
        </row>
        <row r="18477">
          <cell r="C18477" t="e">
            <v>#DIV/0!</v>
          </cell>
          <cell r="E18477" t="str">
            <v>N</v>
          </cell>
        </row>
        <row r="18478">
          <cell r="C18478" t="e">
            <v>#DIV/0!</v>
          </cell>
          <cell r="E18478" t="str">
            <v>N</v>
          </cell>
        </row>
        <row r="18479">
          <cell r="C18479" t="e">
            <v>#DIV/0!</v>
          </cell>
          <cell r="E18479" t="str">
            <v>N</v>
          </cell>
        </row>
        <row r="18480">
          <cell r="C18480" t="e">
            <v>#DIV/0!</v>
          </cell>
          <cell r="E18480" t="str">
            <v>N</v>
          </cell>
        </row>
        <row r="18481">
          <cell r="C18481" t="e">
            <v>#DIV/0!</v>
          </cell>
          <cell r="E18481" t="str">
            <v>N</v>
          </cell>
        </row>
        <row r="18482">
          <cell r="C18482" t="e">
            <v>#DIV/0!</v>
          </cell>
          <cell r="E18482" t="str">
            <v>N</v>
          </cell>
        </row>
        <row r="18483">
          <cell r="C18483" t="e">
            <v>#DIV/0!</v>
          </cell>
          <cell r="E18483" t="str">
            <v>N</v>
          </cell>
        </row>
        <row r="18484">
          <cell r="C18484" t="e">
            <v>#DIV/0!</v>
          </cell>
          <cell r="E18484" t="str">
            <v>N</v>
          </cell>
        </row>
        <row r="18485">
          <cell r="C18485" t="e">
            <v>#DIV/0!</v>
          </cell>
          <cell r="E18485" t="str">
            <v>N</v>
          </cell>
        </row>
        <row r="18486">
          <cell r="C18486" t="e">
            <v>#DIV/0!</v>
          </cell>
          <cell r="E18486" t="str">
            <v>N</v>
          </cell>
        </row>
        <row r="18487">
          <cell r="C18487" t="e">
            <v>#DIV/0!</v>
          </cell>
          <cell r="E18487" t="str">
            <v>N</v>
          </cell>
        </row>
        <row r="18488">
          <cell r="C18488" t="e">
            <v>#DIV/0!</v>
          </cell>
          <cell r="E18488" t="str">
            <v>N</v>
          </cell>
        </row>
        <row r="18489">
          <cell r="C18489" t="e">
            <v>#DIV/0!</v>
          </cell>
          <cell r="E18489" t="str">
            <v>N</v>
          </cell>
        </row>
        <row r="18490">
          <cell r="C18490" t="e">
            <v>#DIV/0!</v>
          </cell>
          <cell r="E18490" t="str">
            <v>N</v>
          </cell>
        </row>
        <row r="18491">
          <cell r="C18491" t="e">
            <v>#DIV/0!</v>
          </cell>
          <cell r="E18491" t="str">
            <v>N</v>
          </cell>
        </row>
        <row r="18492">
          <cell r="C18492" t="e">
            <v>#DIV/0!</v>
          </cell>
          <cell r="E18492" t="str">
            <v>N</v>
          </cell>
        </row>
        <row r="18493">
          <cell r="C18493" t="e">
            <v>#DIV/0!</v>
          </cell>
          <cell r="E18493" t="str">
            <v>N</v>
          </cell>
        </row>
        <row r="18494">
          <cell r="C18494" t="e">
            <v>#DIV/0!</v>
          </cell>
          <cell r="E18494" t="str">
            <v>N</v>
          </cell>
        </row>
        <row r="18495">
          <cell r="C18495" t="e">
            <v>#DIV/0!</v>
          </cell>
          <cell r="E18495" t="str">
            <v>N</v>
          </cell>
        </row>
        <row r="18496">
          <cell r="C18496" t="e">
            <v>#DIV/0!</v>
          </cell>
          <cell r="E18496" t="str">
            <v>N</v>
          </cell>
        </row>
        <row r="18497">
          <cell r="C18497" t="e">
            <v>#DIV/0!</v>
          </cell>
          <cell r="E18497" t="str">
            <v>N</v>
          </cell>
        </row>
        <row r="18498">
          <cell r="C18498" t="e">
            <v>#DIV/0!</v>
          </cell>
          <cell r="E18498" t="str">
            <v>N</v>
          </cell>
        </row>
        <row r="18499">
          <cell r="C18499" t="e">
            <v>#DIV/0!</v>
          </cell>
          <cell r="E18499" t="str">
            <v>N</v>
          </cell>
        </row>
        <row r="18500">
          <cell r="C18500" t="e">
            <v>#DIV/0!</v>
          </cell>
          <cell r="E18500" t="str">
            <v>N</v>
          </cell>
        </row>
        <row r="18501">
          <cell r="C18501" t="e">
            <v>#DIV/0!</v>
          </cell>
          <cell r="E18501" t="str">
            <v>N</v>
          </cell>
        </row>
        <row r="18502">
          <cell r="C18502" t="e">
            <v>#DIV/0!</v>
          </cell>
          <cell r="E18502" t="str">
            <v>N</v>
          </cell>
        </row>
        <row r="18503">
          <cell r="C18503" t="e">
            <v>#DIV/0!</v>
          </cell>
          <cell r="E18503" t="str">
            <v>N</v>
          </cell>
        </row>
        <row r="18504">
          <cell r="C18504" t="e">
            <v>#DIV/0!</v>
          </cell>
          <cell r="E18504" t="str">
            <v>N</v>
          </cell>
        </row>
        <row r="18505">
          <cell r="C18505" t="e">
            <v>#DIV/0!</v>
          </cell>
          <cell r="E18505" t="str">
            <v>N</v>
          </cell>
        </row>
        <row r="18506">
          <cell r="C18506" t="e">
            <v>#DIV/0!</v>
          </cell>
          <cell r="E18506" t="str">
            <v>N</v>
          </cell>
        </row>
        <row r="18507">
          <cell r="C18507" t="e">
            <v>#DIV/0!</v>
          </cell>
          <cell r="E18507" t="str">
            <v>N</v>
          </cell>
        </row>
        <row r="18508">
          <cell r="C18508" t="e">
            <v>#DIV/0!</v>
          </cell>
          <cell r="E18508" t="str">
            <v>N</v>
          </cell>
        </row>
        <row r="18509">
          <cell r="C18509" t="e">
            <v>#DIV/0!</v>
          </cell>
          <cell r="E18509" t="str">
            <v>N</v>
          </cell>
        </row>
        <row r="18510">
          <cell r="C18510" t="e">
            <v>#DIV/0!</v>
          </cell>
          <cell r="E18510" t="str">
            <v>N</v>
          </cell>
        </row>
        <row r="18511">
          <cell r="C18511" t="e">
            <v>#DIV/0!</v>
          </cell>
          <cell r="E18511" t="str">
            <v>N</v>
          </cell>
        </row>
        <row r="18512">
          <cell r="C18512" t="e">
            <v>#DIV/0!</v>
          </cell>
          <cell r="E18512" t="str">
            <v>N</v>
          </cell>
        </row>
        <row r="18513">
          <cell r="C18513" t="e">
            <v>#DIV/0!</v>
          </cell>
          <cell r="E18513" t="str">
            <v>N</v>
          </cell>
        </row>
        <row r="18514">
          <cell r="C18514" t="e">
            <v>#DIV/0!</v>
          </cell>
          <cell r="E18514" t="str">
            <v>N</v>
          </cell>
        </row>
        <row r="18515">
          <cell r="C18515" t="e">
            <v>#DIV/0!</v>
          </cell>
          <cell r="E18515" t="str">
            <v>N</v>
          </cell>
        </row>
        <row r="18516">
          <cell r="C18516" t="e">
            <v>#DIV/0!</v>
          </cell>
          <cell r="E18516" t="str">
            <v>N</v>
          </cell>
        </row>
        <row r="18517">
          <cell r="C18517" t="e">
            <v>#DIV/0!</v>
          </cell>
          <cell r="E18517" t="str">
            <v>N</v>
          </cell>
        </row>
        <row r="18518">
          <cell r="C18518" t="e">
            <v>#DIV/0!</v>
          </cell>
          <cell r="E18518" t="str">
            <v>N</v>
          </cell>
        </row>
        <row r="18519">
          <cell r="C18519" t="e">
            <v>#DIV/0!</v>
          </cell>
          <cell r="E18519" t="str">
            <v>N</v>
          </cell>
        </row>
        <row r="18520">
          <cell r="C18520" t="e">
            <v>#DIV/0!</v>
          </cell>
          <cell r="E18520" t="str">
            <v>N</v>
          </cell>
        </row>
        <row r="18521">
          <cell r="C18521" t="e">
            <v>#DIV/0!</v>
          </cell>
          <cell r="E18521" t="str">
            <v>N</v>
          </cell>
        </row>
        <row r="18522">
          <cell r="C18522" t="e">
            <v>#DIV/0!</v>
          </cell>
          <cell r="E18522" t="str">
            <v>N</v>
          </cell>
        </row>
        <row r="18523">
          <cell r="C18523" t="e">
            <v>#DIV/0!</v>
          </cell>
          <cell r="E18523" t="str">
            <v>N</v>
          </cell>
        </row>
        <row r="18524">
          <cell r="C18524" t="e">
            <v>#DIV/0!</v>
          </cell>
          <cell r="E18524" t="str">
            <v>N</v>
          </cell>
        </row>
        <row r="18525">
          <cell r="C18525" t="e">
            <v>#DIV/0!</v>
          </cell>
          <cell r="E18525" t="str">
            <v>N</v>
          </cell>
        </row>
        <row r="18526">
          <cell r="C18526" t="e">
            <v>#DIV/0!</v>
          </cell>
          <cell r="E18526" t="str">
            <v>N</v>
          </cell>
        </row>
        <row r="18527">
          <cell r="C18527" t="e">
            <v>#DIV/0!</v>
          </cell>
          <cell r="E18527" t="str">
            <v>N</v>
          </cell>
        </row>
        <row r="18528">
          <cell r="C18528" t="e">
            <v>#DIV/0!</v>
          </cell>
          <cell r="E18528" t="str">
            <v>N</v>
          </cell>
        </row>
        <row r="18529">
          <cell r="C18529" t="e">
            <v>#DIV/0!</v>
          </cell>
          <cell r="E18529" t="str">
            <v>N</v>
          </cell>
        </row>
        <row r="18530">
          <cell r="C18530" t="e">
            <v>#DIV/0!</v>
          </cell>
          <cell r="E18530" t="str">
            <v>N</v>
          </cell>
        </row>
        <row r="18531">
          <cell r="C18531" t="e">
            <v>#DIV/0!</v>
          </cell>
          <cell r="E18531" t="str">
            <v>N</v>
          </cell>
        </row>
        <row r="18532">
          <cell r="C18532" t="e">
            <v>#DIV/0!</v>
          </cell>
          <cell r="E18532" t="str">
            <v>N</v>
          </cell>
        </row>
        <row r="18533">
          <cell r="C18533" t="e">
            <v>#DIV/0!</v>
          </cell>
          <cell r="E18533" t="str">
            <v>N</v>
          </cell>
        </row>
        <row r="18534">
          <cell r="C18534" t="e">
            <v>#DIV/0!</v>
          </cell>
          <cell r="E18534" t="str">
            <v>N</v>
          </cell>
        </row>
        <row r="18535">
          <cell r="C18535" t="e">
            <v>#DIV/0!</v>
          </cell>
          <cell r="E18535" t="str">
            <v>N</v>
          </cell>
        </row>
        <row r="18536">
          <cell r="C18536" t="e">
            <v>#DIV/0!</v>
          </cell>
          <cell r="E18536" t="str">
            <v>N</v>
          </cell>
        </row>
        <row r="18537">
          <cell r="C18537" t="e">
            <v>#DIV/0!</v>
          </cell>
          <cell r="E18537" t="str">
            <v>N</v>
          </cell>
        </row>
        <row r="18538">
          <cell r="C18538" t="e">
            <v>#DIV/0!</v>
          </cell>
          <cell r="E18538" t="str">
            <v>N</v>
          </cell>
        </row>
        <row r="18539">
          <cell r="C18539" t="e">
            <v>#DIV/0!</v>
          </cell>
          <cell r="E18539" t="str">
            <v>N</v>
          </cell>
        </row>
        <row r="18540">
          <cell r="C18540" t="e">
            <v>#DIV/0!</v>
          </cell>
          <cell r="E18540" t="str">
            <v>N</v>
          </cell>
        </row>
        <row r="18541">
          <cell r="C18541" t="e">
            <v>#DIV/0!</v>
          </cell>
          <cell r="E18541" t="str">
            <v>N</v>
          </cell>
        </row>
        <row r="18542">
          <cell r="C18542" t="e">
            <v>#DIV/0!</v>
          </cell>
          <cell r="E18542" t="str">
            <v>N</v>
          </cell>
        </row>
        <row r="18543">
          <cell r="C18543" t="e">
            <v>#DIV/0!</v>
          </cell>
          <cell r="E18543" t="str">
            <v>N</v>
          </cell>
        </row>
        <row r="18544">
          <cell r="C18544" t="e">
            <v>#DIV/0!</v>
          </cell>
          <cell r="E18544" t="str">
            <v>N</v>
          </cell>
        </row>
        <row r="18545">
          <cell r="C18545" t="e">
            <v>#DIV/0!</v>
          </cell>
          <cell r="E18545" t="str">
            <v>N</v>
          </cell>
        </row>
        <row r="18546">
          <cell r="C18546" t="e">
            <v>#DIV/0!</v>
          </cell>
          <cell r="E18546" t="str">
            <v>N</v>
          </cell>
        </row>
        <row r="18547">
          <cell r="C18547" t="e">
            <v>#DIV/0!</v>
          </cell>
          <cell r="E18547" t="str">
            <v>N</v>
          </cell>
        </row>
        <row r="18548">
          <cell r="C18548" t="e">
            <v>#DIV/0!</v>
          </cell>
          <cell r="E18548" t="str">
            <v>N</v>
          </cell>
        </row>
        <row r="18549">
          <cell r="C18549" t="e">
            <v>#DIV/0!</v>
          </cell>
          <cell r="E18549" t="str">
            <v>N</v>
          </cell>
        </row>
        <row r="18550">
          <cell r="C18550" t="e">
            <v>#DIV/0!</v>
          </cell>
          <cell r="E18550" t="str">
            <v>N</v>
          </cell>
        </row>
        <row r="18551">
          <cell r="C18551" t="e">
            <v>#DIV/0!</v>
          </cell>
          <cell r="E18551" t="str">
            <v>N</v>
          </cell>
        </row>
        <row r="18552">
          <cell r="C18552" t="e">
            <v>#DIV/0!</v>
          </cell>
          <cell r="E18552" t="str">
            <v>N</v>
          </cell>
        </row>
        <row r="18553">
          <cell r="C18553" t="e">
            <v>#DIV/0!</v>
          </cell>
          <cell r="E18553" t="str">
            <v>N</v>
          </cell>
        </row>
        <row r="18554">
          <cell r="C18554" t="e">
            <v>#DIV/0!</v>
          </cell>
          <cell r="E18554" t="str">
            <v>N</v>
          </cell>
        </row>
        <row r="18555">
          <cell r="C18555" t="e">
            <v>#DIV/0!</v>
          </cell>
          <cell r="E18555" t="str">
            <v>N</v>
          </cell>
        </row>
        <row r="18556">
          <cell r="C18556" t="e">
            <v>#DIV/0!</v>
          </cell>
          <cell r="E18556" t="str">
            <v>N</v>
          </cell>
        </row>
        <row r="18557">
          <cell r="C18557" t="e">
            <v>#DIV/0!</v>
          </cell>
          <cell r="E18557" t="str">
            <v>N</v>
          </cell>
        </row>
        <row r="18558">
          <cell r="C18558" t="e">
            <v>#DIV/0!</v>
          </cell>
          <cell r="E18558" t="str">
            <v>N</v>
          </cell>
        </row>
        <row r="18559">
          <cell r="C18559" t="e">
            <v>#DIV/0!</v>
          </cell>
          <cell r="E18559" t="str">
            <v>N</v>
          </cell>
        </row>
        <row r="18560">
          <cell r="C18560" t="e">
            <v>#DIV/0!</v>
          </cell>
          <cell r="E18560" t="str">
            <v>N</v>
          </cell>
        </row>
        <row r="18561">
          <cell r="C18561" t="e">
            <v>#DIV/0!</v>
          </cell>
          <cell r="E18561" t="str">
            <v>N</v>
          </cell>
        </row>
        <row r="18562">
          <cell r="C18562" t="e">
            <v>#DIV/0!</v>
          </cell>
          <cell r="E18562" t="str">
            <v>N</v>
          </cell>
        </row>
        <row r="18563">
          <cell r="C18563" t="e">
            <v>#DIV/0!</v>
          </cell>
          <cell r="E18563" t="str">
            <v>N</v>
          </cell>
        </row>
        <row r="18564">
          <cell r="C18564" t="e">
            <v>#DIV/0!</v>
          </cell>
          <cell r="E18564" t="str">
            <v>N</v>
          </cell>
        </row>
        <row r="18565">
          <cell r="C18565" t="e">
            <v>#DIV/0!</v>
          </cell>
          <cell r="E18565" t="str">
            <v>N</v>
          </cell>
        </row>
        <row r="18566">
          <cell r="C18566" t="e">
            <v>#DIV/0!</v>
          </cell>
          <cell r="E18566" t="str">
            <v>N</v>
          </cell>
        </row>
        <row r="18567">
          <cell r="C18567" t="e">
            <v>#DIV/0!</v>
          </cell>
          <cell r="E18567" t="str">
            <v>N</v>
          </cell>
        </row>
        <row r="18568">
          <cell r="C18568" t="e">
            <v>#DIV/0!</v>
          </cell>
          <cell r="E18568" t="str">
            <v>N</v>
          </cell>
        </row>
        <row r="18569">
          <cell r="C18569" t="e">
            <v>#DIV/0!</v>
          </cell>
          <cell r="E18569" t="str">
            <v>N</v>
          </cell>
        </row>
        <row r="18570">
          <cell r="C18570" t="e">
            <v>#DIV/0!</v>
          </cell>
          <cell r="E18570" t="str">
            <v>N</v>
          </cell>
        </row>
        <row r="18571">
          <cell r="C18571" t="e">
            <v>#DIV/0!</v>
          </cell>
          <cell r="E18571" t="str">
            <v>N</v>
          </cell>
        </row>
        <row r="18572">
          <cell r="C18572" t="e">
            <v>#DIV/0!</v>
          </cell>
          <cell r="E18572" t="str">
            <v>N</v>
          </cell>
        </row>
        <row r="18573">
          <cell r="C18573" t="e">
            <v>#DIV/0!</v>
          </cell>
          <cell r="E18573" t="str">
            <v>N</v>
          </cell>
        </row>
        <row r="18574">
          <cell r="C18574" t="e">
            <v>#DIV/0!</v>
          </cell>
          <cell r="E18574" t="str">
            <v>N</v>
          </cell>
        </row>
        <row r="18575">
          <cell r="C18575" t="e">
            <v>#DIV/0!</v>
          </cell>
          <cell r="E18575" t="str">
            <v>N</v>
          </cell>
        </row>
        <row r="18576">
          <cell r="C18576" t="e">
            <v>#DIV/0!</v>
          </cell>
          <cell r="E18576" t="str">
            <v>N</v>
          </cell>
        </row>
        <row r="18577">
          <cell r="C18577" t="e">
            <v>#DIV/0!</v>
          </cell>
          <cell r="E18577" t="str">
            <v>N</v>
          </cell>
        </row>
        <row r="18578">
          <cell r="C18578" t="e">
            <v>#DIV/0!</v>
          </cell>
          <cell r="E18578" t="str">
            <v>N</v>
          </cell>
        </row>
        <row r="18579">
          <cell r="C18579" t="e">
            <v>#DIV/0!</v>
          </cell>
          <cell r="E18579" t="str">
            <v>N</v>
          </cell>
        </row>
        <row r="18580">
          <cell r="C18580" t="e">
            <v>#DIV/0!</v>
          </cell>
          <cell r="E18580" t="str">
            <v>N</v>
          </cell>
        </row>
        <row r="18581">
          <cell r="C18581" t="e">
            <v>#DIV/0!</v>
          </cell>
          <cell r="E18581" t="str">
            <v>N</v>
          </cell>
        </row>
        <row r="18582">
          <cell r="C18582" t="e">
            <v>#DIV/0!</v>
          </cell>
          <cell r="E18582" t="str">
            <v>N</v>
          </cell>
        </row>
        <row r="18583">
          <cell r="C18583" t="e">
            <v>#DIV/0!</v>
          </cell>
          <cell r="E18583" t="str">
            <v>N</v>
          </cell>
        </row>
        <row r="18584">
          <cell r="C18584" t="e">
            <v>#DIV/0!</v>
          </cell>
          <cell r="E18584" t="str">
            <v>N</v>
          </cell>
        </row>
        <row r="18585">
          <cell r="C18585" t="e">
            <v>#DIV/0!</v>
          </cell>
          <cell r="E18585" t="str">
            <v>N</v>
          </cell>
        </row>
        <row r="18586">
          <cell r="C18586" t="e">
            <v>#DIV/0!</v>
          </cell>
          <cell r="E18586" t="str">
            <v>N</v>
          </cell>
        </row>
        <row r="18587">
          <cell r="C18587" t="e">
            <v>#DIV/0!</v>
          </cell>
          <cell r="E18587" t="str">
            <v>N</v>
          </cell>
        </row>
        <row r="18588">
          <cell r="C18588" t="e">
            <v>#DIV/0!</v>
          </cell>
          <cell r="E18588" t="str">
            <v>N</v>
          </cell>
        </row>
        <row r="18589">
          <cell r="C18589" t="e">
            <v>#DIV/0!</v>
          </cell>
          <cell r="E18589" t="str">
            <v>N</v>
          </cell>
        </row>
        <row r="18590">
          <cell r="C18590" t="e">
            <v>#DIV/0!</v>
          </cell>
          <cell r="E18590" t="str">
            <v>N</v>
          </cell>
        </row>
        <row r="18591">
          <cell r="C18591" t="e">
            <v>#DIV/0!</v>
          </cell>
          <cell r="E18591" t="str">
            <v>N</v>
          </cell>
        </row>
        <row r="18592">
          <cell r="C18592" t="e">
            <v>#DIV/0!</v>
          </cell>
          <cell r="E18592" t="str">
            <v>N</v>
          </cell>
        </row>
        <row r="18593">
          <cell r="C18593" t="e">
            <v>#DIV/0!</v>
          </cell>
          <cell r="E18593" t="str">
            <v>N</v>
          </cell>
        </row>
        <row r="18594">
          <cell r="C18594" t="e">
            <v>#DIV/0!</v>
          </cell>
          <cell r="E18594" t="str">
            <v>N</v>
          </cell>
        </row>
        <row r="18595">
          <cell r="C18595" t="e">
            <v>#DIV/0!</v>
          </cell>
          <cell r="E18595" t="str">
            <v>N</v>
          </cell>
        </row>
        <row r="18596">
          <cell r="C18596" t="e">
            <v>#DIV/0!</v>
          </cell>
          <cell r="E18596" t="str">
            <v>N</v>
          </cell>
        </row>
        <row r="18597">
          <cell r="C18597" t="e">
            <v>#DIV/0!</v>
          </cell>
          <cell r="E18597" t="str">
            <v>N</v>
          </cell>
        </row>
        <row r="18598">
          <cell r="C18598" t="e">
            <v>#DIV/0!</v>
          </cell>
          <cell r="E18598" t="str">
            <v>N</v>
          </cell>
        </row>
        <row r="18599">
          <cell r="C18599" t="e">
            <v>#DIV/0!</v>
          </cell>
          <cell r="E18599" t="str">
            <v>N</v>
          </cell>
        </row>
        <row r="18600">
          <cell r="C18600" t="e">
            <v>#DIV/0!</v>
          </cell>
          <cell r="E18600" t="str">
            <v>N</v>
          </cell>
        </row>
        <row r="18601">
          <cell r="C18601" t="e">
            <v>#DIV/0!</v>
          </cell>
          <cell r="E18601" t="str">
            <v>N</v>
          </cell>
        </row>
        <row r="18602">
          <cell r="C18602" t="e">
            <v>#DIV/0!</v>
          </cell>
          <cell r="E18602" t="str">
            <v>N</v>
          </cell>
        </row>
        <row r="18603">
          <cell r="C18603" t="e">
            <v>#DIV/0!</v>
          </cell>
          <cell r="E18603" t="str">
            <v>N</v>
          </cell>
        </row>
        <row r="18604">
          <cell r="C18604" t="e">
            <v>#DIV/0!</v>
          </cell>
          <cell r="E18604" t="str">
            <v>N</v>
          </cell>
        </row>
        <row r="18605">
          <cell r="C18605" t="e">
            <v>#DIV/0!</v>
          </cell>
          <cell r="E18605" t="str">
            <v>N</v>
          </cell>
        </row>
        <row r="18606">
          <cell r="C18606" t="e">
            <v>#DIV/0!</v>
          </cell>
          <cell r="E18606" t="str">
            <v>N</v>
          </cell>
        </row>
        <row r="18607">
          <cell r="C18607" t="e">
            <v>#DIV/0!</v>
          </cell>
          <cell r="E18607" t="str">
            <v>N</v>
          </cell>
        </row>
        <row r="18608">
          <cell r="C18608" t="e">
            <v>#DIV/0!</v>
          </cell>
          <cell r="E18608" t="str">
            <v>N</v>
          </cell>
        </row>
        <row r="18609">
          <cell r="C18609" t="e">
            <v>#DIV/0!</v>
          </cell>
          <cell r="E18609" t="str">
            <v>N</v>
          </cell>
        </row>
        <row r="18610">
          <cell r="C18610" t="e">
            <v>#DIV/0!</v>
          </cell>
          <cell r="E18610" t="str">
            <v>N</v>
          </cell>
        </row>
        <row r="18611">
          <cell r="C18611" t="e">
            <v>#DIV/0!</v>
          </cell>
          <cell r="E18611" t="str">
            <v>N</v>
          </cell>
        </row>
        <row r="18612">
          <cell r="C18612" t="e">
            <v>#DIV/0!</v>
          </cell>
          <cell r="E18612" t="str">
            <v>N</v>
          </cell>
        </row>
        <row r="18613">
          <cell r="C18613" t="e">
            <v>#DIV/0!</v>
          </cell>
          <cell r="E18613" t="str">
            <v>N</v>
          </cell>
        </row>
        <row r="18614">
          <cell r="C18614" t="e">
            <v>#DIV/0!</v>
          </cell>
          <cell r="E18614" t="str">
            <v>N</v>
          </cell>
        </row>
        <row r="18615">
          <cell r="C18615" t="e">
            <v>#DIV/0!</v>
          </cell>
          <cell r="E18615" t="str">
            <v>N</v>
          </cell>
        </row>
        <row r="18616">
          <cell r="C18616" t="e">
            <v>#DIV/0!</v>
          </cell>
          <cell r="E18616" t="str">
            <v>N</v>
          </cell>
        </row>
        <row r="18617">
          <cell r="C18617" t="e">
            <v>#DIV/0!</v>
          </cell>
          <cell r="E18617" t="str">
            <v>N</v>
          </cell>
        </row>
        <row r="18618">
          <cell r="C18618" t="e">
            <v>#DIV/0!</v>
          </cell>
          <cell r="E18618" t="str">
            <v>N</v>
          </cell>
        </row>
        <row r="18619">
          <cell r="C18619" t="e">
            <v>#DIV/0!</v>
          </cell>
          <cell r="E18619" t="str">
            <v>N</v>
          </cell>
        </row>
        <row r="18620">
          <cell r="C18620" t="e">
            <v>#DIV/0!</v>
          </cell>
          <cell r="E18620" t="str">
            <v>N</v>
          </cell>
        </row>
        <row r="18621">
          <cell r="C18621" t="e">
            <v>#DIV/0!</v>
          </cell>
          <cell r="E18621" t="str">
            <v>N</v>
          </cell>
        </row>
        <row r="18622">
          <cell r="C18622" t="e">
            <v>#DIV/0!</v>
          </cell>
          <cell r="E18622" t="str">
            <v>N</v>
          </cell>
        </row>
        <row r="18623">
          <cell r="C18623" t="e">
            <v>#DIV/0!</v>
          </cell>
          <cell r="E18623" t="str">
            <v>N</v>
          </cell>
        </row>
        <row r="18624">
          <cell r="C18624" t="e">
            <v>#DIV/0!</v>
          </cell>
          <cell r="E18624" t="str">
            <v>N</v>
          </cell>
        </row>
        <row r="18625">
          <cell r="C18625" t="e">
            <v>#DIV/0!</v>
          </cell>
          <cell r="E18625" t="str">
            <v>N</v>
          </cell>
        </row>
        <row r="18626">
          <cell r="C18626" t="e">
            <v>#DIV/0!</v>
          </cell>
          <cell r="E18626" t="str">
            <v>N</v>
          </cell>
        </row>
        <row r="18627">
          <cell r="C18627" t="e">
            <v>#DIV/0!</v>
          </cell>
          <cell r="E18627" t="str">
            <v>N</v>
          </cell>
        </row>
        <row r="18628">
          <cell r="C18628" t="e">
            <v>#DIV/0!</v>
          </cell>
          <cell r="E18628" t="str">
            <v>N</v>
          </cell>
        </row>
        <row r="18629">
          <cell r="C18629" t="e">
            <v>#DIV/0!</v>
          </cell>
          <cell r="E18629" t="str">
            <v>N</v>
          </cell>
        </row>
        <row r="18630">
          <cell r="C18630" t="e">
            <v>#DIV/0!</v>
          </cell>
          <cell r="E18630" t="str">
            <v>N</v>
          </cell>
        </row>
        <row r="18631">
          <cell r="C18631" t="e">
            <v>#DIV/0!</v>
          </cell>
          <cell r="E18631" t="str">
            <v>N</v>
          </cell>
        </row>
        <row r="18632">
          <cell r="C18632" t="e">
            <v>#DIV/0!</v>
          </cell>
          <cell r="E18632" t="str">
            <v>N</v>
          </cell>
        </row>
        <row r="18633">
          <cell r="C18633" t="e">
            <v>#DIV/0!</v>
          </cell>
          <cell r="E18633" t="str">
            <v>N</v>
          </cell>
        </row>
        <row r="18634">
          <cell r="C18634" t="e">
            <v>#DIV/0!</v>
          </cell>
          <cell r="E18634" t="str">
            <v>N</v>
          </cell>
        </row>
        <row r="18635">
          <cell r="C18635" t="e">
            <v>#DIV/0!</v>
          </cell>
          <cell r="E18635" t="str">
            <v>N</v>
          </cell>
        </row>
        <row r="18636">
          <cell r="C18636" t="e">
            <v>#DIV/0!</v>
          </cell>
          <cell r="E18636" t="str">
            <v>N</v>
          </cell>
        </row>
        <row r="18637">
          <cell r="C18637" t="e">
            <v>#DIV/0!</v>
          </cell>
          <cell r="E18637" t="str">
            <v>N</v>
          </cell>
        </row>
        <row r="18638">
          <cell r="C18638" t="e">
            <v>#DIV/0!</v>
          </cell>
          <cell r="E18638" t="str">
            <v>N</v>
          </cell>
        </row>
        <row r="18639">
          <cell r="C18639" t="e">
            <v>#DIV/0!</v>
          </cell>
          <cell r="E18639" t="str">
            <v>N</v>
          </cell>
        </row>
        <row r="18640">
          <cell r="C18640" t="e">
            <v>#DIV/0!</v>
          </cell>
          <cell r="E18640" t="str">
            <v>N</v>
          </cell>
        </row>
        <row r="18641">
          <cell r="C18641" t="e">
            <v>#DIV/0!</v>
          </cell>
          <cell r="E18641" t="str">
            <v>N</v>
          </cell>
        </row>
        <row r="18642">
          <cell r="C18642" t="e">
            <v>#DIV/0!</v>
          </cell>
          <cell r="E18642" t="str">
            <v>N</v>
          </cell>
        </row>
        <row r="18643">
          <cell r="C18643" t="e">
            <v>#DIV/0!</v>
          </cell>
          <cell r="E18643" t="str">
            <v>N</v>
          </cell>
        </row>
        <row r="18644">
          <cell r="C18644" t="e">
            <v>#DIV/0!</v>
          </cell>
          <cell r="E18644" t="str">
            <v>N</v>
          </cell>
        </row>
        <row r="18645">
          <cell r="C18645" t="e">
            <v>#DIV/0!</v>
          </cell>
          <cell r="E18645" t="str">
            <v>N</v>
          </cell>
        </row>
        <row r="18646">
          <cell r="C18646" t="e">
            <v>#DIV/0!</v>
          </cell>
          <cell r="E18646" t="str">
            <v>N</v>
          </cell>
        </row>
        <row r="18647">
          <cell r="C18647" t="e">
            <v>#DIV/0!</v>
          </cell>
          <cell r="E18647" t="str">
            <v>N</v>
          </cell>
        </row>
        <row r="18648">
          <cell r="C18648" t="e">
            <v>#DIV/0!</v>
          </cell>
          <cell r="E18648" t="str">
            <v>N</v>
          </cell>
        </row>
        <row r="18649">
          <cell r="C18649" t="e">
            <v>#DIV/0!</v>
          </cell>
          <cell r="E18649" t="str">
            <v>N</v>
          </cell>
        </row>
        <row r="18650">
          <cell r="C18650" t="e">
            <v>#DIV/0!</v>
          </cell>
          <cell r="E18650" t="str">
            <v>N</v>
          </cell>
        </row>
        <row r="18651">
          <cell r="C18651" t="e">
            <v>#DIV/0!</v>
          </cell>
          <cell r="E18651" t="str">
            <v>N</v>
          </cell>
        </row>
        <row r="18652">
          <cell r="C18652" t="e">
            <v>#DIV/0!</v>
          </cell>
          <cell r="E18652" t="str">
            <v>N</v>
          </cell>
        </row>
        <row r="18653">
          <cell r="C18653" t="e">
            <v>#DIV/0!</v>
          </cell>
          <cell r="E18653" t="str">
            <v>N</v>
          </cell>
        </row>
        <row r="18654">
          <cell r="C18654" t="e">
            <v>#DIV/0!</v>
          </cell>
          <cell r="E18654" t="str">
            <v>N</v>
          </cell>
        </row>
        <row r="18655">
          <cell r="C18655" t="e">
            <v>#DIV/0!</v>
          </cell>
          <cell r="E18655" t="str">
            <v>N</v>
          </cell>
        </row>
        <row r="18656">
          <cell r="C18656" t="e">
            <v>#DIV/0!</v>
          </cell>
          <cell r="E18656" t="str">
            <v>N</v>
          </cell>
        </row>
        <row r="18657">
          <cell r="C18657" t="e">
            <v>#DIV/0!</v>
          </cell>
          <cell r="E18657" t="str">
            <v>N</v>
          </cell>
        </row>
        <row r="18658">
          <cell r="C18658" t="e">
            <v>#DIV/0!</v>
          </cell>
          <cell r="E18658" t="str">
            <v>N</v>
          </cell>
        </row>
        <row r="18659">
          <cell r="C18659" t="e">
            <v>#DIV/0!</v>
          </cell>
          <cell r="E18659" t="str">
            <v>N</v>
          </cell>
        </row>
        <row r="18660">
          <cell r="C18660" t="e">
            <v>#DIV/0!</v>
          </cell>
          <cell r="E18660" t="str">
            <v>N</v>
          </cell>
        </row>
        <row r="18661">
          <cell r="C18661" t="e">
            <v>#DIV/0!</v>
          </cell>
          <cell r="E18661" t="str">
            <v>N</v>
          </cell>
        </row>
        <row r="18662">
          <cell r="C18662" t="e">
            <v>#DIV/0!</v>
          </cell>
          <cell r="E18662" t="str">
            <v>N</v>
          </cell>
        </row>
        <row r="18663">
          <cell r="C18663" t="e">
            <v>#DIV/0!</v>
          </cell>
          <cell r="E18663" t="str">
            <v>N</v>
          </cell>
        </row>
        <row r="18664">
          <cell r="C18664" t="e">
            <v>#DIV/0!</v>
          </cell>
          <cell r="E18664" t="str">
            <v>N</v>
          </cell>
        </row>
        <row r="18665">
          <cell r="C18665" t="e">
            <v>#DIV/0!</v>
          </cell>
          <cell r="E18665" t="str">
            <v>N</v>
          </cell>
        </row>
        <row r="18666">
          <cell r="C18666" t="e">
            <v>#DIV/0!</v>
          </cell>
          <cell r="E18666" t="str">
            <v>N</v>
          </cell>
        </row>
        <row r="18667">
          <cell r="C18667" t="e">
            <v>#DIV/0!</v>
          </cell>
          <cell r="E18667" t="str">
            <v>N</v>
          </cell>
        </row>
        <row r="18668">
          <cell r="C18668" t="e">
            <v>#DIV/0!</v>
          </cell>
          <cell r="E18668" t="str">
            <v>N</v>
          </cell>
        </row>
        <row r="18669">
          <cell r="C18669" t="e">
            <v>#DIV/0!</v>
          </cell>
          <cell r="E18669" t="str">
            <v>N</v>
          </cell>
        </row>
        <row r="18670">
          <cell r="C18670" t="e">
            <v>#DIV/0!</v>
          </cell>
          <cell r="E18670" t="str">
            <v>N</v>
          </cell>
        </row>
        <row r="18671">
          <cell r="C18671" t="e">
            <v>#DIV/0!</v>
          </cell>
          <cell r="E18671" t="str">
            <v>N</v>
          </cell>
        </row>
        <row r="18672">
          <cell r="C18672" t="e">
            <v>#DIV/0!</v>
          </cell>
          <cell r="E18672" t="str">
            <v>N</v>
          </cell>
        </row>
        <row r="18673">
          <cell r="C18673" t="e">
            <v>#DIV/0!</v>
          </cell>
          <cell r="E18673" t="str">
            <v>N</v>
          </cell>
        </row>
        <row r="18674">
          <cell r="C18674" t="e">
            <v>#DIV/0!</v>
          </cell>
          <cell r="E18674" t="str">
            <v>N</v>
          </cell>
        </row>
        <row r="18675">
          <cell r="C18675" t="e">
            <v>#DIV/0!</v>
          </cell>
          <cell r="E18675" t="str">
            <v>N</v>
          </cell>
        </row>
        <row r="18676">
          <cell r="C18676" t="e">
            <v>#DIV/0!</v>
          </cell>
          <cell r="E18676" t="str">
            <v>N</v>
          </cell>
        </row>
        <row r="18677">
          <cell r="C18677" t="e">
            <v>#DIV/0!</v>
          </cell>
          <cell r="E18677" t="str">
            <v>N</v>
          </cell>
        </row>
        <row r="18678">
          <cell r="C18678" t="e">
            <v>#DIV/0!</v>
          </cell>
          <cell r="E18678" t="str">
            <v>N</v>
          </cell>
        </row>
        <row r="18679">
          <cell r="C18679" t="e">
            <v>#DIV/0!</v>
          </cell>
          <cell r="E18679" t="str">
            <v>N</v>
          </cell>
        </row>
        <row r="18680">
          <cell r="C18680" t="e">
            <v>#DIV/0!</v>
          </cell>
          <cell r="E18680" t="str">
            <v>N</v>
          </cell>
        </row>
        <row r="18681">
          <cell r="C18681" t="e">
            <v>#DIV/0!</v>
          </cell>
          <cell r="E18681" t="str">
            <v>N</v>
          </cell>
        </row>
        <row r="18682">
          <cell r="C18682" t="e">
            <v>#DIV/0!</v>
          </cell>
          <cell r="E18682" t="str">
            <v>N</v>
          </cell>
        </row>
        <row r="18683">
          <cell r="C18683" t="e">
            <v>#DIV/0!</v>
          </cell>
          <cell r="E18683" t="str">
            <v>N</v>
          </cell>
        </row>
        <row r="18684">
          <cell r="C18684" t="e">
            <v>#DIV/0!</v>
          </cell>
          <cell r="E18684" t="str">
            <v>N</v>
          </cell>
        </row>
        <row r="18685">
          <cell r="C18685" t="e">
            <v>#DIV/0!</v>
          </cell>
          <cell r="E18685" t="str">
            <v>N</v>
          </cell>
        </row>
        <row r="18686">
          <cell r="C18686" t="e">
            <v>#DIV/0!</v>
          </cell>
          <cell r="E18686" t="str">
            <v>N</v>
          </cell>
        </row>
        <row r="18687">
          <cell r="C18687" t="e">
            <v>#DIV/0!</v>
          </cell>
          <cell r="E18687" t="str">
            <v>N</v>
          </cell>
        </row>
        <row r="18688">
          <cell r="C18688" t="e">
            <v>#DIV/0!</v>
          </cell>
          <cell r="E18688" t="str">
            <v>N</v>
          </cell>
        </row>
        <row r="18689">
          <cell r="C18689" t="e">
            <v>#DIV/0!</v>
          </cell>
          <cell r="E18689" t="str">
            <v>N</v>
          </cell>
        </row>
        <row r="18690">
          <cell r="C18690" t="e">
            <v>#DIV/0!</v>
          </cell>
          <cell r="E18690" t="str">
            <v>N</v>
          </cell>
        </row>
        <row r="18691">
          <cell r="C18691" t="e">
            <v>#DIV/0!</v>
          </cell>
          <cell r="E18691" t="str">
            <v>N</v>
          </cell>
        </row>
        <row r="18692">
          <cell r="C18692" t="e">
            <v>#DIV/0!</v>
          </cell>
          <cell r="E18692" t="str">
            <v>N</v>
          </cell>
        </row>
        <row r="18693">
          <cell r="C18693" t="e">
            <v>#DIV/0!</v>
          </cell>
          <cell r="E18693" t="str">
            <v>N</v>
          </cell>
        </row>
        <row r="18694">
          <cell r="C18694" t="e">
            <v>#DIV/0!</v>
          </cell>
          <cell r="E18694" t="str">
            <v>N</v>
          </cell>
        </row>
        <row r="18695">
          <cell r="C18695" t="e">
            <v>#DIV/0!</v>
          </cell>
          <cell r="E18695" t="str">
            <v>N</v>
          </cell>
        </row>
        <row r="18696">
          <cell r="C18696" t="e">
            <v>#DIV/0!</v>
          </cell>
          <cell r="E18696" t="str">
            <v>N</v>
          </cell>
        </row>
        <row r="18697">
          <cell r="C18697" t="e">
            <v>#DIV/0!</v>
          </cell>
          <cell r="E18697" t="str">
            <v>N</v>
          </cell>
        </row>
        <row r="18698">
          <cell r="C18698" t="e">
            <v>#DIV/0!</v>
          </cell>
          <cell r="E18698" t="str">
            <v>N</v>
          </cell>
        </row>
        <row r="18699">
          <cell r="C18699" t="e">
            <v>#DIV/0!</v>
          </cell>
          <cell r="E18699" t="str">
            <v>N</v>
          </cell>
        </row>
        <row r="18700">
          <cell r="C18700" t="e">
            <v>#DIV/0!</v>
          </cell>
          <cell r="E18700" t="str">
            <v>N</v>
          </cell>
        </row>
        <row r="18701">
          <cell r="C18701" t="e">
            <v>#DIV/0!</v>
          </cell>
          <cell r="E18701" t="str">
            <v>N</v>
          </cell>
        </row>
        <row r="18702">
          <cell r="C18702" t="e">
            <v>#DIV/0!</v>
          </cell>
          <cell r="E18702" t="str">
            <v>N</v>
          </cell>
        </row>
        <row r="18703">
          <cell r="C18703" t="e">
            <v>#DIV/0!</v>
          </cell>
          <cell r="E18703" t="str">
            <v>N</v>
          </cell>
        </row>
        <row r="18704">
          <cell r="C18704" t="e">
            <v>#DIV/0!</v>
          </cell>
          <cell r="E18704" t="str">
            <v>N</v>
          </cell>
        </row>
        <row r="18705">
          <cell r="C18705" t="e">
            <v>#DIV/0!</v>
          </cell>
          <cell r="E18705" t="str">
            <v>N</v>
          </cell>
        </row>
        <row r="18706">
          <cell r="C18706" t="e">
            <v>#DIV/0!</v>
          </cell>
          <cell r="E18706" t="str">
            <v>N</v>
          </cell>
        </row>
        <row r="18707">
          <cell r="C18707" t="e">
            <v>#DIV/0!</v>
          </cell>
          <cell r="E18707" t="str">
            <v>N</v>
          </cell>
        </row>
        <row r="18708">
          <cell r="C18708" t="e">
            <v>#DIV/0!</v>
          </cell>
          <cell r="E18708" t="str">
            <v>N</v>
          </cell>
        </row>
        <row r="18709">
          <cell r="C18709" t="e">
            <v>#DIV/0!</v>
          </cell>
          <cell r="E18709" t="str">
            <v>N</v>
          </cell>
        </row>
        <row r="18710">
          <cell r="C18710" t="e">
            <v>#DIV/0!</v>
          </cell>
          <cell r="E18710" t="str">
            <v>N</v>
          </cell>
        </row>
        <row r="18711">
          <cell r="C18711" t="e">
            <v>#DIV/0!</v>
          </cell>
          <cell r="E18711" t="str">
            <v>N</v>
          </cell>
        </row>
        <row r="18712">
          <cell r="C18712" t="e">
            <v>#DIV/0!</v>
          </cell>
          <cell r="E18712" t="str">
            <v>N</v>
          </cell>
        </row>
        <row r="18713">
          <cell r="C18713" t="e">
            <v>#DIV/0!</v>
          </cell>
          <cell r="E18713" t="str">
            <v>N</v>
          </cell>
        </row>
        <row r="18714">
          <cell r="C18714" t="e">
            <v>#DIV/0!</v>
          </cell>
          <cell r="E18714" t="str">
            <v>N</v>
          </cell>
        </row>
        <row r="18715">
          <cell r="C18715" t="e">
            <v>#DIV/0!</v>
          </cell>
          <cell r="E18715" t="str">
            <v>N</v>
          </cell>
        </row>
        <row r="18716">
          <cell r="C18716" t="e">
            <v>#DIV/0!</v>
          </cell>
          <cell r="E18716" t="str">
            <v>N</v>
          </cell>
        </row>
        <row r="18717">
          <cell r="C18717" t="e">
            <v>#DIV/0!</v>
          </cell>
          <cell r="E18717" t="str">
            <v>N</v>
          </cell>
        </row>
        <row r="18718">
          <cell r="C18718" t="e">
            <v>#DIV/0!</v>
          </cell>
          <cell r="E18718" t="str">
            <v>N</v>
          </cell>
        </row>
        <row r="18719">
          <cell r="C18719" t="e">
            <v>#DIV/0!</v>
          </cell>
          <cell r="E18719" t="str">
            <v>N</v>
          </cell>
        </row>
        <row r="18720">
          <cell r="C18720" t="e">
            <v>#DIV/0!</v>
          </cell>
          <cell r="E18720" t="str">
            <v>N</v>
          </cell>
        </row>
        <row r="18721">
          <cell r="C18721" t="e">
            <v>#DIV/0!</v>
          </cell>
          <cell r="E18721" t="str">
            <v>N</v>
          </cell>
        </row>
        <row r="18722">
          <cell r="C18722" t="e">
            <v>#DIV/0!</v>
          </cell>
          <cell r="E18722" t="str">
            <v>N</v>
          </cell>
        </row>
        <row r="18723">
          <cell r="C18723" t="e">
            <v>#DIV/0!</v>
          </cell>
          <cell r="E18723" t="str">
            <v>N</v>
          </cell>
        </row>
        <row r="18724">
          <cell r="C18724" t="e">
            <v>#DIV/0!</v>
          </cell>
          <cell r="E18724" t="str">
            <v>N</v>
          </cell>
        </row>
        <row r="18725">
          <cell r="C18725" t="e">
            <v>#DIV/0!</v>
          </cell>
          <cell r="E18725" t="str">
            <v>N</v>
          </cell>
        </row>
        <row r="18726">
          <cell r="C18726" t="e">
            <v>#DIV/0!</v>
          </cell>
          <cell r="E18726" t="str">
            <v>N</v>
          </cell>
        </row>
        <row r="18727">
          <cell r="C18727" t="e">
            <v>#DIV/0!</v>
          </cell>
          <cell r="E18727" t="str">
            <v>N</v>
          </cell>
        </row>
        <row r="18728">
          <cell r="C18728" t="e">
            <v>#DIV/0!</v>
          </cell>
          <cell r="E18728" t="str">
            <v>N</v>
          </cell>
        </row>
        <row r="18729">
          <cell r="C18729" t="e">
            <v>#DIV/0!</v>
          </cell>
          <cell r="E18729" t="str">
            <v>N</v>
          </cell>
        </row>
        <row r="18730">
          <cell r="C18730" t="e">
            <v>#DIV/0!</v>
          </cell>
          <cell r="E18730" t="str">
            <v>N</v>
          </cell>
        </row>
        <row r="18731">
          <cell r="C18731" t="e">
            <v>#DIV/0!</v>
          </cell>
          <cell r="E18731" t="str">
            <v>N</v>
          </cell>
        </row>
        <row r="18732">
          <cell r="C18732" t="e">
            <v>#DIV/0!</v>
          </cell>
          <cell r="E18732" t="str">
            <v>N</v>
          </cell>
        </row>
        <row r="18733">
          <cell r="C18733" t="e">
            <v>#DIV/0!</v>
          </cell>
          <cell r="E18733" t="str">
            <v>N</v>
          </cell>
        </row>
        <row r="18734">
          <cell r="C18734" t="e">
            <v>#DIV/0!</v>
          </cell>
          <cell r="E18734" t="str">
            <v>N</v>
          </cell>
        </row>
        <row r="18735">
          <cell r="C18735" t="e">
            <v>#DIV/0!</v>
          </cell>
          <cell r="E18735" t="str">
            <v>N</v>
          </cell>
        </row>
        <row r="18736">
          <cell r="C18736" t="e">
            <v>#DIV/0!</v>
          </cell>
          <cell r="E18736" t="str">
            <v>N</v>
          </cell>
        </row>
        <row r="18737">
          <cell r="C18737" t="e">
            <v>#DIV/0!</v>
          </cell>
          <cell r="E18737" t="str">
            <v>N</v>
          </cell>
        </row>
        <row r="18738">
          <cell r="C18738" t="e">
            <v>#DIV/0!</v>
          </cell>
          <cell r="E18738" t="str">
            <v>N</v>
          </cell>
        </row>
        <row r="18739">
          <cell r="C18739" t="e">
            <v>#DIV/0!</v>
          </cell>
          <cell r="E18739" t="str">
            <v>N</v>
          </cell>
        </row>
        <row r="18740">
          <cell r="C18740" t="e">
            <v>#DIV/0!</v>
          </cell>
          <cell r="E18740" t="str">
            <v>N</v>
          </cell>
        </row>
        <row r="18741">
          <cell r="C18741" t="e">
            <v>#DIV/0!</v>
          </cell>
          <cell r="E18741" t="str">
            <v>N</v>
          </cell>
        </row>
        <row r="18742">
          <cell r="C18742" t="e">
            <v>#DIV/0!</v>
          </cell>
          <cell r="E18742" t="str">
            <v>N</v>
          </cell>
        </row>
        <row r="18743">
          <cell r="C18743" t="e">
            <v>#DIV/0!</v>
          </cell>
          <cell r="E18743" t="str">
            <v>N</v>
          </cell>
        </row>
        <row r="18744">
          <cell r="C18744" t="e">
            <v>#DIV/0!</v>
          </cell>
          <cell r="E18744" t="str">
            <v>N</v>
          </cell>
        </row>
        <row r="18745">
          <cell r="C18745" t="e">
            <v>#DIV/0!</v>
          </cell>
          <cell r="E18745" t="str">
            <v>N</v>
          </cell>
        </row>
        <row r="18746">
          <cell r="C18746" t="e">
            <v>#DIV/0!</v>
          </cell>
          <cell r="E18746" t="str">
            <v>N</v>
          </cell>
        </row>
        <row r="18747">
          <cell r="C18747" t="e">
            <v>#DIV/0!</v>
          </cell>
          <cell r="E18747" t="str">
            <v>N</v>
          </cell>
        </row>
        <row r="18748">
          <cell r="C18748" t="e">
            <v>#DIV/0!</v>
          </cell>
          <cell r="E18748" t="str">
            <v>N</v>
          </cell>
        </row>
        <row r="18749">
          <cell r="C18749" t="e">
            <v>#DIV/0!</v>
          </cell>
          <cell r="E18749" t="str">
            <v>N</v>
          </cell>
        </row>
        <row r="18750">
          <cell r="C18750" t="e">
            <v>#DIV/0!</v>
          </cell>
          <cell r="E18750" t="str">
            <v>N</v>
          </cell>
        </row>
        <row r="18751">
          <cell r="C18751" t="e">
            <v>#DIV/0!</v>
          </cell>
          <cell r="E18751" t="str">
            <v>N</v>
          </cell>
        </row>
        <row r="18752">
          <cell r="C18752" t="e">
            <v>#DIV/0!</v>
          </cell>
          <cell r="E18752" t="str">
            <v>N</v>
          </cell>
        </row>
        <row r="18753">
          <cell r="C18753" t="e">
            <v>#DIV/0!</v>
          </cell>
          <cell r="E18753" t="str">
            <v>N</v>
          </cell>
        </row>
        <row r="18754">
          <cell r="C18754" t="e">
            <v>#DIV/0!</v>
          </cell>
          <cell r="E18754" t="str">
            <v>N</v>
          </cell>
        </row>
        <row r="18755">
          <cell r="C18755" t="e">
            <v>#DIV/0!</v>
          </cell>
          <cell r="E18755" t="str">
            <v>N</v>
          </cell>
        </row>
        <row r="18756">
          <cell r="C18756" t="e">
            <v>#DIV/0!</v>
          </cell>
          <cell r="E18756" t="str">
            <v>N</v>
          </cell>
        </row>
        <row r="18757">
          <cell r="C18757" t="e">
            <v>#DIV/0!</v>
          </cell>
          <cell r="E18757" t="str">
            <v>N</v>
          </cell>
        </row>
        <row r="18758">
          <cell r="C18758" t="e">
            <v>#DIV/0!</v>
          </cell>
          <cell r="E18758" t="str">
            <v>N</v>
          </cell>
        </row>
        <row r="18759">
          <cell r="C18759" t="e">
            <v>#DIV/0!</v>
          </cell>
          <cell r="E18759" t="str">
            <v>N</v>
          </cell>
        </row>
        <row r="18760">
          <cell r="C18760" t="e">
            <v>#DIV/0!</v>
          </cell>
          <cell r="E18760" t="str">
            <v>N</v>
          </cell>
        </row>
        <row r="18761">
          <cell r="C18761" t="e">
            <v>#DIV/0!</v>
          </cell>
          <cell r="E18761" t="str">
            <v>N</v>
          </cell>
        </row>
        <row r="18762">
          <cell r="C18762" t="e">
            <v>#DIV/0!</v>
          </cell>
          <cell r="E18762" t="str">
            <v>N</v>
          </cell>
        </row>
        <row r="18763">
          <cell r="C18763" t="e">
            <v>#DIV/0!</v>
          </cell>
          <cell r="E18763" t="str">
            <v>N</v>
          </cell>
        </row>
        <row r="18764">
          <cell r="C18764" t="e">
            <v>#DIV/0!</v>
          </cell>
          <cell r="E18764" t="str">
            <v>N</v>
          </cell>
        </row>
        <row r="18765">
          <cell r="C18765" t="e">
            <v>#DIV/0!</v>
          </cell>
          <cell r="E18765" t="str">
            <v>N</v>
          </cell>
        </row>
        <row r="18766">
          <cell r="C18766" t="e">
            <v>#DIV/0!</v>
          </cell>
          <cell r="E18766" t="str">
            <v>N</v>
          </cell>
        </row>
        <row r="18767">
          <cell r="C18767" t="e">
            <v>#DIV/0!</v>
          </cell>
          <cell r="E18767" t="str">
            <v>N</v>
          </cell>
        </row>
        <row r="18768">
          <cell r="C18768" t="e">
            <v>#DIV/0!</v>
          </cell>
          <cell r="E18768" t="str">
            <v>N</v>
          </cell>
        </row>
        <row r="18769">
          <cell r="C18769" t="e">
            <v>#DIV/0!</v>
          </cell>
          <cell r="E18769" t="str">
            <v>N</v>
          </cell>
        </row>
        <row r="18770">
          <cell r="C18770" t="e">
            <v>#DIV/0!</v>
          </cell>
          <cell r="E18770" t="str">
            <v>N</v>
          </cell>
        </row>
        <row r="18771">
          <cell r="C18771" t="e">
            <v>#DIV/0!</v>
          </cell>
          <cell r="E18771" t="str">
            <v>N</v>
          </cell>
        </row>
        <row r="18772">
          <cell r="C18772" t="e">
            <v>#DIV/0!</v>
          </cell>
          <cell r="E18772" t="str">
            <v>N</v>
          </cell>
        </row>
        <row r="18773">
          <cell r="C18773" t="e">
            <v>#DIV/0!</v>
          </cell>
          <cell r="E18773" t="str">
            <v>N</v>
          </cell>
        </row>
        <row r="18774">
          <cell r="C18774" t="e">
            <v>#DIV/0!</v>
          </cell>
          <cell r="E18774" t="str">
            <v>N</v>
          </cell>
        </row>
        <row r="18775">
          <cell r="C18775" t="e">
            <v>#DIV/0!</v>
          </cell>
          <cell r="E18775" t="str">
            <v>N</v>
          </cell>
        </row>
        <row r="18776">
          <cell r="C18776" t="e">
            <v>#DIV/0!</v>
          </cell>
          <cell r="E18776" t="str">
            <v>N</v>
          </cell>
        </row>
        <row r="18777">
          <cell r="C18777" t="e">
            <v>#DIV/0!</v>
          </cell>
          <cell r="E18777" t="str">
            <v>N</v>
          </cell>
        </row>
        <row r="18778">
          <cell r="C18778" t="e">
            <v>#DIV/0!</v>
          </cell>
          <cell r="E18778" t="str">
            <v>N</v>
          </cell>
        </row>
        <row r="18779">
          <cell r="C18779" t="e">
            <v>#DIV/0!</v>
          </cell>
          <cell r="E18779" t="str">
            <v>N</v>
          </cell>
        </row>
        <row r="18780">
          <cell r="C18780" t="e">
            <v>#DIV/0!</v>
          </cell>
          <cell r="E18780" t="str">
            <v>N</v>
          </cell>
        </row>
        <row r="18781">
          <cell r="C18781" t="e">
            <v>#DIV/0!</v>
          </cell>
          <cell r="E18781" t="str">
            <v>N</v>
          </cell>
        </row>
        <row r="18782">
          <cell r="C18782" t="e">
            <v>#DIV/0!</v>
          </cell>
          <cell r="E18782" t="str">
            <v>N</v>
          </cell>
        </row>
        <row r="18783">
          <cell r="C18783" t="e">
            <v>#DIV/0!</v>
          </cell>
          <cell r="E18783" t="str">
            <v>N</v>
          </cell>
        </row>
        <row r="18784">
          <cell r="C18784" t="e">
            <v>#DIV/0!</v>
          </cell>
          <cell r="E18784" t="str">
            <v>N</v>
          </cell>
        </row>
        <row r="18785">
          <cell r="C18785" t="e">
            <v>#DIV/0!</v>
          </cell>
          <cell r="E18785" t="str">
            <v>N</v>
          </cell>
        </row>
        <row r="18786">
          <cell r="C18786" t="e">
            <v>#DIV/0!</v>
          </cell>
          <cell r="E18786" t="str">
            <v>N</v>
          </cell>
        </row>
        <row r="18787">
          <cell r="C18787" t="e">
            <v>#DIV/0!</v>
          </cell>
          <cell r="E18787" t="str">
            <v>N</v>
          </cell>
        </row>
        <row r="18788">
          <cell r="C18788" t="e">
            <v>#DIV/0!</v>
          </cell>
          <cell r="E18788" t="str">
            <v>N</v>
          </cell>
        </row>
        <row r="18789">
          <cell r="C18789" t="e">
            <v>#DIV/0!</v>
          </cell>
          <cell r="E18789" t="str">
            <v>N</v>
          </cell>
        </row>
        <row r="18790">
          <cell r="C18790" t="e">
            <v>#DIV/0!</v>
          </cell>
          <cell r="E18790" t="str">
            <v>N</v>
          </cell>
        </row>
        <row r="18791">
          <cell r="C18791" t="e">
            <v>#DIV/0!</v>
          </cell>
          <cell r="E18791" t="str">
            <v>N</v>
          </cell>
        </row>
        <row r="18792">
          <cell r="C18792" t="e">
            <v>#DIV/0!</v>
          </cell>
          <cell r="E18792" t="str">
            <v>N</v>
          </cell>
        </row>
        <row r="18793">
          <cell r="C18793" t="e">
            <v>#DIV/0!</v>
          </cell>
          <cell r="E18793" t="str">
            <v>N</v>
          </cell>
        </row>
        <row r="18794">
          <cell r="C18794" t="e">
            <v>#DIV/0!</v>
          </cell>
          <cell r="E18794" t="str">
            <v>N</v>
          </cell>
        </row>
        <row r="18795">
          <cell r="C18795" t="e">
            <v>#DIV/0!</v>
          </cell>
          <cell r="E18795" t="str">
            <v>N</v>
          </cell>
        </row>
        <row r="18796">
          <cell r="C18796" t="e">
            <v>#DIV/0!</v>
          </cell>
          <cell r="E18796" t="str">
            <v>N</v>
          </cell>
        </row>
        <row r="18797">
          <cell r="C18797" t="e">
            <v>#DIV/0!</v>
          </cell>
          <cell r="E18797" t="str">
            <v>N</v>
          </cell>
        </row>
        <row r="18798">
          <cell r="C18798" t="e">
            <v>#DIV/0!</v>
          </cell>
          <cell r="E18798" t="str">
            <v>N</v>
          </cell>
        </row>
        <row r="18799">
          <cell r="C18799" t="e">
            <v>#DIV/0!</v>
          </cell>
          <cell r="E18799" t="str">
            <v>N</v>
          </cell>
        </row>
        <row r="18800">
          <cell r="C18800" t="e">
            <v>#DIV/0!</v>
          </cell>
          <cell r="E18800" t="str">
            <v>N</v>
          </cell>
        </row>
        <row r="18801">
          <cell r="C18801" t="e">
            <v>#DIV/0!</v>
          </cell>
          <cell r="E18801" t="str">
            <v>N</v>
          </cell>
        </row>
        <row r="18802">
          <cell r="C18802" t="e">
            <v>#DIV/0!</v>
          </cell>
          <cell r="E18802" t="str">
            <v>N</v>
          </cell>
        </row>
        <row r="18803">
          <cell r="C18803" t="e">
            <v>#DIV/0!</v>
          </cell>
          <cell r="E18803" t="str">
            <v>N</v>
          </cell>
        </row>
        <row r="18804">
          <cell r="C18804" t="e">
            <v>#DIV/0!</v>
          </cell>
          <cell r="E18804" t="str">
            <v>N</v>
          </cell>
        </row>
        <row r="18805">
          <cell r="C18805" t="e">
            <v>#DIV/0!</v>
          </cell>
          <cell r="E18805" t="str">
            <v>N</v>
          </cell>
        </row>
        <row r="18806">
          <cell r="C18806" t="e">
            <v>#DIV/0!</v>
          </cell>
          <cell r="E18806" t="str">
            <v>N</v>
          </cell>
        </row>
        <row r="18807">
          <cell r="C18807" t="e">
            <v>#DIV/0!</v>
          </cell>
          <cell r="E18807" t="str">
            <v>N</v>
          </cell>
        </row>
        <row r="18808">
          <cell r="C18808" t="e">
            <v>#DIV/0!</v>
          </cell>
          <cell r="E18808" t="str">
            <v>N</v>
          </cell>
        </row>
        <row r="18809">
          <cell r="C18809" t="e">
            <v>#DIV/0!</v>
          </cell>
          <cell r="E18809" t="str">
            <v>N</v>
          </cell>
        </row>
        <row r="18810">
          <cell r="C18810" t="e">
            <v>#DIV/0!</v>
          </cell>
          <cell r="E18810" t="str">
            <v>N</v>
          </cell>
        </row>
        <row r="18811">
          <cell r="C18811" t="e">
            <v>#DIV/0!</v>
          </cell>
          <cell r="E18811" t="str">
            <v>N</v>
          </cell>
        </row>
        <row r="18812">
          <cell r="C18812" t="e">
            <v>#DIV/0!</v>
          </cell>
          <cell r="E18812" t="str">
            <v>N</v>
          </cell>
        </row>
        <row r="18813">
          <cell r="C18813" t="e">
            <v>#DIV/0!</v>
          </cell>
          <cell r="E18813" t="str">
            <v>N</v>
          </cell>
        </row>
        <row r="18814">
          <cell r="C18814" t="e">
            <v>#DIV/0!</v>
          </cell>
          <cell r="E18814" t="str">
            <v>N</v>
          </cell>
        </row>
        <row r="18815">
          <cell r="C18815" t="e">
            <v>#DIV/0!</v>
          </cell>
          <cell r="E18815" t="str">
            <v>N</v>
          </cell>
        </row>
        <row r="18816">
          <cell r="C18816" t="e">
            <v>#DIV/0!</v>
          </cell>
          <cell r="E18816" t="str">
            <v>N</v>
          </cell>
        </row>
        <row r="18817">
          <cell r="C18817" t="e">
            <v>#DIV/0!</v>
          </cell>
          <cell r="E18817" t="str">
            <v>N</v>
          </cell>
        </row>
        <row r="18818">
          <cell r="C18818" t="e">
            <v>#DIV/0!</v>
          </cell>
          <cell r="E18818" t="str">
            <v>N</v>
          </cell>
        </row>
        <row r="18819">
          <cell r="C18819" t="e">
            <v>#DIV/0!</v>
          </cell>
          <cell r="E18819" t="str">
            <v>N</v>
          </cell>
        </row>
        <row r="18820">
          <cell r="C18820" t="e">
            <v>#DIV/0!</v>
          </cell>
          <cell r="E18820" t="str">
            <v>N</v>
          </cell>
        </row>
        <row r="18821">
          <cell r="C18821" t="e">
            <v>#DIV/0!</v>
          </cell>
          <cell r="E18821" t="str">
            <v>N</v>
          </cell>
        </row>
        <row r="18822">
          <cell r="C18822" t="e">
            <v>#DIV/0!</v>
          </cell>
          <cell r="E18822" t="str">
            <v>N</v>
          </cell>
        </row>
        <row r="18823">
          <cell r="C18823" t="e">
            <v>#DIV/0!</v>
          </cell>
          <cell r="E18823" t="str">
            <v>N</v>
          </cell>
        </row>
        <row r="18824">
          <cell r="C18824" t="e">
            <v>#DIV/0!</v>
          </cell>
          <cell r="E18824" t="str">
            <v>N</v>
          </cell>
        </row>
        <row r="18825">
          <cell r="C18825" t="e">
            <v>#DIV/0!</v>
          </cell>
          <cell r="E18825" t="str">
            <v>N</v>
          </cell>
        </row>
        <row r="18826">
          <cell r="C18826" t="e">
            <v>#DIV/0!</v>
          </cell>
          <cell r="E18826" t="str">
            <v>N</v>
          </cell>
        </row>
        <row r="18827">
          <cell r="C18827" t="e">
            <v>#DIV/0!</v>
          </cell>
          <cell r="E18827" t="str">
            <v>N</v>
          </cell>
        </row>
        <row r="18828">
          <cell r="C18828" t="e">
            <v>#DIV/0!</v>
          </cell>
          <cell r="E18828" t="str">
            <v>N</v>
          </cell>
        </row>
        <row r="18829">
          <cell r="C18829" t="e">
            <v>#DIV/0!</v>
          </cell>
          <cell r="E18829" t="str">
            <v>N</v>
          </cell>
        </row>
        <row r="18830">
          <cell r="C18830" t="e">
            <v>#DIV/0!</v>
          </cell>
          <cell r="E18830" t="str">
            <v>N</v>
          </cell>
        </row>
        <row r="18831">
          <cell r="C18831" t="e">
            <v>#DIV/0!</v>
          </cell>
          <cell r="E18831" t="str">
            <v>N</v>
          </cell>
        </row>
        <row r="18832">
          <cell r="C18832" t="e">
            <v>#DIV/0!</v>
          </cell>
          <cell r="E18832" t="str">
            <v>N</v>
          </cell>
        </row>
        <row r="18833">
          <cell r="C18833" t="e">
            <v>#DIV/0!</v>
          </cell>
          <cell r="E18833" t="str">
            <v>N</v>
          </cell>
        </row>
        <row r="18834">
          <cell r="C18834" t="e">
            <v>#DIV/0!</v>
          </cell>
          <cell r="E18834" t="str">
            <v>N</v>
          </cell>
        </row>
        <row r="18835">
          <cell r="C18835" t="e">
            <v>#DIV/0!</v>
          </cell>
          <cell r="E18835" t="str">
            <v>N</v>
          </cell>
        </row>
        <row r="18836">
          <cell r="C18836" t="e">
            <v>#DIV/0!</v>
          </cell>
          <cell r="E18836" t="str">
            <v>N</v>
          </cell>
        </row>
        <row r="18837">
          <cell r="C18837" t="e">
            <v>#DIV/0!</v>
          </cell>
          <cell r="E18837" t="str">
            <v>N</v>
          </cell>
        </row>
        <row r="18838">
          <cell r="C18838" t="e">
            <v>#DIV/0!</v>
          </cell>
          <cell r="E18838" t="str">
            <v>N</v>
          </cell>
        </row>
        <row r="18839">
          <cell r="C18839" t="e">
            <v>#DIV/0!</v>
          </cell>
          <cell r="E18839" t="str">
            <v>N</v>
          </cell>
        </row>
        <row r="18840">
          <cell r="C18840" t="e">
            <v>#DIV/0!</v>
          </cell>
          <cell r="E18840" t="str">
            <v>N</v>
          </cell>
        </row>
        <row r="18841">
          <cell r="C18841" t="e">
            <v>#DIV/0!</v>
          </cell>
          <cell r="E18841" t="str">
            <v>N</v>
          </cell>
        </row>
        <row r="18842">
          <cell r="C18842" t="e">
            <v>#DIV/0!</v>
          </cell>
          <cell r="E18842" t="str">
            <v>N</v>
          </cell>
        </row>
        <row r="18843">
          <cell r="C18843" t="e">
            <v>#DIV/0!</v>
          </cell>
          <cell r="E18843" t="str">
            <v>N</v>
          </cell>
        </row>
        <row r="18844">
          <cell r="C18844" t="e">
            <v>#DIV/0!</v>
          </cell>
          <cell r="E18844" t="str">
            <v>N</v>
          </cell>
        </row>
        <row r="18845">
          <cell r="C18845" t="e">
            <v>#DIV/0!</v>
          </cell>
          <cell r="E18845" t="str">
            <v>N</v>
          </cell>
        </row>
        <row r="18846">
          <cell r="C18846" t="e">
            <v>#DIV/0!</v>
          </cell>
          <cell r="E18846" t="str">
            <v>N</v>
          </cell>
        </row>
        <row r="18847">
          <cell r="C18847" t="e">
            <v>#DIV/0!</v>
          </cell>
          <cell r="E18847" t="str">
            <v>N</v>
          </cell>
        </row>
        <row r="18848">
          <cell r="C18848" t="e">
            <v>#DIV/0!</v>
          </cell>
          <cell r="E18848" t="str">
            <v>N</v>
          </cell>
        </row>
        <row r="18849">
          <cell r="C18849" t="e">
            <v>#DIV/0!</v>
          </cell>
          <cell r="E18849" t="str">
            <v>N</v>
          </cell>
        </row>
        <row r="18850">
          <cell r="C18850" t="e">
            <v>#DIV/0!</v>
          </cell>
          <cell r="E18850" t="str">
            <v>N</v>
          </cell>
        </row>
        <row r="18851">
          <cell r="C18851" t="e">
            <v>#DIV/0!</v>
          </cell>
          <cell r="E18851" t="str">
            <v>N</v>
          </cell>
        </row>
        <row r="18852">
          <cell r="C18852" t="e">
            <v>#DIV/0!</v>
          </cell>
          <cell r="E18852" t="str">
            <v>N</v>
          </cell>
        </row>
        <row r="18853">
          <cell r="C18853" t="e">
            <v>#DIV/0!</v>
          </cell>
          <cell r="E18853" t="str">
            <v>N</v>
          </cell>
        </row>
        <row r="18854">
          <cell r="C18854" t="e">
            <v>#DIV/0!</v>
          </cell>
          <cell r="E18854" t="str">
            <v>N</v>
          </cell>
        </row>
        <row r="18855">
          <cell r="C18855" t="e">
            <v>#DIV/0!</v>
          </cell>
          <cell r="E18855" t="str">
            <v>N</v>
          </cell>
        </row>
        <row r="18856">
          <cell r="C18856" t="e">
            <v>#DIV/0!</v>
          </cell>
          <cell r="E18856" t="str">
            <v>N</v>
          </cell>
        </row>
        <row r="18857">
          <cell r="C18857" t="e">
            <v>#DIV/0!</v>
          </cell>
          <cell r="E18857" t="str">
            <v>N</v>
          </cell>
        </row>
        <row r="18858">
          <cell r="C18858" t="e">
            <v>#DIV/0!</v>
          </cell>
          <cell r="E18858" t="str">
            <v>N</v>
          </cell>
        </row>
        <row r="18859">
          <cell r="C18859" t="e">
            <v>#DIV/0!</v>
          </cell>
          <cell r="E18859" t="str">
            <v>N</v>
          </cell>
        </row>
        <row r="18860">
          <cell r="C18860" t="e">
            <v>#DIV/0!</v>
          </cell>
          <cell r="E18860" t="str">
            <v>N</v>
          </cell>
        </row>
        <row r="18861">
          <cell r="C18861" t="e">
            <v>#DIV/0!</v>
          </cell>
          <cell r="E18861" t="str">
            <v>N</v>
          </cell>
        </row>
        <row r="18862">
          <cell r="C18862" t="e">
            <v>#DIV/0!</v>
          </cell>
          <cell r="E18862" t="str">
            <v>N</v>
          </cell>
        </row>
        <row r="18863">
          <cell r="C18863" t="e">
            <v>#DIV/0!</v>
          </cell>
          <cell r="E18863" t="str">
            <v>N</v>
          </cell>
        </row>
        <row r="18864">
          <cell r="C18864" t="e">
            <v>#DIV/0!</v>
          </cell>
          <cell r="E18864" t="str">
            <v>N</v>
          </cell>
        </row>
        <row r="18865">
          <cell r="C18865" t="e">
            <v>#DIV/0!</v>
          </cell>
          <cell r="E18865" t="str">
            <v>N</v>
          </cell>
        </row>
        <row r="18866">
          <cell r="C18866" t="e">
            <v>#DIV/0!</v>
          </cell>
          <cell r="E18866" t="str">
            <v>N</v>
          </cell>
        </row>
        <row r="18867">
          <cell r="C18867" t="e">
            <v>#DIV/0!</v>
          </cell>
          <cell r="E18867" t="str">
            <v>N</v>
          </cell>
        </row>
        <row r="18868">
          <cell r="C18868" t="e">
            <v>#DIV/0!</v>
          </cell>
          <cell r="E18868" t="str">
            <v>N</v>
          </cell>
        </row>
        <row r="18869">
          <cell r="C18869" t="e">
            <v>#DIV/0!</v>
          </cell>
          <cell r="E18869" t="str">
            <v>N</v>
          </cell>
        </row>
        <row r="18870">
          <cell r="C18870" t="e">
            <v>#DIV/0!</v>
          </cell>
          <cell r="E18870" t="str">
            <v>N</v>
          </cell>
        </row>
        <row r="18871">
          <cell r="C18871" t="e">
            <v>#DIV/0!</v>
          </cell>
          <cell r="E18871" t="str">
            <v>N</v>
          </cell>
        </row>
        <row r="18872">
          <cell r="C18872" t="e">
            <v>#DIV/0!</v>
          </cell>
          <cell r="E18872" t="str">
            <v>N</v>
          </cell>
        </row>
        <row r="18873">
          <cell r="C18873" t="e">
            <v>#DIV/0!</v>
          </cell>
          <cell r="E18873" t="str">
            <v>N</v>
          </cell>
        </row>
        <row r="18874">
          <cell r="C18874" t="e">
            <v>#DIV/0!</v>
          </cell>
          <cell r="E18874" t="str">
            <v>N</v>
          </cell>
        </row>
        <row r="18875">
          <cell r="C18875" t="e">
            <v>#DIV/0!</v>
          </cell>
          <cell r="E18875" t="str">
            <v>N</v>
          </cell>
        </row>
        <row r="18876">
          <cell r="C18876" t="e">
            <v>#DIV/0!</v>
          </cell>
          <cell r="E18876" t="str">
            <v>N</v>
          </cell>
        </row>
        <row r="18877">
          <cell r="C18877" t="e">
            <v>#DIV/0!</v>
          </cell>
          <cell r="E18877" t="str">
            <v>N</v>
          </cell>
        </row>
        <row r="18878">
          <cell r="C18878" t="e">
            <v>#DIV/0!</v>
          </cell>
          <cell r="E18878" t="str">
            <v>N</v>
          </cell>
        </row>
        <row r="18879">
          <cell r="C18879" t="e">
            <v>#DIV/0!</v>
          </cell>
          <cell r="E18879" t="str">
            <v>N</v>
          </cell>
        </row>
        <row r="18880">
          <cell r="C18880" t="e">
            <v>#DIV/0!</v>
          </cell>
          <cell r="E18880" t="str">
            <v>N</v>
          </cell>
        </row>
        <row r="18881">
          <cell r="C18881" t="e">
            <v>#DIV/0!</v>
          </cell>
          <cell r="E18881" t="str">
            <v>N</v>
          </cell>
        </row>
        <row r="18882">
          <cell r="C18882" t="e">
            <v>#DIV/0!</v>
          </cell>
          <cell r="E18882" t="str">
            <v>N</v>
          </cell>
        </row>
        <row r="18883">
          <cell r="C18883" t="e">
            <v>#DIV/0!</v>
          </cell>
          <cell r="E18883" t="str">
            <v>N</v>
          </cell>
        </row>
        <row r="18884">
          <cell r="C18884" t="e">
            <v>#DIV/0!</v>
          </cell>
          <cell r="E18884" t="str">
            <v>N</v>
          </cell>
        </row>
        <row r="18885">
          <cell r="C18885" t="e">
            <v>#DIV/0!</v>
          </cell>
          <cell r="E18885" t="str">
            <v>N</v>
          </cell>
        </row>
        <row r="18886">
          <cell r="C18886" t="e">
            <v>#DIV/0!</v>
          </cell>
          <cell r="E18886" t="str">
            <v>N</v>
          </cell>
        </row>
        <row r="18887">
          <cell r="C18887" t="e">
            <v>#DIV/0!</v>
          </cell>
          <cell r="E18887" t="str">
            <v>N</v>
          </cell>
        </row>
        <row r="18888">
          <cell r="C18888" t="e">
            <v>#DIV/0!</v>
          </cell>
          <cell r="E18888" t="str">
            <v>N</v>
          </cell>
        </row>
        <row r="18889">
          <cell r="C18889" t="e">
            <v>#DIV/0!</v>
          </cell>
          <cell r="E18889" t="str">
            <v>N</v>
          </cell>
        </row>
        <row r="18890">
          <cell r="C18890" t="e">
            <v>#DIV/0!</v>
          </cell>
          <cell r="E18890" t="str">
            <v>N</v>
          </cell>
        </row>
        <row r="18891">
          <cell r="C18891" t="e">
            <v>#DIV/0!</v>
          </cell>
          <cell r="E18891" t="str">
            <v>N</v>
          </cell>
        </row>
        <row r="18892">
          <cell r="C18892" t="e">
            <v>#DIV/0!</v>
          </cell>
          <cell r="E18892" t="str">
            <v>N</v>
          </cell>
        </row>
        <row r="18893">
          <cell r="C18893" t="e">
            <v>#DIV/0!</v>
          </cell>
          <cell r="E18893" t="str">
            <v>N</v>
          </cell>
        </row>
        <row r="18894">
          <cell r="C18894" t="e">
            <v>#DIV/0!</v>
          </cell>
          <cell r="E18894" t="str">
            <v>N</v>
          </cell>
        </row>
        <row r="18895">
          <cell r="C18895" t="e">
            <v>#DIV/0!</v>
          </cell>
          <cell r="E18895" t="str">
            <v>N</v>
          </cell>
        </row>
        <row r="18896">
          <cell r="C18896" t="e">
            <v>#DIV/0!</v>
          </cell>
          <cell r="E18896" t="str">
            <v>N</v>
          </cell>
        </row>
        <row r="18897">
          <cell r="C18897" t="e">
            <v>#DIV/0!</v>
          </cell>
          <cell r="E18897" t="str">
            <v>N</v>
          </cell>
        </row>
        <row r="18898">
          <cell r="C18898" t="e">
            <v>#DIV/0!</v>
          </cell>
          <cell r="E18898" t="str">
            <v>N</v>
          </cell>
        </row>
        <row r="18899">
          <cell r="C18899" t="e">
            <v>#DIV/0!</v>
          </cell>
          <cell r="E18899" t="str">
            <v>N</v>
          </cell>
        </row>
        <row r="18900">
          <cell r="C18900" t="e">
            <v>#DIV/0!</v>
          </cell>
          <cell r="E18900" t="str">
            <v>N</v>
          </cell>
        </row>
        <row r="18901">
          <cell r="C18901" t="e">
            <v>#DIV/0!</v>
          </cell>
          <cell r="E18901" t="str">
            <v>N</v>
          </cell>
        </row>
        <row r="18902">
          <cell r="C18902" t="e">
            <v>#DIV/0!</v>
          </cell>
          <cell r="E18902" t="str">
            <v>N</v>
          </cell>
        </row>
        <row r="18903">
          <cell r="C18903" t="e">
            <v>#DIV/0!</v>
          </cell>
          <cell r="E18903" t="str">
            <v>N</v>
          </cell>
        </row>
        <row r="18904">
          <cell r="C18904" t="e">
            <v>#DIV/0!</v>
          </cell>
          <cell r="E18904" t="str">
            <v>N</v>
          </cell>
        </row>
        <row r="18905">
          <cell r="C18905" t="e">
            <v>#DIV/0!</v>
          </cell>
          <cell r="E18905" t="str">
            <v>N</v>
          </cell>
        </row>
        <row r="18906">
          <cell r="C18906" t="e">
            <v>#DIV/0!</v>
          </cell>
          <cell r="E18906" t="str">
            <v>N</v>
          </cell>
        </row>
        <row r="18907">
          <cell r="C18907" t="e">
            <v>#DIV/0!</v>
          </cell>
          <cell r="E18907" t="str">
            <v>N</v>
          </cell>
        </row>
        <row r="18908">
          <cell r="C18908" t="e">
            <v>#DIV/0!</v>
          </cell>
          <cell r="E18908" t="str">
            <v>N</v>
          </cell>
        </row>
        <row r="18909">
          <cell r="C18909" t="e">
            <v>#DIV/0!</v>
          </cell>
          <cell r="E18909" t="str">
            <v>N</v>
          </cell>
        </row>
        <row r="18910">
          <cell r="C18910" t="e">
            <v>#DIV/0!</v>
          </cell>
          <cell r="E18910" t="str">
            <v>N</v>
          </cell>
        </row>
        <row r="18911">
          <cell r="C18911" t="e">
            <v>#DIV/0!</v>
          </cell>
          <cell r="E18911" t="str">
            <v>N</v>
          </cell>
        </row>
        <row r="18912">
          <cell r="C18912" t="e">
            <v>#DIV/0!</v>
          </cell>
          <cell r="E18912" t="str">
            <v>N</v>
          </cell>
        </row>
        <row r="18913">
          <cell r="C18913" t="e">
            <v>#DIV/0!</v>
          </cell>
          <cell r="E18913" t="str">
            <v>N</v>
          </cell>
        </row>
        <row r="18914">
          <cell r="C18914" t="e">
            <v>#DIV/0!</v>
          </cell>
          <cell r="E18914" t="str">
            <v>N</v>
          </cell>
        </row>
        <row r="18915">
          <cell r="C18915" t="e">
            <v>#DIV/0!</v>
          </cell>
          <cell r="E18915" t="str">
            <v>N</v>
          </cell>
        </row>
        <row r="18916">
          <cell r="C18916" t="e">
            <v>#DIV/0!</v>
          </cell>
          <cell r="E18916" t="str">
            <v>N</v>
          </cell>
        </row>
        <row r="18917">
          <cell r="C18917" t="e">
            <v>#DIV/0!</v>
          </cell>
          <cell r="E18917" t="str">
            <v>N</v>
          </cell>
        </row>
        <row r="18918">
          <cell r="C18918" t="e">
            <v>#DIV/0!</v>
          </cell>
          <cell r="E18918" t="str">
            <v>N</v>
          </cell>
        </row>
        <row r="18919">
          <cell r="C18919" t="e">
            <v>#DIV/0!</v>
          </cell>
          <cell r="E18919" t="str">
            <v>N</v>
          </cell>
        </row>
        <row r="18920">
          <cell r="C18920" t="e">
            <v>#DIV/0!</v>
          </cell>
          <cell r="E18920" t="str">
            <v>N</v>
          </cell>
        </row>
        <row r="18921">
          <cell r="C18921" t="e">
            <v>#DIV/0!</v>
          </cell>
          <cell r="E18921" t="str">
            <v>N</v>
          </cell>
        </row>
        <row r="18922">
          <cell r="C18922" t="e">
            <v>#DIV/0!</v>
          </cell>
          <cell r="E18922" t="str">
            <v>N</v>
          </cell>
        </row>
        <row r="18923">
          <cell r="C18923" t="e">
            <v>#DIV/0!</v>
          </cell>
          <cell r="E18923" t="str">
            <v>N</v>
          </cell>
        </row>
        <row r="18924">
          <cell r="C18924" t="e">
            <v>#DIV/0!</v>
          </cell>
          <cell r="E18924" t="str">
            <v>N</v>
          </cell>
        </row>
        <row r="18925">
          <cell r="C18925" t="e">
            <v>#DIV/0!</v>
          </cell>
          <cell r="E18925" t="str">
            <v>N</v>
          </cell>
        </row>
        <row r="18926">
          <cell r="C18926" t="e">
            <v>#DIV/0!</v>
          </cell>
          <cell r="E18926" t="str">
            <v>N</v>
          </cell>
        </row>
        <row r="18927">
          <cell r="C18927" t="e">
            <v>#DIV/0!</v>
          </cell>
          <cell r="E18927" t="str">
            <v>N</v>
          </cell>
        </row>
        <row r="18928">
          <cell r="C18928" t="e">
            <v>#DIV/0!</v>
          </cell>
          <cell r="E18928" t="str">
            <v>N</v>
          </cell>
        </row>
        <row r="18929">
          <cell r="C18929" t="e">
            <v>#DIV/0!</v>
          </cell>
          <cell r="E18929" t="str">
            <v>N</v>
          </cell>
        </row>
        <row r="18930">
          <cell r="C18930" t="e">
            <v>#DIV/0!</v>
          </cell>
          <cell r="E18930" t="str">
            <v>N</v>
          </cell>
        </row>
        <row r="18931">
          <cell r="C18931" t="e">
            <v>#DIV/0!</v>
          </cell>
          <cell r="E18931" t="str">
            <v>N</v>
          </cell>
        </row>
        <row r="18932">
          <cell r="C18932" t="e">
            <v>#DIV/0!</v>
          </cell>
          <cell r="E18932" t="str">
            <v>N</v>
          </cell>
        </row>
        <row r="18933">
          <cell r="C18933" t="e">
            <v>#DIV/0!</v>
          </cell>
          <cell r="E18933" t="str">
            <v>N</v>
          </cell>
        </row>
        <row r="18934">
          <cell r="C18934" t="e">
            <v>#DIV/0!</v>
          </cell>
          <cell r="E18934" t="str">
            <v>N</v>
          </cell>
        </row>
        <row r="18935">
          <cell r="C18935" t="e">
            <v>#DIV/0!</v>
          </cell>
          <cell r="E18935" t="str">
            <v>N</v>
          </cell>
        </row>
        <row r="18936">
          <cell r="C18936" t="e">
            <v>#DIV/0!</v>
          </cell>
          <cell r="E18936" t="str">
            <v>N</v>
          </cell>
        </row>
        <row r="18937">
          <cell r="C18937" t="e">
            <v>#DIV/0!</v>
          </cell>
          <cell r="E18937" t="str">
            <v>N</v>
          </cell>
        </row>
        <row r="18938">
          <cell r="C18938" t="e">
            <v>#DIV/0!</v>
          </cell>
          <cell r="E18938" t="str">
            <v>N</v>
          </cell>
        </row>
        <row r="18939">
          <cell r="C18939" t="e">
            <v>#DIV/0!</v>
          </cell>
          <cell r="E18939" t="str">
            <v>N</v>
          </cell>
        </row>
        <row r="18940">
          <cell r="C18940" t="e">
            <v>#DIV/0!</v>
          </cell>
          <cell r="E18940" t="str">
            <v>N</v>
          </cell>
        </row>
        <row r="18941">
          <cell r="C18941" t="e">
            <v>#DIV/0!</v>
          </cell>
          <cell r="E18941" t="str">
            <v>N</v>
          </cell>
        </row>
        <row r="18942">
          <cell r="C18942" t="e">
            <v>#DIV/0!</v>
          </cell>
          <cell r="E18942" t="str">
            <v>N</v>
          </cell>
        </row>
        <row r="18943">
          <cell r="C18943" t="e">
            <v>#DIV/0!</v>
          </cell>
          <cell r="E18943" t="str">
            <v>N</v>
          </cell>
        </row>
        <row r="18944">
          <cell r="C18944" t="e">
            <v>#DIV/0!</v>
          </cell>
          <cell r="E18944" t="str">
            <v>N</v>
          </cell>
        </row>
        <row r="18945">
          <cell r="C18945" t="e">
            <v>#DIV/0!</v>
          </cell>
          <cell r="E18945" t="str">
            <v>N</v>
          </cell>
        </row>
        <row r="18946">
          <cell r="C18946" t="e">
            <v>#DIV/0!</v>
          </cell>
          <cell r="E18946" t="str">
            <v>N</v>
          </cell>
        </row>
        <row r="18947">
          <cell r="C18947" t="e">
            <v>#DIV/0!</v>
          </cell>
          <cell r="E18947" t="str">
            <v>N</v>
          </cell>
        </row>
        <row r="18948">
          <cell r="C18948" t="e">
            <v>#DIV/0!</v>
          </cell>
          <cell r="E18948" t="str">
            <v>N</v>
          </cell>
        </row>
        <row r="18949">
          <cell r="C18949" t="e">
            <v>#DIV/0!</v>
          </cell>
          <cell r="E18949" t="str">
            <v>N</v>
          </cell>
        </row>
        <row r="18950">
          <cell r="C18950" t="e">
            <v>#DIV/0!</v>
          </cell>
          <cell r="E18950" t="str">
            <v>N</v>
          </cell>
        </row>
        <row r="18951">
          <cell r="C18951" t="e">
            <v>#DIV/0!</v>
          </cell>
          <cell r="E18951" t="str">
            <v>N</v>
          </cell>
        </row>
        <row r="18952">
          <cell r="C18952" t="e">
            <v>#DIV/0!</v>
          </cell>
          <cell r="E18952" t="str">
            <v>N</v>
          </cell>
        </row>
        <row r="18953">
          <cell r="C18953" t="e">
            <v>#DIV/0!</v>
          </cell>
          <cell r="E18953" t="str">
            <v>N</v>
          </cell>
        </row>
        <row r="18954">
          <cell r="C18954" t="e">
            <v>#DIV/0!</v>
          </cell>
          <cell r="E18954" t="str">
            <v>N</v>
          </cell>
        </row>
        <row r="18955">
          <cell r="C18955" t="e">
            <v>#DIV/0!</v>
          </cell>
          <cell r="E18955" t="str">
            <v>N</v>
          </cell>
        </row>
        <row r="18956">
          <cell r="C18956" t="e">
            <v>#DIV/0!</v>
          </cell>
          <cell r="E18956" t="str">
            <v>N</v>
          </cell>
        </row>
        <row r="18957">
          <cell r="C18957" t="e">
            <v>#DIV/0!</v>
          </cell>
          <cell r="E18957" t="str">
            <v>N</v>
          </cell>
        </row>
        <row r="18958">
          <cell r="C18958" t="e">
            <v>#DIV/0!</v>
          </cell>
          <cell r="E18958" t="str">
            <v>N</v>
          </cell>
        </row>
        <row r="18959">
          <cell r="C18959" t="e">
            <v>#DIV/0!</v>
          </cell>
          <cell r="E18959" t="str">
            <v>N</v>
          </cell>
        </row>
        <row r="18960">
          <cell r="C18960" t="e">
            <v>#DIV/0!</v>
          </cell>
          <cell r="E18960" t="str">
            <v>N</v>
          </cell>
        </row>
        <row r="18961">
          <cell r="C18961" t="e">
            <v>#DIV/0!</v>
          </cell>
          <cell r="E18961" t="str">
            <v>N</v>
          </cell>
        </row>
        <row r="18962">
          <cell r="C18962" t="e">
            <v>#DIV/0!</v>
          </cell>
          <cell r="E18962" t="str">
            <v>N</v>
          </cell>
        </row>
        <row r="18963">
          <cell r="C18963" t="e">
            <v>#DIV/0!</v>
          </cell>
          <cell r="E18963" t="str">
            <v>N</v>
          </cell>
        </row>
        <row r="18964">
          <cell r="C18964" t="e">
            <v>#DIV/0!</v>
          </cell>
          <cell r="E18964" t="str">
            <v>N</v>
          </cell>
        </row>
        <row r="18965">
          <cell r="C18965" t="e">
            <v>#DIV/0!</v>
          </cell>
          <cell r="E18965" t="str">
            <v>N</v>
          </cell>
        </row>
        <row r="18966">
          <cell r="C18966" t="e">
            <v>#DIV/0!</v>
          </cell>
          <cell r="E18966" t="str">
            <v>N</v>
          </cell>
        </row>
        <row r="18967">
          <cell r="C18967" t="e">
            <v>#DIV/0!</v>
          </cell>
          <cell r="E18967" t="str">
            <v>N</v>
          </cell>
        </row>
        <row r="18968">
          <cell r="C18968" t="e">
            <v>#DIV/0!</v>
          </cell>
          <cell r="E18968" t="str">
            <v>N</v>
          </cell>
        </row>
        <row r="18969">
          <cell r="C18969" t="e">
            <v>#DIV/0!</v>
          </cell>
          <cell r="E18969" t="str">
            <v>N</v>
          </cell>
        </row>
        <row r="18970">
          <cell r="C18970" t="e">
            <v>#DIV/0!</v>
          </cell>
          <cell r="E18970" t="str">
            <v>N</v>
          </cell>
        </row>
        <row r="18971">
          <cell r="C18971" t="e">
            <v>#DIV/0!</v>
          </cell>
          <cell r="E18971" t="str">
            <v>N</v>
          </cell>
        </row>
        <row r="18972">
          <cell r="C18972" t="e">
            <v>#DIV/0!</v>
          </cell>
          <cell r="E18972" t="str">
            <v>N</v>
          </cell>
        </row>
        <row r="18973">
          <cell r="C18973" t="e">
            <v>#DIV/0!</v>
          </cell>
          <cell r="E18973" t="str">
            <v>N</v>
          </cell>
        </row>
        <row r="18974">
          <cell r="C18974" t="e">
            <v>#DIV/0!</v>
          </cell>
          <cell r="E18974" t="str">
            <v>N</v>
          </cell>
        </row>
        <row r="18975">
          <cell r="C18975" t="e">
            <v>#DIV/0!</v>
          </cell>
          <cell r="E18975" t="str">
            <v>N</v>
          </cell>
        </row>
        <row r="18976">
          <cell r="C18976" t="e">
            <v>#DIV/0!</v>
          </cell>
          <cell r="E18976" t="str">
            <v>N</v>
          </cell>
        </row>
        <row r="18977">
          <cell r="C18977" t="e">
            <v>#DIV/0!</v>
          </cell>
          <cell r="E18977" t="str">
            <v>N</v>
          </cell>
        </row>
        <row r="18978">
          <cell r="C18978" t="e">
            <v>#DIV/0!</v>
          </cell>
          <cell r="E18978" t="str">
            <v>N</v>
          </cell>
        </row>
        <row r="18979">
          <cell r="C18979" t="e">
            <v>#DIV/0!</v>
          </cell>
          <cell r="E18979" t="str">
            <v>N</v>
          </cell>
        </row>
        <row r="18980">
          <cell r="C18980" t="e">
            <v>#DIV/0!</v>
          </cell>
          <cell r="E18980" t="str">
            <v>N</v>
          </cell>
        </row>
        <row r="18981">
          <cell r="C18981" t="e">
            <v>#DIV/0!</v>
          </cell>
          <cell r="E18981" t="str">
            <v>N</v>
          </cell>
        </row>
        <row r="18982">
          <cell r="C18982" t="e">
            <v>#DIV/0!</v>
          </cell>
          <cell r="E18982" t="str">
            <v>N</v>
          </cell>
        </row>
        <row r="18983">
          <cell r="C18983" t="e">
            <v>#DIV/0!</v>
          </cell>
          <cell r="E18983" t="str">
            <v>N</v>
          </cell>
        </row>
        <row r="18984">
          <cell r="C18984" t="e">
            <v>#DIV/0!</v>
          </cell>
          <cell r="E18984" t="str">
            <v>N</v>
          </cell>
        </row>
        <row r="18985">
          <cell r="C18985" t="e">
            <v>#DIV/0!</v>
          </cell>
          <cell r="E18985" t="str">
            <v>N</v>
          </cell>
        </row>
        <row r="18986">
          <cell r="C18986" t="e">
            <v>#DIV/0!</v>
          </cell>
          <cell r="E18986" t="str">
            <v>N</v>
          </cell>
        </row>
        <row r="18987">
          <cell r="C18987" t="e">
            <v>#DIV/0!</v>
          </cell>
          <cell r="E18987" t="str">
            <v>N</v>
          </cell>
        </row>
        <row r="18988">
          <cell r="C18988" t="e">
            <v>#DIV/0!</v>
          </cell>
          <cell r="E18988" t="str">
            <v>N</v>
          </cell>
        </row>
        <row r="18989">
          <cell r="C18989" t="e">
            <v>#DIV/0!</v>
          </cell>
          <cell r="E18989" t="str">
            <v>N</v>
          </cell>
        </row>
        <row r="18990">
          <cell r="C18990" t="e">
            <v>#DIV/0!</v>
          </cell>
          <cell r="E18990" t="str">
            <v>N</v>
          </cell>
        </row>
        <row r="18991">
          <cell r="C18991" t="e">
            <v>#DIV/0!</v>
          </cell>
          <cell r="E18991" t="str">
            <v>N</v>
          </cell>
        </row>
        <row r="18992">
          <cell r="C18992" t="e">
            <v>#DIV/0!</v>
          </cell>
          <cell r="E18992" t="str">
            <v>N</v>
          </cell>
        </row>
        <row r="18993">
          <cell r="C18993" t="e">
            <v>#DIV/0!</v>
          </cell>
          <cell r="E18993" t="str">
            <v>N</v>
          </cell>
        </row>
        <row r="18994">
          <cell r="C18994" t="e">
            <v>#DIV/0!</v>
          </cell>
          <cell r="E18994" t="str">
            <v>N</v>
          </cell>
        </row>
        <row r="18995">
          <cell r="C18995" t="e">
            <v>#DIV/0!</v>
          </cell>
          <cell r="E18995" t="str">
            <v>N</v>
          </cell>
        </row>
        <row r="18996">
          <cell r="C18996" t="e">
            <v>#DIV/0!</v>
          </cell>
          <cell r="E18996" t="str">
            <v>N</v>
          </cell>
        </row>
        <row r="18997">
          <cell r="C18997" t="e">
            <v>#DIV/0!</v>
          </cell>
          <cell r="E18997" t="str">
            <v>N</v>
          </cell>
        </row>
        <row r="18998">
          <cell r="C18998" t="e">
            <v>#DIV/0!</v>
          </cell>
          <cell r="E18998" t="str">
            <v>N</v>
          </cell>
        </row>
        <row r="18999">
          <cell r="C18999" t="e">
            <v>#DIV/0!</v>
          </cell>
          <cell r="E18999" t="str">
            <v>N</v>
          </cell>
        </row>
        <row r="19000">
          <cell r="C19000" t="e">
            <v>#DIV/0!</v>
          </cell>
          <cell r="E19000" t="str">
            <v>N</v>
          </cell>
        </row>
        <row r="19001">
          <cell r="C19001" t="e">
            <v>#DIV/0!</v>
          </cell>
          <cell r="E19001" t="str">
            <v>N</v>
          </cell>
        </row>
        <row r="19002">
          <cell r="C19002" t="e">
            <v>#DIV/0!</v>
          </cell>
          <cell r="E19002" t="str">
            <v>N</v>
          </cell>
        </row>
        <row r="19003">
          <cell r="C19003" t="e">
            <v>#DIV/0!</v>
          </cell>
          <cell r="E19003" t="str">
            <v>N</v>
          </cell>
        </row>
        <row r="19004">
          <cell r="C19004" t="e">
            <v>#DIV/0!</v>
          </cell>
          <cell r="E19004" t="str">
            <v>N</v>
          </cell>
        </row>
        <row r="19005">
          <cell r="C19005" t="e">
            <v>#DIV/0!</v>
          </cell>
          <cell r="E19005" t="str">
            <v>N</v>
          </cell>
        </row>
        <row r="19006">
          <cell r="C19006" t="e">
            <v>#DIV/0!</v>
          </cell>
          <cell r="E19006" t="str">
            <v>N</v>
          </cell>
        </row>
        <row r="19007">
          <cell r="C19007" t="e">
            <v>#DIV/0!</v>
          </cell>
          <cell r="E19007" t="str">
            <v>N</v>
          </cell>
        </row>
        <row r="19008">
          <cell r="C19008" t="e">
            <v>#DIV/0!</v>
          </cell>
          <cell r="E19008" t="str">
            <v>N</v>
          </cell>
        </row>
        <row r="19009">
          <cell r="C19009" t="e">
            <v>#DIV/0!</v>
          </cell>
          <cell r="E19009" t="str">
            <v>N</v>
          </cell>
        </row>
        <row r="19010">
          <cell r="C19010" t="e">
            <v>#DIV/0!</v>
          </cell>
          <cell r="E19010" t="str">
            <v>N</v>
          </cell>
        </row>
        <row r="19011">
          <cell r="C19011" t="e">
            <v>#DIV/0!</v>
          </cell>
          <cell r="E19011" t="str">
            <v>N</v>
          </cell>
        </row>
        <row r="19012">
          <cell r="C19012" t="e">
            <v>#DIV/0!</v>
          </cell>
          <cell r="E19012" t="str">
            <v>N</v>
          </cell>
        </row>
        <row r="19013">
          <cell r="C19013" t="e">
            <v>#DIV/0!</v>
          </cell>
          <cell r="E19013" t="str">
            <v>N</v>
          </cell>
        </row>
        <row r="19014">
          <cell r="C19014" t="e">
            <v>#DIV/0!</v>
          </cell>
          <cell r="E19014" t="str">
            <v>N</v>
          </cell>
        </row>
        <row r="19015">
          <cell r="C19015" t="e">
            <v>#DIV/0!</v>
          </cell>
          <cell r="E19015" t="str">
            <v>N</v>
          </cell>
        </row>
        <row r="19016">
          <cell r="C19016" t="e">
            <v>#DIV/0!</v>
          </cell>
          <cell r="E19016" t="str">
            <v>N</v>
          </cell>
        </row>
        <row r="19017">
          <cell r="C19017" t="e">
            <v>#DIV/0!</v>
          </cell>
          <cell r="E19017" t="str">
            <v>N</v>
          </cell>
        </row>
        <row r="19018">
          <cell r="C19018" t="e">
            <v>#DIV/0!</v>
          </cell>
          <cell r="E19018" t="str">
            <v>N</v>
          </cell>
        </row>
        <row r="19019">
          <cell r="C19019" t="e">
            <v>#DIV/0!</v>
          </cell>
          <cell r="E19019" t="str">
            <v>N</v>
          </cell>
        </row>
        <row r="19020">
          <cell r="C19020" t="e">
            <v>#DIV/0!</v>
          </cell>
          <cell r="E19020" t="str">
            <v>N</v>
          </cell>
        </row>
        <row r="19021">
          <cell r="C19021" t="e">
            <v>#DIV/0!</v>
          </cell>
          <cell r="E19021" t="str">
            <v>N</v>
          </cell>
        </row>
        <row r="19022">
          <cell r="C19022" t="e">
            <v>#DIV/0!</v>
          </cell>
          <cell r="E19022" t="str">
            <v>N</v>
          </cell>
        </row>
        <row r="19023">
          <cell r="C19023" t="e">
            <v>#DIV/0!</v>
          </cell>
          <cell r="E19023" t="str">
            <v>N</v>
          </cell>
        </row>
        <row r="19024">
          <cell r="C19024" t="e">
            <v>#DIV/0!</v>
          </cell>
          <cell r="E19024" t="str">
            <v>N</v>
          </cell>
        </row>
        <row r="19025">
          <cell r="C19025" t="e">
            <v>#DIV/0!</v>
          </cell>
          <cell r="E19025" t="str">
            <v>N</v>
          </cell>
        </row>
        <row r="19026">
          <cell r="C19026" t="e">
            <v>#DIV/0!</v>
          </cell>
          <cell r="E19026" t="str">
            <v>N</v>
          </cell>
        </row>
        <row r="19027">
          <cell r="C19027" t="e">
            <v>#DIV/0!</v>
          </cell>
          <cell r="E19027" t="str">
            <v>N</v>
          </cell>
        </row>
        <row r="19028">
          <cell r="C19028" t="e">
            <v>#DIV/0!</v>
          </cell>
          <cell r="E19028" t="str">
            <v>N</v>
          </cell>
        </row>
        <row r="19029">
          <cell r="C19029" t="e">
            <v>#DIV/0!</v>
          </cell>
          <cell r="E19029" t="str">
            <v>N</v>
          </cell>
        </row>
        <row r="19030">
          <cell r="C19030" t="e">
            <v>#DIV/0!</v>
          </cell>
          <cell r="E19030" t="str">
            <v>N</v>
          </cell>
        </row>
        <row r="19031">
          <cell r="C19031" t="e">
            <v>#DIV/0!</v>
          </cell>
          <cell r="E19031" t="str">
            <v>N</v>
          </cell>
        </row>
        <row r="19032">
          <cell r="C19032" t="e">
            <v>#DIV/0!</v>
          </cell>
          <cell r="E19032" t="str">
            <v>N</v>
          </cell>
        </row>
        <row r="19033">
          <cell r="C19033" t="e">
            <v>#DIV/0!</v>
          </cell>
          <cell r="E19033" t="str">
            <v>N</v>
          </cell>
        </row>
        <row r="19034">
          <cell r="C19034" t="e">
            <v>#DIV/0!</v>
          </cell>
          <cell r="E19034" t="str">
            <v>N</v>
          </cell>
        </row>
        <row r="19035">
          <cell r="C19035" t="e">
            <v>#DIV/0!</v>
          </cell>
          <cell r="E19035" t="str">
            <v>N</v>
          </cell>
        </row>
        <row r="19036">
          <cell r="C19036" t="e">
            <v>#DIV/0!</v>
          </cell>
          <cell r="E19036" t="str">
            <v>N</v>
          </cell>
        </row>
        <row r="19037">
          <cell r="C19037" t="e">
            <v>#DIV/0!</v>
          </cell>
          <cell r="E19037" t="str">
            <v>N</v>
          </cell>
        </row>
        <row r="19038">
          <cell r="C19038" t="e">
            <v>#DIV/0!</v>
          </cell>
          <cell r="E19038" t="str">
            <v>N</v>
          </cell>
        </row>
        <row r="19039">
          <cell r="C19039" t="e">
            <v>#DIV/0!</v>
          </cell>
          <cell r="E19039" t="str">
            <v>N</v>
          </cell>
        </row>
        <row r="19040">
          <cell r="C19040" t="e">
            <v>#DIV/0!</v>
          </cell>
          <cell r="E19040" t="str">
            <v>N</v>
          </cell>
        </row>
        <row r="19041">
          <cell r="C19041" t="e">
            <v>#DIV/0!</v>
          </cell>
          <cell r="E19041" t="str">
            <v>N</v>
          </cell>
        </row>
        <row r="19042">
          <cell r="C19042" t="e">
            <v>#DIV/0!</v>
          </cell>
          <cell r="E19042" t="str">
            <v>N</v>
          </cell>
        </row>
        <row r="19043">
          <cell r="C19043" t="e">
            <v>#DIV/0!</v>
          </cell>
          <cell r="E19043" t="str">
            <v>N</v>
          </cell>
        </row>
        <row r="19044">
          <cell r="C19044" t="e">
            <v>#DIV/0!</v>
          </cell>
          <cell r="E19044" t="str">
            <v>N</v>
          </cell>
        </row>
        <row r="19045">
          <cell r="C19045" t="e">
            <v>#DIV/0!</v>
          </cell>
          <cell r="E19045" t="str">
            <v>N</v>
          </cell>
        </row>
        <row r="19046">
          <cell r="C19046" t="e">
            <v>#DIV/0!</v>
          </cell>
          <cell r="E19046" t="str">
            <v>N</v>
          </cell>
        </row>
        <row r="19047">
          <cell r="C19047" t="e">
            <v>#DIV/0!</v>
          </cell>
          <cell r="E19047" t="str">
            <v>N</v>
          </cell>
        </row>
        <row r="19048">
          <cell r="C19048" t="e">
            <v>#DIV/0!</v>
          </cell>
          <cell r="E19048" t="str">
            <v>N</v>
          </cell>
        </row>
        <row r="19049">
          <cell r="C19049" t="e">
            <v>#DIV/0!</v>
          </cell>
          <cell r="E19049" t="str">
            <v>N</v>
          </cell>
        </row>
        <row r="19050">
          <cell r="C19050" t="e">
            <v>#DIV/0!</v>
          </cell>
          <cell r="E19050" t="str">
            <v>N</v>
          </cell>
        </row>
        <row r="19051">
          <cell r="C19051" t="e">
            <v>#DIV/0!</v>
          </cell>
          <cell r="E19051" t="str">
            <v>N</v>
          </cell>
        </row>
        <row r="19052">
          <cell r="C19052" t="e">
            <v>#DIV/0!</v>
          </cell>
          <cell r="E19052" t="str">
            <v>N</v>
          </cell>
        </row>
        <row r="19053">
          <cell r="C19053" t="e">
            <v>#DIV/0!</v>
          </cell>
          <cell r="E19053" t="str">
            <v>N</v>
          </cell>
        </row>
        <row r="19054">
          <cell r="C19054" t="e">
            <v>#DIV/0!</v>
          </cell>
          <cell r="E19054" t="str">
            <v>N</v>
          </cell>
        </row>
        <row r="19055">
          <cell r="C19055" t="e">
            <v>#DIV/0!</v>
          </cell>
          <cell r="E19055" t="str">
            <v>N</v>
          </cell>
        </row>
        <row r="19056">
          <cell r="C19056" t="e">
            <v>#DIV/0!</v>
          </cell>
          <cell r="E19056" t="str">
            <v>N</v>
          </cell>
        </row>
        <row r="19057">
          <cell r="C19057" t="e">
            <v>#DIV/0!</v>
          </cell>
          <cell r="E19057" t="str">
            <v>N</v>
          </cell>
        </row>
        <row r="19058">
          <cell r="C19058" t="e">
            <v>#DIV/0!</v>
          </cell>
          <cell r="E19058" t="str">
            <v>N</v>
          </cell>
        </row>
        <row r="19059">
          <cell r="C19059" t="e">
            <v>#DIV/0!</v>
          </cell>
          <cell r="E19059" t="str">
            <v>N</v>
          </cell>
        </row>
        <row r="19060">
          <cell r="C19060" t="e">
            <v>#DIV/0!</v>
          </cell>
          <cell r="E19060" t="str">
            <v>N</v>
          </cell>
        </row>
        <row r="19061">
          <cell r="C19061" t="e">
            <v>#DIV/0!</v>
          </cell>
          <cell r="E19061" t="str">
            <v>N</v>
          </cell>
        </row>
        <row r="19062">
          <cell r="C19062" t="e">
            <v>#DIV/0!</v>
          </cell>
          <cell r="E19062" t="str">
            <v>N</v>
          </cell>
        </row>
        <row r="19063">
          <cell r="C19063" t="e">
            <v>#DIV/0!</v>
          </cell>
          <cell r="E19063" t="str">
            <v>N</v>
          </cell>
        </row>
        <row r="19064">
          <cell r="C19064" t="e">
            <v>#DIV/0!</v>
          </cell>
          <cell r="E19064" t="str">
            <v>N</v>
          </cell>
        </row>
        <row r="19065">
          <cell r="C19065" t="e">
            <v>#DIV/0!</v>
          </cell>
          <cell r="E19065" t="str">
            <v>N</v>
          </cell>
        </row>
        <row r="19066">
          <cell r="C19066" t="e">
            <v>#DIV/0!</v>
          </cell>
          <cell r="E19066" t="str">
            <v>N</v>
          </cell>
        </row>
        <row r="19067">
          <cell r="C19067" t="e">
            <v>#DIV/0!</v>
          </cell>
          <cell r="E19067" t="str">
            <v>N</v>
          </cell>
        </row>
        <row r="19068">
          <cell r="C19068" t="e">
            <v>#DIV/0!</v>
          </cell>
          <cell r="E19068" t="str">
            <v>N</v>
          </cell>
        </row>
        <row r="19069">
          <cell r="C19069" t="e">
            <v>#DIV/0!</v>
          </cell>
          <cell r="E19069" t="str">
            <v>N</v>
          </cell>
        </row>
        <row r="19070">
          <cell r="C19070" t="e">
            <v>#DIV/0!</v>
          </cell>
          <cell r="E19070" t="str">
            <v>N</v>
          </cell>
        </row>
        <row r="19071">
          <cell r="C19071" t="e">
            <v>#DIV/0!</v>
          </cell>
          <cell r="E19071" t="str">
            <v>N</v>
          </cell>
        </row>
        <row r="19072">
          <cell r="C19072" t="e">
            <v>#DIV/0!</v>
          </cell>
          <cell r="E19072" t="str">
            <v>N</v>
          </cell>
        </row>
        <row r="19073">
          <cell r="C19073" t="e">
            <v>#DIV/0!</v>
          </cell>
          <cell r="E19073" t="str">
            <v>N</v>
          </cell>
        </row>
        <row r="19074">
          <cell r="C19074" t="e">
            <v>#DIV/0!</v>
          </cell>
          <cell r="E19074" t="str">
            <v>N</v>
          </cell>
        </row>
        <row r="19075">
          <cell r="C19075" t="e">
            <v>#DIV/0!</v>
          </cell>
          <cell r="E19075" t="str">
            <v>N</v>
          </cell>
        </row>
        <row r="19076">
          <cell r="C19076" t="e">
            <v>#DIV/0!</v>
          </cell>
          <cell r="E19076" t="str">
            <v>N</v>
          </cell>
        </row>
        <row r="19077">
          <cell r="C19077" t="e">
            <v>#DIV/0!</v>
          </cell>
          <cell r="E19077" t="str">
            <v>N</v>
          </cell>
        </row>
        <row r="19078">
          <cell r="C19078" t="e">
            <v>#DIV/0!</v>
          </cell>
          <cell r="E19078" t="str">
            <v>N</v>
          </cell>
        </row>
        <row r="19079">
          <cell r="C19079" t="e">
            <v>#DIV/0!</v>
          </cell>
          <cell r="E19079" t="str">
            <v>N</v>
          </cell>
        </row>
        <row r="19080">
          <cell r="C19080" t="e">
            <v>#DIV/0!</v>
          </cell>
          <cell r="E19080" t="str">
            <v>N</v>
          </cell>
        </row>
        <row r="19081">
          <cell r="C19081" t="e">
            <v>#DIV/0!</v>
          </cell>
          <cell r="E19081" t="str">
            <v>N</v>
          </cell>
        </row>
        <row r="19082">
          <cell r="C19082" t="e">
            <v>#DIV/0!</v>
          </cell>
          <cell r="E19082" t="str">
            <v>N</v>
          </cell>
        </row>
        <row r="19083">
          <cell r="C19083" t="e">
            <v>#DIV/0!</v>
          </cell>
          <cell r="E19083" t="str">
            <v>N</v>
          </cell>
        </row>
        <row r="19084">
          <cell r="C19084" t="e">
            <v>#DIV/0!</v>
          </cell>
          <cell r="E19084" t="str">
            <v>N</v>
          </cell>
        </row>
        <row r="19085">
          <cell r="C19085" t="e">
            <v>#DIV/0!</v>
          </cell>
          <cell r="E19085" t="str">
            <v>N</v>
          </cell>
        </row>
        <row r="19086">
          <cell r="C19086" t="e">
            <v>#DIV/0!</v>
          </cell>
          <cell r="E19086" t="str">
            <v>N</v>
          </cell>
        </row>
        <row r="19087">
          <cell r="C19087" t="e">
            <v>#DIV/0!</v>
          </cell>
          <cell r="E19087" t="str">
            <v>N</v>
          </cell>
        </row>
        <row r="19088">
          <cell r="C19088" t="e">
            <v>#DIV/0!</v>
          </cell>
          <cell r="E19088" t="str">
            <v>N</v>
          </cell>
        </row>
        <row r="19089">
          <cell r="C19089" t="e">
            <v>#DIV/0!</v>
          </cell>
          <cell r="E19089" t="str">
            <v>N</v>
          </cell>
        </row>
        <row r="19090">
          <cell r="C19090" t="e">
            <v>#DIV/0!</v>
          </cell>
          <cell r="E19090" t="str">
            <v>N</v>
          </cell>
        </row>
        <row r="19091">
          <cell r="C19091" t="e">
            <v>#DIV/0!</v>
          </cell>
          <cell r="E19091" t="str">
            <v>N</v>
          </cell>
        </row>
        <row r="19092">
          <cell r="C19092" t="e">
            <v>#DIV/0!</v>
          </cell>
          <cell r="E19092" t="str">
            <v>N</v>
          </cell>
        </row>
        <row r="19093">
          <cell r="C19093" t="e">
            <v>#DIV/0!</v>
          </cell>
          <cell r="E19093" t="str">
            <v>N</v>
          </cell>
        </row>
        <row r="19094">
          <cell r="C19094" t="e">
            <v>#DIV/0!</v>
          </cell>
          <cell r="E19094" t="str">
            <v>N</v>
          </cell>
        </row>
        <row r="19095">
          <cell r="C19095" t="e">
            <v>#DIV/0!</v>
          </cell>
          <cell r="E19095" t="str">
            <v>N</v>
          </cell>
        </row>
        <row r="19096">
          <cell r="C19096" t="e">
            <v>#DIV/0!</v>
          </cell>
          <cell r="E19096" t="str">
            <v>N</v>
          </cell>
        </row>
        <row r="19097">
          <cell r="C19097" t="e">
            <v>#DIV/0!</v>
          </cell>
          <cell r="E19097" t="str">
            <v>N</v>
          </cell>
        </row>
        <row r="19098">
          <cell r="C19098" t="e">
            <v>#DIV/0!</v>
          </cell>
          <cell r="E19098" t="str">
            <v>N</v>
          </cell>
        </row>
        <row r="19099">
          <cell r="C19099" t="e">
            <v>#DIV/0!</v>
          </cell>
          <cell r="E19099" t="str">
            <v>N</v>
          </cell>
        </row>
        <row r="19100">
          <cell r="C19100" t="e">
            <v>#DIV/0!</v>
          </cell>
          <cell r="E19100" t="str">
            <v>N</v>
          </cell>
        </row>
        <row r="19101">
          <cell r="C19101" t="e">
            <v>#DIV/0!</v>
          </cell>
          <cell r="E19101" t="str">
            <v>N</v>
          </cell>
        </row>
        <row r="19102">
          <cell r="C19102" t="e">
            <v>#DIV/0!</v>
          </cell>
          <cell r="E19102" t="str">
            <v>N</v>
          </cell>
        </row>
        <row r="19103">
          <cell r="C19103" t="e">
            <v>#DIV/0!</v>
          </cell>
          <cell r="E19103" t="str">
            <v>N</v>
          </cell>
        </row>
        <row r="19104">
          <cell r="C19104" t="e">
            <v>#DIV/0!</v>
          </cell>
          <cell r="E19104" t="str">
            <v>N</v>
          </cell>
        </row>
        <row r="19105">
          <cell r="C19105" t="e">
            <v>#DIV/0!</v>
          </cell>
          <cell r="E19105" t="str">
            <v>N</v>
          </cell>
        </row>
        <row r="19106">
          <cell r="C19106" t="e">
            <v>#DIV/0!</v>
          </cell>
          <cell r="E19106" t="str">
            <v>N</v>
          </cell>
        </row>
        <row r="19107">
          <cell r="C19107" t="e">
            <v>#DIV/0!</v>
          </cell>
          <cell r="E19107" t="str">
            <v>N</v>
          </cell>
        </row>
        <row r="19108">
          <cell r="C19108" t="e">
            <v>#DIV/0!</v>
          </cell>
          <cell r="E19108" t="str">
            <v>N</v>
          </cell>
        </row>
        <row r="19109">
          <cell r="C19109" t="e">
            <v>#DIV/0!</v>
          </cell>
          <cell r="E19109" t="str">
            <v>N</v>
          </cell>
        </row>
        <row r="19110">
          <cell r="C19110" t="e">
            <v>#DIV/0!</v>
          </cell>
          <cell r="E19110" t="str">
            <v>N</v>
          </cell>
        </row>
        <row r="19111">
          <cell r="C19111" t="e">
            <v>#DIV/0!</v>
          </cell>
          <cell r="E19111" t="str">
            <v>N</v>
          </cell>
        </row>
        <row r="19112">
          <cell r="C19112" t="e">
            <v>#DIV/0!</v>
          </cell>
          <cell r="E19112" t="str">
            <v>N</v>
          </cell>
        </row>
        <row r="19113">
          <cell r="C19113" t="e">
            <v>#DIV/0!</v>
          </cell>
          <cell r="E19113" t="str">
            <v>N</v>
          </cell>
        </row>
        <row r="19114">
          <cell r="C19114" t="e">
            <v>#DIV/0!</v>
          </cell>
          <cell r="E19114" t="str">
            <v>N</v>
          </cell>
        </row>
        <row r="19115">
          <cell r="C19115" t="e">
            <v>#DIV/0!</v>
          </cell>
          <cell r="E19115" t="str">
            <v>N</v>
          </cell>
        </row>
        <row r="19116">
          <cell r="C19116" t="e">
            <v>#DIV/0!</v>
          </cell>
          <cell r="E19116" t="str">
            <v>N</v>
          </cell>
        </row>
        <row r="19117">
          <cell r="C19117" t="e">
            <v>#DIV/0!</v>
          </cell>
          <cell r="E19117" t="str">
            <v>N</v>
          </cell>
        </row>
        <row r="19118">
          <cell r="C19118" t="e">
            <v>#DIV/0!</v>
          </cell>
          <cell r="E19118" t="str">
            <v>N</v>
          </cell>
        </row>
        <row r="19119">
          <cell r="C19119" t="e">
            <v>#DIV/0!</v>
          </cell>
          <cell r="E19119" t="str">
            <v>N</v>
          </cell>
        </row>
        <row r="19120">
          <cell r="C19120" t="e">
            <v>#DIV/0!</v>
          </cell>
          <cell r="E19120" t="str">
            <v>N</v>
          </cell>
        </row>
        <row r="19121">
          <cell r="C19121" t="e">
            <v>#DIV/0!</v>
          </cell>
          <cell r="E19121" t="str">
            <v>N</v>
          </cell>
        </row>
        <row r="19122">
          <cell r="C19122" t="e">
            <v>#DIV/0!</v>
          </cell>
          <cell r="E19122" t="str">
            <v>N</v>
          </cell>
        </row>
        <row r="19123">
          <cell r="C19123" t="e">
            <v>#DIV/0!</v>
          </cell>
          <cell r="E19123" t="str">
            <v>N</v>
          </cell>
        </row>
        <row r="19124">
          <cell r="C19124" t="e">
            <v>#DIV/0!</v>
          </cell>
          <cell r="E19124" t="str">
            <v>N</v>
          </cell>
        </row>
        <row r="19125">
          <cell r="C19125" t="e">
            <v>#DIV/0!</v>
          </cell>
          <cell r="E19125" t="str">
            <v>N</v>
          </cell>
        </row>
        <row r="19126">
          <cell r="C19126" t="e">
            <v>#DIV/0!</v>
          </cell>
          <cell r="E19126" t="str">
            <v>N</v>
          </cell>
        </row>
        <row r="19127">
          <cell r="C19127" t="e">
            <v>#DIV/0!</v>
          </cell>
          <cell r="E19127" t="str">
            <v>N</v>
          </cell>
        </row>
        <row r="19128">
          <cell r="C19128" t="e">
            <v>#DIV/0!</v>
          </cell>
          <cell r="E19128" t="str">
            <v>N</v>
          </cell>
        </row>
        <row r="19129">
          <cell r="C19129" t="e">
            <v>#DIV/0!</v>
          </cell>
          <cell r="E19129" t="str">
            <v>N</v>
          </cell>
        </row>
        <row r="19130">
          <cell r="C19130" t="e">
            <v>#DIV/0!</v>
          </cell>
          <cell r="E19130" t="str">
            <v>N</v>
          </cell>
        </row>
        <row r="19131">
          <cell r="C19131" t="e">
            <v>#DIV/0!</v>
          </cell>
          <cell r="E19131" t="str">
            <v>N</v>
          </cell>
        </row>
        <row r="19132">
          <cell r="C19132" t="e">
            <v>#DIV/0!</v>
          </cell>
          <cell r="E19132" t="str">
            <v>N</v>
          </cell>
        </row>
        <row r="19133">
          <cell r="C19133" t="e">
            <v>#DIV/0!</v>
          </cell>
          <cell r="E19133" t="str">
            <v>N</v>
          </cell>
        </row>
        <row r="19134">
          <cell r="C19134" t="e">
            <v>#DIV/0!</v>
          </cell>
          <cell r="E19134" t="str">
            <v>N</v>
          </cell>
        </row>
        <row r="19135">
          <cell r="C19135" t="e">
            <v>#DIV/0!</v>
          </cell>
          <cell r="E19135" t="str">
            <v>N</v>
          </cell>
        </row>
        <row r="19136">
          <cell r="C19136" t="e">
            <v>#DIV/0!</v>
          </cell>
          <cell r="E19136" t="str">
            <v>N</v>
          </cell>
        </row>
        <row r="19137">
          <cell r="C19137" t="e">
            <v>#DIV/0!</v>
          </cell>
          <cell r="E19137" t="str">
            <v>N</v>
          </cell>
        </row>
        <row r="19138">
          <cell r="C19138" t="e">
            <v>#DIV/0!</v>
          </cell>
          <cell r="E19138" t="str">
            <v>N</v>
          </cell>
        </row>
        <row r="19139">
          <cell r="C19139" t="e">
            <v>#DIV/0!</v>
          </cell>
          <cell r="E19139" t="str">
            <v>N</v>
          </cell>
        </row>
        <row r="19140">
          <cell r="C19140" t="e">
            <v>#DIV/0!</v>
          </cell>
          <cell r="E19140" t="str">
            <v>N</v>
          </cell>
        </row>
        <row r="19141">
          <cell r="C19141" t="e">
            <v>#DIV/0!</v>
          </cell>
          <cell r="E19141" t="str">
            <v>N</v>
          </cell>
        </row>
        <row r="19142">
          <cell r="C19142" t="e">
            <v>#DIV/0!</v>
          </cell>
          <cell r="E19142" t="str">
            <v>N</v>
          </cell>
        </row>
        <row r="19143">
          <cell r="C19143" t="e">
            <v>#DIV/0!</v>
          </cell>
          <cell r="E19143" t="str">
            <v>N</v>
          </cell>
        </row>
        <row r="19144">
          <cell r="C19144" t="e">
            <v>#DIV/0!</v>
          </cell>
          <cell r="E19144" t="str">
            <v>N</v>
          </cell>
        </row>
        <row r="19145">
          <cell r="C19145" t="e">
            <v>#DIV/0!</v>
          </cell>
          <cell r="E19145" t="str">
            <v>N</v>
          </cell>
        </row>
        <row r="19146">
          <cell r="C19146" t="e">
            <v>#DIV/0!</v>
          </cell>
          <cell r="E19146" t="str">
            <v>N</v>
          </cell>
        </row>
        <row r="19147">
          <cell r="C19147" t="e">
            <v>#DIV/0!</v>
          </cell>
          <cell r="E19147" t="str">
            <v>N</v>
          </cell>
        </row>
        <row r="19148">
          <cell r="C19148" t="e">
            <v>#DIV/0!</v>
          </cell>
          <cell r="E19148" t="str">
            <v>N</v>
          </cell>
        </row>
        <row r="19149">
          <cell r="C19149" t="e">
            <v>#DIV/0!</v>
          </cell>
          <cell r="E19149" t="str">
            <v>N</v>
          </cell>
        </row>
        <row r="19150">
          <cell r="C19150" t="e">
            <v>#DIV/0!</v>
          </cell>
          <cell r="E19150" t="str">
            <v>N</v>
          </cell>
        </row>
        <row r="19151">
          <cell r="C19151" t="e">
            <v>#DIV/0!</v>
          </cell>
          <cell r="E19151" t="str">
            <v>N</v>
          </cell>
        </row>
        <row r="19152">
          <cell r="C19152" t="e">
            <v>#DIV/0!</v>
          </cell>
          <cell r="E19152" t="str">
            <v>N</v>
          </cell>
        </row>
        <row r="19153">
          <cell r="C19153" t="e">
            <v>#DIV/0!</v>
          </cell>
          <cell r="E19153" t="str">
            <v>N</v>
          </cell>
        </row>
        <row r="19154">
          <cell r="C19154" t="e">
            <v>#DIV/0!</v>
          </cell>
          <cell r="E19154" t="str">
            <v>N</v>
          </cell>
        </row>
        <row r="19155">
          <cell r="C19155" t="e">
            <v>#DIV/0!</v>
          </cell>
          <cell r="E19155" t="str">
            <v>N</v>
          </cell>
        </row>
        <row r="19156">
          <cell r="C19156" t="e">
            <v>#DIV/0!</v>
          </cell>
          <cell r="E19156" t="str">
            <v>N</v>
          </cell>
        </row>
        <row r="19157">
          <cell r="C19157" t="e">
            <v>#DIV/0!</v>
          </cell>
          <cell r="E19157" t="str">
            <v>N</v>
          </cell>
        </row>
        <row r="19158">
          <cell r="C19158" t="e">
            <v>#DIV/0!</v>
          </cell>
          <cell r="E19158" t="str">
            <v>N</v>
          </cell>
        </row>
        <row r="19159">
          <cell r="C19159" t="e">
            <v>#DIV/0!</v>
          </cell>
          <cell r="E19159" t="str">
            <v>N</v>
          </cell>
        </row>
        <row r="19160">
          <cell r="C19160" t="e">
            <v>#DIV/0!</v>
          </cell>
          <cell r="E19160" t="str">
            <v>N</v>
          </cell>
        </row>
        <row r="19161">
          <cell r="C19161" t="e">
            <v>#DIV/0!</v>
          </cell>
          <cell r="E19161" t="str">
            <v>N</v>
          </cell>
        </row>
        <row r="19162">
          <cell r="C19162" t="e">
            <v>#DIV/0!</v>
          </cell>
          <cell r="E19162" t="str">
            <v>N</v>
          </cell>
        </row>
        <row r="19163">
          <cell r="C19163" t="e">
            <v>#DIV/0!</v>
          </cell>
          <cell r="E19163" t="str">
            <v>N</v>
          </cell>
        </row>
        <row r="19164">
          <cell r="C19164" t="e">
            <v>#DIV/0!</v>
          </cell>
          <cell r="E19164" t="str">
            <v>N</v>
          </cell>
        </row>
        <row r="19165">
          <cell r="C19165" t="e">
            <v>#DIV/0!</v>
          </cell>
          <cell r="E19165" t="str">
            <v>N</v>
          </cell>
        </row>
        <row r="19166">
          <cell r="C19166" t="e">
            <v>#DIV/0!</v>
          </cell>
          <cell r="E19166" t="str">
            <v>N</v>
          </cell>
        </row>
        <row r="19167">
          <cell r="C19167" t="e">
            <v>#DIV/0!</v>
          </cell>
          <cell r="E19167" t="str">
            <v>N</v>
          </cell>
        </row>
        <row r="19168">
          <cell r="C19168" t="e">
            <v>#DIV/0!</v>
          </cell>
          <cell r="E19168" t="str">
            <v>N</v>
          </cell>
        </row>
        <row r="19169">
          <cell r="C19169" t="e">
            <v>#DIV/0!</v>
          </cell>
          <cell r="E19169" t="str">
            <v>N</v>
          </cell>
        </row>
        <row r="19170">
          <cell r="C19170" t="e">
            <v>#DIV/0!</v>
          </cell>
          <cell r="E19170" t="str">
            <v>N</v>
          </cell>
        </row>
        <row r="19171">
          <cell r="C19171" t="e">
            <v>#DIV/0!</v>
          </cell>
          <cell r="E19171" t="str">
            <v>N</v>
          </cell>
        </row>
        <row r="19172">
          <cell r="C19172" t="e">
            <v>#DIV/0!</v>
          </cell>
          <cell r="E19172" t="str">
            <v>N</v>
          </cell>
        </row>
        <row r="19173">
          <cell r="C19173" t="e">
            <v>#DIV/0!</v>
          </cell>
          <cell r="E19173" t="str">
            <v>N</v>
          </cell>
        </row>
        <row r="19174">
          <cell r="C19174" t="e">
            <v>#DIV/0!</v>
          </cell>
          <cell r="E19174" t="str">
            <v>N</v>
          </cell>
        </row>
        <row r="19175">
          <cell r="C19175" t="e">
            <v>#DIV/0!</v>
          </cell>
          <cell r="E19175" t="str">
            <v>N</v>
          </cell>
        </row>
        <row r="19176">
          <cell r="C19176" t="e">
            <v>#DIV/0!</v>
          </cell>
          <cell r="E19176" t="str">
            <v>N</v>
          </cell>
        </row>
        <row r="19177">
          <cell r="C19177" t="e">
            <v>#DIV/0!</v>
          </cell>
          <cell r="E19177" t="str">
            <v>N</v>
          </cell>
        </row>
        <row r="19178">
          <cell r="C19178" t="e">
            <v>#DIV/0!</v>
          </cell>
          <cell r="E19178" t="str">
            <v>N</v>
          </cell>
        </row>
        <row r="19179">
          <cell r="C19179" t="e">
            <v>#DIV/0!</v>
          </cell>
          <cell r="E19179" t="str">
            <v>N</v>
          </cell>
        </row>
        <row r="19180">
          <cell r="C19180" t="e">
            <v>#DIV/0!</v>
          </cell>
          <cell r="E19180" t="str">
            <v>N</v>
          </cell>
        </row>
        <row r="19181">
          <cell r="C19181" t="e">
            <v>#DIV/0!</v>
          </cell>
          <cell r="E19181" t="str">
            <v>N</v>
          </cell>
        </row>
        <row r="19182">
          <cell r="C19182" t="e">
            <v>#DIV/0!</v>
          </cell>
          <cell r="E19182" t="str">
            <v>N</v>
          </cell>
        </row>
        <row r="19183">
          <cell r="C19183" t="e">
            <v>#DIV/0!</v>
          </cell>
          <cell r="E19183" t="str">
            <v>N</v>
          </cell>
        </row>
        <row r="19184">
          <cell r="C19184" t="e">
            <v>#DIV/0!</v>
          </cell>
          <cell r="E19184" t="str">
            <v>N</v>
          </cell>
        </row>
        <row r="19185">
          <cell r="C19185" t="e">
            <v>#DIV/0!</v>
          </cell>
          <cell r="E19185" t="str">
            <v>N</v>
          </cell>
        </row>
        <row r="19186">
          <cell r="C19186" t="e">
            <v>#DIV/0!</v>
          </cell>
          <cell r="E19186" t="str">
            <v>N</v>
          </cell>
        </row>
        <row r="19187">
          <cell r="C19187" t="e">
            <v>#DIV/0!</v>
          </cell>
          <cell r="E19187" t="str">
            <v>N</v>
          </cell>
        </row>
        <row r="19188">
          <cell r="C19188" t="e">
            <v>#DIV/0!</v>
          </cell>
          <cell r="E19188" t="str">
            <v>N</v>
          </cell>
        </row>
        <row r="19189">
          <cell r="C19189" t="e">
            <v>#DIV/0!</v>
          </cell>
          <cell r="E19189" t="str">
            <v>N</v>
          </cell>
        </row>
        <row r="19190">
          <cell r="C19190" t="e">
            <v>#DIV/0!</v>
          </cell>
          <cell r="E19190" t="str">
            <v>N</v>
          </cell>
        </row>
        <row r="19191">
          <cell r="C19191" t="e">
            <v>#DIV/0!</v>
          </cell>
          <cell r="E19191" t="str">
            <v>N</v>
          </cell>
        </row>
        <row r="19192">
          <cell r="C19192" t="e">
            <v>#DIV/0!</v>
          </cell>
          <cell r="E19192" t="str">
            <v>N</v>
          </cell>
        </row>
        <row r="19193">
          <cell r="C19193" t="e">
            <v>#DIV/0!</v>
          </cell>
          <cell r="E19193" t="str">
            <v>N</v>
          </cell>
        </row>
        <row r="19194">
          <cell r="C19194" t="e">
            <v>#DIV/0!</v>
          </cell>
          <cell r="E19194" t="str">
            <v>N</v>
          </cell>
        </row>
        <row r="19195">
          <cell r="C19195" t="e">
            <v>#DIV/0!</v>
          </cell>
          <cell r="E19195" t="str">
            <v>N</v>
          </cell>
        </row>
        <row r="19196">
          <cell r="C19196" t="e">
            <v>#DIV/0!</v>
          </cell>
          <cell r="E19196" t="str">
            <v>N</v>
          </cell>
        </row>
        <row r="19197">
          <cell r="C19197" t="e">
            <v>#DIV/0!</v>
          </cell>
          <cell r="E19197" t="str">
            <v>N</v>
          </cell>
        </row>
        <row r="19198">
          <cell r="C19198" t="e">
            <v>#DIV/0!</v>
          </cell>
          <cell r="E19198" t="str">
            <v>N</v>
          </cell>
        </row>
        <row r="19199">
          <cell r="C19199" t="e">
            <v>#DIV/0!</v>
          </cell>
          <cell r="E19199" t="str">
            <v>N</v>
          </cell>
        </row>
        <row r="19200">
          <cell r="C19200" t="e">
            <v>#DIV/0!</v>
          </cell>
          <cell r="E19200" t="str">
            <v>N</v>
          </cell>
        </row>
        <row r="19201">
          <cell r="C19201" t="e">
            <v>#DIV/0!</v>
          </cell>
          <cell r="E19201" t="str">
            <v>N</v>
          </cell>
        </row>
        <row r="19202">
          <cell r="C19202" t="e">
            <v>#DIV/0!</v>
          </cell>
          <cell r="E19202" t="str">
            <v>N</v>
          </cell>
        </row>
        <row r="19203">
          <cell r="C19203" t="e">
            <v>#DIV/0!</v>
          </cell>
          <cell r="E19203" t="str">
            <v>N</v>
          </cell>
        </row>
        <row r="19204">
          <cell r="C19204" t="e">
            <v>#DIV/0!</v>
          </cell>
          <cell r="E19204" t="str">
            <v>N</v>
          </cell>
        </row>
        <row r="19205">
          <cell r="C19205" t="e">
            <v>#DIV/0!</v>
          </cell>
          <cell r="E19205" t="str">
            <v>N</v>
          </cell>
        </row>
        <row r="19206">
          <cell r="C19206" t="e">
            <v>#DIV/0!</v>
          </cell>
          <cell r="E19206" t="str">
            <v>N</v>
          </cell>
        </row>
        <row r="19207">
          <cell r="C19207" t="e">
            <v>#DIV/0!</v>
          </cell>
          <cell r="E19207" t="str">
            <v>N</v>
          </cell>
        </row>
        <row r="19208">
          <cell r="C19208" t="e">
            <v>#DIV/0!</v>
          </cell>
          <cell r="E19208" t="str">
            <v>N</v>
          </cell>
        </row>
        <row r="19209">
          <cell r="C19209" t="e">
            <v>#DIV/0!</v>
          </cell>
          <cell r="E19209" t="str">
            <v>N</v>
          </cell>
        </row>
        <row r="19210">
          <cell r="C19210" t="e">
            <v>#DIV/0!</v>
          </cell>
          <cell r="E19210" t="str">
            <v>N</v>
          </cell>
        </row>
        <row r="19211">
          <cell r="C19211" t="e">
            <v>#DIV/0!</v>
          </cell>
          <cell r="E19211" t="str">
            <v>N</v>
          </cell>
        </row>
        <row r="19212">
          <cell r="C19212" t="e">
            <v>#DIV/0!</v>
          </cell>
          <cell r="E19212" t="str">
            <v>N</v>
          </cell>
        </row>
        <row r="19213">
          <cell r="C19213" t="e">
            <v>#DIV/0!</v>
          </cell>
          <cell r="E19213" t="str">
            <v>N</v>
          </cell>
        </row>
        <row r="19214">
          <cell r="C19214" t="e">
            <v>#DIV/0!</v>
          </cell>
          <cell r="E19214" t="str">
            <v>N</v>
          </cell>
        </row>
        <row r="19215">
          <cell r="C19215" t="e">
            <v>#DIV/0!</v>
          </cell>
          <cell r="E19215" t="str">
            <v>N</v>
          </cell>
        </row>
        <row r="19216">
          <cell r="C19216" t="e">
            <v>#DIV/0!</v>
          </cell>
          <cell r="E19216" t="str">
            <v>N</v>
          </cell>
        </row>
        <row r="19217">
          <cell r="C19217" t="e">
            <v>#DIV/0!</v>
          </cell>
          <cell r="E19217" t="str">
            <v>N</v>
          </cell>
        </row>
        <row r="19218">
          <cell r="C19218" t="e">
            <v>#DIV/0!</v>
          </cell>
          <cell r="E19218" t="str">
            <v>N</v>
          </cell>
        </row>
        <row r="19219">
          <cell r="C19219" t="e">
            <v>#DIV/0!</v>
          </cell>
          <cell r="E19219" t="str">
            <v>N</v>
          </cell>
        </row>
        <row r="19220">
          <cell r="C19220" t="e">
            <v>#DIV/0!</v>
          </cell>
          <cell r="E19220" t="str">
            <v>N</v>
          </cell>
        </row>
        <row r="19221">
          <cell r="C19221" t="e">
            <v>#DIV/0!</v>
          </cell>
          <cell r="E19221" t="str">
            <v>N</v>
          </cell>
        </row>
        <row r="19222">
          <cell r="C19222" t="e">
            <v>#DIV/0!</v>
          </cell>
          <cell r="E19222" t="str">
            <v>N</v>
          </cell>
        </row>
        <row r="19223">
          <cell r="C19223" t="e">
            <v>#DIV/0!</v>
          </cell>
          <cell r="E19223" t="str">
            <v>N</v>
          </cell>
        </row>
        <row r="19224">
          <cell r="C19224" t="e">
            <v>#DIV/0!</v>
          </cell>
          <cell r="E19224" t="str">
            <v>N</v>
          </cell>
        </row>
        <row r="19225">
          <cell r="C19225" t="e">
            <v>#DIV/0!</v>
          </cell>
          <cell r="E19225" t="str">
            <v>N</v>
          </cell>
        </row>
        <row r="19226">
          <cell r="C19226" t="e">
            <v>#DIV/0!</v>
          </cell>
          <cell r="E19226" t="str">
            <v>N</v>
          </cell>
        </row>
        <row r="19227">
          <cell r="C19227" t="e">
            <v>#DIV/0!</v>
          </cell>
          <cell r="E19227" t="str">
            <v>N</v>
          </cell>
        </row>
        <row r="19228">
          <cell r="C19228" t="e">
            <v>#DIV/0!</v>
          </cell>
          <cell r="E19228" t="str">
            <v>N</v>
          </cell>
        </row>
        <row r="19229">
          <cell r="C19229" t="e">
            <v>#DIV/0!</v>
          </cell>
          <cell r="E19229" t="str">
            <v>N</v>
          </cell>
        </row>
        <row r="19230">
          <cell r="C19230" t="e">
            <v>#DIV/0!</v>
          </cell>
          <cell r="E19230" t="str">
            <v>N</v>
          </cell>
        </row>
        <row r="19231">
          <cell r="C19231" t="e">
            <v>#DIV/0!</v>
          </cell>
          <cell r="E19231" t="str">
            <v>N</v>
          </cell>
        </row>
        <row r="19232">
          <cell r="C19232" t="e">
            <v>#DIV/0!</v>
          </cell>
          <cell r="E19232" t="str">
            <v>N</v>
          </cell>
        </row>
        <row r="19233">
          <cell r="C19233" t="e">
            <v>#DIV/0!</v>
          </cell>
          <cell r="E19233" t="str">
            <v>N</v>
          </cell>
        </row>
        <row r="19234">
          <cell r="C19234" t="e">
            <v>#DIV/0!</v>
          </cell>
          <cell r="E19234" t="str">
            <v>N</v>
          </cell>
        </row>
        <row r="19235">
          <cell r="C19235" t="e">
            <v>#DIV/0!</v>
          </cell>
          <cell r="E19235" t="str">
            <v>N</v>
          </cell>
        </row>
        <row r="19236">
          <cell r="C19236" t="e">
            <v>#DIV/0!</v>
          </cell>
          <cell r="E19236" t="str">
            <v>N</v>
          </cell>
        </row>
        <row r="19237">
          <cell r="C19237" t="e">
            <v>#DIV/0!</v>
          </cell>
          <cell r="E19237" t="str">
            <v>N</v>
          </cell>
        </row>
        <row r="19238">
          <cell r="C19238" t="e">
            <v>#DIV/0!</v>
          </cell>
          <cell r="E19238" t="str">
            <v>N</v>
          </cell>
        </row>
        <row r="19239">
          <cell r="C19239" t="e">
            <v>#DIV/0!</v>
          </cell>
          <cell r="E19239" t="str">
            <v>N</v>
          </cell>
        </row>
        <row r="19240">
          <cell r="C19240" t="e">
            <v>#DIV/0!</v>
          </cell>
          <cell r="E19240" t="str">
            <v>N</v>
          </cell>
        </row>
        <row r="19241">
          <cell r="C19241" t="e">
            <v>#DIV/0!</v>
          </cell>
          <cell r="E19241" t="str">
            <v>N</v>
          </cell>
        </row>
        <row r="19242">
          <cell r="C19242" t="e">
            <v>#DIV/0!</v>
          </cell>
          <cell r="E19242" t="str">
            <v>N</v>
          </cell>
        </row>
        <row r="19243">
          <cell r="C19243" t="e">
            <v>#DIV/0!</v>
          </cell>
          <cell r="E19243" t="str">
            <v>N</v>
          </cell>
        </row>
        <row r="19244">
          <cell r="C19244" t="e">
            <v>#DIV/0!</v>
          </cell>
          <cell r="E19244" t="str">
            <v>N</v>
          </cell>
        </row>
        <row r="19245">
          <cell r="C19245" t="e">
            <v>#DIV/0!</v>
          </cell>
          <cell r="E19245" t="str">
            <v>N</v>
          </cell>
        </row>
        <row r="19246">
          <cell r="C19246" t="e">
            <v>#DIV/0!</v>
          </cell>
          <cell r="E19246" t="str">
            <v>N</v>
          </cell>
        </row>
        <row r="19247">
          <cell r="C19247" t="e">
            <v>#DIV/0!</v>
          </cell>
          <cell r="E19247" t="str">
            <v>N</v>
          </cell>
        </row>
        <row r="19248">
          <cell r="C19248" t="e">
            <v>#DIV/0!</v>
          </cell>
          <cell r="E19248" t="str">
            <v>N</v>
          </cell>
        </row>
        <row r="19249">
          <cell r="C19249" t="e">
            <v>#DIV/0!</v>
          </cell>
          <cell r="E19249" t="str">
            <v>N</v>
          </cell>
        </row>
        <row r="19250">
          <cell r="C19250" t="e">
            <v>#DIV/0!</v>
          </cell>
          <cell r="E19250" t="str">
            <v>N</v>
          </cell>
        </row>
        <row r="19251">
          <cell r="C19251" t="e">
            <v>#DIV/0!</v>
          </cell>
          <cell r="E19251" t="str">
            <v>N</v>
          </cell>
        </row>
        <row r="19252">
          <cell r="C19252" t="e">
            <v>#DIV/0!</v>
          </cell>
          <cell r="E19252" t="str">
            <v>N</v>
          </cell>
        </row>
        <row r="19253">
          <cell r="C19253" t="e">
            <v>#DIV/0!</v>
          </cell>
          <cell r="E19253" t="str">
            <v>N</v>
          </cell>
        </row>
        <row r="19254">
          <cell r="C19254" t="e">
            <v>#DIV/0!</v>
          </cell>
          <cell r="E19254" t="str">
            <v>N</v>
          </cell>
        </row>
        <row r="19255">
          <cell r="C19255" t="e">
            <v>#DIV/0!</v>
          </cell>
          <cell r="E19255" t="str">
            <v>N</v>
          </cell>
        </row>
        <row r="19256">
          <cell r="C19256" t="e">
            <v>#DIV/0!</v>
          </cell>
          <cell r="E19256" t="str">
            <v>N</v>
          </cell>
        </row>
        <row r="19257">
          <cell r="C19257" t="e">
            <v>#DIV/0!</v>
          </cell>
          <cell r="E19257" t="str">
            <v>N</v>
          </cell>
        </row>
        <row r="19258">
          <cell r="C19258" t="e">
            <v>#DIV/0!</v>
          </cell>
          <cell r="E19258" t="str">
            <v>N</v>
          </cell>
        </row>
        <row r="19259">
          <cell r="C19259" t="e">
            <v>#DIV/0!</v>
          </cell>
          <cell r="E19259" t="str">
            <v>N</v>
          </cell>
        </row>
        <row r="19260">
          <cell r="C19260" t="e">
            <v>#DIV/0!</v>
          </cell>
          <cell r="E19260" t="str">
            <v>N</v>
          </cell>
        </row>
        <row r="19261">
          <cell r="C19261" t="e">
            <v>#DIV/0!</v>
          </cell>
          <cell r="E19261" t="str">
            <v>N</v>
          </cell>
        </row>
        <row r="19262">
          <cell r="C19262" t="e">
            <v>#DIV/0!</v>
          </cell>
          <cell r="E19262" t="str">
            <v>N</v>
          </cell>
        </row>
        <row r="19263">
          <cell r="C19263" t="e">
            <v>#DIV/0!</v>
          </cell>
          <cell r="E19263" t="str">
            <v>N</v>
          </cell>
        </row>
        <row r="19264">
          <cell r="C19264" t="e">
            <v>#DIV/0!</v>
          </cell>
          <cell r="E19264" t="str">
            <v>N</v>
          </cell>
        </row>
        <row r="19265">
          <cell r="C19265" t="e">
            <v>#DIV/0!</v>
          </cell>
          <cell r="E19265" t="str">
            <v>N</v>
          </cell>
        </row>
        <row r="19266">
          <cell r="C19266" t="e">
            <v>#DIV/0!</v>
          </cell>
          <cell r="E19266" t="str">
            <v>N</v>
          </cell>
        </row>
        <row r="19267">
          <cell r="C19267" t="e">
            <v>#DIV/0!</v>
          </cell>
          <cell r="E19267" t="str">
            <v>N</v>
          </cell>
        </row>
        <row r="19268">
          <cell r="C19268" t="e">
            <v>#DIV/0!</v>
          </cell>
          <cell r="E19268" t="str">
            <v>N</v>
          </cell>
        </row>
        <row r="19269">
          <cell r="C19269" t="e">
            <v>#DIV/0!</v>
          </cell>
          <cell r="E19269" t="str">
            <v>N</v>
          </cell>
        </row>
        <row r="19270">
          <cell r="C19270" t="e">
            <v>#DIV/0!</v>
          </cell>
          <cell r="E19270" t="str">
            <v>N</v>
          </cell>
        </row>
        <row r="19271">
          <cell r="C19271" t="e">
            <v>#DIV/0!</v>
          </cell>
          <cell r="E19271" t="str">
            <v>N</v>
          </cell>
        </row>
        <row r="19272">
          <cell r="C19272" t="e">
            <v>#DIV/0!</v>
          </cell>
          <cell r="E19272" t="str">
            <v>N</v>
          </cell>
        </row>
        <row r="19273">
          <cell r="C19273" t="e">
            <v>#DIV/0!</v>
          </cell>
          <cell r="E19273" t="str">
            <v>N</v>
          </cell>
        </row>
        <row r="19274">
          <cell r="C19274" t="e">
            <v>#DIV/0!</v>
          </cell>
          <cell r="E19274" t="str">
            <v>N</v>
          </cell>
        </row>
        <row r="19275">
          <cell r="C19275" t="e">
            <v>#DIV/0!</v>
          </cell>
          <cell r="E19275" t="str">
            <v>N</v>
          </cell>
        </row>
        <row r="19276">
          <cell r="C19276" t="e">
            <v>#DIV/0!</v>
          </cell>
          <cell r="E19276" t="str">
            <v>N</v>
          </cell>
        </row>
        <row r="19277">
          <cell r="C19277" t="e">
            <v>#DIV/0!</v>
          </cell>
          <cell r="E19277" t="str">
            <v>N</v>
          </cell>
        </row>
        <row r="19278">
          <cell r="C19278" t="e">
            <v>#DIV/0!</v>
          </cell>
          <cell r="E19278" t="str">
            <v>N</v>
          </cell>
        </row>
        <row r="19279">
          <cell r="C19279" t="e">
            <v>#DIV/0!</v>
          </cell>
          <cell r="E19279" t="str">
            <v>N</v>
          </cell>
        </row>
        <row r="19280">
          <cell r="C19280" t="e">
            <v>#DIV/0!</v>
          </cell>
          <cell r="E19280" t="str">
            <v>N</v>
          </cell>
        </row>
        <row r="19281">
          <cell r="C19281" t="e">
            <v>#DIV/0!</v>
          </cell>
          <cell r="E19281" t="str">
            <v>N</v>
          </cell>
        </row>
        <row r="19282">
          <cell r="C19282" t="e">
            <v>#DIV/0!</v>
          </cell>
          <cell r="E19282" t="str">
            <v>N</v>
          </cell>
        </row>
        <row r="19283">
          <cell r="C19283" t="e">
            <v>#DIV/0!</v>
          </cell>
          <cell r="E19283" t="str">
            <v>N</v>
          </cell>
        </row>
        <row r="19284">
          <cell r="C19284" t="e">
            <v>#DIV/0!</v>
          </cell>
          <cell r="E19284" t="str">
            <v>N</v>
          </cell>
        </row>
        <row r="19285">
          <cell r="C19285" t="e">
            <v>#DIV/0!</v>
          </cell>
          <cell r="E19285" t="str">
            <v>N</v>
          </cell>
        </row>
        <row r="19286">
          <cell r="C19286" t="e">
            <v>#DIV/0!</v>
          </cell>
          <cell r="E19286" t="str">
            <v>N</v>
          </cell>
        </row>
        <row r="19287">
          <cell r="C19287" t="e">
            <v>#DIV/0!</v>
          </cell>
          <cell r="E19287" t="str">
            <v>N</v>
          </cell>
        </row>
        <row r="19288">
          <cell r="C19288" t="e">
            <v>#DIV/0!</v>
          </cell>
          <cell r="E19288" t="str">
            <v>N</v>
          </cell>
        </row>
        <row r="19289">
          <cell r="C19289" t="e">
            <v>#DIV/0!</v>
          </cell>
          <cell r="E19289" t="str">
            <v>N</v>
          </cell>
        </row>
        <row r="19290">
          <cell r="C19290" t="e">
            <v>#DIV/0!</v>
          </cell>
          <cell r="E19290" t="str">
            <v>N</v>
          </cell>
        </row>
        <row r="19291">
          <cell r="C19291" t="e">
            <v>#DIV/0!</v>
          </cell>
          <cell r="E19291" t="str">
            <v>N</v>
          </cell>
        </row>
        <row r="19292">
          <cell r="C19292" t="e">
            <v>#DIV/0!</v>
          </cell>
          <cell r="E19292" t="str">
            <v>N</v>
          </cell>
        </row>
        <row r="19293">
          <cell r="C19293" t="e">
            <v>#DIV/0!</v>
          </cell>
          <cell r="E19293" t="str">
            <v>N</v>
          </cell>
        </row>
        <row r="19294">
          <cell r="C19294" t="e">
            <v>#DIV/0!</v>
          </cell>
          <cell r="E19294" t="str">
            <v>N</v>
          </cell>
        </row>
        <row r="19295">
          <cell r="C19295" t="e">
            <v>#DIV/0!</v>
          </cell>
          <cell r="E19295" t="str">
            <v>N</v>
          </cell>
        </row>
        <row r="19296">
          <cell r="C19296" t="e">
            <v>#DIV/0!</v>
          </cell>
          <cell r="E19296" t="str">
            <v>N</v>
          </cell>
        </row>
        <row r="19297">
          <cell r="C19297" t="e">
            <v>#DIV/0!</v>
          </cell>
          <cell r="E19297" t="str">
            <v>N</v>
          </cell>
        </row>
        <row r="19298">
          <cell r="C19298" t="e">
            <v>#DIV/0!</v>
          </cell>
          <cell r="E19298" t="str">
            <v>N</v>
          </cell>
        </row>
        <row r="19299">
          <cell r="C19299" t="e">
            <v>#DIV/0!</v>
          </cell>
          <cell r="E19299" t="str">
            <v>N</v>
          </cell>
        </row>
        <row r="19300">
          <cell r="C19300" t="e">
            <v>#DIV/0!</v>
          </cell>
          <cell r="E19300" t="str">
            <v>N</v>
          </cell>
        </row>
        <row r="19301">
          <cell r="C19301" t="e">
            <v>#DIV/0!</v>
          </cell>
          <cell r="E19301" t="str">
            <v>N</v>
          </cell>
        </row>
        <row r="19302">
          <cell r="C19302" t="e">
            <v>#DIV/0!</v>
          </cell>
          <cell r="E19302" t="str">
            <v>N</v>
          </cell>
        </row>
        <row r="19303">
          <cell r="C19303" t="e">
            <v>#DIV/0!</v>
          </cell>
          <cell r="E19303" t="str">
            <v>N</v>
          </cell>
        </row>
        <row r="19304">
          <cell r="C19304" t="e">
            <v>#DIV/0!</v>
          </cell>
          <cell r="E19304" t="str">
            <v>N</v>
          </cell>
        </row>
        <row r="19305">
          <cell r="C19305" t="e">
            <v>#DIV/0!</v>
          </cell>
          <cell r="E19305" t="str">
            <v>N</v>
          </cell>
        </row>
        <row r="19306">
          <cell r="C19306" t="e">
            <v>#DIV/0!</v>
          </cell>
          <cell r="E19306" t="str">
            <v>N</v>
          </cell>
        </row>
        <row r="19307">
          <cell r="C19307" t="e">
            <v>#DIV/0!</v>
          </cell>
          <cell r="E19307" t="str">
            <v>N</v>
          </cell>
        </row>
        <row r="19308">
          <cell r="C19308" t="e">
            <v>#DIV/0!</v>
          </cell>
          <cell r="E19308" t="str">
            <v>N</v>
          </cell>
        </row>
        <row r="19309">
          <cell r="C19309" t="e">
            <v>#DIV/0!</v>
          </cell>
          <cell r="E19309" t="str">
            <v>N</v>
          </cell>
        </row>
        <row r="19310">
          <cell r="C19310" t="e">
            <v>#DIV/0!</v>
          </cell>
          <cell r="E19310" t="str">
            <v>N</v>
          </cell>
        </row>
        <row r="19311">
          <cell r="C19311" t="e">
            <v>#DIV/0!</v>
          </cell>
          <cell r="E19311" t="str">
            <v>N</v>
          </cell>
        </row>
        <row r="19312">
          <cell r="C19312" t="e">
            <v>#DIV/0!</v>
          </cell>
          <cell r="E19312" t="str">
            <v>N</v>
          </cell>
        </row>
        <row r="19313">
          <cell r="C19313" t="e">
            <v>#DIV/0!</v>
          </cell>
          <cell r="E19313" t="str">
            <v>N</v>
          </cell>
        </row>
        <row r="19314">
          <cell r="C19314" t="e">
            <v>#DIV/0!</v>
          </cell>
          <cell r="E19314" t="str">
            <v>N</v>
          </cell>
        </row>
        <row r="19315">
          <cell r="C19315" t="e">
            <v>#DIV/0!</v>
          </cell>
          <cell r="E19315" t="str">
            <v>N</v>
          </cell>
        </row>
        <row r="19316">
          <cell r="C19316" t="e">
            <v>#DIV/0!</v>
          </cell>
          <cell r="E19316" t="str">
            <v>N</v>
          </cell>
        </row>
        <row r="19317">
          <cell r="C19317" t="e">
            <v>#DIV/0!</v>
          </cell>
          <cell r="E19317" t="str">
            <v>N</v>
          </cell>
        </row>
        <row r="19318">
          <cell r="C19318" t="e">
            <v>#DIV/0!</v>
          </cell>
          <cell r="E19318" t="str">
            <v>N</v>
          </cell>
        </row>
        <row r="19319">
          <cell r="C19319" t="e">
            <v>#DIV/0!</v>
          </cell>
          <cell r="E19319" t="str">
            <v>N</v>
          </cell>
        </row>
        <row r="19320">
          <cell r="C19320" t="e">
            <v>#DIV/0!</v>
          </cell>
          <cell r="E19320" t="str">
            <v>N</v>
          </cell>
        </row>
        <row r="19321">
          <cell r="C19321" t="e">
            <v>#DIV/0!</v>
          </cell>
          <cell r="E19321" t="str">
            <v>N</v>
          </cell>
        </row>
        <row r="19322">
          <cell r="C19322" t="e">
            <v>#DIV/0!</v>
          </cell>
          <cell r="E19322" t="str">
            <v>N</v>
          </cell>
        </row>
        <row r="19323">
          <cell r="C19323" t="e">
            <v>#DIV/0!</v>
          </cell>
          <cell r="E19323" t="str">
            <v>N</v>
          </cell>
        </row>
        <row r="19324">
          <cell r="C19324" t="e">
            <v>#DIV/0!</v>
          </cell>
          <cell r="E19324" t="str">
            <v>N</v>
          </cell>
        </row>
        <row r="19325">
          <cell r="C19325" t="e">
            <v>#DIV/0!</v>
          </cell>
          <cell r="E19325" t="str">
            <v>N</v>
          </cell>
        </row>
        <row r="19326">
          <cell r="C19326" t="e">
            <v>#DIV/0!</v>
          </cell>
          <cell r="E19326" t="str">
            <v>N</v>
          </cell>
        </row>
        <row r="19327">
          <cell r="C19327" t="e">
            <v>#DIV/0!</v>
          </cell>
          <cell r="E19327" t="str">
            <v>N</v>
          </cell>
        </row>
        <row r="19328">
          <cell r="C19328" t="e">
            <v>#DIV/0!</v>
          </cell>
          <cell r="E19328" t="str">
            <v>N</v>
          </cell>
        </row>
        <row r="19329">
          <cell r="C19329" t="e">
            <v>#DIV/0!</v>
          </cell>
          <cell r="E19329" t="str">
            <v>N</v>
          </cell>
        </row>
        <row r="19330">
          <cell r="C19330" t="e">
            <v>#DIV/0!</v>
          </cell>
          <cell r="E19330" t="str">
            <v>N</v>
          </cell>
        </row>
        <row r="19331">
          <cell r="C19331" t="e">
            <v>#DIV/0!</v>
          </cell>
          <cell r="E19331" t="str">
            <v>N</v>
          </cell>
        </row>
        <row r="19332">
          <cell r="C19332" t="e">
            <v>#DIV/0!</v>
          </cell>
          <cell r="E19332" t="str">
            <v>N</v>
          </cell>
        </row>
        <row r="19333">
          <cell r="C19333" t="e">
            <v>#DIV/0!</v>
          </cell>
          <cell r="E19333" t="str">
            <v>N</v>
          </cell>
        </row>
        <row r="19334">
          <cell r="C19334" t="e">
            <v>#DIV/0!</v>
          </cell>
          <cell r="E19334" t="str">
            <v>N</v>
          </cell>
        </row>
        <row r="19335">
          <cell r="C19335" t="e">
            <v>#DIV/0!</v>
          </cell>
          <cell r="E19335" t="str">
            <v>N</v>
          </cell>
        </row>
        <row r="19336">
          <cell r="C19336" t="e">
            <v>#DIV/0!</v>
          </cell>
          <cell r="E19336" t="str">
            <v>N</v>
          </cell>
        </row>
        <row r="19337">
          <cell r="C19337" t="e">
            <v>#DIV/0!</v>
          </cell>
          <cell r="E19337" t="str">
            <v>N</v>
          </cell>
        </row>
        <row r="19338">
          <cell r="C19338" t="e">
            <v>#DIV/0!</v>
          </cell>
          <cell r="E19338" t="str">
            <v>N</v>
          </cell>
        </row>
        <row r="19339">
          <cell r="C19339" t="e">
            <v>#DIV/0!</v>
          </cell>
          <cell r="E19339" t="str">
            <v>N</v>
          </cell>
        </row>
        <row r="19340">
          <cell r="C19340" t="e">
            <v>#DIV/0!</v>
          </cell>
          <cell r="E19340" t="str">
            <v>N</v>
          </cell>
        </row>
        <row r="19341">
          <cell r="C19341" t="e">
            <v>#DIV/0!</v>
          </cell>
          <cell r="E19341" t="str">
            <v>N</v>
          </cell>
        </row>
        <row r="19342">
          <cell r="C19342" t="e">
            <v>#DIV/0!</v>
          </cell>
          <cell r="E19342" t="str">
            <v>N</v>
          </cell>
        </row>
        <row r="19343">
          <cell r="C19343" t="e">
            <v>#DIV/0!</v>
          </cell>
          <cell r="E19343" t="str">
            <v>N</v>
          </cell>
        </row>
        <row r="19344">
          <cell r="C19344" t="e">
            <v>#DIV/0!</v>
          </cell>
          <cell r="E19344" t="str">
            <v>N</v>
          </cell>
        </row>
        <row r="19345">
          <cell r="C19345" t="e">
            <v>#DIV/0!</v>
          </cell>
          <cell r="E19345" t="str">
            <v>N</v>
          </cell>
        </row>
        <row r="19346">
          <cell r="C19346" t="e">
            <v>#DIV/0!</v>
          </cell>
          <cell r="E19346" t="str">
            <v>N</v>
          </cell>
        </row>
        <row r="19347">
          <cell r="C19347" t="e">
            <v>#DIV/0!</v>
          </cell>
          <cell r="E19347" t="str">
            <v>N</v>
          </cell>
        </row>
        <row r="19348">
          <cell r="C19348" t="e">
            <v>#DIV/0!</v>
          </cell>
          <cell r="E19348" t="str">
            <v>N</v>
          </cell>
        </row>
        <row r="19349">
          <cell r="C19349" t="e">
            <v>#DIV/0!</v>
          </cell>
          <cell r="E19349" t="str">
            <v>N</v>
          </cell>
        </row>
        <row r="19350">
          <cell r="C19350" t="e">
            <v>#DIV/0!</v>
          </cell>
          <cell r="E19350" t="str">
            <v>N</v>
          </cell>
        </row>
        <row r="19351">
          <cell r="C19351" t="e">
            <v>#DIV/0!</v>
          </cell>
          <cell r="E19351" t="str">
            <v>N</v>
          </cell>
        </row>
        <row r="19352">
          <cell r="C19352" t="e">
            <v>#DIV/0!</v>
          </cell>
          <cell r="E19352" t="str">
            <v>N</v>
          </cell>
        </row>
        <row r="19353">
          <cell r="C19353" t="e">
            <v>#DIV/0!</v>
          </cell>
          <cell r="E19353" t="str">
            <v>N</v>
          </cell>
        </row>
        <row r="19354">
          <cell r="C19354" t="e">
            <v>#DIV/0!</v>
          </cell>
          <cell r="E19354" t="str">
            <v>N</v>
          </cell>
        </row>
        <row r="19355">
          <cell r="C19355" t="e">
            <v>#DIV/0!</v>
          </cell>
          <cell r="E19355" t="str">
            <v>N</v>
          </cell>
        </row>
        <row r="19356">
          <cell r="C19356" t="e">
            <v>#DIV/0!</v>
          </cell>
          <cell r="E19356" t="str">
            <v>N</v>
          </cell>
        </row>
        <row r="19357">
          <cell r="C19357" t="e">
            <v>#DIV/0!</v>
          </cell>
          <cell r="E19357" t="str">
            <v>N</v>
          </cell>
        </row>
        <row r="19358">
          <cell r="C19358" t="e">
            <v>#DIV/0!</v>
          </cell>
          <cell r="E19358" t="str">
            <v>N</v>
          </cell>
        </row>
        <row r="19359">
          <cell r="C19359" t="e">
            <v>#DIV/0!</v>
          </cell>
          <cell r="E19359" t="str">
            <v>N</v>
          </cell>
        </row>
        <row r="19360">
          <cell r="C19360" t="e">
            <v>#DIV/0!</v>
          </cell>
          <cell r="E19360" t="str">
            <v>N</v>
          </cell>
        </row>
        <row r="19361">
          <cell r="C19361" t="e">
            <v>#DIV/0!</v>
          </cell>
          <cell r="E19361" t="str">
            <v>N</v>
          </cell>
        </row>
        <row r="19362">
          <cell r="C19362" t="e">
            <v>#DIV/0!</v>
          </cell>
          <cell r="E19362" t="str">
            <v>N</v>
          </cell>
        </row>
        <row r="19363">
          <cell r="C19363" t="e">
            <v>#DIV/0!</v>
          </cell>
          <cell r="E19363" t="str">
            <v>N</v>
          </cell>
        </row>
        <row r="19364">
          <cell r="C19364" t="e">
            <v>#DIV/0!</v>
          </cell>
          <cell r="E19364" t="str">
            <v>N</v>
          </cell>
        </row>
        <row r="19365">
          <cell r="C19365" t="e">
            <v>#DIV/0!</v>
          </cell>
          <cell r="E19365" t="str">
            <v>N</v>
          </cell>
        </row>
        <row r="19366">
          <cell r="C19366" t="e">
            <v>#DIV/0!</v>
          </cell>
          <cell r="E19366" t="str">
            <v>N</v>
          </cell>
        </row>
        <row r="19367">
          <cell r="C19367" t="e">
            <v>#DIV/0!</v>
          </cell>
          <cell r="E19367" t="str">
            <v>N</v>
          </cell>
        </row>
        <row r="19368">
          <cell r="C19368" t="e">
            <v>#DIV/0!</v>
          </cell>
          <cell r="E19368" t="str">
            <v>N</v>
          </cell>
        </row>
        <row r="19369">
          <cell r="C19369" t="e">
            <v>#DIV/0!</v>
          </cell>
          <cell r="E19369" t="str">
            <v>N</v>
          </cell>
        </row>
        <row r="19370">
          <cell r="C19370" t="e">
            <v>#DIV/0!</v>
          </cell>
          <cell r="E19370" t="str">
            <v>N</v>
          </cell>
        </row>
        <row r="19371">
          <cell r="C19371" t="e">
            <v>#DIV/0!</v>
          </cell>
          <cell r="E19371" t="str">
            <v>N</v>
          </cell>
        </row>
        <row r="19372">
          <cell r="C19372" t="e">
            <v>#DIV/0!</v>
          </cell>
          <cell r="E19372" t="str">
            <v>N</v>
          </cell>
        </row>
        <row r="19373">
          <cell r="C19373" t="e">
            <v>#DIV/0!</v>
          </cell>
          <cell r="E19373" t="str">
            <v>N</v>
          </cell>
        </row>
        <row r="19374">
          <cell r="C19374" t="e">
            <v>#DIV/0!</v>
          </cell>
          <cell r="E19374" t="str">
            <v>N</v>
          </cell>
        </row>
        <row r="19375">
          <cell r="C19375" t="e">
            <v>#DIV/0!</v>
          </cell>
          <cell r="E19375" t="str">
            <v>N</v>
          </cell>
        </row>
        <row r="19376">
          <cell r="C19376" t="e">
            <v>#DIV/0!</v>
          </cell>
          <cell r="E19376" t="str">
            <v>N</v>
          </cell>
        </row>
        <row r="19377">
          <cell r="C19377" t="e">
            <v>#DIV/0!</v>
          </cell>
          <cell r="E19377" t="str">
            <v>N</v>
          </cell>
        </row>
        <row r="19378">
          <cell r="C19378" t="e">
            <v>#DIV/0!</v>
          </cell>
          <cell r="E19378" t="str">
            <v>N</v>
          </cell>
        </row>
        <row r="19379">
          <cell r="C19379" t="e">
            <v>#DIV/0!</v>
          </cell>
          <cell r="E19379" t="str">
            <v>N</v>
          </cell>
        </row>
        <row r="19380">
          <cell r="C19380" t="e">
            <v>#DIV/0!</v>
          </cell>
          <cell r="E19380" t="str">
            <v>N</v>
          </cell>
        </row>
        <row r="19381">
          <cell r="C19381" t="e">
            <v>#DIV/0!</v>
          </cell>
          <cell r="E19381" t="str">
            <v>N</v>
          </cell>
        </row>
        <row r="19382">
          <cell r="C19382" t="e">
            <v>#DIV/0!</v>
          </cell>
          <cell r="E19382" t="str">
            <v>N</v>
          </cell>
        </row>
        <row r="19383">
          <cell r="C19383" t="e">
            <v>#DIV/0!</v>
          </cell>
          <cell r="E19383" t="str">
            <v>N</v>
          </cell>
        </row>
        <row r="19384">
          <cell r="C19384" t="e">
            <v>#DIV/0!</v>
          </cell>
          <cell r="E19384" t="str">
            <v>N</v>
          </cell>
        </row>
        <row r="19385">
          <cell r="C19385" t="e">
            <v>#DIV/0!</v>
          </cell>
          <cell r="E19385" t="str">
            <v>N</v>
          </cell>
        </row>
        <row r="19386">
          <cell r="C19386" t="e">
            <v>#DIV/0!</v>
          </cell>
          <cell r="E19386" t="str">
            <v>N</v>
          </cell>
        </row>
        <row r="19387">
          <cell r="C19387" t="e">
            <v>#DIV/0!</v>
          </cell>
          <cell r="E19387" t="str">
            <v>N</v>
          </cell>
        </row>
        <row r="19388">
          <cell r="C19388" t="e">
            <v>#DIV/0!</v>
          </cell>
          <cell r="E19388" t="str">
            <v>N</v>
          </cell>
        </row>
        <row r="19389">
          <cell r="C19389" t="e">
            <v>#DIV/0!</v>
          </cell>
          <cell r="E19389" t="str">
            <v>N</v>
          </cell>
        </row>
        <row r="19390">
          <cell r="C19390" t="e">
            <v>#DIV/0!</v>
          </cell>
          <cell r="E19390" t="str">
            <v>N</v>
          </cell>
        </row>
        <row r="19391">
          <cell r="C19391" t="e">
            <v>#DIV/0!</v>
          </cell>
          <cell r="E19391" t="str">
            <v>N</v>
          </cell>
        </row>
        <row r="19392">
          <cell r="C19392" t="e">
            <v>#DIV/0!</v>
          </cell>
          <cell r="E19392" t="str">
            <v>N</v>
          </cell>
        </row>
        <row r="19393">
          <cell r="C19393" t="e">
            <v>#DIV/0!</v>
          </cell>
          <cell r="E19393" t="str">
            <v>N</v>
          </cell>
        </row>
        <row r="19394">
          <cell r="C19394" t="e">
            <v>#DIV/0!</v>
          </cell>
          <cell r="E19394" t="str">
            <v>N</v>
          </cell>
        </row>
        <row r="19395">
          <cell r="C19395" t="e">
            <v>#DIV/0!</v>
          </cell>
          <cell r="E19395" t="str">
            <v>N</v>
          </cell>
        </row>
        <row r="19396">
          <cell r="C19396" t="e">
            <v>#DIV/0!</v>
          </cell>
          <cell r="E19396" t="str">
            <v>N</v>
          </cell>
        </row>
        <row r="19397">
          <cell r="C19397" t="e">
            <v>#DIV/0!</v>
          </cell>
          <cell r="E19397" t="str">
            <v>N</v>
          </cell>
        </row>
        <row r="19398">
          <cell r="C19398" t="e">
            <v>#DIV/0!</v>
          </cell>
          <cell r="E19398" t="str">
            <v>N</v>
          </cell>
        </row>
        <row r="19399">
          <cell r="C19399" t="e">
            <v>#DIV/0!</v>
          </cell>
          <cell r="E19399" t="str">
            <v>N</v>
          </cell>
        </row>
        <row r="19400">
          <cell r="C19400" t="e">
            <v>#DIV/0!</v>
          </cell>
          <cell r="E19400" t="str">
            <v>N</v>
          </cell>
        </row>
        <row r="19401">
          <cell r="C19401" t="e">
            <v>#DIV/0!</v>
          </cell>
          <cell r="E19401" t="str">
            <v>N</v>
          </cell>
        </row>
        <row r="19402">
          <cell r="C19402" t="e">
            <v>#DIV/0!</v>
          </cell>
          <cell r="E19402" t="str">
            <v>N</v>
          </cell>
        </row>
        <row r="19403">
          <cell r="C19403" t="e">
            <v>#DIV/0!</v>
          </cell>
          <cell r="E19403" t="str">
            <v>N</v>
          </cell>
        </row>
        <row r="19404">
          <cell r="C19404" t="e">
            <v>#DIV/0!</v>
          </cell>
          <cell r="E19404" t="str">
            <v>N</v>
          </cell>
        </row>
        <row r="19405">
          <cell r="C19405" t="e">
            <v>#DIV/0!</v>
          </cell>
          <cell r="E19405" t="str">
            <v>N</v>
          </cell>
        </row>
        <row r="19406">
          <cell r="C19406" t="e">
            <v>#DIV/0!</v>
          </cell>
          <cell r="E19406" t="str">
            <v>N</v>
          </cell>
        </row>
        <row r="19407">
          <cell r="C19407" t="e">
            <v>#DIV/0!</v>
          </cell>
          <cell r="E19407" t="str">
            <v>N</v>
          </cell>
        </row>
        <row r="19408">
          <cell r="C19408" t="e">
            <v>#DIV/0!</v>
          </cell>
          <cell r="E19408" t="str">
            <v>N</v>
          </cell>
        </row>
        <row r="19409">
          <cell r="C19409" t="e">
            <v>#DIV/0!</v>
          </cell>
          <cell r="E19409" t="str">
            <v>N</v>
          </cell>
        </row>
        <row r="19410">
          <cell r="C19410" t="e">
            <v>#DIV/0!</v>
          </cell>
          <cell r="E19410" t="str">
            <v>N</v>
          </cell>
        </row>
        <row r="19411">
          <cell r="C19411" t="e">
            <v>#DIV/0!</v>
          </cell>
          <cell r="E19411" t="str">
            <v>N</v>
          </cell>
        </row>
        <row r="19412">
          <cell r="C19412" t="e">
            <v>#DIV/0!</v>
          </cell>
          <cell r="E19412" t="str">
            <v>N</v>
          </cell>
        </row>
        <row r="19413">
          <cell r="C19413" t="e">
            <v>#DIV/0!</v>
          </cell>
          <cell r="E19413" t="str">
            <v>N</v>
          </cell>
        </row>
        <row r="19414">
          <cell r="C19414" t="e">
            <v>#DIV/0!</v>
          </cell>
          <cell r="E19414" t="str">
            <v>N</v>
          </cell>
        </row>
        <row r="19415">
          <cell r="C19415" t="e">
            <v>#DIV/0!</v>
          </cell>
          <cell r="E19415" t="str">
            <v>N</v>
          </cell>
        </row>
        <row r="19416">
          <cell r="C19416" t="e">
            <v>#DIV/0!</v>
          </cell>
          <cell r="E19416" t="str">
            <v>N</v>
          </cell>
        </row>
        <row r="19417">
          <cell r="C19417" t="e">
            <v>#DIV/0!</v>
          </cell>
          <cell r="E19417" t="str">
            <v>N</v>
          </cell>
        </row>
        <row r="19418">
          <cell r="C19418" t="e">
            <v>#DIV/0!</v>
          </cell>
          <cell r="E19418" t="str">
            <v>N</v>
          </cell>
        </row>
        <row r="19419">
          <cell r="C19419" t="e">
            <v>#DIV/0!</v>
          </cell>
          <cell r="E19419" t="str">
            <v>N</v>
          </cell>
        </row>
        <row r="19420">
          <cell r="C19420" t="e">
            <v>#DIV/0!</v>
          </cell>
          <cell r="E19420" t="str">
            <v>N</v>
          </cell>
        </row>
        <row r="19421">
          <cell r="C19421" t="e">
            <v>#DIV/0!</v>
          </cell>
          <cell r="E19421" t="str">
            <v>N</v>
          </cell>
        </row>
        <row r="19422">
          <cell r="C19422" t="e">
            <v>#DIV/0!</v>
          </cell>
          <cell r="E19422" t="str">
            <v>N</v>
          </cell>
        </row>
        <row r="19423">
          <cell r="C19423" t="e">
            <v>#DIV/0!</v>
          </cell>
          <cell r="E19423" t="str">
            <v>N</v>
          </cell>
        </row>
        <row r="19424">
          <cell r="C19424" t="e">
            <v>#DIV/0!</v>
          </cell>
          <cell r="E19424" t="str">
            <v>N</v>
          </cell>
        </row>
        <row r="19425">
          <cell r="C19425" t="e">
            <v>#DIV/0!</v>
          </cell>
          <cell r="E19425" t="str">
            <v>N</v>
          </cell>
        </row>
        <row r="19426">
          <cell r="C19426" t="e">
            <v>#DIV/0!</v>
          </cell>
          <cell r="E19426" t="str">
            <v>N</v>
          </cell>
        </row>
        <row r="19427">
          <cell r="C19427" t="e">
            <v>#DIV/0!</v>
          </cell>
          <cell r="E19427" t="str">
            <v>N</v>
          </cell>
        </row>
        <row r="19428">
          <cell r="C19428" t="e">
            <v>#DIV/0!</v>
          </cell>
          <cell r="E19428" t="str">
            <v>N</v>
          </cell>
        </row>
        <row r="19429">
          <cell r="C19429" t="e">
            <v>#DIV/0!</v>
          </cell>
          <cell r="E19429" t="str">
            <v>N</v>
          </cell>
        </row>
        <row r="19430">
          <cell r="C19430" t="e">
            <v>#DIV/0!</v>
          </cell>
          <cell r="E19430" t="str">
            <v>N</v>
          </cell>
        </row>
        <row r="19431">
          <cell r="C19431" t="e">
            <v>#DIV/0!</v>
          </cell>
          <cell r="E19431" t="str">
            <v>N</v>
          </cell>
        </row>
        <row r="19432">
          <cell r="C19432" t="e">
            <v>#DIV/0!</v>
          </cell>
          <cell r="E19432" t="str">
            <v>N</v>
          </cell>
        </row>
        <row r="19433">
          <cell r="C19433" t="e">
            <v>#DIV/0!</v>
          </cell>
          <cell r="E19433" t="str">
            <v>N</v>
          </cell>
        </row>
        <row r="19434">
          <cell r="C19434" t="e">
            <v>#DIV/0!</v>
          </cell>
          <cell r="E19434" t="str">
            <v>N</v>
          </cell>
        </row>
        <row r="19435">
          <cell r="C19435" t="e">
            <v>#DIV/0!</v>
          </cell>
          <cell r="E19435" t="str">
            <v>N</v>
          </cell>
        </row>
        <row r="19436">
          <cell r="C19436" t="e">
            <v>#DIV/0!</v>
          </cell>
          <cell r="E19436" t="str">
            <v>N</v>
          </cell>
        </row>
        <row r="19437">
          <cell r="C19437" t="e">
            <v>#DIV/0!</v>
          </cell>
          <cell r="E19437" t="str">
            <v>N</v>
          </cell>
        </row>
        <row r="19438">
          <cell r="C19438" t="e">
            <v>#DIV/0!</v>
          </cell>
          <cell r="E19438" t="str">
            <v>N</v>
          </cell>
        </row>
        <row r="19439">
          <cell r="C19439" t="e">
            <v>#DIV/0!</v>
          </cell>
          <cell r="E19439" t="str">
            <v>N</v>
          </cell>
        </row>
        <row r="19440">
          <cell r="C19440" t="e">
            <v>#DIV/0!</v>
          </cell>
          <cell r="E19440" t="str">
            <v>N</v>
          </cell>
        </row>
        <row r="19441">
          <cell r="C19441" t="e">
            <v>#DIV/0!</v>
          </cell>
          <cell r="E19441" t="str">
            <v>N</v>
          </cell>
        </row>
        <row r="19442">
          <cell r="C19442" t="e">
            <v>#DIV/0!</v>
          </cell>
          <cell r="E19442" t="str">
            <v>N</v>
          </cell>
        </row>
        <row r="19443">
          <cell r="C19443" t="e">
            <v>#DIV/0!</v>
          </cell>
          <cell r="E19443" t="str">
            <v>N</v>
          </cell>
        </row>
        <row r="19444">
          <cell r="C19444" t="e">
            <v>#DIV/0!</v>
          </cell>
          <cell r="E19444" t="str">
            <v>N</v>
          </cell>
        </row>
        <row r="19445">
          <cell r="C19445" t="e">
            <v>#DIV/0!</v>
          </cell>
          <cell r="E19445" t="str">
            <v>N</v>
          </cell>
        </row>
        <row r="19446">
          <cell r="C19446" t="e">
            <v>#DIV/0!</v>
          </cell>
          <cell r="E19446" t="str">
            <v>N</v>
          </cell>
        </row>
        <row r="19447">
          <cell r="C19447" t="e">
            <v>#DIV/0!</v>
          </cell>
          <cell r="E19447" t="str">
            <v>N</v>
          </cell>
        </row>
        <row r="19448">
          <cell r="C19448" t="e">
            <v>#DIV/0!</v>
          </cell>
          <cell r="E19448" t="str">
            <v>N</v>
          </cell>
        </row>
        <row r="19449">
          <cell r="C19449" t="e">
            <v>#DIV/0!</v>
          </cell>
          <cell r="E19449" t="str">
            <v>N</v>
          </cell>
        </row>
        <row r="19450">
          <cell r="C19450" t="e">
            <v>#DIV/0!</v>
          </cell>
          <cell r="E19450" t="str">
            <v>N</v>
          </cell>
        </row>
        <row r="19451">
          <cell r="C19451" t="e">
            <v>#DIV/0!</v>
          </cell>
          <cell r="E19451" t="str">
            <v>N</v>
          </cell>
        </row>
        <row r="19452">
          <cell r="C19452" t="e">
            <v>#DIV/0!</v>
          </cell>
          <cell r="E19452" t="str">
            <v>N</v>
          </cell>
        </row>
        <row r="19453">
          <cell r="C19453" t="e">
            <v>#DIV/0!</v>
          </cell>
          <cell r="E19453" t="str">
            <v>N</v>
          </cell>
        </row>
        <row r="19454">
          <cell r="C19454" t="e">
            <v>#DIV/0!</v>
          </cell>
          <cell r="E19454" t="str">
            <v>N</v>
          </cell>
        </row>
        <row r="19455">
          <cell r="C19455" t="e">
            <v>#DIV/0!</v>
          </cell>
          <cell r="E19455" t="str">
            <v>N</v>
          </cell>
        </row>
        <row r="19456">
          <cell r="C19456" t="e">
            <v>#DIV/0!</v>
          </cell>
          <cell r="E19456" t="str">
            <v>N</v>
          </cell>
        </row>
        <row r="19457">
          <cell r="C19457" t="e">
            <v>#DIV/0!</v>
          </cell>
          <cell r="E19457" t="str">
            <v>N</v>
          </cell>
        </row>
        <row r="19458">
          <cell r="C19458" t="e">
            <v>#DIV/0!</v>
          </cell>
          <cell r="E19458" t="str">
            <v>N</v>
          </cell>
        </row>
        <row r="19459">
          <cell r="C19459" t="e">
            <v>#DIV/0!</v>
          </cell>
          <cell r="E19459" t="str">
            <v>N</v>
          </cell>
        </row>
        <row r="19460">
          <cell r="C19460" t="e">
            <v>#DIV/0!</v>
          </cell>
          <cell r="E19460" t="str">
            <v>N</v>
          </cell>
        </row>
        <row r="19461">
          <cell r="C19461" t="e">
            <v>#DIV/0!</v>
          </cell>
          <cell r="E19461" t="str">
            <v>N</v>
          </cell>
        </row>
        <row r="19462">
          <cell r="C19462" t="e">
            <v>#DIV/0!</v>
          </cell>
          <cell r="E19462" t="str">
            <v>N</v>
          </cell>
        </row>
        <row r="19463">
          <cell r="C19463" t="e">
            <v>#DIV/0!</v>
          </cell>
          <cell r="E19463" t="str">
            <v>N</v>
          </cell>
        </row>
        <row r="19464">
          <cell r="C19464" t="e">
            <v>#DIV/0!</v>
          </cell>
          <cell r="E19464" t="str">
            <v>N</v>
          </cell>
        </row>
        <row r="19465">
          <cell r="C19465" t="e">
            <v>#DIV/0!</v>
          </cell>
          <cell r="E19465" t="str">
            <v>N</v>
          </cell>
        </row>
        <row r="19466">
          <cell r="C19466" t="e">
            <v>#DIV/0!</v>
          </cell>
          <cell r="E19466" t="str">
            <v>N</v>
          </cell>
        </row>
        <row r="19467">
          <cell r="C19467" t="e">
            <v>#DIV/0!</v>
          </cell>
          <cell r="E19467" t="str">
            <v>N</v>
          </cell>
        </row>
        <row r="19468">
          <cell r="C19468" t="e">
            <v>#DIV/0!</v>
          </cell>
          <cell r="E19468" t="str">
            <v>N</v>
          </cell>
        </row>
        <row r="19469">
          <cell r="C19469" t="e">
            <v>#DIV/0!</v>
          </cell>
          <cell r="E19469" t="str">
            <v>N</v>
          </cell>
        </row>
        <row r="19470">
          <cell r="C19470" t="e">
            <v>#DIV/0!</v>
          </cell>
          <cell r="E19470" t="str">
            <v>N</v>
          </cell>
        </row>
        <row r="19471">
          <cell r="C19471" t="e">
            <v>#DIV/0!</v>
          </cell>
          <cell r="E19471" t="str">
            <v>N</v>
          </cell>
        </row>
        <row r="19472">
          <cell r="C19472" t="e">
            <v>#DIV/0!</v>
          </cell>
          <cell r="E19472" t="str">
            <v>N</v>
          </cell>
        </row>
        <row r="19473">
          <cell r="C19473" t="e">
            <v>#DIV/0!</v>
          </cell>
          <cell r="E19473" t="str">
            <v>N</v>
          </cell>
        </row>
        <row r="19474">
          <cell r="C19474" t="e">
            <v>#DIV/0!</v>
          </cell>
          <cell r="E19474" t="str">
            <v>N</v>
          </cell>
        </row>
        <row r="19475">
          <cell r="C19475" t="e">
            <v>#DIV/0!</v>
          </cell>
          <cell r="E19475" t="str">
            <v>N</v>
          </cell>
        </row>
        <row r="19476">
          <cell r="C19476" t="e">
            <v>#DIV/0!</v>
          </cell>
          <cell r="E19476" t="str">
            <v>N</v>
          </cell>
        </row>
        <row r="19477">
          <cell r="C19477" t="e">
            <v>#DIV/0!</v>
          </cell>
          <cell r="E19477" t="str">
            <v>N</v>
          </cell>
        </row>
        <row r="19478">
          <cell r="C19478" t="e">
            <v>#DIV/0!</v>
          </cell>
          <cell r="E19478" t="str">
            <v>N</v>
          </cell>
        </row>
        <row r="19479">
          <cell r="C19479" t="e">
            <v>#DIV/0!</v>
          </cell>
          <cell r="E19479" t="str">
            <v>N</v>
          </cell>
        </row>
        <row r="19480">
          <cell r="C19480" t="e">
            <v>#DIV/0!</v>
          </cell>
          <cell r="E19480" t="str">
            <v>N</v>
          </cell>
        </row>
        <row r="19481">
          <cell r="C19481" t="e">
            <v>#DIV/0!</v>
          </cell>
          <cell r="E19481" t="str">
            <v>N</v>
          </cell>
        </row>
        <row r="19482">
          <cell r="C19482" t="e">
            <v>#DIV/0!</v>
          </cell>
          <cell r="E19482" t="str">
            <v>N</v>
          </cell>
        </row>
        <row r="19483">
          <cell r="C19483" t="e">
            <v>#DIV/0!</v>
          </cell>
          <cell r="E19483" t="str">
            <v>N</v>
          </cell>
        </row>
        <row r="19484">
          <cell r="C19484" t="e">
            <v>#DIV/0!</v>
          </cell>
          <cell r="E19484" t="str">
            <v>N</v>
          </cell>
        </row>
        <row r="19485">
          <cell r="C19485" t="e">
            <v>#DIV/0!</v>
          </cell>
          <cell r="E19485" t="str">
            <v>N</v>
          </cell>
        </row>
        <row r="19486">
          <cell r="C19486" t="e">
            <v>#DIV/0!</v>
          </cell>
          <cell r="E19486" t="str">
            <v>N</v>
          </cell>
        </row>
        <row r="19487">
          <cell r="C19487" t="e">
            <v>#DIV/0!</v>
          </cell>
          <cell r="E19487" t="str">
            <v>N</v>
          </cell>
        </row>
        <row r="19488">
          <cell r="C19488" t="e">
            <v>#DIV/0!</v>
          </cell>
          <cell r="E19488" t="str">
            <v>N</v>
          </cell>
        </row>
        <row r="19489">
          <cell r="C19489" t="e">
            <v>#DIV/0!</v>
          </cell>
          <cell r="E19489" t="str">
            <v>N</v>
          </cell>
        </row>
        <row r="19490">
          <cell r="C19490" t="e">
            <v>#DIV/0!</v>
          </cell>
          <cell r="E19490" t="str">
            <v>N</v>
          </cell>
        </row>
        <row r="19491">
          <cell r="C19491" t="e">
            <v>#DIV/0!</v>
          </cell>
          <cell r="E19491" t="str">
            <v>N</v>
          </cell>
        </row>
        <row r="19492">
          <cell r="C19492" t="e">
            <v>#DIV/0!</v>
          </cell>
          <cell r="E19492" t="str">
            <v>N</v>
          </cell>
        </row>
        <row r="19493">
          <cell r="C19493" t="e">
            <v>#DIV/0!</v>
          </cell>
          <cell r="E19493" t="str">
            <v>N</v>
          </cell>
        </row>
        <row r="19494">
          <cell r="C19494" t="e">
            <v>#DIV/0!</v>
          </cell>
          <cell r="E19494" t="str">
            <v>N</v>
          </cell>
        </row>
        <row r="19495">
          <cell r="C19495" t="e">
            <v>#DIV/0!</v>
          </cell>
          <cell r="E19495" t="str">
            <v>N</v>
          </cell>
        </row>
        <row r="19496">
          <cell r="C19496" t="e">
            <v>#DIV/0!</v>
          </cell>
          <cell r="E19496" t="str">
            <v>N</v>
          </cell>
        </row>
        <row r="19497">
          <cell r="C19497" t="e">
            <v>#DIV/0!</v>
          </cell>
          <cell r="E19497" t="str">
            <v>N</v>
          </cell>
        </row>
        <row r="19498">
          <cell r="C19498" t="e">
            <v>#DIV/0!</v>
          </cell>
          <cell r="E19498" t="str">
            <v>N</v>
          </cell>
        </row>
        <row r="19499">
          <cell r="C19499" t="e">
            <v>#DIV/0!</v>
          </cell>
          <cell r="E19499" t="str">
            <v>N</v>
          </cell>
        </row>
        <row r="19500">
          <cell r="C19500" t="e">
            <v>#DIV/0!</v>
          </cell>
          <cell r="E19500" t="str">
            <v>N</v>
          </cell>
        </row>
        <row r="19501">
          <cell r="C19501" t="e">
            <v>#DIV/0!</v>
          </cell>
          <cell r="E19501" t="str">
            <v>N</v>
          </cell>
        </row>
        <row r="19502">
          <cell r="C19502" t="e">
            <v>#DIV/0!</v>
          </cell>
          <cell r="E19502" t="str">
            <v>N</v>
          </cell>
        </row>
        <row r="19503">
          <cell r="C19503" t="e">
            <v>#DIV/0!</v>
          </cell>
          <cell r="E19503" t="str">
            <v>N</v>
          </cell>
        </row>
        <row r="19504">
          <cell r="C19504" t="e">
            <v>#DIV/0!</v>
          </cell>
          <cell r="E19504" t="str">
            <v>N</v>
          </cell>
        </row>
        <row r="19505">
          <cell r="C19505" t="e">
            <v>#DIV/0!</v>
          </cell>
          <cell r="E19505" t="str">
            <v>N</v>
          </cell>
        </row>
        <row r="19506">
          <cell r="C19506" t="e">
            <v>#DIV/0!</v>
          </cell>
          <cell r="E19506" t="str">
            <v>N</v>
          </cell>
        </row>
        <row r="19507">
          <cell r="C19507" t="e">
            <v>#DIV/0!</v>
          </cell>
          <cell r="E19507" t="str">
            <v>N</v>
          </cell>
        </row>
        <row r="19508">
          <cell r="C19508" t="e">
            <v>#DIV/0!</v>
          </cell>
          <cell r="E19508" t="str">
            <v>N</v>
          </cell>
        </row>
        <row r="19509">
          <cell r="C19509" t="e">
            <v>#DIV/0!</v>
          </cell>
          <cell r="E19509" t="str">
            <v>N</v>
          </cell>
        </row>
        <row r="19510">
          <cell r="C19510" t="e">
            <v>#DIV/0!</v>
          </cell>
          <cell r="E19510" t="str">
            <v>N</v>
          </cell>
        </row>
        <row r="19511">
          <cell r="C19511" t="e">
            <v>#DIV/0!</v>
          </cell>
          <cell r="E19511" t="str">
            <v>N</v>
          </cell>
        </row>
        <row r="19512">
          <cell r="C19512" t="e">
            <v>#DIV/0!</v>
          </cell>
          <cell r="E19512" t="str">
            <v>N</v>
          </cell>
        </row>
        <row r="19513">
          <cell r="C19513" t="e">
            <v>#DIV/0!</v>
          </cell>
          <cell r="E19513" t="str">
            <v>N</v>
          </cell>
        </row>
        <row r="19514">
          <cell r="C19514" t="e">
            <v>#DIV/0!</v>
          </cell>
          <cell r="E19514" t="str">
            <v>N</v>
          </cell>
        </row>
        <row r="19515">
          <cell r="C19515" t="e">
            <v>#DIV/0!</v>
          </cell>
          <cell r="E19515" t="str">
            <v>N</v>
          </cell>
        </row>
        <row r="19516">
          <cell r="C19516" t="e">
            <v>#DIV/0!</v>
          </cell>
          <cell r="E19516" t="str">
            <v>N</v>
          </cell>
        </row>
        <row r="19517">
          <cell r="C19517" t="e">
            <v>#DIV/0!</v>
          </cell>
          <cell r="E19517" t="str">
            <v>N</v>
          </cell>
        </row>
        <row r="19518">
          <cell r="C19518" t="e">
            <v>#DIV/0!</v>
          </cell>
          <cell r="E19518" t="str">
            <v>N</v>
          </cell>
        </row>
        <row r="19519">
          <cell r="C19519" t="e">
            <v>#DIV/0!</v>
          </cell>
          <cell r="E19519" t="str">
            <v>N</v>
          </cell>
        </row>
        <row r="19520">
          <cell r="C19520" t="e">
            <v>#DIV/0!</v>
          </cell>
          <cell r="E19520" t="str">
            <v>N</v>
          </cell>
        </row>
        <row r="19521">
          <cell r="C19521" t="e">
            <v>#DIV/0!</v>
          </cell>
          <cell r="E19521" t="str">
            <v>N</v>
          </cell>
        </row>
        <row r="19522">
          <cell r="C19522" t="e">
            <v>#DIV/0!</v>
          </cell>
          <cell r="E19522" t="str">
            <v>N</v>
          </cell>
        </row>
        <row r="19523">
          <cell r="C19523" t="e">
            <v>#DIV/0!</v>
          </cell>
          <cell r="E19523" t="str">
            <v>N</v>
          </cell>
        </row>
        <row r="19524">
          <cell r="C19524" t="e">
            <v>#DIV/0!</v>
          </cell>
          <cell r="E19524" t="str">
            <v>N</v>
          </cell>
        </row>
        <row r="19525">
          <cell r="C19525" t="e">
            <v>#DIV/0!</v>
          </cell>
          <cell r="E19525" t="str">
            <v>N</v>
          </cell>
        </row>
        <row r="19526">
          <cell r="C19526" t="e">
            <v>#DIV/0!</v>
          </cell>
          <cell r="E19526" t="str">
            <v>N</v>
          </cell>
        </row>
        <row r="19527">
          <cell r="C19527" t="e">
            <v>#DIV/0!</v>
          </cell>
          <cell r="E19527" t="str">
            <v>N</v>
          </cell>
        </row>
        <row r="19528">
          <cell r="C19528" t="e">
            <v>#DIV/0!</v>
          </cell>
          <cell r="E19528" t="str">
            <v>N</v>
          </cell>
        </row>
        <row r="19529">
          <cell r="C19529" t="e">
            <v>#DIV/0!</v>
          </cell>
          <cell r="E19529" t="str">
            <v>N</v>
          </cell>
        </row>
        <row r="19530">
          <cell r="C19530" t="e">
            <v>#DIV/0!</v>
          </cell>
          <cell r="E19530" t="str">
            <v>N</v>
          </cell>
        </row>
        <row r="19531">
          <cell r="C19531" t="e">
            <v>#DIV/0!</v>
          </cell>
          <cell r="E19531" t="str">
            <v>N</v>
          </cell>
        </row>
        <row r="19532">
          <cell r="C19532" t="e">
            <v>#DIV/0!</v>
          </cell>
          <cell r="E19532" t="str">
            <v>N</v>
          </cell>
        </row>
        <row r="19533">
          <cell r="C19533" t="e">
            <v>#DIV/0!</v>
          </cell>
          <cell r="E19533" t="str">
            <v>N</v>
          </cell>
        </row>
        <row r="19534">
          <cell r="C19534" t="e">
            <v>#DIV/0!</v>
          </cell>
          <cell r="E19534" t="str">
            <v>N</v>
          </cell>
        </row>
        <row r="19535">
          <cell r="C19535" t="e">
            <v>#DIV/0!</v>
          </cell>
          <cell r="E19535" t="str">
            <v>N</v>
          </cell>
        </row>
        <row r="19536">
          <cell r="C19536" t="e">
            <v>#DIV/0!</v>
          </cell>
          <cell r="E19536" t="str">
            <v>N</v>
          </cell>
        </row>
        <row r="19537">
          <cell r="C19537" t="e">
            <v>#DIV/0!</v>
          </cell>
          <cell r="E19537" t="str">
            <v>N</v>
          </cell>
        </row>
        <row r="19538">
          <cell r="C19538" t="e">
            <v>#DIV/0!</v>
          </cell>
          <cell r="E19538" t="str">
            <v>N</v>
          </cell>
        </row>
        <row r="19539">
          <cell r="C19539" t="e">
            <v>#DIV/0!</v>
          </cell>
          <cell r="E19539" t="str">
            <v>N</v>
          </cell>
        </row>
        <row r="19540">
          <cell r="C19540" t="e">
            <v>#DIV/0!</v>
          </cell>
          <cell r="E19540" t="str">
            <v>N</v>
          </cell>
        </row>
        <row r="19541">
          <cell r="C19541" t="e">
            <v>#DIV/0!</v>
          </cell>
          <cell r="E19541" t="str">
            <v>N</v>
          </cell>
        </row>
        <row r="19542">
          <cell r="C19542" t="e">
            <v>#DIV/0!</v>
          </cell>
          <cell r="E19542" t="str">
            <v>N</v>
          </cell>
        </row>
        <row r="19543">
          <cell r="C19543" t="e">
            <v>#DIV/0!</v>
          </cell>
          <cell r="E19543" t="str">
            <v>N</v>
          </cell>
        </row>
        <row r="19544">
          <cell r="C19544" t="e">
            <v>#DIV/0!</v>
          </cell>
          <cell r="E19544" t="str">
            <v>N</v>
          </cell>
        </row>
        <row r="19545">
          <cell r="C19545" t="e">
            <v>#DIV/0!</v>
          </cell>
          <cell r="E19545" t="str">
            <v>N</v>
          </cell>
        </row>
        <row r="19546">
          <cell r="C19546" t="e">
            <v>#DIV/0!</v>
          </cell>
          <cell r="E19546" t="str">
            <v>N</v>
          </cell>
        </row>
        <row r="19547">
          <cell r="C19547" t="e">
            <v>#DIV/0!</v>
          </cell>
          <cell r="E19547" t="str">
            <v>N</v>
          </cell>
        </row>
        <row r="19548">
          <cell r="C19548" t="e">
            <v>#DIV/0!</v>
          </cell>
          <cell r="E19548" t="str">
            <v>N</v>
          </cell>
        </row>
        <row r="19549">
          <cell r="C19549" t="e">
            <v>#DIV/0!</v>
          </cell>
          <cell r="E19549" t="str">
            <v>N</v>
          </cell>
        </row>
        <row r="19550">
          <cell r="C19550" t="e">
            <v>#DIV/0!</v>
          </cell>
          <cell r="E19550" t="str">
            <v>N</v>
          </cell>
        </row>
        <row r="19551">
          <cell r="C19551" t="e">
            <v>#DIV/0!</v>
          </cell>
          <cell r="E19551" t="str">
            <v>N</v>
          </cell>
        </row>
        <row r="19552">
          <cell r="C19552" t="e">
            <v>#DIV/0!</v>
          </cell>
          <cell r="E19552" t="str">
            <v>N</v>
          </cell>
        </row>
        <row r="19553">
          <cell r="C19553" t="e">
            <v>#DIV/0!</v>
          </cell>
          <cell r="E19553" t="str">
            <v>N</v>
          </cell>
        </row>
        <row r="19554">
          <cell r="C19554" t="e">
            <v>#DIV/0!</v>
          </cell>
          <cell r="E19554" t="str">
            <v>N</v>
          </cell>
        </row>
        <row r="19555">
          <cell r="C19555" t="e">
            <v>#DIV/0!</v>
          </cell>
          <cell r="E19555" t="str">
            <v>N</v>
          </cell>
        </row>
        <row r="19556">
          <cell r="C19556" t="e">
            <v>#DIV/0!</v>
          </cell>
          <cell r="E19556" t="str">
            <v>N</v>
          </cell>
        </row>
        <row r="19557">
          <cell r="C19557" t="e">
            <v>#DIV/0!</v>
          </cell>
          <cell r="E19557" t="str">
            <v>N</v>
          </cell>
        </row>
        <row r="19558">
          <cell r="C19558" t="e">
            <v>#DIV/0!</v>
          </cell>
          <cell r="E19558" t="str">
            <v>N</v>
          </cell>
        </row>
        <row r="19559">
          <cell r="C19559" t="e">
            <v>#DIV/0!</v>
          </cell>
          <cell r="E19559" t="str">
            <v>N</v>
          </cell>
        </row>
        <row r="19560">
          <cell r="C19560" t="e">
            <v>#DIV/0!</v>
          </cell>
          <cell r="E19560" t="str">
            <v>N</v>
          </cell>
        </row>
        <row r="19561">
          <cell r="C19561" t="e">
            <v>#DIV/0!</v>
          </cell>
          <cell r="E19561" t="str">
            <v>N</v>
          </cell>
        </row>
        <row r="19562">
          <cell r="C19562" t="e">
            <v>#DIV/0!</v>
          </cell>
          <cell r="E19562" t="str">
            <v>N</v>
          </cell>
        </row>
        <row r="19563">
          <cell r="C19563" t="e">
            <v>#DIV/0!</v>
          </cell>
          <cell r="E19563" t="str">
            <v>N</v>
          </cell>
        </row>
        <row r="19564">
          <cell r="C19564" t="e">
            <v>#DIV/0!</v>
          </cell>
          <cell r="E19564" t="str">
            <v>N</v>
          </cell>
        </row>
        <row r="19565">
          <cell r="C19565" t="e">
            <v>#DIV/0!</v>
          </cell>
          <cell r="E19565" t="str">
            <v>N</v>
          </cell>
        </row>
        <row r="19566">
          <cell r="C19566" t="e">
            <v>#DIV/0!</v>
          </cell>
          <cell r="E19566" t="str">
            <v>N</v>
          </cell>
        </row>
        <row r="19567">
          <cell r="C19567" t="e">
            <v>#DIV/0!</v>
          </cell>
          <cell r="E19567" t="str">
            <v>N</v>
          </cell>
        </row>
        <row r="19568">
          <cell r="C19568" t="e">
            <v>#DIV/0!</v>
          </cell>
          <cell r="E19568" t="str">
            <v>N</v>
          </cell>
        </row>
        <row r="19569">
          <cell r="C19569" t="e">
            <v>#DIV/0!</v>
          </cell>
          <cell r="E19569" t="str">
            <v>N</v>
          </cell>
        </row>
        <row r="19570">
          <cell r="C19570" t="e">
            <v>#DIV/0!</v>
          </cell>
          <cell r="E19570" t="str">
            <v>N</v>
          </cell>
        </row>
        <row r="19571">
          <cell r="C19571" t="e">
            <v>#DIV/0!</v>
          </cell>
          <cell r="E19571" t="str">
            <v>N</v>
          </cell>
        </row>
        <row r="19572">
          <cell r="C19572" t="e">
            <v>#DIV/0!</v>
          </cell>
          <cell r="E19572" t="str">
            <v>N</v>
          </cell>
        </row>
        <row r="19573">
          <cell r="C19573" t="e">
            <v>#DIV/0!</v>
          </cell>
          <cell r="E19573" t="str">
            <v>N</v>
          </cell>
        </row>
        <row r="19574">
          <cell r="C19574" t="e">
            <v>#DIV/0!</v>
          </cell>
          <cell r="E19574" t="str">
            <v>N</v>
          </cell>
        </row>
        <row r="19575">
          <cell r="C19575" t="e">
            <v>#DIV/0!</v>
          </cell>
          <cell r="E19575" t="str">
            <v>N</v>
          </cell>
        </row>
        <row r="19576">
          <cell r="C19576" t="e">
            <v>#DIV/0!</v>
          </cell>
          <cell r="E19576" t="str">
            <v>N</v>
          </cell>
        </row>
        <row r="19577">
          <cell r="C19577" t="e">
            <v>#DIV/0!</v>
          </cell>
          <cell r="E19577" t="str">
            <v>N</v>
          </cell>
        </row>
        <row r="19578">
          <cell r="C19578" t="e">
            <v>#DIV/0!</v>
          </cell>
          <cell r="E19578" t="str">
            <v>N</v>
          </cell>
        </row>
        <row r="19579">
          <cell r="C19579" t="e">
            <v>#DIV/0!</v>
          </cell>
          <cell r="E19579" t="str">
            <v>N</v>
          </cell>
        </row>
        <row r="19580">
          <cell r="C19580" t="e">
            <v>#DIV/0!</v>
          </cell>
          <cell r="E19580" t="str">
            <v>N</v>
          </cell>
        </row>
        <row r="19581">
          <cell r="C19581" t="e">
            <v>#DIV/0!</v>
          </cell>
          <cell r="E19581" t="str">
            <v>N</v>
          </cell>
        </row>
        <row r="19582">
          <cell r="C19582" t="e">
            <v>#DIV/0!</v>
          </cell>
          <cell r="E19582" t="str">
            <v>N</v>
          </cell>
        </row>
        <row r="19583">
          <cell r="C19583" t="e">
            <v>#DIV/0!</v>
          </cell>
          <cell r="E19583" t="str">
            <v>N</v>
          </cell>
        </row>
        <row r="19584">
          <cell r="C19584" t="e">
            <v>#DIV/0!</v>
          </cell>
          <cell r="E19584" t="str">
            <v>N</v>
          </cell>
        </row>
        <row r="19585">
          <cell r="C19585" t="e">
            <v>#DIV/0!</v>
          </cell>
          <cell r="E19585" t="str">
            <v>N</v>
          </cell>
        </row>
        <row r="19586">
          <cell r="C19586" t="e">
            <v>#DIV/0!</v>
          </cell>
          <cell r="E19586" t="str">
            <v>N</v>
          </cell>
        </row>
        <row r="19587">
          <cell r="C19587" t="e">
            <v>#DIV/0!</v>
          </cell>
          <cell r="E19587" t="str">
            <v>N</v>
          </cell>
        </row>
        <row r="19588">
          <cell r="C19588" t="e">
            <v>#DIV/0!</v>
          </cell>
          <cell r="E19588" t="str">
            <v>N</v>
          </cell>
        </row>
        <row r="19589">
          <cell r="C19589" t="e">
            <v>#DIV/0!</v>
          </cell>
          <cell r="E19589" t="str">
            <v>N</v>
          </cell>
        </row>
        <row r="19590">
          <cell r="C19590" t="e">
            <v>#DIV/0!</v>
          </cell>
          <cell r="E19590" t="str">
            <v>N</v>
          </cell>
        </row>
        <row r="19591">
          <cell r="C19591" t="e">
            <v>#DIV/0!</v>
          </cell>
          <cell r="E19591" t="str">
            <v>N</v>
          </cell>
        </row>
        <row r="19592">
          <cell r="C19592" t="e">
            <v>#DIV/0!</v>
          </cell>
          <cell r="E19592" t="str">
            <v>N</v>
          </cell>
        </row>
        <row r="19593">
          <cell r="C19593" t="e">
            <v>#DIV/0!</v>
          </cell>
          <cell r="E19593" t="str">
            <v>N</v>
          </cell>
        </row>
        <row r="19594">
          <cell r="C19594" t="e">
            <v>#DIV/0!</v>
          </cell>
          <cell r="E19594" t="str">
            <v>N</v>
          </cell>
        </row>
        <row r="19595">
          <cell r="C19595" t="e">
            <v>#DIV/0!</v>
          </cell>
          <cell r="E19595" t="str">
            <v>N</v>
          </cell>
        </row>
        <row r="19596">
          <cell r="C19596" t="e">
            <v>#DIV/0!</v>
          </cell>
          <cell r="E19596" t="str">
            <v>N</v>
          </cell>
        </row>
        <row r="19597">
          <cell r="C19597" t="e">
            <v>#DIV/0!</v>
          </cell>
          <cell r="E19597" t="str">
            <v>N</v>
          </cell>
        </row>
        <row r="19598">
          <cell r="C19598" t="e">
            <v>#DIV/0!</v>
          </cell>
          <cell r="E19598" t="str">
            <v>N</v>
          </cell>
        </row>
        <row r="19599">
          <cell r="C19599" t="e">
            <v>#DIV/0!</v>
          </cell>
          <cell r="E19599" t="str">
            <v>N</v>
          </cell>
        </row>
        <row r="19600">
          <cell r="C19600" t="e">
            <v>#DIV/0!</v>
          </cell>
          <cell r="E19600" t="str">
            <v>N</v>
          </cell>
        </row>
        <row r="19601">
          <cell r="C19601" t="e">
            <v>#DIV/0!</v>
          </cell>
          <cell r="E19601" t="str">
            <v>N</v>
          </cell>
        </row>
        <row r="19602">
          <cell r="C19602" t="e">
            <v>#DIV/0!</v>
          </cell>
          <cell r="E19602" t="str">
            <v>N</v>
          </cell>
        </row>
        <row r="19603">
          <cell r="C19603" t="e">
            <v>#DIV/0!</v>
          </cell>
          <cell r="E19603" t="str">
            <v>N</v>
          </cell>
        </row>
        <row r="19604">
          <cell r="C19604" t="e">
            <v>#DIV/0!</v>
          </cell>
          <cell r="E19604" t="str">
            <v>N</v>
          </cell>
        </row>
        <row r="19605">
          <cell r="C19605" t="e">
            <v>#DIV/0!</v>
          </cell>
          <cell r="E19605" t="str">
            <v>N</v>
          </cell>
        </row>
        <row r="19606">
          <cell r="C19606" t="e">
            <v>#DIV/0!</v>
          </cell>
          <cell r="E19606" t="str">
            <v>N</v>
          </cell>
        </row>
        <row r="19607">
          <cell r="C19607" t="e">
            <v>#DIV/0!</v>
          </cell>
          <cell r="E19607" t="str">
            <v>N</v>
          </cell>
        </row>
        <row r="19608">
          <cell r="C19608" t="e">
            <v>#DIV/0!</v>
          </cell>
          <cell r="E19608" t="str">
            <v>N</v>
          </cell>
        </row>
        <row r="19609">
          <cell r="C19609" t="e">
            <v>#DIV/0!</v>
          </cell>
          <cell r="E19609" t="str">
            <v>N</v>
          </cell>
        </row>
        <row r="19610">
          <cell r="C19610" t="e">
            <v>#DIV/0!</v>
          </cell>
          <cell r="E19610" t="str">
            <v>N</v>
          </cell>
        </row>
        <row r="19611">
          <cell r="C19611" t="e">
            <v>#DIV/0!</v>
          </cell>
          <cell r="E19611" t="str">
            <v>N</v>
          </cell>
        </row>
        <row r="19612">
          <cell r="C19612" t="e">
            <v>#DIV/0!</v>
          </cell>
          <cell r="E19612" t="str">
            <v>N</v>
          </cell>
        </row>
        <row r="19613">
          <cell r="C19613" t="e">
            <v>#DIV/0!</v>
          </cell>
          <cell r="E19613" t="str">
            <v>N</v>
          </cell>
        </row>
        <row r="19614">
          <cell r="C19614" t="e">
            <v>#DIV/0!</v>
          </cell>
          <cell r="E19614" t="str">
            <v>N</v>
          </cell>
        </row>
        <row r="19615">
          <cell r="C19615" t="e">
            <v>#DIV/0!</v>
          </cell>
          <cell r="E19615" t="str">
            <v>N</v>
          </cell>
        </row>
        <row r="19616">
          <cell r="C19616" t="e">
            <v>#DIV/0!</v>
          </cell>
          <cell r="E19616" t="str">
            <v>N</v>
          </cell>
        </row>
        <row r="19617">
          <cell r="C19617" t="e">
            <v>#DIV/0!</v>
          </cell>
          <cell r="E19617" t="str">
            <v>N</v>
          </cell>
        </row>
        <row r="19618">
          <cell r="C19618" t="e">
            <v>#DIV/0!</v>
          </cell>
          <cell r="E19618" t="str">
            <v>N</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bídkový list"/>
      <sheetName val="Cenik"/>
    </sheetNames>
    <sheetDataSet>
      <sheetData sheetId="0"/>
      <sheetData sheetId="1">
        <row r="1">
          <cell r="A1" t="str">
            <v>Kód</v>
          </cell>
          <cell r="B1" t="str">
            <v>Popis</v>
          </cell>
          <cell r="C1" t="str">
            <v>Brutto_CZK za MJ</v>
          </cell>
          <cell r="D1" t="str">
            <v>za</v>
          </cell>
          <cell r="E1" t="str">
            <v>MJ</v>
          </cell>
          <cell r="F1" t="str">
            <v xml:space="preserve">Cena </v>
          </cell>
        </row>
        <row r="2">
          <cell r="A2">
            <v>1003038</v>
          </cell>
          <cell r="B2" t="str">
            <v>Upevňovací příchytka...604/3</v>
          </cell>
          <cell r="C2">
            <v>0.64</v>
          </cell>
          <cell r="D2">
            <v>100</v>
          </cell>
          <cell r="E2" t="str">
            <v>KS</v>
          </cell>
          <cell r="F2">
            <v>64</v>
          </cell>
        </row>
        <row r="3">
          <cell r="A3">
            <v>1003046</v>
          </cell>
          <cell r="B3" t="str">
            <v>Upevňovací příchytka...604/4</v>
          </cell>
          <cell r="C3">
            <v>0.65</v>
          </cell>
          <cell r="D3">
            <v>100</v>
          </cell>
          <cell r="E3" t="str">
            <v>KS</v>
          </cell>
          <cell r="F3">
            <v>65</v>
          </cell>
        </row>
        <row r="4">
          <cell r="A4">
            <v>1003054</v>
          </cell>
          <cell r="B4" t="str">
            <v>Upevňovací příchytka...604/5</v>
          </cell>
          <cell r="C4">
            <v>0.66</v>
          </cell>
          <cell r="D4">
            <v>100</v>
          </cell>
          <cell r="E4" t="str">
            <v>KS</v>
          </cell>
          <cell r="F4">
            <v>66</v>
          </cell>
        </row>
        <row r="5">
          <cell r="A5">
            <v>1003062</v>
          </cell>
          <cell r="B5" t="str">
            <v>Upevňovací příchytka...604/6</v>
          </cell>
          <cell r="C5">
            <v>0.69</v>
          </cell>
          <cell r="D5">
            <v>100</v>
          </cell>
          <cell r="E5" t="str">
            <v>KS</v>
          </cell>
          <cell r="F5">
            <v>69</v>
          </cell>
        </row>
        <row r="6">
          <cell r="A6">
            <v>1003070</v>
          </cell>
          <cell r="B6" t="str">
            <v>Upevňovací příchytka...604/7</v>
          </cell>
          <cell r="C6">
            <v>0.71</v>
          </cell>
          <cell r="D6">
            <v>100</v>
          </cell>
          <cell r="E6" t="str">
            <v>KS</v>
          </cell>
          <cell r="F6">
            <v>71</v>
          </cell>
        </row>
        <row r="7">
          <cell r="A7">
            <v>1003089</v>
          </cell>
          <cell r="B7" t="str">
            <v>Upevňovací příchytka...604/8</v>
          </cell>
          <cell r="C7">
            <v>0.72</v>
          </cell>
          <cell r="D7">
            <v>100</v>
          </cell>
          <cell r="E7" t="str">
            <v>KS</v>
          </cell>
          <cell r="F7">
            <v>72</v>
          </cell>
        </row>
        <row r="8">
          <cell r="A8">
            <v>1003097</v>
          </cell>
          <cell r="B8" t="str">
            <v>Upevňovací příchytka...604/9</v>
          </cell>
          <cell r="C8">
            <v>0.74</v>
          </cell>
          <cell r="D8">
            <v>100</v>
          </cell>
          <cell r="E8" t="str">
            <v>KS</v>
          </cell>
          <cell r="F8">
            <v>74</v>
          </cell>
        </row>
        <row r="9">
          <cell r="A9">
            <v>1003100</v>
          </cell>
          <cell r="B9" t="str">
            <v>Upevňovací příchytka...604/10</v>
          </cell>
          <cell r="C9">
            <v>0.76</v>
          </cell>
          <cell r="D9">
            <v>100</v>
          </cell>
          <cell r="E9" t="str">
            <v>KS</v>
          </cell>
          <cell r="F9">
            <v>76</v>
          </cell>
        </row>
        <row r="10">
          <cell r="A10">
            <v>1003119</v>
          </cell>
          <cell r="B10" t="str">
            <v>Upevňovací příchytka...604/11</v>
          </cell>
          <cell r="C10">
            <v>1.1599999999999999</v>
          </cell>
          <cell r="D10">
            <v>100</v>
          </cell>
          <cell r="E10" t="str">
            <v>KS</v>
          </cell>
          <cell r="F10">
            <v>116</v>
          </cell>
        </row>
        <row r="11">
          <cell r="A11">
            <v>1003127</v>
          </cell>
          <cell r="B11" t="str">
            <v>Upevňovací příchytka...604/12</v>
          </cell>
          <cell r="C11">
            <v>1.59</v>
          </cell>
          <cell r="D11">
            <v>100</v>
          </cell>
          <cell r="E11" t="str">
            <v>KS</v>
          </cell>
          <cell r="F11">
            <v>159</v>
          </cell>
        </row>
        <row r="12">
          <cell r="A12">
            <v>1003135</v>
          </cell>
          <cell r="B12" t="str">
            <v>Upevňovací příchytka...604/13</v>
          </cell>
          <cell r="C12">
            <v>1.63</v>
          </cell>
          <cell r="D12">
            <v>100</v>
          </cell>
          <cell r="E12" t="str">
            <v>KS</v>
          </cell>
          <cell r="F12">
            <v>163</v>
          </cell>
        </row>
        <row r="13">
          <cell r="A13">
            <v>1003178</v>
          </cell>
          <cell r="B13" t="str">
            <v>Upevňovací příchytka...604/16</v>
          </cell>
          <cell r="C13">
            <v>1.72</v>
          </cell>
          <cell r="D13">
            <v>100</v>
          </cell>
          <cell r="E13" t="str">
            <v>KS</v>
          </cell>
          <cell r="F13">
            <v>172</v>
          </cell>
        </row>
        <row r="14">
          <cell r="A14">
            <v>1003194</v>
          </cell>
          <cell r="B14" t="str">
            <v>Upevňovací příchytka...604/19</v>
          </cell>
          <cell r="C14">
            <v>1.87</v>
          </cell>
          <cell r="D14">
            <v>100</v>
          </cell>
          <cell r="E14" t="str">
            <v>KS</v>
          </cell>
          <cell r="F14">
            <v>187</v>
          </cell>
        </row>
        <row r="15">
          <cell r="A15">
            <v>1003208</v>
          </cell>
          <cell r="B15" t="str">
            <v>Upevňovací příchytka...604/20</v>
          </cell>
          <cell r="C15">
            <v>1.93</v>
          </cell>
          <cell r="D15">
            <v>100</v>
          </cell>
          <cell r="E15" t="str">
            <v>KS</v>
          </cell>
          <cell r="F15">
            <v>193</v>
          </cell>
        </row>
        <row r="16">
          <cell r="A16">
            <v>1003216</v>
          </cell>
          <cell r="B16" t="str">
            <v>Upevňovací příchytka...604/21</v>
          </cell>
          <cell r="C16">
            <v>2.13</v>
          </cell>
          <cell r="D16">
            <v>100</v>
          </cell>
          <cell r="E16" t="str">
            <v>KS</v>
          </cell>
          <cell r="F16">
            <v>213</v>
          </cell>
        </row>
        <row r="17">
          <cell r="A17">
            <v>1003232</v>
          </cell>
          <cell r="B17" t="str">
            <v>Upevňovací příchytka...604/23</v>
          </cell>
          <cell r="C17">
            <v>2.2799999999999998</v>
          </cell>
          <cell r="D17">
            <v>100</v>
          </cell>
          <cell r="E17" t="str">
            <v>KS</v>
          </cell>
          <cell r="F17">
            <v>228</v>
          </cell>
        </row>
        <row r="18">
          <cell r="A18">
            <v>1003259</v>
          </cell>
          <cell r="B18" t="str">
            <v>Upevňovací příchytka...604/25</v>
          </cell>
          <cell r="C18">
            <v>2.35</v>
          </cell>
          <cell r="D18">
            <v>100</v>
          </cell>
          <cell r="E18" t="str">
            <v>KS</v>
          </cell>
          <cell r="F18">
            <v>235</v>
          </cell>
        </row>
        <row r="19">
          <cell r="A19">
            <v>1003283</v>
          </cell>
          <cell r="B19" t="str">
            <v>Upevňovací příchytka...604/28</v>
          </cell>
          <cell r="C19">
            <v>2.4500000000000002</v>
          </cell>
          <cell r="D19">
            <v>100</v>
          </cell>
          <cell r="E19" t="str">
            <v>KS</v>
          </cell>
          <cell r="F19">
            <v>245</v>
          </cell>
        </row>
        <row r="20">
          <cell r="A20">
            <v>1003321</v>
          </cell>
          <cell r="B20" t="str">
            <v>Upevňovací příchytka...604/32</v>
          </cell>
          <cell r="C20">
            <v>3.83</v>
          </cell>
          <cell r="D20">
            <v>100</v>
          </cell>
          <cell r="E20" t="str">
            <v>KS</v>
          </cell>
          <cell r="F20">
            <v>383</v>
          </cell>
        </row>
        <row r="21">
          <cell r="A21">
            <v>1003356</v>
          </cell>
          <cell r="B21" t="str">
            <v>Upevňovací příchytka...604/35</v>
          </cell>
          <cell r="C21">
            <v>4.08</v>
          </cell>
          <cell r="D21">
            <v>100</v>
          </cell>
          <cell r="E21" t="str">
            <v>KS</v>
          </cell>
          <cell r="F21">
            <v>408</v>
          </cell>
        </row>
        <row r="22">
          <cell r="A22">
            <v>1003372</v>
          </cell>
          <cell r="B22" t="str">
            <v>Upevňovací příchytka...604/37</v>
          </cell>
          <cell r="C22">
            <v>4.42</v>
          </cell>
          <cell r="D22">
            <v>100</v>
          </cell>
          <cell r="E22" t="str">
            <v>KS</v>
          </cell>
          <cell r="F22">
            <v>442</v>
          </cell>
        </row>
        <row r="23">
          <cell r="A23">
            <v>1003402</v>
          </cell>
          <cell r="B23" t="str">
            <v>Upevňovací příchytka...604/40</v>
          </cell>
          <cell r="C23">
            <v>15.86</v>
          </cell>
          <cell r="D23">
            <v>100</v>
          </cell>
          <cell r="E23" t="str">
            <v>KS</v>
          </cell>
          <cell r="F23">
            <v>1586</v>
          </cell>
        </row>
        <row r="24">
          <cell r="A24">
            <v>1003461</v>
          </cell>
          <cell r="B24" t="str">
            <v>Upevňovací příchytka...604/47</v>
          </cell>
          <cell r="C24">
            <v>15.59</v>
          </cell>
          <cell r="D24">
            <v>100</v>
          </cell>
          <cell r="E24" t="str">
            <v>KS</v>
          </cell>
          <cell r="F24">
            <v>1559</v>
          </cell>
        </row>
        <row r="25">
          <cell r="A25">
            <v>1004166</v>
          </cell>
          <cell r="B25" t="str">
            <v>Upevňovací příchytka...604/2X16</v>
          </cell>
          <cell r="C25">
            <v>3.52</v>
          </cell>
          <cell r="D25">
            <v>100</v>
          </cell>
          <cell r="E25" t="str">
            <v>KS</v>
          </cell>
          <cell r="F25">
            <v>352</v>
          </cell>
        </row>
        <row r="26">
          <cell r="A26">
            <v>1004190</v>
          </cell>
          <cell r="B26" t="str">
            <v>Upevňovací příchytka...604/2X19</v>
          </cell>
          <cell r="C26">
            <v>3.7</v>
          </cell>
          <cell r="D26">
            <v>100</v>
          </cell>
          <cell r="E26" t="str">
            <v>KS</v>
          </cell>
          <cell r="F26">
            <v>370</v>
          </cell>
        </row>
        <row r="27">
          <cell r="A27">
            <v>1004212</v>
          </cell>
          <cell r="B27" t="str">
            <v>Upevňovací příchytka...604/2X21</v>
          </cell>
          <cell r="C27">
            <v>5.1100000000000003</v>
          </cell>
          <cell r="D27">
            <v>100</v>
          </cell>
          <cell r="E27" t="str">
            <v>KS</v>
          </cell>
          <cell r="F27">
            <v>511</v>
          </cell>
        </row>
        <row r="28">
          <cell r="A28">
            <v>1004298</v>
          </cell>
          <cell r="B28" t="str">
            <v>Upevňovací příchytka...604/2X28</v>
          </cell>
          <cell r="C28">
            <v>5.95</v>
          </cell>
          <cell r="D28">
            <v>100</v>
          </cell>
          <cell r="E28" t="str">
            <v>KS</v>
          </cell>
          <cell r="F28">
            <v>595</v>
          </cell>
        </row>
        <row r="29">
          <cell r="A29">
            <v>1009028</v>
          </cell>
          <cell r="B29" t="str">
            <v>Upevňovací příchytka...1015/5</v>
          </cell>
          <cell r="C29">
            <v>2.27</v>
          </cell>
          <cell r="D29">
            <v>100</v>
          </cell>
          <cell r="E29" t="str">
            <v>KS</v>
          </cell>
          <cell r="F29">
            <v>227</v>
          </cell>
        </row>
        <row r="30">
          <cell r="A30">
            <v>1009036</v>
          </cell>
          <cell r="B30" t="str">
            <v>Upevňovací příchytka...1015/6</v>
          </cell>
          <cell r="C30">
            <v>2.02</v>
          </cell>
          <cell r="D30">
            <v>100</v>
          </cell>
          <cell r="E30" t="str">
            <v>KS</v>
          </cell>
          <cell r="F30">
            <v>202</v>
          </cell>
        </row>
        <row r="31">
          <cell r="A31">
            <v>1009044</v>
          </cell>
          <cell r="B31" t="str">
            <v>Upevňovací příchytka...1015/7</v>
          </cell>
          <cell r="C31">
            <v>2.34</v>
          </cell>
          <cell r="D31">
            <v>100</v>
          </cell>
          <cell r="E31" t="str">
            <v>KS</v>
          </cell>
          <cell r="F31">
            <v>234</v>
          </cell>
        </row>
        <row r="32">
          <cell r="A32">
            <v>1009052</v>
          </cell>
          <cell r="B32" t="str">
            <v>Upevňovací příchytka...1015/8</v>
          </cell>
          <cell r="C32">
            <v>3.09</v>
          </cell>
          <cell r="D32">
            <v>100</v>
          </cell>
          <cell r="E32" t="str">
            <v>KS</v>
          </cell>
          <cell r="F32">
            <v>309</v>
          </cell>
        </row>
        <row r="33">
          <cell r="A33">
            <v>1009060</v>
          </cell>
          <cell r="B33" t="str">
            <v>Upevňovací příchytka...1015/9</v>
          </cell>
          <cell r="C33">
            <v>3.08</v>
          </cell>
          <cell r="D33">
            <v>100</v>
          </cell>
          <cell r="E33" t="str">
            <v>KS</v>
          </cell>
          <cell r="F33">
            <v>308</v>
          </cell>
        </row>
        <row r="34">
          <cell r="A34">
            <v>1009079</v>
          </cell>
          <cell r="B34" t="str">
            <v>Upevňovací příchytka...1015/10</v>
          </cell>
          <cell r="C34">
            <v>2.2200000000000002</v>
          </cell>
          <cell r="D34">
            <v>100</v>
          </cell>
          <cell r="E34" t="str">
            <v>KS</v>
          </cell>
          <cell r="F34">
            <v>222</v>
          </cell>
        </row>
        <row r="35">
          <cell r="A35">
            <v>1009087</v>
          </cell>
          <cell r="B35" t="str">
            <v>Upevňovací příchytka...1015/11</v>
          </cell>
          <cell r="C35">
            <v>2.39</v>
          </cell>
          <cell r="D35">
            <v>100</v>
          </cell>
          <cell r="E35" t="str">
            <v>KS</v>
          </cell>
          <cell r="F35">
            <v>239</v>
          </cell>
        </row>
        <row r="36">
          <cell r="A36">
            <v>1009109</v>
          </cell>
          <cell r="B36" t="str">
            <v>Upevňovací příchytka...1015/12</v>
          </cell>
          <cell r="C36">
            <v>2.4300000000000002</v>
          </cell>
          <cell r="D36">
            <v>100</v>
          </cell>
          <cell r="E36" t="str">
            <v>KS</v>
          </cell>
          <cell r="F36">
            <v>243</v>
          </cell>
        </row>
        <row r="37">
          <cell r="A37">
            <v>1009117</v>
          </cell>
          <cell r="B37" t="str">
            <v>Upevňovací příchytka...1015/13</v>
          </cell>
          <cell r="C37">
            <v>2.4500000000000002</v>
          </cell>
          <cell r="D37">
            <v>100</v>
          </cell>
          <cell r="E37" t="str">
            <v>KS</v>
          </cell>
          <cell r="F37">
            <v>245</v>
          </cell>
        </row>
        <row r="38">
          <cell r="A38">
            <v>1009168</v>
          </cell>
          <cell r="B38" t="str">
            <v>Upevňovací příchytka...1015/14</v>
          </cell>
          <cell r="C38">
            <v>2.6</v>
          </cell>
          <cell r="D38">
            <v>100</v>
          </cell>
          <cell r="E38" t="str">
            <v>KS</v>
          </cell>
          <cell r="F38">
            <v>260</v>
          </cell>
        </row>
        <row r="39">
          <cell r="A39">
            <v>1009184</v>
          </cell>
          <cell r="B39" t="str">
            <v>Upevňovací příchytka...1015/15</v>
          </cell>
          <cell r="C39">
            <v>2.65</v>
          </cell>
          <cell r="D39">
            <v>100</v>
          </cell>
          <cell r="E39" t="str">
            <v>KS</v>
          </cell>
          <cell r="F39">
            <v>265</v>
          </cell>
        </row>
        <row r="40">
          <cell r="A40">
            <v>1009192</v>
          </cell>
          <cell r="B40" t="str">
            <v>Upevňovací příchytka...1015/16</v>
          </cell>
          <cell r="C40">
            <v>2.74</v>
          </cell>
          <cell r="D40">
            <v>100</v>
          </cell>
          <cell r="E40" t="str">
            <v>KS</v>
          </cell>
          <cell r="F40">
            <v>274</v>
          </cell>
        </row>
        <row r="41">
          <cell r="A41">
            <v>1009214</v>
          </cell>
          <cell r="B41" t="str">
            <v>Upevňovací příchytka...1015/18</v>
          </cell>
          <cell r="C41">
            <v>3.01</v>
          </cell>
          <cell r="D41">
            <v>100</v>
          </cell>
          <cell r="E41" t="str">
            <v>KS</v>
          </cell>
          <cell r="F41">
            <v>301</v>
          </cell>
        </row>
        <row r="42">
          <cell r="A42">
            <v>1009230</v>
          </cell>
          <cell r="B42" t="str">
            <v>Upevňovací příchytka...1015/20</v>
          </cell>
          <cell r="C42">
            <v>2.87</v>
          </cell>
          <cell r="D42">
            <v>100</v>
          </cell>
          <cell r="E42" t="str">
            <v>KS</v>
          </cell>
          <cell r="F42">
            <v>287</v>
          </cell>
        </row>
        <row r="43">
          <cell r="A43">
            <v>1009362</v>
          </cell>
          <cell r="B43" t="str">
            <v>Upevňovací příchytka...1015/28</v>
          </cell>
          <cell r="C43">
            <v>3.67</v>
          </cell>
          <cell r="D43">
            <v>100</v>
          </cell>
          <cell r="E43" t="str">
            <v>KS</v>
          </cell>
          <cell r="F43">
            <v>367</v>
          </cell>
        </row>
        <row r="44">
          <cell r="A44">
            <v>1009427</v>
          </cell>
          <cell r="B44" t="str">
            <v>Upevňovací příchytka...1015/25</v>
          </cell>
          <cell r="C44">
            <v>3.31</v>
          </cell>
          <cell r="D44">
            <v>100</v>
          </cell>
          <cell r="E44" t="str">
            <v>KS</v>
          </cell>
          <cell r="F44">
            <v>331</v>
          </cell>
        </row>
        <row r="45">
          <cell r="A45">
            <v>1011154</v>
          </cell>
          <cell r="B45" t="str">
            <v>Příchytka...1015/2X20</v>
          </cell>
          <cell r="C45">
            <v>12.66</v>
          </cell>
          <cell r="D45">
            <v>100</v>
          </cell>
          <cell r="E45" t="str">
            <v>KS</v>
          </cell>
          <cell r="F45">
            <v>1266</v>
          </cell>
        </row>
        <row r="46">
          <cell r="A46">
            <v>1014005</v>
          </cell>
          <cell r="B46" t="str">
            <v>Upevňovací příchytka...822/6</v>
          </cell>
          <cell r="C46">
            <v>3.2</v>
          </cell>
          <cell r="D46">
            <v>100</v>
          </cell>
          <cell r="E46" t="str">
            <v>KS</v>
          </cell>
          <cell r="F46">
            <v>320</v>
          </cell>
        </row>
        <row r="47">
          <cell r="A47">
            <v>1014013</v>
          </cell>
          <cell r="B47" t="str">
            <v>Upevňovací příchytka...822/10</v>
          </cell>
          <cell r="C47">
            <v>4.2699999999999996</v>
          </cell>
          <cell r="D47">
            <v>100</v>
          </cell>
          <cell r="E47" t="str">
            <v>KS</v>
          </cell>
          <cell r="F47">
            <v>427</v>
          </cell>
        </row>
        <row r="48">
          <cell r="A48">
            <v>1014021</v>
          </cell>
          <cell r="B48" t="str">
            <v>Upevňovací příchytka...822/12</v>
          </cell>
          <cell r="C48">
            <v>4.3099999999999996</v>
          </cell>
          <cell r="D48">
            <v>100</v>
          </cell>
          <cell r="E48" t="str">
            <v>KS</v>
          </cell>
          <cell r="F48">
            <v>431</v>
          </cell>
        </row>
        <row r="49">
          <cell r="A49">
            <v>1014048</v>
          </cell>
          <cell r="B49" t="str">
            <v>Upevňovací příchytka...822/14</v>
          </cell>
          <cell r="C49">
            <v>4.47</v>
          </cell>
          <cell r="D49">
            <v>100</v>
          </cell>
          <cell r="E49" t="str">
            <v>KS</v>
          </cell>
          <cell r="F49">
            <v>447</v>
          </cell>
        </row>
        <row r="50">
          <cell r="A50">
            <v>1014099</v>
          </cell>
          <cell r="B50" t="str">
            <v>Upevňovací příchytka...822/M16</v>
          </cell>
          <cell r="C50">
            <v>4.21</v>
          </cell>
          <cell r="D50">
            <v>100</v>
          </cell>
          <cell r="E50" t="str">
            <v>KS</v>
          </cell>
          <cell r="F50">
            <v>421</v>
          </cell>
        </row>
        <row r="51">
          <cell r="A51">
            <v>1014110</v>
          </cell>
          <cell r="B51" t="str">
            <v>Upevňovací příchytka...822/PG11</v>
          </cell>
          <cell r="C51">
            <v>5.77</v>
          </cell>
          <cell r="D51">
            <v>100</v>
          </cell>
          <cell r="E51" t="str">
            <v>KS</v>
          </cell>
          <cell r="F51">
            <v>577</v>
          </cell>
        </row>
        <row r="52">
          <cell r="A52">
            <v>1014137</v>
          </cell>
          <cell r="B52" t="str">
            <v>Upevňovací příchytka...822/M20</v>
          </cell>
          <cell r="C52">
            <v>6.57</v>
          </cell>
          <cell r="D52">
            <v>100</v>
          </cell>
          <cell r="E52" t="str">
            <v>KS</v>
          </cell>
          <cell r="F52">
            <v>657</v>
          </cell>
        </row>
        <row r="53">
          <cell r="A53">
            <v>1014161</v>
          </cell>
          <cell r="B53" t="str">
            <v>Upevňovací příchytka...822/PG16</v>
          </cell>
          <cell r="C53">
            <v>5.81</v>
          </cell>
          <cell r="D53">
            <v>100</v>
          </cell>
          <cell r="E53" t="str">
            <v>KS</v>
          </cell>
          <cell r="F53">
            <v>581</v>
          </cell>
        </row>
        <row r="54">
          <cell r="A54">
            <v>1014218</v>
          </cell>
          <cell r="B54" t="str">
            <v>Upevňovací příchytka...822/PG21</v>
          </cell>
          <cell r="C54">
            <v>11.68</v>
          </cell>
          <cell r="D54">
            <v>100</v>
          </cell>
          <cell r="E54" t="str">
            <v>KS</v>
          </cell>
          <cell r="F54">
            <v>1168</v>
          </cell>
        </row>
        <row r="55">
          <cell r="A55">
            <v>1014293</v>
          </cell>
          <cell r="B55" t="str">
            <v>Upevňovací příchytka...822/PG29</v>
          </cell>
          <cell r="C55">
            <v>14.53</v>
          </cell>
          <cell r="D55">
            <v>100</v>
          </cell>
          <cell r="E55" t="str">
            <v>KS</v>
          </cell>
          <cell r="F55">
            <v>1453</v>
          </cell>
        </row>
        <row r="56">
          <cell r="A56">
            <v>1014366</v>
          </cell>
          <cell r="B56" t="str">
            <v>Upevňovací příchytka...822/PG36</v>
          </cell>
          <cell r="C56">
            <v>19.39</v>
          </cell>
          <cell r="D56">
            <v>100</v>
          </cell>
          <cell r="E56" t="str">
            <v>KS</v>
          </cell>
          <cell r="F56">
            <v>1939</v>
          </cell>
        </row>
        <row r="57">
          <cell r="A57">
            <v>1014501</v>
          </cell>
          <cell r="B57" t="str">
            <v>Upevňovací příchytka...822/M25</v>
          </cell>
          <cell r="C57">
            <v>8.3699999999999992</v>
          </cell>
          <cell r="D57">
            <v>100</v>
          </cell>
          <cell r="E57" t="str">
            <v>KS</v>
          </cell>
          <cell r="F57">
            <v>837</v>
          </cell>
        </row>
        <row r="58">
          <cell r="A58">
            <v>1014528</v>
          </cell>
          <cell r="B58" t="str">
            <v>Upevňovací příchytka...822/M32</v>
          </cell>
          <cell r="C58">
            <v>13.73</v>
          </cell>
          <cell r="D58">
            <v>100</v>
          </cell>
          <cell r="E58" t="str">
            <v>KS</v>
          </cell>
          <cell r="F58">
            <v>1373</v>
          </cell>
        </row>
        <row r="59">
          <cell r="A59">
            <v>1014536</v>
          </cell>
          <cell r="B59" t="str">
            <v>Upevňovací příchytka...822/M40</v>
          </cell>
          <cell r="C59">
            <v>17.86</v>
          </cell>
          <cell r="D59">
            <v>100</v>
          </cell>
          <cell r="E59" t="str">
            <v>KS</v>
          </cell>
          <cell r="F59">
            <v>1786</v>
          </cell>
        </row>
        <row r="60">
          <cell r="A60">
            <v>1014544</v>
          </cell>
          <cell r="B60" t="str">
            <v>Upevňovací příchytka...822/M50</v>
          </cell>
          <cell r="C60">
            <v>29.06</v>
          </cell>
          <cell r="D60">
            <v>100</v>
          </cell>
          <cell r="E60" t="str">
            <v>KS</v>
          </cell>
          <cell r="F60">
            <v>2906</v>
          </cell>
        </row>
        <row r="61">
          <cell r="A61">
            <v>1014552</v>
          </cell>
          <cell r="B61" t="str">
            <v>Upevňovací příchytka...822/M63</v>
          </cell>
          <cell r="C61">
            <v>30.96</v>
          </cell>
          <cell r="D61">
            <v>100</v>
          </cell>
          <cell r="E61" t="str">
            <v>KS</v>
          </cell>
          <cell r="F61">
            <v>3096</v>
          </cell>
        </row>
        <row r="62">
          <cell r="A62">
            <v>1014765</v>
          </cell>
          <cell r="B62" t="str">
            <v>Upevňovací příchytka...822/M20VA</v>
          </cell>
          <cell r="C62">
            <v>23.15</v>
          </cell>
          <cell r="D62">
            <v>100</v>
          </cell>
          <cell r="E62" t="str">
            <v>KS</v>
          </cell>
          <cell r="F62">
            <v>2315</v>
          </cell>
        </row>
        <row r="63">
          <cell r="A63">
            <v>1015117</v>
          </cell>
          <cell r="B63" t="str">
            <v>Upevňovací příchytka...823/PG11</v>
          </cell>
          <cell r="C63">
            <v>8.35</v>
          </cell>
          <cell r="D63">
            <v>100</v>
          </cell>
          <cell r="E63" t="str">
            <v>KS</v>
          </cell>
          <cell r="F63">
            <v>835</v>
          </cell>
        </row>
        <row r="64">
          <cell r="A64">
            <v>1015133</v>
          </cell>
          <cell r="B64" t="str">
            <v>Upevňovací příchytka...823/M20</v>
          </cell>
          <cell r="C64">
            <v>9.7899999999999991</v>
          </cell>
          <cell r="D64">
            <v>100</v>
          </cell>
          <cell r="E64" t="str">
            <v>KS</v>
          </cell>
          <cell r="F64">
            <v>979</v>
          </cell>
        </row>
        <row r="65">
          <cell r="A65">
            <v>1015168</v>
          </cell>
          <cell r="B65" t="str">
            <v>Upevňovací příchytka...823/PG16</v>
          </cell>
          <cell r="C65">
            <v>10.029999999999999</v>
          </cell>
          <cell r="D65">
            <v>100</v>
          </cell>
          <cell r="E65" t="str">
            <v>KS</v>
          </cell>
          <cell r="F65">
            <v>1003</v>
          </cell>
        </row>
        <row r="66">
          <cell r="A66">
            <v>1015214</v>
          </cell>
          <cell r="B66" t="str">
            <v>Upevňovací příchytka...823/PG21</v>
          </cell>
          <cell r="C66">
            <v>16.440000000000001</v>
          </cell>
          <cell r="D66">
            <v>100</v>
          </cell>
          <cell r="E66" t="str">
            <v>KS</v>
          </cell>
          <cell r="F66">
            <v>1644</v>
          </cell>
        </row>
        <row r="67">
          <cell r="A67">
            <v>1015303</v>
          </cell>
          <cell r="B67" t="str">
            <v>Upevňovací příchytka...823/PG29</v>
          </cell>
          <cell r="C67">
            <v>24.02</v>
          </cell>
          <cell r="D67">
            <v>100</v>
          </cell>
          <cell r="E67" t="str">
            <v>KS</v>
          </cell>
          <cell r="F67">
            <v>2402</v>
          </cell>
        </row>
        <row r="68">
          <cell r="A68">
            <v>1015362</v>
          </cell>
          <cell r="B68" t="str">
            <v>Upevňovací příchytka...823/PG36</v>
          </cell>
          <cell r="C68">
            <v>32.08</v>
          </cell>
          <cell r="D68">
            <v>100</v>
          </cell>
          <cell r="E68" t="str">
            <v>KS</v>
          </cell>
          <cell r="F68">
            <v>3208</v>
          </cell>
        </row>
        <row r="69">
          <cell r="A69">
            <v>1015427</v>
          </cell>
          <cell r="B69" t="str">
            <v>Upevňovací příchytka...823/PG42</v>
          </cell>
          <cell r="C69">
            <v>34.68</v>
          </cell>
          <cell r="D69">
            <v>100</v>
          </cell>
          <cell r="E69" t="str">
            <v>KS</v>
          </cell>
          <cell r="F69">
            <v>3468</v>
          </cell>
        </row>
        <row r="70">
          <cell r="A70">
            <v>1015486</v>
          </cell>
          <cell r="B70" t="str">
            <v>Upevňovací příchytka...823/PG48</v>
          </cell>
          <cell r="C70">
            <v>34.04</v>
          </cell>
          <cell r="D70">
            <v>100</v>
          </cell>
          <cell r="E70" t="str">
            <v>KS</v>
          </cell>
          <cell r="F70">
            <v>3404</v>
          </cell>
        </row>
        <row r="71">
          <cell r="A71">
            <v>1015494</v>
          </cell>
          <cell r="B71" t="str">
            <v>Upevňovací příchytka...823/M25</v>
          </cell>
          <cell r="C71">
            <v>22.38</v>
          </cell>
          <cell r="D71">
            <v>100</v>
          </cell>
          <cell r="E71" t="str">
            <v>KS</v>
          </cell>
          <cell r="F71">
            <v>2238</v>
          </cell>
        </row>
        <row r="72">
          <cell r="A72">
            <v>1015496</v>
          </cell>
          <cell r="B72" t="str">
            <v>Upevňovací příchytka...823/M32</v>
          </cell>
          <cell r="C72">
            <v>24.07</v>
          </cell>
          <cell r="D72">
            <v>100</v>
          </cell>
          <cell r="E72" t="str">
            <v>KS</v>
          </cell>
          <cell r="F72">
            <v>2407</v>
          </cell>
        </row>
        <row r="73">
          <cell r="A73">
            <v>1015498</v>
          </cell>
          <cell r="B73" t="str">
            <v>Upevňovací příchytka...823/M40</v>
          </cell>
          <cell r="C73">
            <v>26.95</v>
          </cell>
          <cell r="D73">
            <v>100</v>
          </cell>
          <cell r="E73" t="str">
            <v>KS</v>
          </cell>
          <cell r="F73">
            <v>2695</v>
          </cell>
        </row>
        <row r="74">
          <cell r="A74">
            <v>1015500</v>
          </cell>
          <cell r="B74" t="str">
            <v>Upevňovací příchytka...823/M50</v>
          </cell>
          <cell r="C74">
            <v>31.41</v>
          </cell>
          <cell r="D74">
            <v>100</v>
          </cell>
          <cell r="E74" t="str">
            <v>KS</v>
          </cell>
          <cell r="F74">
            <v>3141</v>
          </cell>
        </row>
        <row r="75">
          <cell r="A75">
            <v>1015508</v>
          </cell>
          <cell r="B75" t="str">
            <v>Upevňovací příchytka...823/M63</v>
          </cell>
          <cell r="C75">
            <v>33.43</v>
          </cell>
          <cell r="D75">
            <v>100</v>
          </cell>
          <cell r="E75" t="str">
            <v>KS</v>
          </cell>
          <cell r="F75">
            <v>3343</v>
          </cell>
        </row>
        <row r="76">
          <cell r="A76">
            <v>1018078</v>
          </cell>
          <cell r="B76" t="str">
            <v>Upevňovací příchytka...605/7</v>
          </cell>
          <cell r="C76">
            <v>1.63</v>
          </cell>
          <cell r="D76">
            <v>100</v>
          </cell>
          <cell r="E76" t="str">
            <v>KS</v>
          </cell>
          <cell r="F76">
            <v>163</v>
          </cell>
        </row>
        <row r="77">
          <cell r="A77">
            <v>1018086</v>
          </cell>
          <cell r="B77" t="str">
            <v>Upevňovací příchytka...605/8</v>
          </cell>
          <cell r="C77">
            <v>1.51</v>
          </cell>
          <cell r="D77">
            <v>100</v>
          </cell>
          <cell r="E77" t="str">
            <v>KS</v>
          </cell>
          <cell r="F77">
            <v>151</v>
          </cell>
        </row>
        <row r="78">
          <cell r="A78">
            <v>1018094</v>
          </cell>
          <cell r="B78" t="str">
            <v>Upevňovací příchytka...605/9</v>
          </cell>
          <cell r="C78">
            <v>1.39</v>
          </cell>
          <cell r="D78">
            <v>100</v>
          </cell>
          <cell r="E78" t="str">
            <v>KS</v>
          </cell>
          <cell r="F78">
            <v>139</v>
          </cell>
        </row>
        <row r="79">
          <cell r="A79">
            <v>1018108</v>
          </cell>
          <cell r="B79" t="str">
            <v>Upevňovací příchytka...605/10</v>
          </cell>
          <cell r="C79">
            <v>2.14</v>
          </cell>
          <cell r="D79">
            <v>100</v>
          </cell>
          <cell r="E79" t="str">
            <v>KS</v>
          </cell>
          <cell r="F79">
            <v>214</v>
          </cell>
        </row>
        <row r="80">
          <cell r="A80">
            <v>1018116</v>
          </cell>
          <cell r="B80" t="str">
            <v>Upevňovací příchytka...605/11</v>
          </cell>
          <cell r="C80">
            <v>1.56</v>
          </cell>
          <cell r="D80">
            <v>100</v>
          </cell>
          <cell r="E80" t="str">
            <v>KS</v>
          </cell>
          <cell r="F80">
            <v>156</v>
          </cell>
        </row>
        <row r="81">
          <cell r="A81">
            <v>1018124</v>
          </cell>
          <cell r="B81" t="str">
            <v>Upevňovací příchytka...605/12</v>
          </cell>
          <cell r="C81">
            <v>1.79</v>
          </cell>
          <cell r="D81">
            <v>100</v>
          </cell>
          <cell r="E81" t="str">
            <v>KS</v>
          </cell>
          <cell r="F81">
            <v>179</v>
          </cell>
        </row>
        <row r="82">
          <cell r="A82">
            <v>1018132</v>
          </cell>
          <cell r="B82" t="str">
            <v>Upevňovací příchytka...605/13</v>
          </cell>
          <cell r="C82">
            <v>2.13</v>
          </cell>
          <cell r="D82">
            <v>100</v>
          </cell>
          <cell r="E82" t="str">
            <v>KS</v>
          </cell>
          <cell r="F82">
            <v>213</v>
          </cell>
        </row>
        <row r="83">
          <cell r="A83">
            <v>1018140</v>
          </cell>
          <cell r="B83" t="str">
            <v>Upevňovací příchytka...605/14</v>
          </cell>
          <cell r="C83">
            <v>2.6</v>
          </cell>
          <cell r="D83">
            <v>100</v>
          </cell>
          <cell r="E83" t="str">
            <v>KS</v>
          </cell>
          <cell r="F83">
            <v>260</v>
          </cell>
        </row>
        <row r="84">
          <cell r="A84">
            <v>1018159</v>
          </cell>
          <cell r="B84" t="str">
            <v>Upevňovací příchytka...605/15</v>
          </cell>
          <cell r="C84">
            <v>2.88</v>
          </cell>
          <cell r="D84">
            <v>100</v>
          </cell>
          <cell r="E84" t="str">
            <v>KS</v>
          </cell>
          <cell r="F84">
            <v>288</v>
          </cell>
        </row>
        <row r="85">
          <cell r="A85">
            <v>1018167</v>
          </cell>
          <cell r="B85" t="str">
            <v>Upevňovací příchytka...605/16</v>
          </cell>
          <cell r="C85">
            <v>2.79</v>
          </cell>
          <cell r="D85">
            <v>100</v>
          </cell>
          <cell r="E85" t="str">
            <v>KS</v>
          </cell>
          <cell r="F85">
            <v>279</v>
          </cell>
        </row>
        <row r="86">
          <cell r="A86">
            <v>1018175</v>
          </cell>
          <cell r="B86" t="str">
            <v>Upevňovací příchytka...605/17</v>
          </cell>
          <cell r="C86">
            <v>2.9</v>
          </cell>
          <cell r="D86">
            <v>100</v>
          </cell>
          <cell r="E86" t="str">
            <v>KS</v>
          </cell>
          <cell r="F86">
            <v>290</v>
          </cell>
        </row>
        <row r="87">
          <cell r="A87">
            <v>1018183</v>
          </cell>
          <cell r="B87" t="str">
            <v>Upevňovací příchytka...605/18</v>
          </cell>
          <cell r="C87">
            <v>2.92</v>
          </cell>
          <cell r="D87">
            <v>100</v>
          </cell>
          <cell r="E87" t="str">
            <v>KS</v>
          </cell>
          <cell r="F87">
            <v>292</v>
          </cell>
        </row>
        <row r="88">
          <cell r="A88">
            <v>1018191</v>
          </cell>
          <cell r="B88" t="str">
            <v>Upevňovací příchytka...605/19</v>
          </cell>
          <cell r="C88">
            <v>2.85</v>
          </cell>
          <cell r="D88">
            <v>100</v>
          </cell>
          <cell r="E88" t="str">
            <v>KS</v>
          </cell>
          <cell r="F88">
            <v>285</v>
          </cell>
        </row>
        <row r="89">
          <cell r="A89">
            <v>1018205</v>
          </cell>
          <cell r="B89" t="str">
            <v>Upevňovací příchytka...605/20</v>
          </cell>
          <cell r="C89">
            <v>3.04</v>
          </cell>
          <cell r="D89">
            <v>100</v>
          </cell>
          <cell r="E89" t="str">
            <v>KS</v>
          </cell>
          <cell r="F89">
            <v>304</v>
          </cell>
        </row>
        <row r="90">
          <cell r="A90">
            <v>1018213</v>
          </cell>
          <cell r="B90" t="str">
            <v>Upevňovací příchytka...605/21</v>
          </cell>
          <cell r="C90">
            <v>3.05</v>
          </cell>
          <cell r="D90">
            <v>100</v>
          </cell>
          <cell r="E90" t="str">
            <v>KS</v>
          </cell>
          <cell r="F90">
            <v>305</v>
          </cell>
        </row>
        <row r="91">
          <cell r="A91">
            <v>1018221</v>
          </cell>
          <cell r="B91" t="str">
            <v>Upevňovací příchytka...605/23</v>
          </cell>
          <cell r="C91">
            <v>3.07</v>
          </cell>
          <cell r="D91">
            <v>100</v>
          </cell>
          <cell r="E91" t="str">
            <v>KS</v>
          </cell>
          <cell r="F91">
            <v>307</v>
          </cell>
        </row>
        <row r="92">
          <cell r="A92">
            <v>1018256</v>
          </cell>
          <cell r="B92" t="str">
            <v>Upevňovací příchytka...605/25</v>
          </cell>
          <cell r="C92">
            <v>3.03</v>
          </cell>
          <cell r="D92">
            <v>100</v>
          </cell>
          <cell r="E92" t="str">
            <v>KS</v>
          </cell>
          <cell r="F92">
            <v>303</v>
          </cell>
        </row>
        <row r="93">
          <cell r="A93">
            <v>1018264</v>
          </cell>
          <cell r="B93" t="str">
            <v>Upevňovací příchytka...605/26</v>
          </cell>
          <cell r="C93">
            <v>3.76</v>
          </cell>
          <cell r="D93">
            <v>100</v>
          </cell>
          <cell r="E93" t="str">
            <v>KS</v>
          </cell>
          <cell r="F93">
            <v>376</v>
          </cell>
        </row>
        <row r="94">
          <cell r="A94">
            <v>1018280</v>
          </cell>
          <cell r="B94" t="str">
            <v>Upevňovací příchytka...605/28</v>
          </cell>
          <cell r="C94">
            <v>4.26</v>
          </cell>
          <cell r="D94">
            <v>100</v>
          </cell>
          <cell r="E94" t="str">
            <v>KS</v>
          </cell>
          <cell r="F94">
            <v>426</v>
          </cell>
        </row>
        <row r="95">
          <cell r="A95">
            <v>1018302</v>
          </cell>
          <cell r="B95" t="str">
            <v>Upevňovací příchytka...605/30</v>
          </cell>
          <cell r="C95">
            <v>4.57</v>
          </cell>
          <cell r="D95">
            <v>100</v>
          </cell>
          <cell r="E95" t="str">
            <v>KS</v>
          </cell>
          <cell r="F95">
            <v>457</v>
          </cell>
        </row>
        <row r="96">
          <cell r="A96">
            <v>1018337</v>
          </cell>
          <cell r="B96" t="str">
            <v>Upevňovací příchytka...605/32</v>
          </cell>
          <cell r="C96">
            <v>4.62</v>
          </cell>
          <cell r="D96">
            <v>100</v>
          </cell>
          <cell r="E96" t="str">
            <v>KS</v>
          </cell>
          <cell r="F96">
            <v>462</v>
          </cell>
        </row>
        <row r="97">
          <cell r="A97">
            <v>1018353</v>
          </cell>
          <cell r="B97" t="str">
            <v>Upevňovací příchytka...605/35</v>
          </cell>
          <cell r="C97">
            <v>6.04</v>
          </cell>
          <cell r="D97">
            <v>100</v>
          </cell>
          <cell r="E97" t="str">
            <v>KS</v>
          </cell>
          <cell r="F97">
            <v>604</v>
          </cell>
        </row>
        <row r="98">
          <cell r="A98">
            <v>1018361</v>
          </cell>
          <cell r="B98" t="str">
            <v>Upevňovací příchytka...605/37</v>
          </cell>
          <cell r="C98">
            <v>6.05</v>
          </cell>
          <cell r="D98">
            <v>100</v>
          </cell>
          <cell r="E98" t="str">
            <v>KS</v>
          </cell>
          <cell r="F98">
            <v>605</v>
          </cell>
        </row>
        <row r="99">
          <cell r="A99">
            <v>1018396</v>
          </cell>
          <cell r="B99" t="str">
            <v>Upevňovací příchytka...605/40</v>
          </cell>
          <cell r="C99">
            <v>6.81</v>
          </cell>
          <cell r="D99">
            <v>100</v>
          </cell>
          <cell r="E99" t="str">
            <v>KS</v>
          </cell>
          <cell r="F99">
            <v>681</v>
          </cell>
        </row>
        <row r="100">
          <cell r="A100">
            <v>1018434</v>
          </cell>
          <cell r="B100" t="str">
            <v>Upevňovací příchytka...605/43</v>
          </cell>
          <cell r="C100">
            <v>7.05</v>
          </cell>
          <cell r="D100">
            <v>100</v>
          </cell>
          <cell r="E100" t="str">
            <v>KS</v>
          </cell>
          <cell r="F100">
            <v>705</v>
          </cell>
        </row>
        <row r="101">
          <cell r="A101">
            <v>1018477</v>
          </cell>
          <cell r="B101" t="str">
            <v>Upevňovací příchytka...605/47</v>
          </cell>
          <cell r="C101">
            <v>7.51</v>
          </cell>
          <cell r="D101">
            <v>100</v>
          </cell>
          <cell r="E101" t="str">
            <v>KS</v>
          </cell>
          <cell r="F101">
            <v>751</v>
          </cell>
        </row>
        <row r="102">
          <cell r="A102">
            <v>1018507</v>
          </cell>
          <cell r="B102" t="str">
            <v>Upevňovací příchytka...605/50</v>
          </cell>
          <cell r="C102">
            <v>10.06</v>
          </cell>
          <cell r="D102">
            <v>100</v>
          </cell>
          <cell r="E102" t="str">
            <v>KS</v>
          </cell>
          <cell r="F102">
            <v>1006</v>
          </cell>
        </row>
        <row r="103">
          <cell r="A103">
            <v>1018558</v>
          </cell>
          <cell r="B103" t="str">
            <v>Upevňovací příchytka...605/55</v>
          </cell>
          <cell r="C103">
            <v>12.34</v>
          </cell>
          <cell r="D103">
            <v>100</v>
          </cell>
          <cell r="E103" t="str">
            <v>KS</v>
          </cell>
          <cell r="F103">
            <v>1234</v>
          </cell>
        </row>
        <row r="104">
          <cell r="A104">
            <v>1018604</v>
          </cell>
          <cell r="B104" t="str">
            <v>Upevňovací příchytka...605/60</v>
          </cell>
          <cell r="C104">
            <v>12.36</v>
          </cell>
          <cell r="D104">
            <v>100</v>
          </cell>
          <cell r="E104" t="str">
            <v>KS</v>
          </cell>
          <cell r="F104">
            <v>1236</v>
          </cell>
        </row>
        <row r="105">
          <cell r="A105">
            <v>1018639</v>
          </cell>
          <cell r="B105" t="str">
            <v>Upevňovací příchytka...605/63</v>
          </cell>
          <cell r="C105">
            <v>12.93</v>
          </cell>
          <cell r="D105">
            <v>100</v>
          </cell>
          <cell r="E105" t="str">
            <v>KS</v>
          </cell>
          <cell r="F105">
            <v>1293</v>
          </cell>
        </row>
        <row r="106">
          <cell r="A106">
            <v>1043021</v>
          </cell>
          <cell r="B106" t="str">
            <v>Upevňovací příchytka...W7855A2.5</v>
          </cell>
          <cell r="C106">
            <v>2.79</v>
          </cell>
          <cell r="D106">
            <v>100</v>
          </cell>
          <cell r="E106" t="str">
            <v>KS</v>
          </cell>
          <cell r="F106">
            <v>279</v>
          </cell>
        </row>
        <row r="107">
          <cell r="A107">
            <v>1043064</v>
          </cell>
          <cell r="B107" t="str">
            <v>Upevňovací příchytka...WN7855A4</v>
          </cell>
          <cell r="C107">
            <v>2.4700000000000002</v>
          </cell>
          <cell r="D107">
            <v>100</v>
          </cell>
          <cell r="E107" t="str">
            <v>KS</v>
          </cell>
          <cell r="F107">
            <v>247</v>
          </cell>
        </row>
        <row r="108">
          <cell r="A108">
            <v>1043072</v>
          </cell>
          <cell r="B108" t="str">
            <v>Upevňovací příchytka...W7855A4.5</v>
          </cell>
          <cell r="C108">
            <v>2.79</v>
          </cell>
          <cell r="D108">
            <v>100</v>
          </cell>
          <cell r="E108" t="str">
            <v>KS</v>
          </cell>
          <cell r="F108">
            <v>279</v>
          </cell>
        </row>
        <row r="109">
          <cell r="A109">
            <v>1043080</v>
          </cell>
          <cell r="B109" t="str">
            <v>Upevňovací příchytka...WN7855A5</v>
          </cell>
          <cell r="C109">
            <v>2.85</v>
          </cell>
          <cell r="D109">
            <v>100</v>
          </cell>
          <cell r="E109" t="str">
            <v>KS</v>
          </cell>
          <cell r="F109">
            <v>285</v>
          </cell>
        </row>
        <row r="110">
          <cell r="A110">
            <v>1043102</v>
          </cell>
          <cell r="B110" t="str">
            <v>Upevňovací příchytka...WN7855A6</v>
          </cell>
          <cell r="C110">
            <v>2.91</v>
          </cell>
          <cell r="D110">
            <v>100</v>
          </cell>
          <cell r="E110" t="str">
            <v>KS</v>
          </cell>
          <cell r="F110">
            <v>291</v>
          </cell>
        </row>
        <row r="111">
          <cell r="A111">
            <v>1043129</v>
          </cell>
          <cell r="B111" t="str">
            <v>Upevňovací příchytka...WN7855A7</v>
          </cell>
          <cell r="C111">
            <v>3.02</v>
          </cell>
          <cell r="D111">
            <v>100</v>
          </cell>
          <cell r="E111" t="str">
            <v>KS</v>
          </cell>
          <cell r="F111">
            <v>302</v>
          </cell>
        </row>
        <row r="112">
          <cell r="A112">
            <v>1043145</v>
          </cell>
          <cell r="B112" t="str">
            <v>Upevňovací příchytka...WN7855A8</v>
          </cell>
          <cell r="C112">
            <v>3.05</v>
          </cell>
          <cell r="D112">
            <v>100</v>
          </cell>
          <cell r="E112" t="str">
            <v>KS</v>
          </cell>
          <cell r="F112">
            <v>305</v>
          </cell>
        </row>
        <row r="113">
          <cell r="A113">
            <v>1043161</v>
          </cell>
          <cell r="B113" t="str">
            <v>Upevňovací příchytka...WN7855A9</v>
          </cell>
          <cell r="C113">
            <v>3.1</v>
          </cell>
          <cell r="D113">
            <v>100</v>
          </cell>
          <cell r="E113" t="str">
            <v>KS</v>
          </cell>
          <cell r="F113">
            <v>310</v>
          </cell>
        </row>
        <row r="114">
          <cell r="A114">
            <v>1043196</v>
          </cell>
          <cell r="B114" t="str">
            <v>Upevňovací příchytka...WN7855A10</v>
          </cell>
          <cell r="C114">
            <v>3.1</v>
          </cell>
          <cell r="D114">
            <v>100</v>
          </cell>
          <cell r="E114" t="str">
            <v>KS</v>
          </cell>
          <cell r="F114">
            <v>310</v>
          </cell>
        </row>
        <row r="115">
          <cell r="A115">
            <v>1043226</v>
          </cell>
          <cell r="B115" t="str">
            <v>Upevňovací příchytka...WN7855A12</v>
          </cell>
          <cell r="C115">
            <v>3.32</v>
          </cell>
          <cell r="D115">
            <v>100</v>
          </cell>
          <cell r="E115" t="str">
            <v>KS</v>
          </cell>
          <cell r="F115">
            <v>332</v>
          </cell>
        </row>
        <row r="116">
          <cell r="A116">
            <v>1043242</v>
          </cell>
          <cell r="B116" t="str">
            <v>Upevňovací příchytka...WN7855A14</v>
          </cell>
          <cell r="C116">
            <v>3.74</v>
          </cell>
          <cell r="D116">
            <v>100</v>
          </cell>
          <cell r="E116" t="str">
            <v>KS</v>
          </cell>
          <cell r="F116">
            <v>374</v>
          </cell>
        </row>
        <row r="117">
          <cell r="A117">
            <v>1044044</v>
          </cell>
          <cell r="B117" t="str">
            <v>Upevňovací příchytka...WN7855B3</v>
          </cell>
          <cell r="C117">
            <v>2.46</v>
          </cell>
          <cell r="D117">
            <v>100</v>
          </cell>
          <cell r="E117" t="str">
            <v>KS</v>
          </cell>
          <cell r="F117">
            <v>246</v>
          </cell>
        </row>
        <row r="118">
          <cell r="A118">
            <v>1044060</v>
          </cell>
          <cell r="B118" t="str">
            <v>Upevňovací příchytka...WN7855B4</v>
          </cell>
          <cell r="C118">
            <v>2.56</v>
          </cell>
          <cell r="D118">
            <v>100</v>
          </cell>
          <cell r="E118" t="str">
            <v>KS</v>
          </cell>
          <cell r="F118">
            <v>256</v>
          </cell>
        </row>
        <row r="119">
          <cell r="A119">
            <v>1044079</v>
          </cell>
          <cell r="B119" t="str">
            <v>Upevňovací příchytka...W7855B4.5</v>
          </cell>
          <cell r="C119">
            <v>2.61</v>
          </cell>
          <cell r="D119">
            <v>100</v>
          </cell>
          <cell r="E119" t="str">
            <v>KS</v>
          </cell>
          <cell r="F119">
            <v>261</v>
          </cell>
        </row>
        <row r="120">
          <cell r="A120">
            <v>1044087</v>
          </cell>
          <cell r="B120" t="str">
            <v>Upevňovací příchytka...WN7855B5</v>
          </cell>
          <cell r="C120">
            <v>2.4900000000000002</v>
          </cell>
          <cell r="D120">
            <v>100</v>
          </cell>
          <cell r="E120" t="str">
            <v>KS</v>
          </cell>
          <cell r="F120">
            <v>249</v>
          </cell>
        </row>
        <row r="121">
          <cell r="A121">
            <v>1044109</v>
          </cell>
          <cell r="B121" t="str">
            <v>Upevňovací příchytka...WN7855B6</v>
          </cell>
          <cell r="C121">
            <v>2.67</v>
          </cell>
          <cell r="D121">
            <v>100</v>
          </cell>
          <cell r="E121" t="str">
            <v>KS</v>
          </cell>
          <cell r="F121">
            <v>267</v>
          </cell>
        </row>
        <row r="122">
          <cell r="A122">
            <v>1044125</v>
          </cell>
          <cell r="B122" t="str">
            <v>Upevňovací příchytka...WN7855B7</v>
          </cell>
          <cell r="C122">
            <v>2.85</v>
          </cell>
          <cell r="D122">
            <v>100</v>
          </cell>
          <cell r="E122" t="str">
            <v>KS</v>
          </cell>
          <cell r="F122">
            <v>285</v>
          </cell>
        </row>
        <row r="123">
          <cell r="A123">
            <v>1044141</v>
          </cell>
          <cell r="B123" t="str">
            <v>Upevňovací příchytka...WN7855B8</v>
          </cell>
          <cell r="C123">
            <v>3.03</v>
          </cell>
          <cell r="D123">
            <v>100</v>
          </cell>
          <cell r="E123" t="str">
            <v>KS</v>
          </cell>
          <cell r="F123">
            <v>303</v>
          </cell>
        </row>
        <row r="124">
          <cell r="A124">
            <v>1044176</v>
          </cell>
          <cell r="B124" t="str">
            <v>Upevňovací příchytka...WN7855B9</v>
          </cell>
          <cell r="C124">
            <v>3.03</v>
          </cell>
          <cell r="D124">
            <v>100</v>
          </cell>
          <cell r="E124" t="str">
            <v>KS</v>
          </cell>
          <cell r="F124">
            <v>303</v>
          </cell>
        </row>
        <row r="125">
          <cell r="A125">
            <v>1044192</v>
          </cell>
          <cell r="B125" t="str">
            <v>Upevňovací příchytka...WN7855B10</v>
          </cell>
          <cell r="C125">
            <v>3.37</v>
          </cell>
          <cell r="D125">
            <v>100</v>
          </cell>
          <cell r="E125" t="str">
            <v>KS</v>
          </cell>
          <cell r="F125">
            <v>337</v>
          </cell>
        </row>
        <row r="126">
          <cell r="A126">
            <v>1044214</v>
          </cell>
          <cell r="B126" t="str">
            <v>Upevňovací příchytka...WN7855B12</v>
          </cell>
          <cell r="C126">
            <v>3.55</v>
          </cell>
          <cell r="D126">
            <v>100</v>
          </cell>
          <cell r="E126" t="str">
            <v>KS</v>
          </cell>
          <cell r="F126">
            <v>355</v>
          </cell>
        </row>
        <row r="127">
          <cell r="A127">
            <v>1044230</v>
          </cell>
          <cell r="B127" t="str">
            <v>Upevňovací příchytka...WN7855B14</v>
          </cell>
          <cell r="C127">
            <v>3.73</v>
          </cell>
          <cell r="D127">
            <v>100</v>
          </cell>
          <cell r="E127" t="str">
            <v>KS</v>
          </cell>
          <cell r="F127">
            <v>373</v>
          </cell>
        </row>
        <row r="128">
          <cell r="A128">
            <v>1044257</v>
          </cell>
          <cell r="B128" t="str">
            <v>Upevňovací příchytka...WN7855B16</v>
          </cell>
          <cell r="C128">
            <v>3.89</v>
          </cell>
          <cell r="D128">
            <v>100</v>
          </cell>
          <cell r="E128" t="str">
            <v>KS</v>
          </cell>
          <cell r="F128">
            <v>389</v>
          </cell>
        </row>
        <row r="129">
          <cell r="A129">
            <v>1103121</v>
          </cell>
          <cell r="B129" t="str">
            <v>Profilová lišta...2059/S 2M</v>
          </cell>
          <cell r="C129">
            <v>45.33</v>
          </cell>
          <cell r="D129">
            <v>100</v>
          </cell>
          <cell r="E129" t="str">
            <v>M</v>
          </cell>
          <cell r="F129">
            <v>4533</v>
          </cell>
        </row>
        <row r="130">
          <cell r="A130">
            <v>1104241</v>
          </cell>
          <cell r="B130" t="str">
            <v>Profilová lišta...1268SL150</v>
          </cell>
          <cell r="C130">
            <v>43.56</v>
          </cell>
          <cell r="D130">
            <v>100</v>
          </cell>
          <cell r="E130" t="str">
            <v>KS</v>
          </cell>
          <cell r="F130">
            <v>4356</v>
          </cell>
        </row>
        <row r="131">
          <cell r="A131">
            <v>1104268</v>
          </cell>
          <cell r="B131" t="str">
            <v>Profilová lišta...1268SL200</v>
          </cell>
          <cell r="C131">
            <v>45.11</v>
          </cell>
          <cell r="D131">
            <v>100</v>
          </cell>
          <cell r="E131" t="str">
            <v>KS</v>
          </cell>
          <cell r="F131">
            <v>4511</v>
          </cell>
        </row>
        <row r="132">
          <cell r="A132">
            <v>1104284</v>
          </cell>
          <cell r="B132" t="str">
            <v>Profilová lišta...1268SL300</v>
          </cell>
          <cell r="C132">
            <v>67.42</v>
          </cell>
          <cell r="D132">
            <v>100</v>
          </cell>
          <cell r="E132" t="str">
            <v>KS</v>
          </cell>
          <cell r="F132">
            <v>6742</v>
          </cell>
        </row>
        <row r="133">
          <cell r="A133">
            <v>1104292</v>
          </cell>
          <cell r="B133" t="str">
            <v>Profilová lišta...1268SL400</v>
          </cell>
          <cell r="C133">
            <v>79.48</v>
          </cell>
          <cell r="D133">
            <v>100</v>
          </cell>
          <cell r="E133" t="str">
            <v>KS</v>
          </cell>
          <cell r="F133">
            <v>7948</v>
          </cell>
        </row>
        <row r="134">
          <cell r="A134">
            <v>1104306</v>
          </cell>
          <cell r="B134" t="str">
            <v>Profilová lišta...1268SL500</v>
          </cell>
          <cell r="C134">
            <v>97.08</v>
          </cell>
          <cell r="D134">
            <v>100</v>
          </cell>
          <cell r="E134" t="str">
            <v>KS</v>
          </cell>
          <cell r="F134">
            <v>9708</v>
          </cell>
        </row>
        <row r="135">
          <cell r="A135">
            <v>1104310</v>
          </cell>
          <cell r="B135" t="str">
            <v>Profilová lišta...1268SL600</v>
          </cell>
          <cell r="C135">
            <v>103.08</v>
          </cell>
          <cell r="D135">
            <v>100</v>
          </cell>
          <cell r="E135" t="str">
            <v>KS</v>
          </cell>
          <cell r="F135">
            <v>10308</v>
          </cell>
        </row>
        <row r="136">
          <cell r="A136">
            <v>1104315</v>
          </cell>
          <cell r="B136" t="str">
            <v>Profilová lišta...1268SL700</v>
          </cell>
          <cell r="C136">
            <v>104.29</v>
          </cell>
          <cell r="D136">
            <v>100</v>
          </cell>
          <cell r="E136" t="str">
            <v>KS</v>
          </cell>
          <cell r="F136">
            <v>10429</v>
          </cell>
        </row>
        <row r="137">
          <cell r="A137">
            <v>1104325</v>
          </cell>
          <cell r="B137" t="str">
            <v>Profilová lišta...1268SL900</v>
          </cell>
          <cell r="C137">
            <v>119.07</v>
          </cell>
          <cell r="D137">
            <v>100</v>
          </cell>
          <cell r="E137" t="str">
            <v>KS</v>
          </cell>
          <cell r="F137">
            <v>11907</v>
          </cell>
        </row>
        <row r="138">
          <cell r="A138">
            <v>1104349</v>
          </cell>
          <cell r="B138" t="str">
            <v>Profilová lišta...1268 S/SL</v>
          </cell>
          <cell r="C138">
            <v>45.25</v>
          </cell>
          <cell r="D138">
            <v>100</v>
          </cell>
          <cell r="E138" t="str">
            <v>KS</v>
          </cell>
          <cell r="F138">
            <v>4525</v>
          </cell>
        </row>
        <row r="139">
          <cell r="A139">
            <v>1104357</v>
          </cell>
          <cell r="B139" t="str">
            <v>Profilová lišta...1268 S/SL</v>
          </cell>
          <cell r="C139">
            <v>61.51</v>
          </cell>
          <cell r="D139">
            <v>100</v>
          </cell>
          <cell r="E139" t="str">
            <v>KS</v>
          </cell>
          <cell r="F139">
            <v>6151</v>
          </cell>
        </row>
        <row r="140">
          <cell r="A140">
            <v>1104373</v>
          </cell>
          <cell r="B140" t="str">
            <v>Profilová lišta...1268 S/SL</v>
          </cell>
          <cell r="C140">
            <v>92.44</v>
          </cell>
          <cell r="D140">
            <v>100</v>
          </cell>
          <cell r="E140" t="str">
            <v>KS</v>
          </cell>
          <cell r="F140">
            <v>9244</v>
          </cell>
        </row>
        <row r="141">
          <cell r="A141">
            <v>1104391</v>
          </cell>
          <cell r="B141" t="str">
            <v>Profilová lišta...1268 S/SL</v>
          </cell>
          <cell r="C141">
            <v>102.02</v>
          </cell>
          <cell r="D141">
            <v>100</v>
          </cell>
          <cell r="E141" t="str">
            <v>KS</v>
          </cell>
          <cell r="F141">
            <v>10202</v>
          </cell>
        </row>
        <row r="142">
          <cell r="A142">
            <v>1104403</v>
          </cell>
          <cell r="B142" t="str">
            <v>Profilová lišta...1268 S/SL</v>
          </cell>
          <cell r="C142">
            <v>133.56</v>
          </cell>
          <cell r="D142">
            <v>100</v>
          </cell>
          <cell r="E142" t="str">
            <v>KS</v>
          </cell>
          <cell r="F142">
            <v>13356</v>
          </cell>
        </row>
        <row r="143">
          <cell r="A143">
            <v>1104411</v>
          </cell>
          <cell r="B143" t="str">
            <v>Profilová lišta...1268 S/SL</v>
          </cell>
          <cell r="C143">
            <v>153.66999999999999</v>
          </cell>
          <cell r="D143">
            <v>100</v>
          </cell>
          <cell r="E143" t="str">
            <v>KS</v>
          </cell>
          <cell r="F143">
            <v>15367</v>
          </cell>
        </row>
        <row r="144">
          <cell r="A144">
            <v>1104445</v>
          </cell>
          <cell r="B144" t="str">
            <v>Profilová lišta...1268 S/SL</v>
          </cell>
          <cell r="C144">
            <v>190.51</v>
          </cell>
          <cell r="D144">
            <v>100</v>
          </cell>
          <cell r="E144" t="str">
            <v>M</v>
          </cell>
          <cell r="F144">
            <v>19051</v>
          </cell>
        </row>
        <row r="145">
          <cell r="A145">
            <v>1104454</v>
          </cell>
          <cell r="B145" t="str">
            <v>Profilová lišta...1268 S/SL</v>
          </cell>
          <cell r="C145">
            <v>160.47999999999999</v>
          </cell>
          <cell r="D145">
            <v>100</v>
          </cell>
          <cell r="E145" t="str">
            <v>M</v>
          </cell>
          <cell r="F145">
            <v>16048</v>
          </cell>
        </row>
        <row r="146">
          <cell r="A146">
            <v>1104497</v>
          </cell>
          <cell r="B146" t="str">
            <v>Profilová lišta...1268SL 1M</v>
          </cell>
          <cell r="C146">
            <v>136.44</v>
          </cell>
          <cell r="D146">
            <v>100</v>
          </cell>
          <cell r="E146" t="str">
            <v>M</v>
          </cell>
          <cell r="F146">
            <v>13644</v>
          </cell>
        </row>
        <row r="147">
          <cell r="A147">
            <v>1104498</v>
          </cell>
          <cell r="B147" t="str">
            <v>Profilová lišta...1268 L 10</v>
          </cell>
          <cell r="C147">
            <v>410.18</v>
          </cell>
          <cell r="D147">
            <v>100</v>
          </cell>
          <cell r="E147" t="str">
            <v>M</v>
          </cell>
          <cell r="F147">
            <v>41018</v>
          </cell>
        </row>
        <row r="148">
          <cell r="A148">
            <v>1104500</v>
          </cell>
          <cell r="B148" t="str">
            <v>Profilová lišta...1268SL 2M</v>
          </cell>
          <cell r="C148">
            <v>113.77</v>
          </cell>
          <cell r="D148">
            <v>100</v>
          </cell>
          <cell r="E148" t="str">
            <v>M</v>
          </cell>
          <cell r="F148">
            <v>11377</v>
          </cell>
        </row>
        <row r="149">
          <cell r="A149">
            <v>1104501</v>
          </cell>
          <cell r="B149" t="str">
            <v>Profilová lišta...1268 L 20</v>
          </cell>
          <cell r="C149">
            <v>474.6</v>
          </cell>
          <cell r="D149">
            <v>100</v>
          </cell>
          <cell r="E149" t="str">
            <v>M</v>
          </cell>
          <cell r="F149">
            <v>47460</v>
          </cell>
        </row>
        <row r="150">
          <cell r="A150">
            <v>1105124</v>
          </cell>
          <cell r="B150" t="str">
            <v>Profilová lišta...2060/S 2M</v>
          </cell>
          <cell r="C150">
            <v>41.54</v>
          </cell>
          <cell r="D150">
            <v>100</v>
          </cell>
          <cell r="E150" t="str">
            <v>M</v>
          </cell>
          <cell r="F150">
            <v>4154</v>
          </cell>
        </row>
        <row r="151">
          <cell r="A151">
            <v>1106023</v>
          </cell>
          <cell r="B151" t="str">
            <v>Profilová lišta...2060 L 2M</v>
          </cell>
          <cell r="C151">
            <v>49.86</v>
          </cell>
          <cell r="D151">
            <v>100</v>
          </cell>
          <cell r="E151" t="str">
            <v>M</v>
          </cell>
          <cell r="F151">
            <v>4986</v>
          </cell>
        </row>
        <row r="152">
          <cell r="A152">
            <v>1106120</v>
          </cell>
          <cell r="B152" t="str">
            <v>Profilová lišta...2060 SL2M</v>
          </cell>
          <cell r="C152">
            <v>41.75</v>
          </cell>
          <cell r="D152">
            <v>100</v>
          </cell>
          <cell r="E152" t="str">
            <v>M</v>
          </cell>
          <cell r="F152">
            <v>4175</v>
          </cell>
        </row>
        <row r="153">
          <cell r="A153">
            <v>1106627</v>
          </cell>
          <cell r="B153" t="str">
            <v>Profilová lišta...2060 SL2M</v>
          </cell>
          <cell r="C153">
            <v>51.57</v>
          </cell>
          <cell r="D153">
            <v>100</v>
          </cell>
          <cell r="E153" t="str">
            <v>M</v>
          </cell>
          <cell r="F153">
            <v>5157</v>
          </cell>
        </row>
        <row r="154">
          <cell r="A154">
            <v>1106628</v>
          </cell>
          <cell r="B154" t="str">
            <v>Profilová lišta...2060 L 20</v>
          </cell>
          <cell r="C154">
            <v>53.55</v>
          </cell>
          <cell r="D154">
            <v>100</v>
          </cell>
          <cell r="E154" t="str">
            <v>M</v>
          </cell>
          <cell r="F154">
            <v>5355</v>
          </cell>
        </row>
        <row r="155">
          <cell r="A155">
            <v>1107038</v>
          </cell>
          <cell r="B155" t="str">
            <v>Profilová lišta...2061/2M</v>
          </cell>
          <cell r="C155">
            <v>60.85</v>
          </cell>
          <cell r="D155">
            <v>100</v>
          </cell>
          <cell r="E155" t="str">
            <v>M</v>
          </cell>
          <cell r="F155">
            <v>6085</v>
          </cell>
        </row>
        <row r="156">
          <cell r="A156">
            <v>1107127</v>
          </cell>
          <cell r="B156" t="str">
            <v>Profilová lišta...2061/S 2M</v>
          </cell>
          <cell r="C156">
            <v>61.58</v>
          </cell>
          <cell r="D156">
            <v>100</v>
          </cell>
          <cell r="E156" t="str">
            <v>M</v>
          </cell>
          <cell r="F156">
            <v>6158</v>
          </cell>
        </row>
        <row r="157">
          <cell r="A157">
            <v>1108123</v>
          </cell>
          <cell r="B157" t="str">
            <v>Profilová lišta...2061 SL2M</v>
          </cell>
          <cell r="C157">
            <v>67.14</v>
          </cell>
          <cell r="D157">
            <v>100</v>
          </cell>
          <cell r="E157" t="str">
            <v>M</v>
          </cell>
          <cell r="F157">
            <v>6714</v>
          </cell>
        </row>
        <row r="158">
          <cell r="A158">
            <v>1109014</v>
          </cell>
          <cell r="B158" t="str">
            <v>Profilová lišta...2062/2M</v>
          </cell>
          <cell r="C158">
            <v>108.66</v>
          </cell>
          <cell r="D158">
            <v>100</v>
          </cell>
          <cell r="E158" t="str">
            <v>M</v>
          </cell>
          <cell r="F158">
            <v>10866</v>
          </cell>
        </row>
        <row r="159">
          <cell r="A159">
            <v>1109022</v>
          </cell>
          <cell r="B159" t="str">
            <v>Profilová lišta...2062/F2M</v>
          </cell>
          <cell r="C159">
            <v>200.56</v>
          </cell>
          <cell r="D159">
            <v>100</v>
          </cell>
          <cell r="E159" t="str">
            <v>M</v>
          </cell>
          <cell r="F159">
            <v>20056</v>
          </cell>
        </row>
        <row r="160">
          <cell r="A160">
            <v>1109529</v>
          </cell>
          <cell r="B160" t="str">
            <v>Profilová lišta...2062/F2M</v>
          </cell>
          <cell r="C160">
            <v>262.55</v>
          </cell>
          <cell r="D160">
            <v>100</v>
          </cell>
          <cell r="E160" t="str">
            <v>M</v>
          </cell>
          <cell r="F160">
            <v>26255</v>
          </cell>
        </row>
        <row r="161">
          <cell r="A161">
            <v>1109790</v>
          </cell>
          <cell r="B161" t="str">
            <v>Profilová lišta...C30FL</v>
          </cell>
          <cell r="C161">
            <v>80.97</v>
          </cell>
          <cell r="D161">
            <v>100</v>
          </cell>
          <cell r="E161" t="str">
            <v>KS</v>
          </cell>
          <cell r="F161">
            <v>8097</v>
          </cell>
        </row>
        <row r="162">
          <cell r="A162">
            <v>1109863</v>
          </cell>
          <cell r="B162" t="str">
            <v>Profilová lišta...C30FL</v>
          </cell>
          <cell r="C162">
            <v>195.27</v>
          </cell>
          <cell r="D162">
            <v>100</v>
          </cell>
          <cell r="E162" t="str">
            <v>M</v>
          </cell>
          <cell r="F162">
            <v>19527</v>
          </cell>
        </row>
        <row r="163">
          <cell r="A163">
            <v>1109871</v>
          </cell>
          <cell r="B163" t="str">
            <v>Profilová lišta...C30FL</v>
          </cell>
          <cell r="C163">
            <v>227.43</v>
          </cell>
          <cell r="D163">
            <v>100</v>
          </cell>
          <cell r="E163" t="str">
            <v>M</v>
          </cell>
          <cell r="F163">
            <v>22743</v>
          </cell>
        </row>
        <row r="164">
          <cell r="A164">
            <v>1110002</v>
          </cell>
          <cell r="B164" t="str">
            <v>Profilová lišta...C30SL</v>
          </cell>
          <cell r="C164">
            <v>122.65</v>
          </cell>
          <cell r="D164">
            <v>100</v>
          </cell>
          <cell r="E164" t="str">
            <v>M</v>
          </cell>
          <cell r="F164">
            <v>12265</v>
          </cell>
        </row>
        <row r="165">
          <cell r="A165">
            <v>1110004</v>
          </cell>
          <cell r="B165" t="str">
            <v>Profilová lišta...C30S</v>
          </cell>
          <cell r="C165">
            <v>99.1</v>
          </cell>
          <cell r="D165">
            <v>100</v>
          </cell>
          <cell r="E165" t="str">
            <v>M</v>
          </cell>
          <cell r="F165">
            <v>9910</v>
          </cell>
        </row>
        <row r="166">
          <cell r="A166">
            <v>1112023</v>
          </cell>
          <cell r="B166" t="str">
            <v>Profilová lišta...2063/2M</v>
          </cell>
          <cell r="C166">
            <v>127.06</v>
          </cell>
          <cell r="D166">
            <v>100</v>
          </cell>
          <cell r="E166" t="str">
            <v>M</v>
          </cell>
          <cell r="F166">
            <v>12706</v>
          </cell>
        </row>
        <row r="167">
          <cell r="A167">
            <v>1112120</v>
          </cell>
          <cell r="B167" t="str">
            <v>Profilová lišta...2063/S 2M</v>
          </cell>
          <cell r="C167">
            <v>138.43</v>
          </cell>
          <cell r="D167">
            <v>100</v>
          </cell>
          <cell r="E167" t="str">
            <v>M</v>
          </cell>
          <cell r="F167">
            <v>13843</v>
          </cell>
        </row>
        <row r="168">
          <cell r="A168">
            <v>1112139</v>
          </cell>
          <cell r="B168" t="str">
            <v>Profilová lišta...2063/S 6M</v>
          </cell>
          <cell r="C168">
            <v>138.05000000000001</v>
          </cell>
          <cell r="D168">
            <v>100</v>
          </cell>
          <cell r="E168" t="str">
            <v>M</v>
          </cell>
          <cell r="F168">
            <v>13805</v>
          </cell>
        </row>
        <row r="169">
          <cell r="A169">
            <v>1112228</v>
          </cell>
          <cell r="B169" t="str">
            <v>Profilová lišta...2063/F2M</v>
          </cell>
          <cell r="C169">
            <v>217.71</v>
          </cell>
          <cell r="D169">
            <v>100</v>
          </cell>
          <cell r="E169" t="str">
            <v>M</v>
          </cell>
          <cell r="F169">
            <v>21771</v>
          </cell>
        </row>
        <row r="170">
          <cell r="A170">
            <v>1112244</v>
          </cell>
          <cell r="B170" t="str">
            <v>Profilová lišta...2063/F6M</v>
          </cell>
          <cell r="C170">
            <v>209.32</v>
          </cell>
          <cell r="D170">
            <v>100</v>
          </cell>
          <cell r="E170" t="str">
            <v>M</v>
          </cell>
          <cell r="F170">
            <v>20932</v>
          </cell>
        </row>
        <row r="171">
          <cell r="A171">
            <v>1112708</v>
          </cell>
          <cell r="B171" t="str">
            <v>Profilová lišta...2063/SL2M</v>
          </cell>
          <cell r="C171">
            <v>162.77000000000001</v>
          </cell>
          <cell r="D171">
            <v>100</v>
          </cell>
          <cell r="E171" t="str">
            <v>M</v>
          </cell>
          <cell r="F171">
            <v>16277</v>
          </cell>
        </row>
        <row r="172">
          <cell r="A172">
            <v>1112759</v>
          </cell>
          <cell r="B172" t="str">
            <v>Profilová lišta...2063/FL2M</v>
          </cell>
          <cell r="C172">
            <v>257.39999999999998</v>
          </cell>
          <cell r="D172">
            <v>100</v>
          </cell>
          <cell r="E172" t="str">
            <v>M</v>
          </cell>
          <cell r="F172">
            <v>25740</v>
          </cell>
        </row>
        <row r="173">
          <cell r="A173">
            <v>1115057</v>
          </cell>
          <cell r="B173" t="str">
            <v>Nosná lišta...2064GTP2M</v>
          </cell>
          <cell r="C173">
            <v>134.53</v>
          </cell>
          <cell r="D173">
            <v>100</v>
          </cell>
          <cell r="E173" t="str">
            <v>M</v>
          </cell>
          <cell r="F173">
            <v>13453</v>
          </cell>
        </row>
        <row r="174">
          <cell r="A174">
            <v>1115065</v>
          </cell>
          <cell r="B174" t="str">
            <v>Nosná lišta...2064GTPL2</v>
          </cell>
          <cell r="C174">
            <v>135.16</v>
          </cell>
          <cell r="D174">
            <v>100</v>
          </cell>
          <cell r="E174" t="str">
            <v>M</v>
          </cell>
          <cell r="F174">
            <v>13516</v>
          </cell>
        </row>
        <row r="175">
          <cell r="A175">
            <v>1115332</v>
          </cell>
          <cell r="B175" t="str">
            <v>Profilová lišta...46277/GTP</v>
          </cell>
          <cell r="C175">
            <v>59.62</v>
          </cell>
          <cell r="D175">
            <v>100</v>
          </cell>
          <cell r="E175" t="str">
            <v>M</v>
          </cell>
          <cell r="F175">
            <v>5962</v>
          </cell>
        </row>
        <row r="176">
          <cell r="A176">
            <v>1115359</v>
          </cell>
          <cell r="B176" t="str">
            <v>Profilová lišta...46277GTPL</v>
          </cell>
          <cell r="C176">
            <v>75.97</v>
          </cell>
          <cell r="D176">
            <v>100</v>
          </cell>
          <cell r="E176" t="str">
            <v>M</v>
          </cell>
          <cell r="F176">
            <v>7597</v>
          </cell>
        </row>
        <row r="177">
          <cell r="A177">
            <v>1115421</v>
          </cell>
          <cell r="B177" t="str">
            <v>Profilová lišta...2069/15GT</v>
          </cell>
          <cell r="C177">
            <v>138.9</v>
          </cell>
          <cell r="D177">
            <v>100</v>
          </cell>
          <cell r="E177" t="str">
            <v>M</v>
          </cell>
          <cell r="F177">
            <v>13890</v>
          </cell>
        </row>
        <row r="178">
          <cell r="A178">
            <v>1115456</v>
          </cell>
          <cell r="B178" t="str">
            <v>Profilová lišta...2069GTPL1</v>
          </cell>
          <cell r="C178">
            <v>124.89</v>
          </cell>
          <cell r="D178">
            <v>100</v>
          </cell>
          <cell r="E178" t="str">
            <v>M</v>
          </cell>
          <cell r="F178">
            <v>12489</v>
          </cell>
        </row>
        <row r="179">
          <cell r="A179">
            <v>1115553</v>
          </cell>
          <cell r="B179" t="str">
            <v>Profilová lišta...2069/15GT</v>
          </cell>
          <cell r="C179">
            <v>175.32</v>
          </cell>
          <cell r="D179">
            <v>100</v>
          </cell>
          <cell r="E179" t="str">
            <v>M</v>
          </cell>
          <cell r="F179">
            <v>17532</v>
          </cell>
        </row>
        <row r="180">
          <cell r="A180">
            <v>1115596</v>
          </cell>
          <cell r="B180" t="str">
            <v>Profilová lišta...2069GTPL1</v>
          </cell>
          <cell r="C180">
            <v>245.92</v>
          </cell>
          <cell r="D180">
            <v>100</v>
          </cell>
          <cell r="E180" t="str">
            <v>M</v>
          </cell>
          <cell r="F180">
            <v>24592</v>
          </cell>
        </row>
        <row r="181">
          <cell r="A181">
            <v>1115618</v>
          </cell>
          <cell r="B181" t="str">
            <v>Profilová lišta...2069/2M</v>
          </cell>
          <cell r="C181">
            <v>53.57</v>
          </cell>
          <cell r="D181">
            <v>100</v>
          </cell>
          <cell r="E181" t="str">
            <v>M</v>
          </cell>
          <cell r="F181">
            <v>5357</v>
          </cell>
        </row>
        <row r="182">
          <cell r="A182">
            <v>1115626</v>
          </cell>
          <cell r="B182" t="str">
            <v>Profilová lišta...2069/S2M</v>
          </cell>
          <cell r="C182">
            <v>48.43</v>
          </cell>
          <cell r="D182">
            <v>100</v>
          </cell>
          <cell r="E182" t="str">
            <v>M</v>
          </cell>
          <cell r="F182">
            <v>4843</v>
          </cell>
        </row>
        <row r="183">
          <cell r="A183">
            <v>1115650</v>
          </cell>
          <cell r="B183" t="str">
            <v>Profilová lišta...2069/GTP</v>
          </cell>
          <cell r="C183">
            <v>65.790000000000006</v>
          </cell>
          <cell r="D183">
            <v>100</v>
          </cell>
          <cell r="E183" t="str">
            <v>M</v>
          </cell>
          <cell r="F183">
            <v>6579</v>
          </cell>
        </row>
        <row r="184">
          <cell r="A184">
            <v>1115669</v>
          </cell>
          <cell r="B184" t="str">
            <v>Profilová lišta...2069/GTPL</v>
          </cell>
          <cell r="C184">
            <v>81.75</v>
          </cell>
          <cell r="D184">
            <v>100</v>
          </cell>
          <cell r="E184" t="str">
            <v>M</v>
          </cell>
          <cell r="F184">
            <v>8175</v>
          </cell>
        </row>
        <row r="185">
          <cell r="A185">
            <v>1115677</v>
          </cell>
          <cell r="B185" t="str">
            <v>Profilová lišta...2069/S 1M</v>
          </cell>
          <cell r="C185">
            <v>70.150000000000006</v>
          </cell>
          <cell r="D185">
            <v>100</v>
          </cell>
          <cell r="E185" t="str">
            <v>M</v>
          </cell>
          <cell r="F185">
            <v>7015</v>
          </cell>
        </row>
        <row r="186">
          <cell r="A186">
            <v>1115685</v>
          </cell>
          <cell r="B186" t="str">
            <v>Profilová lišta...2069/GTP</v>
          </cell>
          <cell r="C186">
            <v>78.680000000000007</v>
          </cell>
          <cell r="D186">
            <v>100</v>
          </cell>
          <cell r="E186" t="str">
            <v>M</v>
          </cell>
          <cell r="F186">
            <v>7868</v>
          </cell>
        </row>
        <row r="187">
          <cell r="A187">
            <v>1115804</v>
          </cell>
          <cell r="B187" t="str">
            <v>Profilová lišta...2069/SL2M</v>
          </cell>
          <cell r="C187">
            <v>58.34</v>
          </cell>
          <cell r="D187">
            <v>100</v>
          </cell>
          <cell r="E187" t="str">
            <v>M</v>
          </cell>
          <cell r="F187">
            <v>5834</v>
          </cell>
        </row>
        <row r="188">
          <cell r="A188">
            <v>1117025</v>
          </cell>
          <cell r="B188" t="str">
            <v>Profilová lišta...2066/F2M</v>
          </cell>
          <cell r="C188">
            <v>175.54</v>
          </cell>
          <cell r="D188">
            <v>100</v>
          </cell>
          <cell r="E188" t="str">
            <v>M</v>
          </cell>
          <cell r="F188">
            <v>17554</v>
          </cell>
        </row>
        <row r="189">
          <cell r="A189">
            <v>1117033</v>
          </cell>
          <cell r="B189" t="str">
            <v>Profilová lišta...2066/S2M</v>
          </cell>
          <cell r="C189">
            <v>92.76</v>
          </cell>
          <cell r="D189">
            <v>100</v>
          </cell>
          <cell r="E189" t="str">
            <v>M</v>
          </cell>
          <cell r="F189">
            <v>9276</v>
          </cell>
        </row>
        <row r="190">
          <cell r="A190">
            <v>1118021</v>
          </cell>
          <cell r="B190" t="str">
            <v>Profilová lišta...2068/2M</v>
          </cell>
          <cell r="C190">
            <v>96.02</v>
          </cell>
          <cell r="D190">
            <v>100</v>
          </cell>
          <cell r="E190" t="str">
            <v>M</v>
          </cell>
          <cell r="F190">
            <v>9602</v>
          </cell>
        </row>
        <row r="191">
          <cell r="A191">
            <v>1118129</v>
          </cell>
          <cell r="B191" t="str">
            <v>Profilová lišta...2068/F2M</v>
          </cell>
          <cell r="C191">
            <v>195.99</v>
          </cell>
          <cell r="D191">
            <v>100</v>
          </cell>
          <cell r="E191" t="str">
            <v>M</v>
          </cell>
          <cell r="F191">
            <v>19599</v>
          </cell>
        </row>
        <row r="192">
          <cell r="A192">
            <v>1118153</v>
          </cell>
          <cell r="B192" t="str">
            <v>Profilová lišta...2068/F6M</v>
          </cell>
          <cell r="C192">
            <v>195.56</v>
          </cell>
          <cell r="D192">
            <v>100</v>
          </cell>
          <cell r="E192" t="str">
            <v>M</v>
          </cell>
          <cell r="F192">
            <v>19556</v>
          </cell>
        </row>
        <row r="193">
          <cell r="A193">
            <v>1118226</v>
          </cell>
          <cell r="B193" t="str">
            <v>Profilová lišta...2068/S 2M</v>
          </cell>
          <cell r="C193">
            <v>111.93</v>
          </cell>
          <cell r="D193">
            <v>100</v>
          </cell>
          <cell r="E193" t="str">
            <v>M</v>
          </cell>
          <cell r="F193">
            <v>11193</v>
          </cell>
        </row>
        <row r="194">
          <cell r="A194">
            <v>1119648</v>
          </cell>
          <cell r="B194" t="str">
            <v>Profilová lišta...2068/SL2M</v>
          </cell>
          <cell r="C194">
            <v>175.49</v>
          </cell>
          <cell r="D194">
            <v>100</v>
          </cell>
          <cell r="E194" t="str">
            <v>M</v>
          </cell>
          <cell r="F194">
            <v>17549</v>
          </cell>
        </row>
        <row r="195">
          <cell r="A195">
            <v>1119656</v>
          </cell>
          <cell r="B195" t="str">
            <v>Profilová lišta...2068/FL2M</v>
          </cell>
          <cell r="C195">
            <v>237.79</v>
          </cell>
          <cell r="D195">
            <v>100</v>
          </cell>
          <cell r="E195" t="str">
            <v>M</v>
          </cell>
          <cell r="F195">
            <v>23779</v>
          </cell>
        </row>
        <row r="196">
          <cell r="A196">
            <v>1119670</v>
          </cell>
          <cell r="B196" t="str">
            <v>Profilová lišta...2068/FL S</v>
          </cell>
          <cell r="C196">
            <v>512</v>
          </cell>
          <cell r="D196">
            <v>100</v>
          </cell>
          <cell r="E196" t="str">
            <v>M</v>
          </cell>
          <cell r="F196">
            <v>51200</v>
          </cell>
        </row>
        <row r="197">
          <cell r="A197">
            <v>1119672</v>
          </cell>
          <cell r="B197" t="str">
            <v>Profilová lišta...2068FL 1M</v>
          </cell>
          <cell r="C197">
            <v>205.99</v>
          </cell>
          <cell r="D197">
            <v>100</v>
          </cell>
          <cell r="E197" t="str">
            <v>M</v>
          </cell>
          <cell r="F197">
            <v>20599</v>
          </cell>
        </row>
        <row r="198">
          <cell r="A198">
            <v>1119678</v>
          </cell>
          <cell r="B198" t="str">
            <v>Profilová lišta...2068FL800</v>
          </cell>
          <cell r="C198">
            <v>174.19</v>
          </cell>
          <cell r="D198">
            <v>100</v>
          </cell>
          <cell r="E198" t="str">
            <v>KS</v>
          </cell>
          <cell r="F198">
            <v>17419</v>
          </cell>
        </row>
        <row r="199">
          <cell r="A199">
            <v>1119681</v>
          </cell>
          <cell r="B199" t="str">
            <v>Profilová lišta...2068FL700</v>
          </cell>
          <cell r="C199">
            <v>150.03</v>
          </cell>
          <cell r="D199">
            <v>100</v>
          </cell>
          <cell r="E199" t="str">
            <v>KS</v>
          </cell>
          <cell r="F199">
            <v>15003</v>
          </cell>
        </row>
        <row r="200">
          <cell r="A200">
            <v>1119690</v>
          </cell>
          <cell r="B200" t="str">
            <v>Profilová lišta...2068FL400</v>
          </cell>
          <cell r="C200">
            <v>106.94</v>
          </cell>
          <cell r="D200">
            <v>100</v>
          </cell>
          <cell r="E200" t="str">
            <v>KS</v>
          </cell>
          <cell r="F200">
            <v>10694</v>
          </cell>
        </row>
        <row r="201">
          <cell r="A201">
            <v>1119693</v>
          </cell>
          <cell r="B201" t="str">
            <v>Profilová lišta...2068FL300</v>
          </cell>
          <cell r="C201">
            <v>103.95</v>
          </cell>
          <cell r="D201">
            <v>100</v>
          </cell>
          <cell r="E201" t="str">
            <v>KS</v>
          </cell>
          <cell r="F201">
            <v>10395</v>
          </cell>
        </row>
        <row r="202">
          <cell r="A202">
            <v>1119696</v>
          </cell>
          <cell r="B202" t="str">
            <v>Profilová lišta...2068FL200</v>
          </cell>
          <cell r="C202">
            <v>82.68</v>
          </cell>
          <cell r="D202">
            <v>100</v>
          </cell>
          <cell r="E202" t="str">
            <v>KS</v>
          </cell>
          <cell r="F202">
            <v>8268</v>
          </cell>
        </row>
        <row r="203">
          <cell r="A203">
            <v>1119702</v>
          </cell>
          <cell r="B203" t="str">
            <v>Profilová lišta...2068VAL2M</v>
          </cell>
          <cell r="C203">
            <v>616.41</v>
          </cell>
          <cell r="D203">
            <v>100</v>
          </cell>
          <cell r="E203" t="str">
            <v>M</v>
          </cell>
          <cell r="F203">
            <v>61641</v>
          </cell>
        </row>
        <row r="204">
          <cell r="A204">
            <v>1119729</v>
          </cell>
          <cell r="B204" t="str">
            <v>Profilová lišta...2068VAL6M</v>
          </cell>
          <cell r="C204">
            <v>616.41</v>
          </cell>
          <cell r="D204">
            <v>100</v>
          </cell>
          <cell r="E204" t="str">
            <v>M</v>
          </cell>
          <cell r="F204">
            <v>61641</v>
          </cell>
        </row>
        <row r="205">
          <cell r="A205">
            <v>1120204</v>
          </cell>
          <cell r="B205" t="str">
            <v>Profilová lišta...2100/F 2M</v>
          </cell>
          <cell r="C205">
            <v>382.06</v>
          </cell>
          <cell r="D205">
            <v>100</v>
          </cell>
          <cell r="E205" t="str">
            <v>M</v>
          </cell>
          <cell r="F205">
            <v>38206</v>
          </cell>
        </row>
        <row r="206">
          <cell r="A206">
            <v>1121227</v>
          </cell>
          <cell r="B206" t="str">
            <v>Profilová lišta...2110/F2M</v>
          </cell>
          <cell r="C206">
            <v>513.07000000000005</v>
          </cell>
          <cell r="D206">
            <v>100</v>
          </cell>
          <cell r="E206" t="str">
            <v>M</v>
          </cell>
          <cell r="F206">
            <v>51307</v>
          </cell>
        </row>
        <row r="207">
          <cell r="A207">
            <v>1121243</v>
          </cell>
          <cell r="B207" t="str">
            <v>Profilová lišta...CPS 5G 30</v>
          </cell>
          <cell r="C207">
            <v>204</v>
          </cell>
          <cell r="D207">
            <v>1</v>
          </cell>
          <cell r="E207" t="str">
            <v>KS</v>
          </cell>
          <cell r="F207">
            <v>204</v>
          </cell>
        </row>
        <row r="208">
          <cell r="A208">
            <v>1121278</v>
          </cell>
          <cell r="B208" t="str">
            <v>Profilová lišta...CPS 5G 40</v>
          </cell>
          <cell r="C208">
            <v>259</v>
          </cell>
          <cell r="D208">
            <v>1</v>
          </cell>
          <cell r="E208" t="str">
            <v>KS</v>
          </cell>
          <cell r="F208">
            <v>259</v>
          </cell>
        </row>
        <row r="209">
          <cell r="A209">
            <v>1121294</v>
          </cell>
          <cell r="B209" t="str">
            <v>Profilová lišta...CPS 5G 60</v>
          </cell>
          <cell r="C209">
            <v>348</v>
          </cell>
          <cell r="D209">
            <v>1</v>
          </cell>
          <cell r="E209" t="str">
            <v>KS</v>
          </cell>
          <cell r="F209">
            <v>348</v>
          </cell>
        </row>
        <row r="210">
          <cell r="A210">
            <v>1121308</v>
          </cell>
          <cell r="B210" t="str">
            <v>Profilová lišta...CPS 5G 80</v>
          </cell>
          <cell r="C210">
            <v>397</v>
          </cell>
          <cell r="D210">
            <v>1</v>
          </cell>
          <cell r="E210" t="str">
            <v>KS</v>
          </cell>
          <cell r="F210">
            <v>397</v>
          </cell>
        </row>
        <row r="211">
          <cell r="A211">
            <v>1121363</v>
          </cell>
          <cell r="B211" t="str">
            <v>Profilová lišta...CPS 5</v>
          </cell>
          <cell r="C211">
            <v>759</v>
          </cell>
          <cell r="D211">
            <v>1</v>
          </cell>
          <cell r="E211" t="str">
            <v>KS</v>
          </cell>
          <cell r="F211">
            <v>759</v>
          </cell>
        </row>
        <row r="212">
          <cell r="A212">
            <v>1121405</v>
          </cell>
          <cell r="B212" t="str">
            <v>Profilová lišta...CPS 5G 50</v>
          </cell>
          <cell r="C212">
            <v>355</v>
          </cell>
          <cell r="D212">
            <v>1</v>
          </cell>
          <cell r="E212" t="str">
            <v>KS</v>
          </cell>
          <cell r="F212">
            <v>355</v>
          </cell>
        </row>
        <row r="213">
          <cell r="A213">
            <v>1121464</v>
          </cell>
          <cell r="B213" t="str">
            <v>Profilová lišta...CPS 5G 2M</v>
          </cell>
          <cell r="C213">
            <v>498.15</v>
          </cell>
          <cell r="D213">
            <v>100</v>
          </cell>
          <cell r="E213" t="str">
            <v>M</v>
          </cell>
          <cell r="F213">
            <v>49815</v>
          </cell>
        </row>
        <row r="214">
          <cell r="A214">
            <v>1121466</v>
          </cell>
          <cell r="B214" t="str">
            <v>Profilová lišta...CPS 5</v>
          </cell>
          <cell r="C214">
            <v>498.15</v>
          </cell>
          <cell r="D214">
            <v>100</v>
          </cell>
          <cell r="E214" t="str">
            <v>M</v>
          </cell>
          <cell r="F214">
            <v>49815</v>
          </cell>
        </row>
        <row r="215">
          <cell r="A215">
            <v>1121472</v>
          </cell>
          <cell r="B215" t="str">
            <v>Profilová lišta...CPS 5G 6M</v>
          </cell>
          <cell r="C215">
            <v>441.55</v>
          </cell>
          <cell r="D215">
            <v>100</v>
          </cell>
          <cell r="E215" t="str">
            <v>M</v>
          </cell>
          <cell r="F215">
            <v>44155</v>
          </cell>
        </row>
        <row r="216">
          <cell r="A216">
            <v>1121480</v>
          </cell>
          <cell r="B216" t="str">
            <v>Profilová lišta...CPS 5G 2M</v>
          </cell>
          <cell r="C216">
            <v>2024.51</v>
          </cell>
          <cell r="D216">
            <v>100</v>
          </cell>
          <cell r="E216" t="str">
            <v>M</v>
          </cell>
          <cell r="F216">
            <v>202451</v>
          </cell>
        </row>
        <row r="217">
          <cell r="A217">
            <v>1121499</v>
          </cell>
          <cell r="B217" t="str">
            <v>Profilová lišta...CPS 5G 6M</v>
          </cell>
          <cell r="C217">
            <v>2024.51</v>
          </cell>
          <cell r="D217">
            <v>100</v>
          </cell>
          <cell r="E217" t="str">
            <v>M</v>
          </cell>
          <cell r="F217">
            <v>202451</v>
          </cell>
        </row>
        <row r="218">
          <cell r="A218">
            <v>1121529</v>
          </cell>
          <cell r="B218" t="str">
            <v>Profilová lišta...C50/30/3</v>
          </cell>
          <cell r="C218">
            <v>509.56</v>
          </cell>
          <cell r="D218">
            <v>100</v>
          </cell>
          <cell r="E218" t="str">
            <v>M</v>
          </cell>
          <cell r="F218">
            <v>50956</v>
          </cell>
        </row>
        <row r="219">
          <cell r="A219">
            <v>1121898</v>
          </cell>
          <cell r="B219" t="str">
            <v>Profilová lišta...CPS 4 G</v>
          </cell>
          <cell r="C219">
            <v>306.55</v>
          </cell>
          <cell r="D219">
            <v>100</v>
          </cell>
          <cell r="E219" t="str">
            <v>M</v>
          </cell>
          <cell r="F219">
            <v>30655</v>
          </cell>
        </row>
        <row r="220">
          <cell r="A220">
            <v>1121901</v>
          </cell>
          <cell r="B220" t="str">
            <v>Profilová lišta...CPS 4G 6M</v>
          </cell>
          <cell r="C220">
            <v>1012.3</v>
          </cell>
          <cell r="D220">
            <v>100</v>
          </cell>
          <cell r="E220" t="str">
            <v>M</v>
          </cell>
          <cell r="F220">
            <v>101230</v>
          </cell>
        </row>
        <row r="221">
          <cell r="A221">
            <v>1121960</v>
          </cell>
          <cell r="B221" t="str">
            <v>Profilová lišta...CPS 4G 2M</v>
          </cell>
          <cell r="C221">
            <v>1013.54</v>
          </cell>
          <cell r="D221">
            <v>100</v>
          </cell>
          <cell r="E221" t="str">
            <v>M</v>
          </cell>
          <cell r="F221">
            <v>101354</v>
          </cell>
        </row>
        <row r="222">
          <cell r="A222">
            <v>1121979</v>
          </cell>
          <cell r="B222" t="str">
            <v>Profilová lišta...CPS 4 G</v>
          </cell>
          <cell r="C222">
            <v>293.92</v>
          </cell>
          <cell r="D222">
            <v>100</v>
          </cell>
          <cell r="E222" t="str">
            <v>M</v>
          </cell>
          <cell r="F222">
            <v>29392</v>
          </cell>
        </row>
        <row r="223">
          <cell r="A223">
            <v>1122479</v>
          </cell>
          <cell r="B223" t="str">
            <v>Montážní lišta...MS 41 LS</v>
          </cell>
          <cell r="C223">
            <v>409.5</v>
          </cell>
          <cell r="D223">
            <v>100</v>
          </cell>
          <cell r="E223" t="str">
            <v>M</v>
          </cell>
          <cell r="F223">
            <v>40950</v>
          </cell>
        </row>
        <row r="224">
          <cell r="A224">
            <v>1122481</v>
          </cell>
          <cell r="B224" t="str">
            <v>Profilová lišta...MS 41 LS</v>
          </cell>
          <cell r="C224">
            <v>360</v>
          </cell>
          <cell r="D224">
            <v>100</v>
          </cell>
          <cell r="E224" t="str">
            <v>M</v>
          </cell>
          <cell r="F224">
            <v>36000</v>
          </cell>
        </row>
        <row r="225">
          <cell r="A225">
            <v>1122483</v>
          </cell>
          <cell r="B225" t="str">
            <v>Profilová lišta...MS41-3000</v>
          </cell>
          <cell r="C225">
            <v>409.5</v>
          </cell>
          <cell r="D225">
            <v>100</v>
          </cell>
          <cell r="E225" t="str">
            <v>M</v>
          </cell>
          <cell r="F225">
            <v>40950</v>
          </cell>
        </row>
        <row r="226">
          <cell r="A226">
            <v>1122487</v>
          </cell>
          <cell r="B226" t="str">
            <v>Profilová lišta...MS41-6000</v>
          </cell>
          <cell r="C226">
            <v>409.5</v>
          </cell>
          <cell r="D226">
            <v>100</v>
          </cell>
          <cell r="E226" t="str">
            <v>M</v>
          </cell>
          <cell r="F226">
            <v>40950</v>
          </cell>
        </row>
        <row r="227">
          <cell r="A227">
            <v>1122509</v>
          </cell>
          <cell r="B227" t="str">
            <v>Profilová lišta...MS41-200</v>
          </cell>
          <cell r="C227">
            <v>142.80000000000001</v>
          </cell>
          <cell r="D227">
            <v>100</v>
          </cell>
          <cell r="E227" t="str">
            <v>KS</v>
          </cell>
          <cell r="F227">
            <v>14280</v>
          </cell>
        </row>
        <row r="228">
          <cell r="A228">
            <v>1122517</v>
          </cell>
          <cell r="B228" t="str">
            <v>Profilová lišta...MS41-300</v>
          </cell>
          <cell r="C228">
            <v>193.2</v>
          </cell>
          <cell r="D228">
            <v>100</v>
          </cell>
          <cell r="E228" t="str">
            <v>KS</v>
          </cell>
          <cell r="F228">
            <v>19320</v>
          </cell>
        </row>
        <row r="229">
          <cell r="A229">
            <v>1122525</v>
          </cell>
          <cell r="B229" t="str">
            <v>Profilová lišta...MS41-400</v>
          </cell>
          <cell r="C229">
            <v>231</v>
          </cell>
          <cell r="D229">
            <v>100</v>
          </cell>
          <cell r="E229" t="str">
            <v>KS</v>
          </cell>
          <cell r="F229">
            <v>23100</v>
          </cell>
        </row>
        <row r="230">
          <cell r="A230">
            <v>1122533</v>
          </cell>
          <cell r="B230" t="str">
            <v>Profilová lišta...MS41-500</v>
          </cell>
          <cell r="C230">
            <v>250.95</v>
          </cell>
          <cell r="D230">
            <v>100</v>
          </cell>
          <cell r="E230" t="str">
            <v>KS</v>
          </cell>
          <cell r="F230">
            <v>25095</v>
          </cell>
        </row>
        <row r="231">
          <cell r="A231">
            <v>1122541</v>
          </cell>
          <cell r="B231" t="str">
            <v>Profilová lišta...MS41-600</v>
          </cell>
          <cell r="C231">
            <v>329.7</v>
          </cell>
          <cell r="D231">
            <v>100</v>
          </cell>
          <cell r="E231" t="str">
            <v>KS</v>
          </cell>
          <cell r="F231">
            <v>32970</v>
          </cell>
        </row>
        <row r="232">
          <cell r="A232">
            <v>1122568</v>
          </cell>
          <cell r="B232" t="str">
            <v>Profilová lišta...MS41-700</v>
          </cell>
          <cell r="C232">
            <v>388.5</v>
          </cell>
          <cell r="D232">
            <v>100</v>
          </cell>
          <cell r="E232" t="str">
            <v>KS</v>
          </cell>
          <cell r="F232">
            <v>38850</v>
          </cell>
        </row>
        <row r="233">
          <cell r="A233">
            <v>1122576</v>
          </cell>
          <cell r="B233" t="str">
            <v>Profilová lišta...MS41-800</v>
          </cell>
          <cell r="C233">
            <v>469.35</v>
          </cell>
          <cell r="D233">
            <v>100</v>
          </cell>
          <cell r="E233" t="str">
            <v>KS</v>
          </cell>
          <cell r="F233">
            <v>46935</v>
          </cell>
        </row>
        <row r="234">
          <cell r="A234">
            <v>1122584</v>
          </cell>
          <cell r="B234" t="str">
            <v>Profilová lišta...MS41-900</v>
          </cell>
          <cell r="C234">
            <v>507</v>
          </cell>
          <cell r="D234">
            <v>100</v>
          </cell>
          <cell r="E234" t="str">
            <v>KS</v>
          </cell>
          <cell r="F234">
            <v>50700</v>
          </cell>
        </row>
        <row r="235">
          <cell r="A235">
            <v>1122606</v>
          </cell>
          <cell r="B235" t="str">
            <v>Profilová lišta...MS41-1000</v>
          </cell>
          <cell r="C235">
            <v>409.5</v>
          </cell>
          <cell r="D235">
            <v>100</v>
          </cell>
          <cell r="E235" t="str">
            <v>M</v>
          </cell>
          <cell r="F235">
            <v>40950</v>
          </cell>
        </row>
        <row r="236">
          <cell r="A236">
            <v>1122622</v>
          </cell>
          <cell r="B236" t="str">
            <v>Profilová lišta...MS41-3000</v>
          </cell>
          <cell r="C236">
            <v>409.5</v>
          </cell>
          <cell r="D236">
            <v>100</v>
          </cell>
          <cell r="E236" t="str">
            <v>M</v>
          </cell>
          <cell r="F236">
            <v>40950</v>
          </cell>
        </row>
        <row r="237">
          <cell r="A237">
            <v>1122657</v>
          </cell>
          <cell r="B237" t="str">
            <v>Profilová lišta...MS41-6000</v>
          </cell>
          <cell r="C237">
            <v>409.5</v>
          </cell>
          <cell r="D237">
            <v>100</v>
          </cell>
          <cell r="E237" t="str">
            <v>M</v>
          </cell>
          <cell r="F237">
            <v>40950</v>
          </cell>
        </row>
        <row r="238">
          <cell r="A238">
            <v>1122742</v>
          </cell>
          <cell r="B238" t="str">
            <v>Profilová lišta...MS22-3000</v>
          </cell>
          <cell r="C238">
            <v>283.39</v>
          </cell>
          <cell r="D238">
            <v>100</v>
          </cell>
          <cell r="E238" t="str">
            <v>M</v>
          </cell>
          <cell r="F238">
            <v>28339</v>
          </cell>
        </row>
        <row r="239">
          <cell r="A239">
            <v>1122746</v>
          </cell>
          <cell r="B239" t="str">
            <v>Profilová lišta...MS22-6000</v>
          </cell>
          <cell r="C239">
            <v>208.95</v>
          </cell>
          <cell r="D239">
            <v>100</v>
          </cell>
          <cell r="E239" t="str">
            <v>M</v>
          </cell>
          <cell r="F239">
            <v>20895</v>
          </cell>
        </row>
        <row r="240">
          <cell r="A240">
            <v>1122900</v>
          </cell>
          <cell r="B240" t="str">
            <v>Chránič hran...MS 41 SK</v>
          </cell>
          <cell r="C240">
            <v>4200</v>
          </cell>
          <cell r="D240">
            <v>1</v>
          </cell>
          <cell r="E240" t="str">
            <v>KS</v>
          </cell>
          <cell r="F240">
            <v>4200</v>
          </cell>
        </row>
        <row r="241">
          <cell r="A241">
            <v>1122912</v>
          </cell>
          <cell r="B241" t="str">
            <v>Profilová lišta 41x41...MS 41 L 6</v>
          </cell>
          <cell r="C241">
            <v>313.95</v>
          </cell>
          <cell r="D241">
            <v>100</v>
          </cell>
          <cell r="E241" t="str">
            <v>M</v>
          </cell>
          <cell r="F241">
            <v>31395</v>
          </cell>
        </row>
        <row r="242">
          <cell r="A242">
            <v>1122914</v>
          </cell>
          <cell r="B242" t="str">
            <v>Profilová lišta...MS 41 L 3</v>
          </cell>
          <cell r="C242">
            <v>319</v>
          </cell>
          <cell r="D242">
            <v>100</v>
          </cell>
          <cell r="E242" t="str">
            <v>M</v>
          </cell>
          <cell r="F242">
            <v>31900</v>
          </cell>
        </row>
        <row r="243">
          <cell r="A243">
            <v>1122916</v>
          </cell>
          <cell r="B243" t="str">
            <v>Profilová lišta...MS 41 L 6</v>
          </cell>
          <cell r="C243">
            <v>319</v>
          </cell>
          <cell r="D243">
            <v>100</v>
          </cell>
          <cell r="E243" t="str">
            <v>M</v>
          </cell>
          <cell r="F243">
            <v>31900</v>
          </cell>
        </row>
        <row r="244">
          <cell r="A244">
            <v>1122920</v>
          </cell>
          <cell r="B244" t="str">
            <v>Montážní lišta...MS 21 L 3</v>
          </cell>
          <cell r="C244">
            <v>199.73</v>
          </cell>
          <cell r="D244">
            <v>100</v>
          </cell>
          <cell r="E244" t="str">
            <v>M</v>
          </cell>
          <cell r="F244">
            <v>19973</v>
          </cell>
        </row>
        <row r="245">
          <cell r="A245">
            <v>1122922</v>
          </cell>
          <cell r="B245" t="str">
            <v>Profilová lišta 41x21x6000...MS 21 L 6</v>
          </cell>
          <cell r="C245">
            <v>201</v>
          </cell>
          <cell r="D245">
            <v>100</v>
          </cell>
          <cell r="E245" t="str">
            <v>M</v>
          </cell>
          <cell r="F245">
            <v>20100</v>
          </cell>
        </row>
        <row r="246">
          <cell r="A246">
            <v>1122924</v>
          </cell>
          <cell r="B246" t="str">
            <v>Montážní lišta...MS 21 L 3</v>
          </cell>
          <cell r="C246">
            <v>271.95</v>
          </cell>
          <cell r="D246">
            <v>100</v>
          </cell>
          <cell r="E246" t="str">
            <v>M</v>
          </cell>
          <cell r="F246">
            <v>27195</v>
          </cell>
        </row>
        <row r="247">
          <cell r="A247">
            <v>1122962</v>
          </cell>
          <cell r="B247" t="str">
            <v>Montážní lišta...MS 41 L 1</v>
          </cell>
          <cell r="C247">
            <v>304.5</v>
          </cell>
          <cell r="D247">
            <v>100</v>
          </cell>
          <cell r="E247" t="str">
            <v>M</v>
          </cell>
          <cell r="F247">
            <v>30450</v>
          </cell>
        </row>
        <row r="248">
          <cell r="A248">
            <v>1122964</v>
          </cell>
          <cell r="B248" t="str">
            <v>Montážní lišta...MS 41 L 3</v>
          </cell>
          <cell r="C248">
            <v>304.5</v>
          </cell>
          <cell r="D248">
            <v>100</v>
          </cell>
          <cell r="E248" t="str">
            <v>M</v>
          </cell>
          <cell r="F248">
            <v>30450</v>
          </cell>
        </row>
        <row r="249">
          <cell r="A249">
            <v>1122966</v>
          </cell>
          <cell r="B249" t="str">
            <v>Montážní lišta...MS 41 L 6</v>
          </cell>
          <cell r="C249">
            <v>304.5</v>
          </cell>
          <cell r="D249">
            <v>100</v>
          </cell>
          <cell r="E249" t="str">
            <v>M</v>
          </cell>
          <cell r="F249">
            <v>30450</v>
          </cell>
        </row>
        <row r="250">
          <cell r="A250">
            <v>1122970</v>
          </cell>
          <cell r="B250" t="str">
            <v>Profilová lišta...MS 41 L 1</v>
          </cell>
          <cell r="C250">
            <v>282.97000000000003</v>
          </cell>
          <cell r="D250">
            <v>100</v>
          </cell>
          <cell r="E250" t="str">
            <v>M</v>
          </cell>
          <cell r="F250">
            <v>28297</v>
          </cell>
        </row>
        <row r="251">
          <cell r="A251">
            <v>1122972</v>
          </cell>
          <cell r="B251" t="str">
            <v>Profilová lišta...MS 41 L 3</v>
          </cell>
          <cell r="C251">
            <v>282.97000000000003</v>
          </cell>
          <cell r="D251">
            <v>100</v>
          </cell>
          <cell r="E251" t="str">
            <v>M</v>
          </cell>
          <cell r="F251">
            <v>28297</v>
          </cell>
        </row>
        <row r="252">
          <cell r="A252">
            <v>1122974</v>
          </cell>
          <cell r="B252" t="str">
            <v>Profilová lišta...MS 41 L 6</v>
          </cell>
          <cell r="C252">
            <v>282.97000000000003</v>
          </cell>
          <cell r="D252">
            <v>100</v>
          </cell>
          <cell r="E252" t="str">
            <v>M</v>
          </cell>
          <cell r="F252">
            <v>28297</v>
          </cell>
        </row>
        <row r="253">
          <cell r="A253">
            <v>1123001</v>
          </cell>
          <cell r="B253" t="str">
            <v>Montážní lišta...MS 41 LS</v>
          </cell>
          <cell r="C253">
            <v>304.5</v>
          </cell>
          <cell r="D253">
            <v>100</v>
          </cell>
          <cell r="E253" t="str">
            <v>M</v>
          </cell>
          <cell r="F253">
            <v>30450</v>
          </cell>
        </row>
        <row r="254">
          <cell r="A254">
            <v>1123003</v>
          </cell>
          <cell r="B254" t="str">
            <v>Montážní lišta...MS 41 LS</v>
          </cell>
          <cell r="C254">
            <v>304.5</v>
          </cell>
          <cell r="D254">
            <v>100</v>
          </cell>
          <cell r="E254" t="str">
            <v>M</v>
          </cell>
          <cell r="F254">
            <v>30450</v>
          </cell>
        </row>
        <row r="255">
          <cell r="A255">
            <v>1123005</v>
          </cell>
          <cell r="B255" t="str">
            <v>Montážní lišta...MS 41 LS</v>
          </cell>
          <cell r="C255">
            <v>304.5</v>
          </cell>
          <cell r="D255">
            <v>100</v>
          </cell>
          <cell r="E255" t="str">
            <v>M</v>
          </cell>
          <cell r="F255">
            <v>30450</v>
          </cell>
        </row>
        <row r="256">
          <cell r="A256">
            <v>1123012</v>
          </cell>
          <cell r="B256" t="str">
            <v>Profilová lišta...MS 41 LS</v>
          </cell>
          <cell r="C256">
            <v>261.45</v>
          </cell>
          <cell r="D256">
            <v>100</v>
          </cell>
          <cell r="E256" t="str">
            <v>M</v>
          </cell>
          <cell r="F256">
            <v>26145</v>
          </cell>
        </row>
        <row r="257">
          <cell r="A257">
            <v>1124502</v>
          </cell>
          <cell r="B257" t="str">
            <v>Ochranný kryt...1268/SK</v>
          </cell>
          <cell r="C257">
            <v>5.99</v>
          </cell>
          <cell r="D257">
            <v>100</v>
          </cell>
          <cell r="E257" t="str">
            <v>KS</v>
          </cell>
          <cell r="F257">
            <v>599</v>
          </cell>
        </row>
        <row r="258">
          <cell r="A258">
            <v>1124555</v>
          </cell>
          <cell r="B258" t="str">
            <v>Koncový kryt...CPS 4 SK</v>
          </cell>
          <cell r="C258">
            <v>19.95</v>
          </cell>
          <cell r="D258">
            <v>100</v>
          </cell>
          <cell r="E258" t="str">
            <v>KS</v>
          </cell>
          <cell r="F258">
            <v>1995</v>
          </cell>
        </row>
        <row r="259">
          <cell r="A259">
            <v>1124563</v>
          </cell>
          <cell r="B259" t="str">
            <v>Ochranný kryt...CPS 5 SK</v>
          </cell>
          <cell r="C259">
            <v>37.799999999999997</v>
          </cell>
          <cell r="D259">
            <v>100</v>
          </cell>
          <cell r="E259" t="str">
            <v>KS</v>
          </cell>
          <cell r="F259">
            <v>3780</v>
          </cell>
        </row>
        <row r="260">
          <cell r="A260">
            <v>1124601</v>
          </cell>
          <cell r="B260" t="str">
            <v>Spojka pro lišty MS 41...GVMS</v>
          </cell>
          <cell r="C260">
            <v>123.48</v>
          </cell>
          <cell r="D260">
            <v>100</v>
          </cell>
          <cell r="E260" t="str">
            <v>KS</v>
          </cell>
          <cell r="F260">
            <v>12348</v>
          </cell>
        </row>
        <row r="261">
          <cell r="A261">
            <v>1124609</v>
          </cell>
          <cell r="B261" t="str">
            <v>Spojka profilové lišty...GMS 4</v>
          </cell>
          <cell r="C261">
            <v>74.08</v>
          </cell>
          <cell r="D261">
            <v>100</v>
          </cell>
          <cell r="E261" t="str">
            <v>KS</v>
          </cell>
          <cell r="F261">
            <v>7408</v>
          </cell>
        </row>
        <row r="262">
          <cell r="A262">
            <v>1124619</v>
          </cell>
          <cell r="B262" t="str">
            <v>Montážní úhelník...GMS L 90</v>
          </cell>
          <cell r="C262">
            <v>49.87</v>
          </cell>
          <cell r="D262">
            <v>100</v>
          </cell>
          <cell r="E262" t="str">
            <v>KS</v>
          </cell>
          <cell r="F262">
            <v>4987</v>
          </cell>
        </row>
        <row r="263">
          <cell r="A263">
            <v>1124621</v>
          </cell>
          <cell r="B263" t="str">
            <v>Spojovací úhelník...GMS L 90</v>
          </cell>
          <cell r="C263">
            <v>67.2</v>
          </cell>
          <cell r="D263">
            <v>100</v>
          </cell>
          <cell r="E263" t="str">
            <v>KS</v>
          </cell>
          <cell r="F263">
            <v>6720</v>
          </cell>
        </row>
        <row r="264">
          <cell r="A264">
            <v>1124659</v>
          </cell>
          <cell r="B264" t="str">
            <v>Montážní úhelník...GMS L 90</v>
          </cell>
          <cell r="C264">
            <v>116.55</v>
          </cell>
          <cell r="D264">
            <v>100</v>
          </cell>
          <cell r="E264" t="str">
            <v>KS</v>
          </cell>
          <cell r="F264">
            <v>11655</v>
          </cell>
        </row>
        <row r="265">
          <cell r="A265">
            <v>1125036</v>
          </cell>
          <cell r="B265" t="str">
            <v>Řezačka...HTS 35</v>
          </cell>
          <cell r="C265">
            <v>186958</v>
          </cell>
          <cell r="D265">
            <v>1</v>
          </cell>
          <cell r="E265" t="str">
            <v>KS</v>
          </cell>
          <cell r="F265">
            <v>186958</v>
          </cell>
        </row>
        <row r="266">
          <cell r="A266">
            <v>1134027</v>
          </cell>
          <cell r="B266" t="str">
            <v>Kluzná matice...T4012NM.S</v>
          </cell>
          <cell r="C266">
            <v>3.86</v>
          </cell>
          <cell r="D266">
            <v>100</v>
          </cell>
          <cell r="E266" t="str">
            <v>KS</v>
          </cell>
          <cell r="F266">
            <v>386</v>
          </cell>
        </row>
        <row r="267">
          <cell r="A267">
            <v>1134043</v>
          </cell>
          <cell r="B267" t="str">
            <v>Kluzná matice...T4012G/M5</v>
          </cell>
          <cell r="C267">
            <v>5.2</v>
          </cell>
          <cell r="D267">
            <v>100</v>
          </cell>
          <cell r="E267" t="str">
            <v>KS</v>
          </cell>
          <cell r="F267">
            <v>520</v>
          </cell>
        </row>
        <row r="268">
          <cell r="A268">
            <v>1134051</v>
          </cell>
          <cell r="B268" t="str">
            <v>Kluzná matice...T4012NAF</v>
          </cell>
          <cell r="C268">
            <v>5.46</v>
          </cell>
          <cell r="D268">
            <v>100</v>
          </cell>
          <cell r="E268" t="str">
            <v>KS</v>
          </cell>
          <cell r="F268">
            <v>546</v>
          </cell>
        </row>
        <row r="269">
          <cell r="A269">
            <v>1134256</v>
          </cell>
          <cell r="B269" t="str">
            <v>Kluzná matice...T4012G/M5</v>
          </cell>
          <cell r="C269">
            <v>3.58</v>
          </cell>
          <cell r="D269">
            <v>100</v>
          </cell>
          <cell r="E269" t="str">
            <v>KS</v>
          </cell>
          <cell r="F269">
            <v>358</v>
          </cell>
        </row>
        <row r="270">
          <cell r="A270">
            <v>1137018</v>
          </cell>
          <cell r="B270" t="str">
            <v>Kluzná matice...4014NM.S.</v>
          </cell>
          <cell r="C270">
            <v>5.37</v>
          </cell>
          <cell r="D270">
            <v>100</v>
          </cell>
          <cell r="E270" t="str">
            <v>KS</v>
          </cell>
          <cell r="F270">
            <v>537</v>
          </cell>
        </row>
        <row r="271">
          <cell r="A271">
            <v>1137212</v>
          </cell>
          <cell r="B271" t="str">
            <v>Kluzná matice...4014/N</v>
          </cell>
          <cell r="C271">
            <v>4.42</v>
          </cell>
          <cell r="D271">
            <v>100</v>
          </cell>
          <cell r="E271" t="str">
            <v>KS</v>
          </cell>
          <cell r="F271">
            <v>442</v>
          </cell>
        </row>
        <row r="272">
          <cell r="A272">
            <v>1137220</v>
          </cell>
          <cell r="B272" t="str">
            <v>Kluzná matice...4014G O.S</v>
          </cell>
          <cell r="C272">
            <v>4.58</v>
          </cell>
          <cell r="D272">
            <v>100</v>
          </cell>
          <cell r="E272" t="str">
            <v>KS</v>
          </cell>
          <cell r="F272">
            <v>458</v>
          </cell>
        </row>
        <row r="273">
          <cell r="A273">
            <v>1140213</v>
          </cell>
          <cell r="B273" t="str">
            <v>Kluzná matice...T5012O.S.</v>
          </cell>
          <cell r="C273">
            <v>6.11</v>
          </cell>
          <cell r="D273">
            <v>100</v>
          </cell>
          <cell r="E273" t="str">
            <v>KS</v>
          </cell>
          <cell r="F273">
            <v>611</v>
          </cell>
        </row>
        <row r="274">
          <cell r="A274">
            <v>1141058</v>
          </cell>
          <cell r="B274" t="str">
            <v>Kluzná matice...5015M5/OS</v>
          </cell>
          <cell r="C274">
            <v>4.43</v>
          </cell>
          <cell r="D274">
            <v>100</v>
          </cell>
          <cell r="E274" t="str">
            <v>KS</v>
          </cell>
          <cell r="F274">
            <v>443</v>
          </cell>
        </row>
        <row r="275">
          <cell r="A275">
            <v>1141066</v>
          </cell>
          <cell r="B275" t="str">
            <v>Kluzná matice...5015M6/OS</v>
          </cell>
          <cell r="C275">
            <v>4.62</v>
          </cell>
          <cell r="D275">
            <v>100</v>
          </cell>
          <cell r="E275" t="str">
            <v>KS</v>
          </cell>
          <cell r="F275">
            <v>462</v>
          </cell>
        </row>
        <row r="276">
          <cell r="A276">
            <v>1141104</v>
          </cell>
          <cell r="B276" t="str">
            <v>Kluzná matice...5015/M6VA</v>
          </cell>
          <cell r="C276">
            <v>7.1</v>
          </cell>
          <cell r="D276">
            <v>100</v>
          </cell>
          <cell r="E276" t="str">
            <v>KS</v>
          </cell>
          <cell r="F276">
            <v>710</v>
          </cell>
        </row>
        <row r="277">
          <cell r="A277">
            <v>1142054</v>
          </cell>
          <cell r="B277" t="str">
            <v>Kluzná matice...5016M5/OS</v>
          </cell>
          <cell r="C277">
            <v>6.15</v>
          </cell>
          <cell r="D277">
            <v>100</v>
          </cell>
          <cell r="E277" t="str">
            <v>KS</v>
          </cell>
          <cell r="F277">
            <v>615</v>
          </cell>
        </row>
        <row r="278">
          <cell r="A278">
            <v>1142062</v>
          </cell>
          <cell r="B278" t="str">
            <v>Kluzná matice...5016M6/OS</v>
          </cell>
          <cell r="C278">
            <v>5.23</v>
          </cell>
          <cell r="D278">
            <v>100</v>
          </cell>
          <cell r="E278" t="str">
            <v>KS</v>
          </cell>
          <cell r="F278">
            <v>523</v>
          </cell>
        </row>
        <row r="279">
          <cell r="A279">
            <v>1143069</v>
          </cell>
          <cell r="B279" t="str">
            <v>Kluzná matice...5017M6/OS</v>
          </cell>
          <cell r="C279">
            <v>6.63</v>
          </cell>
          <cell r="D279">
            <v>100</v>
          </cell>
          <cell r="E279" t="str">
            <v>KS</v>
          </cell>
          <cell r="F279">
            <v>663</v>
          </cell>
        </row>
        <row r="280">
          <cell r="A280">
            <v>1143123</v>
          </cell>
          <cell r="B280" t="str">
            <v>Kluzná matice...5017M6/OS</v>
          </cell>
          <cell r="C280">
            <v>28.95</v>
          </cell>
          <cell r="D280">
            <v>100</v>
          </cell>
          <cell r="E280" t="str">
            <v>KS</v>
          </cell>
          <cell r="F280">
            <v>2895</v>
          </cell>
        </row>
        <row r="281">
          <cell r="A281">
            <v>1143125</v>
          </cell>
          <cell r="B281" t="str">
            <v>Kluzná matice...5017M8/OS</v>
          </cell>
          <cell r="C281">
            <v>47.3</v>
          </cell>
          <cell r="D281">
            <v>100</v>
          </cell>
          <cell r="E281" t="str">
            <v>KS</v>
          </cell>
          <cell r="F281">
            <v>4730</v>
          </cell>
        </row>
        <row r="282">
          <cell r="A282">
            <v>1143131</v>
          </cell>
          <cell r="B282" t="str">
            <v>Kluzná matice...5017M6/OS</v>
          </cell>
          <cell r="C282">
            <v>9.42</v>
          </cell>
          <cell r="D282">
            <v>100</v>
          </cell>
          <cell r="E282" t="str">
            <v>KS</v>
          </cell>
          <cell r="F282">
            <v>942</v>
          </cell>
        </row>
        <row r="283">
          <cell r="A283">
            <v>1144103</v>
          </cell>
          <cell r="B283" t="str">
            <v>Kluzná matice...5019/ M6</v>
          </cell>
          <cell r="C283">
            <v>7.37</v>
          </cell>
          <cell r="D283">
            <v>100</v>
          </cell>
          <cell r="E283" t="str">
            <v>KS</v>
          </cell>
          <cell r="F283">
            <v>737</v>
          </cell>
        </row>
        <row r="284">
          <cell r="A284">
            <v>1144111</v>
          </cell>
          <cell r="B284" t="str">
            <v>Kluzná matice...5019/ M8</v>
          </cell>
          <cell r="C284">
            <v>9.67</v>
          </cell>
          <cell r="D284">
            <v>100</v>
          </cell>
          <cell r="E284" t="str">
            <v>KS</v>
          </cell>
          <cell r="F284">
            <v>967</v>
          </cell>
        </row>
        <row r="285">
          <cell r="A285">
            <v>1144138</v>
          </cell>
          <cell r="B285" t="str">
            <v>Kluzná matice...5019/ M10</v>
          </cell>
          <cell r="C285">
            <v>12.28</v>
          </cell>
          <cell r="D285">
            <v>100</v>
          </cell>
          <cell r="E285" t="str">
            <v>KS</v>
          </cell>
          <cell r="F285">
            <v>1228</v>
          </cell>
        </row>
        <row r="286">
          <cell r="A286">
            <v>1146335</v>
          </cell>
          <cell r="B286" t="str">
            <v>Kluzná matice...T6012/30</v>
          </cell>
          <cell r="C286">
            <v>5.1100000000000003</v>
          </cell>
          <cell r="D286">
            <v>100</v>
          </cell>
          <cell r="E286" t="str">
            <v>KS</v>
          </cell>
          <cell r="F286">
            <v>511</v>
          </cell>
        </row>
        <row r="287">
          <cell r="A287">
            <v>1146455</v>
          </cell>
          <cell r="B287" t="str">
            <v>Kluzná matice...GMF22</v>
          </cell>
          <cell r="C287">
            <v>30.87</v>
          </cell>
          <cell r="D287">
            <v>100</v>
          </cell>
          <cell r="E287" t="str">
            <v>KS</v>
          </cell>
          <cell r="F287">
            <v>3087</v>
          </cell>
        </row>
        <row r="288">
          <cell r="A288">
            <v>1146505</v>
          </cell>
          <cell r="B288" t="str">
            <v>Kluzná matice...GMH18/M6</v>
          </cell>
          <cell r="C288">
            <v>53.22</v>
          </cell>
          <cell r="D288">
            <v>100</v>
          </cell>
          <cell r="E288" t="str">
            <v>KS</v>
          </cell>
          <cell r="F288">
            <v>5322</v>
          </cell>
        </row>
        <row r="289">
          <cell r="A289">
            <v>1146513</v>
          </cell>
          <cell r="B289" t="str">
            <v>Kluzná matice...GMH18/M8</v>
          </cell>
          <cell r="C289">
            <v>53.52</v>
          </cell>
          <cell r="D289">
            <v>100</v>
          </cell>
          <cell r="E289" t="str">
            <v>KS</v>
          </cell>
          <cell r="F289">
            <v>5352</v>
          </cell>
        </row>
        <row r="290">
          <cell r="A290">
            <v>1146521</v>
          </cell>
          <cell r="B290" t="str">
            <v>Kluzná matice...GMH18/M10</v>
          </cell>
          <cell r="C290">
            <v>50.95</v>
          </cell>
          <cell r="D290">
            <v>100</v>
          </cell>
          <cell r="E290" t="str">
            <v>KS</v>
          </cell>
          <cell r="F290">
            <v>5095</v>
          </cell>
        </row>
        <row r="291">
          <cell r="A291">
            <v>1146556</v>
          </cell>
          <cell r="B291" t="str">
            <v>Kluzná matice...GMH18</v>
          </cell>
          <cell r="C291">
            <v>85.99</v>
          </cell>
          <cell r="D291">
            <v>100</v>
          </cell>
          <cell r="E291" t="str">
            <v>KS</v>
          </cell>
          <cell r="F291">
            <v>8599</v>
          </cell>
        </row>
        <row r="292">
          <cell r="A292">
            <v>1146558</v>
          </cell>
          <cell r="B292" t="str">
            <v>Kluzná matice...GMH18</v>
          </cell>
          <cell r="C292">
            <v>98.12</v>
          </cell>
          <cell r="D292">
            <v>100</v>
          </cell>
          <cell r="E292" t="str">
            <v>KS</v>
          </cell>
          <cell r="F292">
            <v>9812</v>
          </cell>
        </row>
        <row r="293">
          <cell r="A293">
            <v>1146602</v>
          </cell>
          <cell r="B293" t="str">
            <v>Kluzná matice...GMH22/M6</v>
          </cell>
          <cell r="C293">
            <v>71.36</v>
          </cell>
          <cell r="D293">
            <v>100</v>
          </cell>
          <cell r="E293" t="str">
            <v>KS</v>
          </cell>
          <cell r="F293">
            <v>7136</v>
          </cell>
        </row>
        <row r="294">
          <cell r="A294">
            <v>1146610</v>
          </cell>
          <cell r="B294" t="str">
            <v>Kluzná matice...GMH22/M8</v>
          </cell>
          <cell r="C294">
            <v>65.48</v>
          </cell>
          <cell r="D294">
            <v>100</v>
          </cell>
          <cell r="E294" t="str">
            <v>KS</v>
          </cell>
          <cell r="F294">
            <v>6548</v>
          </cell>
        </row>
        <row r="295">
          <cell r="A295">
            <v>1146629</v>
          </cell>
          <cell r="B295" t="str">
            <v>Kluzná matice...GMH22/M10</v>
          </cell>
          <cell r="C295">
            <v>60.48</v>
          </cell>
          <cell r="D295">
            <v>100</v>
          </cell>
          <cell r="E295" t="str">
            <v>KS</v>
          </cell>
          <cell r="F295">
            <v>6048</v>
          </cell>
        </row>
        <row r="296">
          <cell r="A296">
            <v>1146637</v>
          </cell>
          <cell r="B296" t="str">
            <v>Kluzná matice...GMH22/M12</v>
          </cell>
          <cell r="C296">
            <v>66.94</v>
          </cell>
          <cell r="D296">
            <v>100</v>
          </cell>
          <cell r="E296" t="str">
            <v>KS</v>
          </cell>
          <cell r="F296">
            <v>6694</v>
          </cell>
        </row>
        <row r="297">
          <cell r="A297">
            <v>1146648</v>
          </cell>
          <cell r="B297" t="str">
            <v>Kluzná matice...GMH22</v>
          </cell>
          <cell r="C297">
            <v>159.86000000000001</v>
          </cell>
          <cell r="D297">
            <v>100</v>
          </cell>
          <cell r="E297" t="str">
            <v>KS</v>
          </cell>
          <cell r="F297">
            <v>15986</v>
          </cell>
        </row>
        <row r="298">
          <cell r="A298">
            <v>1146650</v>
          </cell>
          <cell r="B298" t="str">
            <v>Kluzná matice...GMH22</v>
          </cell>
          <cell r="C298">
            <v>146.63</v>
          </cell>
          <cell r="D298">
            <v>100</v>
          </cell>
          <cell r="E298" t="str">
            <v>KS</v>
          </cell>
          <cell r="F298">
            <v>14663</v>
          </cell>
        </row>
        <row r="299">
          <cell r="A299">
            <v>1146652</v>
          </cell>
          <cell r="B299" t="str">
            <v>Kluzná matice...GMH22</v>
          </cell>
          <cell r="C299">
            <v>145.53</v>
          </cell>
          <cell r="D299">
            <v>100</v>
          </cell>
          <cell r="E299" t="str">
            <v>KS</v>
          </cell>
          <cell r="F299">
            <v>14553</v>
          </cell>
        </row>
        <row r="300">
          <cell r="A300">
            <v>1146718</v>
          </cell>
          <cell r="B300" t="str">
            <v>Kluzná matice...HGMH18M6</v>
          </cell>
          <cell r="C300">
            <v>115.58</v>
          </cell>
          <cell r="D300">
            <v>100</v>
          </cell>
          <cell r="E300" t="str">
            <v>KS</v>
          </cell>
          <cell r="F300">
            <v>11558</v>
          </cell>
        </row>
        <row r="301">
          <cell r="A301">
            <v>1146726</v>
          </cell>
          <cell r="B301" t="str">
            <v>Kluzná matice...HGMH18M8</v>
          </cell>
          <cell r="C301">
            <v>115.58</v>
          </cell>
          <cell r="D301">
            <v>100</v>
          </cell>
          <cell r="E301" t="str">
            <v>KS</v>
          </cell>
          <cell r="F301">
            <v>11558</v>
          </cell>
        </row>
        <row r="302">
          <cell r="A302">
            <v>1146734</v>
          </cell>
          <cell r="B302" t="str">
            <v>Kluzná matice...HGMH18M10</v>
          </cell>
          <cell r="C302">
            <v>115.58</v>
          </cell>
          <cell r="D302">
            <v>100</v>
          </cell>
          <cell r="E302" t="str">
            <v>KS</v>
          </cell>
          <cell r="F302">
            <v>11558</v>
          </cell>
        </row>
        <row r="303">
          <cell r="A303">
            <v>1146742</v>
          </cell>
          <cell r="B303" t="str">
            <v>Kluzná matice...HGMH18M12</v>
          </cell>
          <cell r="C303">
            <v>124.47</v>
          </cell>
          <cell r="D303">
            <v>100</v>
          </cell>
          <cell r="E303" t="str">
            <v>KS</v>
          </cell>
          <cell r="F303">
            <v>12447</v>
          </cell>
        </row>
        <row r="304">
          <cell r="A304">
            <v>1146807</v>
          </cell>
          <cell r="B304" t="str">
            <v>Kluzná matice...HGMH22M8</v>
          </cell>
          <cell r="C304">
            <v>151.12</v>
          </cell>
          <cell r="D304">
            <v>100</v>
          </cell>
          <cell r="E304" t="str">
            <v>KS</v>
          </cell>
          <cell r="F304">
            <v>15112</v>
          </cell>
        </row>
        <row r="305">
          <cell r="A305">
            <v>1146815</v>
          </cell>
          <cell r="B305" t="str">
            <v>Kluzná matice...HGMH22M10</v>
          </cell>
          <cell r="C305">
            <v>114.32</v>
          </cell>
          <cell r="D305">
            <v>100</v>
          </cell>
          <cell r="E305" t="str">
            <v>KS</v>
          </cell>
          <cell r="F305">
            <v>11432</v>
          </cell>
        </row>
        <row r="306">
          <cell r="A306">
            <v>1146823</v>
          </cell>
          <cell r="B306" t="str">
            <v>Kluzná matice...HGMH22M12</v>
          </cell>
          <cell r="C306">
            <v>147.12</v>
          </cell>
          <cell r="D306">
            <v>100</v>
          </cell>
          <cell r="E306" t="str">
            <v>KS</v>
          </cell>
          <cell r="F306">
            <v>14712</v>
          </cell>
        </row>
        <row r="307">
          <cell r="A307">
            <v>1148950</v>
          </cell>
          <cell r="B307" t="str">
            <v>Šroub s hlavou T...HKF22</v>
          </cell>
          <cell r="C307">
            <v>26.46</v>
          </cell>
          <cell r="D307">
            <v>100</v>
          </cell>
          <cell r="E307" t="str">
            <v>KS</v>
          </cell>
          <cell r="F307">
            <v>2646</v>
          </cell>
        </row>
        <row r="308">
          <cell r="A308">
            <v>1148955</v>
          </cell>
          <cell r="B308" t="str">
            <v>Šroub s hlavou T...HKF22</v>
          </cell>
          <cell r="C308">
            <v>27.56</v>
          </cell>
          <cell r="D308">
            <v>100</v>
          </cell>
          <cell r="E308" t="str">
            <v>KS</v>
          </cell>
          <cell r="F308">
            <v>2756</v>
          </cell>
        </row>
        <row r="309">
          <cell r="A309">
            <v>1148961</v>
          </cell>
          <cell r="B309" t="str">
            <v>Šroub s hlavou T...HKF22</v>
          </cell>
          <cell r="C309">
            <v>28.28</v>
          </cell>
          <cell r="D309">
            <v>100</v>
          </cell>
          <cell r="E309" t="str">
            <v>KS</v>
          </cell>
          <cell r="F309">
            <v>2828</v>
          </cell>
        </row>
        <row r="310">
          <cell r="A310">
            <v>1148972</v>
          </cell>
          <cell r="B310" t="str">
            <v>Šroub s hlavou T...HKF22</v>
          </cell>
          <cell r="C310">
            <v>41.89</v>
          </cell>
          <cell r="D310">
            <v>100</v>
          </cell>
          <cell r="E310" t="str">
            <v>KS</v>
          </cell>
          <cell r="F310">
            <v>4189</v>
          </cell>
        </row>
        <row r="311">
          <cell r="A311">
            <v>1149008</v>
          </cell>
          <cell r="B311" t="str">
            <v>Šroub s hlavou T...5020/6X20</v>
          </cell>
          <cell r="C311">
            <v>18.45</v>
          </cell>
          <cell r="D311">
            <v>100</v>
          </cell>
          <cell r="E311" t="str">
            <v>KS</v>
          </cell>
          <cell r="F311">
            <v>1845</v>
          </cell>
        </row>
        <row r="312">
          <cell r="A312">
            <v>1149016</v>
          </cell>
          <cell r="B312" t="str">
            <v>Šroub s hlavou T...5020/6X25</v>
          </cell>
          <cell r="C312">
            <v>18.13</v>
          </cell>
          <cell r="D312">
            <v>100</v>
          </cell>
          <cell r="E312" t="str">
            <v>KS</v>
          </cell>
          <cell r="F312">
            <v>1813</v>
          </cell>
        </row>
        <row r="313">
          <cell r="A313">
            <v>1149210</v>
          </cell>
          <cell r="B313" t="str">
            <v>Šroub s hlavou T...5020/8X25</v>
          </cell>
          <cell r="C313">
            <v>19.82</v>
          </cell>
          <cell r="D313">
            <v>100</v>
          </cell>
          <cell r="E313" t="str">
            <v>KS</v>
          </cell>
          <cell r="F313">
            <v>1982</v>
          </cell>
        </row>
        <row r="314">
          <cell r="A314">
            <v>1149458</v>
          </cell>
          <cell r="B314" t="str">
            <v>Šroub s hlavou T...5020/M10</v>
          </cell>
          <cell r="C314">
            <v>25.35</v>
          </cell>
          <cell r="D314">
            <v>100</v>
          </cell>
          <cell r="E314" t="str">
            <v>KS</v>
          </cell>
          <cell r="F314">
            <v>2535</v>
          </cell>
        </row>
        <row r="315">
          <cell r="A315">
            <v>1150014</v>
          </cell>
          <cell r="B315" t="str">
            <v>Šroub s hlavou T...5021/6X25</v>
          </cell>
          <cell r="C315">
            <v>19.239999999999998</v>
          </cell>
          <cell r="D315">
            <v>100</v>
          </cell>
          <cell r="E315" t="str">
            <v>KS</v>
          </cell>
          <cell r="F315">
            <v>1924</v>
          </cell>
        </row>
        <row r="316">
          <cell r="A316">
            <v>1150200</v>
          </cell>
          <cell r="B316" t="str">
            <v>Šroub s hlavou T...5021/8X20</v>
          </cell>
          <cell r="C316">
            <v>21.21</v>
          </cell>
          <cell r="D316">
            <v>100</v>
          </cell>
          <cell r="E316" t="str">
            <v>KS</v>
          </cell>
          <cell r="F316">
            <v>2121</v>
          </cell>
        </row>
        <row r="317">
          <cell r="A317">
            <v>1150219</v>
          </cell>
          <cell r="B317" t="str">
            <v>Šroub s hlavou T...5021/8X25</v>
          </cell>
          <cell r="C317">
            <v>21.21</v>
          </cell>
          <cell r="D317">
            <v>100</v>
          </cell>
          <cell r="E317" t="str">
            <v>KS</v>
          </cell>
          <cell r="F317">
            <v>2121</v>
          </cell>
        </row>
        <row r="318">
          <cell r="A318">
            <v>1150243</v>
          </cell>
          <cell r="B318" t="str">
            <v>Šroub s hlavou T...5021/8X40</v>
          </cell>
          <cell r="C318">
            <v>23.04</v>
          </cell>
          <cell r="D318">
            <v>100</v>
          </cell>
          <cell r="E318" t="str">
            <v>KS</v>
          </cell>
          <cell r="F318">
            <v>2304</v>
          </cell>
        </row>
        <row r="319">
          <cell r="A319">
            <v>1150456</v>
          </cell>
          <cell r="B319" t="str">
            <v>Šroub s hlavou T...5021/M10</v>
          </cell>
          <cell r="C319">
            <v>27.25</v>
          </cell>
          <cell r="D319">
            <v>100</v>
          </cell>
          <cell r="E319" t="str">
            <v>KS</v>
          </cell>
          <cell r="F319">
            <v>2725</v>
          </cell>
        </row>
        <row r="320">
          <cell r="A320">
            <v>1151010</v>
          </cell>
          <cell r="B320" t="str">
            <v>Šroub s hlavou T...5022/6X25</v>
          </cell>
          <cell r="C320">
            <v>26.5</v>
          </cell>
          <cell r="D320">
            <v>100</v>
          </cell>
          <cell r="E320" t="str">
            <v>KS</v>
          </cell>
          <cell r="F320">
            <v>2650</v>
          </cell>
        </row>
        <row r="321">
          <cell r="A321">
            <v>1151029</v>
          </cell>
          <cell r="B321" t="str">
            <v>Šroub s hlavou T...5022/6X30</v>
          </cell>
          <cell r="C321">
            <v>22.4</v>
          </cell>
          <cell r="D321">
            <v>100</v>
          </cell>
          <cell r="E321" t="str">
            <v>KS</v>
          </cell>
          <cell r="F321">
            <v>2240</v>
          </cell>
        </row>
        <row r="322">
          <cell r="A322">
            <v>1151215</v>
          </cell>
          <cell r="B322" t="str">
            <v>Šroub s hlavou T...5022/8X25</v>
          </cell>
          <cell r="C322">
            <v>27.18</v>
          </cell>
          <cell r="D322">
            <v>100</v>
          </cell>
          <cell r="E322" t="str">
            <v>KS</v>
          </cell>
          <cell r="F322">
            <v>2718</v>
          </cell>
        </row>
        <row r="323">
          <cell r="A323">
            <v>1151223</v>
          </cell>
          <cell r="B323" t="str">
            <v>Šroub s hlavou T...5022/8X30</v>
          </cell>
          <cell r="C323">
            <v>26.79</v>
          </cell>
          <cell r="D323">
            <v>100</v>
          </cell>
          <cell r="E323" t="str">
            <v>KS</v>
          </cell>
          <cell r="F323">
            <v>2679</v>
          </cell>
        </row>
        <row r="324">
          <cell r="A324">
            <v>1151258</v>
          </cell>
          <cell r="B324" t="str">
            <v>Šroub s hlavou T...5022/8X40</v>
          </cell>
          <cell r="C324">
            <v>29.66</v>
          </cell>
          <cell r="D324">
            <v>100</v>
          </cell>
          <cell r="E324" t="str">
            <v>KS</v>
          </cell>
          <cell r="F324">
            <v>2966</v>
          </cell>
        </row>
        <row r="325">
          <cell r="A325">
            <v>1151401</v>
          </cell>
          <cell r="B325" t="str">
            <v>Šroub s hlavou T...5022/M10</v>
          </cell>
          <cell r="C325">
            <v>32.909999999999997</v>
          </cell>
          <cell r="D325">
            <v>100</v>
          </cell>
          <cell r="E325" t="str">
            <v>KS</v>
          </cell>
          <cell r="F325">
            <v>3291</v>
          </cell>
        </row>
        <row r="326">
          <cell r="A326">
            <v>1151428</v>
          </cell>
          <cell r="B326" t="str">
            <v>Šroub s hlavou T...5022/M10</v>
          </cell>
          <cell r="C326">
            <v>29.74</v>
          </cell>
          <cell r="D326">
            <v>100</v>
          </cell>
          <cell r="E326" t="str">
            <v>KS</v>
          </cell>
          <cell r="F326">
            <v>2974</v>
          </cell>
        </row>
        <row r="327">
          <cell r="A327">
            <v>1151444</v>
          </cell>
          <cell r="B327" t="str">
            <v>Šroub s hlavou T...5022/M10</v>
          </cell>
          <cell r="C327">
            <v>36.36</v>
          </cell>
          <cell r="D327">
            <v>100</v>
          </cell>
          <cell r="E327" t="str">
            <v>KS</v>
          </cell>
          <cell r="F327">
            <v>3636</v>
          </cell>
        </row>
        <row r="328">
          <cell r="A328">
            <v>1151622</v>
          </cell>
          <cell r="B328" t="str">
            <v>Šroub s hlavou T...5022/M12</v>
          </cell>
          <cell r="C328">
            <v>112.77</v>
          </cell>
          <cell r="D328">
            <v>100</v>
          </cell>
          <cell r="E328" t="str">
            <v>KS</v>
          </cell>
          <cell r="F328">
            <v>11277</v>
          </cell>
        </row>
        <row r="329">
          <cell r="A329">
            <v>1151649</v>
          </cell>
          <cell r="B329" t="str">
            <v>Šroub s hlavou T...5022/M12</v>
          </cell>
          <cell r="C329">
            <v>117.88</v>
          </cell>
          <cell r="D329">
            <v>100</v>
          </cell>
          <cell r="E329" t="str">
            <v>KS</v>
          </cell>
          <cell r="F329">
            <v>11788</v>
          </cell>
        </row>
        <row r="330">
          <cell r="A330">
            <v>1151703</v>
          </cell>
          <cell r="B330" t="str">
            <v>Šroub s hlavou T...5026/6X20</v>
          </cell>
          <cell r="C330">
            <v>45.03</v>
          </cell>
          <cell r="D330">
            <v>100</v>
          </cell>
          <cell r="E330" t="str">
            <v>KS</v>
          </cell>
          <cell r="F330">
            <v>4503</v>
          </cell>
        </row>
        <row r="331">
          <cell r="A331">
            <v>1151711</v>
          </cell>
          <cell r="B331" t="str">
            <v>Šroub s hlavou T...5026/8X25</v>
          </cell>
          <cell r="C331">
            <v>46.35</v>
          </cell>
          <cell r="D331">
            <v>100</v>
          </cell>
          <cell r="E331" t="str">
            <v>KS</v>
          </cell>
          <cell r="F331">
            <v>4635</v>
          </cell>
        </row>
        <row r="332">
          <cell r="A332">
            <v>1153412</v>
          </cell>
          <cell r="B332" t="str">
            <v>Šroub s hákovitou hlavou...5023/M10</v>
          </cell>
          <cell r="C332">
            <v>72.760000000000005</v>
          </cell>
          <cell r="D332">
            <v>100</v>
          </cell>
          <cell r="E332" t="str">
            <v>KS</v>
          </cell>
          <cell r="F332">
            <v>7276</v>
          </cell>
        </row>
        <row r="333">
          <cell r="A333">
            <v>1153420</v>
          </cell>
          <cell r="B333" t="str">
            <v>Šroub s hákovitou hlavou...5023/M10</v>
          </cell>
          <cell r="C333">
            <v>84.89</v>
          </cell>
          <cell r="D333">
            <v>100</v>
          </cell>
          <cell r="E333" t="str">
            <v>KS</v>
          </cell>
          <cell r="F333">
            <v>8489</v>
          </cell>
        </row>
        <row r="334">
          <cell r="A334">
            <v>1153439</v>
          </cell>
          <cell r="B334" t="str">
            <v>Šroub s hákovitou hlavou...5023/M10</v>
          </cell>
          <cell r="C334">
            <v>77.709999999999994</v>
          </cell>
          <cell r="D334">
            <v>100</v>
          </cell>
          <cell r="E334" t="str">
            <v>KS</v>
          </cell>
          <cell r="F334">
            <v>7771</v>
          </cell>
        </row>
        <row r="335">
          <cell r="A335">
            <v>1153617</v>
          </cell>
          <cell r="B335" t="str">
            <v>Šroub s hákovitou hlavou...5023/M12</v>
          </cell>
          <cell r="C335">
            <v>88.99</v>
          </cell>
          <cell r="D335">
            <v>100</v>
          </cell>
          <cell r="E335" t="str">
            <v>KS</v>
          </cell>
          <cell r="F335">
            <v>8899</v>
          </cell>
        </row>
        <row r="336">
          <cell r="A336">
            <v>1153625</v>
          </cell>
          <cell r="B336" t="str">
            <v>Šroub s hákovitou hlavou...5023/M12</v>
          </cell>
          <cell r="C336">
            <v>88.86</v>
          </cell>
          <cell r="D336">
            <v>100</v>
          </cell>
          <cell r="E336" t="str">
            <v>KS</v>
          </cell>
          <cell r="F336">
            <v>8886</v>
          </cell>
        </row>
        <row r="337">
          <cell r="A337">
            <v>1153633</v>
          </cell>
          <cell r="B337" t="str">
            <v>Šroub s hákovitou hlavou...5023/M12</v>
          </cell>
          <cell r="C337">
            <v>94.21</v>
          </cell>
          <cell r="D337">
            <v>100</v>
          </cell>
          <cell r="E337" t="str">
            <v>KS</v>
          </cell>
          <cell r="F337">
            <v>9421</v>
          </cell>
        </row>
        <row r="338">
          <cell r="A338">
            <v>1153641</v>
          </cell>
          <cell r="B338" t="str">
            <v>Šroub s hákovitou hlavou...5023/M12</v>
          </cell>
          <cell r="C338">
            <v>101.27</v>
          </cell>
          <cell r="D338">
            <v>100</v>
          </cell>
          <cell r="E338" t="str">
            <v>KS</v>
          </cell>
          <cell r="F338">
            <v>10127</v>
          </cell>
        </row>
        <row r="339">
          <cell r="A339">
            <v>1154419</v>
          </cell>
          <cell r="B339" t="str">
            <v>Šroub s hákovitou hlavou...5024/M10</v>
          </cell>
          <cell r="C339">
            <v>78.61</v>
          </cell>
          <cell r="D339">
            <v>100</v>
          </cell>
          <cell r="E339" t="str">
            <v>KS</v>
          </cell>
          <cell r="F339">
            <v>7861</v>
          </cell>
        </row>
        <row r="340">
          <cell r="A340">
            <v>1154427</v>
          </cell>
          <cell r="B340" t="str">
            <v>Šroub s hákovitou hlavou...5024/M10</v>
          </cell>
          <cell r="C340">
            <v>85.81</v>
          </cell>
          <cell r="D340">
            <v>100</v>
          </cell>
          <cell r="E340" t="str">
            <v>KS</v>
          </cell>
          <cell r="F340">
            <v>8581</v>
          </cell>
        </row>
        <row r="341">
          <cell r="A341">
            <v>1154435</v>
          </cell>
          <cell r="B341" t="str">
            <v>Šroub s hákovitou hlavou...5024/M10</v>
          </cell>
          <cell r="C341">
            <v>86.03</v>
          </cell>
          <cell r="D341">
            <v>100</v>
          </cell>
          <cell r="E341" t="str">
            <v>KS</v>
          </cell>
          <cell r="F341">
            <v>8603</v>
          </cell>
        </row>
        <row r="342">
          <cell r="A342">
            <v>1154605</v>
          </cell>
          <cell r="B342" t="str">
            <v>Šroub s hákovitou hlavou...5024/M12</v>
          </cell>
          <cell r="C342">
            <v>85.53</v>
          </cell>
          <cell r="D342">
            <v>100</v>
          </cell>
          <cell r="E342" t="str">
            <v>KS</v>
          </cell>
          <cell r="F342">
            <v>8553</v>
          </cell>
        </row>
        <row r="343">
          <cell r="A343">
            <v>1154613</v>
          </cell>
          <cell r="B343" t="str">
            <v>Šroub s hákovitou hlavou...5024/M12</v>
          </cell>
          <cell r="C343">
            <v>95.66</v>
          </cell>
          <cell r="D343">
            <v>100</v>
          </cell>
          <cell r="E343" t="str">
            <v>KS</v>
          </cell>
          <cell r="F343">
            <v>9566</v>
          </cell>
        </row>
        <row r="344">
          <cell r="A344">
            <v>1154621</v>
          </cell>
          <cell r="B344" t="str">
            <v>Šroub s hákovitou hlavou...5024/M12</v>
          </cell>
          <cell r="C344">
            <v>93.64</v>
          </cell>
          <cell r="D344">
            <v>100</v>
          </cell>
          <cell r="E344" t="str">
            <v>KS</v>
          </cell>
          <cell r="F344">
            <v>9364</v>
          </cell>
        </row>
        <row r="345">
          <cell r="A345">
            <v>1154648</v>
          </cell>
          <cell r="B345" t="str">
            <v>Šroub s hákovitou hlavou...5024/M12</v>
          </cell>
          <cell r="C345">
            <v>97.48</v>
          </cell>
          <cell r="D345">
            <v>100</v>
          </cell>
          <cell r="E345" t="str">
            <v>KS</v>
          </cell>
          <cell r="F345">
            <v>9748</v>
          </cell>
        </row>
        <row r="346">
          <cell r="A346">
            <v>1154990</v>
          </cell>
          <cell r="B346" t="str">
            <v>Šroub s hákovitou hlavou...HS M6</v>
          </cell>
          <cell r="C346">
            <v>34.06</v>
          </cell>
          <cell r="D346">
            <v>100</v>
          </cell>
          <cell r="E346" t="str">
            <v>KS</v>
          </cell>
          <cell r="F346">
            <v>3406</v>
          </cell>
        </row>
        <row r="347">
          <cell r="A347">
            <v>1155407</v>
          </cell>
          <cell r="B347" t="str">
            <v>Třmenová příchytka...2056NM/12</v>
          </cell>
          <cell r="C347">
            <v>24.63</v>
          </cell>
          <cell r="D347">
            <v>100</v>
          </cell>
          <cell r="E347" t="str">
            <v>KS</v>
          </cell>
          <cell r="F347">
            <v>2463</v>
          </cell>
        </row>
        <row r="348">
          <cell r="A348">
            <v>1155415</v>
          </cell>
          <cell r="B348" t="str">
            <v>Třmenová příchytka...2056NM/16</v>
          </cell>
          <cell r="C348">
            <v>23.65</v>
          </cell>
          <cell r="D348">
            <v>100</v>
          </cell>
          <cell r="E348" t="str">
            <v>KS</v>
          </cell>
          <cell r="F348">
            <v>2365</v>
          </cell>
        </row>
        <row r="349">
          <cell r="A349">
            <v>1155423</v>
          </cell>
          <cell r="B349" t="str">
            <v>Třmenová příchytka...2056NM/22</v>
          </cell>
          <cell r="C349">
            <v>26.88</v>
          </cell>
          <cell r="D349">
            <v>100</v>
          </cell>
          <cell r="E349" t="str">
            <v>KS</v>
          </cell>
          <cell r="F349">
            <v>2688</v>
          </cell>
        </row>
        <row r="350">
          <cell r="A350">
            <v>1155431</v>
          </cell>
          <cell r="B350" t="str">
            <v>Třmenová příchytka...2056NM/28</v>
          </cell>
          <cell r="C350">
            <v>29.16</v>
          </cell>
          <cell r="D350">
            <v>100</v>
          </cell>
          <cell r="E350" t="str">
            <v>KS</v>
          </cell>
          <cell r="F350">
            <v>2916</v>
          </cell>
        </row>
        <row r="351">
          <cell r="A351">
            <v>1155458</v>
          </cell>
          <cell r="B351" t="str">
            <v>Třmenová příchytka...2056NM/34</v>
          </cell>
          <cell r="C351">
            <v>36.409999999999997</v>
          </cell>
          <cell r="D351">
            <v>100</v>
          </cell>
          <cell r="E351" t="str">
            <v>KS</v>
          </cell>
          <cell r="F351">
            <v>3641</v>
          </cell>
        </row>
        <row r="352">
          <cell r="A352">
            <v>1155466</v>
          </cell>
          <cell r="B352" t="str">
            <v>Třmenová příchytka...2056NM/40</v>
          </cell>
          <cell r="C352">
            <v>39.1</v>
          </cell>
          <cell r="D352">
            <v>100</v>
          </cell>
          <cell r="E352" t="str">
            <v>KS</v>
          </cell>
          <cell r="F352">
            <v>3910</v>
          </cell>
        </row>
        <row r="353">
          <cell r="A353">
            <v>1155474</v>
          </cell>
          <cell r="B353" t="str">
            <v>Třmenová příchytka...2056NM/46</v>
          </cell>
          <cell r="C353">
            <v>42.01</v>
          </cell>
          <cell r="D353">
            <v>100</v>
          </cell>
          <cell r="E353" t="str">
            <v>KS</v>
          </cell>
          <cell r="F353">
            <v>4201</v>
          </cell>
        </row>
        <row r="354">
          <cell r="A354">
            <v>1155482</v>
          </cell>
          <cell r="B354" t="str">
            <v>Třmenová příchytka...2056NM/52</v>
          </cell>
          <cell r="C354">
            <v>49.91</v>
          </cell>
          <cell r="D354">
            <v>100</v>
          </cell>
          <cell r="E354" t="str">
            <v>KS</v>
          </cell>
          <cell r="F354">
            <v>4991</v>
          </cell>
        </row>
        <row r="355">
          <cell r="A355">
            <v>1155490</v>
          </cell>
          <cell r="B355" t="str">
            <v>Třmenová příchytka...2056NM/58</v>
          </cell>
          <cell r="C355">
            <v>58.45</v>
          </cell>
          <cell r="D355">
            <v>100</v>
          </cell>
          <cell r="E355" t="str">
            <v>KS</v>
          </cell>
          <cell r="F355">
            <v>5845</v>
          </cell>
        </row>
        <row r="356">
          <cell r="A356">
            <v>1156004</v>
          </cell>
          <cell r="B356" t="str">
            <v>Třmenová příchytka...2056M/12</v>
          </cell>
          <cell r="C356">
            <v>24.44</v>
          </cell>
          <cell r="D356">
            <v>100</v>
          </cell>
          <cell r="E356" t="str">
            <v>KS</v>
          </cell>
          <cell r="F356">
            <v>2444</v>
          </cell>
        </row>
        <row r="357">
          <cell r="A357">
            <v>1156012</v>
          </cell>
          <cell r="B357" t="str">
            <v>Třmenová příchytka...2056M/16</v>
          </cell>
          <cell r="C357">
            <v>26.56</v>
          </cell>
          <cell r="D357">
            <v>100</v>
          </cell>
          <cell r="E357" t="str">
            <v>KS</v>
          </cell>
          <cell r="F357">
            <v>2656</v>
          </cell>
        </row>
        <row r="358">
          <cell r="A358">
            <v>1156020</v>
          </cell>
          <cell r="B358" t="str">
            <v>Třmenová příchytka...2056M/22</v>
          </cell>
          <cell r="C358">
            <v>27.83</v>
          </cell>
          <cell r="D358">
            <v>100</v>
          </cell>
          <cell r="E358" t="str">
            <v>KS</v>
          </cell>
          <cell r="F358">
            <v>2783</v>
          </cell>
        </row>
        <row r="359">
          <cell r="A359">
            <v>1156039</v>
          </cell>
          <cell r="B359" t="str">
            <v>Třmenová příchytka...2056M/28</v>
          </cell>
          <cell r="C359">
            <v>30.15</v>
          </cell>
          <cell r="D359">
            <v>100</v>
          </cell>
          <cell r="E359" t="str">
            <v>KS</v>
          </cell>
          <cell r="F359">
            <v>3015</v>
          </cell>
        </row>
        <row r="360">
          <cell r="A360">
            <v>1156047</v>
          </cell>
          <cell r="B360" t="str">
            <v>Třmenová příchytka...2056M/34</v>
          </cell>
          <cell r="C360">
            <v>36.270000000000003</v>
          </cell>
          <cell r="D360">
            <v>100</v>
          </cell>
          <cell r="E360" t="str">
            <v>KS</v>
          </cell>
          <cell r="F360">
            <v>3627</v>
          </cell>
        </row>
        <row r="361">
          <cell r="A361">
            <v>1156055</v>
          </cell>
          <cell r="B361" t="str">
            <v>Třmenová příchytka...2056M/40</v>
          </cell>
          <cell r="C361">
            <v>39.229999999999997</v>
          </cell>
          <cell r="D361">
            <v>100</v>
          </cell>
          <cell r="E361" t="str">
            <v>KS</v>
          </cell>
          <cell r="F361">
            <v>3923</v>
          </cell>
        </row>
        <row r="362">
          <cell r="A362">
            <v>1156063</v>
          </cell>
          <cell r="B362" t="str">
            <v>Třmenová příchytka...2056M/46</v>
          </cell>
          <cell r="C362">
            <v>43.82</v>
          </cell>
          <cell r="D362">
            <v>100</v>
          </cell>
          <cell r="E362" t="str">
            <v>KS</v>
          </cell>
          <cell r="F362">
            <v>4382</v>
          </cell>
        </row>
        <row r="363">
          <cell r="A363">
            <v>1156071</v>
          </cell>
          <cell r="B363" t="str">
            <v>Třmenová příchytka...2056M/52</v>
          </cell>
          <cell r="C363">
            <v>47.13</v>
          </cell>
          <cell r="D363">
            <v>100</v>
          </cell>
          <cell r="E363" t="str">
            <v>KS</v>
          </cell>
          <cell r="F363">
            <v>4713</v>
          </cell>
        </row>
        <row r="364">
          <cell r="A364">
            <v>1156098</v>
          </cell>
          <cell r="B364" t="str">
            <v>Třmenová příchytka...2056M/58</v>
          </cell>
          <cell r="C364">
            <v>48.38</v>
          </cell>
          <cell r="D364">
            <v>100</v>
          </cell>
          <cell r="E364" t="str">
            <v>KS</v>
          </cell>
          <cell r="F364">
            <v>4838</v>
          </cell>
        </row>
        <row r="365">
          <cell r="A365">
            <v>1156101</v>
          </cell>
          <cell r="B365" t="str">
            <v>Třmenová příchytka...2056M/64</v>
          </cell>
          <cell r="C365">
            <v>59.04</v>
          </cell>
          <cell r="D365">
            <v>100</v>
          </cell>
          <cell r="E365" t="str">
            <v>KS</v>
          </cell>
          <cell r="F365">
            <v>5904</v>
          </cell>
        </row>
        <row r="366">
          <cell r="A366">
            <v>1156128</v>
          </cell>
          <cell r="B366" t="str">
            <v>Třmenová příchytka...2056M/70</v>
          </cell>
          <cell r="C366">
            <v>66.5</v>
          </cell>
          <cell r="D366">
            <v>100</v>
          </cell>
          <cell r="E366" t="str">
            <v>KS</v>
          </cell>
          <cell r="F366">
            <v>6650</v>
          </cell>
        </row>
        <row r="367">
          <cell r="A367">
            <v>1156136</v>
          </cell>
          <cell r="B367" t="str">
            <v>Třmenová příchytka...2056M/76</v>
          </cell>
          <cell r="C367">
            <v>103.14</v>
          </cell>
          <cell r="D367">
            <v>100</v>
          </cell>
          <cell r="E367" t="str">
            <v>KS</v>
          </cell>
          <cell r="F367">
            <v>10314</v>
          </cell>
        </row>
        <row r="368">
          <cell r="A368">
            <v>1156144</v>
          </cell>
          <cell r="B368" t="str">
            <v>Třmenová příchytka...2056M/82</v>
          </cell>
          <cell r="C368">
            <v>107.96</v>
          </cell>
          <cell r="D368">
            <v>100</v>
          </cell>
          <cell r="E368" t="str">
            <v>KS</v>
          </cell>
          <cell r="F368">
            <v>10796</v>
          </cell>
        </row>
        <row r="369">
          <cell r="A369">
            <v>1156152</v>
          </cell>
          <cell r="B369" t="str">
            <v>Třmenová příchytka...2056M/90</v>
          </cell>
          <cell r="C369">
            <v>122.85</v>
          </cell>
          <cell r="D369">
            <v>100</v>
          </cell>
          <cell r="E369" t="str">
            <v>KS</v>
          </cell>
          <cell r="F369">
            <v>12285</v>
          </cell>
        </row>
        <row r="370">
          <cell r="A370">
            <v>1156160</v>
          </cell>
          <cell r="B370" t="str">
            <v>Třmenová příchytka...2056M/100</v>
          </cell>
          <cell r="C370">
            <v>135.12</v>
          </cell>
          <cell r="D370">
            <v>100</v>
          </cell>
          <cell r="E370" t="str">
            <v>KS</v>
          </cell>
          <cell r="F370">
            <v>13512</v>
          </cell>
        </row>
        <row r="371">
          <cell r="A371">
            <v>1156179</v>
          </cell>
          <cell r="B371" t="str">
            <v>Třmenová příchytka...2056M2/12</v>
          </cell>
          <cell r="C371">
            <v>24.82</v>
          </cell>
          <cell r="D371">
            <v>100</v>
          </cell>
          <cell r="E371" t="str">
            <v>KS</v>
          </cell>
          <cell r="F371">
            <v>2482</v>
          </cell>
        </row>
        <row r="372">
          <cell r="A372">
            <v>1156187</v>
          </cell>
          <cell r="B372" t="str">
            <v>Třmenová příchytka...2056M2/16</v>
          </cell>
          <cell r="C372">
            <v>26.57</v>
          </cell>
          <cell r="D372">
            <v>100</v>
          </cell>
          <cell r="E372" t="str">
            <v>KS</v>
          </cell>
          <cell r="F372">
            <v>2657</v>
          </cell>
        </row>
        <row r="373">
          <cell r="A373">
            <v>1156195</v>
          </cell>
          <cell r="B373" t="str">
            <v>Třmenová příchytka...2056M2/22</v>
          </cell>
          <cell r="C373">
            <v>28.43</v>
          </cell>
          <cell r="D373">
            <v>100</v>
          </cell>
          <cell r="E373" t="str">
            <v>KS</v>
          </cell>
          <cell r="F373">
            <v>2843</v>
          </cell>
        </row>
        <row r="374">
          <cell r="A374">
            <v>1156209</v>
          </cell>
          <cell r="B374" t="str">
            <v>Třmenová příchytka...2056M2/28</v>
          </cell>
          <cell r="C374">
            <v>35.29</v>
          </cell>
          <cell r="D374">
            <v>100</v>
          </cell>
          <cell r="E374" t="str">
            <v>KS</v>
          </cell>
          <cell r="F374">
            <v>3529</v>
          </cell>
        </row>
        <row r="375">
          <cell r="A375">
            <v>1156241</v>
          </cell>
          <cell r="B375" t="str">
            <v>Třmenová příchytka...2056M3/12</v>
          </cell>
          <cell r="C375">
            <v>33.659999999999997</v>
          </cell>
          <cell r="D375">
            <v>100</v>
          </cell>
          <cell r="E375" t="str">
            <v>KS</v>
          </cell>
          <cell r="F375">
            <v>3366</v>
          </cell>
        </row>
        <row r="376">
          <cell r="A376">
            <v>1156268</v>
          </cell>
          <cell r="B376" t="str">
            <v>Třmenová příchytka...2056M3/16</v>
          </cell>
          <cell r="C376">
            <v>40.869999999999997</v>
          </cell>
          <cell r="D376">
            <v>100</v>
          </cell>
          <cell r="E376" t="str">
            <v>KS</v>
          </cell>
          <cell r="F376">
            <v>4087</v>
          </cell>
        </row>
        <row r="377">
          <cell r="A377">
            <v>1156276</v>
          </cell>
          <cell r="B377" t="str">
            <v>Třmenová příchytka...2056M3/22</v>
          </cell>
          <cell r="C377">
            <v>42.73</v>
          </cell>
          <cell r="D377">
            <v>100</v>
          </cell>
          <cell r="E377" t="str">
            <v>KS</v>
          </cell>
          <cell r="F377">
            <v>4273</v>
          </cell>
        </row>
        <row r="378">
          <cell r="A378">
            <v>1156284</v>
          </cell>
          <cell r="B378" t="str">
            <v>Třmenová příchytka...2056M3/28</v>
          </cell>
          <cell r="C378">
            <v>51.64</v>
          </cell>
          <cell r="D378">
            <v>100</v>
          </cell>
          <cell r="E378" t="str">
            <v>KS</v>
          </cell>
          <cell r="F378">
            <v>5164</v>
          </cell>
        </row>
        <row r="379">
          <cell r="A379">
            <v>1156802</v>
          </cell>
          <cell r="B379" t="str">
            <v>Třmenová příchytka...2056FM/12</v>
          </cell>
          <cell r="C379">
            <v>27.3</v>
          </cell>
          <cell r="D379">
            <v>100</v>
          </cell>
          <cell r="E379" t="str">
            <v>KS</v>
          </cell>
          <cell r="F379">
            <v>2730</v>
          </cell>
        </row>
        <row r="380">
          <cell r="A380">
            <v>1156810</v>
          </cell>
          <cell r="B380" t="str">
            <v>Třmenová příchytka...2056FM/16</v>
          </cell>
          <cell r="C380">
            <v>26.49</v>
          </cell>
          <cell r="D380">
            <v>100</v>
          </cell>
          <cell r="E380" t="str">
            <v>KS</v>
          </cell>
          <cell r="F380">
            <v>2649</v>
          </cell>
        </row>
        <row r="381">
          <cell r="A381">
            <v>1156829</v>
          </cell>
          <cell r="B381" t="str">
            <v>Třmenová příchytka...2056FM/22</v>
          </cell>
          <cell r="C381">
            <v>27.24</v>
          </cell>
          <cell r="D381">
            <v>100</v>
          </cell>
          <cell r="E381" t="str">
            <v>KS</v>
          </cell>
          <cell r="F381">
            <v>2724</v>
          </cell>
        </row>
        <row r="382">
          <cell r="A382">
            <v>1156837</v>
          </cell>
          <cell r="B382" t="str">
            <v>Třmenová příchytka...2056FM/28</v>
          </cell>
          <cell r="C382">
            <v>38.39</v>
          </cell>
          <cell r="D382">
            <v>100</v>
          </cell>
          <cell r="E382" t="str">
            <v>KS</v>
          </cell>
          <cell r="F382">
            <v>3839</v>
          </cell>
        </row>
        <row r="383">
          <cell r="A383">
            <v>1158007</v>
          </cell>
          <cell r="B383" t="str">
            <v>Třmenová příchytka...2056UM/12</v>
          </cell>
          <cell r="C383">
            <v>27.44</v>
          </cell>
          <cell r="D383">
            <v>100</v>
          </cell>
          <cell r="E383" t="str">
            <v>KS</v>
          </cell>
          <cell r="F383">
            <v>2744</v>
          </cell>
        </row>
        <row r="384">
          <cell r="A384">
            <v>1158015</v>
          </cell>
          <cell r="B384" t="str">
            <v>Třmenová příchytka...2056UM/16</v>
          </cell>
          <cell r="C384">
            <v>28.27</v>
          </cell>
          <cell r="D384">
            <v>100</v>
          </cell>
          <cell r="E384" t="str">
            <v>KS</v>
          </cell>
          <cell r="F384">
            <v>2827</v>
          </cell>
        </row>
        <row r="385">
          <cell r="A385">
            <v>1158023</v>
          </cell>
          <cell r="B385" t="str">
            <v>Třmenová příchytka...2056UM/22</v>
          </cell>
          <cell r="C385">
            <v>25.29</v>
          </cell>
          <cell r="D385">
            <v>100</v>
          </cell>
          <cell r="E385" t="str">
            <v>KS</v>
          </cell>
          <cell r="F385">
            <v>2529</v>
          </cell>
        </row>
        <row r="386">
          <cell r="A386">
            <v>1158031</v>
          </cell>
          <cell r="B386" t="str">
            <v>Třmenová příchytka...2056UM/28</v>
          </cell>
          <cell r="C386">
            <v>25.33</v>
          </cell>
          <cell r="D386">
            <v>100</v>
          </cell>
          <cell r="E386" t="str">
            <v>KS</v>
          </cell>
          <cell r="F386">
            <v>2533</v>
          </cell>
        </row>
        <row r="387">
          <cell r="A387">
            <v>1158058</v>
          </cell>
          <cell r="B387" t="str">
            <v>Třmenová příchytka...2056UM/34</v>
          </cell>
          <cell r="C387">
            <v>44.49</v>
          </cell>
          <cell r="D387">
            <v>100</v>
          </cell>
          <cell r="E387" t="str">
            <v>KS</v>
          </cell>
          <cell r="F387">
            <v>4449</v>
          </cell>
        </row>
        <row r="388">
          <cell r="A388">
            <v>1158066</v>
          </cell>
          <cell r="B388" t="str">
            <v>Třmenová příchytka...2056UM/40</v>
          </cell>
          <cell r="C388">
            <v>54.5</v>
          </cell>
          <cell r="D388">
            <v>100</v>
          </cell>
          <cell r="E388" t="str">
            <v>KS</v>
          </cell>
          <cell r="F388">
            <v>5450</v>
          </cell>
        </row>
        <row r="389">
          <cell r="A389">
            <v>1158074</v>
          </cell>
          <cell r="B389" t="str">
            <v>Třmenová příchytka...2056UM/46</v>
          </cell>
          <cell r="C389">
            <v>56.68</v>
          </cell>
          <cell r="D389">
            <v>100</v>
          </cell>
          <cell r="E389" t="str">
            <v>KS</v>
          </cell>
          <cell r="F389">
            <v>5668</v>
          </cell>
        </row>
        <row r="390">
          <cell r="A390">
            <v>1158082</v>
          </cell>
          <cell r="B390" t="str">
            <v>Třmenová příchytka...2056UM/52</v>
          </cell>
          <cell r="C390">
            <v>55.92</v>
          </cell>
          <cell r="D390">
            <v>100</v>
          </cell>
          <cell r="E390" t="str">
            <v>KS</v>
          </cell>
          <cell r="F390">
            <v>5592</v>
          </cell>
        </row>
        <row r="391">
          <cell r="A391">
            <v>1158090</v>
          </cell>
          <cell r="B391" t="str">
            <v>Třmenová příchytka...2056UM/58</v>
          </cell>
          <cell r="C391">
            <v>66.489999999999995</v>
          </cell>
          <cell r="D391">
            <v>100</v>
          </cell>
          <cell r="E391" t="str">
            <v>KS</v>
          </cell>
          <cell r="F391">
            <v>6649</v>
          </cell>
        </row>
        <row r="392">
          <cell r="A392">
            <v>1158104</v>
          </cell>
          <cell r="B392" t="str">
            <v>Třmenová příchytka...2056UM/64</v>
          </cell>
          <cell r="C392">
            <v>70.599999999999994</v>
          </cell>
          <cell r="D392">
            <v>100</v>
          </cell>
          <cell r="E392" t="str">
            <v>KS</v>
          </cell>
          <cell r="F392">
            <v>7060</v>
          </cell>
        </row>
        <row r="393">
          <cell r="A393">
            <v>1158112</v>
          </cell>
          <cell r="B393" t="str">
            <v>Třmenová příchytka...2056UM/70</v>
          </cell>
          <cell r="C393">
            <v>71.53</v>
          </cell>
          <cell r="D393">
            <v>100</v>
          </cell>
          <cell r="E393" t="str">
            <v>KS</v>
          </cell>
          <cell r="F393">
            <v>7153</v>
          </cell>
        </row>
        <row r="394">
          <cell r="A394">
            <v>1158120</v>
          </cell>
          <cell r="B394" t="str">
            <v>Třmenová příchytka...2056UM/76</v>
          </cell>
          <cell r="C394">
            <v>97.63</v>
          </cell>
          <cell r="D394">
            <v>100</v>
          </cell>
          <cell r="E394" t="str">
            <v>KS</v>
          </cell>
          <cell r="F394">
            <v>9763</v>
          </cell>
        </row>
        <row r="395">
          <cell r="A395">
            <v>1158325</v>
          </cell>
          <cell r="B395" t="str">
            <v>Třmenová příchytka...2056RS/M</v>
          </cell>
          <cell r="C395">
            <v>45.15</v>
          </cell>
          <cell r="D395">
            <v>100</v>
          </cell>
          <cell r="E395" t="str">
            <v>KS</v>
          </cell>
          <cell r="F395">
            <v>4515</v>
          </cell>
        </row>
        <row r="396">
          <cell r="A396">
            <v>1159518</v>
          </cell>
          <cell r="B396" t="str">
            <v>Třmenová příchytka...2056/12VA</v>
          </cell>
          <cell r="C396">
            <v>53.48</v>
          </cell>
          <cell r="D396">
            <v>100</v>
          </cell>
          <cell r="E396" t="str">
            <v>KS</v>
          </cell>
          <cell r="F396">
            <v>5348</v>
          </cell>
        </row>
        <row r="397">
          <cell r="A397">
            <v>1159526</v>
          </cell>
          <cell r="B397" t="str">
            <v>Třmenová příchytka...2056/16VA</v>
          </cell>
          <cell r="C397">
            <v>54.75</v>
          </cell>
          <cell r="D397">
            <v>100</v>
          </cell>
          <cell r="E397" t="str">
            <v>KS</v>
          </cell>
          <cell r="F397">
            <v>5475</v>
          </cell>
        </row>
        <row r="398">
          <cell r="A398">
            <v>1159534</v>
          </cell>
          <cell r="B398" t="str">
            <v>Třmenová příchytka...2056/22VA</v>
          </cell>
          <cell r="C398">
            <v>56.02</v>
          </cell>
          <cell r="D398">
            <v>100</v>
          </cell>
          <cell r="E398" t="str">
            <v>KS</v>
          </cell>
          <cell r="F398">
            <v>5602</v>
          </cell>
        </row>
        <row r="399">
          <cell r="A399">
            <v>1159542</v>
          </cell>
          <cell r="B399" t="str">
            <v>Třmenová příchytka...2056/28VA</v>
          </cell>
          <cell r="C399">
            <v>61.12</v>
          </cell>
          <cell r="D399">
            <v>100</v>
          </cell>
          <cell r="E399" t="str">
            <v>KS</v>
          </cell>
          <cell r="F399">
            <v>6112</v>
          </cell>
        </row>
        <row r="400">
          <cell r="A400">
            <v>1159550</v>
          </cell>
          <cell r="B400" t="str">
            <v>Třmenová příchytka...2056/34VA</v>
          </cell>
          <cell r="C400">
            <v>69.83</v>
          </cell>
          <cell r="D400">
            <v>100</v>
          </cell>
          <cell r="E400" t="str">
            <v>KS</v>
          </cell>
          <cell r="F400">
            <v>6983</v>
          </cell>
        </row>
        <row r="401">
          <cell r="A401">
            <v>1159569</v>
          </cell>
          <cell r="B401" t="str">
            <v>Třmenová příchytka...2056/40VA</v>
          </cell>
          <cell r="C401">
            <v>74.64</v>
          </cell>
          <cell r="D401">
            <v>100</v>
          </cell>
          <cell r="E401" t="str">
            <v>KS</v>
          </cell>
          <cell r="F401">
            <v>7464</v>
          </cell>
        </row>
        <row r="402">
          <cell r="A402">
            <v>1159577</v>
          </cell>
          <cell r="B402" t="str">
            <v>Třmenová příchytka...2056/46VA</v>
          </cell>
          <cell r="C402">
            <v>82.19</v>
          </cell>
          <cell r="D402">
            <v>100</v>
          </cell>
          <cell r="E402" t="str">
            <v>KS</v>
          </cell>
          <cell r="F402">
            <v>8219</v>
          </cell>
        </row>
        <row r="403">
          <cell r="A403">
            <v>1159585</v>
          </cell>
          <cell r="B403" t="str">
            <v>Třmenová příchytka...2056/52VA</v>
          </cell>
          <cell r="C403">
            <v>89.09</v>
          </cell>
          <cell r="D403">
            <v>100</v>
          </cell>
          <cell r="E403" t="str">
            <v>KS</v>
          </cell>
          <cell r="F403">
            <v>8909</v>
          </cell>
        </row>
        <row r="404">
          <cell r="A404">
            <v>1159593</v>
          </cell>
          <cell r="B404" t="str">
            <v>Třmenová příchytka...2056/58VA</v>
          </cell>
          <cell r="C404">
            <v>91.49</v>
          </cell>
          <cell r="D404">
            <v>100</v>
          </cell>
          <cell r="E404" t="str">
            <v>KS</v>
          </cell>
          <cell r="F404">
            <v>9149</v>
          </cell>
        </row>
        <row r="405">
          <cell r="A405">
            <v>1159607</v>
          </cell>
          <cell r="B405" t="str">
            <v>Třmenová příchytka...2056/64VA</v>
          </cell>
          <cell r="C405">
            <v>93.91</v>
          </cell>
          <cell r="D405">
            <v>100</v>
          </cell>
          <cell r="E405" t="str">
            <v>KS</v>
          </cell>
          <cell r="F405">
            <v>9391</v>
          </cell>
        </row>
        <row r="406">
          <cell r="A406">
            <v>1159615</v>
          </cell>
          <cell r="B406" t="str">
            <v>Třmenová příchytka...2056/70VA</v>
          </cell>
          <cell r="C406">
            <v>130.81</v>
          </cell>
          <cell r="D406">
            <v>100</v>
          </cell>
          <cell r="E406" t="str">
            <v>KS</v>
          </cell>
          <cell r="F406">
            <v>13081</v>
          </cell>
        </row>
        <row r="407">
          <cell r="A407">
            <v>1159623</v>
          </cell>
          <cell r="B407" t="str">
            <v>Třmenová příchytka...2056/76VA</v>
          </cell>
          <cell r="C407">
            <v>150.49</v>
          </cell>
          <cell r="D407">
            <v>100</v>
          </cell>
          <cell r="E407" t="str">
            <v>KS</v>
          </cell>
          <cell r="F407">
            <v>15049</v>
          </cell>
        </row>
        <row r="408">
          <cell r="A408">
            <v>1159712</v>
          </cell>
          <cell r="B408" t="str">
            <v>Kabelová příchytka...2056/M 12</v>
          </cell>
          <cell r="C408">
            <v>92.42</v>
          </cell>
          <cell r="D408">
            <v>100</v>
          </cell>
          <cell r="E408" t="str">
            <v>KS</v>
          </cell>
          <cell r="F408">
            <v>9242</v>
          </cell>
        </row>
        <row r="409">
          <cell r="A409">
            <v>1159716</v>
          </cell>
          <cell r="B409" t="str">
            <v>Kabelová příchytka...2056/M 16</v>
          </cell>
          <cell r="C409">
            <v>94.01</v>
          </cell>
          <cell r="D409">
            <v>100</v>
          </cell>
          <cell r="E409" t="str">
            <v>KS</v>
          </cell>
          <cell r="F409">
            <v>9401</v>
          </cell>
        </row>
        <row r="410">
          <cell r="A410">
            <v>1159722</v>
          </cell>
          <cell r="B410" t="str">
            <v>....2056/M 22</v>
          </cell>
          <cell r="C410">
            <v>100.9</v>
          </cell>
          <cell r="D410">
            <v>100</v>
          </cell>
          <cell r="E410" t="str">
            <v>KS</v>
          </cell>
          <cell r="F410">
            <v>10090</v>
          </cell>
        </row>
        <row r="411">
          <cell r="A411">
            <v>1159728</v>
          </cell>
          <cell r="B411" t="str">
            <v>Kabelová příchytka...2056/M 28</v>
          </cell>
          <cell r="C411">
            <v>98.6</v>
          </cell>
          <cell r="D411">
            <v>100</v>
          </cell>
          <cell r="E411" t="str">
            <v>KS</v>
          </cell>
          <cell r="F411">
            <v>9860</v>
          </cell>
        </row>
        <row r="412">
          <cell r="A412">
            <v>1159734</v>
          </cell>
          <cell r="B412" t="str">
            <v>Kabelová příchytka...2056/M 34</v>
          </cell>
          <cell r="C412">
            <v>103.19</v>
          </cell>
          <cell r="D412">
            <v>100</v>
          </cell>
          <cell r="E412" t="str">
            <v>KS</v>
          </cell>
          <cell r="F412">
            <v>10319</v>
          </cell>
        </row>
        <row r="413">
          <cell r="A413">
            <v>1159740</v>
          </cell>
          <cell r="B413" t="str">
            <v>Kabelová příchytka...2056/M 40</v>
          </cell>
          <cell r="C413">
            <v>108.12</v>
          </cell>
          <cell r="D413">
            <v>100</v>
          </cell>
          <cell r="E413" t="str">
            <v>KS</v>
          </cell>
          <cell r="F413">
            <v>10812</v>
          </cell>
        </row>
        <row r="414">
          <cell r="A414">
            <v>1159746</v>
          </cell>
          <cell r="B414" t="str">
            <v>Kabelová příchytka...2056/M 46</v>
          </cell>
          <cell r="C414">
            <v>111.21</v>
          </cell>
          <cell r="D414">
            <v>100</v>
          </cell>
          <cell r="E414" t="str">
            <v>KS</v>
          </cell>
          <cell r="F414">
            <v>11121</v>
          </cell>
        </row>
        <row r="415">
          <cell r="A415">
            <v>1159752</v>
          </cell>
          <cell r="B415" t="str">
            <v>Kabelová příchytka...2056/M 52</v>
          </cell>
          <cell r="C415">
            <v>117.41</v>
          </cell>
          <cell r="D415">
            <v>100</v>
          </cell>
          <cell r="E415" t="str">
            <v>KS</v>
          </cell>
          <cell r="F415">
            <v>11741</v>
          </cell>
        </row>
        <row r="416">
          <cell r="A416">
            <v>1159758</v>
          </cell>
          <cell r="B416" t="str">
            <v>Kabelová příchytka...2056/M 58</v>
          </cell>
          <cell r="C416">
            <v>123.83</v>
          </cell>
          <cell r="D416">
            <v>100</v>
          </cell>
          <cell r="E416" t="str">
            <v>KS</v>
          </cell>
          <cell r="F416">
            <v>12383</v>
          </cell>
        </row>
        <row r="417">
          <cell r="A417">
            <v>1159764</v>
          </cell>
          <cell r="B417" t="str">
            <v>Kabelová příchytka...2056/M 64</v>
          </cell>
          <cell r="C417">
            <v>129.57</v>
          </cell>
          <cell r="D417">
            <v>100</v>
          </cell>
          <cell r="E417" t="str">
            <v>KS</v>
          </cell>
          <cell r="F417">
            <v>12957</v>
          </cell>
        </row>
        <row r="418">
          <cell r="A418">
            <v>1159770</v>
          </cell>
          <cell r="B418" t="str">
            <v>Kabelová příchytka...2056/M 70</v>
          </cell>
          <cell r="C418">
            <v>141.03</v>
          </cell>
          <cell r="D418">
            <v>100</v>
          </cell>
          <cell r="E418" t="str">
            <v>KS</v>
          </cell>
          <cell r="F418">
            <v>14103</v>
          </cell>
        </row>
        <row r="419">
          <cell r="A419">
            <v>1159776</v>
          </cell>
          <cell r="B419" t="str">
            <v>Kabelová příchytka...2056/M 76</v>
          </cell>
          <cell r="C419">
            <v>159.94999999999999</v>
          </cell>
          <cell r="D419">
            <v>100</v>
          </cell>
          <cell r="E419" t="str">
            <v>KS</v>
          </cell>
          <cell r="F419">
            <v>15995</v>
          </cell>
        </row>
        <row r="420">
          <cell r="A420">
            <v>1160125</v>
          </cell>
          <cell r="B420" t="str">
            <v>Třmenová příchytka...2056/12</v>
          </cell>
          <cell r="C420">
            <v>15.54</v>
          </cell>
          <cell r="D420">
            <v>100</v>
          </cell>
          <cell r="E420" t="str">
            <v>KS</v>
          </cell>
          <cell r="F420">
            <v>1554</v>
          </cell>
        </row>
        <row r="421">
          <cell r="A421">
            <v>1160168</v>
          </cell>
          <cell r="B421" t="str">
            <v>Třmenová příchytka...2056/16</v>
          </cell>
          <cell r="C421">
            <v>16.43</v>
          </cell>
          <cell r="D421">
            <v>100</v>
          </cell>
          <cell r="E421" t="str">
            <v>KS</v>
          </cell>
          <cell r="F421">
            <v>1643</v>
          </cell>
        </row>
        <row r="422">
          <cell r="A422">
            <v>1160222</v>
          </cell>
          <cell r="B422" t="str">
            <v>Třmenová příchytka...2056/22</v>
          </cell>
          <cell r="C422">
            <v>17.309999999999999</v>
          </cell>
          <cell r="D422">
            <v>100</v>
          </cell>
          <cell r="E422" t="str">
            <v>KS</v>
          </cell>
          <cell r="F422">
            <v>1731</v>
          </cell>
        </row>
        <row r="423">
          <cell r="A423">
            <v>1160281</v>
          </cell>
          <cell r="B423" t="str">
            <v>Třmenová příchytka...2056/28</v>
          </cell>
          <cell r="C423">
            <v>21.28</v>
          </cell>
          <cell r="D423">
            <v>100</v>
          </cell>
          <cell r="E423" t="str">
            <v>KS</v>
          </cell>
          <cell r="F423">
            <v>2128</v>
          </cell>
        </row>
        <row r="424">
          <cell r="A424">
            <v>1160346</v>
          </cell>
          <cell r="B424" t="str">
            <v>Třmenová příchytka...2056/34</v>
          </cell>
          <cell r="C424">
            <v>26.8</v>
          </cell>
          <cell r="D424">
            <v>100</v>
          </cell>
          <cell r="E424" t="str">
            <v>KS</v>
          </cell>
          <cell r="F424">
            <v>2680</v>
          </cell>
        </row>
        <row r="425">
          <cell r="A425">
            <v>1160400</v>
          </cell>
          <cell r="B425" t="str">
            <v>Třmenová příchytka...2056/40</v>
          </cell>
          <cell r="C425">
            <v>29.23</v>
          </cell>
          <cell r="D425">
            <v>100</v>
          </cell>
          <cell r="E425" t="str">
            <v>KS</v>
          </cell>
          <cell r="F425">
            <v>2923</v>
          </cell>
        </row>
        <row r="426">
          <cell r="A426">
            <v>1160451</v>
          </cell>
          <cell r="B426" t="str">
            <v>Třmenová příchytka...2056/46</v>
          </cell>
          <cell r="C426">
            <v>33.5</v>
          </cell>
          <cell r="D426">
            <v>100</v>
          </cell>
          <cell r="E426" t="str">
            <v>KS</v>
          </cell>
          <cell r="F426">
            <v>3350</v>
          </cell>
        </row>
        <row r="427">
          <cell r="A427">
            <v>1160524</v>
          </cell>
          <cell r="B427" t="str">
            <v>Třmenová příchytka...2056/52</v>
          </cell>
          <cell r="C427">
            <v>36.119999999999997</v>
          </cell>
          <cell r="D427">
            <v>100</v>
          </cell>
          <cell r="E427" t="str">
            <v>KS</v>
          </cell>
          <cell r="F427">
            <v>3612</v>
          </cell>
        </row>
        <row r="428">
          <cell r="A428">
            <v>1160583</v>
          </cell>
          <cell r="B428" t="str">
            <v>Třmenová příchytka...2056/58</v>
          </cell>
          <cell r="C428">
            <v>41.61</v>
          </cell>
          <cell r="D428">
            <v>100</v>
          </cell>
          <cell r="E428" t="str">
            <v>KS</v>
          </cell>
          <cell r="F428">
            <v>4161</v>
          </cell>
        </row>
        <row r="429">
          <cell r="A429">
            <v>1160648</v>
          </cell>
          <cell r="B429" t="str">
            <v>Třmenová příchytka...2056/64</v>
          </cell>
          <cell r="C429">
            <v>44.25</v>
          </cell>
          <cell r="D429">
            <v>100</v>
          </cell>
          <cell r="E429" t="str">
            <v>KS</v>
          </cell>
          <cell r="F429">
            <v>4425</v>
          </cell>
        </row>
        <row r="430">
          <cell r="A430">
            <v>1160702</v>
          </cell>
          <cell r="B430" t="str">
            <v>Třmenová příchytka...2056/70</v>
          </cell>
          <cell r="C430">
            <v>67.42</v>
          </cell>
          <cell r="D430">
            <v>100</v>
          </cell>
          <cell r="E430" t="str">
            <v>KS</v>
          </cell>
          <cell r="F430">
            <v>6742</v>
          </cell>
        </row>
        <row r="431">
          <cell r="A431">
            <v>1160761</v>
          </cell>
          <cell r="B431" t="str">
            <v>Třmenová příchytka...2056/76</v>
          </cell>
          <cell r="C431">
            <v>97.67</v>
          </cell>
          <cell r="D431">
            <v>100</v>
          </cell>
          <cell r="E431" t="str">
            <v>KS</v>
          </cell>
          <cell r="F431">
            <v>9767</v>
          </cell>
        </row>
        <row r="432">
          <cell r="A432">
            <v>1160826</v>
          </cell>
          <cell r="B432" t="str">
            <v>Třmenová příchytka...2056/82</v>
          </cell>
          <cell r="C432">
            <v>107.37</v>
          </cell>
          <cell r="D432">
            <v>100</v>
          </cell>
          <cell r="E432" t="str">
            <v>KS</v>
          </cell>
          <cell r="F432">
            <v>10737</v>
          </cell>
        </row>
        <row r="433">
          <cell r="A433">
            <v>1160907</v>
          </cell>
          <cell r="B433" t="str">
            <v>Třmenová příchytka...2056/90</v>
          </cell>
          <cell r="C433">
            <v>114.3</v>
          </cell>
          <cell r="D433">
            <v>100</v>
          </cell>
          <cell r="E433" t="str">
            <v>KS</v>
          </cell>
          <cell r="F433">
            <v>11430</v>
          </cell>
        </row>
        <row r="434">
          <cell r="A434">
            <v>1160990</v>
          </cell>
          <cell r="B434" t="str">
            <v>Třmenová příchytka...2056/100</v>
          </cell>
          <cell r="C434">
            <v>129.11000000000001</v>
          </cell>
          <cell r="D434">
            <v>100</v>
          </cell>
          <cell r="E434" t="str">
            <v>KS</v>
          </cell>
          <cell r="F434">
            <v>12911</v>
          </cell>
        </row>
        <row r="435">
          <cell r="A435">
            <v>1161121</v>
          </cell>
          <cell r="B435" t="str">
            <v>Třmenová příchytka...57022</v>
          </cell>
          <cell r="C435">
            <v>29.16</v>
          </cell>
          <cell r="D435">
            <v>100</v>
          </cell>
          <cell r="E435" t="str">
            <v>KS</v>
          </cell>
          <cell r="F435">
            <v>2916</v>
          </cell>
        </row>
        <row r="436">
          <cell r="A436">
            <v>1161164</v>
          </cell>
          <cell r="B436" t="str">
            <v>Třmenová příchytka...57026</v>
          </cell>
          <cell r="C436">
            <v>29.24</v>
          </cell>
          <cell r="D436">
            <v>100</v>
          </cell>
          <cell r="E436" t="str">
            <v>KS</v>
          </cell>
          <cell r="F436">
            <v>2924</v>
          </cell>
        </row>
        <row r="437">
          <cell r="A437">
            <v>1161229</v>
          </cell>
          <cell r="B437" t="str">
            <v>Třmenová příchytka...57032</v>
          </cell>
          <cell r="C437">
            <v>30.66</v>
          </cell>
          <cell r="D437">
            <v>100</v>
          </cell>
          <cell r="E437" t="str">
            <v>KS</v>
          </cell>
          <cell r="F437">
            <v>3066</v>
          </cell>
        </row>
        <row r="438">
          <cell r="A438">
            <v>1161288</v>
          </cell>
          <cell r="B438" t="str">
            <v>Třmenová příchytka...57038</v>
          </cell>
          <cell r="C438">
            <v>44.94</v>
          </cell>
          <cell r="D438">
            <v>100</v>
          </cell>
          <cell r="E438" t="str">
            <v>KS</v>
          </cell>
          <cell r="F438">
            <v>4494</v>
          </cell>
        </row>
        <row r="439">
          <cell r="A439">
            <v>1161342</v>
          </cell>
          <cell r="B439" t="str">
            <v>Třmenová příchytka...2056/2/34</v>
          </cell>
          <cell r="C439">
            <v>40.39</v>
          </cell>
          <cell r="D439">
            <v>100</v>
          </cell>
          <cell r="E439" t="str">
            <v>KS</v>
          </cell>
          <cell r="F439">
            <v>4039</v>
          </cell>
        </row>
        <row r="440">
          <cell r="A440">
            <v>1161407</v>
          </cell>
          <cell r="B440" t="str">
            <v>Třmenová příchytka...2056/2/40</v>
          </cell>
          <cell r="C440">
            <v>47.51</v>
          </cell>
          <cell r="D440">
            <v>100</v>
          </cell>
          <cell r="E440" t="str">
            <v>KS</v>
          </cell>
          <cell r="F440">
            <v>4751</v>
          </cell>
        </row>
        <row r="441">
          <cell r="A441">
            <v>1161466</v>
          </cell>
          <cell r="B441" t="str">
            <v>Třmenová příchytka...2056/2/46</v>
          </cell>
          <cell r="C441">
            <v>49.17</v>
          </cell>
          <cell r="D441">
            <v>100</v>
          </cell>
          <cell r="E441" t="str">
            <v>KS</v>
          </cell>
          <cell r="F441">
            <v>4917</v>
          </cell>
        </row>
        <row r="442">
          <cell r="A442">
            <v>1161520</v>
          </cell>
          <cell r="B442" t="str">
            <v>Třmenová příchytka...2056/2/52</v>
          </cell>
          <cell r="C442">
            <v>58.53</v>
          </cell>
          <cell r="D442">
            <v>100</v>
          </cell>
          <cell r="E442" t="str">
            <v>KS</v>
          </cell>
          <cell r="F442">
            <v>5853</v>
          </cell>
        </row>
        <row r="443">
          <cell r="A443">
            <v>1161571</v>
          </cell>
          <cell r="B443" t="str">
            <v>Třmenová příchytka...2056/2/58</v>
          </cell>
          <cell r="C443">
            <v>71.099999999999994</v>
          </cell>
          <cell r="D443">
            <v>100</v>
          </cell>
          <cell r="E443" t="str">
            <v>KS</v>
          </cell>
          <cell r="F443">
            <v>7110</v>
          </cell>
        </row>
        <row r="444">
          <cell r="A444">
            <v>1161644</v>
          </cell>
          <cell r="B444" t="str">
            <v>Třmenová příchytka...2056/2/64</v>
          </cell>
          <cell r="C444">
            <v>72.680000000000007</v>
          </cell>
          <cell r="D444">
            <v>100</v>
          </cell>
          <cell r="E444" t="str">
            <v>KS</v>
          </cell>
          <cell r="F444">
            <v>7268</v>
          </cell>
        </row>
        <row r="445">
          <cell r="A445">
            <v>1161822</v>
          </cell>
          <cell r="B445" t="str">
            <v>Třmenová příchytka...57032</v>
          </cell>
          <cell r="C445">
            <v>75.099999999999994</v>
          </cell>
          <cell r="D445">
            <v>100</v>
          </cell>
          <cell r="E445" t="str">
            <v>KS</v>
          </cell>
          <cell r="F445">
            <v>7510</v>
          </cell>
        </row>
        <row r="446">
          <cell r="A446">
            <v>1161830</v>
          </cell>
          <cell r="B446" t="str">
            <v>Třmenová příchytka...57038</v>
          </cell>
          <cell r="C446">
            <v>86.82</v>
          </cell>
          <cell r="D446">
            <v>100</v>
          </cell>
          <cell r="E446" t="str">
            <v>KS</v>
          </cell>
          <cell r="F446">
            <v>8682</v>
          </cell>
        </row>
        <row r="447">
          <cell r="A447">
            <v>1161849</v>
          </cell>
          <cell r="B447" t="str">
            <v>Třmenová příchytka...2056/2/34</v>
          </cell>
          <cell r="C447">
            <v>102.78</v>
          </cell>
          <cell r="D447">
            <v>100</v>
          </cell>
          <cell r="E447" t="str">
            <v>KS</v>
          </cell>
          <cell r="F447">
            <v>10278</v>
          </cell>
        </row>
        <row r="448">
          <cell r="A448">
            <v>1161857</v>
          </cell>
          <cell r="B448" t="str">
            <v>Třmenová příchytka...2056/2/40</v>
          </cell>
          <cell r="C448">
            <v>110.11</v>
          </cell>
          <cell r="D448">
            <v>100</v>
          </cell>
          <cell r="E448" t="str">
            <v>KS</v>
          </cell>
          <cell r="F448">
            <v>11011</v>
          </cell>
        </row>
        <row r="449">
          <cell r="A449">
            <v>1161865</v>
          </cell>
          <cell r="B449" t="str">
            <v>Třmenová příchytka...2056/2/46</v>
          </cell>
          <cell r="C449">
            <v>117.84</v>
          </cell>
          <cell r="D449">
            <v>100</v>
          </cell>
          <cell r="E449" t="str">
            <v>KS</v>
          </cell>
          <cell r="F449">
            <v>11784</v>
          </cell>
        </row>
        <row r="450">
          <cell r="A450">
            <v>1161873</v>
          </cell>
          <cell r="B450" t="str">
            <v>Třmenová příchytka...2056/2/52</v>
          </cell>
          <cell r="C450">
            <v>139.65</v>
          </cell>
          <cell r="D450">
            <v>100</v>
          </cell>
          <cell r="E450" t="str">
            <v>KS</v>
          </cell>
          <cell r="F450">
            <v>13965</v>
          </cell>
        </row>
        <row r="451">
          <cell r="A451">
            <v>1161881</v>
          </cell>
          <cell r="B451" t="str">
            <v>Třmenová příchytka...2056/2/58</v>
          </cell>
          <cell r="C451">
            <v>135.43</v>
          </cell>
          <cell r="D451">
            <v>100</v>
          </cell>
          <cell r="E451" t="str">
            <v>KS</v>
          </cell>
          <cell r="F451">
            <v>13543</v>
          </cell>
        </row>
        <row r="452">
          <cell r="A452">
            <v>1161903</v>
          </cell>
          <cell r="B452" t="str">
            <v>Třmenová příchytka...2056/2/64</v>
          </cell>
          <cell r="C452">
            <v>143.87</v>
          </cell>
          <cell r="D452">
            <v>100</v>
          </cell>
          <cell r="E452" t="str">
            <v>KS</v>
          </cell>
          <cell r="F452">
            <v>14387</v>
          </cell>
        </row>
        <row r="453">
          <cell r="A453">
            <v>1161912</v>
          </cell>
          <cell r="B453" t="str">
            <v>Kabelová příchytka...2056/M2 1</v>
          </cell>
          <cell r="C453">
            <v>110.64</v>
          </cell>
          <cell r="D453">
            <v>100</v>
          </cell>
          <cell r="E453" t="str">
            <v>KS</v>
          </cell>
          <cell r="F453">
            <v>11064</v>
          </cell>
        </row>
        <row r="454">
          <cell r="A454">
            <v>1161916</v>
          </cell>
          <cell r="B454" t="str">
            <v>Kabelová příchytka...2056/M2 1</v>
          </cell>
          <cell r="C454">
            <v>112.37</v>
          </cell>
          <cell r="D454">
            <v>100</v>
          </cell>
          <cell r="E454" t="str">
            <v>KS</v>
          </cell>
          <cell r="F454">
            <v>11237</v>
          </cell>
        </row>
        <row r="455">
          <cell r="A455">
            <v>1161922</v>
          </cell>
          <cell r="B455" t="str">
            <v>Kabelová příchytka...2056/M2 2</v>
          </cell>
          <cell r="C455">
            <v>114.09</v>
          </cell>
          <cell r="D455">
            <v>100</v>
          </cell>
          <cell r="E455" t="str">
            <v>KS</v>
          </cell>
          <cell r="F455">
            <v>11409</v>
          </cell>
        </row>
        <row r="456">
          <cell r="A456">
            <v>1161928</v>
          </cell>
          <cell r="B456" t="str">
            <v>Kabelová příchytka...2056/M2 2</v>
          </cell>
          <cell r="C456">
            <v>115.8</v>
          </cell>
          <cell r="D456">
            <v>100</v>
          </cell>
          <cell r="E456" t="str">
            <v>KS</v>
          </cell>
          <cell r="F456">
            <v>11580</v>
          </cell>
        </row>
        <row r="457">
          <cell r="A457">
            <v>1161934</v>
          </cell>
          <cell r="B457" t="str">
            <v>Kabelová příchytka...2056/M2 3</v>
          </cell>
          <cell r="C457">
            <v>117.41</v>
          </cell>
          <cell r="D457">
            <v>100</v>
          </cell>
          <cell r="E457" t="str">
            <v>KS</v>
          </cell>
          <cell r="F457">
            <v>11741</v>
          </cell>
        </row>
        <row r="458">
          <cell r="A458">
            <v>1161940</v>
          </cell>
          <cell r="B458" t="str">
            <v>Kabelová příchytka...2056/M2 4</v>
          </cell>
          <cell r="C458">
            <v>119.82</v>
          </cell>
          <cell r="D458">
            <v>100</v>
          </cell>
          <cell r="E458" t="str">
            <v>KS</v>
          </cell>
          <cell r="F458">
            <v>11982</v>
          </cell>
        </row>
        <row r="459">
          <cell r="A459">
            <v>1161946</v>
          </cell>
          <cell r="B459" t="str">
            <v>Kabelová příchytka...2056/M2 4</v>
          </cell>
          <cell r="C459">
            <v>121.3</v>
          </cell>
          <cell r="D459">
            <v>100</v>
          </cell>
          <cell r="E459" t="str">
            <v>KS</v>
          </cell>
          <cell r="F459">
            <v>12130</v>
          </cell>
        </row>
        <row r="460">
          <cell r="A460">
            <v>1161952</v>
          </cell>
          <cell r="B460" t="str">
            <v>Kabelová příchytka...2056/M2 5</v>
          </cell>
          <cell r="C460">
            <v>169.7</v>
          </cell>
          <cell r="D460">
            <v>100</v>
          </cell>
          <cell r="E460" t="str">
            <v>KS</v>
          </cell>
          <cell r="F460">
            <v>16970</v>
          </cell>
        </row>
        <row r="461">
          <cell r="A461">
            <v>1161958</v>
          </cell>
          <cell r="B461" t="str">
            <v>Kabelová příchytka...2056/M2 5</v>
          </cell>
          <cell r="C461">
            <v>180.01</v>
          </cell>
          <cell r="D461">
            <v>100</v>
          </cell>
          <cell r="E461" t="str">
            <v>KS</v>
          </cell>
          <cell r="F461">
            <v>18001</v>
          </cell>
        </row>
        <row r="462">
          <cell r="A462">
            <v>1161964</v>
          </cell>
          <cell r="B462" t="str">
            <v>Kabelová příchytka...2056/M2 6</v>
          </cell>
          <cell r="C462">
            <v>196.06</v>
          </cell>
          <cell r="D462">
            <v>100</v>
          </cell>
          <cell r="E462" t="str">
            <v>KS</v>
          </cell>
          <cell r="F462">
            <v>19606</v>
          </cell>
        </row>
        <row r="463">
          <cell r="A463">
            <v>1162128</v>
          </cell>
          <cell r="B463" t="str">
            <v>Třmenová příchytka...57051</v>
          </cell>
          <cell r="C463">
            <v>34.380000000000003</v>
          </cell>
          <cell r="D463">
            <v>100</v>
          </cell>
          <cell r="E463" t="str">
            <v>KS</v>
          </cell>
          <cell r="F463">
            <v>3438</v>
          </cell>
        </row>
        <row r="464">
          <cell r="A464">
            <v>1162160</v>
          </cell>
          <cell r="B464" t="str">
            <v>Třmenová příchytka...57055</v>
          </cell>
          <cell r="C464">
            <v>45.11</v>
          </cell>
          <cell r="D464">
            <v>100</v>
          </cell>
          <cell r="E464" t="str">
            <v>KS</v>
          </cell>
          <cell r="F464">
            <v>4511</v>
          </cell>
        </row>
        <row r="465">
          <cell r="A465">
            <v>1162225</v>
          </cell>
          <cell r="B465" t="str">
            <v>Třmenová příchytka...57061</v>
          </cell>
          <cell r="C465">
            <v>46.44</v>
          </cell>
          <cell r="D465">
            <v>100</v>
          </cell>
          <cell r="E465" t="str">
            <v>KS</v>
          </cell>
          <cell r="F465">
            <v>4644</v>
          </cell>
        </row>
        <row r="466">
          <cell r="A466">
            <v>1162284</v>
          </cell>
          <cell r="B466" t="str">
            <v>Třmenová příchytka...57067</v>
          </cell>
          <cell r="C466">
            <v>58.9</v>
          </cell>
          <cell r="D466">
            <v>100</v>
          </cell>
          <cell r="E466" t="str">
            <v>KS</v>
          </cell>
          <cell r="F466">
            <v>5890</v>
          </cell>
        </row>
        <row r="467">
          <cell r="A467">
            <v>1162349</v>
          </cell>
          <cell r="B467" t="str">
            <v>Třmenová příchytka...2056/3/34</v>
          </cell>
          <cell r="C467">
            <v>55.67</v>
          </cell>
          <cell r="D467">
            <v>100</v>
          </cell>
          <cell r="E467" t="str">
            <v>KS</v>
          </cell>
          <cell r="F467">
            <v>5567</v>
          </cell>
        </row>
        <row r="468">
          <cell r="A468">
            <v>1162403</v>
          </cell>
          <cell r="B468" t="str">
            <v>Třmenová příchytka...2056/3/40</v>
          </cell>
          <cell r="C468">
            <v>62</v>
          </cell>
          <cell r="D468">
            <v>100</v>
          </cell>
          <cell r="E468" t="str">
            <v>KS</v>
          </cell>
          <cell r="F468">
            <v>6200</v>
          </cell>
        </row>
        <row r="469">
          <cell r="A469">
            <v>1162462</v>
          </cell>
          <cell r="B469" t="str">
            <v>Třmenová příchytka...2056/3/46</v>
          </cell>
          <cell r="C469">
            <v>70.33</v>
          </cell>
          <cell r="D469">
            <v>100</v>
          </cell>
          <cell r="E469" t="str">
            <v>KS</v>
          </cell>
          <cell r="F469">
            <v>7033</v>
          </cell>
        </row>
        <row r="470">
          <cell r="A470">
            <v>1163124</v>
          </cell>
          <cell r="B470" t="str">
            <v>Třmenová příchytka...2056N/12</v>
          </cell>
          <cell r="C470">
            <v>15.26</v>
          </cell>
          <cell r="D470">
            <v>100</v>
          </cell>
          <cell r="E470" t="str">
            <v>KS</v>
          </cell>
          <cell r="F470">
            <v>1526</v>
          </cell>
        </row>
        <row r="471">
          <cell r="A471">
            <v>1163167</v>
          </cell>
          <cell r="B471" t="str">
            <v>Třmenová příchytka...2056N/16</v>
          </cell>
          <cell r="C471">
            <v>15.76</v>
          </cell>
          <cell r="D471">
            <v>100</v>
          </cell>
          <cell r="E471" t="str">
            <v>KS</v>
          </cell>
          <cell r="F471">
            <v>1576</v>
          </cell>
        </row>
        <row r="472">
          <cell r="A472">
            <v>1163221</v>
          </cell>
          <cell r="B472" t="str">
            <v>Třmenová příchytka...2056N/22</v>
          </cell>
          <cell r="C472">
            <v>16.43</v>
          </cell>
          <cell r="D472">
            <v>100</v>
          </cell>
          <cell r="E472" t="str">
            <v>KS</v>
          </cell>
          <cell r="F472">
            <v>1643</v>
          </cell>
        </row>
        <row r="473">
          <cell r="A473">
            <v>1163280</v>
          </cell>
          <cell r="B473" t="str">
            <v>Třmenová příchytka...2056N/28</v>
          </cell>
          <cell r="C473">
            <v>19.5</v>
          </cell>
          <cell r="D473">
            <v>100</v>
          </cell>
          <cell r="E473" t="str">
            <v>KS</v>
          </cell>
          <cell r="F473">
            <v>1950</v>
          </cell>
        </row>
        <row r="474">
          <cell r="A474">
            <v>1163345</v>
          </cell>
          <cell r="B474" t="str">
            <v>Třmenová příchytka...2056N/34</v>
          </cell>
          <cell r="C474">
            <v>25.37</v>
          </cell>
          <cell r="D474">
            <v>100</v>
          </cell>
          <cell r="E474" t="str">
            <v>KS</v>
          </cell>
          <cell r="F474">
            <v>2537</v>
          </cell>
        </row>
        <row r="475">
          <cell r="A475">
            <v>1163396</v>
          </cell>
          <cell r="B475" t="str">
            <v>Třmenová příchytka...2056N/40</v>
          </cell>
          <cell r="C475">
            <v>26.43</v>
          </cell>
          <cell r="D475">
            <v>100</v>
          </cell>
          <cell r="E475" t="str">
            <v>KS</v>
          </cell>
          <cell r="F475">
            <v>2643</v>
          </cell>
        </row>
        <row r="476">
          <cell r="A476">
            <v>1163469</v>
          </cell>
          <cell r="B476" t="str">
            <v>Třmenová příchytka...2056N/46</v>
          </cell>
          <cell r="C476">
            <v>30.84</v>
          </cell>
          <cell r="D476">
            <v>100</v>
          </cell>
          <cell r="E476" t="str">
            <v>KS</v>
          </cell>
          <cell r="F476">
            <v>3084</v>
          </cell>
        </row>
        <row r="477">
          <cell r="A477">
            <v>1163523</v>
          </cell>
          <cell r="B477" t="str">
            <v>Třmenová příchytka...2056N/52</v>
          </cell>
          <cell r="C477">
            <v>33.1</v>
          </cell>
          <cell r="D477">
            <v>100</v>
          </cell>
          <cell r="E477" t="str">
            <v>KS</v>
          </cell>
          <cell r="F477">
            <v>3310</v>
          </cell>
        </row>
        <row r="478">
          <cell r="A478">
            <v>1163582</v>
          </cell>
          <cell r="B478" t="str">
            <v>Třmenová příchytka...2056N/58</v>
          </cell>
          <cell r="C478">
            <v>43.85</v>
          </cell>
          <cell r="D478">
            <v>100</v>
          </cell>
          <cell r="E478" t="str">
            <v>KS</v>
          </cell>
          <cell r="F478">
            <v>4385</v>
          </cell>
        </row>
        <row r="479">
          <cell r="A479">
            <v>1163647</v>
          </cell>
          <cell r="B479" t="str">
            <v>Třmenová příchytka...2056N/64</v>
          </cell>
          <cell r="C479">
            <v>44.84</v>
          </cell>
          <cell r="D479">
            <v>100</v>
          </cell>
          <cell r="E479" t="str">
            <v>KS</v>
          </cell>
          <cell r="F479">
            <v>4484</v>
          </cell>
        </row>
        <row r="480">
          <cell r="A480">
            <v>1163701</v>
          </cell>
          <cell r="B480" t="str">
            <v>Třmenová příchytka...2056N/70</v>
          </cell>
          <cell r="C480">
            <v>66.45</v>
          </cell>
          <cell r="D480">
            <v>100</v>
          </cell>
          <cell r="E480" t="str">
            <v>KS</v>
          </cell>
          <cell r="F480">
            <v>6645</v>
          </cell>
        </row>
        <row r="481">
          <cell r="A481">
            <v>1164120</v>
          </cell>
          <cell r="B481" t="str">
            <v>Třmenová příchytka...2056N2/12</v>
          </cell>
          <cell r="C481">
            <v>34.49</v>
          </cell>
          <cell r="D481">
            <v>100</v>
          </cell>
          <cell r="E481" t="str">
            <v>KS</v>
          </cell>
          <cell r="F481">
            <v>3449</v>
          </cell>
        </row>
        <row r="482">
          <cell r="A482">
            <v>1164163</v>
          </cell>
          <cell r="B482" t="str">
            <v>Třmenová příchytka...2056N2/16</v>
          </cell>
          <cell r="C482">
            <v>35.33</v>
          </cell>
          <cell r="D482">
            <v>100</v>
          </cell>
          <cell r="E482" t="str">
            <v>KS</v>
          </cell>
          <cell r="F482">
            <v>3533</v>
          </cell>
        </row>
        <row r="483">
          <cell r="A483">
            <v>1164228</v>
          </cell>
          <cell r="B483" t="str">
            <v>Třmenová příchytka...2056N2/22</v>
          </cell>
          <cell r="C483">
            <v>32.69</v>
          </cell>
          <cell r="D483">
            <v>100</v>
          </cell>
          <cell r="E483" t="str">
            <v>KS</v>
          </cell>
          <cell r="F483">
            <v>3269</v>
          </cell>
        </row>
        <row r="484">
          <cell r="A484">
            <v>1164287</v>
          </cell>
          <cell r="B484" t="str">
            <v>Třmenová příchytka...2056N2/28</v>
          </cell>
          <cell r="C484">
            <v>46.23</v>
          </cell>
          <cell r="D484">
            <v>100</v>
          </cell>
          <cell r="E484" t="str">
            <v>KS</v>
          </cell>
          <cell r="F484">
            <v>4623</v>
          </cell>
        </row>
        <row r="485">
          <cell r="A485">
            <v>1164341</v>
          </cell>
          <cell r="B485" t="str">
            <v>Třmenová příchytka...2056N2/34</v>
          </cell>
          <cell r="C485">
            <v>45.92</v>
          </cell>
          <cell r="D485">
            <v>100</v>
          </cell>
          <cell r="E485" t="str">
            <v>KS</v>
          </cell>
          <cell r="F485">
            <v>4592</v>
          </cell>
        </row>
        <row r="486">
          <cell r="A486">
            <v>1164406</v>
          </cell>
          <cell r="B486" t="str">
            <v>Třmenová příchytka...2056N2/40</v>
          </cell>
          <cell r="C486">
            <v>46.6</v>
          </cell>
          <cell r="D486">
            <v>100</v>
          </cell>
          <cell r="E486" t="str">
            <v>KS</v>
          </cell>
          <cell r="F486">
            <v>4660</v>
          </cell>
        </row>
        <row r="487">
          <cell r="A487">
            <v>1164465</v>
          </cell>
          <cell r="B487" t="str">
            <v>Třmenová příchytka...2056N2/46</v>
          </cell>
          <cell r="C487">
            <v>58.81</v>
          </cell>
          <cell r="D487">
            <v>100</v>
          </cell>
          <cell r="E487" t="str">
            <v>KS</v>
          </cell>
          <cell r="F487">
            <v>5881</v>
          </cell>
        </row>
        <row r="488">
          <cell r="A488">
            <v>1164511</v>
          </cell>
          <cell r="B488" t="str">
            <v>Třmenová příchytka...2056N2/52</v>
          </cell>
          <cell r="C488">
            <v>75.39</v>
          </cell>
          <cell r="D488">
            <v>100</v>
          </cell>
          <cell r="E488" t="str">
            <v>KS</v>
          </cell>
          <cell r="F488">
            <v>7539</v>
          </cell>
        </row>
        <row r="489">
          <cell r="A489">
            <v>1164589</v>
          </cell>
          <cell r="B489" t="str">
            <v>Třmenová příchytka...2056N2/58</v>
          </cell>
          <cell r="C489">
            <v>71.78</v>
          </cell>
          <cell r="D489">
            <v>100</v>
          </cell>
          <cell r="E489" t="str">
            <v>KS</v>
          </cell>
          <cell r="F489">
            <v>7178</v>
          </cell>
        </row>
        <row r="490">
          <cell r="A490">
            <v>1166018</v>
          </cell>
          <cell r="B490" t="str">
            <v>Třmenová příchytka...2056N12VA</v>
          </cell>
          <cell r="C490">
            <v>64.37</v>
          </cell>
          <cell r="D490">
            <v>100</v>
          </cell>
          <cell r="E490" t="str">
            <v>KS</v>
          </cell>
          <cell r="F490">
            <v>6437</v>
          </cell>
        </row>
        <row r="491">
          <cell r="A491">
            <v>1166026</v>
          </cell>
          <cell r="B491" t="str">
            <v>Třmenová příchytka...2056N16VA</v>
          </cell>
          <cell r="C491">
            <v>54.51</v>
          </cell>
          <cell r="D491">
            <v>100</v>
          </cell>
          <cell r="E491" t="str">
            <v>KS</v>
          </cell>
          <cell r="F491">
            <v>5451</v>
          </cell>
        </row>
        <row r="492">
          <cell r="A492">
            <v>1166034</v>
          </cell>
          <cell r="B492" t="str">
            <v>Třmenová příchytka...2056N22VA</v>
          </cell>
          <cell r="C492">
            <v>55.1</v>
          </cell>
          <cell r="D492">
            <v>100</v>
          </cell>
          <cell r="E492" t="str">
            <v>KS</v>
          </cell>
          <cell r="F492">
            <v>5510</v>
          </cell>
        </row>
        <row r="493">
          <cell r="A493">
            <v>1166042</v>
          </cell>
          <cell r="B493" t="str">
            <v>Třmenová příchytka...2056N28VA</v>
          </cell>
          <cell r="C493">
            <v>64.239999999999995</v>
          </cell>
          <cell r="D493">
            <v>100</v>
          </cell>
          <cell r="E493" t="str">
            <v>KS</v>
          </cell>
          <cell r="F493">
            <v>6424</v>
          </cell>
        </row>
        <row r="494">
          <cell r="A494">
            <v>1166050</v>
          </cell>
          <cell r="B494" t="str">
            <v>Třmenová příchytka...2056N34VA</v>
          </cell>
          <cell r="C494">
            <v>84</v>
          </cell>
          <cell r="D494">
            <v>100</v>
          </cell>
          <cell r="E494" t="str">
            <v>KS</v>
          </cell>
          <cell r="F494">
            <v>8400</v>
          </cell>
        </row>
        <row r="495">
          <cell r="A495">
            <v>1166069</v>
          </cell>
          <cell r="B495" t="str">
            <v>Třmenová příchytka...2056N40VA</v>
          </cell>
          <cell r="C495">
            <v>82.76</v>
          </cell>
          <cell r="D495">
            <v>100</v>
          </cell>
          <cell r="E495" t="str">
            <v>KS</v>
          </cell>
          <cell r="F495">
            <v>8276</v>
          </cell>
        </row>
        <row r="496">
          <cell r="A496">
            <v>1166077</v>
          </cell>
          <cell r="B496" t="str">
            <v>Třmenová příchytka...2056N46VA</v>
          </cell>
          <cell r="C496">
            <v>90.89</v>
          </cell>
          <cell r="D496">
            <v>100</v>
          </cell>
          <cell r="E496" t="str">
            <v>KS</v>
          </cell>
          <cell r="F496">
            <v>9089</v>
          </cell>
        </row>
        <row r="497">
          <cell r="A497">
            <v>1166085</v>
          </cell>
          <cell r="B497" t="str">
            <v>Třmenová příchytka...2056N52VA</v>
          </cell>
          <cell r="C497">
            <v>106.65</v>
          </cell>
          <cell r="D497">
            <v>100</v>
          </cell>
          <cell r="E497" t="str">
            <v>KS</v>
          </cell>
          <cell r="F497">
            <v>10665</v>
          </cell>
        </row>
        <row r="498">
          <cell r="A498">
            <v>1166093</v>
          </cell>
          <cell r="B498" t="str">
            <v>Třmenová příchytka...2056N58VA</v>
          </cell>
          <cell r="C498">
            <v>102.86</v>
          </cell>
          <cell r="D498">
            <v>100</v>
          </cell>
          <cell r="E498" t="str">
            <v>KS</v>
          </cell>
          <cell r="F498">
            <v>10286</v>
          </cell>
        </row>
        <row r="499">
          <cell r="A499">
            <v>1166107</v>
          </cell>
          <cell r="B499" t="str">
            <v>Třmenová příchytka...2056N64VA</v>
          </cell>
          <cell r="C499">
            <v>114.24</v>
          </cell>
          <cell r="D499">
            <v>100</v>
          </cell>
          <cell r="E499" t="str">
            <v>KS</v>
          </cell>
          <cell r="F499">
            <v>11424</v>
          </cell>
        </row>
        <row r="500">
          <cell r="A500">
            <v>1167006</v>
          </cell>
          <cell r="B500" t="str">
            <v>Třmenová příchytka...2056NMG8</v>
          </cell>
          <cell r="C500">
            <v>54.76</v>
          </cell>
          <cell r="D500">
            <v>100</v>
          </cell>
          <cell r="E500" t="str">
            <v>KS</v>
          </cell>
          <cell r="F500">
            <v>5476</v>
          </cell>
        </row>
        <row r="501">
          <cell r="A501">
            <v>1167014</v>
          </cell>
          <cell r="B501" t="str">
            <v>Třmenová příchytka...2056NMG12</v>
          </cell>
          <cell r="C501">
            <v>69.37</v>
          </cell>
          <cell r="D501">
            <v>100</v>
          </cell>
          <cell r="E501" t="str">
            <v>KS</v>
          </cell>
          <cell r="F501">
            <v>6937</v>
          </cell>
        </row>
        <row r="502">
          <cell r="A502">
            <v>1167022</v>
          </cell>
          <cell r="B502" t="str">
            <v>Třmenová příchytka...2056NMG16</v>
          </cell>
          <cell r="C502">
            <v>69.7</v>
          </cell>
          <cell r="D502">
            <v>100</v>
          </cell>
          <cell r="E502" t="str">
            <v>KS</v>
          </cell>
          <cell r="F502">
            <v>6970</v>
          </cell>
        </row>
        <row r="503">
          <cell r="A503">
            <v>1167030</v>
          </cell>
          <cell r="B503" t="str">
            <v>Třmenová příchytka...2056NMG22</v>
          </cell>
          <cell r="C503">
            <v>77.2</v>
          </cell>
          <cell r="D503">
            <v>100</v>
          </cell>
          <cell r="E503" t="str">
            <v>KS</v>
          </cell>
          <cell r="F503">
            <v>7720</v>
          </cell>
        </row>
        <row r="504">
          <cell r="A504">
            <v>1167049</v>
          </cell>
          <cell r="B504" t="str">
            <v>Třmenová příchytka...2056NMG28</v>
          </cell>
          <cell r="C504">
            <v>93.62</v>
          </cell>
          <cell r="D504">
            <v>100</v>
          </cell>
          <cell r="E504" t="str">
            <v>KS</v>
          </cell>
          <cell r="F504">
            <v>9362</v>
          </cell>
        </row>
        <row r="505">
          <cell r="A505">
            <v>1169122</v>
          </cell>
          <cell r="B505" t="str">
            <v>Třmenová příchytka...2056F/12</v>
          </cell>
          <cell r="C505">
            <v>15.24</v>
          </cell>
          <cell r="D505">
            <v>100</v>
          </cell>
          <cell r="E505" t="str">
            <v>KS</v>
          </cell>
          <cell r="F505">
            <v>1524</v>
          </cell>
        </row>
        <row r="506">
          <cell r="A506">
            <v>1169165</v>
          </cell>
          <cell r="B506" t="str">
            <v>Třmenová příchytka...2056F/16</v>
          </cell>
          <cell r="C506">
            <v>15.67</v>
          </cell>
          <cell r="D506">
            <v>100</v>
          </cell>
          <cell r="E506" t="str">
            <v>KS</v>
          </cell>
          <cell r="F506">
            <v>1567</v>
          </cell>
        </row>
        <row r="507">
          <cell r="A507">
            <v>1169211</v>
          </cell>
          <cell r="B507" t="str">
            <v>Třmenová příchytka...2056F/22</v>
          </cell>
          <cell r="C507">
            <v>15.58</v>
          </cell>
          <cell r="D507">
            <v>100</v>
          </cell>
          <cell r="E507" t="str">
            <v>KS</v>
          </cell>
          <cell r="F507">
            <v>1558</v>
          </cell>
        </row>
        <row r="508">
          <cell r="A508">
            <v>1169289</v>
          </cell>
          <cell r="B508" t="str">
            <v>Třmenová příchytka...2056F/28</v>
          </cell>
          <cell r="C508">
            <v>20.09</v>
          </cell>
          <cell r="D508">
            <v>100</v>
          </cell>
          <cell r="E508" t="str">
            <v>KS</v>
          </cell>
          <cell r="F508">
            <v>2009</v>
          </cell>
        </row>
        <row r="509">
          <cell r="A509">
            <v>1169343</v>
          </cell>
          <cell r="B509" t="str">
            <v>Třmenová příchytka...2056F/34</v>
          </cell>
          <cell r="C509">
            <v>26.25</v>
          </cell>
          <cell r="D509">
            <v>100</v>
          </cell>
          <cell r="E509" t="str">
            <v>KS</v>
          </cell>
          <cell r="F509">
            <v>2625</v>
          </cell>
        </row>
        <row r="510">
          <cell r="A510">
            <v>1169408</v>
          </cell>
          <cell r="B510" t="str">
            <v>Třmenová příchytka...2056F/40</v>
          </cell>
          <cell r="C510">
            <v>27.74</v>
          </cell>
          <cell r="D510">
            <v>100</v>
          </cell>
          <cell r="E510" t="str">
            <v>KS</v>
          </cell>
          <cell r="F510">
            <v>2774</v>
          </cell>
        </row>
        <row r="511">
          <cell r="A511">
            <v>1169467</v>
          </cell>
          <cell r="B511" t="str">
            <v>Třmenová příchytka...2056F/46</v>
          </cell>
          <cell r="C511">
            <v>32.92</v>
          </cell>
          <cell r="D511">
            <v>100</v>
          </cell>
          <cell r="E511" t="str">
            <v>KS</v>
          </cell>
          <cell r="F511">
            <v>3292</v>
          </cell>
        </row>
        <row r="512">
          <cell r="A512">
            <v>1169521</v>
          </cell>
          <cell r="B512" t="str">
            <v>Třmenová příchytka...2056F/52</v>
          </cell>
          <cell r="C512">
            <v>36.54</v>
          </cell>
          <cell r="D512">
            <v>100</v>
          </cell>
          <cell r="E512" t="str">
            <v>KS</v>
          </cell>
          <cell r="F512">
            <v>3654</v>
          </cell>
        </row>
        <row r="513">
          <cell r="A513">
            <v>1169580</v>
          </cell>
          <cell r="B513" t="str">
            <v>Třmenová příchytka...2056F/58</v>
          </cell>
          <cell r="C513">
            <v>40.71</v>
          </cell>
          <cell r="D513">
            <v>100</v>
          </cell>
          <cell r="E513" t="str">
            <v>KS</v>
          </cell>
          <cell r="F513">
            <v>4071</v>
          </cell>
        </row>
        <row r="514">
          <cell r="A514">
            <v>1169645</v>
          </cell>
          <cell r="B514" t="str">
            <v>Třmenová příchytka...2056F/64</v>
          </cell>
          <cell r="C514">
            <v>47.12</v>
          </cell>
          <cell r="D514">
            <v>100</v>
          </cell>
          <cell r="E514" t="str">
            <v>KS</v>
          </cell>
          <cell r="F514">
            <v>4712</v>
          </cell>
        </row>
        <row r="515">
          <cell r="A515">
            <v>1169696</v>
          </cell>
          <cell r="B515" t="str">
            <v>Třmenová příchytka...2056F/70</v>
          </cell>
          <cell r="C515">
            <v>69.8</v>
          </cell>
          <cell r="D515">
            <v>100</v>
          </cell>
          <cell r="E515" t="str">
            <v>KS</v>
          </cell>
          <cell r="F515">
            <v>6980</v>
          </cell>
        </row>
        <row r="516">
          <cell r="A516">
            <v>1169769</v>
          </cell>
          <cell r="B516" t="str">
            <v>Třmenová příchytka...2056F/76</v>
          </cell>
          <cell r="C516">
            <v>105.01</v>
          </cell>
          <cell r="D516">
            <v>100</v>
          </cell>
          <cell r="E516" t="str">
            <v>KS</v>
          </cell>
          <cell r="F516">
            <v>10501</v>
          </cell>
        </row>
        <row r="517">
          <cell r="A517">
            <v>1169823</v>
          </cell>
          <cell r="B517" t="str">
            <v>Třmenová příchytka...2056F/82</v>
          </cell>
          <cell r="C517">
            <v>113.23</v>
          </cell>
          <cell r="D517">
            <v>100</v>
          </cell>
          <cell r="E517" t="str">
            <v>KS</v>
          </cell>
          <cell r="F517">
            <v>11323</v>
          </cell>
        </row>
        <row r="518">
          <cell r="A518">
            <v>1169904</v>
          </cell>
          <cell r="B518" t="str">
            <v>Třmenová příchytka...2056F/90</v>
          </cell>
          <cell r="C518">
            <v>123.81</v>
          </cell>
          <cell r="D518">
            <v>100</v>
          </cell>
          <cell r="E518" t="str">
            <v>KS</v>
          </cell>
          <cell r="F518">
            <v>12381</v>
          </cell>
        </row>
        <row r="519">
          <cell r="A519">
            <v>1170120</v>
          </cell>
          <cell r="B519" t="str">
            <v>Třmenová příchytka...2056F2/12</v>
          </cell>
          <cell r="C519">
            <v>30.55</v>
          </cell>
          <cell r="D519">
            <v>100</v>
          </cell>
          <cell r="E519" t="str">
            <v>KS</v>
          </cell>
          <cell r="F519">
            <v>3055</v>
          </cell>
        </row>
        <row r="520">
          <cell r="A520">
            <v>1170163</v>
          </cell>
          <cell r="B520" t="str">
            <v>Třmenová příchytka...2056F2/16</v>
          </cell>
          <cell r="C520">
            <v>33.51</v>
          </cell>
          <cell r="D520">
            <v>100</v>
          </cell>
          <cell r="E520" t="str">
            <v>KS</v>
          </cell>
          <cell r="F520">
            <v>3351</v>
          </cell>
        </row>
        <row r="521">
          <cell r="A521">
            <v>1170228</v>
          </cell>
          <cell r="B521" t="str">
            <v>Třmenová příchytka...2056F2/22</v>
          </cell>
          <cell r="C521">
            <v>36.36</v>
          </cell>
          <cell r="D521">
            <v>100</v>
          </cell>
          <cell r="E521" t="str">
            <v>KS</v>
          </cell>
          <cell r="F521">
            <v>3636</v>
          </cell>
        </row>
        <row r="522">
          <cell r="A522">
            <v>1170287</v>
          </cell>
          <cell r="B522" t="str">
            <v>Třmenová příchytka...2056F2/28</v>
          </cell>
          <cell r="C522">
            <v>50.74</v>
          </cell>
          <cell r="D522">
            <v>100</v>
          </cell>
          <cell r="E522" t="str">
            <v>KS</v>
          </cell>
          <cell r="F522">
            <v>5074</v>
          </cell>
        </row>
        <row r="523">
          <cell r="A523">
            <v>1170341</v>
          </cell>
          <cell r="B523" t="str">
            <v>Třmenová příchytka...2056F2/34</v>
          </cell>
          <cell r="C523">
            <v>46.88</v>
          </cell>
          <cell r="D523">
            <v>100</v>
          </cell>
          <cell r="E523" t="str">
            <v>KS</v>
          </cell>
          <cell r="F523">
            <v>4688</v>
          </cell>
        </row>
        <row r="524">
          <cell r="A524">
            <v>1170406</v>
          </cell>
          <cell r="B524" t="str">
            <v>Třmenová příchytka...2056F2/40</v>
          </cell>
          <cell r="C524">
            <v>50.5</v>
          </cell>
          <cell r="D524">
            <v>100</v>
          </cell>
          <cell r="E524" t="str">
            <v>KS</v>
          </cell>
          <cell r="F524">
            <v>5050</v>
          </cell>
        </row>
        <row r="525">
          <cell r="A525">
            <v>1170465</v>
          </cell>
          <cell r="B525" t="str">
            <v>Třmenová příchytka...2056F2/46</v>
          </cell>
          <cell r="C525">
            <v>60.04</v>
          </cell>
          <cell r="D525">
            <v>100</v>
          </cell>
          <cell r="E525" t="str">
            <v>KS</v>
          </cell>
          <cell r="F525">
            <v>6004</v>
          </cell>
        </row>
        <row r="526">
          <cell r="A526">
            <v>1170511</v>
          </cell>
          <cell r="B526" t="str">
            <v>Třmenová příchytka...2056F2/52</v>
          </cell>
          <cell r="C526">
            <v>59.35</v>
          </cell>
          <cell r="D526">
            <v>100</v>
          </cell>
          <cell r="E526" t="str">
            <v>KS</v>
          </cell>
          <cell r="F526">
            <v>5935</v>
          </cell>
        </row>
        <row r="527">
          <cell r="A527">
            <v>1174053</v>
          </cell>
          <cell r="B527" t="str">
            <v>Třmenová příchytka...2056/BE</v>
          </cell>
          <cell r="C527">
            <v>56.77</v>
          </cell>
          <cell r="D527">
            <v>100</v>
          </cell>
          <cell r="E527" t="str">
            <v>KS</v>
          </cell>
          <cell r="F527">
            <v>5677</v>
          </cell>
        </row>
        <row r="528">
          <cell r="A528">
            <v>1174509</v>
          </cell>
          <cell r="B528" t="str">
            <v>Třmenová příchytka...2056U-E28</v>
          </cell>
          <cell r="C528">
            <v>124.42</v>
          </cell>
          <cell r="D528">
            <v>100</v>
          </cell>
          <cell r="E528" t="str">
            <v>KS</v>
          </cell>
          <cell r="F528">
            <v>12442</v>
          </cell>
        </row>
        <row r="529">
          <cell r="A529">
            <v>1174517</v>
          </cell>
          <cell r="B529" t="str">
            <v>Třmenová příchytka...2056U-E34</v>
          </cell>
          <cell r="C529">
            <v>157</v>
          </cell>
          <cell r="D529">
            <v>100</v>
          </cell>
          <cell r="E529" t="str">
            <v>KS</v>
          </cell>
          <cell r="F529">
            <v>15700</v>
          </cell>
        </row>
        <row r="530">
          <cell r="A530">
            <v>1174525</v>
          </cell>
          <cell r="B530" t="str">
            <v>Třmenová příchytka...2056U-E40</v>
          </cell>
          <cell r="C530">
            <v>172.8</v>
          </cell>
          <cell r="D530">
            <v>100</v>
          </cell>
          <cell r="E530" t="str">
            <v>KS</v>
          </cell>
          <cell r="F530">
            <v>17280</v>
          </cell>
        </row>
        <row r="531">
          <cell r="A531">
            <v>1174541</v>
          </cell>
          <cell r="B531" t="str">
            <v>Třmenová příchytka...2056U-E31</v>
          </cell>
          <cell r="C531">
            <v>128.1</v>
          </cell>
          <cell r="D531">
            <v>100</v>
          </cell>
          <cell r="E531" t="str">
            <v>KS</v>
          </cell>
          <cell r="F531">
            <v>12810</v>
          </cell>
        </row>
        <row r="532">
          <cell r="A532">
            <v>1174568</v>
          </cell>
          <cell r="B532" t="str">
            <v>Třmenová příchytka...2056U-E37</v>
          </cell>
          <cell r="C532">
            <v>140.52000000000001</v>
          </cell>
          <cell r="D532">
            <v>100</v>
          </cell>
          <cell r="E532" t="str">
            <v>KS</v>
          </cell>
          <cell r="F532">
            <v>14052</v>
          </cell>
        </row>
        <row r="533">
          <cell r="A533">
            <v>1174576</v>
          </cell>
          <cell r="B533" t="str">
            <v>Třmenová příchytka...2056U-E44</v>
          </cell>
          <cell r="C533">
            <v>155.1</v>
          </cell>
          <cell r="D533">
            <v>100</v>
          </cell>
          <cell r="E533" t="str">
            <v>KS</v>
          </cell>
          <cell r="F533">
            <v>15510</v>
          </cell>
        </row>
        <row r="534">
          <cell r="A534">
            <v>1174606</v>
          </cell>
          <cell r="B534" t="str">
            <v>Třmenová příchytka...2056/E 31</v>
          </cell>
          <cell r="C534">
            <v>142.4</v>
          </cell>
          <cell r="D534">
            <v>100</v>
          </cell>
          <cell r="E534" t="str">
            <v>KS</v>
          </cell>
          <cell r="F534">
            <v>14240</v>
          </cell>
        </row>
        <row r="535">
          <cell r="A535">
            <v>1174614</v>
          </cell>
          <cell r="B535" t="str">
            <v>Třmenová příchytka...2056/E 37</v>
          </cell>
          <cell r="C535">
            <v>137.63</v>
          </cell>
          <cell r="D535">
            <v>100</v>
          </cell>
          <cell r="E535" t="str">
            <v>KS</v>
          </cell>
          <cell r="F535">
            <v>13763</v>
          </cell>
        </row>
        <row r="536">
          <cell r="A536">
            <v>1174630</v>
          </cell>
          <cell r="B536" t="str">
            <v>Třmenová příchytka...2056/E 44</v>
          </cell>
          <cell r="C536">
            <v>142.46</v>
          </cell>
          <cell r="D536">
            <v>100</v>
          </cell>
          <cell r="E536" t="str">
            <v>KS</v>
          </cell>
          <cell r="F536">
            <v>14246</v>
          </cell>
        </row>
        <row r="537">
          <cell r="A537">
            <v>1175122</v>
          </cell>
          <cell r="B537" t="str">
            <v>Třmenová příchytka...2056U/12</v>
          </cell>
          <cell r="C537">
            <v>14.95</v>
          </cell>
          <cell r="D537">
            <v>100</v>
          </cell>
          <cell r="E537" t="str">
            <v>KS</v>
          </cell>
          <cell r="F537">
            <v>1495</v>
          </cell>
        </row>
        <row r="538">
          <cell r="A538">
            <v>1175165</v>
          </cell>
          <cell r="B538" t="str">
            <v>Třmenová příchytka...2056U/16</v>
          </cell>
          <cell r="C538">
            <v>15.93</v>
          </cell>
          <cell r="D538">
            <v>100</v>
          </cell>
          <cell r="E538" t="str">
            <v>KS</v>
          </cell>
          <cell r="F538">
            <v>1593</v>
          </cell>
        </row>
        <row r="539">
          <cell r="A539">
            <v>1175211</v>
          </cell>
          <cell r="B539" t="str">
            <v>Třmenová příchytka...2056U/22</v>
          </cell>
          <cell r="C539">
            <v>17.079999999999998</v>
          </cell>
          <cell r="D539">
            <v>100</v>
          </cell>
          <cell r="E539" t="str">
            <v>KS</v>
          </cell>
          <cell r="F539">
            <v>1708</v>
          </cell>
        </row>
        <row r="540">
          <cell r="A540">
            <v>1175289</v>
          </cell>
          <cell r="B540" t="str">
            <v>Třmenová příchytka...2056U/28</v>
          </cell>
          <cell r="C540">
            <v>20.58</v>
          </cell>
          <cell r="D540">
            <v>100</v>
          </cell>
          <cell r="E540" t="str">
            <v>KS</v>
          </cell>
          <cell r="F540">
            <v>2058</v>
          </cell>
        </row>
        <row r="541">
          <cell r="A541">
            <v>1175343</v>
          </cell>
          <cell r="B541" t="str">
            <v>Třmenová příchytka...2056U/34</v>
          </cell>
          <cell r="C541">
            <v>26.43</v>
          </cell>
          <cell r="D541">
            <v>100</v>
          </cell>
          <cell r="E541" t="str">
            <v>KS</v>
          </cell>
          <cell r="F541">
            <v>2643</v>
          </cell>
        </row>
        <row r="542">
          <cell r="A542">
            <v>1175408</v>
          </cell>
          <cell r="B542" t="str">
            <v>Třmenová příchytka...2056U/40</v>
          </cell>
          <cell r="C542">
            <v>27.23</v>
          </cell>
          <cell r="D542">
            <v>100</v>
          </cell>
          <cell r="E542" t="str">
            <v>KS</v>
          </cell>
          <cell r="F542">
            <v>2723</v>
          </cell>
        </row>
        <row r="543">
          <cell r="A543">
            <v>1175467</v>
          </cell>
          <cell r="B543" t="str">
            <v>Třmenová příchytka...2056U/46</v>
          </cell>
          <cell r="C543">
            <v>31.68</v>
          </cell>
          <cell r="D543">
            <v>100</v>
          </cell>
          <cell r="E543" t="str">
            <v>KS</v>
          </cell>
          <cell r="F543">
            <v>3168</v>
          </cell>
        </row>
        <row r="544">
          <cell r="A544">
            <v>1175521</v>
          </cell>
          <cell r="B544" t="str">
            <v>Třmenová příchytka...2056U/52</v>
          </cell>
          <cell r="C544">
            <v>35.33</v>
          </cell>
          <cell r="D544">
            <v>100</v>
          </cell>
          <cell r="E544" t="str">
            <v>KS</v>
          </cell>
          <cell r="F544">
            <v>3533</v>
          </cell>
        </row>
        <row r="545">
          <cell r="A545">
            <v>1175580</v>
          </cell>
          <cell r="B545" t="str">
            <v>Třmenová příchytka...2056U/58</v>
          </cell>
          <cell r="C545">
            <v>40.79</v>
          </cell>
          <cell r="D545">
            <v>100</v>
          </cell>
          <cell r="E545" t="str">
            <v>KS</v>
          </cell>
          <cell r="F545">
            <v>4079</v>
          </cell>
        </row>
        <row r="546">
          <cell r="A546">
            <v>1175645</v>
          </cell>
          <cell r="B546" t="str">
            <v>Třmenová příchytka...2056U/64</v>
          </cell>
          <cell r="C546">
            <v>44.47</v>
          </cell>
          <cell r="D546">
            <v>100</v>
          </cell>
          <cell r="E546" t="str">
            <v>KS</v>
          </cell>
          <cell r="F546">
            <v>4447</v>
          </cell>
        </row>
        <row r="547">
          <cell r="A547">
            <v>1175696</v>
          </cell>
          <cell r="B547" t="str">
            <v>Třmenová příchytka...2056U/70</v>
          </cell>
          <cell r="C547">
            <v>65.63</v>
          </cell>
          <cell r="D547">
            <v>100</v>
          </cell>
          <cell r="E547" t="str">
            <v>KS</v>
          </cell>
          <cell r="F547">
            <v>6563</v>
          </cell>
        </row>
        <row r="548">
          <cell r="A548">
            <v>1175769</v>
          </cell>
          <cell r="B548" t="str">
            <v>Třmenová příchytka...2056U/76</v>
          </cell>
          <cell r="C548">
            <v>104.91</v>
          </cell>
          <cell r="D548">
            <v>100</v>
          </cell>
          <cell r="E548" t="str">
            <v>KS</v>
          </cell>
          <cell r="F548">
            <v>10491</v>
          </cell>
        </row>
        <row r="549">
          <cell r="A549">
            <v>1175823</v>
          </cell>
          <cell r="B549" t="str">
            <v>Třmenová příchytka...2056U/82</v>
          </cell>
          <cell r="C549">
            <v>111.23</v>
          </cell>
          <cell r="D549">
            <v>100</v>
          </cell>
          <cell r="E549" t="str">
            <v>KS</v>
          </cell>
          <cell r="F549">
            <v>11123</v>
          </cell>
        </row>
        <row r="550">
          <cell r="A550">
            <v>1175904</v>
          </cell>
          <cell r="B550" t="str">
            <v>Třmenová příchytka...2056U/90</v>
          </cell>
          <cell r="C550">
            <v>117.85</v>
          </cell>
          <cell r="D550">
            <v>100</v>
          </cell>
          <cell r="E550" t="str">
            <v>KS</v>
          </cell>
          <cell r="F550">
            <v>11785</v>
          </cell>
        </row>
        <row r="551">
          <cell r="A551">
            <v>1175998</v>
          </cell>
          <cell r="B551" t="str">
            <v>Třmenová příchytka...2056U/100</v>
          </cell>
          <cell r="C551">
            <v>135.69999999999999</v>
          </cell>
          <cell r="D551">
            <v>100</v>
          </cell>
          <cell r="E551" t="str">
            <v>KS</v>
          </cell>
          <cell r="F551">
            <v>13570</v>
          </cell>
        </row>
        <row r="552">
          <cell r="A552">
            <v>1176129</v>
          </cell>
          <cell r="B552" t="str">
            <v>Třmenová příchytka...2056U2/12</v>
          </cell>
          <cell r="C552">
            <v>31.2</v>
          </cell>
          <cell r="D552">
            <v>100</v>
          </cell>
          <cell r="E552" t="str">
            <v>KS</v>
          </cell>
          <cell r="F552">
            <v>3120</v>
          </cell>
        </row>
        <row r="553">
          <cell r="A553">
            <v>1176161</v>
          </cell>
          <cell r="B553" t="str">
            <v>Třmenová příchytka...2056U2/16</v>
          </cell>
          <cell r="C553">
            <v>31.37</v>
          </cell>
          <cell r="D553">
            <v>100</v>
          </cell>
          <cell r="E553" t="str">
            <v>KS</v>
          </cell>
          <cell r="F553">
            <v>3137</v>
          </cell>
        </row>
        <row r="554">
          <cell r="A554">
            <v>1176226</v>
          </cell>
          <cell r="B554" t="str">
            <v>Třmenová příchytka...2056U2/22</v>
          </cell>
          <cell r="C554">
            <v>35.36</v>
          </cell>
          <cell r="D554">
            <v>100</v>
          </cell>
          <cell r="E554" t="str">
            <v>KS</v>
          </cell>
          <cell r="F554">
            <v>3536</v>
          </cell>
        </row>
        <row r="555">
          <cell r="A555">
            <v>1176285</v>
          </cell>
          <cell r="B555" t="str">
            <v>Třmenová příchytka...2056U2/28</v>
          </cell>
          <cell r="C555">
            <v>47.04</v>
          </cell>
          <cell r="D555">
            <v>100</v>
          </cell>
          <cell r="E555" t="str">
            <v>KS</v>
          </cell>
          <cell r="F555">
            <v>4704</v>
          </cell>
        </row>
        <row r="556">
          <cell r="A556">
            <v>1176331</v>
          </cell>
          <cell r="B556" t="str">
            <v>Třmenová příchytka...2056U2/34</v>
          </cell>
          <cell r="C556">
            <v>44.04</v>
          </cell>
          <cell r="D556">
            <v>100</v>
          </cell>
          <cell r="E556" t="str">
            <v>KS</v>
          </cell>
          <cell r="F556">
            <v>4404</v>
          </cell>
        </row>
        <row r="557">
          <cell r="A557">
            <v>1176404</v>
          </cell>
          <cell r="B557" t="str">
            <v>Třmenová příchytka...2056U2/40</v>
          </cell>
          <cell r="C557">
            <v>50.34</v>
          </cell>
          <cell r="D557">
            <v>100</v>
          </cell>
          <cell r="E557" t="str">
            <v>KS</v>
          </cell>
          <cell r="F557">
            <v>5034</v>
          </cell>
        </row>
        <row r="558">
          <cell r="A558">
            <v>1176463</v>
          </cell>
          <cell r="B558" t="str">
            <v>Třmenová příchytka...2056U2/46</v>
          </cell>
          <cell r="C558">
            <v>54.24</v>
          </cell>
          <cell r="D558">
            <v>100</v>
          </cell>
          <cell r="E558" t="str">
            <v>KS</v>
          </cell>
          <cell r="F558">
            <v>5424</v>
          </cell>
        </row>
        <row r="559">
          <cell r="A559">
            <v>1176528</v>
          </cell>
          <cell r="B559" t="str">
            <v>Třmenová příchytka...2056U2/52</v>
          </cell>
          <cell r="C559">
            <v>60.59</v>
          </cell>
          <cell r="D559">
            <v>100</v>
          </cell>
          <cell r="E559" t="str">
            <v>KS</v>
          </cell>
          <cell r="F559">
            <v>6059</v>
          </cell>
        </row>
        <row r="560">
          <cell r="A560">
            <v>1176587</v>
          </cell>
          <cell r="B560" t="str">
            <v>Třmenová příchytka...2056U2/58</v>
          </cell>
          <cell r="C560">
            <v>70.59</v>
          </cell>
          <cell r="D560">
            <v>100</v>
          </cell>
          <cell r="E560" t="str">
            <v>KS</v>
          </cell>
          <cell r="F560">
            <v>7059</v>
          </cell>
        </row>
        <row r="561">
          <cell r="A561">
            <v>1177125</v>
          </cell>
          <cell r="B561" t="str">
            <v>Třmenová příchytka...2056U3/12</v>
          </cell>
          <cell r="C561">
            <v>30.33</v>
          </cell>
          <cell r="D561">
            <v>100</v>
          </cell>
          <cell r="E561" t="str">
            <v>KS</v>
          </cell>
          <cell r="F561">
            <v>3033</v>
          </cell>
        </row>
        <row r="562">
          <cell r="A562">
            <v>1177168</v>
          </cell>
          <cell r="B562" t="str">
            <v>Třmenová příchytka...2056U3/16</v>
          </cell>
          <cell r="C562">
            <v>44.73</v>
          </cell>
          <cell r="D562">
            <v>100</v>
          </cell>
          <cell r="E562" t="str">
            <v>KS</v>
          </cell>
          <cell r="F562">
            <v>4473</v>
          </cell>
        </row>
        <row r="563">
          <cell r="A563">
            <v>1177222</v>
          </cell>
          <cell r="B563" t="str">
            <v>Třmenová příchytka...2056U3/22</v>
          </cell>
          <cell r="C563">
            <v>50.34</v>
          </cell>
          <cell r="D563">
            <v>100</v>
          </cell>
          <cell r="E563" t="str">
            <v>KS</v>
          </cell>
          <cell r="F563">
            <v>5034</v>
          </cell>
        </row>
        <row r="564">
          <cell r="A564">
            <v>1177281</v>
          </cell>
          <cell r="B564" t="str">
            <v>Třmenová příchytka...2056U3/28</v>
          </cell>
          <cell r="C564">
            <v>50.23</v>
          </cell>
          <cell r="D564">
            <v>100</v>
          </cell>
          <cell r="E564" t="str">
            <v>KS</v>
          </cell>
          <cell r="F564">
            <v>5023</v>
          </cell>
        </row>
        <row r="565">
          <cell r="A565">
            <v>1177346</v>
          </cell>
          <cell r="B565" t="str">
            <v>Třmenová příchytka...2056U3/34</v>
          </cell>
          <cell r="C565">
            <v>50.51</v>
          </cell>
          <cell r="D565">
            <v>100</v>
          </cell>
          <cell r="E565" t="str">
            <v>KS</v>
          </cell>
          <cell r="F565">
            <v>5051</v>
          </cell>
        </row>
        <row r="566">
          <cell r="A566">
            <v>1177400</v>
          </cell>
          <cell r="B566" t="str">
            <v>Třmenová příchytka...2056U3/40</v>
          </cell>
          <cell r="C566">
            <v>54.99</v>
          </cell>
          <cell r="D566">
            <v>100</v>
          </cell>
          <cell r="E566" t="str">
            <v>KS</v>
          </cell>
          <cell r="F566">
            <v>5499</v>
          </cell>
        </row>
        <row r="567">
          <cell r="A567">
            <v>1177451</v>
          </cell>
          <cell r="B567" t="str">
            <v>Třmenová příchytka...2056U3/46</v>
          </cell>
          <cell r="C567">
            <v>66.8</v>
          </cell>
          <cell r="D567">
            <v>100</v>
          </cell>
          <cell r="E567" t="str">
            <v>KS</v>
          </cell>
          <cell r="F567">
            <v>6680</v>
          </cell>
        </row>
        <row r="568">
          <cell r="A568">
            <v>1178504</v>
          </cell>
          <cell r="B568" t="str">
            <v>Třmenová příchytka...2056U12VA</v>
          </cell>
          <cell r="C568">
            <v>54.18</v>
          </cell>
          <cell r="D568">
            <v>100</v>
          </cell>
          <cell r="E568" t="str">
            <v>KS</v>
          </cell>
          <cell r="F568">
            <v>5418</v>
          </cell>
        </row>
        <row r="569">
          <cell r="A569">
            <v>1178512</v>
          </cell>
          <cell r="B569" t="str">
            <v>Třmenová příchytka...2056U16VA</v>
          </cell>
          <cell r="C569">
            <v>58.99</v>
          </cell>
          <cell r="D569">
            <v>100</v>
          </cell>
          <cell r="E569" t="str">
            <v>KS</v>
          </cell>
          <cell r="F569">
            <v>5899</v>
          </cell>
        </row>
        <row r="570">
          <cell r="A570">
            <v>1178520</v>
          </cell>
          <cell r="B570" t="str">
            <v>Třmenová příchytka...2056U22VA</v>
          </cell>
          <cell r="C570">
            <v>56.58</v>
          </cell>
          <cell r="D570">
            <v>100</v>
          </cell>
          <cell r="E570" t="str">
            <v>KS</v>
          </cell>
          <cell r="F570">
            <v>5658</v>
          </cell>
        </row>
        <row r="571">
          <cell r="A571">
            <v>1178539</v>
          </cell>
          <cell r="B571" t="str">
            <v>Třmenová příchytka...2056U28VA</v>
          </cell>
          <cell r="C571">
            <v>62.6</v>
          </cell>
          <cell r="D571">
            <v>100</v>
          </cell>
          <cell r="E571" t="str">
            <v>KS</v>
          </cell>
          <cell r="F571">
            <v>6260</v>
          </cell>
        </row>
        <row r="572">
          <cell r="A572">
            <v>1178547</v>
          </cell>
          <cell r="B572" t="str">
            <v>Třmenová příchytka...2056U34VA</v>
          </cell>
          <cell r="C572">
            <v>79.459999999999994</v>
          </cell>
          <cell r="D572">
            <v>100</v>
          </cell>
          <cell r="E572" t="str">
            <v>KS</v>
          </cell>
          <cell r="F572">
            <v>7946</v>
          </cell>
        </row>
        <row r="573">
          <cell r="A573">
            <v>1178555</v>
          </cell>
          <cell r="B573" t="str">
            <v>Třmenová příchytka...2056U40VA</v>
          </cell>
          <cell r="C573">
            <v>81.86</v>
          </cell>
          <cell r="D573">
            <v>100</v>
          </cell>
          <cell r="E573" t="str">
            <v>KS</v>
          </cell>
          <cell r="F573">
            <v>8186</v>
          </cell>
        </row>
        <row r="574">
          <cell r="A574">
            <v>1178563</v>
          </cell>
          <cell r="B574" t="str">
            <v>Třmenová příchytka...2056U46VA</v>
          </cell>
          <cell r="C574">
            <v>83.07</v>
          </cell>
          <cell r="D574">
            <v>100</v>
          </cell>
          <cell r="E574" t="str">
            <v>KS</v>
          </cell>
          <cell r="F574">
            <v>8307</v>
          </cell>
        </row>
        <row r="575">
          <cell r="A575">
            <v>1178571</v>
          </cell>
          <cell r="B575" t="str">
            <v>Třmenová příchytka...2056U52VA</v>
          </cell>
          <cell r="C575">
            <v>98.73</v>
          </cell>
          <cell r="D575">
            <v>100</v>
          </cell>
          <cell r="E575" t="str">
            <v>KS</v>
          </cell>
          <cell r="F575">
            <v>9873</v>
          </cell>
        </row>
        <row r="576">
          <cell r="A576">
            <v>1178598</v>
          </cell>
          <cell r="B576" t="str">
            <v>Třmenová příchytka...2056U58VA</v>
          </cell>
          <cell r="C576">
            <v>99.92</v>
          </cell>
          <cell r="D576">
            <v>100</v>
          </cell>
          <cell r="E576" t="str">
            <v>KS</v>
          </cell>
          <cell r="F576">
            <v>9992</v>
          </cell>
        </row>
        <row r="577">
          <cell r="A577">
            <v>1178601</v>
          </cell>
          <cell r="B577" t="str">
            <v>Třmenová příchytka...2056U64VA</v>
          </cell>
          <cell r="C577">
            <v>107.16</v>
          </cell>
          <cell r="D577">
            <v>100</v>
          </cell>
          <cell r="E577" t="str">
            <v>KS</v>
          </cell>
          <cell r="F577">
            <v>10716</v>
          </cell>
        </row>
        <row r="578">
          <cell r="A578">
            <v>1178628</v>
          </cell>
          <cell r="B578" t="str">
            <v>Třmenová příchytka...2056U70VA</v>
          </cell>
          <cell r="C578">
            <v>131.22999999999999</v>
          </cell>
          <cell r="D578">
            <v>100</v>
          </cell>
          <cell r="E578" t="str">
            <v>KS</v>
          </cell>
          <cell r="F578">
            <v>13123</v>
          </cell>
        </row>
        <row r="579">
          <cell r="A579">
            <v>1178636</v>
          </cell>
          <cell r="B579" t="str">
            <v>Třmenová příchytka...2056U76VA</v>
          </cell>
          <cell r="C579">
            <v>139.66</v>
          </cell>
          <cell r="D579">
            <v>100</v>
          </cell>
          <cell r="E579" t="str">
            <v>KS</v>
          </cell>
          <cell r="F579">
            <v>13966</v>
          </cell>
        </row>
        <row r="580">
          <cell r="A580">
            <v>1180126</v>
          </cell>
          <cell r="B580" t="str">
            <v>Třmenová příchytka...2056W/12</v>
          </cell>
          <cell r="C580">
            <v>16.940000000000001</v>
          </cell>
          <cell r="D580">
            <v>100</v>
          </cell>
          <cell r="E580" t="str">
            <v>KS</v>
          </cell>
          <cell r="F580">
            <v>1694</v>
          </cell>
        </row>
        <row r="581">
          <cell r="A581">
            <v>1180169</v>
          </cell>
          <cell r="B581" t="str">
            <v>Třmenová příchytka...2056W/16</v>
          </cell>
          <cell r="C581">
            <v>17.61</v>
          </cell>
          <cell r="D581">
            <v>100</v>
          </cell>
          <cell r="E581" t="str">
            <v>KS</v>
          </cell>
          <cell r="F581">
            <v>1761</v>
          </cell>
        </row>
        <row r="582">
          <cell r="A582">
            <v>1180223</v>
          </cell>
          <cell r="B582" t="str">
            <v>Třmenová příchytka...2056W/22</v>
          </cell>
          <cell r="C582">
            <v>18.91</v>
          </cell>
          <cell r="D582">
            <v>100</v>
          </cell>
          <cell r="E582" t="str">
            <v>KS</v>
          </cell>
          <cell r="F582">
            <v>1891</v>
          </cell>
        </row>
        <row r="583">
          <cell r="A583">
            <v>1180282</v>
          </cell>
          <cell r="B583" t="str">
            <v>Třmenová příchytka...2056W/28</v>
          </cell>
          <cell r="C583">
            <v>23.66</v>
          </cell>
          <cell r="D583">
            <v>100</v>
          </cell>
          <cell r="E583" t="str">
            <v>KS</v>
          </cell>
          <cell r="F583">
            <v>2366</v>
          </cell>
        </row>
        <row r="584">
          <cell r="A584">
            <v>1180347</v>
          </cell>
          <cell r="B584" t="str">
            <v>Třmenová příchytka...2056W/34</v>
          </cell>
          <cell r="C584">
            <v>31.15</v>
          </cell>
          <cell r="D584">
            <v>100</v>
          </cell>
          <cell r="E584" t="str">
            <v>KS</v>
          </cell>
          <cell r="F584">
            <v>3115</v>
          </cell>
        </row>
        <row r="585">
          <cell r="A585">
            <v>1180401</v>
          </cell>
          <cell r="B585" t="str">
            <v>Třmenová příchytka...2056W/40</v>
          </cell>
          <cell r="C585">
            <v>32.92</v>
          </cell>
          <cell r="D585">
            <v>100</v>
          </cell>
          <cell r="E585" t="str">
            <v>KS</v>
          </cell>
          <cell r="F585">
            <v>3292</v>
          </cell>
        </row>
        <row r="586">
          <cell r="A586">
            <v>1180460</v>
          </cell>
          <cell r="B586" t="str">
            <v>Třmenová příchytka...2056W/46</v>
          </cell>
          <cell r="C586">
            <v>44.85</v>
          </cell>
          <cell r="D586">
            <v>100</v>
          </cell>
          <cell r="E586" t="str">
            <v>KS</v>
          </cell>
          <cell r="F586">
            <v>4485</v>
          </cell>
        </row>
        <row r="587">
          <cell r="A587">
            <v>1180525</v>
          </cell>
          <cell r="B587" t="str">
            <v>Třmenová příchytka...2056W/52</v>
          </cell>
          <cell r="C587">
            <v>47.2</v>
          </cell>
          <cell r="D587">
            <v>100</v>
          </cell>
          <cell r="E587" t="str">
            <v>KS</v>
          </cell>
          <cell r="F587">
            <v>4720</v>
          </cell>
        </row>
        <row r="588">
          <cell r="A588">
            <v>1180584</v>
          </cell>
          <cell r="B588" t="str">
            <v>Třmenová příchytka...2056W/58</v>
          </cell>
          <cell r="C588">
            <v>56.4</v>
          </cell>
          <cell r="D588">
            <v>100</v>
          </cell>
          <cell r="E588" t="str">
            <v>KS</v>
          </cell>
          <cell r="F588">
            <v>5640</v>
          </cell>
        </row>
        <row r="589">
          <cell r="A589">
            <v>1180649</v>
          </cell>
          <cell r="B589" t="str">
            <v>Třmenová příchytka...2056W/64</v>
          </cell>
          <cell r="C589">
            <v>59.34</v>
          </cell>
          <cell r="D589">
            <v>100</v>
          </cell>
          <cell r="E589" t="str">
            <v>KS</v>
          </cell>
          <cell r="F589">
            <v>5934</v>
          </cell>
        </row>
        <row r="590">
          <cell r="A590">
            <v>1180681</v>
          </cell>
          <cell r="B590" t="str">
            <v>Třmenová příchytka...2056W/70</v>
          </cell>
          <cell r="C590">
            <v>81.96</v>
          </cell>
          <cell r="D590">
            <v>100</v>
          </cell>
          <cell r="E590" t="str">
            <v>KS</v>
          </cell>
          <cell r="F590">
            <v>8196</v>
          </cell>
        </row>
        <row r="591">
          <cell r="A591">
            <v>1180908</v>
          </cell>
          <cell r="B591" t="str">
            <v>Třmenová příchytka...2056W/90</v>
          </cell>
          <cell r="C591">
            <v>134.97</v>
          </cell>
          <cell r="D591">
            <v>100</v>
          </cell>
          <cell r="E591" t="str">
            <v>KS</v>
          </cell>
          <cell r="F591">
            <v>13497</v>
          </cell>
        </row>
        <row r="592">
          <cell r="A592">
            <v>1180991</v>
          </cell>
          <cell r="B592" t="str">
            <v>Třmenová příchytka...2056W/100</v>
          </cell>
          <cell r="C592">
            <v>129.31</v>
          </cell>
          <cell r="D592">
            <v>100</v>
          </cell>
          <cell r="E592" t="str">
            <v>KS</v>
          </cell>
          <cell r="F592">
            <v>12931</v>
          </cell>
        </row>
        <row r="593">
          <cell r="A593">
            <v>1181165</v>
          </cell>
          <cell r="B593" t="str">
            <v>Třmenová příchytka...2056W2/16</v>
          </cell>
          <cell r="C593">
            <v>45.7</v>
          </cell>
          <cell r="D593">
            <v>100</v>
          </cell>
          <cell r="E593" t="str">
            <v>KS</v>
          </cell>
          <cell r="F593">
            <v>4570</v>
          </cell>
        </row>
        <row r="594">
          <cell r="A594">
            <v>1181211</v>
          </cell>
          <cell r="B594" t="str">
            <v>Třmenová příchytka...2056W2/22</v>
          </cell>
          <cell r="C594">
            <v>47.2</v>
          </cell>
          <cell r="D594">
            <v>100</v>
          </cell>
          <cell r="E594" t="str">
            <v>KS</v>
          </cell>
          <cell r="F594">
            <v>4720</v>
          </cell>
        </row>
        <row r="595">
          <cell r="A595">
            <v>1181289</v>
          </cell>
          <cell r="B595" t="str">
            <v>Třmenová příchytka...2056W2/28</v>
          </cell>
          <cell r="C595">
            <v>50.9</v>
          </cell>
          <cell r="D595">
            <v>100</v>
          </cell>
          <cell r="E595" t="str">
            <v>KS</v>
          </cell>
          <cell r="F595">
            <v>5090</v>
          </cell>
        </row>
        <row r="596">
          <cell r="A596">
            <v>1181408</v>
          </cell>
          <cell r="B596" t="str">
            <v>Třmenová příchytka...2056W2/40</v>
          </cell>
          <cell r="C596">
            <v>52.85</v>
          </cell>
          <cell r="D596">
            <v>100</v>
          </cell>
          <cell r="E596" t="str">
            <v>KS</v>
          </cell>
          <cell r="F596">
            <v>5285</v>
          </cell>
        </row>
        <row r="597">
          <cell r="A597">
            <v>1181467</v>
          </cell>
          <cell r="B597" t="str">
            <v>Třmenová příchytka...2056W2/46</v>
          </cell>
          <cell r="C597">
            <v>58.93</v>
          </cell>
          <cell r="D597">
            <v>100</v>
          </cell>
          <cell r="E597" t="str">
            <v>KS</v>
          </cell>
          <cell r="F597">
            <v>5893</v>
          </cell>
        </row>
        <row r="598">
          <cell r="A598">
            <v>1181580</v>
          </cell>
          <cell r="B598" t="str">
            <v>Třmenová příchytka...2056W2/58</v>
          </cell>
          <cell r="C598">
            <v>76.8</v>
          </cell>
          <cell r="D598">
            <v>100</v>
          </cell>
          <cell r="E598" t="str">
            <v>KS</v>
          </cell>
          <cell r="F598">
            <v>7680</v>
          </cell>
        </row>
        <row r="599">
          <cell r="A599">
            <v>1183206</v>
          </cell>
          <cell r="B599" t="str">
            <v>Třmenová příchytka...2056/12AL</v>
          </cell>
          <cell r="C599">
            <v>34.57</v>
          </cell>
          <cell r="D599">
            <v>100</v>
          </cell>
          <cell r="E599" t="str">
            <v>KS</v>
          </cell>
          <cell r="F599">
            <v>3457</v>
          </cell>
        </row>
        <row r="600">
          <cell r="A600">
            <v>1183214</v>
          </cell>
          <cell r="B600" t="str">
            <v>Třmenová příchytka...2056/16AL</v>
          </cell>
          <cell r="C600">
            <v>32.799999999999997</v>
          </cell>
          <cell r="D600">
            <v>100</v>
          </cell>
          <cell r="E600" t="str">
            <v>KS</v>
          </cell>
          <cell r="F600">
            <v>3280</v>
          </cell>
        </row>
        <row r="601">
          <cell r="A601">
            <v>1183222</v>
          </cell>
          <cell r="B601" t="str">
            <v>Třmenová příchytka...2056/22AL</v>
          </cell>
          <cell r="C601">
            <v>35.549999999999997</v>
          </cell>
          <cell r="D601">
            <v>100</v>
          </cell>
          <cell r="E601" t="str">
            <v>KS</v>
          </cell>
          <cell r="F601">
            <v>3555</v>
          </cell>
        </row>
        <row r="602">
          <cell r="A602">
            <v>1183230</v>
          </cell>
          <cell r="B602" t="str">
            <v>Třmenová příchytka...2056/28AL</v>
          </cell>
          <cell r="C602">
            <v>37.17</v>
          </cell>
          <cell r="D602">
            <v>100</v>
          </cell>
          <cell r="E602" t="str">
            <v>KS</v>
          </cell>
          <cell r="F602">
            <v>3717</v>
          </cell>
        </row>
        <row r="603">
          <cell r="A603">
            <v>1183249</v>
          </cell>
          <cell r="B603" t="str">
            <v>Třmenová příchytka...2056/34AL</v>
          </cell>
          <cell r="C603">
            <v>40.72</v>
          </cell>
          <cell r="D603">
            <v>100</v>
          </cell>
          <cell r="E603" t="str">
            <v>KS</v>
          </cell>
          <cell r="F603">
            <v>4072</v>
          </cell>
        </row>
        <row r="604">
          <cell r="A604">
            <v>1183257</v>
          </cell>
          <cell r="B604" t="str">
            <v>Třmenová příchytka...2056/40AL</v>
          </cell>
          <cell r="C604">
            <v>43.21</v>
          </cell>
          <cell r="D604">
            <v>100</v>
          </cell>
          <cell r="E604" t="str">
            <v>KS</v>
          </cell>
          <cell r="F604">
            <v>4321</v>
          </cell>
        </row>
        <row r="605">
          <cell r="A605">
            <v>1183265</v>
          </cell>
          <cell r="B605" t="str">
            <v>Třmenová příchytka...2056/46AL</v>
          </cell>
          <cell r="C605">
            <v>47.28</v>
          </cell>
          <cell r="D605">
            <v>100</v>
          </cell>
          <cell r="E605" t="str">
            <v>KS</v>
          </cell>
          <cell r="F605">
            <v>4728</v>
          </cell>
        </row>
        <row r="606">
          <cell r="A606">
            <v>1183273</v>
          </cell>
          <cell r="B606" t="str">
            <v>Třmenová příchytka...2056/52AL</v>
          </cell>
          <cell r="C606">
            <v>51.59</v>
          </cell>
          <cell r="D606">
            <v>100</v>
          </cell>
          <cell r="E606" t="str">
            <v>KS</v>
          </cell>
          <cell r="F606">
            <v>5159</v>
          </cell>
        </row>
        <row r="607">
          <cell r="A607">
            <v>1183281</v>
          </cell>
          <cell r="B607" t="str">
            <v>Třmenová příchytka...2056/58AL</v>
          </cell>
          <cell r="C607">
            <v>56.63</v>
          </cell>
          <cell r="D607">
            <v>100</v>
          </cell>
          <cell r="E607" t="str">
            <v>KS</v>
          </cell>
          <cell r="F607">
            <v>5663</v>
          </cell>
        </row>
        <row r="608">
          <cell r="A608">
            <v>1183303</v>
          </cell>
          <cell r="B608" t="str">
            <v>Třmenová příchytka...2056/64AL</v>
          </cell>
          <cell r="C608">
            <v>62.21</v>
          </cell>
          <cell r="D608">
            <v>100</v>
          </cell>
          <cell r="E608" t="str">
            <v>KS</v>
          </cell>
          <cell r="F608">
            <v>6221</v>
          </cell>
        </row>
        <row r="609">
          <cell r="A609">
            <v>1183311</v>
          </cell>
          <cell r="B609" t="str">
            <v>Třmenová příchytka...2056/70AL</v>
          </cell>
          <cell r="C609">
            <v>70.72</v>
          </cell>
          <cell r="D609">
            <v>100</v>
          </cell>
          <cell r="E609" t="str">
            <v>KS</v>
          </cell>
          <cell r="F609">
            <v>7072</v>
          </cell>
        </row>
        <row r="610">
          <cell r="A610">
            <v>1183338</v>
          </cell>
          <cell r="B610" t="str">
            <v>Třmenová příchytka...2056/76AL</v>
          </cell>
          <cell r="C610">
            <v>124.5</v>
          </cell>
          <cell r="D610">
            <v>100</v>
          </cell>
          <cell r="E610" t="str">
            <v>KS</v>
          </cell>
          <cell r="F610">
            <v>12450</v>
          </cell>
        </row>
        <row r="611">
          <cell r="A611">
            <v>1183389</v>
          </cell>
          <cell r="B611" t="str">
            <v>Třmenová příchytka...2056/2ALU</v>
          </cell>
          <cell r="C611">
            <v>58.34</v>
          </cell>
          <cell r="D611">
            <v>100</v>
          </cell>
          <cell r="E611" t="str">
            <v>KS</v>
          </cell>
          <cell r="F611">
            <v>5834</v>
          </cell>
        </row>
        <row r="612">
          <cell r="A612">
            <v>1183397</v>
          </cell>
          <cell r="B612" t="str">
            <v>Třmenová příchytka...2056/2ALU</v>
          </cell>
          <cell r="C612">
            <v>58.87</v>
          </cell>
          <cell r="D612">
            <v>100</v>
          </cell>
          <cell r="E612" t="str">
            <v>KS</v>
          </cell>
          <cell r="F612">
            <v>5887</v>
          </cell>
        </row>
        <row r="613">
          <cell r="A613">
            <v>1183400</v>
          </cell>
          <cell r="B613" t="str">
            <v>Třmenová příchytka...2056/2ALU</v>
          </cell>
          <cell r="C613">
            <v>59.4</v>
          </cell>
          <cell r="D613">
            <v>100</v>
          </cell>
          <cell r="E613" t="str">
            <v>KS</v>
          </cell>
          <cell r="F613">
            <v>5940</v>
          </cell>
        </row>
        <row r="614">
          <cell r="A614">
            <v>1183419</v>
          </cell>
          <cell r="B614" t="str">
            <v>Třmenová příchytka...2056/2ALU</v>
          </cell>
          <cell r="C614">
            <v>52.63</v>
          </cell>
          <cell r="D614">
            <v>100</v>
          </cell>
          <cell r="E614" t="str">
            <v>KS</v>
          </cell>
          <cell r="F614">
            <v>5263</v>
          </cell>
        </row>
        <row r="615">
          <cell r="A615">
            <v>1183427</v>
          </cell>
          <cell r="B615" t="str">
            <v>Třmenová příchytka...2056/2ALU</v>
          </cell>
          <cell r="C615">
            <v>56.82</v>
          </cell>
          <cell r="D615">
            <v>100</v>
          </cell>
          <cell r="E615" t="str">
            <v>KS</v>
          </cell>
          <cell r="F615">
            <v>5682</v>
          </cell>
        </row>
        <row r="616">
          <cell r="A616">
            <v>1183435</v>
          </cell>
          <cell r="B616" t="str">
            <v>Třmenová příchytka...2056/2ALU</v>
          </cell>
          <cell r="C616">
            <v>65.459999999999994</v>
          </cell>
          <cell r="D616">
            <v>100</v>
          </cell>
          <cell r="E616" t="str">
            <v>KS</v>
          </cell>
          <cell r="F616">
            <v>6546</v>
          </cell>
        </row>
        <row r="617">
          <cell r="A617">
            <v>1183443</v>
          </cell>
          <cell r="B617" t="str">
            <v>Třmenová příchytka...2056/2ALU</v>
          </cell>
          <cell r="C617">
            <v>69.19</v>
          </cell>
          <cell r="D617">
            <v>100</v>
          </cell>
          <cell r="E617" t="str">
            <v>KS</v>
          </cell>
          <cell r="F617">
            <v>6919</v>
          </cell>
        </row>
        <row r="618">
          <cell r="A618">
            <v>1183524</v>
          </cell>
          <cell r="B618" t="str">
            <v>Třmenová příchytka...2056/3ALU</v>
          </cell>
          <cell r="C618">
            <v>71.900000000000006</v>
          </cell>
          <cell r="D618">
            <v>100</v>
          </cell>
          <cell r="E618" t="str">
            <v>KS</v>
          </cell>
          <cell r="F618">
            <v>7190</v>
          </cell>
        </row>
        <row r="619">
          <cell r="A619">
            <v>1183532</v>
          </cell>
          <cell r="B619" t="str">
            <v>Třmenová příchytka...2056/3ALU</v>
          </cell>
          <cell r="C619">
            <v>61.8</v>
          </cell>
          <cell r="D619">
            <v>100</v>
          </cell>
          <cell r="E619" t="str">
            <v>KS</v>
          </cell>
          <cell r="F619">
            <v>6180</v>
          </cell>
        </row>
        <row r="620">
          <cell r="A620">
            <v>1183540</v>
          </cell>
          <cell r="B620" t="str">
            <v>Třmenová příchytka...2056/3ALU</v>
          </cell>
          <cell r="C620">
            <v>70.33</v>
          </cell>
          <cell r="D620">
            <v>100</v>
          </cell>
          <cell r="E620" t="str">
            <v>KS</v>
          </cell>
          <cell r="F620">
            <v>7033</v>
          </cell>
        </row>
        <row r="621">
          <cell r="A621">
            <v>1183605</v>
          </cell>
          <cell r="B621" t="str">
            <v>Třmenová příchytka...2056N12AL</v>
          </cell>
          <cell r="C621">
            <v>35.5</v>
          </cell>
          <cell r="D621">
            <v>100</v>
          </cell>
          <cell r="E621" t="str">
            <v>KS</v>
          </cell>
          <cell r="F621">
            <v>3550</v>
          </cell>
        </row>
        <row r="622">
          <cell r="A622">
            <v>1183613</v>
          </cell>
          <cell r="B622" t="str">
            <v>Třmenová příchytka...2056N16AL</v>
          </cell>
          <cell r="C622">
            <v>35.82</v>
          </cell>
          <cell r="D622">
            <v>100</v>
          </cell>
          <cell r="E622" t="str">
            <v>KS</v>
          </cell>
          <cell r="F622">
            <v>3582</v>
          </cell>
        </row>
        <row r="623">
          <cell r="A623">
            <v>1183621</v>
          </cell>
          <cell r="B623" t="str">
            <v>Třmenová příchytka...2056N22AL</v>
          </cell>
          <cell r="C623">
            <v>36.44</v>
          </cell>
          <cell r="D623">
            <v>100</v>
          </cell>
          <cell r="E623" t="str">
            <v>KS</v>
          </cell>
          <cell r="F623">
            <v>3644</v>
          </cell>
        </row>
        <row r="624">
          <cell r="A624">
            <v>1183648</v>
          </cell>
          <cell r="B624" t="str">
            <v>Třmenová příchytka...2056N28AL</v>
          </cell>
          <cell r="C624">
            <v>36.880000000000003</v>
          </cell>
          <cell r="D624">
            <v>100</v>
          </cell>
          <cell r="E624" t="str">
            <v>KS</v>
          </cell>
          <cell r="F624">
            <v>3688</v>
          </cell>
        </row>
        <row r="625">
          <cell r="A625">
            <v>1183656</v>
          </cell>
          <cell r="B625" t="str">
            <v>Třmenová příchytka...2056N34AL</v>
          </cell>
          <cell r="C625">
            <v>40.75</v>
          </cell>
          <cell r="D625">
            <v>100</v>
          </cell>
          <cell r="E625" t="str">
            <v>KS</v>
          </cell>
          <cell r="F625">
            <v>4075</v>
          </cell>
        </row>
        <row r="626">
          <cell r="A626">
            <v>1183664</v>
          </cell>
          <cell r="B626" t="str">
            <v>Třmenová příchytka...2056N40AL</v>
          </cell>
          <cell r="C626">
            <v>42.19</v>
          </cell>
          <cell r="D626">
            <v>100</v>
          </cell>
          <cell r="E626" t="str">
            <v>KS</v>
          </cell>
          <cell r="F626">
            <v>4219</v>
          </cell>
        </row>
        <row r="627">
          <cell r="A627">
            <v>1183672</v>
          </cell>
          <cell r="B627" t="str">
            <v>Třmenová příchytka...2056N46AL</v>
          </cell>
          <cell r="C627">
            <v>48.05</v>
          </cell>
          <cell r="D627">
            <v>100</v>
          </cell>
          <cell r="E627" t="str">
            <v>KS</v>
          </cell>
          <cell r="F627">
            <v>4805</v>
          </cell>
        </row>
        <row r="628">
          <cell r="A628">
            <v>1183680</v>
          </cell>
          <cell r="B628" t="str">
            <v>Třmenová příchytka...2056N52AL</v>
          </cell>
          <cell r="C628">
            <v>55.92</v>
          </cell>
          <cell r="D628">
            <v>100</v>
          </cell>
          <cell r="E628" t="str">
            <v>KS</v>
          </cell>
          <cell r="F628">
            <v>5592</v>
          </cell>
        </row>
        <row r="629">
          <cell r="A629">
            <v>1183699</v>
          </cell>
          <cell r="B629" t="str">
            <v>Třmenová příchytka...2056N58AL</v>
          </cell>
          <cell r="C629">
            <v>68.61</v>
          </cell>
          <cell r="D629">
            <v>100</v>
          </cell>
          <cell r="E629" t="str">
            <v>KS</v>
          </cell>
          <cell r="F629">
            <v>6861</v>
          </cell>
        </row>
        <row r="630">
          <cell r="A630">
            <v>1184024</v>
          </cell>
          <cell r="B630" t="str">
            <v>Třmenová příchytka...2056W22AL</v>
          </cell>
          <cell r="C630">
            <v>48.66</v>
          </cell>
          <cell r="D630">
            <v>100</v>
          </cell>
          <cell r="E630" t="str">
            <v>KS</v>
          </cell>
          <cell r="F630">
            <v>4866</v>
          </cell>
        </row>
        <row r="631">
          <cell r="A631">
            <v>1184032</v>
          </cell>
          <cell r="B631" t="str">
            <v>Třmenová příchytka...2056W28AL</v>
          </cell>
          <cell r="C631">
            <v>48.98</v>
          </cell>
          <cell r="D631">
            <v>100</v>
          </cell>
          <cell r="E631" t="str">
            <v>KS</v>
          </cell>
          <cell r="F631">
            <v>4898</v>
          </cell>
        </row>
        <row r="632">
          <cell r="A632">
            <v>1184040</v>
          </cell>
          <cell r="B632" t="str">
            <v>Třmenová příchytka...2056W34AL</v>
          </cell>
          <cell r="C632">
            <v>49.51</v>
          </cell>
          <cell r="D632">
            <v>100</v>
          </cell>
          <cell r="E632" t="str">
            <v>KS</v>
          </cell>
          <cell r="F632">
            <v>4951</v>
          </cell>
        </row>
        <row r="633">
          <cell r="A633">
            <v>1184059</v>
          </cell>
          <cell r="B633" t="str">
            <v>Třmenová příchytka...2056W40AL</v>
          </cell>
          <cell r="C633">
            <v>50.9</v>
          </cell>
          <cell r="D633">
            <v>100</v>
          </cell>
          <cell r="E633" t="str">
            <v>KS</v>
          </cell>
          <cell r="F633">
            <v>5090</v>
          </cell>
        </row>
        <row r="634">
          <cell r="A634">
            <v>1184067</v>
          </cell>
          <cell r="B634" t="str">
            <v>Třmenová příchytka...2056W46AL</v>
          </cell>
          <cell r="C634">
            <v>55.86</v>
          </cell>
          <cell r="D634">
            <v>100</v>
          </cell>
          <cell r="E634" t="str">
            <v>KS</v>
          </cell>
          <cell r="F634">
            <v>5586</v>
          </cell>
        </row>
        <row r="635">
          <cell r="A635">
            <v>1184075</v>
          </cell>
          <cell r="B635" t="str">
            <v>Třmenová příchytka...2056W52AL</v>
          </cell>
          <cell r="C635">
            <v>62.28</v>
          </cell>
          <cell r="D635">
            <v>100</v>
          </cell>
          <cell r="E635" t="str">
            <v>KS</v>
          </cell>
          <cell r="F635">
            <v>6228</v>
          </cell>
        </row>
        <row r="636">
          <cell r="A636">
            <v>1184083</v>
          </cell>
          <cell r="B636" t="str">
            <v>Třmenová příchytka...2056W58AL</v>
          </cell>
          <cell r="C636">
            <v>71.22</v>
          </cell>
          <cell r="D636">
            <v>100</v>
          </cell>
          <cell r="E636" t="str">
            <v>KS</v>
          </cell>
          <cell r="F636">
            <v>7122</v>
          </cell>
        </row>
        <row r="637">
          <cell r="A637">
            <v>1184091</v>
          </cell>
          <cell r="B637" t="str">
            <v>Třmenová příchytka...2056W64AL</v>
          </cell>
          <cell r="C637">
            <v>80.13</v>
          </cell>
          <cell r="D637">
            <v>100</v>
          </cell>
          <cell r="E637" t="str">
            <v>KS</v>
          </cell>
          <cell r="F637">
            <v>8013</v>
          </cell>
        </row>
        <row r="638">
          <cell r="A638">
            <v>1184415</v>
          </cell>
          <cell r="B638" t="str">
            <v>Třmenová příchytka...2056U16AL</v>
          </cell>
          <cell r="C638">
            <v>37.880000000000003</v>
          </cell>
          <cell r="D638">
            <v>100</v>
          </cell>
          <cell r="E638" t="str">
            <v>KS</v>
          </cell>
          <cell r="F638">
            <v>3788</v>
          </cell>
        </row>
        <row r="639">
          <cell r="A639">
            <v>1184423</v>
          </cell>
          <cell r="B639" t="str">
            <v>Třmenová příchytka...2056U22AL</v>
          </cell>
          <cell r="C639">
            <v>38.270000000000003</v>
          </cell>
          <cell r="D639">
            <v>100</v>
          </cell>
          <cell r="E639" t="str">
            <v>KS</v>
          </cell>
          <cell r="F639">
            <v>3827</v>
          </cell>
        </row>
        <row r="640">
          <cell r="A640">
            <v>1184431</v>
          </cell>
          <cell r="B640" t="str">
            <v>Třmenová příchytka...2056U28AL</v>
          </cell>
          <cell r="C640">
            <v>38.78</v>
          </cell>
          <cell r="D640">
            <v>100</v>
          </cell>
          <cell r="E640" t="str">
            <v>KS</v>
          </cell>
          <cell r="F640">
            <v>3878</v>
          </cell>
        </row>
        <row r="641">
          <cell r="A641">
            <v>1184458</v>
          </cell>
          <cell r="B641" t="str">
            <v>Třmenová příchytka...2056U34AL</v>
          </cell>
          <cell r="C641">
            <v>40.020000000000003</v>
          </cell>
          <cell r="D641">
            <v>100</v>
          </cell>
          <cell r="E641" t="str">
            <v>KS</v>
          </cell>
          <cell r="F641">
            <v>4002</v>
          </cell>
        </row>
        <row r="642">
          <cell r="A642">
            <v>1184466</v>
          </cell>
          <cell r="B642" t="str">
            <v>Třmenová příchytka...2056U40AL</v>
          </cell>
          <cell r="C642">
            <v>43.33</v>
          </cell>
          <cell r="D642">
            <v>100</v>
          </cell>
          <cell r="E642" t="str">
            <v>KS</v>
          </cell>
          <cell r="F642">
            <v>4333</v>
          </cell>
        </row>
        <row r="643">
          <cell r="A643">
            <v>1184474</v>
          </cell>
          <cell r="B643" t="str">
            <v>Třmenová příchytka...2056U46AL</v>
          </cell>
          <cell r="C643">
            <v>53.58</v>
          </cell>
          <cell r="D643">
            <v>100</v>
          </cell>
          <cell r="E643" t="str">
            <v>KS</v>
          </cell>
          <cell r="F643">
            <v>5358</v>
          </cell>
        </row>
        <row r="644">
          <cell r="A644">
            <v>1184482</v>
          </cell>
          <cell r="B644" t="str">
            <v>Třmenová příchytka...2056U52AL</v>
          </cell>
          <cell r="C644">
            <v>63.3</v>
          </cell>
          <cell r="D644">
            <v>100</v>
          </cell>
          <cell r="E644" t="str">
            <v>KS</v>
          </cell>
          <cell r="F644">
            <v>6330</v>
          </cell>
        </row>
        <row r="645">
          <cell r="A645">
            <v>1184490</v>
          </cell>
          <cell r="B645" t="str">
            <v>Třmenová příchytka...2056U58AL</v>
          </cell>
          <cell r="C645">
            <v>69.42</v>
          </cell>
          <cell r="D645">
            <v>100</v>
          </cell>
          <cell r="E645" t="str">
            <v>KS</v>
          </cell>
          <cell r="F645">
            <v>6942</v>
          </cell>
        </row>
        <row r="646">
          <cell r="A646">
            <v>1184504</v>
          </cell>
          <cell r="B646" t="str">
            <v>Třmenová příchytka...2056U64AL</v>
          </cell>
          <cell r="C646">
            <v>82.62</v>
          </cell>
          <cell r="D646">
            <v>100</v>
          </cell>
          <cell r="E646" t="str">
            <v>KS</v>
          </cell>
          <cell r="F646">
            <v>8262</v>
          </cell>
        </row>
        <row r="647">
          <cell r="A647">
            <v>1184512</v>
          </cell>
          <cell r="B647" t="str">
            <v>Třmenová příchytka...2056U76AL</v>
          </cell>
          <cell r="C647">
            <v>102.41</v>
          </cell>
          <cell r="D647">
            <v>100</v>
          </cell>
          <cell r="E647" t="str">
            <v>KS</v>
          </cell>
          <cell r="F647">
            <v>10241</v>
          </cell>
        </row>
        <row r="648">
          <cell r="A648">
            <v>1184539</v>
          </cell>
          <cell r="B648" t="str">
            <v>Třmenová příchytka...2056U70AL</v>
          </cell>
          <cell r="C648">
            <v>109.51</v>
          </cell>
          <cell r="D648">
            <v>100</v>
          </cell>
          <cell r="E648" t="str">
            <v>KS</v>
          </cell>
          <cell r="F648">
            <v>10951</v>
          </cell>
        </row>
        <row r="649">
          <cell r="A649">
            <v>1184709</v>
          </cell>
          <cell r="B649" t="str">
            <v>Třmenová příchytka...2056F12AL</v>
          </cell>
          <cell r="C649">
            <v>43.16</v>
          </cell>
          <cell r="D649">
            <v>100</v>
          </cell>
          <cell r="E649" t="str">
            <v>KS</v>
          </cell>
          <cell r="F649">
            <v>4316</v>
          </cell>
        </row>
        <row r="650">
          <cell r="A650">
            <v>1184717</v>
          </cell>
          <cell r="B650" t="str">
            <v>Třmenová příchytka...2056F16AL</v>
          </cell>
          <cell r="C650">
            <v>43.47</v>
          </cell>
          <cell r="D650">
            <v>100</v>
          </cell>
          <cell r="E650" t="str">
            <v>KS</v>
          </cell>
          <cell r="F650">
            <v>4347</v>
          </cell>
        </row>
        <row r="651">
          <cell r="A651">
            <v>1184725</v>
          </cell>
          <cell r="B651" t="str">
            <v>Třmenová příchytka...2056F22AL</v>
          </cell>
          <cell r="C651">
            <v>43.65</v>
          </cell>
          <cell r="D651">
            <v>100</v>
          </cell>
          <cell r="E651" t="str">
            <v>KS</v>
          </cell>
          <cell r="F651">
            <v>4365</v>
          </cell>
        </row>
        <row r="652">
          <cell r="A652">
            <v>1184733</v>
          </cell>
          <cell r="B652" t="str">
            <v>Třmenová příchytka...2056F28AL</v>
          </cell>
          <cell r="C652">
            <v>44.12</v>
          </cell>
          <cell r="D652">
            <v>100</v>
          </cell>
          <cell r="E652" t="str">
            <v>KS</v>
          </cell>
          <cell r="F652">
            <v>4412</v>
          </cell>
        </row>
        <row r="653">
          <cell r="A653">
            <v>1184741</v>
          </cell>
          <cell r="B653" t="str">
            <v>Třmenová příchytka...2056F34AL</v>
          </cell>
          <cell r="C653">
            <v>48.86</v>
          </cell>
          <cell r="D653">
            <v>100</v>
          </cell>
          <cell r="E653" t="str">
            <v>KS</v>
          </cell>
          <cell r="F653">
            <v>4886</v>
          </cell>
        </row>
        <row r="654">
          <cell r="A654">
            <v>1184768</v>
          </cell>
          <cell r="B654" t="str">
            <v>Třmenová příchytka...2056F40AL</v>
          </cell>
          <cell r="C654">
            <v>51.05</v>
          </cell>
          <cell r="D654">
            <v>100</v>
          </cell>
          <cell r="E654" t="str">
            <v>KS</v>
          </cell>
          <cell r="F654">
            <v>5105</v>
          </cell>
        </row>
        <row r="655">
          <cell r="A655">
            <v>1184776</v>
          </cell>
          <cell r="B655" t="str">
            <v>Třmenová příchytka...2056F46AL</v>
          </cell>
          <cell r="C655">
            <v>54.72</v>
          </cell>
          <cell r="D655">
            <v>100</v>
          </cell>
          <cell r="E655" t="str">
            <v>KS</v>
          </cell>
          <cell r="F655">
            <v>5472</v>
          </cell>
        </row>
        <row r="656">
          <cell r="A656">
            <v>1185004</v>
          </cell>
          <cell r="B656" t="str">
            <v>Třmenová příchytka...2056F12VA</v>
          </cell>
          <cell r="C656">
            <v>59.15</v>
          </cell>
          <cell r="D656">
            <v>100</v>
          </cell>
          <cell r="E656" t="str">
            <v>KS</v>
          </cell>
          <cell r="F656">
            <v>5915</v>
          </cell>
        </row>
        <row r="657">
          <cell r="A657">
            <v>1185012</v>
          </cell>
          <cell r="B657" t="str">
            <v>Třmenová příchytka...2056F16VA</v>
          </cell>
          <cell r="C657">
            <v>60.45</v>
          </cell>
          <cell r="D657">
            <v>100</v>
          </cell>
          <cell r="E657" t="str">
            <v>KS</v>
          </cell>
          <cell r="F657">
            <v>6045</v>
          </cell>
        </row>
        <row r="658">
          <cell r="A658">
            <v>1185020</v>
          </cell>
          <cell r="B658" t="str">
            <v>Třmenová příchytka...2056F22VA</v>
          </cell>
          <cell r="C658">
            <v>63.19</v>
          </cell>
          <cell r="D658">
            <v>100</v>
          </cell>
          <cell r="E658" t="str">
            <v>KS</v>
          </cell>
          <cell r="F658">
            <v>6319</v>
          </cell>
        </row>
        <row r="659">
          <cell r="A659">
            <v>1185039</v>
          </cell>
          <cell r="B659" t="str">
            <v>Třmenová příchytka...2056F28VA</v>
          </cell>
          <cell r="C659">
            <v>69.739999999999995</v>
          </cell>
          <cell r="D659">
            <v>100</v>
          </cell>
          <cell r="E659" t="str">
            <v>KS</v>
          </cell>
          <cell r="F659">
            <v>6974</v>
          </cell>
        </row>
        <row r="660">
          <cell r="A660">
            <v>1185047</v>
          </cell>
          <cell r="B660" t="str">
            <v>Třmenová příchytka...2056F34VA</v>
          </cell>
          <cell r="C660">
            <v>81.010000000000005</v>
          </cell>
          <cell r="D660">
            <v>100</v>
          </cell>
          <cell r="E660" t="str">
            <v>KS</v>
          </cell>
          <cell r="F660">
            <v>8101</v>
          </cell>
        </row>
        <row r="661">
          <cell r="A661">
            <v>1185055</v>
          </cell>
          <cell r="B661" t="str">
            <v>Třmenová příchytka...2056F40VA</v>
          </cell>
          <cell r="C661">
            <v>84.33</v>
          </cell>
          <cell r="D661">
            <v>100</v>
          </cell>
          <cell r="E661" t="str">
            <v>KS</v>
          </cell>
          <cell r="F661">
            <v>8433</v>
          </cell>
        </row>
        <row r="662">
          <cell r="A662">
            <v>1185063</v>
          </cell>
          <cell r="B662" t="str">
            <v>Třmenová příchytka...2056F46VA</v>
          </cell>
          <cell r="C662">
            <v>98.37</v>
          </cell>
          <cell r="D662">
            <v>100</v>
          </cell>
          <cell r="E662" t="str">
            <v>KS</v>
          </cell>
          <cell r="F662">
            <v>9837</v>
          </cell>
        </row>
        <row r="663">
          <cell r="A663">
            <v>1185071</v>
          </cell>
          <cell r="B663" t="str">
            <v>Třmenová příchytka...2056F52VA</v>
          </cell>
          <cell r="C663">
            <v>107.23</v>
          </cell>
          <cell r="D663">
            <v>100</v>
          </cell>
          <cell r="E663" t="str">
            <v>KS</v>
          </cell>
          <cell r="F663">
            <v>10723</v>
          </cell>
        </row>
        <row r="664">
          <cell r="A664">
            <v>1185098</v>
          </cell>
          <cell r="B664" t="str">
            <v>Třmenová příchytka...2056F58VA</v>
          </cell>
          <cell r="C664">
            <v>114.15</v>
          </cell>
          <cell r="D664">
            <v>100</v>
          </cell>
          <cell r="E664" t="str">
            <v>KS</v>
          </cell>
          <cell r="F664">
            <v>11415</v>
          </cell>
        </row>
        <row r="665">
          <cell r="A665">
            <v>1185101</v>
          </cell>
          <cell r="B665" t="str">
            <v>Třmenová příchytka...2056F64VA</v>
          </cell>
          <cell r="C665">
            <v>119.19</v>
          </cell>
          <cell r="D665">
            <v>100</v>
          </cell>
          <cell r="E665" t="str">
            <v>KS</v>
          </cell>
          <cell r="F665">
            <v>11919</v>
          </cell>
        </row>
        <row r="666">
          <cell r="A666">
            <v>1185446</v>
          </cell>
          <cell r="B666" t="str">
            <v>Třmenová příchytka...2056W28VA</v>
          </cell>
          <cell r="C666">
            <v>81.66</v>
          </cell>
          <cell r="D666">
            <v>100</v>
          </cell>
          <cell r="E666" t="str">
            <v>KS</v>
          </cell>
          <cell r="F666">
            <v>8166</v>
          </cell>
        </row>
        <row r="667">
          <cell r="A667">
            <v>1185462</v>
          </cell>
          <cell r="B667" t="str">
            <v>Třmenová příchytka...2056W40VA</v>
          </cell>
          <cell r="C667">
            <v>100.11</v>
          </cell>
          <cell r="D667">
            <v>100</v>
          </cell>
          <cell r="E667" t="str">
            <v>KS</v>
          </cell>
          <cell r="F667">
            <v>10011</v>
          </cell>
        </row>
        <row r="668">
          <cell r="A668">
            <v>1185470</v>
          </cell>
          <cell r="B668" t="str">
            <v>Třmenová příchytka...2056W46VA</v>
          </cell>
          <cell r="C668">
            <v>108.49</v>
          </cell>
          <cell r="D668">
            <v>100</v>
          </cell>
          <cell r="E668" t="str">
            <v>KS</v>
          </cell>
          <cell r="F668">
            <v>10849</v>
          </cell>
        </row>
        <row r="669">
          <cell r="A669">
            <v>1194046</v>
          </cell>
          <cell r="B669" t="str">
            <v>Svazková příchytka...2056/B/40</v>
          </cell>
          <cell r="C669">
            <v>166.7</v>
          </cell>
          <cell r="D669">
            <v>100</v>
          </cell>
          <cell r="E669" t="str">
            <v>KS</v>
          </cell>
          <cell r="F669">
            <v>16670</v>
          </cell>
        </row>
        <row r="670">
          <cell r="A670">
            <v>1194054</v>
          </cell>
          <cell r="B670" t="str">
            <v>Svazková příchytka...2056/B/35</v>
          </cell>
          <cell r="C670">
            <v>138.11000000000001</v>
          </cell>
          <cell r="D670">
            <v>100</v>
          </cell>
          <cell r="E670" t="str">
            <v>KS</v>
          </cell>
          <cell r="F670">
            <v>13811</v>
          </cell>
        </row>
        <row r="671">
          <cell r="A671">
            <v>1194089</v>
          </cell>
          <cell r="B671" t="str">
            <v>Svazková příchytka...2056/B/80</v>
          </cell>
          <cell r="C671">
            <v>176.89</v>
          </cell>
          <cell r="D671">
            <v>100</v>
          </cell>
          <cell r="E671" t="str">
            <v>KS</v>
          </cell>
          <cell r="F671">
            <v>17689</v>
          </cell>
        </row>
        <row r="672">
          <cell r="A672">
            <v>1195123</v>
          </cell>
          <cell r="B672" t="str">
            <v>Podélná opěrka...2058/12</v>
          </cell>
          <cell r="C672">
            <v>2.13</v>
          </cell>
          <cell r="D672">
            <v>100</v>
          </cell>
          <cell r="E672" t="str">
            <v>KS</v>
          </cell>
          <cell r="F672">
            <v>213</v>
          </cell>
        </row>
        <row r="673">
          <cell r="A673">
            <v>1195166</v>
          </cell>
          <cell r="B673" t="str">
            <v>Podélná opěrka...2058/16</v>
          </cell>
          <cell r="C673">
            <v>3.04</v>
          </cell>
          <cell r="D673">
            <v>100</v>
          </cell>
          <cell r="E673" t="str">
            <v>KS</v>
          </cell>
          <cell r="F673">
            <v>304</v>
          </cell>
        </row>
        <row r="674">
          <cell r="A674">
            <v>1195220</v>
          </cell>
          <cell r="B674" t="str">
            <v>Podélná opěrka...2058/22</v>
          </cell>
          <cell r="C674">
            <v>3.81</v>
          </cell>
          <cell r="D674">
            <v>100</v>
          </cell>
          <cell r="E674" t="str">
            <v>KS</v>
          </cell>
          <cell r="F674">
            <v>381</v>
          </cell>
        </row>
        <row r="675">
          <cell r="A675">
            <v>1195271</v>
          </cell>
          <cell r="B675" t="str">
            <v>Podélná opěrka...2058/28</v>
          </cell>
          <cell r="C675">
            <v>4.63</v>
          </cell>
          <cell r="D675">
            <v>100</v>
          </cell>
          <cell r="E675" t="str">
            <v>KS</v>
          </cell>
          <cell r="F675">
            <v>463</v>
          </cell>
        </row>
        <row r="676">
          <cell r="A676">
            <v>1195344</v>
          </cell>
          <cell r="B676" t="str">
            <v>Podélná opěrka...2058/34</v>
          </cell>
          <cell r="C676">
            <v>5.97</v>
          </cell>
          <cell r="D676">
            <v>100</v>
          </cell>
          <cell r="E676" t="str">
            <v>KS</v>
          </cell>
          <cell r="F676">
            <v>597</v>
          </cell>
        </row>
        <row r="677">
          <cell r="A677">
            <v>1195409</v>
          </cell>
          <cell r="B677" t="str">
            <v>Podélná opěrka...2058/40</v>
          </cell>
          <cell r="C677">
            <v>6.98</v>
          </cell>
          <cell r="D677">
            <v>100</v>
          </cell>
          <cell r="E677" t="str">
            <v>KS</v>
          </cell>
          <cell r="F677">
            <v>698</v>
          </cell>
        </row>
        <row r="678">
          <cell r="A678">
            <v>1195468</v>
          </cell>
          <cell r="B678" t="str">
            <v>Podélná opěrka...2058/46</v>
          </cell>
          <cell r="C678">
            <v>7.99</v>
          </cell>
          <cell r="D678">
            <v>100</v>
          </cell>
          <cell r="E678" t="str">
            <v>KS</v>
          </cell>
          <cell r="F678">
            <v>799</v>
          </cell>
        </row>
        <row r="679">
          <cell r="A679">
            <v>1195522</v>
          </cell>
          <cell r="B679" t="str">
            <v>Podélná opěrka...2058/52</v>
          </cell>
          <cell r="C679">
            <v>8.9</v>
          </cell>
          <cell r="D679">
            <v>100</v>
          </cell>
          <cell r="E679" t="str">
            <v>KS</v>
          </cell>
          <cell r="F679">
            <v>890</v>
          </cell>
        </row>
        <row r="680">
          <cell r="A680">
            <v>1195581</v>
          </cell>
          <cell r="B680" t="str">
            <v>Podélná opěrka...2058/58</v>
          </cell>
          <cell r="C680">
            <v>9.1199999999999992</v>
          </cell>
          <cell r="D680">
            <v>100</v>
          </cell>
          <cell r="E680" t="str">
            <v>KS</v>
          </cell>
          <cell r="F680">
            <v>912</v>
          </cell>
        </row>
        <row r="681">
          <cell r="A681">
            <v>1195646</v>
          </cell>
          <cell r="B681" t="str">
            <v>Podélná opěrka...2058/64</v>
          </cell>
          <cell r="C681">
            <v>10.98</v>
          </cell>
          <cell r="D681">
            <v>100</v>
          </cell>
          <cell r="E681" t="str">
            <v>KS</v>
          </cell>
          <cell r="F681">
            <v>1098</v>
          </cell>
        </row>
        <row r="682">
          <cell r="A682">
            <v>1195700</v>
          </cell>
          <cell r="B682" t="str">
            <v>Podélná opěrka...2058/70</v>
          </cell>
          <cell r="C682">
            <v>12.63</v>
          </cell>
          <cell r="D682">
            <v>100</v>
          </cell>
          <cell r="E682" t="str">
            <v>KS</v>
          </cell>
          <cell r="F682">
            <v>1263</v>
          </cell>
        </row>
        <row r="683">
          <cell r="A683">
            <v>1195794</v>
          </cell>
          <cell r="B683" t="str">
            <v>Podélná opěrka...2058/LW10</v>
          </cell>
          <cell r="C683">
            <v>20.62</v>
          </cell>
          <cell r="D683">
            <v>100</v>
          </cell>
          <cell r="E683" t="str">
            <v>KS</v>
          </cell>
          <cell r="F683">
            <v>2062</v>
          </cell>
        </row>
        <row r="684">
          <cell r="A684">
            <v>1195808</v>
          </cell>
          <cell r="B684" t="str">
            <v>Podélná opěrka...2058/LW14</v>
          </cell>
          <cell r="C684">
            <v>19.72</v>
          </cell>
          <cell r="D684">
            <v>100</v>
          </cell>
          <cell r="E684" t="str">
            <v>KS</v>
          </cell>
          <cell r="F684">
            <v>1972</v>
          </cell>
        </row>
        <row r="685">
          <cell r="A685">
            <v>1195816</v>
          </cell>
          <cell r="B685" t="str">
            <v>Podélná opěrka...2058/LW20</v>
          </cell>
          <cell r="C685">
            <v>21.82</v>
          </cell>
          <cell r="D685">
            <v>100</v>
          </cell>
          <cell r="E685" t="str">
            <v>KS</v>
          </cell>
          <cell r="F685">
            <v>2182</v>
          </cell>
        </row>
        <row r="686">
          <cell r="A686">
            <v>1195824</v>
          </cell>
          <cell r="B686" t="str">
            <v>Podélná opěrka...2058/LW26</v>
          </cell>
          <cell r="C686">
            <v>30.07</v>
          </cell>
          <cell r="D686">
            <v>100</v>
          </cell>
          <cell r="E686" t="str">
            <v>KS</v>
          </cell>
          <cell r="F686">
            <v>3007</v>
          </cell>
        </row>
        <row r="687">
          <cell r="A687">
            <v>1195832</v>
          </cell>
          <cell r="B687" t="str">
            <v>Podélná opěrka...2058/LW32</v>
          </cell>
          <cell r="C687">
            <v>27.89</v>
          </cell>
          <cell r="D687">
            <v>100</v>
          </cell>
          <cell r="E687" t="str">
            <v>KS</v>
          </cell>
          <cell r="F687">
            <v>2789</v>
          </cell>
        </row>
        <row r="688">
          <cell r="A688">
            <v>1195840</v>
          </cell>
          <cell r="B688" t="str">
            <v>Podélná opěrka...2058/LW38</v>
          </cell>
          <cell r="C688">
            <v>44.6</v>
          </cell>
          <cell r="D688">
            <v>100</v>
          </cell>
          <cell r="E688" t="str">
            <v>KS</v>
          </cell>
          <cell r="F688">
            <v>4460</v>
          </cell>
        </row>
        <row r="689">
          <cell r="A689">
            <v>1195859</v>
          </cell>
          <cell r="B689" t="str">
            <v>Podélná opěrka...2058/LW44</v>
          </cell>
          <cell r="C689">
            <v>36.619999999999997</v>
          </cell>
          <cell r="D689">
            <v>100</v>
          </cell>
          <cell r="E689" t="str">
            <v>KS</v>
          </cell>
          <cell r="F689">
            <v>3662</v>
          </cell>
        </row>
        <row r="690">
          <cell r="A690">
            <v>1195867</v>
          </cell>
          <cell r="B690" t="str">
            <v>Podélná opěrka...2058/LW50</v>
          </cell>
          <cell r="C690">
            <v>44.87</v>
          </cell>
          <cell r="D690">
            <v>100</v>
          </cell>
          <cell r="E690" t="str">
            <v>KS</v>
          </cell>
          <cell r="F690">
            <v>4487</v>
          </cell>
        </row>
        <row r="691">
          <cell r="A691">
            <v>1195875</v>
          </cell>
          <cell r="B691" t="str">
            <v>Podélná opěrka...2058/LW56</v>
          </cell>
          <cell r="C691">
            <v>53</v>
          </cell>
          <cell r="D691">
            <v>100</v>
          </cell>
          <cell r="E691" t="str">
            <v>KS</v>
          </cell>
          <cell r="F691">
            <v>5300</v>
          </cell>
        </row>
        <row r="692">
          <cell r="A692">
            <v>1196111</v>
          </cell>
          <cell r="B692" t="str">
            <v>Dvojitá podélná opěrka...57753</v>
          </cell>
          <cell r="C692">
            <v>3.06</v>
          </cell>
          <cell r="D692">
            <v>100</v>
          </cell>
          <cell r="E692" t="str">
            <v>KS</v>
          </cell>
          <cell r="F692">
            <v>306</v>
          </cell>
        </row>
        <row r="693">
          <cell r="A693">
            <v>1196162</v>
          </cell>
          <cell r="B693" t="str">
            <v>Dvojitá podélná opěrka...57757</v>
          </cell>
          <cell r="C693">
            <v>3.96</v>
          </cell>
          <cell r="D693">
            <v>100</v>
          </cell>
          <cell r="E693" t="str">
            <v>KS</v>
          </cell>
          <cell r="F693">
            <v>396</v>
          </cell>
        </row>
        <row r="694">
          <cell r="A694">
            <v>1196227</v>
          </cell>
          <cell r="B694" t="str">
            <v>Dvojitá podélná opěrka...57763</v>
          </cell>
          <cell r="C694">
            <v>4.0599999999999996</v>
          </cell>
          <cell r="D694">
            <v>100</v>
          </cell>
          <cell r="E694" t="str">
            <v>KS</v>
          </cell>
          <cell r="F694">
            <v>406</v>
          </cell>
        </row>
        <row r="695">
          <cell r="A695">
            <v>1196286</v>
          </cell>
          <cell r="B695" t="str">
            <v>Dvojitá podélná opěrka...57769</v>
          </cell>
          <cell r="C695">
            <v>5.93</v>
          </cell>
          <cell r="D695">
            <v>100</v>
          </cell>
          <cell r="E695" t="str">
            <v>KS</v>
          </cell>
          <cell r="F695">
            <v>593</v>
          </cell>
        </row>
        <row r="696">
          <cell r="A696">
            <v>1196340</v>
          </cell>
          <cell r="B696" t="str">
            <v>Dvojitá podélná opěrka...2058/2/34</v>
          </cell>
          <cell r="C696">
            <v>9.7899999999999991</v>
          </cell>
          <cell r="D696">
            <v>100</v>
          </cell>
          <cell r="E696" t="str">
            <v>KS</v>
          </cell>
          <cell r="F696">
            <v>979</v>
          </cell>
        </row>
        <row r="697">
          <cell r="A697">
            <v>1196405</v>
          </cell>
          <cell r="B697" t="str">
            <v>Dvojitá podélná opěrka...2058/2/40</v>
          </cell>
          <cell r="C697">
            <v>14.07</v>
          </cell>
          <cell r="D697">
            <v>100</v>
          </cell>
          <cell r="E697" t="str">
            <v>KS</v>
          </cell>
          <cell r="F697">
            <v>1407</v>
          </cell>
        </row>
        <row r="698">
          <cell r="A698">
            <v>1196464</v>
          </cell>
          <cell r="B698" t="str">
            <v>Dvojitá podélná opěrka...2058/2/46</v>
          </cell>
          <cell r="C698">
            <v>19.63</v>
          </cell>
          <cell r="D698">
            <v>100</v>
          </cell>
          <cell r="E698" t="str">
            <v>KS</v>
          </cell>
          <cell r="F698">
            <v>1963</v>
          </cell>
        </row>
        <row r="699">
          <cell r="A699">
            <v>1196529</v>
          </cell>
          <cell r="B699" t="str">
            <v>Dvojitá podélná opěrka...2058/2/52</v>
          </cell>
          <cell r="C699">
            <v>23.21</v>
          </cell>
          <cell r="D699">
            <v>100</v>
          </cell>
          <cell r="E699" t="str">
            <v>KS</v>
          </cell>
          <cell r="F699">
            <v>2321</v>
          </cell>
        </row>
        <row r="700">
          <cell r="A700">
            <v>1196588</v>
          </cell>
          <cell r="B700" t="str">
            <v>Dvojitá podélná opěrka...2058/2/58</v>
          </cell>
          <cell r="C700">
            <v>26.44</v>
          </cell>
          <cell r="D700">
            <v>100</v>
          </cell>
          <cell r="E700" t="str">
            <v>KS</v>
          </cell>
          <cell r="F700">
            <v>2644</v>
          </cell>
        </row>
        <row r="701">
          <cell r="A701">
            <v>1197126</v>
          </cell>
          <cell r="B701" t="str">
            <v>Podélná opěrka...2058FW/12</v>
          </cell>
          <cell r="C701">
            <v>3.54</v>
          </cell>
          <cell r="D701">
            <v>100</v>
          </cell>
          <cell r="E701" t="str">
            <v>KS</v>
          </cell>
          <cell r="F701">
            <v>354</v>
          </cell>
        </row>
        <row r="702">
          <cell r="A702">
            <v>1197169</v>
          </cell>
          <cell r="B702" t="str">
            <v>Podélná opěrka...2058FW/16</v>
          </cell>
          <cell r="C702">
            <v>3.66</v>
          </cell>
          <cell r="D702">
            <v>100</v>
          </cell>
          <cell r="E702" t="str">
            <v>KS</v>
          </cell>
          <cell r="F702">
            <v>366</v>
          </cell>
        </row>
        <row r="703">
          <cell r="A703">
            <v>1197177</v>
          </cell>
          <cell r="B703" t="str">
            <v>Podélná opěrka...2058FW/VA</v>
          </cell>
          <cell r="C703">
            <v>17.07</v>
          </cell>
          <cell r="D703">
            <v>100</v>
          </cell>
          <cell r="E703" t="str">
            <v>KS</v>
          </cell>
          <cell r="F703">
            <v>1707</v>
          </cell>
        </row>
        <row r="704">
          <cell r="A704">
            <v>1197223</v>
          </cell>
          <cell r="B704" t="str">
            <v>Podélná opěrka...2058FW/22</v>
          </cell>
          <cell r="C704">
            <v>3.74</v>
          </cell>
          <cell r="D704">
            <v>100</v>
          </cell>
          <cell r="E704" t="str">
            <v>KS</v>
          </cell>
          <cell r="F704">
            <v>374</v>
          </cell>
        </row>
        <row r="705">
          <cell r="A705">
            <v>1197231</v>
          </cell>
          <cell r="B705" t="str">
            <v>Podélná opěrka...2058FW/VA</v>
          </cell>
          <cell r="C705">
            <v>18.899999999999999</v>
          </cell>
          <cell r="D705">
            <v>100</v>
          </cell>
          <cell r="E705" t="str">
            <v>KS</v>
          </cell>
          <cell r="F705">
            <v>1890</v>
          </cell>
        </row>
        <row r="706">
          <cell r="A706">
            <v>1197282</v>
          </cell>
          <cell r="B706" t="str">
            <v>Podélná opěrka...2058FW/28</v>
          </cell>
          <cell r="C706">
            <v>3.95</v>
          </cell>
          <cell r="D706">
            <v>100</v>
          </cell>
          <cell r="E706" t="str">
            <v>KS</v>
          </cell>
          <cell r="F706">
            <v>395</v>
          </cell>
        </row>
        <row r="707">
          <cell r="A707">
            <v>1197347</v>
          </cell>
          <cell r="B707" t="str">
            <v>Podélná opěrka...2058FW/34</v>
          </cell>
          <cell r="C707">
            <v>4.16</v>
          </cell>
          <cell r="D707">
            <v>100</v>
          </cell>
          <cell r="E707" t="str">
            <v>KS</v>
          </cell>
          <cell r="F707">
            <v>416</v>
          </cell>
        </row>
        <row r="708">
          <cell r="A708">
            <v>1197401</v>
          </cell>
          <cell r="B708" t="str">
            <v>Podélná opěrka...2058FW/40</v>
          </cell>
          <cell r="C708">
            <v>4.9000000000000004</v>
          </cell>
          <cell r="D708">
            <v>100</v>
          </cell>
          <cell r="E708" t="str">
            <v>KS</v>
          </cell>
          <cell r="F708">
            <v>490</v>
          </cell>
        </row>
        <row r="709">
          <cell r="A709">
            <v>1197460</v>
          </cell>
          <cell r="B709" t="str">
            <v>Podélná opěrka...2058FW/46</v>
          </cell>
          <cell r="C709">
            <v>5.73</v>
          </cell>
          <cell r="D709">
            <v>100</v>
          </cell>
          <cell r="E709" t="str">
            <v>KS</v>
          </cell>
          <cell r="F709">
            <v>573</v>
          </cell>
        </row>
        <row r="710">
          <cell r="A710">
            <v>1197525</v>
          </cell>
          <cell r="B710" t="str">
            <v>Podélná opěrka...2058FW/52</v>
          </cell>
          <cell r="C710">
            <v>6.66</v>
          </cell>
          <cell r="D710">
            <v>100</v>
          </cell>
          <cell r="E710" t="str">
            <v>KS</v>
          </cell>
          <cell r="F710">
            <v>666</v>
          </cell>
        </row>
        <row r="711">
          <cell r="A711">
            <v>1197584</v>
          </cell>
          <cell r="B711" t="str">
            <v>Podélná opěrka...2058FW/58</v>
          </cell>
          <cell r="C711">
            <v>8.02</v>
          </cell>
          <cell r="D711">
            <v>100</v>
          </cell>
          <cell r="E711" t="str">
            <v>KS</v>
          </cell>
          <cell r="F711">
            <v>802</v>
          </cell>
        </row>
        <row r="712">
          <cell r="A712">
            <v>1197649</v>
          </cell>
          <cell r="B712" t="str">
            <v>Podélná opěrka...2058FW/64</v>
          </cell>
          <cell r="C712">
            <v>9.69</v>
          </cell>
          <cell r="D712">
            <v>100</v>
          </cell>
          <cell r="E712" t="str">
            <v>KS</v>
          </cell>
          <cell r="F712">
            <v>969</v>
          </cell>
        </row>
        <row r="713">
          <cell r="A713">
            <v>1197703</v>
          </cell>
          <cell r="B713" t="str">
            <v>Podélná opěrka...2058FW/70</v>
          </cell>
          <cell r="C713">
            <v>11.57</v>
          </cell>
          <cell r="D713">
            <v>100</v>
          </cell>
          <cell r="E713" t="str">
            <v>KS</v>
          </cell>
          <cell r="F713">
            <v>1157</v>
          </cell>
        </row>
        <row r="714">
          <cell r="A714">
            <v>1197762</v>
          </cell>
          <cell r="B714" t="str">
            <v>Podélná opěrka...2058FW/76</v>
          </cell>
          <cell r="C714">
            <v>14.3</v>
          </cell>
          <cell r="D714">
            <v>100</v>
          </cell>
          <cell r="E714" t="str">
            <v>KS</v>
          </cell>
          <cell r="F714">
            <v>1430</v>
          </cell>
        </row>
        <row r="715">
          <cell r="A715">
            <v>1197827</v>
          </cell>
          <cell r="B715" t="str">
            <v>Podélná opěrka...2058FW/82</v>
          </cell>
          <cell r="C715">
            <v>17.5</v>
          </cell>
          <cell r="D715">
            <v>100</v>
          </cell>
          <cell r="E715" t="str">
            <v>KS</v>
          </cell>
          <cell r="F715">
            <v>1750</v>
          </cell>
        </row>
        <row r="716">
          <cell r="A716">
            <v>1197908</v>
          </cell>
          <cell r="B716" t="str">
            <v>Podélná opěrka...2058FW/90</v>
          </cell>
          <cell r="C716">
            <v>21.65</v>
          </cell>
          <cell r="D716">
            <v>100</v>
          </cell>
          <cell r="E716" t="str">
            <v>KS</v>
          </cell>
          <cell r="F716">
            <v>2165</v>
          </cell>
        </row>
        <row r="717">
          <cell r="A717">
            <v>1199706</v>
          </cell>
          <cell r="B717" t="str">
            <v>Dvojitá podélná opěrka...2058M2/12</v>
          </cell>
          <cell r="C717">
            <v>21.67</v>
          </cell>
          <cell r="D717">
            <v>100</v>
          </cell>
          <cell r="E717" t="str">
            <v>KS</v>
          </cell>
          <cell r="F717">
            <v>2167</v>
          </cell>
        </row>
        <row r="718">
          <cell r="A718">
            <v>1199722</v>
          </cell>
          <cell r="B718" t="str">
            <v>Dvojitá podélná opěrka...2058M2/22</v>
          </cell>
          <cell r="C718">
            <v>29.85</v>
          </cell>
          <cell r="D718">
            <v>100</v>
          </cell>
          <cell r="E718" t="str">
            <v>KS</v>
          </cell>
          <cell r="F718">
            <v>2985</v>
          </cell>
        </row>
        <row r="719">
          <cell r="A719">
            <v>1199757</v>
          </cell>
          <cell r="B719" t="str">
            <v>Dvojitá podélná opěrka...2058M2/40</v>
          </cell>
          <cell r="C719">
            <v>52.92</v>
          </cell>
          <cell r="D719">
            <v>100</v>
          </cell>
          <cell r="E719" t="str">
            <v>KS</v>
          </cell>
          <cell r="F719">
            <v>5292</v>
          </cell>
        </row>
        <row r="720">
          <cell r="A720">
            <v>1199846</v>
          </cell>
          <cell r="B720" t="str">
            <v>Podélná opěrka...2058FWM12</v>
          </cell>
          <cell r="C720">
            <v>14.71</v>
          </cell>
          <cell r="D720">
            <v>100</v>
          </cell>
          <cell r="E720" t="str">
            <v>KS</v>
          </cell>
          <cell r="F720">
            <v>1471</v>
          </cell>
        </row>
        <row r="721">
          <cell r="A721">
            <v>1199854</v>
          </cell>
          <cell r="B721" t="str">
            <v>Podélná opěrka...2058FWM16</v>
          </cell>
          <cell r="C721">
            <v>15.12</v>
          </cell>
          <cell r="D721">
            <v>100</v>
          </cell>
          <cell r="E721" t="str">
            <v>KS</v>
          </cell>
          <cell r="F721">
            <v>1512</v>
          </cell>
        </row>
        <row r="722">
          <cell r="A722">
            <v>1199862</v>
          </cell>
          <cell r="B722" t="str">
            <v>Podélná opěrka...2058FWM22</v>
          </cell>
          <cell r="C722">
            <v>15.6</v>
          </cell>
          <cell r="D722">
            <v>100</v>
          </cell>
          <cell r="E722" t="str">
            <v>KS</v>
          </cell>
          <cell r="F722">
            <v>1560</v>
          </cell>
        </row>
        <row r="723">
          <cell r="A723">
            <v>1199870</v>
          </cell>
          <cell r="B723" t="str">
            <v>Podélná opěrka...2058FWM28</v>
          </cell>
          <cell r="C723">
            <v>15.86</v>
          </cell>
          <cell r="D723">
            <v>100</v>
          </cell>
          <cell r="E723" t="str">
            <v>KS</v>
          </cell>
          <cell r="F723">
            <v>1586</v>
          </cell>
        </row>
        <row r="724">
          <cell r="A724">
            <v>1199889</v>
          </cell>
          <cell r="B724" t="str">
            <v>Podélná opěrka...2058FWM34</v>
          </cell>
          <cell r="C724">
            <v>17.48</v>
          </cell>
          <cell r="D724">
            <v>100</v>
          </cell>
          <cell r="E724" t="str">
            <v>KS</v>
          </cell>
          <cell r="F724">
            <v>1748</v>
          </cell>
        </row>
        <row r="725">
          <cell r="A725">
            <v>1199897</v>
          </cell>
          <cell r="B725" t="str">
            <v>Podélná opěrka...2058FWM40</v>
          </cell>
          <cell r="C725">
            <v>18.2</v>
          </cell>
          <cell r="D725">
            <v>100</v>
          </cell>
          <cell r="E725" t="str">
            <v>KS</v>
          </cell>
          <cell r="F725">
            <v>1820</v>
          </cell>
        </row>
        <row r="726">
          <cell r="A726">
            <v>1199900</v>
          </cell>
          <cell r="B726" t="str">
            <v>Podélná opěrka...2058FWM46</v>
          </cell>
          <cell r="C726">
            <v>19.22</v>
          </cell>
          <cell r="D726">
            <v>100</v>
          </cell>
          <cell r="E726" t="str">
            <v>KS</v>
          </cell>
          <cell r="F726">
            <v>1922</v>
          </cell>
        </row>
        <row r="727">
          <cell r="A727">
            <v>1199919</v>
          </cell>
          <cell r="B727" t="str">
            <v>Podélná opěrka...2058FWM52</v>
          </cell>
          <cell r="C727">
            <v>19.670000000000002</v>
          </cell>
          <cell r="D727">
            <v>100</v>
          </cell>
          <cell r="E727" t="str">
            <v>KS</v>
          </cell>
          <cell r="F727">
            <v>1967</v>
          </cell>
        </row>
        <row r="728">
          <cell r="A728">
            <v>1199927</v>
          </cell>
          <cell r="B728" t="str">
            <v>Podélná opěrka...2058FWM58</v>
          </cell>
          <cell r="C728">
            <v>22.58</v>
          </cell>
          <cell r="D728">
            <v>100</v>
          </cell>
          <cell r="E728" t="str">
            <v>KS</v>
          </cell>
          <cell r="F728">
            <v>2258</v>
          </cell>
        </row>
        <row r="729">
          <cell r="A729">
            <v>1199935</v>
          </cell>
          <cell r="B729" t="str">
            <v>Podélná opěrka...2058FWM64</v>
          </cell>
          <cell r="C729">
            <v>23.03</v>
          </cell>
          <cell r="D729">
            <v>100</v>
          </cell>
          <cell r="E729" t="str">
            <v>KS</v>
          </cell>
          <cell r="F729">
            <v>2303</v>
          </cell>
        </row>
        <row r="730">
          <cell r="A730">
            <v>1303546</v>
          </cell>
          <cell r="B730" t="str">
            <v>Distanční příchytka...703/54</v>
          </cell>
          <cell r="C730">
            <v>39.97</v>
          </cell>
          <cell r="D730">
            <v>100</v>
          </cell>
          <cell r="E730" t="str">
            <v>KS</v>
          </cell>
          <cell r="F730">
            <v>3997</v>
          </cell>
        </row>
        <row r="731">
          <cell r="A731">
            <v>1310615</v>
          </cell>
          <cell r="B731" t="str">
            <v>Příchytka distanční...1060/45</v>
          </cell>
          <cell r="C731">
            <v>60.67</v>
          </cell>
          <cell r="D731">
            <v>100</v>
          </cell>
          <cell r="E731" t="str">
            <v>KS</v>
          </cell>
          <cell r="F731">
            <v>6067</v>
          </cell>
        </row>
        <row r="732">
          <cell r="A732">
            <v>1310658</v>
          </cell>
          <cell r="B732" t="str">
            <v>Příchytka distanční...1060/68</v>
          </cell>
          <cell r="C732">
            <v>72</v>
          </cell>
          <cell r="D732">
            <v>100</v>
          </cell>
          <cell r="E732" t="str">
            <v>KS</v>
          </cell>
          <cell r="F732">
            <v>7200</v>
          </cell>
        </row>
        <row r="733">
          <cell r="A733">
            <v>1360051</v>
          </cell>
          <cell r="B733" t="str">
            <v>Distanční příchytka...732/6</v>
          </cell>
          <cell r="C733">
            <v>14.88</v>
          </cell>
          <cell r="D733">
            <v>100</v>
          </cell>
          <cell r="E733" t="str">
            <v>KS</v>
          </cell>
          <cell r="F733">
            <v>1488</v>
          </cell>
        </row>
        <row r="734">
          <cell r="A734">
            <v>1360086</v>
          </cell>
          <cell r="B734" t="str">
            <v>Distanční příchytka...732/8</v>
          </cell>
          <cell r="C734">
            <v>14.02</v>
          </cell>
          <cell r="D734">
            <v>100</v>
          </cell>
          <cell r="E734" t="str">
            <v>KS</v>
          </cell>
          <cell r="F734">
            <v>1402</v>
          </cell>
        </row>
        <row r="735">
          <cell r="A735">
            <v>1360108</v>
          </cell>
          <cell r="B735" t="str">
            <v>Distanční příchytka...732/10</v>
          </cell>
          <cell r="C735">
            <v>14.37</v>
          </cell>
          <cell r="D735">
            <v>100</v>
          </cell>
          <cell r="E735" t="str">
            <v>KS</v>
          </cell>
          <cell r="F735">
            <v>1437</v>
          </cell>
        </row>
        <row r="736">
          <cell r="A736">
            <v>1360124</v>
          </cell>
          <cell r="B736" t="str">
            <v>Distanční příchytka...732/12</v>
          </cell>
          <cell r="C736">
            <v>15.19</v>
          </cell>
          <cell r="D736">
            <v>100</v>
          </cell>
          <cell r="E736" t="str">
            <v>KS</v>
          </cell>
          <cell r="F736">
            <v>1519</v>
          </cell>
        </row>
        <row r="737">
          <cell r="A737">
            <v>1360140</v>
          </cell>
          <cell r="B737" t="str">
            <v>Distanční příchytka...732/14</v>
          </cell>
          <cell r="C737">
            <v>14.11</v>
          </cell>
          <cell r="D737">
            <v>100</v>
          </cell>
          <cell r="E737" t="str">
            <v>KS</v>
          </cell>
          <cell r="F737">
            <v>1411</v>
          </cell>
        </row>
        <row r="738">
          <cell r="A738">
            <v>1360159</v>
          </cell>
          <cell r="B738" t="str">
            <v>Distanční příchytka...732/15</v>
          </cell>
          <cell r="C738">
            <v>15.73</v>
          </cell>
          <cell r="D738">
            <v>100</v>
          </cell>
          <cell r="E738" t="str">
            <v>KS</v>
          </cell>
          <cell r="F738">
            <v>1573</v>
          </cell>
        </row>
        <row r="739">
          <cell r="A739">
            <v>1360167</v>
          </cell>
          <cell r="B739" t="str">
            <v>Distanční příchytka...732/16</v>
          </cell>
          <cell r="C739">
            <v>14.54</v>
          </cell>
          <cell r="D739">
            <v>100</v>
          </cell>
          <cell r="E739" t="str">
            <v>KS</v>
          </cell>
          <cell r="F739">
            <v>1454</v>
          </cell>
        </row>
        <row r="740">
          <cell r="A740">
            <v>1360183</v>
          </cell>
          <cell r="B740" t="str">
            <v>Distanční příchytka...732/18</v>
          </cell>
          <cell r="C740">
            <v>15.19</v>
          </cell>
          <cell r="D740">
            <v>100</v>
          </cell>
          <cell r="E740" t="str">
            <v>KS</v>
          </cell>
          <cell r="F740">
            <v>1519</v>
          </cell>
        </row>
        <row r="741">
          <cell r="A741">
            <v>1360205</v>
          </cell>
          <cell r="B741" t="str">
            <v>Distanční příchytka...732/20</v>
          </cell>
          <cell r="C741">
            <v>15.38</v>
          </cell>
          <cell r="D741">
            <v>100</v>
          </cell>
          <cell r="E741" t="str">
            <v>KS</v>
          </cell>
          <cell r="F741">
            <v>1538</v>
          </cell>
        </row>
        <row r="742">
          <cell r="A742">
            <v>1360221</v>
          </cell>
          <cell r="B742" t="str">
            <v>Distanční příchytka...732/22</v>
          </cell>
          <cell r="C742">
            <v>15.44</v>
          </cell>
          <cell r="D742">
            <v>100</v>
          </cell>
          <cell r="E742" t="str">
            <v>KS</v>
          </cell>
          <cell r="F742">
            <v>1544</v>
          </cell>
        </row>
        <row r="743">
          <cell r="A743">
            <v>1360248</v>
          </cell>
          <cell r="B743" t="str">
            <v>Distanční příchytka...732/24</v>
          </cell>
          <cell r="C743">
            <v>16.05</v>
          </cell>
          <cell r="D743">
            <v>100</v>
          </cell>
          <cell r="E743" t="str">
            <v>KS</v>
          </cell>
          <cell r="F743">
            <v>1605</v>
          </cell>
        </row>
        <row r="744">
          <cell r="A744">
            <v>1360264</v>
          </cell>
          <cell r="B744" t="str">
            <v>Distanční příchytka...732/26</v>
          </cell>
          <cell r="C744">
            <v>16.22</v>
          </cell>
          <cell r="D744">
            <v>100</v>
          </cell>
          <cell r="E744" t="str">
            <v>KS</v>
          </cell>
          <cell r="F744">
            <v>1622</v>
          </cell>
        </row>
        <row r="745">
          <cell r="A745">
            <v>1360280</v>
          </cell>
          <cell r="B745" t="str">
            <v>Distanční příchytka...732/28</v>
          </cell>
          <cell r="C745">
            <v>19.399999999999999</v>
          </cell>
          <cell r="D745">
            <v>100</v>
          </cell>
          <cell r="E745" t="str">
            <v>KS</v>
          </cell>
          <cell r="F745">
            <v>1940</v>
          </cell>
        </row>
        <row r="746">
          <cell r="A746">
            <v>1360302</v>
          </cell>
          <cell r="B746" t="str">
            <v>Distanční příchytka...732/30</v>
          </cell>
          <cell r="C746">
            <v>20.71</v>
          </cell>
          <cell r="D746">
            <v>100</v>
          </cell>
          <cell r="E746" t="str">
            <v>KS</v>
          </cell>
          <cell r="F746">
            <v>2071</v>
          </cell>
        </row>
        <row r="747">
          <cell r="A747">
            <v>1360337</v>
          </cell>
          <cell r="B747" t="str">
            <v>Distanční příchytka...732/33</v>
          </cell>
          <cell r="C747">
            <v>20.6</v>
          </cell>
          <cell r="D747">
            <v>100</v>
          </cell>
          <cell r="E747" t="str">
            <v>KS</v>
          </cell>
          <cell r="F747">
            <v>2060</v>
          </cell>
        </row>
        <row r="748">
          <cell r="A748">
            <v>1360353</v>
          </cell>
          <cell r="B748" t="str">
            <v>Distanční příchytka...732/35</v>
          </cell>
          <cell r="C748">
            <v>25.55</v>
          </cell>
          <cell r="D748">
            <v>100</v>
          </cell>
          <cell r="E748" t="str">
            <v>KS</v>
          </cell>
          <cell r="F748">
            <v>2555</v>
          </cell>
        </row>
        <row r="749">
          <cell r="A749">
            <v>1360388</v>
          </cell>
          <cell r="B749" t="str">
            <v>Distanční příchytka...732/38</v>
          </cell>
          <cell r="C749">
            <v>22.84</v>
          </cell>
          <cell r="D749">
            <v>100</v>
          </cell>
          <cell r="E749" t="str">
            <v>KS</v>
          </cell>
          <cell r="F749">
            <v>2284</v>
          </cell>
        </row>
        <row r="750">
          <cell r="A750">
            <v>1360396</v>
          </cell>
          <cell r="B750" t="str">
            <v>Distanční příchytka...732/40</v>
          </cell>
          <cell r="C750">
            <v>25.25</v>
          </cell>
          <cell r="D750">
            <v>100</v>
          </cell>
          <cell r="E750" t="str">
            <v>KS</v>
          </cell>
          <cell r="F750">
            <v>2525</v>
          </cell>
        </row>
        <row r="751">
          <cell r="A751">
            <v>1360426</v>
          </cell>
          <cell r="B751" t="str">
            <v>Distanční příchytka...732/42</v>
          </cell>
          <cell r="C751">
            <v>25.7</v>
          </cell>
          <cell r="D751">
            <v>100</v>
          </cell>
          <cell r="E751" t="str">
            <v>KS</v>
          </cell>
          <cell r="F751">
            <v>2570</v>
          </cell>
        </row>
        <row r="752">
          <cell r="A752">
            <v>1360450</v>
          </cell>
          <cell r="B752" t="str">
            <v>Distanční příchytka...732/45</v>
          </cell>
          <cell r="C752">
            <v>29.5</v>
          </cell>
          <cell r="D752">
            <v>100</v>
          </cell>
          <cell r="E752" t="str">
            <v>KS</v>
          </cell>
          <cell r="F752">
            <v>2950</v>
          </cell>
        </row>
        <row r="753">
          <cell r="A753">
            <v>1360485</v>
          </cell>
          <cell r="B753" t="str">
            <v>Distanční příchytka...732/48</v>
          </cell>
          <cell r="C753">
            <v>29.97</v>
          </cell>
          <cell r="D753">
            <v>100</v>
          </cell>
          <cell r="E753" t="str">
            <v>KS</v>
          </cell>
          <cell r="F753">
            <v>2997</v>
          </cell>
        </row>
        <row r="754">
          <cell r="A754">
            <v>1360507</v>
          </cell>
          <cell r="B754" t="str">
            <v>Distanční příchytka...732/50</v>
          </cell>
          <cell r="C754">
            <v>26.98</v>
          </cell>
          <cell r="D754">
            <v>100</v>
          </cell>
          <cell r="E754" t="str">
            <v>KS</v>
          </cell>
          <cell r="F754">
            <v>2698</v>
          </cell>
        </row>
        <row r="755">
          <cell r="A755">
            <v>1360604</v>
          </cell>
          <cell r="B755" t="str">
            <v>Distanční příchytka...732/60</v>
          </cell>
          <cell r="C755">
            <v>40.53</v>
          </cell>
          <cell r="D755">
            <v>100</v>
          </cell>
          <cell r="E755" t="str">
            <v>KS</v>
          </cell>
          <cell r="F755">
            <v>4053</v>
          </cell>
        </row>
        <row r="756">
          <cell r="A756">
            <v>1360639</v>
          </cell>
          <cell r="B756" t="str">
            <v>Distanční příchytka...732/63</v>
          </cell>
          <cell r="C756">
            <v>43.34</v>
          </cell>
          <cell r="D756">
            <v>100</v>
          </cell>
          <cell r="E756" t="str">
            <v>KS</v>
          </cell>
          <cell r="F756">
            <v>4334</v>
          </cell>
        </row>
        <row r="757">
          <cell r="A757">
            <v>1361091</v>
          </cell>
          <cell r="B757" t="str">
            <v>Distanční příchytka...733/11-13</v>
          </cell>
          <cell r="C757">
            <v>29.72</v>
          </cell>
          <cell r="D757">
            <v>100</v>
          </cell>
          <cell r="E757" t="str">
            <v>KS</v>
          </cell>
          <cell r="F757">
            <v>2972</v>
          </cell>
        </row>
        <row r="758">
          <cell r="A758">
            <v>1361094</v>
          </cell>
          <cell r="B758" t="str">
            <v>Distanční příchytka...733/14-16</v>
          </cell>
          <cell r="C758">
            <v>30.95</v>
          </cell>
          <cell r="D758">
            <v>100</v>
          </cell>
          <cell r="E758" t="str">
            <v>KS</v>
          </cell>
          <cell r="F758">
            <v>3095</v>
          </cell>
        </row>
        <row r="759">
          <cell r="A759">
            <v>1361097</v>
          </cell>
          <cell r="B759" t="str">
            <v>Distanční příchytka...733/17-19</v>
          </cell>
          <cell r="C759">
            <v>32.1</v>
          </cell>
          <cell r="D759">
            <v>100</v>
          </cell>
          <cell r="E759" t="str">
            <v>KS</v>
          </cell>
          <cell r="F759">
            <v>3210</v>
          </cell>
        </row>
        <row r="760">
          <cell r="A760">
            <v>1361100</v>
          </cell>
          <cell r="B760" t="str">
            <v>Distanční příchytka...733/19-21</v>
          </cell>
          <cell r="C760">
            <v>33.25</v>
          </cell>
          <cell r="D760">
            <v>100</v>
          </cell>
          <cell r="E760" t="str">
            <v>KS</v>
          </cell>
          <cell r="F760">
            <v>3325</v>
          </cell>
        </row>
        <row r="761">
          <cell r="A761">
            <v>1361103</v>
          </cell>
          <cell r="B761" t="str">
            <v>Distanční příchytka...733/21-23</v>
          </cell>
          <cell r="C761">
            <v>34.68</v>
          </cell>
          <cell r="D761">
            <v>100</v>
          </cell>
          <cell r="E761" t="str">
            <v>KS</v>
          </cell>
          <cell r="F761">
            <v>3468</v>
          </cell>
        </row>
        <row r="762">
          <cell r="A762">
            <v>1361106</v>
          </cell>
          <cell r="B762" t="str">
            <v>Distanční příchytka...733/24-29</v>
          </cell>
          <cell r="C762">
            <v>37.14</v>
          </cell>
          <cell r="D762">
            <v>100</v>
          </cell>
          <cell r="E762" t="str">
            <v>KS</v>
          </cell>
          <cell r="F762">
            <v>3714</v>
          </cell>
        </row>
        <row r="763">
          <cell r="A763">
            <v>1361109</v>
          </cell>
          <cell r="B763" t="str">
            <v>Distanční příchytka...733/30-38</v>
          </cell>
          <cell r="C763">
            <v>38.409999999999997</v>
          </cell>
          <cell r="D763">
            <v>100</v>
          </cell>
          <cell r="E763" t="str">
            <v>KS</v>
          </cell>
          <cell r="F763">
            <v>3841</v>
          </cell>
        </row>
        <row r="764">
          <cell r="A764">
            <v>1361112</v>
          </cell>
          <cell r="B764" t="str">
            <v>Distanční příchytka...733/39-48</v>
          </cell>
          <cell r="C764">
            <v>42.1</v>
          </cell>
          <cell r="D764">
            <v>100</v>
          </cell>
          <cell r="E764" t="str">
            <v>KS</v>
          </cell>
          <cell r="F764">
            <v>4210</v>
          </cell>
        </row>
        <row r="765">
          <cell r="A765">
            <v>1361115</v>
          </cell>
          <cell r="B765" t="str">
            <v>Distanční příchytka...733</v>
          </cell>
          <cell r="C765">
            <v>44.15</v>
          </cell>
          <cell r="D765">
            <v>100</v>
          </cell>
          <cell r="E765" t="str">
            <v>KS</v>
          </cell>
          <cell r="F765">
            <v>4415</v>
          </cell>
        </row>
        <row r="766">
          <cell r="A766">
            <v>1361117</v>
          </cell>
          <cell r="B766" t="str">
            <v>Distanční příchytka...733</v>
          </cell>
          <cell r="C766">
            <v>41.27</v>
          </cell>
          <cell r="D766">
            <v>100</v>
          </cell>
          <cell r="E766" t="str">
            <v>KS</v>
          </cell>
          <cell r="F766">
            <v>4127</v>
          </cell>
        </row>
        <row r="767">
          <cell r="A767">
            <v>1361118</v>
          </cell>
          <cell r="B767" t="str">
            <v>Distanční příchytka...733</v>
          </cell>
          <cell r="C767">
            <v>50.45</v>
          </cell>
          <cell r="D767">
            <v>100</v>
          </cell>
          <cell r="E767" t="str">
            <v>KS</v>
          </cell>
          <cell r="F767">
            <v>5045</v>
          </cell>
        </row>
        <row r="768">
          <cell r="A768">
            <v>1361139</v>
          </cell>
          <cell r="B768" t="str">
            <v>Distanční příchytka...733/11-13</v>
          </cell>
          <cell r="C768">
            <v>29.38</v>
          </cell>
          <cell r="D768">
            <v>100</v>
          </cell>
          <cell r="E768" t="str">
            <v>KS</v>
          </cell>
          <cell r="F768">
            <v>2938</v>
          </cell>
        </row>
        <row r="769">
          <cell r="A769">
            <v>1361163</v>
          </cell>
          <cell r="B769" t="str">
            <v>Distanční příchytka...733/14-16</v>
          </cell>
          <cell r="C769">
            <v>28.36</v>
          </cell>
          <cell r="D769">
            <v>100</v>
          </cell>
          <cell r="E769" t="str">
            <v>KS</v>
          </cell>
          <cell r="F769">
            <v>2836</v>
          </cell>
        </row>
        <row r="770">
          <cell r="A770">
            <v>1361198</v>
          </cell>
          <cell r="B770" t="str">
            <v>Distanční příchytka...733/17-19</v>
          </cell>
          <cell r="C770">
            <v>29.38</v>
          </cell>
          <cell r="D770">
            <v>100</v>
          </cell>
          <cell r="E770" t="str">
            <v>KS</v>
          </cell>
          <cell r="F770">
            <v>2938</v>
          </cell>
        </row>
        <row r="771">
          <cell r="A771">
            <v>1361201</v>
          </cell>
          <cell r="B771" t="str">
            <v>Distanční příchytka...733/19-21</v>
          </cell>
          <cell r="C771">
            <v>29.55</v>
          </cell>
          <cell r="D771">
            <v>100</v>
          </cell>
          <cell r="E771" t="str">
            <v>KS</v>
          </cell>
          <cell r="F771">
            <v>2955</v>
          </cell>
        </row>
        <row r="772">
          <cell r="A772">
            <v>1361236</v>
          </cell>
          <cell r="B772" t="str">
            <v>Distanční příchytka...733/21-23</v>
          </cell>
          <cell r="C772">
            <v>28.33</v>
          </cell>
          <cell r="D772">
            <v>100</v>
          </cell>
          <cell r="E772" t="str">
            <v>KS</v>
          </cell>
          <cell r="F772">
            <v>2833</v>
          </cell>
        </row>
        <row r="773">
          <cell r="A773">
            <v>1361295</v>
          </cell>
          <cell r="B773" t="str">
            <v>Distanční příchytka...733/24-29</v>
          </cell>
          <cell r="C773">
            <v>29.97</v>
          </cell>
          <cell r="D773">
            <v>100</v>
          </cell>
          <cell r="E773" t="str">
            <v>KS</v>
          </cell>
          <cell r="F773">
            <v>2997</v>
          </cell>
        </row>
        <row r="774">
          <cell r="A774">
            <v>1361384</v>
          </cell>
          <cell r="B774" t="str">
            <v>Distanční příchytka...733/30-38</v>
          </cell>
          <cell r="C774">
            <v>30.58</v>
          </cell>
          <cell r="D774">
            <v>100</v>
          </cell>
          <cell r="E774" t="str">
            <v>KS</v>
          </cell>
          <cell r="F774">
            <v>3058</v>
          </cell>
        </row>
        <row r="775">
          <cell r="A775">
            <v>1361481</v>
          </cell>
          <cell r="B775" t="str">
            <v>Distanční příchytka...733/39-48</v>
          </cell>
          <cell r="C775">
            <v>30.73</v>
          </cell>
          <cell r="D775">
            <v>100</v>
          </cell>
          <cell r="E775" t="str">
            <v>KS</v>
          </cell>
          <cell r="F775">
            <v>3073</v>
          </cell>
        </row>
        <row r="776">
          <cell r="A776">
            <v>1361511</v>
          </cell>
          <cell r="B776" t="str">
            <v>Distanční příchytka...733/48-54</v>
          </cell>
          <cell r="C776">
            <v>40.89</v>
          </cell>
          <cell r="D776">
            <v>100</v>
          </cell>
          <cell r="E776" t="str">
            <v>KS</v>
          </cell>
          <cell r="F776">
            <v>4089</v>
          </cell>
        </row>
        <row r="777">
          <cell r="A777">
            <v>1361619</v>
          </cell>
          <cell r="B777" t="str">
            <v>Distanční příchytka...733/53-61</v>
          </cell>
          <cell r="C777">
            <v>42.96</v>
          </cell>
          <cell r="D777">
            <v>100</v>
          </cell>
          <cell r="E777" t="str">
            <v>KS</v>
          </cell>
          <cell r="F777">
            <v>4296</v>
          </cell>
        </row>
        <row r="778">
          <cell r="A778">
            <v>1361635</v>
          </cell>
          <cell r="B778" t="str">
            <v>Distanční příchytka...733/63</v>
          </cell>
          <cell r="C778">
            <v>66.87</v>
          </cell>
          <cell r="D778">
            <v>100</v>
          </cell>
          <cell r="E778" t="str">
            <v>KS</v>
          </cell>
          <cell r="F778">
            <v>6687</v>
          </cell>
        </row>
        <row r="779">
          <cell r="A779">
            <v>1362011</v>
          </cell>
          <cell r="B779" t="str">
            <v>Distanční příchytka...733/16V2A</v>
          </cell>
          <cell r="C779">
            <v>52.97</v>
          </cell>
          <cell r="D779">
            <v>100</v>
          </cell>
          <cell r="E779" t="str">
            <v>KS</v>
          </cell>
          <cell r="F779">
            <v>5297</v>
          </cell>
        </row>
        <row r="780">
          <cell r="A780">
            <v>1362038</v>
          </cell>
          <cell r="B780" t="str">
            <v>Distanční příchytka...733/19V2A</v>
          </cell>
          <cell r="C780">
            <v>54.18</v>
          </cell>
          <cell r="D780">
            <v>100</v>
          </cell>
          <cell r="E780" t="str">
            <v>KS</v>
          </cell>
          <cell r="F780">
            <v>5418</v>
          </cell>
        </row>
        <row r="781">
          <cell r="A781">
            <v>1362046</v>
          </cell>
          <cell r="B781" t="str">
            <v>Distanční příchytka...733/21V2A</v>
          </cell>
          <cell r="C781">
            <v>55.38</v>
          </cell>
          <cell r="D781">
            <v>100</v>
          </cell>
          <cell r="E781" t="str">
            <v>KS</v>
          </cell>
          <cell r="F781">
            <v>5538</v>
          </cell>
        </row>
        <row r="782">
          <cell r="A782">
            <v>1362054</v>
          </cell>
          <cell r="B782" t="str">
            <v>Distanční příchytka...733/23V2A</v>
          </cell>
          <cell r="C782">
            <v>56.58</v>
          </cell>
          <cell r="D782">
            <v>100</v>
          </cell>
          <cell r="E782" t="str">
            <v>KS</v>
          </cell>
          <cell r="F782">
            <v>5658</v>
          </cell>
        </row>
        <row r="783">
          <cell r="A783">
            <v>1362062</v>
          </cell>
          <cell r="B783" t="str">
            <v>Distanční příchytka...733/29V2A</v>
          </cell>
          <cell r="C783">
            <v>57.79</v>
          </cell>
          <cell r="D783">
            <v>100</v>
          </cell>
          <cell r="E783" t="str">
            <v>KS</v>
          </cell>
          <cell r="F783">
            <v>5779</v>
          </cell>
        </row>
        <row r="784">
          <cell r="A784">
            <v>1362070</v>
          </cell>
          <cell r="B784" t="str">
            <v>Distanční příchytka...733/38V2A</v>
          </cell>
          <cell r="C784">
            <v>63.45</v>
          </cell>
          <cell r="D784">
            <v>100</v>
          </cell>
          <cell r="E784" t="str">
            <v>KS</v>
          </cell>
          <cell r="F784">
            <v>6345</v>
          </cell>
        </row>
        <row r="785">
          <cell r="A785">
            <v>1362089</v>
          </cell>
          <cell r="B785" t="str">
            <v>Distanční příchytka...733/48V2A</v>
          </cell>
          <cell r="C785">
            <v>71.03</v>
          </cell>
          <cell r="D785">
            <v>100</v>
          </cell>
          <cell r="E785" t="str">
            <v>KS</v>
          </cell>
          <cell r="F785">
            <v>7103</v>
          </cell>
        </row>
        <row r="786">
          <cell r="A786">
            <v>1362097</v>
          </cell>
          <cell r="B786" t="str">
            <v>Distanční příchytka...733/54V2A</v>
          </cell>
          <cell r="C786">
            <v>72.239999999999995</v>
          </cell>
          <cell r="D786">
            <v>100</v>
          </cell>
          <cell r="E786" t="str">
            <v>KS</v>
          </cell>
          <cell r="F786">
            <v>7224</v>
          </cell>
        </row>
        <row r="787">
          <cell r="A787">
            <v>1362100</v>
          </cell>
          <cell r="B787" t="str">
            <v>Distanční příchytka...733/61V2A</v>
          </cell>
          <cell r="C787">
            <v>69.94</v>
          </cell>
          <cell r="D787">
            <v>100</v>
          </cell>
          <cell r="E787" t="str">
            <v>KS</v>
          </cell>
          <cell r="F787">
            <v>6994</v>
          </cell>
        </row>
        <row r="788">
          <cell r="A788">
            <v>1362127</v>
          </cell>
          <cell r="B788" t="str">
            <v>Distanční příchytka...733/63V2A</v>
          </cell>
          <cell r="C788">
            <v>135.69999999999999</v>
          </cell>
          <cell r="D788">
            <v>100</v>
          </cell>
          <cell r="E788" t="str">
            <v>KS</v>
          </cell>
          <cell r="F788">
            <v>13570</v>
          </cell>
        </row>
        <row r="789">
          <cell r="A789">
            <v>1362526</v>
          </cell>
          <cell r="B789" t="str">
            <v>Distanční příchytka...733M16 AL</v>
          </cell>
          <cell r="C789">
            <v>48.16</v>
          </cell>
          <cell r="D789">
            <v>100</v>
          </cell>
          <cell r="E789" t="str">
            <v>KS</v>
          </cell>
          <cell r="F789">
            <v>4816</v>
          </cell>
        </row>
        <row r="790">
          <cell r="A790">
            <v>1362534</v>
          </cell>
          <cell r="B790" t="str">
            <v>Distanční příchytka...733PG11AL</v>
          </cell>
          <cell r="C790">
            <v>41.73</v>
          </cell>
          <cell r="D790">
            <v>100</v>
          </cell>
          <cell r="E790" t="str">
            <v>KS</v>
          </cell>
          <cell r="F790">
            <v>4173</v>
          </cell>
        </row>
        <row r="791">
          <cell r="A791">
            <v>1362542</v>
          </cell>
          <cell r="B791" t="str">
            <v>Distanční příchytka...733M20 AL</v>
          </cell>
          <cell r="C791">
            <v>43.34</v>
          </cell>
          <cell r="D791">
            <v>100</v>
          </cell>
          <cell r="E791" t="str">
            <v>KS</v>
          </cell>
          <cell r="F791">
            <v>4334</v>
          </cell>
        </row>
        <row r="792">
          <cell r="A792">
            <v>1362569</v>
          </cell>
          <cell r="B792" t="str">
            <v>Distanční příchytka...733M25 AL</v>
          </cell>
          <cell r="C792">
            <v>43.57</v>
          </cell>
          <cell r="D792">
            <v>100</v>
          </cell>
          <cell r="E792" t="str">
            <v>KS</v>
          </cell>
          <cell r="F792">
            <v>4357</v>
          </cell>
        </row>
        <row r="793">
          <cell r="A793">
            <v>1362577</v>
          </cell>
          <cell r="B793" t="str">
            <v>Distanční příchytka...733M32 AL</v>
          </cell>
          <cell r="C793">
            <v>52.99</v>
          </cell>
          <cell r="D793">
            <v>100</v>
          </cell>
          <cell r="E793" t="str">
            <v>KS</v>
          </cell>
          <cell r="F793">
            <v>5299</v>
          </cell>
        </row>
        <row r="794">
          <cell r="A794">
            <v>1362585</v>
          </cell>
          <cell r="B794" t="str">
            <v>Distanční příchytka...733M40 AL</v>
          </cell>
          <cell r="C794">
            <v>53</v>
          </cell>
          <cell r="D794">
            <v>100</v>
          </cell>
          <cell r="E794" t="str">
            <v>KS</v>
          </cell>
          <cell r="F794">
            <v>5300</v>
          </cell>
        </row>
        <row r="795">
          <cell r="A795">
            <v>1362593</v>
          </cell>
          <cell r="B795" t="str">
            <v>Distanční příchytka...733M50 AL</v>
          </cell>
          <cell r="C795">
            <v>51.28</v>
          </cell>
          <cell r="D795">
            <v>100</v>
          </cell>
          <cell r="E795" t="str">
            <v>KS</v>
          </cell>
          <cell r="F795">
            <v>5128</v>
          </cell>
        </row>
        <row r="796">
          <cell r="A796">
            <v>1362615</v>
          </cell>
          <cell r="B796" t="str">
            <v>Distanční příchytka...733/63 AL</v>
          </cell>
          <cell r="C796">
            <v>81.58</v>
          </cell>
          <cell r="D796">
            <v>100</v>
          </cell>
          <cell r="E796" t="str">
            <v>KS</v>
          </cell>
          <cell r="F796">
            <v>8158</v>
          </cell>
        </row>
        <row r="797">
          <cell r="A797">
            <v>1366122</v>
          </cell>
          <cell r="B797" t="str">
            <v>Distanční příchytka...731/W12VZ</v>
          </cell>
          <cell r="C797">
            <v>21.91</v>
          </cell>
          <cell r="D797">
            <v>100</v>
          </cell>
          <cell r="E797" t="str">
            <v>KS</v>
          </cell>
          <cell r="F797">
            <v>2191</v>
          </cell>
        </row>
        <row r="798">
          <cell r="A798">
            <v>1366165</v>
          </cell>
          <cell r="B798" t="str">
            <v>Distanční příchytka...731/W16VZ</v>
          </cell>
          <cell r="C798">
            <v>25.56</v>
          </cell>
          <cell r="D798">
            <v>100</v>
          </cell>
          <cell r="E798" t="str">
            <v>KS</v>
          </cell>
          <cell r="F798">
            <v>2556</v>
          </cell>
        </row>
        <row r="799">
          <cell r="A799">
            <v>1366203</v>
          </cell>
          <cell r="B799" t="str">
            <v>Distanční příchytka...731/W20VZ</v>
          </cell>
          <cell r="C799">
            <v>26.57</v>
          </cell>
          <cell r="D799">
            <v>100</v>
          </cell>
          <cell r="E799" t="str">
            <v>KS</v>
          </cell>
          <cell r="F799">
            <v>2657</v>
          </cell>
        </row>
        <row r="800">
          <cell r="A800">
            <v>1366254</v>
          </cell>
          <cell r="B800" t="str">
            <v>Distanční příchytka...731/W25VZ</v>
          </cell>
          <cell r="C800">
            <v>31.89</v>
          </cell>
          <cell r="D800">
            <v>100</v>
          </cell>
          <cell r="E800" t="str">
            <v>KS</v>
          </cell>
          <cell r="F800">
            <v>3189</v>
          </cell>
        </row>
        <row r="801">
          <cell r="A801">
            <v>1366300</v>
          </cell>
          <cell r="B801" t="str">
            <v>Distanční příchytka...731/W30VZ</v>
          </cell>
          <cell r="C801">
            <v>34.28</v>
          </cell>
          <cell r="D801">
            <v>100</v>
          </cell>
          <cell r="E801" t="str">
            <v>KS</v>
          </cell>
          <cell r="F801">
            <v>3428</v>
          </cell>
        </row>
        <row r="802">
          <cell r="A802">
            <v>1366351</v>
          </cell>
          <cell r="B802" t="str">
            <v>Distanční příchytka...731/W35VZ</v>
          </cell>
          <cell r="C802">
            <v>32.450000000000003</v>
          </cell>
          <cell r="D802">
            <v>100</v>
          </cell>
          <cell r="E802" t="str">
            <v>KS</v>
          </cell>
          <cell r="F802">
            <v>3245</v>
          </cell>
        </row>
        <row r="803">
          <cell r="A803">
            <v>1366629</v>
          </cell>
          <cell r="B803" t="str">
            <v>Distanční příchytka...731/W12VK</v>
          </cell>
          <cell r="C803">
            <v>31.95</v>
          </cell>
          <cell r="D803">
            <v>100</v>
          </cell>
          <cell r="E803" t="str">
            <v>KS</v>
          </cell>
          <cell r="F803">
            <v>3195</v>
          </cell>
        </row>
        <row r="804">
          <cell r="A804">
            <v>1371207</v>
          </cell>
          <cell r="B804" t="str">
            <v>Distanční příchytka...705M6DIII</v>
          </cell>
          <cell r="C804">
            <v>30.13</v>
          </cell>
          <cell r="D804">
            <v>100</v>
          </cell>
          <cell r="E804" t="str">
            <v>KS</v>
          </cell>
          <cell r="F804">
            <v>3013</v>
          </cell>
        </row>
        <row r="805">
          <cell r="A805">
            <v>1380222</v>
          </cell>
          <cell r="B805" t="str">
            <v>Distanční příchytka...2071/M6</v>
          </cell>
          <cell r="C805">
            <v>26.57</v>
          </cell>
          <cell r="D805">
            <v>100</v>
          </cell>
          <cell r="E805" t="str">
            <v>KS</v>
          </cell>
          <cell r="F805">
            <v>2657</v>
          </cell>
        </row>
        <row r="806">
          <cell r="A806">
            <v>1380427</v>
          </cell>
          <cell r="B806" t="str">
            <v>Distanční příchytka...2072/M6</v>
          </cell>
          <cell r="C806">
            <v>29.8</v>
          </cell>
          <cell r="D806">
            <v>100</v>
          </cell>
          <cell r="E806" t="str">
            <v>KS</v>
          </cell>
          <cell r="F806">
            <v>2980</v>
          </cell>
        </row>
        <row r="807">
          <cell r="A807">
            <v>1380729</v>
          </cell>
          <cell r="B807" t="str">
            <v>Distanční příchytka...2073/M6</v>
          </cell>
          <cell r="C807">
            <v>44.71</v>
          </cell>
          <cell r="D807">
            <v>100</v>
          </cell>
          <cell r="E807" t="str">
            <v>KS</v>
          </cell>
          <cell r="F807">
            <v>4471</v>
          </cell>
        </row>
        <row r="808">
          <cell r="A808">
            <v>1383094</v>
          </cell>
          <cell r="B808" t="str">
            <v>Distanční příchytka...2900/M16</v>
          </cell>
          <cell r="C808">
            <v>18.27</v>
          </cell>
          <cell r="D808">
            <v>100</v>
          </cell>
          <cell r="E808" t="str">
            <v>KS</v>
          </cell>
          <cell r="F808">
            <v>1827</v>
          </cell>
        </row>
        <row r="809">
          <cell r="A809">
            <v>1383116</v>
          </cell>
          <cell r="B809" t="str">
            <v>Distanční příchytka...2900/PG11</v>
          </cell>
          <cell r="C809">
            <v>19.72</v>
          </cell>
          <cell r="D809">
            <v>100</v>
          </cell>
          <cell r="E809" t="str">
            <v>KS</v>
          </cell>
          <cell r="F809">
            <v>1972</v>
          </cell>
        </row>
        <row r="810">
          <cell r="A810">
            <v>1383132</v>
          </cell>
          <cell r="B810" t="str">
            <v>Distanční příchytka...2900/M20</v>
          </cell>
          <cell r="C810">
            <v>20.73</v>
          </cell>
          <cell r="D810">
            <v>100</v>
          </cell>
          <cell r="E810" t="str">
            <v>KS</v>
          </cell>
          <cell r="F810">
            <v>2073</v>
          </cell>
        </row>
        <row r="811">
          <cell r="A811">
            <v>1383167</v>
          </cell>
          <cell r="B811" t="str">
            <v>Distanční příchytka...2900/PG16</v>
          </cell>
          <cell r="C811">
            <v>21.13</v>
          </cell>
          <cell r="D811">
            <v>100</v>
          </cell>
          <cell r="E811" t="str">
            <v>KS</v>
          </cell>
          <cell r="F811">
            <v>2113</v>
          </cell>
        </row>
        <row r="812">
          <cell r="A812">
            <v>1383213</v>
          </cell>
          <cell r="B812" t="str">
            <v>Distanční příchytka...2900/M25</v>
          </cell>
          <cell r="C812">
            <v>21.74</v>
          </cell>
          <cell r="D812">
            <v>100</v>
          </cell>
          <cell r="E812" t="str">
            <v>KS</v>
          </cell>
          <cell r="F812">
            <v>2174</v>
          </cell>
        </row>
        <row r="813">
          <cell r="A813">
            <v>1383299</v>
          </cell>
          <cell r="B813" t="str">
            <v>Distanční příchytka...2900/PG29</v>
          </cell>
          <cell r="C813">
            <v>31.3</v>
          </cell>
          <cell r="D813">
            <v>100</v>
          </cell>
          <cell r="E813" t="str">
            <v>KS</v>
          </cell>
          <cell r="F813">
            <v>3130</v>
          </cell>
        </row>
        <row r="814">
          <cell r="A814">
            <v>1383310</v>
          </cell>
          <cell r="B814" t="str">
            <v>Distanční příchytka...2900/M32</v>
          </cell>
          <cell r="C814">
            <v>21.22</v>
          </cell>
          <cell r="D814">
            <v>100</v>
          </cell>
          <cell r="E814" t="str">
            <v>KS</v>
          </cell>
          <cell r="F814">
            <v>2122</v>
          </cell>
        </row>
        <row r="815">
          <cell r="A815">
            <v>1383361</v>
          </cell>
          <cell r="B815" t="str">
            <v>Distanční příchytka...2900/PG36</v>
          </cell>
          <cell r="C815">
            <v>32.61</v>
          </cell>
          <cell r="D815">
            <v>100</v>
          </cell>
          <cell r="E815" t="str">
            <v>KS</v>
          </cell>
          <cell r="F815">
            <v>3261</v>
          </cell>
        </row>
        <row r="816">
          <cell r="A816">
            <v>1383418</v>
          </cell>
          <cell r="B816" t="str">
            <v>Distanční příchytka...2900/M40</v>
          </cell>
          <cell r="C816">
            <v>25.81</v>
          </cell>
          <cell r="D816">
            <v>100</v>
          </cell>
          <cell r="E816" t="str">
            <v>KS</v>
          </cell>
          <cell r="F816">
            <v>2581</v>
          </cell>
        </row>
        <row r="817">
          <cell r="A817">
            <v>1383426</v>
          </cell>
          <cell r="B817" t="str">
            <v>Distanční příchytka...2900/M50</v>
          </cell>
          <cell r="C817">
            <v>49.68</v>
          </cell>
          <cell r="D817">
            <v>100</v>
          </cell>
          <cell r="E817" t="str">
            <v>KS</v>
          </cell>
          <cell r="F817">
            <v>4968</v>
          </cell>
        </row>
        <row r="818">
          <cell r="A818">
            <v>1383485</v>
          </cell>
          <cell r="B818" t="str">
            <v>Distanční příchytka...2900/PG48</v>
          </cell>
          <cell r="C818">
            <v>51.99</v>
          </cell>
          <cell r="D818">
            <v>100</v>
          </cell>
          <cell r="E818" t="str">
            <v>KS</v>
          </cell>
          <cell r="F818">
            <v>5199</v>
          </cell>
        </row>
        <row r="819">
          <cell r="A819">
            <v>1383507</v>
          </cell>
          <cell r="B819" t="str">
            <v>Distanční příchytka...2900/M63</v>
          </cell>
          <cell r="C819">
            <v>49.72</v>
          </cell>
          <cell r="D819">
            <v>100</v>
          </cell>
          <cell r="E819" t="str">
            <v>KS</v>
          </cell>
          <cell r="F819">
            <v>4972</v>
          </cell>
        </row>
        <row r="820">
          <cell r="A820">
            <v>1385003</v>
          </cell>
          <cell r="B820" t="str">
            <v>Distanční příchytka...2900/W1/4</v>
          </cell>
          <cell r="C820">
            <v>58.2</v>
          </cell>
          <cell r="D820">
            <v>100</v>
          </cell>
          <cell r="E820" t="str">
            <v>KS</v>
          </cell>
          <cell r="F820">
            <v>5820</v>
          </cell>
        </row>
        <row r="821">
          <cell r="A821">
            <v>1385011</v>
          </cell>
          <cell r="B821" t="str">
            <v>Distanční příchytka...2900/W3/8</v>
          </cell>
          <cell r="C821">
            <v>59.45</v>
          </cell>
          <cell r="D821">
            <v>100</v>
          </cell>
          <cell r="E821" t="str">
            <v>KS</v>
          </cell>
          <cell r="F821">
            <v>5945</v>
          </cell>
        </row>
        <row r="822">
          <cell r="A822">
            <v>1385038</v>
          </cell>
          <cell r="B822" t="str">
            <v>Distanční příchytka...2900/W1/2</v>
          </cell>
          <cell r="C822">
            <v>51.05</v>
          </cell>
          <cell r="D822">
            <v>100</v>
          </cell>
          <cell r="E822" t="str">
            <v>KS</v>
          </cell>
          <cell r="F822">
            <v>5105</v>
          </cell>
        </row>
        <row r="823">
          <cell r="A823">
            <v>1385054</v>
          </cell>
          <cell r="B823" t="str">
            <v>Distanční příchytka...2900/W3/4</v>
          </cell>
          <cell r="C823">
            <v>53.34</v>
          </cell>
          <cell r="D823">
            <v>100</v>
          </cell>
          <cell r="E823" t="str">
            <v>KS</v>
          </cell>
          <cell r="F823">
            <v>5334</v>
          </cell>
        </row>
        <row r="824">
          <cell r="A824">
            <v>1385062</v>
          </cell>
          <cell r="B824" t="str">
            <v>Distanční příchytka...2900/W1M6</v>
          </cell>
          <cell r="C824">
            <v>49.51</v>
          </cell>
          <cell r="D824">
            <v>100</v>
          </cell>
          <cell r="E824" t="str">
            <v>KS</v>
          </cell>
          <cell r="F824">
            <v>4951</v>
          </cell>
        </row>
        <row r="825">
          <cell r="A825">
            <v>1385089</v>
          </cell>
          <cell r="B825" t="str">
            <v>Distanční příchytka...2900/W</v>
          </cell>
          <cell r="C825">
            <v>63.78</v>
          </cell>
          <cell r="D825">
            <v>100</v>
          </cell>
          <cell r="E825" t="str">
            <v>KS</v>
          </cell>
          <cell r="F825">
            <v>6378</v>
          </cell>
        </row>
        <row r="826">
          <cell r="A826">
            <v>1385119</v>
          </cell>
          <cell r="B826" t="str">
            <v>Distanční příchytka...2900/W</v>
          </cell>
          <cell r="C826">
            <v>62.01</v>
          </cell>
          <cell r="D826">
            <v>100</v>
          </cell>
          <cell r="E826" t="str">
            <v>KS</v>
          </cell>
          <cell r="F826">
            <v>6201</v>
          </cell>
        </row>
        <row r="827">
          <cell r="A827">
            <v>1385127</v>
          </cell>
          <cell r="B827" t="str">
            <v>Distanční příchytka...2900/W</v>
          </cell>
          <cell r="C827">
            <v>73.11</v>
          </cell>
          <cell r="D827">
            <v>100</v>
          </cell>
          <cell r="E827" t="str">
            <v>KS</v>
          </cell>
          <cell r="F827">
            <v>7311</v>
          </cell>
        </row>
        <row r="828">
          <cell r="A828">
            <v>1385135</v>
          </cell>
          <cell r="B828" t="str">
            <v>Distanční příchytka...2900/W2M6</v>
          </cell>
          <cell r="C828">
            <v>70.25</v>
          </cell>
          <cell r="D828">
            <v>100</v>
          </cell>
          <cell r="E828" t="str">
            <v>KS</v>
          </cell>
          <cell r="F828">
            <v>7025</v>
          </cell>
        </row>
        <row r="829">
          <cell r="A829">
            <v>1387030</v>
          </cell>
          <cell r="B829" t="str">
            <v>Distanční příchytka...2900W1/2</v>
          </cell>
          <cell r="C829">
            <v>53.98</v>
          </cell>
          <cell r="D829">
            <v>100</v>
          </cell>
          <cell r="E829" t="str">
            <v>KS</v>
          </cell>
          <cell r="F829">
            <v>5398</v>
          </cell>
        </row>
        <row r="830">
          <cell r="A830">
            <v>1387057</v>
          </cell>
          <cell r="B830" t="str">
            <v>Distanční příchytka...2900W3/4</v>
          </cell>
          <cell r="C830">
            <v>58.28</v>
          </cell>
          <cell r="D830">
            <v>100</v>
          </cell>
          <cell r="E830" t="str">
            <v>KS</v>
          </cell>
          <cell r="F830">
            <v>5828</v>
          </cell>
        </row>
        <row r="831">
          <cell r="A831">
            <v>1387065</v>
          </cell>
          <cell r="B831" t="str">
            <v>Distanční příchytka...2900W1M8</v>
          </cell>
          <cell r="C831">
            <v>57.16</v>
          </cell>
          <cell r="D831">
            <v>100</v>
          </cell>
          <cell r="E831" t="str">
            <v>KS</v>
          </cell>
          <cell r="F831">
            <v>5716</v>
          </cell>
        </row>
        <row r="832">
          <cell r="A832">
            <v>1387081</v>
          </cell>
          <cell r="B832" t="str">
            <v>Distanční příchytka...2900 W</v>
          </cell>
          <cell r="C832">
            <v>60.62</v>
          </cell>
          <cell r="D832">
            <v>100</v>
          </cell>
          <cell r="E832" t="str">
            <v>KS</v>
          </cell>
          <cell r="F832">
            <v>6062</v>
          </cell>
        </row>
        <row r="833">
          <cell r="A833">
            <v>1387111</v>
          </cell>
          <cell r="B833" t="str">
            <v>Distanční příchytka...2900/W</v>
          </cell>
          <cell r="C833">
            <v>62.31</v>
          </cell>
          <cell r="D833">
            <v>100</v>
          </cell>
          <cell r="E833" t="str">
            <v>KS</v>
          </cell>
          <cell r="F833">
            <v>6231</v>
          </cell>
        </row>
        <row r="834">
          <cell r="A834">
            <v>1387138</v>
          </cell>
          <cell r="B834" t="str">
            <v>Distanční příchytka...2900/W2M8</v>
          </cell>
          <cell r="C834">
            <v>69.34</v>
          </cell>
          <cell r="D834">
            <v>100</v>
          </cell>
          <cell r="E834" t="str">
            <v>KS</v>
          </cell>
          <cell r="F834">
            <v>6934</v>
          </cell>
        </row>
        <row r="835">
          <cell r="A835">
            <v>1387154</v>
          </cell>
          <cell r="B835" t="str">
            <v>Distanční příchytka...2900/W</v>
          </cell>
          <cell r="C835">
            <v>109.7</v>
          </cell>
          <cell r="D835">
            <v>100</v>
          </cell>
          <cell r="E835" t="str">
            <v>KS</v>
          </cell>
          <cell r="F835">
            <v>10970</v>
          </cell>
        </row>
        <row r="836">
          <cell r="A836">
            <v>1387170</v>
          </cell>
          <cell r="B836" t="str">
            <v>Distanční příchytka...2900/W3M8</v>
          </cell>
          <cell r="C836">
            <v>94.12</v>
          </cell>
          <cell r="D836">
            <v>100</v>
          </cell>
          <cell r="E836" t="str">
            <v>KS</v>
          </cell>
          <cell r="F836">
            <v>9412</v>
          </cell>
        </row>
        <row r="837">
          <cell r="A837">
            <v>1388053</v>
          </cell>
          <cell r="B837" t="str">
            <v>Distanční příchytka...2900/W3/4</v>
          </cell>
          <cell r="C837">
            <v>53.86</v>
          </cell>
          <cell r="D837">
            <v>100</v>
          </cell>
          <cell r="E837" t="str">
            <v>KS</v>
          </cell>
          <cell r="F837">
            <v>5386</v>
          </cell>
        </row>
        <row r="838">
          <cell r="A838">
            <v>1388061</v>
          </cell>
          <cell r="B838" t="str">
            <v>Distanční příchytka...2900/W1</v>
          </cell>
          <cell r="C838">
            <v>57.27</v>
          </cell>
          <cell r="D838">
            <v>100</v>
          </cell>
          <cell r="E838" t="str">
            <v>KS</v>
          </cell>
          <cell r="F838">
            <v>5727</v>
          </cell>
        </row>
        <row r="839">
          <cell r="A839">
            <v>1388118</v>
          </cell>
          <cell r="B839" t="str">
            <v>Distanční příchytka...2900/W</v>
          </cell>
          <cell r="C839">
            <v>71</v>
          </cell>
          <cell r="D839">
            <v>100</v>
          </cell>
          <cell r="E839" t="str">
            <v>KS</v>
          </cell>
          <cell r="F839">
            <v>7100</v>
          </cell>
        </row>
        <row r="840">
          <cell r="A840">
            <v>1388134</v>
          </cell>
          <cell r="B840" t="str">
            <v>Distanční příchytka...2900/W2</v>
          </cell>
          <cell r="C840">
            <v>63</v>
          </cell>
          <cell r="D840">
            <v>100</v>
          </cell>
          <cell r="E840" t="str">
            <v>KS</v>
          </cell>
          <cell r="F840">
            <v>6300</v>
          </cell>
        </row>
        <row r="841">
          <cell r="A841">
            <v>1404164</v>
          </cell>
          <cell r="B841" t="str">
            <v>Příchytka napínacího drátu...1020/16</v>
          </cell>
          <cell r="C841">
            <v>25.32</v>
          </cell>
          <cell r="D841">
            <v>100</v>
          </cell>
          <cell r="E841" t="str">
            <v>KS</v>
          </cell>
          <cell r="F841">
            <v>2532</v>
          </cell>
        </row>
        <row r="842">
          <cell r="A842">
            <v>1404180</v>
          </cell>
          <cell r="B842" t="str">
            <v>Příchytka napínacího drátu...1020/18</v>
          </cell>
          <cell r="C842">
            <v>33.119999999999997</v>
          </cell>
          <cell r="D842">
            <v>100</v>
          </cell>
          <cell r="E842" t="str">
            <v>KS</v>
          </cell>
          <cell r="F842">
            <v>3312</v>
          </cell>
        </row>
        <row r="843">
          <cell r="A843">
            <v>1404288</v>
          </cell>
          <cell r="B843" t="str">
            <v>Příchytka napínacího drátu...1020/28</v>
          </cell>
          <cell r="C843">
            <v>34.46</v>
          </cell>
          <cell r="D843">
            <v>100</v>
          </cell>
          <cell r="E843" t="str">
            <v>KS</v>
          </cell>
          <cell r="F843">
            <v>3446</v>
          </cell>
        </row>
        <row r="844">
          <cell r="A844">
            <v>1408011</v>
          </cell>
          <cell r="B844" t="str">
            <v>Nosníková spona...328/1</v>
          </cell>
          <cell r="C844">
            <v>154.53</v>
          </cell>
          <cell r="D844">
            <v>100</v>
          </cell>
          <cell r="E844" t="str">
            <v>KS</v>
          </cell>
          <cell r="F844">
            <v>15453</v>
          </cell>
        </row>
        <row r="845">
          <cell r="A845">
            <v>1408046</v>
          </cell>
          <cell r="B845" t="str">
            <v>Nosníková spona...328/2</v>
          </cell>
          <cell r="C845">
            <v>173.25</v>
          </cell>
          <cell r="D845">
            <v>100</v>
          </cell>
          <cell r="E845" t="str">
            <v>KS</v>
          </cell>
          <cell r="F845">
            <v>17325</v>
          </cell>
        </row>
        <row r="846">
          <cell r="A846">
            <v>1408518</v>
          </cell>
          <cell r="B846" t="str">
            <v>Nosníková svorka šroubovací...339/1</v>
          </cell>
          <cell r="C846">
            <v>89.46</v>
          </cell>
          <cell r="D846">
            <v>100</v>
          </cell>
          <cell r="E846" t="str">
            <v>PAR</v>
          </cell>
          <cell r="F846">
            <v>8946</v>
          </cell>
        </row>
        <row r="847">
          <cell r="A847">
            <v>1408534</v>
          </cell>
          <cell r="B847" t="str">
            <v>Nosníková svorka šroubovací...339/2</v>
          </cell>
          <cell r="C847">
            <v>201.14</v>
          </cell>
          <cell r="D847">
            <v>100</v>
          </cell>
          <cell r="E847" t="str">
            <v>PAR</v>
          </cell>
          <cell r="F847">
            <v>20114</v>
          </cell>
        </row>
        <row r="848">
          <cell r="A848">
            <v>1435019</v>
          </cell>
          <cell r="B848" t="str">
            <v>Příchytka pro odlehč. tahu...7901/I</v>
          </cell>
          <cell r="C848">
            <v>1.85</v>
          </cell>
          <cell r="D848">
            <v>100</v>
          </cell>
          <cell r="E848" t="str">
            <v>KS</v>
          </cell>
          <cell r="F848">
            <v>185</v>
          </cell>
        </row>
        <row r="849">
          <cell r="A849">
            <v>1435027</v>
          </cell>
          <cell r="B849" t="str">
            <v>Příchytka pro odlehč. tahu...7901/II</v>
          </cell>
          <cell r="C849">
            <v>2.39</v>
          </cell>
          <cell r="D849">
            <v>100</v>
          </cell>
          <cell r="E849" t="str">
            <v>KS</v>
          </cell>
          <cell r="F849">
            <v>239</v>
          </cell>
        </row>
        <row r="850">
          <cell r="A850">
            <v>1436015</v>
          </cell>
          <cell r="B850" t="str">
            <v>Příchytka pro odlehč. tahu...7902/I</v>
          </cell>
          <cell r="C850">
            <v>2.0299999999999998</v>
          </cell>
          <cell r="D850">
            <v>100</v>
          </cell>
          <cell r="E850" t="str">
            <v>KS</v>
          </cell>
          <cell r="F850">
            <v>203</v>
          </cell>
        </row>
        <row r="851">
          <cell r="A851">
            <v>1436023</v>
          </cell>
          <cell r="B851" t="str">
            <v>Příchytka pro odlehč. tahu...7902/II</v>
          </cell>
          <cell r="C851">
            <v>2.82</v>
          </cell>
          <cell r="D851">
            <v>100</v>
          </cell>
          <cell r="E851" t="str">
            <v>KS</v>
          </cell>
          <cell r="F851">
            <v>282</v>
          </cell>
        </row>
        <row r="852">
          <cell r="A852">
            <v>1437003</v>
          </cell>
          <cell r="B852" t="str">
            <v>Příchytka pro odlehč. tahu...7903/I</v>
          </cell>
          <cell r="C852">
            <v>2.0299999999999998</v>
          </cell>
          <cell r="D852">
            <v>100</v>
          </cell>
          <cell r="E852" t="str">
            <v>KS</v>
          </cell>
          <cell r="F852">
            <v>203</v>
          </cell>
        </row>
        <row r="853">
          <cell r="A853">
            <v>1437011</v>
          </cell>
          <cell r="B853" t="str">
            <v>Příchytka pro odlehč. tahu...7903/II</v>
          </cell>
          <cell r="C853">
            <v>2.0299999999999998</v>
          </cell>
          <cell r="D853">
            <v>100</v>
          </cell>
          <cell r="E853" t="str">
            <v>KS</v>
          </cell>
          <cell r="F853">
            <v>203</v>
          </cell>
        </row>
        <row r="854">
          <cell r="A854">
            <v>1437038</v>
          </cell>
          <cell r="B854" t="str">
            <v>Příchytka pro odlehč. tahu...7903/III</v>
          </cell>
          <cell r="C854">
            <v>2.13</v>
          </cell>
          <cell r="D854">
            <v>100</v>
          </cell>
          <cell r="E854" t="str">
            <v>KS</v>
          </cell>
          <cell r="F854">
            <v>213</v>
          </cell>
        </row>
        <row r="855">
          <cell r="A855">
            <v>1438018</v>
          </cell>
          <cell r="B855" t="str">
            <v>Příchytka pro odlehč. tahu...7904/I</v>
          </cell>
          <cell r="C855">
            <v>11.39</v>
          </cell>
          <cell r="D855">
            <v>100</v>
          </cell>
          <cell r="E855" t="str">
            <v>KS</v>
          </cell>
          <cell r="F855">
            <v>1139</v>
          </cell>
        </row>
        <row r="856">
          <cell r="A856">
            <v>1439014</v>
          </cell>
          <cell r="B856" t="str">
            <v>Příchytka pro odlehč. tahu...7905/I</v>
          </cell>
          <cell r="C856">
            <v>1.8</v>
          </cell>
          <cell r="D856">
            <v>100</v>
          </cell>
          <cell r="E856" t="str">
            <v>KS</v>
          </cell>
          <cell r="F856">
            <v>180</v>
          </cell>
        </row>
        <row r="857">
          <cell r="A857">
            <v>1442015</v>
          </cell>
          <cell r="B857" t="str">
            <v>Příchytka pro odlehč. tahu...7908</v>
          </cell>
          <cell r="C857">
            <v>29.72</v>
          </cell>
          <cell r="D857">
            <v>100</v>
          </cell>
          <cell r="E857" t="str">
            <v>KS</v>
          </cell>
          <cell r="F857">
            <v>2972</v>
          </cell>
        </row>
        <row r="858">
          <cell r="A858">
            <v>1443011</v>
          </cell>
          <cell r="B858" t="str">
            <v>Příchytka pro odlehč. tahu...7909</v>
          </cell>
          <cell r="C858">
            <v>28.48</v>
          </cell>
          <cell r="D858">
            <v>100</v>
          </cell>
          <cell r="E858" t="str">
            <v>KS</v>
          </cell>
          <cell r="F858">
            <v>2848</v>
          </cell>
        </row>
        <row r="859">
          <cell r="A859">
            <v>1465082</v>
          </cell>
          <cell r="B859" t="str">
            <v>Perforovaný pás...5050/20X3</v>
          </cell>
          <cell r="C859">
            <v>111.89</v>
          </cell>
          <cell r="D859">
            <v>100</v>
          </cell>
          <cell r="E859" t="str">
            <v>M</v>
          </cell>
          <cell r="F859">
            <v>11189</v>
          </cell>
        </row>
        <row r="860">
          <cell r="A860">
            <v>1465104</v>
          </cell>
          <cell r="B860" t="str">
            <v>Perforovaný pás...5050/25X3</v>
          </cell>
          <cell r="C860">
            <v>158.30000000000001</v>
          </cell>
          <cell r="D860">
            <v>100</v>
          </cell>
          <cell r="E860" t="str">
            <v>M</v>
          </cell>
          <cell r="F860">
            <v>15830</v>
          </cell>
        </row>
        <row r="861">
          <cell r="A861">
            <v>1465147</v>
          </cell>
          <cell r="B861" t="str">
            <v>Perforovaný pás...5050/30X3</v>
          </cell>
          <cell r="C861">
            <v>177.79</v>
          </cell>
          <cell r="D861">
            <v>100</v>
          </cell>
          <cell r="E861" t="str">
            <v>M</v>
          </cell>
          <cell r="F861">
            <v>17779</v>
          </cell>
        </row>
        <row r="862">
          <cell r="A862">
            <v>1465163</v>
          </cell>
          <cell r="B862" t="str">
            <v>Perforovaný pás...5050/30X4</v>
          </cell>
          <cell r="C862">
            <v>179.47</v>
          </cell>
          <cell r="D862">
            <v>100</v>
          </cell>
          <cell r="E862" t="str">
            <v>M</v>
          </cell>
          <cell r="F862">
            <v>17947</v>
          </cell>
        </row>
        <row r="863">
          <cell r="A863">
            <v>1465198</v>
          </cell>
          <cell r="B863" t="str">
            <v>Perforovaný pás...5050/40X4</v>
          </cell>
          <cell r="C863">
            <v>262.20999999999998</v>
          </cell>
          <cell r="D863">
            <v>100</v>
          </cell>
          <cell r="E863" t="str">
            <v>M</v>
          </cell>
          <cell r="F863">
            <v>26221</v>
          </cell>
        </row>
        <row r="864">
          <cell r="A864">
            <v>1465600</v>
          </cell>
          <cell r="B864" t="str">
            <v>Perforovaný pás...5050/</v>
          </cell>
          <cell r="C864">
            <v>42.04</v>
          </cell>
          <cell r="D864">
            <v>100</v>
          </cell>
          <cell r="E864" t="str">
            <v>M</v>
          </cell>
          <cell r="F864">
            <v>4204</v>
          </cell>
        </row>
        <row r="865">
          <cell r="A865">
            <v>1465767</v>
          </cell>
          <cell r="B865" t="str">
            <v>Perforovaný pás...5050/20X3</v>
          </cell>
          <cell r="C865">
            <v>98.67</v>
          </cell>
          <cell r="D865">
            <v>100</v>
          </cell>
          <cell r="E865" t="str">
            <v>M</v>
          </cell>
          <cell r="F865">
            <v>9867</v>
          </cell>
        </row>
        <row r="866">
          <cell r="A866">
            <v>1465775</v>
          </cell>
          <cell r="B866" t="str">
            <v>Perforovaný pás...5050/25X3</v>
          </cell>
          <cell r="C866">
            <v>134.31</v>
          </cell>
          <cell r="D866">
            <v>100</v>
          </cell>
          <cell r="E866" t="str">
            <v>M</v>
          </cell>
          <cell r="F866">
            <v>13431</v>
          </cell>
        </row>
        <row r="867">
          <cell r="A867">
            <v>1465791</v>
          </cell>
          <cell r="B867" t="str">
            <v>Perforovaný pás...5050/30X3</v>
          </cell>
          <cell r="C867">
            <v>143.78</v>
          </cell>
          <cell r="D867">
            <v>100</v>
          </cell>
          <cell r="E867" t="str">
            <v>M</v>
          </cell>
          <cell r="F867">
            <v>14378</v>
          </cell>
        </row>
        <row r="868">
          <cell r="A868">
            <v>1465805</v>
          </cell>
          <cell r="B868" t="str">
            <v>Perforovaný pás...5050/30X4</v>
          </cell>
          <cell r="C868">
            <v>178.73</v>
          </cell>
          <cell r="D868">
            <v>100</v>
          </cell>
          <cell r="E868" t="str">
            <v>M</v>
          </cell>
          <cell r="F868">
            <v>17873</v>
          </cell>
        </row>
        <row r="869">
          <cell r="A869">
            <v>1465821</v>
          </cell>
          <cell r="B869" t="str">
            <v>Perforovaný pás v tyčích...5050/40X4</v>
          </cell>
          <cell r="C869">
            <v>203.62</v>
          </cell>
          <cell r="D869">
            <v>100</v>
          </cell>
          <cell r="E869" t="str">
            <v>M</v>
          </cell>
          <cell r="F869">
            <v>20362</v>
          </cell>
        </row>
        <row r="870">
          <cell r="A870">
            <v>1466267</v>
          </cell>
          <cell r="B870" t="str">
            <v>Perforovaný pás...5050/SB30</v>
          </cell>
          <cell r="C870">
            <v>168.6</v>
          </cell>
          <cell r="D870">
            <v>100</v>
          </cell>
          <cell r="E870" t="str">
            <v>M</v>
          </cell>
          <cell r="F870">
            <v>16860</v>
          </cell>
        </row>
        <row r="871">
          <cell r="A871">
            <v>1470124</v>
          </cell>
          <cell r="B871" t="str">
            <v>Montážní pás...5055/I</v>
          </cell>
          <cell r="C871">
            <v>262</v>
          </cell>
          <cell r="D871">
            <v>1</v>
          </cell>
          <cell r="E871" t="str">
            <v>KS</v>
          </cell>
          <cell r="F871">
            <v>262</v>
          </cell>
        </row>
        <row r="872">
          <cell r="A872">
            <v>1470175</v>
          </cell>
          <cell r="B872" t="str">
            <v>Montážní pás...5055/II</v>
          </cell>
          <cell r="C872">
            <v>298</v>
          </cell>
          <cell r="D872">
            <v>1</v>
          </cell>
          <cell r="E872" t="str">
            <v>KS</v>
          </cell>
          <cell r="F872">
            <v>298</v>
          </cell>
        </row>
        <row r="873">
          <cell r="A873">
            <v>1470264</v>
          </cell>
          <cell r="B873" t="str">
            <v>Montážní pás...5055/III</v>
          </cell>
          <cell r="C873">
            <v>453</v>
          </cell>
          <cell r="D873">
            <v>1</v>
          </cell>
          <cell r="E873" t="str">
            <v>KS</v>
          </cell>
          <cell r="F873">
            <v>453</v>
          </cell>
        </row>
        <row r="874">
          <cell r="A874">
            <v>1471120</v>
          </cell>
          <cell r="B874" t="str">
            <v>Montážní pás...5055L/I</v>
          </cell>
          <cell r="C874">
            <v>220</v>
          </cell>
          <cell r="D874">
            <v>1</v>
          </cell>
          <cell r="E874" t="str">
            <v>KS</v>
          </cell>
          <cell r="F874">
            <v>220</v>
          </cell>
        </row>
        <row r="875">
          <cell r="A875">
            <v>1471171</v>
          </cell>
          <cell r="B875" t="str">
            <v>Montážní pás...5055L/II</v>
          </cell>
          <cell r="C875">
            <v>258</v>
          </cell>
          <cell r="D875">
            <v>1</v>
          </cell>
          <cell r="E875" t="str">
            <v>KS</v>
          </cell>
          <cell r="F875">
            <v>258</v>
          </cell>
        </row>
        <row r="876">
          <cell r="A876">
            <v>1471260</v>
          </cell>
          <cell r="B876" t="str">
            <v>Montážní pás...5055L/III</v>
          </cell>
          <cell r="C876">
            <v>431</v>
          </cell>
          <cell r="D876">
            <v>1</v>
          </cell>
          <cell r="E876" t="str">
            <v>KS</v>
          </cell>
          <cell r="F876">
            <v>431</v>
          </cell>
        </row>
        <row r="877">
          <cell r="A877">
            <v>1473220</v>
          </cell>
          <cell r="B877" t="str">
            <v>Montážní pás...5055L/PE1</v>
          </cell>
          <cell r="C877">
            <v>355</v>
          </cell>
          <cell r="D877">
            <v>1</v>
          </cell>
          <cell r="E877" t="str">
            <v>KS</v>
          </cell>
          <cell r="F877">
            <v>355</v>
          </cell>
        </row>
        <row r="878">
          <cell r="A878">
            <v>1473271</v>
          </cell>
          <cell r="B878" t="str">
            <v>Montážní pás...5055L/PE2</v>
          </cell>
          <cell r="C878">
            <v>408</v>
          </cell>
          <cell r="D878">
            <v>1</v>
          </cell>
          <cell r="E878" t="str">
            <v>KS</v>
          </cell>
          <cell r="F878">
            <v>408</v>
          </cell>
        </row>
        <row r="879">
          <cell r="A879">
            <v>1473360</v>
          </cell>
          <cell r="B879" t="str">
            <v>Montážní pás...5055L/PE3</v>
          </cell>
          <cell r="C879">
            <v>620</v>
          </cell>
          <cell r="D879">
            <v>1</v>
          </cell>
          <cell r="E879" t="str">
            <v>KS</v>
          </cell>
          <cell r="F879">
            <v>620</v>
          </cell>
        </row>
        <row r="880">
          <cell r="A880">
            <v>1475126</v>
          </cell>
          <cell r="B880" t="str">
            <v>Montážní pás...5062/I</v>
          </cell>
          <cell r="C880">
            <v>248</v>
          </cell>
          <cell r="D880">
            <v>1</v>
          </cell>
          <cell r="E880" t="str">
            <v>KS</v>
          </cell>
          <cell r="F880">
            <v>248</v>
          </cell>
        </row>
        <row r="881">
          <cell r="A881">
            <v>1475177</v>
          </cell>
          <cell r="B881" t="str">
            <v>Montážní pás...5062/II</v>
          </cell>
          <cell r="C881">
            <v>312</v>
          </cell>
          <cell r="D881">
            <v>1</v>
          </cell>
          <cell r="E881" t="str">
            <v>KS</v>
          </cell>
          <cell r="F881">
            <v>312</v>
          </cell>
        </row>
        <row r="882">
          <cell r="A882">
            <v>1475266</v>
          </cell>
          <cell r="B882" t="str">
            <v>Montážní pás...5062/III</v>
          </cell>
          <cell r="C882">
            <v>590</v>
          </cell>
          <cell r="D882">
            <v>1</v>
          </cell>
          <cell r="E882" t="str">
            <v>KS</v>
          </cell>
          <cell r="F882">
            <v>590</v>
          </cell>
        </row>
        <row r="883">
          <cell r="A883">
            <v>1475622</v>
          </cell>
          <cell r="B883" t="str">
            <v>Montážní pás...5062/LI</v>
          </cell>
          <cell r="C883">
            <v>226</v>
          </cell>
          <cell r="D883">
            <v>1</v>
          </cell>
          <cell r="E883" t="str">
            <v>KS</v>
          </cell>
          <cell r="F883">
            <v>226</v>
          </cell>
        </row>
        <row r="884">
          <cell r="A884">
            <v>1475673</v>
          </cell>
          <cell r="B884" t="str">
            <v>Montážní pás...5062/LII</v>
          </cell>
          <cell r="C884">
            <v>235</v>
          </cell>
          <cell r="D884">
            <v>1</v>
          </cell>
          <cell r="E884" t="str">
            <v>KS</v>
          </cell>
          <cell r="F884">
            <v>235</v>
          </cell>
        </row>
        <row r="885">
          <cell r="A885">
            <v>1475762</v>
          </cell>
          <cell r="B885" t="str">
            <v>Montážní pás...5062/LIII</v>
          </cell>
          <cell r="C885">
            <v>507</v>
          </cell>
          <cell r="D885">
            <v>1</v>
          </cell>
          <cell r="E885" t="str">
            <v>KS</v>
          </cell>
          <cell r="F885">
            <v>507</v>
          </cell>
        </row>
        <row r="886">
          <cell r="A886">
            <v>1481010</v>
          </cell>
          <cell r="B886" t="str">
            <v>Nosníková spona...TK  6-0</v>
          </cell>
          <cell r="C886">
            <v>20.85</v>
          </cell>
          <cell r="D886">
            <v>100</v>
          </cell>
          <cell r="E886" t="str">
            <v>KS</v>
          </cell>
          <cell r="F886">
            <v>2085</v>
          </cell>
        </row>
        <row r="887">
          <cell r="A887">
            <v>1481029</v>
          </cell>
          <cell r="B887" t="str">
            <v>Nosníková spona...TK 13-0</v>
          </cell>
          <cell r="C887">
            <v>27.76</v>
          </cell>
          <cell r="D887">
            <v>100</v>
          </cell>
          <cell r="E887" t="str">
            <v>KS</v>
          </cell>
          <cell r="F887">
            <v>2776</v>
          </cell>
        </row>
        <row r="888">
          <cell r="A888">
            <v>1481045</v>
          </cell>
          <cell r="B888" t="str">
            <v>Nosníková spona...TK 19-0</v>
          </cell>
          <cell r="C888">
            <v>31.42</v>
          </cell>
          <cell r="D888">
            <v>100</v>
          </cell>
          <cell r="E888" t="str">
            <v>KS</v>
          </cell>
          <cell r="F888">
            <v>3142</v>
          </cell>
        </row>
        <row r="889">
          <cell r="A889">
            <v>1481102</v>
          </cell>
          <cell r="B889" t="str">
            <v>Nosníková svorka...TK-G 4</v>
          </cell>
          <cell r="C889">
            <v>72.45</v>
          </cell>
          <cell r="D889">
            <v>100</v>
          </cell>
          <cell r="E889" t="str">
            <v>KS</v>
          </cell>
          <cell r="F889">
            <v>7245</v>
          </cell>
        </row>
        <row r="890">
          <cell r="A890">
            <v>1481108</v>
          </cell>
          <cell r="B890" t="str">
            <v>Nosníková svorka...TK-G 9</v>
          </cell>
          <cell r="C890">
            <v>74.55</v>
          </cell>
          <cell r="D890">
            <v>100</v>
          </cell>
          <cell r="E890" t="str">
            <v>KS</v>
          </cell>
          <cell r="F890">
            <v>7455</v>
          </cell>
        </row>
        <row r="891">
          <cell r="A891">
            <v>1481114</v>
          </cell>
          <cell r="B891" t="str">
            <v>Nosníková svorka...TK-G 16</v>
          </cell>
          <cell r="C891">
            <v>81.58</v>
          </cell>
          <cell r="D891">
            <v>100</v>
          </cell>
          <cell r="E891" t="str">
            <v>KS</v>
          </cell>
          <cell r="F891">
            <v>8158</v>
          </cell>
        </row>
        <row r="892">
          <cell r="A892">
            <v>1481207</v>
          </cell>
          <cell r="B892" t="str">
            <v>Nosníková spona...TKB 6</v>
          </cell>
          <cell r="C892">
            <v>39.03</v>
          </cell>
          <cell r="D892">
            <v>100</v>
          </cell>
          <cell r="E892" t="str">
            <v>KS</v>
          </cell>
          <cell r="F892">
            <v>3903</v>
          </cell>
        </row>
        <row r="893">
          <cell r="A893">
            <v>1481215</v>
          </cell>
          <cell r="B893" t="str">
            <v>Nosníková spona...TKB 13</v>
          </cell>
          <cell r="C893">
            <v>52.58</v>
          </cell>
          <cell r="D893">
            <v>100</v>
          </cell>
          <cell r="E893" t="str">
            <v>KS</v>
          </cell>
          <cell r="F893">
            <v>5258</v>
          </cell>
        </row>
        <row r="894">
          <cell r="A894">
            <v>1481231</v>
          </cell>
          <cell r="B894" t="str">
            <v>Nosníková spona...TKB 19</v>
          </cell>
          <cell r="C894">
            <v>54.08</v>
          </cell>
          <cell r="D894">
            <v>100</v>
          </cell>
          <cell r="E894" t="str">
            <v>KS</v>
          </cell>
          <cell r="F894">
            <v>5408</v>
          </cell>
        </row>
        <row r="895">
          <cell r="A895">
            <v>1481401</v>
          </cell>
          <cell r="B895" t="str">
            <v>Nosníková spona...TKK 6-240</v>
          </cell>
          <cell r="C895">
            <v>46.9</v>
          </cell>
          <cell r="D895">
            <v>100</v>
          </cell>
          <cell r="E895" t="str">
            <v>KS</v>
          </cell>
          <cell r="F895">
            <v>4690</v>
          </cell>
        </row>
        <row r="896">
          <cell r="A896">
            <v>1481428</v>
          </cell>
          <cell r="B896" t="str">
            <v>Nosníková spona...TKK 6-365</v>
          </cell>
          <cell r="C896">
            <v>53.93</v>
          </cell>
          <cell r="D896">
            <v>100</v>
          </cell>
          <cell r="E896" t="str">
            <v>KS</v>
          </cell>
          <cell r="F896">
            <v>5393</v>
          </cell>
        </row>
        <row r="897">
          <cell r="A897">
            <v>1481452</v>
          </cell>
          <cell r="B897" t="str">
            <v>Nosníková spona...TKK13-240</v>
          </cell>
          <cell r="C897">
            <v>45.59</v>
          </cell>
          <cell r="D897">
            <v>100</v>
          </cell>
          <cell r="E897" t="str">
            <v>KS</v>
          </cell>
          <cell r="F897">
            <v>4559</v>
          </cell>
        </row>
        <row r="898">
          <cell r="A898">
            <v>1481460</v>
          </cell>
          <cell r="B898" t="str">
            <v>Nosníková spona...TKK13-365</v>
          </cell>
          <cell r="C898">
            <v>75.180000000000007</v>
          </cell>
          <cell r="D898">
            <v>100</v>
          </cell>
          <cell r="E898" t="str">
            <v>KS</v>
          </cell>
          <cell r="F898">
            <v>7518</v>
          </cell>
        </row>
        <row r="899">
          <cell r="A899">
            <v>1481533</v>
          </cell>
          <cell r="B899" t="str">
            <v>Nosníková spona...TKK19-240</v>
          </cell>
          <cell r="C899">
            <v>56.49</v>
          </cell>
          <cell r="D899">
            <v>100</v>
          </cell>
          <cell r="E899" t="str">
            <v>KS</v>
          </cell>
          <cell r="F899">
            <v>5649</v>
          </cell>
        </row>
        <row r="900">
          <cell r="A900">
            <v>1481541</v>
          </cell>
          <cell r="B900" t="str">
            <v>Nosníková spona...TKK19-365</v>
          </cell>
          <cell r="C900">
            <v>85</v>
          </cell>
          <cell r="D900">
            <v>100</v>
          </cell>
          <cell r="E900" t="str">
            <v>KS</v>
          </cell>
          <cell r="F900">
            <v>8500</v>
          </cell>
        </row>
        <row r="901">
          <cell r="A901">
            <v>1481703</v>
          </cell>
          <cell r="B901" t="str">
            <v>Nosníková spona...TKR 6</v>
          </cell>
          <cell r="C901">
            <v>42.75</v>
          </cell>
          <cell r="D901">
            <v>100</v>
          </cell>
          <cell r="E901" t="str">
            <v>KS</v>
          </cell>
          <cell r="F901">
            <v>4275</v>
          </cell>
        </row>
        <row r="902">
          <cell r="A902">
            <v>1481711</v>
          </cell>
          <cell r="B902" t="str">
            <v>Nosníková spona...TKR 9</v>
          </cell>
          <cell r="C902">
            <v>50.59</v>
          </cell>
          <cell r="D902">
            <v>100</v>
          </cell>
          <cell r="E902" t="str">
            <v>KS</v>
          </cell>
          <cell r="F902">
            <v>5059</v>
          </cell>
        </row>
        <row r="903">
          <cell r="A903">
            <v>1481746</v>
          </cell>
          <cell r="B903" t="str">
            <v>Nosníková spona...TKR 19</v>
          </cell>
          <cell r="C903">
            <v>53.82</v>
          </cell>
          <cell r="D903">
            <v>100</v>
          </cell>
          <cell r="E903" t="str">
            <v>KS</v>
          </cell>
          <cell r="F903">
            <v>5382</v>
          </cell>
        </row>
        <row r="904">
          <cell r="A904">
            <v>1482068</v>
          </cell>
          <cell r="B904" t="str">
            <v>Nosníková spona...TKR  13-6</v>
          </cell>
          <cell r="C904">
            <v>47.71</v>
          </cell>
          <cell r="D904">
            <v>100</v>
          </cell>
          <cell r="E904" t="str">
            <v>KS</v>
          </cell>
          <cell r="F904">
            <v>4771</v>
          </cell>
        </row>
        <row r="905">
          <cell r="A905">
            <v>1482076</v>
          </cell>
          <cell r="B905" t="str">
            <v>Nosníková spona...TKR  13-8</v>
          </cell>
          <cell r="C905">
            <v>47.71</v>
          </cell>
          <cell r="D905">
            <v>100</v>
          </cell>
          <cell r="E905" t="str">
            <v>KS</v>
          </cell>
          <cell r="F905">
            <v>4771</v>
          </cell>
        </row>
        <row r="906">
          <cell r="A906">
            <v>1482084</v>
          </cell>
          <cell r="B906" t="str">
            <v>Nosníková spona...TKR 13-10</v>
          </cell>
          <cell r="C906">
            <v>47.71</v>
          </cell>
          <cell r="D906">
            <v>100</v>
          </cell>
          <cell r="E906" t="str">
            <v>KS</v>
          </cell>
          <cell r="F906">
            <v>4771</v>
          </cell>
        </row>
        <row r="907">
          <cell r="A907">
            <v>1482114</v>
          </cell>
          <cell r="B907" t="str">
            <v>Nosníková spona...TKR  19-6</v>
          </cell>
          <cell r="C907">
            <v>51.12</v>
          </cell>
          <cell r="D907">
            <v>100</v>
          </cell>
          <cell r="E907" t="str">
            <v>KS</v>
          </cell>
          <cell r="F907">
            <v>5112</v>
          </cell>
        </row>
        <row r="908">
          <cell r="A908">
            <v>1482122</v>
          </cell>
          <cell r="B908" t="str">
            <v>Nosníková spona...TKR  19-8</v>
          </cell>
          <cell r="C908">
            <v>50.24</v>
          </cell>
          <cell r="D908">
            <v>100</v>
          </cell>
          <cell r="E908" t="str">
            <v>KS</v>
          </cell>
          <cell r="F908">
            <v>5024</v>
          </cell>
        </row>
        <row r="909">
          <cell r="A909">
            <v>1482408</v>
          </cell>
          <cell r="B909" t="str">
            <v>Nosníková spona...TKC  6-20</v>
          </cell>
          <cell r="C909">
            <v>53.01</v>
          </cell>
          <cell r="D909">
            <v>100</v>
          </cell>
          <cell r="E909" t="str">
            <v>KS</v>
          </cell>
          <cell r="F909">
            <v>5301</v>
          </cell>
        </row>
        <row r="910">
          <cell r="A910">
            <v>1482416</v>
          </cell>
          <cell r="B910" t="str">
            <v>Nosníková spona...TKC  6-25</v>
          </cell>
          <cell r="C910">
            <v>51.99</v>
          </cell>
          <cell r="D910">
            <v>100</v>
          </cell>
          <cell r="E910" t="str">
            <v>KS</v>
          </cell>
          <cell r="F910">
            <v>5199</v>
          </cell>
        </row>
        <row r="911">
          <cell r="A911">
            <v>1482467</v>
          </cell>
          <cell r="B911" t="str">
            <v>Nosníková spona...TKC 13-20</v>
          </cell>
          <cell r="C911">
            <v>60.63</v>
          </cell>
          <cell r="D911">
            <v>100</v>
          </cell>
          <cell r="E911" t="str">
            <v>KS</v>
          </cell>
          <cell r="F911">
            <v>6063</v>
          </cell>
        </row>
        <row r="912">
          <cell r="A912">
            <v>1482475</v>
          </cell>
          <cell r="B912" t="str">
            <v>Nosníková spona TKC 13-25...TKC  9-25</v>
          </cell>
          <cell r="C912">
            <v>58.43</v>
          </cell>
          <cell r="D912">
            <v>100</v>
          </cell>
          <cell r="E912" t="str">
            <v>KS</v>
          </cell>
          <cell r="F912">
            <v>5843</v>
          </cell>
        </row>
        <row r="913">
          <cell r="A913">
            <v>1482483</v>
          </cell>
          <cell r="B913" t="str">
            <v>Nosníková spona...TKC 13-32</v>
          </cell>
          <cell r="C913">
            <v>58.13</v>
          </cell>
          <cell r="D913">
            <v>100</v>
          </cell>
          <cell r="E913" t="str">
            <v>KS</v>
          </cell>
          <cell r="F913">
            <v>5813</v>
          </cell>
        </row>
        <row r="914">
          <cell r="A914">
            <v>1482602</v>
          </cell>
          <cell r="B914" t="str">
            <v>Nosníková spona...TKC 19-20</v>
          </cell>
          <cell r="C914">
            <v>58.02</v>
          </cell>
          <cell r="D914">
            <v>100</v>
          </cell>
          <cell r="E914" t="str">
            <v>KS</v>
          </cell>
          <cell r="F914">
            <v>5802</v>
          </cell>
        </row>
        <row r="915">
          <cell r="A915">
            <v>1482610</v>
          </cell>
          <cell r="B915" t="str">
            <v>Nosníková spona...TKC 19-25</v>
          </cell>
          <cell r="C915">
            <v>59.61</v>
          </cell>
          <cell r="D915">
            <v>100</v>
          </cell>
          <cell r="E915" t="str">
            <v>KS</v>
          </cell>
          <cell r="F915">
            <v>5961</v>
          </cell>
        </row>
        <row r="916">
          <cell r="A916">
            <v>1482629</v>
          </cell>
          <cell r="B916" t="str">
            <v>Nosníková spona...TKC 19-32</v>
          </cell>
          <cell r="C916">
            <v>59.49</v>
          </cell>
          <cell r="D916">
            <v>100</v>
          </cell>
          <cell r="E916" t="str">
            <v>KS</v>
          </cell>
          <cell r="F916">
            <v>5949</v>
          </cell>
        </row>
        <row r="917">
          <cell r="A917">
            <v>1483013</v>
          </cell>
          <cell r="B917" t="str">
            <v>Nosníková spona...TKS  6-25</v>
          </cell>
          <cell r="C917">
            <v>54.4</v>
          </cell>
          <cell r="D917">
            <v>100</v>
          </cell>
          <cell r="E917" t="str">
            <v>KS</v>
          </cell>
          <cell r="F917">
            <v>5440</v>
          </cell>
        </row>
        <row r="918">
          <cell r="A918">
            <v>1483021</v>
          </cell>
          <cell r="B918" t="str">
            <v>Nosníková spona...TKS  6-32</v>
          </cell>
          <cell r="C918">
            <v>61.89</v>
          </cell>
          <cell r="D918">
            <v>100</v>
          </cell>
          <cell r="E918" t="str">
            <v>KS</v>
          </cell>
          <cell r="F918">
            <v>6189</v>
          </cell>
        </row>
        <row r="919">
          <cell r="A919">
            <v>1483048</v>
          </cell>
          <cell r="B919" t="str">
            <v>Nosníková spona...TKS  6-37</v>
          </cell>
          <cell r="C919">
            <v>65.75</v>
          </cell>
          <cell r="D919">
            <v>100</v>
          </cell>
          <cell r="E919" t="str">
            <v>KS</v>
          </cell>
          <cell r="F919">
            <v>6575</v>
          </cell>
        </row>
        <row r="920">
          <cell r="A920">
            <v>1483056</v>
          </cell>
          <cell r="B920" t="str">
            <v>Nosníková spona...TKS  6-42</v>
          </cell>
          <cell r="C920">
            <v>82.74</v>
          </cell>
          <cell r="D920">
            <v>100</v>
          </cell>
          <cell r="E920" t="str">
            <v>KS</v>
          </cell>
          <cell r="F920">
            <v>8274</v>
          </cell>
        </row>
        <row r="921">
          <cell r="A921">
            <v>1483102</v>
          </cell>
          <cell r="B921" t="str">
            <v>Nosníková spona...TKS 13-25</v>
          </cell>
          <cell r="C921">
            <v>66.12</v>
          </cell>
          <cell r="D921">
            <v>100</v>
          </cell>
          <cell r="E921" t="str">
            <v>KS</v>
          </cell>
          <cell r="F921">
            <v>6612</v>
          </cell>
        </row>
        <row r="922">
          <cell r="A922">
            <v>1483110</v>
          </cell>
          <cell r="B922" t="str">
            <v>Nosníková spona...TKS 13-32</v>
          </cell>
          <cell r="C922">
            <v>69.88</v>
          </cell>
          <cell r="D922">
            <v>100</v>
          </cell>
          <cell r="E922" t="str">
            <v>KS</v>
          </cell>
          <cell r="F922">
            <v>6988</v>
          </cell>
        </row>
        <row r="923">
          <cell r="A923">
            <v>1483129</v>
          </cell>
          <cell r="B923" t="str">
            <v>Nosníková spona...TKS 13-37</v>
          </cell>
          <cell r="C923">
            <v>73.12</v>
          </cell>
          <cell r="D923">
            <v>100</v>
          </cell>
          <cell r="E923" t="str">
            <v>KS</v>
          </cell>
          <cell r="F923">
            <v>7312</v>
          </cell>
        </row>
        <row r="924">
          <cell r="A924">
            <v>1483137</v>
          </cell>
          <cell r="B924" t="str">
            <v>Nosníková spona...TKS 13-42</v>
          </cell>
          <cell r="C924">
            <v>81.599999999999994</v>
          </cell>
          <cell r="D924">
            <v>100</v>
          </cell>
          <cell r="E924" t="str">
            <v>KS</v>
          </cell>
          <cell r="F924">
            <v>8160</v>
          </cell>
        </row>
        <row r="925">
          <cell r="A925">
            <v>1483307</v>
          </cell>
          <cell r="B925" t="str">
            <v>Nosníková spona...TKS 19-25</v>
          </cell>
          <cell r="C925">
            <v>71.05</v>
          </cell>
          <cell r="D925">
            <v>100</v>
          </cell>
          <cell r="E925" t="str">
            <v>KS</v>
          </cell>
          <cell r="F925">
            <v>7105</v>
          </cell>
        </row>
        <row r="926">
          <cell r="A926">
            <v>1483315</v>
          </cell>
          <cell r="B926" t="str">
            <v>Nosníková spona...TKS 19-32</v>
          </cell>
          <cell r="C926">
            <v>70.03</v>
          </cell>
          <cell r="D926">
            <v>100</v>
          </cell>
          <cell r="E926" t="str">
            <v>KS</v>
          </cell>
          <cell r="F926">
            <v>7003</v>
          </cell>
        </row>
        <row r="927">
          <cell r="A927">
            <v>1483323</v>
          </cell>
          <cell r="B927" t="str">
            <v>Nosníková spona...TKS 19-37</v>
          </cell>
          <cell r="C927">
            <v>72.8</v>
          </cell>
          <cell r="D927">
            <v>100</v>
          </cell>
          <cell r="E927" t="str">
            <v>KS</v>
          </cell>
          <cell r="F927">
            <v>7280</v>
          </cell>
        </row>
        <row r="928">
          <cell r="A928">
            <v>1483447</v>
          </cell>
          <cell r="B928" t="str">
            <v>Nosníková spona...TKG  7-6</v>
          </cell>
          <cell r="C928">
            <v>49.41</v>
          </cell>
          <cell r="D928">
            <v>100</v>
          </cell>
          <cell r="E928" t="str">
            <v>KS</v>
          </cell>
          <cell r="F928">
            <v>4941</v>
          </cell>
        </row>
        <row r="929">
          <cell r="A929">
            <v>1483455</v>
          </cell>
          <cell r="B929" t="str">
            <v>Nosníková spona...TKG 13-6</v>
          </cell>
          <cell r="C929">
            <v>53.18</v>
          </cell>
          <cell r="D929">
            <v>100</v>
          </cell>
          <cell r="E929" t="str">
            <v>KS</v>
          </cell>
          <cell r="F929">
            <v>5318</v>
          </cell>
        </row>
        <row r="930">
          <cell r="A930">
            <v>1483463</v>
          </cell>
          <cell r="B930" t="str">
            <v>Nosníková spona...TKG 19-6</v>
          </cell>
          <cell r="C930">
            <v>64.94</v>
          </cell>
          <cell r="D930">
            <v>100</v>
          </cell>
          <cell r="E930" t="str">
            <v>KS</v>
          </cell>
          <cell r="F930">
            <v>6494</v>
          </cell>
        </row>
        <row r="931">
          <cell r="A931">
            <v>1483579</v>
          </cell>
          <cell r="B931" t="str">
            <v>Nosníková spona...TKI  7-6</v>
          </cell>
          <cell r="C931">
            <v>34.880000000000003</v>
          </cell>
          <cell r="D931">
            <v>100</v>
          </cell>
          <cell r="E931" t="str">
            <v>KS</v>
          </cell>
          <cell r="F931">
            <v>3488</v>
          </cell>
        </row>
        <row r="932">
          <cell r="A932">
            <v>1483587</v>
          </cell>
          <cell r="B932" t="str">
            <v>Nosníková spona...TKI 13-6</v>
          </cell>
          <cell r="C932">
            <v>39.33</v>
          </cell>
          <cell r="D932">
            <v>100</v>
          </cell>
          <cell r="E932" t="str">
            <v>KS</v>
          </cell>
          <cell r="F932">
            <v>3933</v>
          </cell>
        </row>
        <row r="933">
          <cell r="A933">
            <v>1483595</v>
          </cell>
          <cell r="B933" t="str">
            <v>Nosníková spona...TKI 19-6</v>
          </cell>
          <cell r="C933">
            <v>45.47</v>
          </cell>
          <cell r="D933">
            <v>100</v>
          </cell>
          <cell r="E933" t="str">
            <v>KS</v>
          </cell>
          <cell r="F933">
            <v>4547</v>
          </cell>
        </row>
        <row r="934">
          <cell r="A934">
            <v>1484001</v>
          </cell>
          <cell r="B934" t="str">
            <v>Nosníková spona...TKCU 7-20</v>
          </cell>
          <cell r="C934">
            <v>62.71</v>
          </cell>
          <cell r="D934">
            <v>100</v>
          </cell>
          <cell r="E934" t="str">
            <v>KS</v>
          </cell>
          <cell r="F934">
            <v>6271</v>
          </cell>
        </row>
        <row r="935">
          <cell r="A935">
            <v>1484028</v>
          </cell>
          <cell r="B935" t="str">
            <v>Nosníková spona...TKCU 7-25</v>
          </cell>
          <cell r="C935">
            <v>65.959999999999994</v>
          </cell>
          <cell r="D935">
            <v>100</v>
          </cell>
          <cell r="E935" t="str">
            <v>KS</v>
          </cell>
          <cell r="F935">
            <v>6596</v>
          </cell>
        </row>
        <row r="936">
          <cell r="A936">
            <v>1484036</v>
          </cell>
          <cell r="B936" t="str">
            <v>Nosníková spona...TKCU 7-32</v>
          </cell>
          <cell r="C936">
            <v>64.12</v>
          </cell>
          <cell r="D936">
            <v>100</v>
          </cell>
          <cell r="E936" t="str">
            <v>KS</v>
          </cell>
          <cell r="F936">
            <v>6412</v>
          </cell>
        </row>
        <row r="937">
          <cell r="A937">
            <v>1484079</v>
          </cell>
          <cell r="B937" t="str">
            <v>Nosníková spona...TKCU13-20</v>
          </cell>
          <cell r="C937">
            <v>69.72</v>
          </cell>
          <cell r="D937">
            <v>100</v>
          </cell>
          <cell r="E937" t="str">
            <v>KS</v>
          </cell>
          <cell r="F937">
            <v>6972</v>
          </cell>
        </row>
        <row r="938">
          <cell r="A938">
            <v>1484087</v>
          </cell>
          <cell r="B938" t="str">
            <v>Nosníková spona...TKCU13-25</v>
          </cell>
          <cell r="C938">
            <v>73.12</v>
          </cell>
          <cell r="D938">
            <v>100</v>
          </cell>
          <cell r="E938" t="str">
            <v>KS</v>
          </cell>
          <cell r="F938">
            <v>7312</v>
          </cell>
        </row>
        <row r="939">
          <cell r="A939">
            <v>1484095</v>
          </cell>
          <cell r="B939" t="str">
            <v>Nosníková spona...TKCU13-32</v>
          </cell>
          <cell r="C939">
            <v>65.349999999999994</v>
          </cell>
          <cell r="D939">
            <v>100</v>
          </cell>
          <cell r="E939" t="str">
            <v>KS</v>
          </cell>
          <cell r="F939">
            <v>6535</v>
          </cell>
        </row>
        <row r="940">
          <cell r="A940">
            <v>1484133</v>
          </cell>
          <cell r="B940" t="str">
            <v>Nosníková spona...TKCU19-20</v>
          </cell>
          <cell r="C940">
            <v>88.14</v>
          </cell>
          <cell r="D940">
            <v>100</v>
          </cell>
          <cell r="E940" t="str">
            <v>KS</v>
          </cell>
          <cell r="F940">
            <v>8814</v>
          </cell>
        </row>
        <row r="941">
          <cell r="A941">
            <v>1484141</v>
          </cell>
          <cell r="B941" t="str">
            <v>Nosníková spona...TKCU19-25</v>
          </cell>
          <cell r="C941">
            <v>94.62</v>
          </cell>
          <cell r="D941">
            <v>100</v>
          </cell>
          <cell r="E941" t="str">
            <v>KS</v>
          </cell>
          <cell r="F941">
            <v>9462</v>
          </cell>
        </row>
        <row r="942">
          <cell r="A942">
            <v>1484168</v>
          </cell>
          <cell r="B942" t="str">
            <v>Nosníková spona...TKCU19-32</v>
          </cell>
          <cell r="C942">
            <v>90.21</v>
          </cell>
          <cell r="D942">
            <v>100</v>
          </cell>
          <cell r="E942" t="str">
            <v>KS</v>
          </cell>
          <cell r="F942">
            <v>9021</v>
          </cell>
        </row>
        <row r="943">
          <cell r="A943">
            <v>1484303</v>
          </cell>
          <cell r="B943" t="str">
            <v>Nosníková spona...TKSU 7-25</v>
          </cell>
          <cell r="C943">
            <v>69.03</v>
          </cell>
          <cell r="D943">
            <v>100</v>
          </cell>
          <cell r="E943" t="str">
            <v>KS</v>
          </cell>
          <cell r="F943">
            <v>6903</v>
          </cell>
        </row>
        <row r="944">
          <cell r="A944">
            <v>1484311</v>
          </cell>
          <cell r="B944" t="str">
            <v>Nosníková spona...TKSU 7-32</v>
          </cell>
          <cell r="C944">
            <v>71.760000000000005</v>
          </cell>
          <cell r="D944">
            <v>100</v>
          </cell>
          <cell r="E944" t="str">
            <v>KS</v>
          </cell>
          <cell r="F944">
            <v>7176</v>
          </cell>
        </row>
        <row r="945">
          <cell r="A945">
            <v>1484338</v>
          </cell>
          <cell r="B945" t="str">
            <v>Nosníková spona...TKSU 7-37</v>
          </cell>
          <cell r="C945">
            <v>84.98</v>
          </cell>
          <cell r="D945">
            <v>100</v>
          </cell>
          <cell r="E945" t="str">
            <v>KS</v>
          </cell>
          <cell r="F945">
            <v>8498</v>
          </cell>
        </row>
        <row r="946">
          <cell r="A946">
            <v>1484346</v>
          </cell>
          <cell r="B946" t="str">
            <v>Nosníková spona...TKSU 7-42</v>
          </cell>
          <cell r="C946">
            <v>81.53</v>
          </cell>
          <cell r="D946">
            <v>100</v>
          </cell>
          <cell r="E946" t="str">
            <v>KS</v>
          </cell>
          <cell r="F946">
            <v>8153</v>
          </cell>
        </row>
        <row r="947">
          <cell r="A947">
            <v>1484400</v>
          </cell>
          <cell r="B947" t="str">
            <v>Nosníková spona...TKSU13-25</v>
          </cell>
          <cell r="C947">
            <v>72.13</v>
          </cell>
          <cell r="D947">
            <v>100</v>
          </cell>
          <cell r="E947" t="str">
            <v>KS</v>
          </cell>
          <cell r="F947">
            <v>7213</v>
          </cell>
        </row>
        <row r="948">
          <cell r="A948">
            <v>1484419</v>
          </cell>
          <cell r="B948" t="str">
            <v>Nosníková spona...TKSU13-32</v>
          </cell>
          <cell r="C948">
            <v>70.959999999999994</v>
          </cell>
          <cell r="D948">
            <v>100</v>
          </cell>
          <cell r="E948" t="str">
            <v>KS</v>
          </cell>
          <cell r="F948">
            <v>7096</v>
          </cell>
        </row>
        <row r="949">
          <cell r="A949">
            <v>1484427</v>
          </cell>
          <cell r="B949" t="str">
            <v>Nosníková spona...TKSU13-37</v>
          </cell>
          <cell r="C949">
            <v>83.04</v>
          </cell>
          <cell r="D949">
            <v>100</v>
          </cell>
          <cell r="E949" t="str">
            <v>KS</v>
          </cell>
          <cell r="F949">
            <v>8304</v>
          </cell>
        </row>
        <row r="950">
          <cell r="A950">
            <v>1484435</v>
          </cell>
          <cell r="B950" t="str">
            <v>Nosníková spona...TKSU13-42</v>
          </cell>
          <cell r="C950">
            <v>99.64</v>
          </cell>
          <cell r="D950">
            <v>100</v>
          </cell>
          <cell r="E950" t="str">
            <v>KS</v>
          </cell>
          <cell r="F950">
            <v>9964</v>
          </cell>
        </row>
        <row r="951">
          <cell r="A951">
            <v>1484508</v>
          </cell>
          <cell r="B951" t="str">
            <v>Nosníková spona...TKSU19-25</v>
          </cell>
          <cell r="C951">
            <v>77.47</v>
          </cell>
          <cell r="D951">
            <v>100</v>
          </cell>
          <cell r="E951" t="str">
            <v>KS</v>
          </cell>
          <cell r="F951">
            <v>7747</v>
          </cell>
        </row>
        <row r="952">
          <cell r="A952">
            <v>1484516</v>
          </cell>
          <cell r="B952" t="str">
            <v>Nosníková spona...TKSU19-32</v>
          </cell>
          <cell r="C952">
            <v>80.91</v>
          </cell>
          <cell r="D952">
            <v>100</v>
          </cell>
          <cell r="E952" t="str">
            <v>KS</v>
          </cell>
          <cell r="F952">
            <v>8091</v>
          </cell>
        </row>
        <row r="953">
          <cell r="A953">
            <v>1484524</v>
          </cell>
          <cell r="B953" t="str">
            <v>Nosníková spona...TKSU19-37</v>
          </cell>
          <cell r="C953">
            <v>88.87</v>
          </cell>
          <cell r="D953">
            <v>100</v>
          </cell>
          <cell r="E953" t="str">
            <v>KS</v>
          </cell>
          <cell r="F953">
            <v>8887</v>
          </cell>
        </row>
        <row r="954">
          <cell r="A954">
            <v>1484702</v>
          </cell>
          <cell r="B954" t="str">
            <v>Nosníková svorka šroubovací...TK 213</v>
          </cell>
          <cell r="C954">
            <v>64.260000000000005</v>
          </cell>
          <cell r="D954">
            <v>100</v>
          </cell>
          <cell r="E954" t="str">
            <v>KS</v>
          </cell>
          <cell r="F954">
            <v>6426</v>
          </cell>
        </row>
        <row r="955">
          <cell r="A955">
            <v>1484818</v>
          </cell>
          <cell r="B955" t="str">
            <v>Nosníková svorka šroubovací...TKS213-25</v>
          </cell>
          <cell r="C955">
            <v>111.21</v>
          </cell>
          <cell r="D955">
            <v>100</v>
          </cell>
          <cell r="E955" t="str">
            <v>KS</v>
          </cell>
          <cell r="F955">
            <v>11121</v>
          </cell>
        </row>
        <row r="956">
          <cell r="A956">
            <v>1484826</v>
          </cell>
          <cell r="B956" t="str">
            <v>Nosníková svorka šroubovací...TKS213-32</v>
          </cell>
          <cell r="C956">
            <v>108.02</v>
          </cell>
          <cell r="D956">
            <v>100</v>
          </cell>
          <cell r="E956" t="str">
            <v>KS</v>
          </cell>
          <cell r="F956">
            <v>10802</v>
          </cell>
        </row>
        <row r="957">
          <cell r="A957">
            <v>1484834</v>
          </cell>
          <cell r="B957" t="str">
            <v>Nosníková svorka šroubovací...TKS213-37</v>
          </cell>
          <cell r="C957">
            <v>121.27</v>
          </cell>
          <cell r="D957">
            <v>100</v>
          </cell>
          <cell r="E957" t="str">
            <v>KS</v>
          </cell>
          <cell r="F957">
            <v>12127</v>
          </cell>
        </row>
        <row r="958">
          <cell r="A958">
            <v>1484842</v>
          </cell>
          <cell r="B958" t="str">
            <v>Nosníková svorka šroubovací...TKS213-42</v>
          </cell>
          <cell r="C958">
            <v>110.35</v>
          </cell>
          <cell r="D958">
            <v>100</v>
          </cell>
          <cell r="E958" t="str">
            <v>KS</v>
          </cell>
          <cell r="F958">
            <v>11035</v>
          </cell>
        </row>
        <row r="959">
          <cell r="A959">
            <v>1485105</v>
          </cell>
          <cell r="B959" t="str">
            <v>Nosníková spona...TKL 4</v>
          </cell>
          <cell r="C959">
            <v>24.51</v>
          </cell>
          <cell r="D959">
            <v>100</v>
          </cell>
          <cell r="E959" t="str">
            <v>KS</v>
          </cell>
          <cell r="F959">
            <v>2451</v>
          </cell>
        </row>
        <row r="960">
          <cell r="A960">
            <v>1485113</v>
          </cell>
          <cell r="B960" t="str">
            <v>Nosníková spona...TKL 6</v>
          </cell>
          <cell r="C960">
            <v>22.18</v>
          </cell>
          <cell r="D960">
            <v>100</v>
          </cell>
          <cell r="E960" t="str">
            <v>KS</v>
          </cell>
          <cell r="F960">
            <v>2218</v>
          </cell>
        </row>
        <row r="961">
          <cell r="A961">
            <v>1486306</v>
          </cell>
          <cell r="B961" t="str">
            <v>Příchytka trubková...S 25</v>
          </cell>
          <cell r="C961">
            <v>27.88</v>
          </cell>
          <cell r="D961">
            <v>100</v>
          </cell>
          <cell r="E961" t="str">
            <v>KS</v>
          </cell>
          <cell r="F961">
            <v>2788</v>
          </cell>
        </row>
        <row r="962">
          <cell r="A962">
            <v>1486314</v>
          </cell>
          <cell r="B962" t="str">
            <v>Příchytka trubková...S 32</v>
          </cell>
          <cell r="C962">
            <v>26.25</v>
          </cell>
          <cell r="D962">
            <v>100</v>
          </cell>
          <cell r="E962" t="str">
            <v>KS</v>
          </cell>
          <cell r="F962">
            <v>2625</v>
          </cell>
        </row>
        <row r="963">
          <cell r="A963">
            <v>1486322</v>
          </cell>
          <cell r="B963" t="str">
            <v>Příchytka trubková...S 37</v>
          </cell>
          <cell r="C963">
            <v>36.090000000000003</v>
          </cell>
          <cell r="D963">
            <v>100</v>
          </cell>
          <cell r="E963" t="str">
            <v>KS</v>
          </cell>
          <cell r="F963">
            <v>3609</v>
          </cell>
        </row>
        <row r="964">
          <cell r="A964">
            <v>1486608</v>
          </cell>
          <cell r="B964" t="str">
            <v>Příchytka...TKD- 9</v>
          </cell>
          <cell r="C964">
            <v>33.130000000000003</v>
          </cell>
          <cell r="D964">
            <v>100</v>
          </cell>
          <cell r="E964" t="str">
            <v>KS</v>
          </cell>
          <cell r="F964">
            <v>3313</v>
          </cell>
        </row>
        <row r="965">
          <cell r="A965">
            <v>1486616</v>
          </cell>
          <cell r="B965" t="str">
            <v>Příchytka...TKD-16</v>
          </cell>
          <cell r="C965">
            <v>37.75</v>
          </cell>
          <cell r="D965">
            <v>100</v>
          </cell>
          <cell r="E965" t="str">
            <v>KS</v>
          </cell>
          <cell r="F965">
            <v>3775</v>
          </cell>
        </row>
        <row r="966">
          <cell r="A966">
            <v>1486624</v>
          </cell>
          <cell r="B966" t="str">
            <v>Příchytka...TKD-25</v>
          </cell>
          <cell r="C966">
            <v>39.15</v>
          </cell>
          <cell r="D966">
            <v>100</v>
          </cell>
          <cell r="E966" t="str">
            <v>KS</v>
          </cell>
          <cell r="F966">
            <v>3915</v>
          </cell>
        </row>
        <row r="967">
          <cell r="A967">
            <v>1486632</v>
          </cell>
          <cell r="B967" t="str">
            <v>Příchytka...TKD-38</v>
          </cell>
          <cell r="C967">
            <v>40.68</v>
          </cell>
          <cell r="D967">
            <v>100</v>
          </cell>
          <cell r="E967" t="str">
            <v>KS</v>
          </cell>
          <cell r="F967">
            <v>4068</v>
          </cell>
        </row>
        <row r="968">
          <cell r="A968">
            <v>1486675</v>
          </cell>
          <cell r="B968" t="str">
            <v>Pojistná matice...TKD-G</v>
          </cell>
          <cell r="C968">
            <v>13.84</v>
          </cell>
          <cell r="D968">
            <v>100</v>
          </cell>
          <cell r="E968" t="str">
            <v>KS</v>
          </cell>
          <cell r="F968">
            <v>1384</v>
          </cell>
        </row>
        <row r="969">
          <cell r="A969">
            <v>1486861</v>
          </cell>
          <cell r="B969" t="str">
            <v>Závěs do profil. stropu...TKT</v>
          </cell>
          <cell r="C969">
            <v>25.41</v>
          </cell>
          <cell r="D969">
            <v>100</v>
          </cell>
          <cell r="E969" t="str">
            <v>KS</v>
          </cell>
          <cell r="F969">
            <v>2541</v>
          </cell>
        </row>
        <row r="970">
          <cell r="A970">
            <v>1487035</v>
          </cell>
          <cell r="B970" t="str">
            <v>nosníková svorka...TKCI 5-14</v>
          </cell>
          <cell r="C970">
            <v>9.59</v>
          </cell>
          <cell r="D970">
            <v>100</v>
          </cell>
          <cell r="E970" t="str">
            <v>KS</v>
          </cell>
          <cell r="F970">
            <v>959</v>
          </cell>
        </row>
        <row r="971">
          <cell r="A971">
            <v>1487043</v>
          </cell>
          <cell r="B971" t="str">
            <v>nosníková svorka...TKCI 5-18</v>
          </cell>
          <cell r="C971">
            <v>8.4700000000000006</v>
          </cell>
          <cell r="D971">
            <v>100</v>
          </cell>
          <cell r="E971" t="str">
            <v>KS</v>
          </cell>
          <cell r="F971">
            <v>847</v>
          </cell>
        </row>
        <row r="972">
          <cell r="A972">
            <v>1487078</v>
          </cell>
          <cell r="B972" t="str">
            <v>nosníková svorka...TKCI 5-32</v>
          </cell>
          <cell r="C972">
            <v>10</v>
          </cell>
          <cell r="D972">
            <v>100</v>
          </cell>
          <cell r="E972" t="str">
            <v>KS</v>
          </cell>
          <cell r="F972">
            <v>1000</v>
          </cell>
        </row>
        <row r="973">
          <cell r="A973">
            <v>1487205</v>
          </cell>
          <cell r="B973" t="str">
            <v>nosníková svorka...TKCI 7- 7</v>
          </cell>
          <cell r="C973">
            <v>7.35</v>
          </cell>
          <cell r="D973">
            <v>100</v>
          </cell>
          <cell r="E973" t="str">
            <v>KS</v>
          </cell>
          <cell r="F973">
            <v>735</v>
          </cell>
        </row>
        <row r="974">
          <cell r="A974">
            <v>1487213</v>
          </cell>
          <cell r="B974" t="str">
            <v>nosníková svorka...TKCI 7- 9</v>
          </cell>
          <cell r="C974">
            <v>8.15</v>
          </cell>
          <cell r="D974">
            <v>100</v>
          </cell>
          <cell r="E974" t="str">
            <v>KS</v>
          </cell>
          <cell r="F974">
            <v>815</v>
          </cell>
        </row>
        <row r="975">
          <cell r="A975">
            <v>1487221</v>
          </cell>
          <cell r="B975" t="str">
            <v>nosníková svorka...TKCI 7-11</v>
          </cell>
          <cell r="C975">
            <v>8.02</v>
          </cell>
          <cell r="D975">
            <v>100</v>
          </cell>
          <cell r="E975" t="str">
            <v>KS</v>
          </cell>
          <cell r="F975">
            <v>802</v>
          </cell>
        </row>
        <row r="976">
          <cell r="A976">
            <v>1487248</v>
          </cell>
          <cell r="B976" t="str">
            <v>nosníková svorka...TKCI 7-14</v>
          </cell>
          <cell r="C976">
            <v>7.81</v>
          </cell>
          <cell r="D976">
            <v>100</v>
          </cell>
          <cell r="E976" t="str">
            <v>KS</v>
          </cell>
          <cell r="F976">
            <v>781</v>
          </cell>
        </row>
        <row r="977">
          <cell r="A977">
            <v>1487256</v>
          </cell>
          <cell r="B977" t="str">
            <v>nosníková svorka...TKCI 7-18</v>
          </cell>
          <cell r="C977">
            <v>8.1999999999999993</v>
          </cell>
          <cell r="D977">
            <v>100</v>
          </cell>
          <cell r="E977" t="str">
            <v>KS</v>
          </cell>
          <cell r="F977">
            <v>820</v>
          </cell>
        </row>
        <row r="978">
          <cell r="A978">
            <v>1487264</v>
          </cell>
          <cell r="B978" t="str">
            <v>nosníková svorka...TKCI 7-24</v>
          </cell>
          <cell r="C978">
            <v>9.34</v>
          </cell>
          <cell r="D978">
            <v>100</v>
          </cell>
          <cell r="E978" t="str">
            <v>KS</v>
          </cell>
          <cell r="F978">
            <v>934</v>
          </cell>
        </row>
        <row r="979">
          <cell r="A979">
            <v>1487418</v>
          </cell>
          <cell r="B979" t="str">
            <v>nosníková svorka...TKCI12- 7</v>
          </cell>
          <cell r="C979">
            <v>7.65</v>
          </cell>
          <cell r="D979">
            <v>100</v>
          </cell>
          <cell r="E979" t="str">
            <v>KS</v>
          </cell>
          <cell r="F979">
            <v>765</v>
          </cell>
        </row>
        <row r="980">
          <cell r="A980">
            <v>1487426</v>
          </cell>
          <cell r="B980" t="str">
            <v>nosníková svorka...TKCI12- 9</v>
          </cell>
          <cell r="C980">
            <v>7.56</v>
          </cell>
          <cell r="D980">
            <v>100</v>
          </cell>
          <cell r="E980" t="str">
            <v>KS</v>
          </cell>
          <cell r="F980">
            <v>756</v>
          </cell>
        </row>
        <row r="981">
          <cell r="A981">
            <v>1487434</v>
          </cell>
          <cell r="B981" t="str">
            <v>nosníková svorka...TKCI12-11</v>
          </cell>
          <cell r="C981">
            <v>7.68</v>
          </cell>
          <cell r="D981">
            <v>100</v>
          </cell>
          <cell r="E981" t="str">
            <v>KS</v>
          </cell>
          <cell r="F981">
            <v>768</v>
          </cell>
        </row>
        <row r="982">
          <cell r="A982">
            <v>1487496</v>
          </cell>
          <cell r="B982" t="str">
            <v>Upínací díl pro TKCI...TKCI-A</v>
          </cell>
          <cell r="C982">
            <v>32.520000000000003</v>
          </cell>
          <cell r="D982">
            <v>100</v>
          </cell>
          <cell r="E982" t="str">
            <v>KS</v>
          </cell>
          <cell r="F982">
            <v>3252</v>
          </cell>
        </row>
        <row r="983">
          <cell r="A983">
            <v>1487512</v>
          </cell>
          <cell r="B983" t="str">
            <v>....TKCI 4-24</v>
          </cell>
          <cell r="C983">
            <v>9.24</v>
          </cell>
          <cell r="D983">
            <v>100</v>
          </cell>
          <cell r="E983" t="str">
            <v>KS</v>
          </cell>
          <cell r="F983">
            <v>924</v>
          </cell>
        </row>
        <row r="984">
          <cell r="A984">
            <v>1487542</v>
          </cell>
          <cell r="B984" t="str">
            <v>Nosníková svorka...TKCI 7-24</v>
          </cell>
          <cell r="C984">
            <v>9.34</v>
          </cell>
          <cell r="D984">
            <v>100</v>
          </cell>
          <cell r="E984" t="str">
            <v>KS</v>
          </cell>
          <cell r="F984">
            <v>934</v>
          </cell>
        </row>
        <row r="985">
          <cell r="A985">
            <v>1487544</v>
          </cell>
          <cell r="B985" t="str">
            <v>Nosníková svorka...TKCI 7-30</v>
          </cell>
          <cell r="C985">
            <v>10.39</v>
          </cell>
          <cell r="D985">
            <v>100</v>
          </cell>
          <cell r="E985" t="str">
            <v>KS</v>
          </cell>
          <cell r="F985">
            <v>1039</v>
          </cell>
        </row>
        <row r="986">
          <cell r="A986">
            <v>1487570</v>
          </cell>
          <cell r="B986" t="str">
            <v>Nosníková svorka...TKCI 12-1</v>
          </cell>
          <cell r="C986">
            <v>8.6999999999999993</v>
          </cell>
          <cell r="D986">
            <v>100</v>
          </cell>
          <cell r="E986" t="str">
            <v>KS</v>
          </cell>
          <cell r="F986">
            <v>870</v>
          </cell>
        </row>
        <row r="987">
          <cell r="A987">
            <v>1487701</v>
          </cell>
          <cell r="B987" t="str">
            <v>Nosníková spona...TC 7-10</v>
          </cell>
          <cell r="C987">
            <v>21.9</v>
          </cell>
          <cell r="D987">
            <v>100</v>
          </cell>
          <cell r="E987" t="str">
            <v>KS</v>
          </cell>
          <cell r="F987">
            <v>2190</v>
          </cell>
        </row>
        <row r="988">
          <cell r="A988">
            <v>1487728</v>
          </cell>
          <cell r="B988" t="str">
            <v>Nosníková spona...TC 9-20</v>
          </cell>
          <cell r="C988">
            <v>23.15</v>
          </cell>
          <cell r="D988">
            <v>100</v>
          </cell>
          <cell r="E988" t="str">
            <v>KS</v>
          </cell>
          <cell r="F988">
            <v>2315</v>
          </cell>
        </row>
        <row r="989">
          <cell r="A989">
            <v>1488015</v>
          </cell>
          <cell r="B989" t="str">
            <v>Nosníková svorka šroubovací...FL 1</v>
          </cell>
          <cell r="C989">
            <v>68.900000000000006</v>
          </cell>
          <cell r="D989">
            <v>100</v>
          </cell>
          <cell r="E989" t="str">
            <v>KS</v>
          </cell>
          <cell r="F989">
            <v>6890</v>
          </cell>
        </row>
        <row r="990">
          <cell r="A990">
            <v>1488023</v>
          </cell>
          <cell r="B990" t="str">
            <v>Nosníková svorka šroubovací...FL 2</v>
          </cell>
          <cell r="C990">
            <v>78.23</v>
          </cell>
          <cell r="D990">
            <v>100</v>
          </cell>
          <cell r="E990" t="str">
            <v>KS</v>
          </cell>
          <cell r="F990">
            <v>7823</v>
          </cell>
        </row>
        <row r="991">
          <cell r="A991">
            <v>1488031</v>
          </cell>
          <cell r="B991" t="str">
            <v>Nosníková svorka šroubovací...FL 3</v>
          </cell>
          <cell r="C991">
            <v>121.06</v>
          </cell>
          <cell r="D991">
            <v>100</v>
          </cell>
          <cell r="E991" t="str">
            <v>KS</v>
          </cell>
          <cell r="F991">
            <v>12106</v>
          </cell>
        </row>
        <row r="992">
          <cell r="A992">
            <v>1488074</v>
          </cell>
          <cell r="B992" t="str">
            <v>Nosníková svorka šroubovací...FL1-GM 8</v>
          </cell>
          <cell r="C992">
            <v>68.88</v>
          </cell>
          <cell r="D992">
            <v>100</v>
          </cell>
          <cell r="E992" t="str">
            <v>KS</v>
          </cell>
          <cell r="F992">
            <v>6888</v>
          </cell>
        </row>
        <row r="993">
          <cell r="A993">
            <v>1488082</v>
          </cell>
          <cell r="B993" t="str">
            <v>Nosníková svorka šroubovací...FL2-GM10</v>
          </cell>
          <cell r="C993">
            <v>76.260000000000005</v>
          </cell>
          <cell r="D993">
            <v>100</v>
          </cell>
          <cell r="E993" t="str">
            <v>KS</v>
          </cell>
          <cell r="F993">
            <v>7626</v>
          </cell>
        </row>
        <row r="994">
          <cell r="A994">
            <v>1488090</v>
          </cell>
          <cell r="B994" t="str">
            <v>Nosníková svorka šroubovací...FL3-GM12</v>
          </cell>
          <cell r="C994">
            <v>112.31</v>
          </cell>
          <cell r="D994">
            <v>100</v>
          </cell>
          <cell r="E994" t="str">
            <v>KS</v>
          </cell>
          <cell r="F994">
            <v>11231</v>
          </cell>
        </row>
        <row r="995">
          <cell r="A995">
            <v>1488111</v>
          </cell>
          <cell r="B995" t="str">
            <v>Kloubová nosníková svorka...TK FL G</v>
          </cell>
          <cell r="C995">
            <v>431.91</v>
          </cell>
          <cell r="D995">
            <v>100</v>
          </cell>
          <cell r="E995" t="str">
            <v>KS</v>
          </cell>
          <cell r="F995">
            <v>43191</v>
          </cell>
        </row>
        <row r="996">
          <cell r="A996">
            <v>1488201</v>
          </cell>
          <cell r="B996" t="str">
            <v>Řetěz...K-C30</v>
          </cell>
          <cell r="C996">
            <v>56.15</v>
          </cell>
          <cell r="D996">
            <v>100</v>
          </cell>
          <cell r="E996" t="str">
            <v>M</v>
          </cell>
          <cell r="F996">
            <v>5615</v>
          </cell>
        </row>
        <row r="997">
          <cell r="A997">
            <v>1488252</v>
          </cell>
          <cell r="B997" t="str">
            <v>Hák S...SH 40</v>
          </cell>
          <cell r="C997">
            <v>8.8800000000000008</v>
          </cell>
          <cell r="D997">
            <v>100</v>
          </cell>
          <cell r="E997" t="str">
            <v>KS</v>
          </cell>
          <cell r="F997">
            <v>888</v>
          </cell>
        </row>
        <row r="998">
          <cell r="A998">
            <v>2000016</v>
          </cell>
          <cell r="B998" t="str">
            <v>Odbočná hranatá krabice...A8</v>
          </cell>
          <cell r="C998">
            <v>24.85</v>
          </cell>
          <cell r="D998">
            <v>100</v>
          </cell>
          <cell r="E998" t="str">
            <v>KS</v>
          </cell>
          <cell r="F998">
            <v>2485</v>
          </cell>
        </row>
        <row r="999">
          <cell r="A999">
            <v>2000024</v>
          </cell>
          <cell r="B999" t="str">
            <v>Odbočná hranatá krabice...A8/5 VDE</v>
          </cell>
          <cell r="C999">
            <v>50.96</v>
          </cell>
          <cell r="D999">
            <v>100</v>
          </cell>
          <cell r="E999" t="str">
            <v>KS</v>
          </cell>
          <cell r="F999">
            <v>5096</v>
          </cell>
        </row>
        <row r="1000">
          <cell r="A1000">
            <v>2000059</v>
          </cell>
          <cell r="B1000" t="str">
            <v>Odbočná hranatá krabice...A8/HF RT</v>
          </cell>
          <cell r="C1000">
            <v>43.57</v>
          </cell>
          <cell r="D1000">
            <v>100</v>
          </cell>
          <cell r="E1000" t="str">
            <v>KS</v>
          </cell>
          <cell r="F1000">
            <v>4357</v>
          </cell>
        </row>
        <row r="1001">
          <cell r="A1001">
            <v>2000075</v>
          </cell>
          <cell r="B1001" t="str">
            <v>Odbočná hranatá krabice...A8/HF</v>
          </cell>
          <cell r="C1001">
            <v>29.82</v>
          </cell>
          <cell r="D1001">
            <v>100</v>
          </cell>
          <cell r="E1001" t="str">
            <v>KS</v>
          </cell>
          <cell r="F1001">
            <v>2982</v>
          </cell>
        </row>
        <row r="1002">
          <cell r="A1002">
            <v>2000091</v>
          </cell>
          <cell r="B1002" t="str">
            <v>Odbočná hranatá krabice...A9</v>
          </cell>
          <cell r="C1002">
            <v>70.930000000000007</v>
          </cell>
          <cell r="D1002">
            <v>100</v>
          </cell>
          <cell r="E1002" t="str">
            <v>KS</v>
          </cell>
          <cell r="F1002">
            <v>7093</v>
          </cell>
        </row>
        <row r="1003">
          <cell r="A1003">
            <v>2000164</v>
          </cell>
          <cell r="B1003" t="str">
            <v>Odbočná hranatá krabice...A11/HF RT</v>
          </cell>
          <cell r="C1003">
            <v>61.91</v>
          </cell>
          <cell r="D1003">
            <v>100</v>
          </cell>
          <cell r="E1003" t="str">
            <v>KS</v>
          </cell>
          <cell r="F1003">
            <v>6191</v>
          </cell>
        </row>
        <row r="1004">
          <cell r="A1004">
            <v>2000180</v>
          </cell>
          <cell r="B1004" t="str">
            <v>Odbočná hranatá krabice...A11/HF</v>
          </cell>
          <cell r="C1004">
            <v>31.85</v>
          </cell>
          <cell r="D1004">
            <v>100</v>
          </cell>
          <cell r="E1004" t="str">
            <v>KS</v>
          </cell>
          <cell r="F1004">
            <v>3185</v>
          </cell>
        </row>
        <row r="1005">
          <cell r="A1005">
            <v>2000326</v>
          </cell>
          <cell r="B1005" t="str">
            <v>Odbočná hranatá krabice...A11/5</v>
          </cell>
          <cell r="C1005">
            <v>53.45</v>
          </cell>
          <cell r="D1005">
            <v>100</v>
          </cell>
          <cell r="E1005" t="str">
            <v>KS</v>
          </cell>
          <cell r="F1005">
            <v>5345</v>
          </cell>
        </row>
        <row r="1006">
          <cell r="A1006">
            <v>2000342</v>
          </cell>
          <cell r="B1006" t="str">
            <v>Odbočná hranatá krabice...A11</v>
          </cell>
          <cell r="C1006">
            <v>27.75</v>
          </cell>
          <cell r="D1006">
            <v>100</v>
          </cell>
          <cell r="E1006" t="str">
            <v>KS</v>
          </cell>
          <cell r="F1006">
            <v>2775</v>
          </cell>
        </row>
        <row r="1007">
          <cell r="A1007">
            <v>2001000</v>
          </cell>
          <cell r="B1007" t="str">
            <v>Odbočná hranatá krabice...ECO10 LGR</v>
          </cell>
          <cell r="C1007">
            <v>26.94</v>
          </cell>
          <cell r="D1007">
            <v>100</v>
          </cell>
          <cell r="E1007" t="str">
            <v>KS</v>
          </cell>
          <cell r="F1007">
            <v>2694</v>
          </cell>
        </row>
        <row r="1008">
          <cell r="A1008">
            <v>2001006</v>
          </cell>
          <cell r="B1008" t="str">
            <v>Odbočná hranatá krabice...ECO12 LGR</v>
          </cell>
          <cell r="C1008">
            <v>27.63</v>
          </cell>
          <cell r="D1008">
            <v>100</v>
          </cell>
          <cell r="E1008" t="str">
            <v>KS</v>
          </cell>
          <cell r="F1008">
            <v>2763</v>
          </cell>
        </row>
        <row r="1009">
          <cell r="A1009">
            <v>2001007</v>
          </cell>
          <cell r="B1009" t="str">
            <v>Odbočná hranatá krabice...ECO12/5LG</v>
          </cell>
          <cell r="C1009">
            <v>55.47</v>
          </cell>
          <cell r="D1009">
            <v>100</v>
          </cell>
          <cell r="E1009" t="str">
            <v>KS</v>
          </cell>
          <cell r="F1009">
            <v>5547</v>
          </cell>
        </row>
        <row r="1010">
          <cell r="A1010">
            <v>2001012</v>
          </cell>
          <cell r="B1010" t="str">
            <v>Odbočná hranatá krabice...ECO14 LGR</v>
          </cell>
          <cell r="C1010">
            <v>31.44</v>
          </cell>
          <cell r="D1010">
            <v>100</v>
          </cell>
          <cell r="E1010" t="str">
            <v>KS</v>
          </cell>
          <cell r="F1010">
            <v>3144</v>
          </cell>
        </row>
        <row r="1011">
          <cell r="A1011">
            <v>2001013</v>
          </cell>
          <cell r="B1011" t="str">
            <v>Odbočná hranatá krabice...ECO14/5LG</v>
          </cell>
          <cell r="C1011">
            <v>58.11</v>
          </cell>
          <cell r="D1011">
            <v>100</v>
          </cell>
          <cell r="E1011" t="str">
            <v>KS</v>
          </cell>
          <cell r="F1011">
            <v>5811</v>
          </cell>
        </row>
        <row r="1012">
          <cell r="A1012">
            <v>2001018</v>
          </cell>
          <cell r="B1012" t="str">
            <v>Odbočná hranatá krabice...ECO18 LGR</v>
          </cell>
          <cell r="C1012">
            <v>36.83</v>
          </cell>
          <cell r="D1012">
            <v>100</v>
          </cell>
          <cell r="E1012" t="str">
            <v>KS</v>
          </cell>
          <cell r="F1012">
            <v>3683</v>
          </cell>
        </row>
        <row r="1013">
          <cell r="A1013">
            <v>2001019</v>
          </cell>
          <cell r="B1013" t="str">
            <v>Odbočná hranatá krabice...ECO18/5LG</v>
          </cell>
          <cell r="C1013">
            <v>56.24</v>
          </cell>
          <cell r="D1013">
            <v>100</v>
          </cell>
          <cell r="E1013" t="str">
            <v>KS</v>
          </cell>
          <cell r="F1013">
            <v>5624</v>
          </cell>
        </row>
        <row r="1014">
          <cell r="A1014">
            <v>2001030</v>
          </cell>
          <cell r="B1014" t="str">
            <v>Odbočná hranatá krabice...ECO10 RWS</v>
          </cell>
          <cell r="C1014">
            <v>27.6</v>
          </cell>
          <cell r="D1014">
            <v>100</v>
          </cell>
          <cell r="E1014" t="str">
            <v>KS</v>
          </cell>
          <cell r="F1014">
            <v>2760</v>
          </cell>
        </row>
        <row r="1015">
          <cell r="A1015">
            <v>2001033</v>
          </cell>
          <cell r="B1015" t="str">
            <v>Odbočná hranatá krabice...ECO12 RWS</v>
          </cell>
          <cell r="C1015">
            <v>27.63</v>
          </cell>
          <cell r="D1015">
            <v>100</v>
          </cell>
          <cell r="E1015" t="str">
            <v>KS</v>
          </cell>
          <cell r="F1015">
            <v>2763</v>
          </cell>
        </row>
        <row r="1016">
          <cell r="A1016">
            <v>2001036</v>
          </cell>
          <cell r="B1016" t="str">
            <v>Odbočná hranatá krabice...ECO14 RWS</v>
          </cell>
          <cell r="C1016">
            <v>31.44</v>
          </cell>
          <cell r="D1016">
            <v>100</v>
          </cell>
          <cell r="E1016" t="str">
            <v>KS</v>
          </cell>
          <cell r="F1016">
            <v>3144</v>
          </cell>
        </row>
        <row r="1017">
          <cell r="A1017">
            <v>2001039</v>
          </cell>
          <cell r="B1017" t="str">
            <v>Odbočná hranatá krabice...ECO18 RWS</v>
          </cell>
          <cell r="C1017">
            <v>36.83</v>
          </cell>
          <cell r="D1017">
            <v>100</v>
          </cell>
          <cell r="E1017" t="str">
            <v>KS</v>
          </cell>
          <cell r="F1017">
            <v>3683</v>
          </cell>
        </row>
        <row r="1018">
          <cell r="A1018">
            <v>2001055</v>
          </cell>
          <cell r="B1018" t="str">
            <v>Odbočná hranatá krabice...A6 LEER</v>
          </cell>
          <cell r="C1018">
            <v>28.66</v>
          </cell>
          <cell r="D1018">
            <v>100</v>
          </cell>
          <cell r="E1018" t="str">
            <v>KS</v>
          </cell>
          <cell r="F1018">
            <v>2866</v>
          </cell>
        </row>
        <row r="1019">
          <cell r="A1019">
            <v>2001128</v>
          </cell>
          <cell r="B1019" t="str">
            <v>Odbočná hranatá krabice...B25M</v>
          </cell>
          <cell r="C1019">
            <v>242.62</v>
          </cell>
          <cell r="D1019">
            <v>100</v>
          </cell>
          <cell r="E1019" t="str">
            <v>KS</v>
          </cell>
          <cell r="F1019">
            <v>24262</v>
          </cell>
        </row>
        <row r="1020">
          <cell r="A1020">
            <v>2001136</v>
          </cell>
          <cell r="B1020" t="str">
            <v>Odbočná hranatá krabice...B25M LEER</v>
          </cell>
          <cell r="C1020">
            <v>132.07</v>
          </cell>
          <cell r="D1020">
            <v>100</v>
          </cell>
          <cell r="E1020" t="str">
            <v>KS</v>
          </cell>
          <cell r="F1020">
            <v>13207</v>
          </cell>
        </row>
        <row r="1021">
          <cell r="A1021">
            <v>2001160</v>
          </cell>
          <cell r="B1021" t="str">
            <v>Odbočná hranatá krabice...B40M</v>
          </cell>
          <cell r="C1021">
            <v>289.83</v>
          </cell>
          <cell r="D1021">
            <v>100</v>
          </cell>
          <cell r="E1021" t="str">
            <v>KS</v>
          </cell>
          <cell r="F1021">
            <v>28983</v>
          </cell>
        </row>
        <row r="1022">
          <cell r="A1022">
            <v>2001179</v>
          </cell>
          <cell r="B1022" t="str">
            <v>Odbočná hranatá krabice...B40M LEER</v>
          </cell>
          <cell r="C1022">
            <v>138.28</v>
          </cell>
          <cell r="D1022">
            <v>100</v>
          </cell>
          <cell r="E1022" t="str">
            <v>KS</v>
          </cell>
          <cell r="F1022">
            <v>13828</v>
          </cell>
        </row>
        <row r="1023">
          <cell r="A1023">
            <v>2001209</v>
          </cell>
          <cell r="B1023" t="str">
            <v>Odbočná hranatá krabice...B60M</v>
          </cell>
          <cell r="C1023">
            <v>298.73</v>
          </cell>
          <cell r="D1023">
            <v>100</v>
          </cell>
          <cell r="E1023" t="str">
            <v>KS</v>
          </cell>
          <cell r="F1023">
            <v>29873</v>
          </cell>
        </row>
        <row r="1024">
          <cell r="A1024">
            <v>2001217</v>
          </cell>
          <cell r="B1024" t="str">
            <v>Odbočná hranatá krabice...B60M LEER</v>
          </cell>
          <cell r="C1024">
            <v>146.62</v>
          </cell>
          <cell r="D1024">
            <v>100</v>
          </cell>
          <cell r="E1024" t="str">
            <v>KS</v>
          </cell>
          <cell r="F1024">
            <v>14662</v>
          </cell>
        </row>
        <row r="1025">
          <cell r="A1025">
            <v>2001241</v>
          </cell>
          <cell r="B1025" t="str">
            <v>Odbočná hranatá krabice...B100M</v>
          </cell>
          <cell r="C1025">
            <v>454.81</v>
          </cell>
          <cell r="D1025">
            <v>100</v>
          </cell>
          <cell r="E1025" t="str">
            <v>KS</v>
          </cell>
          <cell r="F1025">
            <v>45481</v>
          </cell>
        </row>
        <row r="1026">
          <cell r="A1026">
            <v>2001268</v>
          </cell>
          <cell r="B1026" t="str">
            <v>Odbočná hranatá krabice...B100MLEER</v>
          </cell>
          <cell r="C1026">
            <v>197.24</v>
          </cell>
          <cell r="D1026">
            <v>100</v>
          </cell>
          <cell r="E1026" t="str">
            <v>KS</v>
          </cell>
          <cell r="F1026">
            <v>19724</v>
          </cell>
        </row>
        <row r="1027">
          <cell r="A1027">
            <v>2001292</v>
          </cell>
          <cell r="B1027" t="str">
            <v>Odbočná hranatá krabice...B160M</v>
          </cell>
          <cell r="C1027">
            <v>911.88</v>
          </cell>
          <cell r="D1027">
            <v>100</v>
          </cell>
          <cell r="E1027" t="str">
            <v>KS</v>
          </cell>
          <cell r="F1027">
            <v>91188</v>
          </cell>
        </row>
        <row r="1028">
          <cell r="A1028">
            <v>2001306</v>
          </cell>
          <cell r="B1028" t="str">
            <v>Odbočná hranatá krabice...B160MLEER</v>
          </cell>
          <cell r="C1028">
            <v>453.19</v>
          </cell>
          <cell r="D1028">
            <v>100</v>
          </cell>
          <cell r="E1028" t="str">
            <v>KS</v>
          </cell>
          <cell r="F1028">
            <v>45319</v>
          </cell>
        </row>
        <row r="1029">
          <cell r="A1029">
            <v>2001330</v>
          </cell>
          <cell r="B1029" t="str">
            <v>Odbočná hranatá krabice...B250M</v>
          </cell>
          <cell r="C1029">
            <v>1938.43</v>
          </cell>
          <cell r="D1029">
            <v>100</v>
          </cell>
          <cell r="E1029" t="str">
            <v>KS</v>
          </cell>
          <cell r="F1029">
            <v>193843</v>
          </cell>
        </row>
        <row r="1030">
          <cell r="A1030">
            <v>2001349</v>
          </cell>
          <cell r="B1030" t="str">
            <v>Odbočná hranatá krabice...B250MLEER</v>
          </cell>
          <cell r="C1030">
            <v>877</v>
          </cell>
          <cell r="D1030">
            <v>100</v>
          </cell>
          <cell r="E1030" t="str">
            <v>KS</v>
          </cell>
          <cell r="F1030">
            <v>87700</v>
          </cell>
        </row>
        <row r="1031">
          <cell r="A1031">
            <v>2001616</v>
          </cell>
          <cell r="B1031" t="str">
            <v>Odbočná hranatá krabice...B9B/4M</v>
          </cell>
          <cell r="C1031">
            <v>263.35000000000002</v>
          </cell>
          <cell r="D1031">
            <v>100</v>
          </cell>
          <cell r="E1031" t="str">
            <v>KS</v>
          </cell>
          <cell r="F1031">
            <v>26335</v>
          </cell>
        </row>
        <row r="1032">
          <cell r="A1032">
            <v>2001802</v>
          </cell>
          <cell r="B1032" t="str">
            <v>Odbočná hranatá krabice...B9/T</v>
          </cell>
          <cell r="C1032">
            <v>212.06</v>
          </cell>
          <cell r="D1032">
            <v>100</v>
          </cell>
          <cell r="E1032" t="str">
            <v>KS</v>
          </cell>
          <cell r="F1032">
            <v>21206</v>
          </cell>
        </row>
        <row r="1033">
          <cell r="A1033">
            <v>2001810</v>
          </cell>
          <cell r="B1033" t="str">
            <v>Odbočná hranatá krabice...B9/T LEER</v>
          </cell>
          <cell r="C1033">
            <v>139.71</v>
          </cell>
          <cell r="D1033">
            <v>100</v>
          </cell>
          <cell r="E1033" t="str">
            <v>KS</v>
          </cell>
          <cell r="F1033">
            <v>13971</v>
          </cell>
        </row>
        <row r="1034">
          <cell r="A1034">
            <v>2001829</v>
          </cell>
          <cell r="B1034" t="str">
            <v>Odbočná hranatá krabice...B9/T NL</v>
          </cell>
          <cell r="C1034">
            <v>192.51</v>
          </cell>
          <cell r="D1034">
            <v>100</v>
          </cell>
          <cell r="E1034" t="str">
            <v>KS</v>
          </cell>
          <cell r="F1034">
            <v>19251</v>
          </cell>
        </row>
        <row r="1035">
          <cell r="A1035">
            <v>2001845</v>
          </cell>
          <cell r="B1035" t="str">
            <v>Odbočná hranatá krabice...B9/TM</v>
          </cell>
          <cell r="C1035">
            <v>224.89</v>
          </cell>
          <cell r="D1035">
            <v>100</v>
          </cell>
          <cell r="E1035" t="str">
            <v>KS</v>
          </cell>
          <cell r="F1035">
            <v>22489</v>
          </cell>
        </row>
        <row r="1036">
          <cell r="A1036">
            <v>2001853</v>
          </cell>
          <cell r="B1036" t="str">
            <v>Odbočná hranatá krabice...B9/TMLEER</v>
          </cell>
          <cell r="C1036">
            <v>150.32</v>
          </cell>
          <cell r="D1036">
            <v>100</v>
          </cell>
          <cell r="E1036" t="str">
            <v>KS</v>
          </cell>
          <cell r="F1036">
            <v>15032</v>
          </cell>
        </row>
        <row r="1037">
          <cell r="A1037">
            <v>2001861</v>
          </cell>
          <cell r="B1037" t="str">
            <v>Odbočná hranatá krabice...B9/TM NL</v>
          </cell>
          <cell r="C1037">
            <v>184.67</v>
          </cell>
          <cell r="D1037">
            <v>100</v>
          </cell>
          <cell r="E1037" t="str">
            <v>KS</v>
          </cell>
          <cell r="F1037">
            <v>18467</v>
          </cell>
        </row>
        <row r="1038">
          <cell r="A1038">
            <v>2001888</v>
          </cell>
          <cell r="B1038" t="str">
            <v>Odbočná hranatá krabice...B9/TM ROT</v>
          </cell>
          <cell r="C1038">
            <v>162.82</v>
          </cell>
          <cell r="D1038">
            <v>100</v>
          </cell>
          <cell r="E1038" t="str">
            <v>KS</v>
          </cell>
          <cell r="F1038">
            <v>16282</v>
          </cell>
        </row>
        <row r="1039">
          <cell r="A1039">
            <v>2001934</v>
          </cell>
          <cell r="B1039" t="str">
            <v>Odbočná hranatá krabice...B9/K</v>
          </cell>
          <cell r="C1039">
            <v>154.19</v>
          </cell>
          <cell r="D1039">
            <v>100</v>
          </cell>
          <cell r="E1039" t="str">
            <v>KS</v>
          </cell>
          <cell r="F1039">
            <v>15419</v>
          </cell>
        </row>
        <row r="1040">
          <cell r="A1040">
            <v>2001942</v>
          </cell>
          <cell r="B1040" t="str">
            <v>Odbočná hranatá krabice...B9/K M</v>
          </cell>
          <cell r="C1040">
            <v>154.24</v>
          </cell>
          <cell r="D1040">
            <v>100</v>
          </cell>
          <cell r="E1040" t="str">
            <v>KS</v>
          </cell>
          <cell r="F1040">
            <v>15424</v>
          </cell>
        </row>
        <row r="1041">
          <cell r="A1041">
            <v>2002329</v>
          </cell>
          <cell r="B1041" t="str">
            <v>Odbočná hranatá krabice...B11/LM</v>
          </cell>
          <cell r="C1041">
            <v>618.15</v>
          </cell>
          <cell r="D1041">
            <v>100</v>
          </cell>
          <cell r="E1041" t="str">
            <v>KS</v>
          </cell>
          <cell r="F1041">
            <v>61815</v>
          </cell>
        </row>
        <row r="1042">
          <cell r="A1042">
            <v>2002345</v>
          </cell>
          <cell r="B1042" t="str">
            <v>Odbočná hranatá krabice...B11M LEER</v>
          </cell>
          <cell r="C1042">
            <v>267.19</v>
          </cell>
          <cell r="D1042">
            <v>100</v>
          </cell>
          <cell r="E1042" t="str">
            <v>KS</v>
          </cell>
          <cell r="F1042">
            <v>26719</v>
          </cell>
        </row>
        <row r="1043">
          <cell r="A1043">
            <v>2002507</v>
          </cell>
          <cell r="B1043" t="str">
            <v>Odbočná hranatá krabice...B12/16M</v>
          </cell>
          <cell r="C1043">
            <v>1058.31</v>
          </cell>
          <cell r="D1043">
            <v>100</v>
          </cell>
          <cell r="E1043" t="str">
            <v>KS</v>
          </cell>
          <cell r="F1043">
            <v>105831</v>
          </cell>
        </row>
        <row r="1044">
          <cell r="A1044">
            <v>2002523</v>
          </cell>
          <cell r="B1044" t="str">
            <v>Odbočná hranatá krabice...B12M LEER</v>
          </cell>
          <cell r="C1044">
            <v>500.33</v>
          </cell>
          <cell r="D1044">
            <v>100</v>
          </cell>
          <cell r="E1044" t="str">
            <v>KS</v>
          </cell>
          <cell r="F1044">
            <v>50033</v>
          </cell>
        </row>
        <row r="1045">
          <cell r="A1045">
            <v>2002571</v>
          </cell>
          <cell r="B1045" t="str">
            <v>Odbočovací krabice...B 100 E</v>
          </cell>
          <cell r="C1045">
            <v>1635</v>
          </cell>
          <cell r="D1045">
            <v>100</v>
          </cell>
          <cell r="E1045" t="str">
            <v>KS</v>
          </cell>
          <cell r="F1045">
            <v>163500</v>
          </cell>
        </row>
        <row r="1046">
          <cell r="A1046">
            <v>2002578</v>
          </cell>
          <cell r="B1046" t="str">
            <v>Odbočovací krabice...B 160 E</v>
          </cell>
          <cell r="C1046">
            <v>1835.66</v>
          </cell>
          <cell r="D1046">
            <v>100</v>
          </cell>
          <cell r="E1046" t="str">
            <v>KS</v>
          </cell>
          <cell r="F1046">
            <v>183566</v>
          </cell>
        </row>
        <row r="1047">
          <cell r="A1047">
            <v>2002580</v>
          </cell>
          <cell r="B1047" t="str">
            <v>Elektroinstalační krabice...B 250 E 6</v>
          </cell>
          <cell r="C1047">
            <v>240000</v>
          </cell>
          <cell r="D1047">
            <v>1</v>
          </cell>
          <cell r="E1047" t="str">
            <v>KS</v>
          </cell>
          <cell r="F1047">
            <v>240000</v>
          </cell>
        </row>
        <row r="1048">
          <cell r="A1048">
            <v>2002585</v>
          </cell>
          <cell r="B1048" t="str">
            <v>Odbočovací krabice...B 250 E</v>
          </cell>
          <cell r="C1048">
            <v>2553.39</v>
          </cell>
          <cell r="D1048">
            <v>100</v>
          </cell>
          <cell r="E1048" t="str">
            <v>KS</v>
          </cell>
          <cell r="F1048">
            <v>255339</v>
          </cell>
        </row>
        <row r="1049">
          <cell r="A1049">
            <v>2003015</v>
          </cell>
          <cell r="B1049" t="str">
            <v>Přístrojová krabice...UG60D</v>
          </cell>
          <cell r="C1049">
            <v>5.49</v>
          </cell>
          <cell r="D1049">
            <v>100</v>
          </cell>
          <cell r="E1049" t="str">
            <v>KS</v>
          </cell>
          <cell r="F1049">
            <v>549</v>
          </cell>
        </row>
        <row r="1050">
          <cell r="A1050">
            <v>2003019</v>
          </cell>
          <cell r="B1050" t="str">
            <v>Přístrojová/propojovací krab....UG60VD</v>
          </cell>
          <cell r="C1050">
            <v>11.61</v>
          </cell>
          <cell r="D1050">
            <v>100</v>
          </cell>
          <cell r="E1050" t="str">
            <v>KS</v>
          </cell>
          <cell r="F1050">
            <v>1161</v>
          </cell>
        </row>
        <row r="1051">
          <cell r="A1051">
            <v>2003023</v>
          </cell>
          <cell r="B1051" t="str">
            <v>Přístr./propoj. hran. krab....UG 60 VK</v>
          </cell>
          <cell r="C1051">
            <v>70.25</v>
          </cell>
          <cell r="D1051">
            <v>100</v>
          </cell>
          <cell r="E1051" t="str">
            <v>KS</v>
          </cell>
          <cell r="F1051">
            <v>7025</v>
          </cell>
        </row>
        <row r="1052">
          <cell r="A1052">
            <v>2003031</v>
          </cell>
          <cell r="B1052" t="str">
            <v>Přístrojová krabice...UG60DNL</v>
          </cell>
          <cell r="C1052">
            <v>13.98</v>
          </cell>
          <cell r="D1052">
            <v>100</v>
          </cell>
          <cell r="E1052" t="str">
            <v>KS</v>
          </cell>
          <cell r="F1052">
            <v>1398</v>
          </cell>
        </row>
        <row r="1053">
          <cell r="A1053">
            <v>2003035</v>
          </cell>
          <cell r="B1053" t="str">
            <v>Přístrojová/propojovací krab....UG60VDNL</v>
          </cell>
          <cell r="C1053">
            <v>21.22</v>
          </cell>
          <cell r="D1053">
            <v>100</v>
          </cell>
          <cell r="E1053" t="str">
            <v>KS</v>
          </cell>
          <cell r="F1053">
            <v>2122</v>
          </cell>
        </row>
        <row r="1054">
          <cell r="A1054">
            <v>2003043</v>
          </cell>
          <cell r="B1054" t="str">
            <v>Propojovací krabice...UV70D</v>
          </cell>
          <cell r="C1054">
            <v>9.34</v>
          </cell>
          <cell r="D1054">
            <v>100</v>
          </cell>
          <cell r="E1054" t="str">
            <v>KS</v>
          </cell>
          <cell r="F1054">
            <v>934</v>
          </cell>
        </row>
        <row r="1055">
          <cell r="A1055">
            <v>2003047</v>
          </cell>
          <cell r="B1055" t="str">
            <v>Propojovací krabice...UV70DNL</v>
          </cell>
          <cell r="C1055">
            <v>19.260000000000002</v>
          </cell>
          <cell r="D1055">
            <v>100</v>
          </cell>
          <cell r="E1055" t="str">
            <v>KS</v>
          </cell>
          <cell r="F1055">
            <v>1926</v>
          </cell>
        </row>
        <row r="1056">
          <cell r="A1056">
            <v>2003058</v>
          </cell>
          <cell r="B1056" t="str">
            <v>Přístrojová krabice...UG60DOS</v>
          </cell>
          <cell r="C1056">
            <v>96.18</v>
          </cell>
          <cell r="D1056">
            <v>100</v>
          </cell>
          <cell r="E1056" t="str">
            <v>KS</v>
          </cell>
          <cell r="F1056">
            <v>9618</v>
          </cell>
        </row>
        <row r="1057">
          <cell r="A1057">
            <v>2003082</v>
          </cell>
          <cell r="B1057" t="str">
            <v>Příp. krab. pro nást. svítidla...UWA</v>
          </cell>
          <cell r="C1057">
            <v>16.739999999999998</v>
          </cell>
          <cell r="D1057">
            <v>100</v>
          </cell>
          <cell r="E1057" t="str">
            <v>KS</v>
          </cell>
          <cell r="F1057">
            <v>1674</v>
          </cell>
        </row>
        <row r="1058">
          <cell r="A1058">
            <v>2003112</v>
          </cell>
          <cell r="B1058" t="str">
            <v>Propojovací hranatá krabice...UV80K</v>
          </cell>
          <cell r="C1058">
            <v>81.87</v>
          </cell>
          <cell r="D1058">
            <v>100</v>
          </cell>
          <cell r="E1058" t="str">
            <v>KS</v>
          </cell>
          <cell r="F1058">
            <v>8187</v>
          </cell>
        </row>
        <row r="1059">
          <cell r="A1059">
            <v>2003118</v>
          </cell>
          <cell r="B1059" t="str">
            <v>Propojovací hranatá krabice...UV100K</v>
          </cell>
          <cell r="C1059">
            <v>86.69</v>
          </cell>
          <cell r="D1059">
            <v>100</v>
          </cell>
          <cell r="E1059" t="str">
            <v>KS</v>
          </cell>
          <cell r="F1059">
            <v>8669</v>
          </cell>
        </row>
        <row r="1060">
          <cell r="A1060">
            <v>2003124</v>
          </cell>
          <cell r="B1060" t="str">
            <v>Propojovací hranatá krabice...UV150K</v>
          </cell>
          <cell r="C1060">
            <v>126.11</v>
          </cell>
          <cell r="D1060">
            <v>100</v>
          </cell>
          <cell r="E1060" t="str">
            <v>KS</v>
          </cell>
          <cell r="F1060">
            <v>12611</v>
          </cell>
        </row>
        <row r="1061">
          <cell r="A1061">
            <v>2003136</v>
          </cell>
          <cell r="B1061" t="str">
            <v>Propojovací hranatá krabice...UV250K</v>
          </cell>
          <cell r="C1061">
            <v>355.46</v>
          </cell>
          <cell r="D1061">
            <v>100</v>
          </cell>
          <cell r="E1061" t="str">
            <v>KS</v>
          </cell>
          <cell r="F1061">
            <v>35546</v>
          </cell>
        </row>
        <row r="1062">
          <cell r="A1062">
            <v>2003212</v>
          </cell>
          <cell r="B1062" t="str">
            <v>Násuvná spojka...UGAS</v>
          </cell>
          <cell r="C1062">
            <v>32.42</v>
          </cell>
          <cell r="D1062">
            <v>100</v>
          </cell>
          <cell r="E1062" t="str">
            <v>KS</v>
          </cell>
          <cell r="F1062">
            <v>3242</v>
          </cell>
        </row>
        <row r="1063">
          <cell r="A1063">
            <v>2003223</v>
          </cell>
          <cell r="B1063" t="str">
            <v>Víko s pružinou...UG60FD</v>
          </cell>
          <cell r="C1063">
            <v>6.06</v>
          </cell>
          <cell r="D1063">
            <v>100</v>
          </cell>
          <cell r="E1063" t="str">
            <v>KS</v>
          </cell>
          <cell r="F1063">
            <v>606</v>
          </cell>
        </row>
        <row r="1064">
          <cell r="A1064">
            <v>2003227</v>
          </cell>
          <cell r="B1064" t="str">
            <v>Víko s pružinou...UV70FD</v>
          </cell>
          <cell r="C1064">
            <v>7.58</v>
          </cell>
          <cell r="D1064">
            <v>100</v>
          </cell>
          <cell r="E1064" t="str">
            <v>KS</v>
          </cell>
          <cell r="F1064">
            <v>758</v>
          </cell>
        </row>
        <row r="1065">
          <cell r="A1065">
            <v>2003236</v>
          </cell>
          <cell r="B1065" t="str">
            <v>Univerzální víko...UG UD</v>
          </cell>
          <cell r="C1065">
            <v>17.04</v>
          </cell>
          <cell r="D1065">
            <v>100</v>
          </cell>
          <cell r="E1065" t="str">
            <v>KS</v>
          </cell>
          <cell r="F1065">
            <v>1704</v>
          </cell>
        </row>
        <row r="1066">
          <cell r="A1066">
            <v>2003256</v>
          </cell>
          <cell r="B1066" t="str">
            <v>Víko pro hranaté krabice...UV250D</v>
          </cell>
          <cell r="C1066">
            <v>51.81</v>
          </cell>
          <cell r="D1066">
            <v>100</v>
          </cell>
          <cell r="E1066" t="str">
            <v>KS</v>
          </cell>
          <cell r="F1066">
            <v>5181</v>
          </cell>
        </row>
        <row r="1067">
          <cell r="A1067">
            <v>2003265</v>
          </cell>
          <cell r="B1067" t="str">
            <v>Přístrojový šroub...U15GS</v>
          </cell>
          <cell r="C1067">
            <v>2.06</v>
          </cell>
          <cell r="D1067">
            <v>100</v>
          </cell>
          <cell r="E1067" t="str">
            <v>KS</v>
          </cell>
          <cell r="F1067">
            <v>206</v>
          </cell>
        </row>
        <row r="1068">
          <cell r="A1068">
            <v>2003317</v>
          </cell>
          <cell r="B1068" t="str">
            <v>Signální víko...UG60SD</v>
          </cell>
          <cell r="C1068">
            <v>5.68</v>
          </cell>
          <cell r="D1068">
            <v>100</v>
          </cell>
          <cell r="E1068" t="str">
            <v>KS</v>
          </cell>
          <cell r="F1068">
            <v>568</v>
          </cell>
        </row>
        <row r="1069">
          <cell r="A1069">
            <v>2003414</v>
          </cell>
          <cell r="B1069" t="str">
            <v>Přístrojová krabice...HG60</v>
          </cell>
          <cell r="C1069">
            <v>28.86</v>
          </cell>
          <cell r="D1069">
            <v>100</v>
          </cell>
          <cell r="E1069" t="str">
            <v>KS</v>
          </cell>
          <cell r="F1069">
            <v>2886</v>
          </cell>
        </row>
        <row r="1070">
          <cell r="A1070">
            <v>2003422</v>
          </cell>
          <cell r="B1070" t="str">
            <v>Dvojitá přístrojová krabice...HG60/2</v>
          </cell>
          <cell r="C1070">
            <v>97.46</v>
          </cell>
          <cell r="D1070">
            <v>100</v>
          </cell>
          <cell r="E1070" t="str">
            <v>KS</v>
          </cell>
          <cell r="F1070">
            <v>9746</v>
          </cell>
        </row>
        <row r="1071">
          <cell r="A1071">
            <v>2003426</v>
          </cell>
          <cell r="B1071" t="str">
            <v>Přístrojová krabice...HG60-35</v>
          </cell>
          <cell r="C1071">
            <v>23.85</v>
          </cell>
          <cell r="D1071">
            <v>100</v>
          </cell>
          <cell r="E1071" t="str">
            <v>KS</v>
          </cell>
          <cell r="F1071">
            <v>2385</v>
          </cell>
        </row>
        <row r="1072">
          <cell r="A1072">
            <v>2003430</v>
          </cell>
          <cell r="B1072" t="str">
            <v>Propojovací krabice...HV70D</v>
          </cell>
          <cell r="C1072">
            <v>72.52</v>
          </cell>
          <cell r="D1072">
            <v>100</v>
          </cell>
          <cell r="E1072" t="str">
            <v>KS</v>
          </cell>
          <cell r="F1072">
            <v>7252</v>
          </cell>
        </row>
        <row r="1073">
          <cell r="A1073">
            <v>2003442</v>
          </cell>
          <cell r="B1073" t="str">
            <v>Přístrojová/propojovací krab....HV60</v>
          </cell>
          <cell r="C1073">
            <v>33.159999999999997</v>
          </cell>
          <cell r="D1073">
            <v>100</v>
          </cell>
          <cell r="E1073" t="str">
            <v>KS</v>
          </cell>
          <cell r="F1073">
            <v>3316</v>
          </cell>
        </row>
        <row r="1074">
          <cell r="A1074">
            <v>2003449</v>
          </cell>
          <cell r="B1074" t="str">
            <v>Propojovací hranatá krabice...HV100KD</v>
          </cell>
          <cell r="C1074">
            <v>220.72</v>
          </cell>
          <cell r="D1074">
            <v>100</v>
          </cell>
          <cell r="E1074" t="str">
            <v>KS</v>
          </cell>
          <cell r="F1074">
            <v>22072</v>
          </cell>
        </row>
        <row r="1075">
          <cell r="A1075">
            <v>2003603</v>
          </cell>
          <cell r="B1075" t="str">
            <v>Přístrojová krabice...HG60-35MW</v>
          </cell>
          <cell r="C1075">
            <v>25.23</v>
          </cell>
          <cell r="D1075">
            <v>100</v>
          </cell>
          <cell r="E1075" t="str">
            <v>KS</v>
          </cell>
          <cell r="F1075">
            <v>2523</v>
          </cell>
        </row>
        <row r="1076">
          <cell r="A1076">
            <v>2003611</v>
          </cell>
          <cell r="B1076" t="str">
            <v>Přístrojová krabice...HG 60 MW</v>
          </cell>
          <cell r="C1076">
            <v>27.52</v>
          </cell>
          <cell r="D1076">
            <v>100</v>
          </cell>
          <cell r="E1076" t="str">
            <v>KS</v>
          </cell>
          <cell r="F1076">
            <v>2752</v>
          </cell>
        </row>
        <row r="1077">
          <cell r="A1077">
            <v>2003619</v>
          </cell>
          <cell r="B1077" t="str">
            <v>Přístrojová/propojovací krab....HV 60 MW</v>
          </cell>
          <cell r="C1077">
            <v>29.82</v>
          </cell>
          <cell r="D1077">
            <v>100</v>
          </cell>
          <cell r="E1077" t="str">
            <v>KS</v>
          </cell>
          <cell r="F1077">
            <v>2982</v>
          </cell>
        </row>
        <row r="1078">
          <cell r="A1078">
            <v>2007029</v>
          </cell>
          <cell r="B1078" t="str">
            <v>Odbočná hranatá krabice...T 25</v>
          </cell>
          <cell r="C1078">
            <v>22.87</v>
          </cell>
          <cell r="D1078">
            <v>100</v>
          </cell>
          <cell r="E1078" t="str">
            <v>KS</v>
          </cell>
          <cell r="F1078">
            <v>2287</v>
          </cell>
        </row>
        <row r="1079">
          <cell r="A1079">
            <v>2007045</v>
          </cell>
          <cell r="B1079" t="str">
            <v>Odbočná hranatá krabice...T 40</v>
          </cell>
          <cell r="C1079">
            <v>27.47</v>
          </cell>
          <cell r="D1079">
            <v>100</v>
          </cell>
          <cell r="E1079" t="str">
            <v>KS</v>
          </cell>
          <cell r="F1079">
            <v>2747</v>
          </cell>
        </row>
        <row r="1080">
          <cell r="A1080">
            <v>2007061</v>
          </cell>
          <cell r="B1080" t="str">
            <v>Odbočná hranatá krabice...T 60</v>
          </cell>
          <cell r="C1080">
            <v>57.68</v>
          </cell>
          <cell r="D1080">
            <v>100</v>
          </cell>
          <cell r="E1080" t="str">
            <v>KS</v>
          </cell>
          <cell r="F1080">
            <v>5768</v>
          </cell>
        </row>
        <row r="1081">
          <cell r="A1081">
            <v>2007077</v>
          </cell>
          <cell r="B1081" t="str">
            <v>Odbočná hranatá krabice...T 100</v>
          </cell>
          <cell r="C1081">
            <v>106.43</v>
          </cell>
          <cell r="D1081">
            <v>100</v>
          </cell>
          <cell r="E1081" t="str">
            <v>KS</v>
          </cell>
          <cell r="F1081">
            <v>10643</v>
          </cell>
        </row>
        <row r="1082">
          <cell r="A1082">
            <v>2007093</v>
          </cell>
          <cell r="B1082" t="str">
            <v>Odbočná hranatá krabice...T 160</v>
          </cell>
          <cell r="C1082">
            <v>136.26</v>
          </cell>
          <cell r="D1082">
            <v>100</v>
          </cell>
          <cell r="E1082" t="str">
            <v>KS</v>
          </cell>
          <cell r="F1082">
            <v>13626</v>
          </cell>
        </row>
        <row r="1083">
          <cell r="A1083">
            <v>2007109</v>
          </cell>
          <cell r="B1083" t="str">
            <v>Odbočná hranatá krabice...T 250</v>
          </cell>
          <cell r="C1083">
            <v>191.97</v>
          </cell>
          <cell r="D1083">
            <v>100</v>
          </cell>
          <cell r="E1083" t="str">
            <v>KS</v>
          </cell>
          <cell r="F1083">
            <v>19197</v>
          </cell>
        </row>
        <row r="1084">
          <cell r="A1084">
            <v>2007125</v>
          </cell>
          <cell r="B1084" t="str">
            <v>Odbočná hranatá krabice...T 350</v>
          </cell>
          <cell r="C1084">
            <v>576.88</v>
          </cell>
          <cell r="D1084">
            <v>100</v>
          </cell>
          <cell r="E1084" t="str">
            <v>KS</v>
          </cell>
          <cell r="F1084">
            <v>57688</v>
          </cell>
        </row>
        <row r="1085">
          <cell r="A1085">
            <v>2007223</v>
          </cell>
          <cell r="B1085" t="str">
            <v>Odbočná hranatá krabice...T 40</v>
          </cell>
          <cell r="C1085">
            <v>27.47</v>
          </cell>
          <cell r="D1085">
            <v>100</v>
          </cell>
          <cell r="E1085" t="str">
            <v>KS</v>
          </cell>
          <cell r="F1085">
            <v>2747</v>
          </cell>
        </row>
        <row r="1086">
          <cell r="A1086">
            <v>2007239</v>
          </cell>
          <cell r="B1086" t="str">
            <v>Odbočná hranatá krabice...T 60</v>
          </cell>
          <cell r="C1086">
            <v>57.68</v>
          </cell>
          <cell r="D1086">
            <v>100</v>
          </cell>
          <cell r="E1086" t="str">
            <v>KS</v>
          </cell>
          <cell r="F1086">
            <v>5768</v>
          </cell>
        </row>
        <row r="1087">
          <cell r="A1087">
            <v>2007255</v>
          </cell>
          <cell r="B1087" t="str">
            <v>Odbočná hranatá krabice...T 100</v>
          </cell>
          <cell r="C1087">
            <v>106.43</v>
          </cell>
          <cell r="D1087">
            <v>100</v>
          </cell>
          <cell r="E1087" t="str">
            <v>KS</v>
          </cell>
          <cell r="F1087">
            <v>10643</v>
          </cell>
        </row>
        <row r="1088">
          <cell r="A1088">
            <v>2007271</v>
          </cell>
          <cell r="B1088" t="str">
            <v>Odbočná hranatá krabice...T 160</v>
          </cell>
          <cell r="C1088">
            <v>136.26</v>
          </cell>
          <cell r="D1088">
            <v>100</v>
          </cell>
          <cell r="E1088" t="str">
            <v>KS</v>
          </cell>
          <cell r="F1088">
            <v>13626</v>
          </cell>
        </row>
        <row r="1089">
          <cell r="A1089">
            <v>2007287</v>
          </cell>
          <cell r="B1089" t="str">
            <v>Odbočná hranatá krabice...T 250</v>
          </cell>
          <cell r="C1089">
            <v>191.97</v>
          </cell>
          <cell r="D1089">
            <v>100</v>
          </cell>
          <cell r="E1089" t="str">
            <v>KS</v>
          </cell>
          <cell r="F1089">
            <v>19197</v>
          </cell>
        </row>
        <row r="1090">
          <cell r="A1090">
            <v>2007303</v>
          </cell>
          <cell r="B1090" t="str">
            <v>Odbočná hranatá krabice...T 350</v>
          </cell>
          <cell r="C1090">
            <v>576.88</v>
          </cell>
          <cell r="D1090">
            <v>100</v>
          </cell>
          <cell r="E1090" t="str">
            <v>KS</v>
          </cell>
          <cell r="F1090">
            <v>57688</v>
          </cell>
        </row>
        <row r="1091">
          <cell r="A1091">
            <v>2007312</v>
          </cell>
          <cell r="B1091" t="str">
            <v>Odbočná hranatá krabice...T 25F</v>
          </cell>
          <cell r="C1091">
            <v>41.76</v>
          </cell>
          <cell r="D1091">
            <v>100</v>
          </cell>
          <cell r="E1091" t="str">
            <v>KS</v>
          </cell>
          <cell r="F1091">
            <v>4176</v>
          </cell>
        </row>
        <row r="1092">
          <cell r="A1092">
            <v>2007320</v>
          </cell>
          <cell r="B1092" t="str">
            <v>Odbočná hranatá krabice...T 40F</v>
          </cell>
          <cell r="C1092">
            <v>50.11</v>
          </cell>
          <cell r="D1092">
            <v>100</v>
          </cell>
          <cell r="E1092" t="str">
            <v>KS</v>
          </cell>
          <cell r="F1092">
            <v>5011</v>
          </cell>
        </row>
        <row r="1093">
          <cell r="A1093">
            <v>2007339</v>
          </cell>
          <cell r="B1093" t="str">
            <v>Odbočná hranatá krabice...T 60F</v>
          </cell>
          <cell r="C1093">
            <v>105.29</v>
          </cell>
          <cell r="D1093">
            <v>100</v>
          </cell>
          <cell r="E1093" t="str">
            <v>KS</v>
          </cell>
          <cell r="F1093">
            <v>10529</v>
          </cell>
        </row>
        <row r="1094">
          <cell r="A1094">
            <v>2007347</v>
          </cell>
          <cell r="B1094" t="str">
            <v>Odbočná hranatá krabice...T 100F</v>
          </cell>
          <cell r="C1094">
            <v>194.08</v>
          </cell>
          <cell r="D1094">
            <v>100</v>
          </cell>
          <cell r="E1094" t="str">
            <v>KS</v>
          </cell>
          <cell r="F1094">
            <v>19408</v>
          </cell>
        </row>
        <row r="1095">
          <cell r="A1095">
            <v>2007355</v>
          </cell>
          <cell r="B1095" t="str">
            <v>Odbočná hranatá krabice...T 160F</v>
          </cell>
          <cell r="C1095">
            <v>247.56</v>
          </cell>
          <cell r="D1095">
            <v>100</v>
          </cell>
          <cell r="E1095" t="str">
            <v>KS</v>
          </cell>
          <cell r="F1095">
            <v>24756</v>
          </cell>
        </row>
        <row r="1096">
          <cell r="A1096">
            <v>2007363</v>
          </cell>
          <cell r="B1096" t="str">
            <v>Odbočná hranatá krabice...T 250F</v>
          </cell>
          <cell r="C1096">
            <v>315.95</v>
          </cell>
          <cell r="D1096">
            <v>100</v>
          </cell>
          <cell r="E1096" t="str">
            <v>KS</v>
          </cell>
          <cell r="F1096">
            <v>31595</v>
          </cell>
        </row>
        <row r="1097">
          <cell r="A1097">
            <v>2007371</v>
          </cell>
          <cell r="B1097" t="str">
            <v>Odbočná hranatá krabice...T 350F</v>
          </cell>
          <cell r="C1097">
            <v>1052.47</v>
          </cell>
          <cell r="D1097">
            <v>100</v>
          </cell>
          <cell r="E1097" t="str">
            <v>KS</v>
          </cell>
          <cell r="F1097">
            <v>105247</v>
          </cell>
        </row>
        <row r="1098">
          <cell r="A1098">
            <v>2007408</v>
          </cell>
          <cell r="B1098" t="str">
            <v>Odbočovací krabice...T 25 UV</v>
          </cell>
          <cell r="C1098">
            <v>29.8</v>
          </cell>
          <cell r="D1098">
            <v>100</v>
          </cell>
          <cell r="E1098" t="str">
            <v>KS</v>
          </cell>
          <cell r="F1098">
            <v>2980</v>
          </cell>
        </row>
        <row r="1099">
          <cell r="A1099">
            <v>2007410</v>
          </cell>
          <cell r="B1099" t="str">
            <v>Odbočovací krabice...T 40 UV</v>
          </cell>
          <cell r="C1099">
            <v>34.97</v>
          </cell>
          <cell r="D1099">
            <v>100</v>
          </cell>
          <cell r="E1099" t="str">
            <v>KS</v>
          </cell>
          <cell r="F1099">
            <v>3497</v>
          </cell>
        </row>
        <row r="1100">
          <cell r="A1100">
            <v>2007412</v>
          </cell>
          <cell r="B1100" t="str">
            <v>Odbočovací krabice...T 60 UV</v>
          </cell>
          <cell r="C1100">
            <v>85.84</v>
          </cell>
          <cell r="D1100">
            <v>100</v>
          </cell>
          <cell r="E1100" t="str">
            <v>KS</v>
          </cell>
          <cell r="F1100">
            <v>8584</v>
          </cell>
        </row>
        <row r="1101">
          <cell r="A1101">
            <v>2007414</v>
          </cell>
          <cell r="B1101" t="str">
            <v>Odbočovací krabice...T 100 UV</v>
          </cell>
          <cell r="C1101">
            <v>170.84</v>
          </cell>
          <cell r="D1101">
            <v>100</v>
          </cell>
          <cell r="E1101" t="str">
            <v>KS</v>
          </cell>
          <cell r="F1101">
            <v>17084</v>
          </cell>
        </row>
        <row r="1102">
          <cell r="A1102">
            <v>2007416</v>
          </cell>
          <cell r="B1102" t="str">
            <v>Odbočovací krabice...T 160 UV</v>
          </cell>
          <cell r="C1102">
            <v>238.86</v>
          </cell>
          <cell r="D1102">
            <v>100</v>
          </cell>
          <cell r="E1102" t="str">
            <v>KS</v>
          </cell>
          <cell r="F1102">
            <v>23886</v>
          </cell>
        </row>
        <row r="1103">
          <cell r="A1103">
            <v>2007418</v>
          </cell>
          <cell r="B1103" t="str">
            <v>Odbočovací krabice...T 250 UV</v>
          </cell>
          <cell r="C1103">
            <v>381.82</v>
          </cell>
          <cell r="D1103">
            <v>100</v>
          </cell>
          <cell r="E1103" t="str">
            <v>KS</v>
          </cell>
          <cell r="F1103">
            <v>38182</v>
          </cell>
        </row>
        <row r="1104">
          <cell r="A1104">
            <v>2007432</v>
          </cell>
          <cell r="B1104" t="str">
            <v>Odbočovací krabice...T 40 KL</v>
          </cell>
          <cell r="C1104">
            <v>96.31</v>
          </cell>
          <cell r="D1104">
            <v>100</v>
          </cell>
          <cell r="E1104" t="str">
            <v>KS</v>
          </cell>
          <cell r="F1104">
            <v>9631</v>
          </cell>
        </row>
        <row r="1105">
          <cell r="A1105">
            <v>2007434</v>
          </cell>
          <cell r="B1105" t="str">
            <v>Odbočovací krabice...T 60 KL</v>
          </cell>
          <cell r="C1105">
            <v>143.62</v>
          </cell>
          <cell r="D1105">
            <v>100</v>
          </cell>
          <cell r="E1105" t="str">
            <v>KS</v>
          </cell>
          <cell r="F1105">
            <v>14362</v>
          </cell>
        </row>
        <row r="1106">
          <cell r="A1106">
            <v>2007436</v>
          </cell>
          <cell r="B1106" t="str">
            <v>Odbočovací krabice...T 100 KL</v>
          </cell>
          <cell r="C1106">
            <v>330.75</v>
          </cell>
          <cell r="D1106">
            <v>100</v>
          </cell>
          <cell r="E1106" t="str">
            <v>KS</v>
          </cell>
          <cell r="F1106">
            <v>33075</v>
          </cell>
        </row>
        <row r="1107">
          <cell r="A1107">
            <v>2007509</v>
          </cell>
          <cell r="B1107" t="str">
            <v>Odbočná hranatá krabice...T 25</v>
          </cell>
          <cell r="C1107">
            <v>28.78</v>
          </cell>
          <cell r="D1107">
            <v>100</v>
          </cell>
          <cell r="E1107" t="str">
            <v>KS</v>
          </cell>
          <cell r="F1107">
            <v>2878</v>
          </cell>
        </row>
        <row r="1108">
          <cell r="A1108">
            <v>2007517</v>
          </cell>
          <cell r="B1108" t="str">
            <v>Odbočná hranatá krabice...T 40</v>
          </cell>
          <cell r="C1108">
            <v>34.57</v>
          </cell>
          <cell r="D1108">
            <v>100</v>
          </cell>
          <cell r="E1108" t="str">
            <v>KS</v>
          </cell>
          <cell r="F1108">
            <v>3457</v>
          </cell>
        </row>
        <row r="1109">
          <cell r="A1109">
            <v>2007525</v>
          </cell>
          <cell r="B1109" t="str">
            <v>Odbočná hranatá krabice...T 60</v>
          </cell>
          <cell r="C1109">
            <v>71.37</v>
          </cell>
          <cell r="D1109">
            <v>100</v>
          </cell>
          <cell r="E1109" t="str">
            <v>KS</v>
          </cell>
          <cell r="F1109">
            <v>7137</v>
          </cell>
        </row>
        <row r="1110">
          <cell r="A1110">
            <v>2007533</v>
          </cell>
          <cell r="B1110" t="str">
            <v>Odbočná hranatá krabice...T 100</v>
          </cell>
          <cell r="C1110">
            <v>133.12</v>
          </cell>
          <cell r="D1110">
            <v>100</v>
          </cell>
          <cell r="E1110" t="str">
            <v>KS</v>
          </cell>
          <cell r="F1110">
            <v>13312</v>
          </cell>
        </row>
        <row r="1111">
          <cell r="A1111">
            <v>2007541</v>
          </cell>
          <cell r="B1111" t="str">
            <v>Odbočná hranatá krabice...T 160</v>
          </cell>
          <cell r="C1111">
            <v>170.44</v>
          </cell>
          <cell r="D1111">
            <v>100</v>
          </cell>
          <cell r="E1111" t="str">
            <v>KS</v>
          </cell>
          <cell r="F1111">
            <v>17044</v>
          </cell>
        </row>
        <row r="1112">
          <cell r="A1112">
            <v>2007554</v>
          </cell>
          <cell r="B1112" t="str">
            <v>Odbočná hranatá krabice...T 250</v>
          </cell>
          <cell r="C1112">
            <v>241.36</v>
          </cell>
          <cell r="D1112">
            <v>100</v>
          </cell>
          <cell r="E1112" t="str">
            <v>KS</v>
          </cell>
          <cell r="F1112">
            <v>24136</v>
          </cell>
        </row>
        <row r="1113">
          <cell r="A1113">
            <v>2007568</v>
          </cell>
          <cell r="B1113" t="str">
            <v>Odbočná hranatá krabice...T 350</v>
          </cell>
          <cell r="C1113">
            <v>725.29</v>
          </cell>
          <cell r="D1113">
            <v>100</v>
          </cell>
          <cell r="E1113" t="str">
            <v>KS</v>
          </cell>
          <cell r="F1113">
            <v>72529</v>
          </cell>
        </row>
        <row r="1114">
          <cell r="A1114">
            <v>2007581</v>
          </cell>
          <cell r="B1114" t="str">
            <v>Odbočovací krabice...T 25</v>
          </cell>
          <cell r="C1114">
            <v>28.78</v>
          </cell>
          <cell r="D1114">
            <v>100</v>
          </cell>
          <cell r="E1114" t="str">
            <v>KS</v>
          </cell>
          <cell r="F1114">
            <v>2878</v>
          </cell>
        </row>
        <row r="1115">
          <cell r="A1115">
            <v>2007584</v>
          </cell>
          <cell r="B1115" t="str">
            <v>Odbočovací krabice...T 40</v>
          </cell>
          <cell r="C1115">
            <v>34.57</v>
          </cell>
          <cell r="D1115">
            <v>100</v>
          </cell>
          <cell r="E1115" t="str">
            <v>KS</v>
          </cell>
          <cell r="F1115">
            <v>3457</v>
          </cell>
        </row>
        <row r="1116">
          <cell r="A1116">
            <v>2007587</v>
          </cell>
          <cell r="B1116" t="str">
            <v>Odbočovací krabice...T 60</v>
          </cell>
          <cell r="C1116">
            <v>72.61</v>
          </cell>
          <cell r="D1116">
            <v>100</v>
          </cell>
          <cell r="E1116" t="str">
            <v>KS</v>
          </cell>
          <cell r="F1116">
            <v>7261</v>
          </cell>
        </row>
        <row r="1117">
          <cell r="A1117">
            <v>2007590</v>
          </cell>
          <cell r="B1117" t="str">
            <v>Odbočovací krabice...T 100</v>
          </cell>
          <cell r="C1117">
            <v>133.12</v>
          </cell>
          <cell r="D1117">
            <v>100</v>
          </cell>
          <cell r="E1117" t="str">
            <v>KS</v>
          </cell>
          <cell r="F1117">
            <v>13312</v>
          </cell>
        </row>
        <row r="1118">
          <cell r="A1118">
            <v>2007593</v>
          </cell>
          <cell r="B1118" t="str">
            <v>Odbočovací krabice...T 160</v>
          </cell>
          <cell r="C1118">
            <v>170.44</v>
          </cell>
          <cell r="D1118">
            <v>100</v>
          </cell>
          <cell r="E1118" t="str">
            <v>KS</v>
          </cell>
          <cell r="F1118">
            <v>17044</v>
          </cell>
        </row>
        <row r="1119">
          <cell r="A1119">
            <v>2007596</v>
          </cell>
          <cell r="B1119" t="str">
            <v>Odbočovací krabice...T 250</v>
          </cell>
          <cell r="C1119">
            <v>241.36</v>
          </cell>
          <cell r="D1119">
            <v>100</v>
          </cell>
          <cell r="E1119" t="str">
            <v>KS</v>
          </cell>
          <cell r="F1119">
            <v>24136</v>
          </cell>
        </row>
        <row r="1120">
          <cell r="A1120">
            <v>2007599</v>
          </cell>
          <cell r="B1120" t="str">
            <v>Odbočovací krabice...T 350</v>
          </cell>
          <cell r="C1120">
            <v>725.29</v>
          </cell>
          <cell r="D1120">
            <v>100</v>
          </cell>
          <cell r="E1120" t="str">
            <v>KS</v>
          </cell>
          <cell r="F1120">
            <v>72529</v>
          </cell>
        </row>
        <row r="1121">
          <cell r="A1121">
            <v>2007630</v>
          </cell>
          <cell r="B1121" t="str">
            <v>Odbočná hranatá krabice...T 40</v>
          </cell>
          <cell r="C1121">
            <v>45.39</v>
          </cell>
          <cell r="D1121">
            <v>100</v>
          </cell>
          <cell r="E1121" t="str">
            <v>KS</v>
          </cell>
          <cell r="F1121">
            <v>4539</v>
          </cell>
        </row>
        <row r="1122">
          <cell r="A1122">
            <v>2007638</v>
          </cell>
          <cell r="B1122" t="str">
            <v>Odbočná hranatá krabice...T 60</v>
          </cell>
          <cell r="C1122">
            <v>105.26</v>
          </cell>
          <cell r="D1122">
            <v>100</v>
          </cell>
          <cell r="E1122" t="str">
            <v>KS</v>
          </cell>
          <cell r="F1122">
            <v>10526</v>
          </cell>
        </row>
        <row r="1123">
          <cell r="A1123">
            <v>2007644</v>
          </cell>
          <cell r="B1123" t="str">
            <v>Odbočná hranatá krabice...T 100</v>
          </cell>
          <cell r="C1123">
            <v>175.42</v>
          </cell>
          <cell r="D1123">
            <v>100</v>
          </cell>
          <cell r="E1123" t="str">
            <v>KS</v>
          </cell>
          <cell r="F1123">
            <v>17542</v>
          </cell>
        </row>
        <row r="1124">
          <cell r="A1124">
            <v>2007649</v>
          </cell>
          <cell r="B1124" t="str">
            <v>Odbočná hranatá krabice...T 160</v>
          </cell>
          <cell r="C1124">
            <v>198.36</v>
          </cell>
          <cell r="D1124">
            <v>100</v>
          </cell>
          <cell r="E1124" t="str">
            <v>KS</v>
          </cell>
          <cell r="F1124">
            <v>19836</v>
          </cell>
        </row>
        <row r="1125">
          <cell r="A1125">
            <v>2007657</v>
          </cell>
          <cell r="B1125" t="str">
            <v>Odbočná hranatá krabice...T 250</v>
          </cell>
          <cell r="C1125">
            <v>278.62</v>
          </cell>
          <cell r="D1125">
            <v>100</v>
          </cell>
          <cell r="E1125" t="str">
            <v>KS</v>
          </cell>
          <cell r="F1125">
            <v>27862</v>
          </cell>
        </row>
        <row r="1126">
          <cell r="A1126">
            <v>2007811</v>
          </cell>
          <cell r="B1126" t="str">
            <v>Odbočné krabice...T 100 NL</v>
          </cell>
          <cell r="C1126">
            <v>690</v>
          </cell>
          <cell r="D1126">
            <v>1</v>
          </cell>
          <cell r="E1126" t="str">
            <v>KS</v>
          </cell>
          <cell r="F1126">
            <v>690</v>
          </cell>
        </row>
        <row r="1127">
          <cell r="A1127">
            <v>2007821</v>
          </cell>
          <cell r="B1127" t="str">
            <v>T 100 NL...T 100 NL</v>
          </cell>
          <cell r="C1127">
            <v>654</v>
          </cell>
          <cell r="D1127">
            <v>1</v>
          </cell>
          <cell r="E1127" t="str">
            <v>KS</v>
          </cell>
          <cell r="F1127">
            <v>654</v>
          </cell>
        </row>
        <row r="1128">
          <cell r="A1128">
            <v>2007825</v>
          </cell>
          <cell r="B1128" t="str">
            <v>T 100 NL...T 100 NL</v>
          </cell>
          <cell r="C1128">
            <v>1228</v>
          </cell>
          <cell r="D1128">
            <v>1</v>
          </cell>
          <cell r="E1128" t="str">
            <v>KS</v>
          </cell>
          <cell r="F1128">
            <v>1228</v>
          </cell>
        </row>
        <row r="1129">
          <cell r="A1129">
            <v>2007826</v>
          </cell>
          <cell r="B1129" t="str">
            <v>Víko...T 100 NL</v>
          </cell>
          <cell r="C1129">
            <v>119</v>
          </cell>
          <cell r="D1129">
            <v>1</v>
          </cell>
          <cell r="E1129" t="str">
            <v>KS</v>
          </cell>
          <cell r="F1129">
            <v>119</v>
          </cell>
        </row>
        <row r="1130">
          <cell r="A1130">
            <v>2009102</v>
          </cell>
          <cell r="B1130" t="str">
            <v>Svorkovnice...VBX/KL25</v>
          </cell>
          <cell r="C1130">
            <v>95.31</v>
          </cell>
          <cell r="D1130">
            <v>100</v>
          </cell>
          <cell r="E1130" t="str">
            <v>KS</v>
          </cell>
          <cell r="F1130">
            <v>9531</v>
          </cell>
        </row>
        <row r="1131">
          <cell r="A1131">
            <v>2009110</v>
          </cell>
          <cell r="B1131" t="str">
            <v>Svorkovnice...VBX/KL60</v>
          </cell>
          <cell r="C1131">
            <v>87.4</v>
          </cell>
          <cell r="D1131">
            <v>100</v>
          </cell>
          <cell r="E1131" t="str">
            <v>KS</v>
          </cell>
          <cell r="F1131">
            <v>8740</v>
          </cell>
        </row>
        <row r="1132">
          <cell r="A1132">
            <v>2011638</v>
          </cell>
          <cell r="B1132" t="str">
            <v>Násuvné těsnění...EDK 25</v>
          </cell>
          <cell r="C1132">
            <v>1.91</v>
          </cell>
          <cell r="D1132">
            <v>100</v>
          </cell>
          <cell r="E1132" t="str">
            <v>KS</v>
          </cell>
          <cell r="F1132">
            <v>191</v>
          </cell>
        </row>
        <row r="1133">
          <cell r="A1133">
            <v>2012014</v>
          </cell>
          <cell r="B1133" t="str">
            <v>Vsuvka...98</v>
          </cell>
          <cell r="C1133">
            <v>2</v>
          </cell>
          <cell r="D1133">
            <v>100</v>
          </cell>
          <cell r="E1133" t="str">
            <v>KS</v>
          </cell>
          <cell r="F1133">
            <v>200</v>
          </cell>
        </row>
        <row r="1134">
          <cell r="A1134">
            <v>2012030</v>
          </cell>
          <cell r="B1134" t="str">
            <v>Vsuvka...89</v>
          </cell>
          <cell r="C1134">
            <v>1.6</v>
          </cell>
          <cell r="D1134">
            <v>100</v>
          </cell>
          <cell r="E1134" t="str">
            <v>KS</v>
          </cell>
          <cell r="F1134">
            <v>160</v>
          </cell>
        </row>
        <row r="1135">
          <cell r="A1135">
            <v>2012049</v>
          </cell>
          <cell r="B1135" t="str">
            <v>Vsuvka...89/RK</v>
          </cell>
          <cell r="C1135">
            <v>1.68</v>
          </cell>
          <cell r="D1135">
            <v>100</v>
          </cell>
          <cell r="E1135" t="str">
            <v>KS</v>
          </cell>
          <cell r="F1135">
            <v>168</v>
          </cell>
        </row>
        <row r="1136">
          <cell r="A1136">
            <v>2012146</v>
          </cell>
          <cell r="B1136" t="str">
            <v>Vsuvka...89  SW.</v>
          </cell>
          <cell r="C1136">
            <v>1.28</v>
          </cell>
          <cell r="D1136">
            <v>100</v>
          </cell>
          <cell r="E1136" t="str">
            <v>KS</v>
          </cell>
          <cell r="F1136">
            <v>128</v>
          </cell>
        </row>
        <row r="1137">
          <cell r="A1137">
            <v>2012154</v>
          </cell>
          <cell r="B1137" t="str">
            <v>Uzavírací ucpávka...VS 13</v>
          </cell>
          <cell r="C1137">
            <v>1.76</v>
          </cell>
          <cell r="D1137">
            <v>100</v>
          </cell>
          <cell r="E1137" t="str">
            <v>KS</v>
          </cell>
          <cell r="F1137">
            <v>176</v>
          </cell>
        </row>
        <row r="1138">
          <cell r="A1138">
            <v>2012375</v>
          </cell>
          <cell r="B1138" t="str">
            <v>Těsnění...EDVS 20</v>
          </cell>
          <cell r="C1138">
            <v>6.39</v>
          </cell>
          <cell r="D1138">
            <v>100</v>
          </cell>
          <cell r="E1138" t="str">
            <v>KS</v>
          </cell>
          <cell r="F1138">
            <v>639</v>
          </cell>
        </row>
        <row r="1139">
          <cell r="A1139">
            <v>2012383</v>
          </cell>
          <cell r="B1139" t="str">
            <v>Těsnění...EDVS 25</v>
          </cell>
          <cell r="C1139">
            <v>6.85</v>
          </cell>
          <cell r="D1139">
            <v>100</v>
          </cell>
          <cell r="E1139" t="str">
            <v>KS</v>
          </cell>
          <cell r="F1139">
            <v>685</v>
          </cell>
        </row>
        <row r="1140">
          <cell r="A1140">
            <v>2012391</v>
          </cell>
          <cell r="B1140" t="str">
            <v>Těsnění...EDVS 32</v>
          </cell>
          <cell r="C1140">
            <v>7.53</v>
          </cell>
          <cell r="D1140">
            <v>100</v>
          </cell>
          <cell r="E1140" t="str">
            <v>KS</v>
          </cell>
          <cell r="F1140">
            <v>753</v>
          </cell>
        </row>
        <row r="1141">
          <cell r="A1141">
            <v>2012709</v>
          </cell>
          <cell r="B1141" t="str">
            <v>Průchodka...EDFB</v>
          </cell>
          <cell r="C1141">
            <v>21.5</v>
          </cell>
          <cell r="D1141">
            <v>100</v>
          </cell>
          <cell r="E1141" t="str">
            <v>KS</v>
          </cell>
          <cell r="F1141">
            <v>2150</v>
          </cell>
        </row>
        <row r="1142">
          <cell r="A1142">
            <v>2012758</v>
          </cell>
          <cell r="B1142" t="str">
            <v>Plochá kabelová vývodka...106/FL 16</v>
          </cell>
          <cell r="C1142">
            <v>24.85</v>
          </cell>
          <cell r="D1142">
            <v>100</v>
          </cell>
          <cell r="E1142" t="str">
            <v>KS</v>
          </cell>
          <cell r="F1142">
            <v>2485</v>
          </cell>
        </row>
        <row r="1143">
          <cell r="A1143">
            <v>2012774</v>
          </cell>
          <cell r="B1143" t="str">
            <v>Plochá kabelová vývodka...106/FL 29</v>
          </cell>
          <cell r="C1143">
            <v>44.99</v>
          </cell>
          <cell r="D1143">
            <v>100</v>
          </cell>
          <cell r="E1143" t="str">
            <v>KS</v>
          </cell>
          <cell r="F1143">
            <v>4499</v>
          </cell>
        </row>
        <row r="1144">
          <cell r="A1144">
            <v>2012782</v>
          </cell>
          <cell r="B1144" t="str">
            <v>Plochá kabelová vývodka...106/FL 21</v>
          </cell>
          <cell r="C1144">
            <v>37.950000000000003</v>
          </cell>
          <cell r="D1144">
            <v>100</v>
          </cell>
          <cell r="E1144" t="str">
            <v>KS</v>
          </cell>
          <cell r="F1144">
            <v>3795</v>
          </cell>
        </row>
        <row r="1145">
          <cell r="A1145">
            <v>2012804</v>
          </cell>
          <cell r="B1145" t="str">
            <v>Plochá kabelová vývodka...106/FL 21</v>
          </cell>
          <cell r="C1145">
            <v>37.950000000000003</v>
          </cell>
          <cell r="D1145">
            <v>100</v>
          </cell>
          <cell r="E1145" t="str">
            <v>KS</v>
          </cell>
          <cell r="F1145">
            <v>3795</v>
          </cell>
        </row>
        <row r="1146">
          <cell r="A1146">
            <v>2012820</v>
          </cell>
          <cell r="B1146" t="str">
            <v>Plochá kabelová vývodka...106/FL 21</v>
          </cell>
          <cell r="C1146">
            <v>37.950000000000003</v>
          </cell>
          <cell r="D1146">
            <v>100</v>
          </cell>
          <cell r="E1146" t="str">
            <v>KS</v>
          </cell>
          <cell r="F1146">
            <v>3795</v>
          </cell>
        </row>
        <row r="1147">
          <cell r="A1147">
            <v>2012839</v>
          </cell>
          <cell r="B1147" t="str">
            <v>Plochá kabelová vývodka...106/FL 21</v>
          </cell>
          <cell r="C1147">
            <v>37.950000000000003</v>
          </cell>
          <cell r="D1147">
            <v>100</v>
          </cell>
          <cell r="E1147" t="str">
            <v>KS</v>
          </cell>
          <cell r="F1147">
            <v>3795</v>
          </cell>
        </row>
        <row r="1148">
          <cell r="A1148">
            <v>2012847</v>
          </cell>
          <cell r="B1148" t="str">
            <v>Plochá kabelová vývodka...106/FL 21</v>
          </cell>
          <cell r="C1148">
            <v>37.950000000000003</v>
          </cell>
          <cell r="D1148">
            <v>100</v>
          </cell>
          <cell r="E1148" t="str">
            <v>KS</v>
          </cell>
          <cell r="F1148">
            <v>3795</v>
          </cell>
        </row>
        <row r="1149">
          <cell r="A1149">
            <v>2012855</v>
          </cell>
          <cell r="B1149" t="str">
            <v>Plochá kabelová vývodka...106/FL 21</v>
          </cell>
          <cell r="C1149">
            <v>37.950000000000003</v>
          </cell>
          <cell r="D1149">
            <v>100</v>
          </cell>
          <cell r="E1149" t="str">
            <v>KS</v>
          </cell>
          <cell r="F1149">
            <v>3795</v>
          </cell>
        </row>
        <row r="1150">
          <cell r="A1150">
            <v>2012871</v>
          </cell>
          <cell r="B1150" t="str">
            <v>Plochá kabelová vývodka...106/FL 21</v>
          </cell>
          <cell r="C1150">
            <v>38.36</v>
          </cell>
          <cell r="D1150">
            <v>100</v>
          </cell>
          <cell r="E1150" t="str">
            <v>KS</v>
          </cell>
          <cell r="F1150">
            <v>3836</v>
          </cell>
        </row>
        <row r="1151">
          <cell r="A1151">
            <v>2012928</v>
          </cell>
          <cell r="B1151" t="str">
            <v>Plochá kabelová vývodka...106/FL 21</v>
          </cell>
          <cell r="C1151">
            <v>37.6</v>
          </cell>
          <cell r="D1151">
            <v>100</v>
          </cell>
          <cell r="E1151" t="str">
            <v>KS</v>
          </cell>
          <cell r="F1151">
            <v>3760</v>
          </cell>
        </row>
        <row r="1152">
          <cell r="A1152">
            <v>2013002</v>
          </cell>
          <cell r="B1152" t="str">
            <v>Plochá kabelová vývodka...106FL M20</v>
          </cell>
          <cell r="C1152">
            <v>21.82</v>
          </cell>
          <cell r="D1152">
            <v>100</v>
          </cell>
          <cell r="E1152" t="str">
            <v>KS</v>
          </cell>
          <cell r="F1152">
            <v>2182</v>
          </cell>
        </row>
        <row r="1153">
          <cell r="A1153">
            <v>2013006</v>
          </cell>
          <cell r="B1153" t="str">
            <v>Plochá kabelová vývodka...106FL M25</v>
          </cell>
          <cell r="C1153">
            <v>25.09</v>
          </cell>
          <cell r="D1153">
            <v>100</v>
          </cell>
          <cell r="E1153" t="str">
            <v>KS</v>
          </cell>
          <cell r="F1153">
            <v>2509</v>
          </cell>
        </row>
        <row r="1154">
          <cell r="A1154">
            <v>2013007</v>
          </cell>
          <cell r="B1154" t="str">
            <v>Plochá kabelová vývodka...106FL M25</v>
          </cell>
          <cell r="C1154">
            <v>25.17</v>
          </cell>
          <cell r="D1154">
            <v>100</v>
          </cell>
          <cell r="E1154" t="str">
            <v>KS</v>
          </cell>
          <cell r="F1154">
            <v>2517</v>
          </cell>
        </row>
        <row r="1155">
          <cell r="A1155">
            <v>2013008</v>
          </cell>
          <cell r="B1155" t="str">
            <v>Plochá kabelová vývodka...106FL M25</v>
          </cell>
          <cell r="C1155">
            <v>25.35</v>
          </cell>
          <cell r="D1155">
            <v>100</v>
          </cell>
          <cell r="E1155" t="str">
            <v>KS</v>
          </cell>
          <cell r="F1155">
            <v>2535</v>
          </cell>
        </row>
        <row r="1156">
          <cell r="A1156">
            <v>2013009</v>
          </cell>
          <cell r="B1156" t="str">
            <v>Plochá kabelová vývodka...106FL M25</v>
          </cell>
          <cell r="C1156">
            <v>25.35</v>
          </cell>
          <cell r="D1156">
            <v>100</v>
          </cell>
          <cell r="E1156" t="str">
            <v>KS</v>
          </cell>
          <cell r="F1156">
            <v>2535</v>
          </cell>
        </row>
        <row r="1157">
          <cell r="A1157">
            <v>2013010</v>
          </cell>
          <cell r="B1157" t="str">
            <v>Plochá kabelová vývodka...106FL M25</v>
          </cell>
          <cell r="C1157">
            <v>25.47</v>
          </cell>
          <cell r="D1157">
            <v>100</v>
          </cell>
          <cell r="E1157" t="str">
            <v>KS</v>
          </cell>
          <cell r="F1157">
            <v>2547</v>
          </cell>
        </row>
        <row r="1158">
          <cell r="A1158">
            <v>2013011</v>
          </cell>
          <cell r="B1158" t="str">
            <v>Plochá kabelová vývodka...106FL M25</v>
          </cell>
          <cell r="C1158">
            <v>25.35</v>
          </cell>
          <cell r="D1158">
            <v>100</v>
          </cell>
          <cell r="E1158" t="str">
            <v>KS</v>
          </cell>
          <cell r="F1158">
            <v>2535</v>
          </cell>
        </row>
        <row r="1159">
          <cell r="A1159">
            <v>2013012</v>
          </cell>
          <cell r="B1159" t="str">
            <v>Plochá kabelová vývodka...106FL M25</v>
          </cell>
          <cell r="C1159">
            <v>28.8</v>
          </cell>
          <cell r="D1159">
            <v>100</v>
          </cell>
          <cell r="E1159" t="str">
            <v>KS</v>
          </cell>
          <cell r="F1159">
            <v>2880</v>
          </cell>
        </row>
        <row r="1160">
          <cell r="A1160">
            <v>2013015</v>
          </cell>
          <cell r="B1160" t="str">
            <v>Plochá kabelová vývodka...106FL M32</v>
          </cell>
          <cell r="C1160">
            <v>34.880000000000003</v>
          </cell>
          <cell r="D1160">
            <v>100</v>
          </cell>
          <cell r="E1160" t="str">
            <v>KS</v>
          </cell>
          <cell r="F1160">
            <v>3488</v>
          </cell>
        </row>
        <row r="1161">
          <cell r="A1161">
            <v>2013017</v>
          </cell>
          <cell r="B1161" t="str">
            <v>Plochá kabelová vývodka...106FL M32</v>
          </cell>
          <cell r="C1161">
            <v>31.11</v>
          </cell>
          <cell r="D1161">
            <v>100</v>
          </cell>
          <cell r="E1161" t="str">
            <v>KS</v>
          </cell>
          <cell r="F1161">
            <v>3111</v>
          </cell>
        </row>
        <row r="1162">
          <cell r="A1162">
            <v>2013028</v>
          </cell>
          <cell r="B1162" t="str">
            <v>Plochá kabelová vývodka...106FL M40</v>
          </cell>
          <cell r="C1162">
            <v>36.479999999999997</v>
          </cell>
          <cell r="D1162">
            <v>100</v>
          </cell>
          <cell r="E1162" t="str">
            <v>KS</v>
          </cell>
          <cell r="F1162">
            <v>3648</v>
          </cell>
        </row>
        <row r="1163">
          <cell r="A1163">
            <v>2013031</v>
          </cell>
          <cell r="B1163" t="str">
            <v>Plochá kabelová vývodka...106FL M40</v>
          </cell>
          <cell r="C1163">
            <v>31.8</v>
          </cell>
          <cell r="D1163">
            <v>100</v>
          </cell>
          <cell r="E1163" t="str">
            <v>KS</v>
          </cell>
          <cell r="F1163">
            <v>3180</v>
          </cell>
        </row>
        <row r="1164">
          <cell r="A1164">
            <v>2013061</v>
          </cell>
          <cell r="B1164" t="str">
            <v>Přítlačné šroubení...157/PG7</v>
          </cell>
          <cell r="C1164">
            <v>85.48</v>
          </cell>
          <cell r="D1164">
            <v>100</v>
          </cell>
          <cell r="E1164" t="str">
            <v>KS</v>
          </cell>
          <cell r="F1164">
            <v>8548</v>
          </cell>
        </row>
        <row r="1165">
          <cell r="A1165">
            <v>2013096</v>
          </cell>
          <cell r="B1165" t="str">
            <v>Přítlačné šroubení...157/PG9</v>
          </cell>
          <cell r="C1165">
            <v>83.84</v>
          </cell>
          <cell r="D1165">
            <v>100</v>
          </cell>
          <cell r="E1165" t="str">
            <v>KS</v>
          </cell>
          <cell r="F1165">
            <v>8384</v>
          </cell>
        </row>
        <row r="1166">
          <cell r="A1166">
            <v>2013118</v>
          </cell>
          <cell r="B1166" t="str">
            <v>Přítlačné šroubení...157/PG11</v>
          </cell>
          <cell r="C1166">
            <v>95.09</v>
          </cell>
          <cell r="D1166">
            <v>100</v>
          </cell>
          <cell r="E1166" t="str">
            <v>KS</v>
          </cell>
          <cell r="F1166">
            <v>9509</v>
          </cell>
        </row>
        <row r="1167">
          <cell r="A1167">
            <v>2013134</v>
          </cell>
          <cell r="B1167" t="str">
            <v>Přítlačné šroubení...157PG13,5</v>
          </cell>
          <cell r="C1167">
            <v>101.86</v>
          </cell>
          <cell r="D1167">
            <v>100</v>
          </cell>
          <cell r="E1167" t="str">
            <v>KS</v>
          </cell>
          <cell r="F1167">
            <v>10186</v>
          </cell>
        </row>
        <row r="1168">
          <cell r="A1168">
            <v>2013169</v>
          </cell>
          <cell r="B1168" t="str">
            <v>Přítlačné šroubení...157/PG16</v>
          </cell>
          <cell r="C1168">
            <v>112.52</v>
          </cell>
          <cell r="D1168">
            <v>100</v>
          </cell>
          <cell r="E1168" t="str">
            <v>KS</v>
          </cell>
          <cell r="F1168">
            <v>11252</v>
          </cell>
        </row>
        <row r="1169">
          <cell r="A1169">
            <v>2013215</v>
          </cell>
          <cell r="B1169" t="str">
            <v>Přítlačné šroubení...157/PG21</v>
          </cell>
          <cell r="C1169">
            <v>162.19</v>
          </cell>
          <cell r="D1169">
            <v>100</v>
          </cell>
          <cell r="E1169" t="str">
            <v>KS</v>
          </cell>
          <cell r="F1169">
            <v>16219</v>
          </cell>
        </row>
        <row r="1170">
          <cell r="A1170">
            <v>2013290</v>
          </cell>
          <cell r="B1170" t="str">
            <v>Přítlačné šroubení...157/PG29</v>
          </cell>
          <cell r="C1170">
            <v>252.11</v>
          </cell>
          <cell r="D1170">
            <v>100</v>
          </cell>
          <cell r="E1170" t="str">
            <v>KS</v>
          </cell>
          <cell r="F1170">
            <v>25211</v>
          </cell>
        </row>
        <row r="1171">
          <cell r="A1171">
            <v>2016125</v>
          </cell>
          <cell r="B1171" t="str">
            <v>Svorkovnice...KL 100</v>
          </cell>
          <cell r="C1171">
            <v>307.42</v>
          </cell>
          <cell r="D1171">
            <v>100</v>
          </cell>
          <cell r="E1171" t="str">
            <v>KS</v>
          </cell>
          <cell r="F1171">
            <v>30742</v>
          </cell>
        </row>
        <row r="1172">
          <cell r="A1172">
            <v>2017342</v>
          </cell>
          <cell r="B1172" t="str">
            <v>Svorkovnice...689</v>
          </cell>
          <cell r="C1172">
            <v>29.87</v>
          </cell>
          <cell r="D1172">
            <v>100</v>
          </cell>
          <cell r="E1172" t="str">
            <v>KS</v>
          </cell>
          <cell r="F1172">
            <v>2987</v>
          </cell>
        </row>
        <row r="1173">
          <cell r="A1173">
            <v>2022028</v>
          </cell>
          <cell r="B1173" t="str">
            <v>Kabelová spojka...117/2,5</v>
          </cell>
          <cell r="C1173">
            <v>398.52</v>
          </cell>
          <cell r="D1173">
            <v>100</v>
          </cell>
          <cell r="E1173" t="str">
            <v>KS</v>
          </cell>
          <cell r="F1173">
            <v>39852</v>
          </cell>
        </row>
        <row r="1174">
          <cell r="A1174">
            <v>2022060</v>
          </cell>
          <cell r="B1174" t="str">
            <v>Kabelová spojka...117/6</v>
          </cell>
          <cell r="C1174">
            <v>877.63</v>
          </cell>
          <cell r="D1174">
            <v>100</v>
          </cell>
          <cell r="E1174" t="str">
            <v>KS</v>
          </cell>
          <cell r="F1174">
            <v>87763</v>
          </cell>
        </row>
        <row r="1175">
          <cell r="A1175">
            <v>2022184</v>
          </cell>
          <cell r="B1175" t="str">
            <v>Kabelová vývodka...V-TEC M12</v>
          </cell>
          <cell r="C1175">
            <v>7.66</v>
          </cell>
          <cell r="D1175">
            <v>100</v>
          </cell>
          <cell r="E1175" t="str">
            <v>KS</v>
          </cell>
          <cell r="F1175">
            <v>766</v>
          </cell>
        </row>
        <row r="1176">
          <cell r="A1176">
            <v>2022257</v>
          </cell>
          <cell r="B1176" t="str">
            <v>Kabelová vývodka...V-TEC M12</v>
          </cell>
          <cell r="C1176">
            <v>9.11</v>
          </cell>
          <cell r="D1176">
            <v>100</v>
          </cell>
          <cell r="E1176" t="str">
            <v>KS</v>
          </cell>
          <cell r="F1176">
            <v>911</v>
          </cell>
        </row>
        <row r="1177">
          <cell r="A1177">
            <v>2022265</v>
          </cell>
          <cell r="B1177" t="str">
            <v>Kabelová vývodka...V-TEC M16</v>
          </cell>
          <cell r="C1177">
            <v>11.11</v>
          </cell>
          <cell r="D1177">
            <v>100</v>
          </cell>
          <cell r="E1177" t="str">
            <v>KS</v>
          </cell>
          <cell r="F1177">
            <v>1111</v>
          </cell>
        </row>
        <row r="1178">
          <cell r="A1178">
            <v>2022273</v>
          </cell>
          <cell r="B1178" t="str">
            <v>Kabelová vývodka...V-TEC M20</v>
          </cell>
          <cell r="C1178">
            <v>15.79</v>
          </cell>
          <cell r="D1178">
            <v>100</v>
          </cell>
          <cell r="E1178" t="str">
            <v>KS</v>
          </cell>
          <cell r="F1178">
            <v>1579</v>
          </cell>
        </row>
        <row r="1179">
          <cell r="A1179">
            <v>2022281</v>
          </cell>
          <cell r="B1179" t="str">
            <v>Kabelová vývodka...V-TEC M25</v>
          </cell>
          <cell r="C1179">
            <v>27.13</v>
          </cell>
          <cell r="D1179">
            <v>100</v>
          </cell>
          <cell r="E1179" t="str">
            <v>KS</v>
          </cell>
          <cell r="F1179">
            <v>2713</v>
          </cell>
        </row>
        <row r="1180">
          <cell r="A1180">
            <v>2022303</v>
          </cell>
          <cell r="B1180" t="str">
            <v>Kabelová vývodka...V-TEC M32</v>
          </cell>
          <cell r="C1180">
            <v>49.02</v>
          </cell>
          <cell r="D1180">
            <v>100</v>
          </cell>
          <cell r="E1180" t="str">
            <v>KS</v>
          </cell>
          <cell r="F1180">
            <v>4902</v>
          </cell>
        </row>
        <row r="1181">
          <cell r="A1181">
            <v>2022311</v>
          </cell>
          <cell r="B1181" t="str">
            <v>Kabelová vývodka...V-TEC M40</v>
          </cell>
          <cell r="C1181">
            <v>244.88</v>
          </cell>
          <cell r="D1181">
            <v>100</v>
          </cell>
          <cell r="E1181" t="str">
            <v>KS</v>
          </cell>
          <cell r="F1181">
            <v>24488</v>
          </cell>
        </row>
        <row r="1182">
          <cell r="A1182">
            <v>2022338</v>
          </cell>
          <cell r="B1182" t="str">
            <v>Kabelová vývodka...V-TEC M12</v>
          </cell>
          <cell r="C1182">
            <v>10.85</v>
          </cell>
          <cell r="D1182">
            <v>100</v>
          </cell>
          <cell r="E1182" t="str">
            <v>KS</v>
          </cell>
          <cell r="F1182">
            <v>1085</v>
          </cell>
        </row>
        <row r="1183">
          <cell r="A1183">
            <v>2022346</v>
          </cell>
          <cell r="B1183" t="str">
            <v>Kabelová vývodka...V-TEC M16</v>
          </cell>
          <cell r="C1183">
            <v>11.64</v>
          </cell>
          <cell r="D1183">
            <v>100</v>
          </cell>
          <cell r="E1183" t="str">
            <v>KS</v>
          </cell>
          <cell r="F1183">
            <v>1164</v>
          </cell>
        </row>
        <row r="1184">
          <cell r="A1184">
            <v>2022354</v>
          </cell>
          <cell r="B1184" t="str">
            <v>Kabelová vývodka...V-TEC M20</v>
          </cell>
          <cell r="C1184">
            <v>16.45</v>
          </cell>
          <cell r="D1184">
            <v>100</v>
          </cell>
          <cell r="E1184" t="str">
            <v>KS</v>
          </cell>
          <cell r="F1184">
            <v>1645</v>
          </cell>
        </row>
        <row r="1185">
          <cell r="A1185">
            <v>2022362</v>
          </cell>
          <cell r="B1185" t="str">
            <v>Kabelová vývodka...V-TEC M25</v>
          </cell>
          <cell r="C1185">
            <v>27.79</v>
          </cell>
          <cell r="D1185">
            <v>100</v>
          </cell>
          <cell r="E1185" t="str">
            <v>KS</v>
          </cell>
          <cell r="F1185">
            <v>2779</v>
          </cell>
        </row>
        <row r="1186">
          <cell r="A1186">
            <v>2022370</v>
          </cell>
          <cell r="B1186" t="str">
            <v>Kabelová vývodka...V-TEC M32</v>
          </cell>
          <cell r="C1186">
            <v>64.16</v>
          </cell>
          <cell r="D1186">
            <v>100</v>
          </cell>
          <cell r="E1186" t="str">
            <v>KS</v>
          </cell>
          <cell r="F1186">
            <v>6416</v>
          </cell>
        </row>
        <row r="1187">
          <cell r="A1187">
            <v>2022397</v>
          </cell>
          <cell r="B1187" t="str">
            <v>Kabelová vývodka...V-TEC M40</v>
          </cell>
          <cell r="C1187">
            <v>225.29</v>
          </cell>
          <cell r="D1187">
            <v>100</v>
          </cell>
          <cell r="E1187" t="str">
            <v>KS</v>
          </cell>
          <cell r="F1187">
            <v>22529</v>
          </cell>
        </row>
        <row r="1188">
          <cell r="A1188">
            <v>2022451</v>
          </cell>
          <cell r="B1188" t="str">
            <v>Kabelová vývodka...V-TEC M50</v>
          </cell>
          <cell r="C1188">
            <v>227.6</v>
          </cell>
          <cell r="D1188">
            <v>100</v>
          </cell>
          <cell r="E1188" t="str">
            <v>KS</v>
          </cell>
          <cell r="F1188">
            <v>22760</v>
          </cell>
        </row>
        <row r="1189">
          <cell r="A1189">
            <v>2022478</v>
          </cell>
          <cell r="B1189" t="str">
            <v>Kabelová vývodka...V-TEC M63</v>
          </cell>
          <cell r="C1189">
            <v>236.95</v>
          </cell>
          <cell r="D1189">
            <v>100</v>
          </cell>
          <cell r="E1189" t="str">
            <v>KS</v>
          </cell>
          <cell r="F1189">
            <v>23695</v>
          </cell>
        </row>
        <row r="1190">
          <cell r="A1190">
            <v>2022486</v>
          </cell>
          <cell r="B1190" t="str">
            <v>Kabelová vývodka...V-TEC M50</v>
          </cell>
          <cell r="C1190">
            <v>235.53</v>
          </cell>
          <cell r="D1190">
            <v>100</v>
          </cell>
          <cell r="E1190" t="str">
            <v>KS</v>
          </cell>
          <cell r="F1190">
            <v>23553</v>
          </cell>
        </row>
        <row r="1191">
          <cell r="A1191">
            <v>2022494</v>
          </cell>
          <cell r="B1191" t="str">
            <v>Kabelová vývodka...V-TEC M63</v>
          </cell>
          <cell r="C1191">
            <v>249.56</v>
          </cell>
          <cell r="D1191">
            <v>100</v>
          </cell>
          <cell r="E1191" t="str">
            <v>KS</v>
          </cell>
          <cell r="F1191">
            <v>24956</v>
          </cell>
        </row>
        <row r="1192">
          <cell r="A1192">
            <v>2022605</v>
          </cell>
          <cell r="B1192" t="str">
            <v>Kabelová vývodka...V-TEC 7</v>
          </cell>
          <cell r="C1192">
            <v>10.58</v>
          </cell>
          <cell r="D1192">
            <v>100</v>
          </cell>
          <cell r="E1192" t="str">
            <v>KS</v>
          </cell>
          <cell r="F1192">
            <v>1058</v>
          </cell>
        </row>
        <row r="1193">
          <cell r="A1193">
            <v>2022613</v>
          </cell>
          <cell r="B1193" t="str">
            <v>Kabelová vývodka...V-TEC 9</v>
          </cell>
          <cell r="C1193">
            <v>11.99</v>
          </cell>
          <cell r="D1193">
            <v>100</v>
          </cell>
          <cell r="E1193" t="str">
            <v>KS</v>
          </cell>
          <cell r="F1193">
            <v>1199</v>
          </cell>
        </row>
        <row r="1194">
          <cell r="A1194">
            <v>2022621</v>
          </cell>
          <cell r="B1194" t="str">
            <v>Kabelová vývodka...V-TEC11</v>
          </cell>
          <cell r="C1194">
            <v>14.59</v>
          </cell>
          <cell r="D1194">
            <v>100</v>
          </cell>
          <cell r="E1194" t="str">
            <v>KS</v>
          </cell>
          <cell r="F1194">
            <v>1459</v>
          </cell>
        </row>
        <row r="1195">
          <cell r="A1195">
            <v>2022648</v>
          </cell>
          <cell r="B1195" t="str">
            <v>Kabelová vývodka...V-TEC13,5</v>
          </cell>
          <cell r="C1195">
            <v>16.55</v>
          </cell>
          <cell r="D1195">
            <v>100</v>
          </cell>
          <cell r="E1195" t="str">
            <v>KS</v>
          </cell>
          <cell r="F1195">
            <v>1655</v>
          </cell>
        </row>
        <row r="1196">
          <cell r="A1196">
            <v>2022656</v>
          </cell>
          <cell r="B1196" t="str">
            <v>Kabelová vývodka...V-TEC16</v>
          </cell>
          <cell r="C1196">
            <v>18.95</v>
          </cell>
          <cell r="D1196">
            <v>100</v>
          </cell>
          <cell r="E1196" t="str">
            <v>KS</v>
          </cell>
          <cell r="F1196">
            <v>1895</v>
          </cell>
        </row>
        <row r="1197">
          <cell r="A1197">
            <v>2022664</v>
          </cell>
          <cell r="B1197" t="str">
            <v>Kabelová vývodka...V-TEC21</v>
          </cell>
          <cell r="C1197">
            <v>30.29</v>
          </cell>
          <cell r="D1197">
            <v>100</v>
          </cell>
          <cell r="E1197" t="str">
            <v>KS</v>
          </cell>
          <cell r="F1197">
            <v>3029</v>
          </cell>
        </row>
        <row r="1198">
          <cell r="A1198">
            <v>2022672</v>
          </cell>
          <cell r="B1198" t="str">
            <v>Kabelová vývodka...V-TEC29</v>
          </cell>
          <cell r="C1198">
            <v>57.09</v>
          </cell>
          <cell r="D1198">
            <v>100</v>
          </cell>
          <cell r="E1198" t="str">
            <v>KS</v>
          </cell>
          <cell r="F1198">
            <v>5709</v>
          </cell>
        </row>
        <row r="1199">
          <cell r="A1199">
            <v>2022680</v>
          </cell>
          <cell r="B1199" t="str">
            <v>Kabelová vývodka...V-TEC36</v>
          </cell>
          <cell r="C1199">
            <v>232.09</v>
          </cell>
          <cell r="D1199">
            <v>100</v>
          </cell>
          <cell r="E1199" t="str">
            <v>KS</v>
          </cell>
          <cell r="F1199">
            <v>23209</v>
          </cell>
        </row>
        <row r="1200">
          <cell r="A1200">
            <v>2022699</v>
          </cell>
          <cell r="B1200" t="str">
            <v>Kabelová vývodka...V-TEC42</v>
          </cell>
          <cell r="C1200">
            <v>251.24</v>
          </cell>
          <cell r="D1200">
            <v>100</v>
          </cell>
          <cell r="E1200" t="str">
            <v>KS</v>
          </cell>
          <cell r="F1200">
            <v>25124</v>
          </cell>
        </row>
        <row r="1201">
          <cell r="A1201">
            <v>2022702</v>
          </cell>
          <cell r="B1201" t="str">
            <v>Kabelová vývodka...V-TEC48</v>
          </cell>
          <cell r="C1201">
            <v>254.01</v>
          </cell>
          <cell r="D1201">
            <v>100</v>
          </cell>
          <cell r="E1201" t="str">
            <v>KS</v>
          </cell>
          <cell r="F1201">
            <v>25401</v>
          </cell>
        </row>
        <row r="1202">
          <cell r="A1202">
            <v>2022843</v>
          </cell>
          <cell r="B1202" t="str">
            <v>Kabelová vývodka...VTEC VM12</v>
          </cell>
          <cell r="C1202">
            <v>11.46</v>
          </cell>
          <cell r="D1202">
            <v>100</v>
          </cell>
          <cell r="E1202" t="str">
            <v>KS</v>
          </cell>
          <cell r="F1202">
            <v>1146</v>
          </cell>
        </row>
        <row r="1203">
          <cell r="A1203">
            <v>2022845</v>
          </cell>
          <cell r="B1203" t="str">
            <v>Kabelová vývodka...VTEC VM16</v>
          </cell>
          <cell r="C1203">
            <v>13.41</v>
          </cell>
          <cell r="D1203">
            <v>100</v>
          </cell>
          <cell r="E1203" t="str">
            <v>KS</v>
          </cell>
          <cell r="F1203">
            <v>1341</v>
          </cell>
        </row>
        <row r="1204">
          <cell r="A1204">
            <v>2022847</v>
          </cell>
          <cell r="B1204" t="str">
            <v>Kabelová vývodka...VTEC VM20</v>
          </cell>
          <cell r="C1204">
            <v>16.18</v>
          </cell>
          <cell r="D1204">
            <v>100</v>
          </cell>
          <cell r="E1204" t="str">
            <v>KS</v>
          </cell>
          <cell r="F1204">
            <v>1618</v>
          </cell>
        </row>
        <row r="1205">
          <cell r="A1205">
            <v>2022849</v>
          </cell>
          <cell r="B1205" t="str">
            <v>Kabelová vývodka...VTEC VM25</v>
          </cell>
          <cell r="C1205">
            <v>25.15</v>
          </cell>
          <cell r="D1205">
            <v>100</v>
          </cell>
          <cell r="E1205" t="str">
            <v>KS</v>
          </cell>
          <cell r="F1205">
            <v>2515</v>
          </cell>
        </row>
        <row r="1206">
          <cell r="A1206">
            <v>2022851</v>
          </cell>
          <cell r="B1206" t="str">
            <v>Kabelová vývodka...VTEC VM32</v>
          </cell>
          <cell r="C1206">
            <v>54.68</v>
          </cell>
          <cell r="D1206">
            <v>100</v>
          </cell>
          <cell r="E1206" t="str">
            <v>KS</v>
          </cell>
          <cell r="F1206">
            <v>5468</v>
          </cell>
        </row>
        <row r="1207">
          <cell r="A1207">
            <v>2022853</v>
          </cell>
          <cell r="B1207" t="str">
            <v>Kabelová vývodka...VTEC VM40</v>
          </cell>
          <cell r="C1207">
            <v>82.78</v>
          </cell>
          <cell r="D1207">
            <v>100</v>
          </cell>
          <cell r="E1207" t="str">
            <v>KS</v>
          </cell>
          <cell r="F1207">
            <v>8278</v>
          </cell>
        </row>
        <row r="1208">
          <cell r="A1208">
            <v>2022855</v>
          </cell>
          <cell r="B1208" t="str">
            <v>Kabelová vývodka...VTEC VM50</v>
          </cell>
          <cell r="C1208">
            <v>142.86000000000001</v>
          </cell>
          <cell r="D1208">
            <v>100</v>
          </cell>
          <cell r="E1208" t="str">
            <v>KS</v>
          </cell>
          <cell r="F1208">
            <v>14286</v>
          </cell>
        </row>
        <row r="1209">
          <cell r="A1209">
            <v>2022857</v>
          </cell>
          <cell r="B1209" t="str">
            <v>Kabelová vývodka...VTEC VM63</v>
          </cell>
          <cell r="C1209">
            <v>164.76</v>
          </cell>
          <cell r="D1209">
            <v>100</v>
          </cell>
          <cell r="E1209" t="str">
            <v>KS</v>
          </cell>
          <cell r="F1209">
            <v>16476</v>
          </cell>
        </row>
        <row r="1210">
          <cell r="A1210">
            <v>2022862</v>
          </cell>
          <cell r="B1210" t="str">
            <v>Kabelová vývodka...VTEC VM12</v>
          </cell>
          <cell r="C1210">
            <v>11.46</v>
          </cell>
          <cell r="D1210">
            <v>100</v>
          </cell>
          <cell r="E1210" t="str">
            <v>KS</v>
          </cell>
          <cell r="F1210">
            <v>1146</v>
          </cell>
        </row>
        <row r="1211">
          <cell r="A1211">
            <v>2022864</v>
          </cell>
          <cell r="B1211" t="str">
            <v>Kabelová vývodka...VTEC VM16</v>
          </cell>
          <cell r="C1211">
            <v>13.41</v>
          </cell>
          <cell r="D1211">
            <v>100</v>
          </cell>
          <cell r="E1211" t="str">
            <v>KS</v>
          </cell>
          <cell r="F1211">
            <v>1341</v>
          </cell>
        </row>
        <row r="1212">
          <cell r="A1212">
            <v>2022866</v>
          </cell>
          <cell r="B1212" t="str">
            <v>Kabelová vývodka...VTEC VM20</v>
          </cell>
          <cell r="C1212">
            <v>18.79</v>
          </cell>
          <cell r="D1212">
            <v>100</v>
          </cell>
          <cell r="E1212" t="str">
            <v>KS</v>
          </cell>
          <cell r="F1212">
            <v>1879</v>
          </cell>
        </row>
        <row r="1213">
          <cell r="A1213">
            <v>2022868</v>
          </cell>
          <cell r="B1213" t="str">
            <v>Kabelová vývodka...VTEC VM25</v>
          </cell>
          <cell r="C1213">
            <v>31.22</v>
          </cell>
          <cell r="D1213">
            <v>100</v>
          </cell>
          <cell r="E1213" t="str">
            <v>KS</v>
          </cell>
          <cell r="F1213">
            <v>3122</v>
          </cell>
        </row>
        <row r="1214">
          <cell r="A1214">
            <v>2022870</v>
          </cell>
          <cell r="B1214" t="str">
            <v>Kabelová vývodka...VTEC VM32</v>
          </cell>
          <cell r="C1214">
            <v>64.16</v>
          </cell>
          <cell r="D1214">
            <v>100</v>
          </cell>
          <cell r="E1214" t="str">
            <v>KS</v>
          </cell>
          <cell r="F1214">
            <v>6416</v>
          </cell>
        </row>
        <row r="1215">
          <cell r="A1215">
            <v>2022872</v>
          </cell>
          <cell r="B1215" t="str">
            <v>Kabelová vývodka...VTEC VM40</v>
          </cell>
          <cell r="C1215">
            <v>84.96</v>
          </cell>
          <cell r="D1215">
            <v>100</v>
          </cell>
          <cell r="E1215" t="str">
            <v>KS</v>
          </cell>
          <cell r="F1215">
            <v>8496</v>
          </cell>
        </row>
        <row r="1216">
          <cell r="A1216">
            <v>2022874</v>
          </cell>
          <cell r="B1216" t="str">
            <v>Kabelová vývodka...VTEC VM50</v>
          </cell>
          <cell r="C1216">
            <v>150.93</v>
          </cell>
          <cell r="D1216">
            <v>100</v>
          </cell>
          <cell r="E1216" t="str">
            <v>KS</v>
          </cell>
          <cell r="F1216">
            <v>15093</v>
          </cell>
        </row>
        <row r="1217">
          <cell r="A1217">
            <v>2022876</v>
          </cell>
          <cell r="B1217" t="str">
            <v>Kabelová vývodka...VTEC VM63</v>
          </cell>
          <cell r="C1217">
            <v>171.66</v>
          </cell>
          <cell r="D1217">
            <v>100</v>
          </cell>
          <cell r="E1217" t="str">
            <v>KS</v>
          </cell>
          <cell r="F1217">
            <v>17166</v>
          </cell>
        </row>
        <row r="1218">
          <cell r="A1218">
            <v>2022883</v>
          </cell>
          <cell r="B1218" t="str">
            <v>Kabelová vývodka...VTEC VM12</v>
          </cell>
          <cell r="C1218">
            <v>11.46</v>
          </cell>
          <cell r="D1218">
            <v>100</v>
          </cell>
          <cell r="E1218" t="str">
            <v>KS</v>
          </cell>
          <cell r="F1218">
            <v>1146</v>
          </cell>
        </row>
        <row r="1219">
          <cell r="A1219">
            <v>2022885</v>
          </cell>
          <cell r="B1219" t="str">
            <v>Kabelová vývodka...VTEC VM16</v>
          </cell>
          <cell r="C1219">
            <v>13.41</v>
          </cell>
          <cell r="D1219">
            <v>100</v>
          </cell>
          <cell r="E1219" t="str">
            <v>KS</v>
          </cell>
          <cell r="F1219">
            <v>1341</v>
          </cell>
        </row>
        <row r="1220">
          <cell r="A1220">
            <v>2022887</v>
          </cell>
          <cell r="B1220" t="str">
            <v>Kabelová vývodka...VTEC VM20</v>
          </cell>
          <cell r="C1220">
            <v>18.41</v>
          </cell>
          <cell r="D1220">
            <v>100</v>
          </cell>
          <cell r="E1220" t="str">
            <v>KS</v>
          </cell>
          <cell r="F1220">
            <v>1841</v>
          </cell>
        </row>
        <row r="1221">
          <cell r="A1221">
            <v>2022889</v>
          </cell>
          <cell r="B1221" t="str">
            <v>Kabelová vývodka...VTEC VM25</v>
          </cell>
          <cell r="C1221">
            <v>30.18</v>
          </cell>
          <cell r="D1221">
            <v>100</v>
          </cell>
          <cell r="E1221" t="str">
            <v>KS</v>
          </cell>
          <cell r="F1221">
            <v>3018</v>
          </cell>
        </row>
        <row r="1222">
          <cell r="A1222">
            <v>2022891</v>
          </cell>
          <cell r="B1222" t="str">
            <v>Kabelová vývodka...VTEC VM32</v>
          </cell>
          <cell r="C1222">
            <v>62.43</v>
          </cell>
          <cell r="D1222">
            <v>100</v>
          </cell>
          <cell r="E1222" t="str">
            <v>KS</v>
          </cell>
          <cell r="F1222">
            <v>6243</v>
          </cell>
        </row>
        <row r="1223">
          <cell r="A1223">
            <v>2022893</v>
          </cell>
          <cell r="B1223" t="str">
            <v>Kabelová vývodka...VTEC VM40</v>
          </cell>
          <cell r="C1223">
            <v>81.7</v>
          </cell>
          <cell r="D1223">
            <v>100</v>
          </cell>
          <cell r="E1223" t="str">
            <v>KS</v>
          </cell>
          <cell r="F1223">
            <v>8170</v>
          </cell>
        </row>
        <row r="1224">
          <cell r="A1224">
            <v>2022895</v>
          </cell>
          <cell r="B1224" t="str">
            <v>Kabelová vývodka...VTEC VM50</v>
          </cell>
          <cell r="C1224">
            <v>164.93</v>
          </cell>
          <cell r="D1224">
            <v>100</v>
          </cell>
          <cell r="E1224" t="str">
            <v>KS</v>
          </cell>
          <cell r="F1224">
            <v>16493</v>
          </cell>
        </row>
        <row r="1225">
          <cell r="A1225">
            <v>2022897</v>
          </cell>
          <cell r="B1225" t="str">
            <v>Kabelová vývodka...VTEC VM63</v>
          </cell>
          <cell r="C1225">
            <v>189.18</v>
          </cell>
          <cell r="D1225">
            <v>100</v>
          </cell>
          <cell r="E1225" t="str">
            <v>KS</v>
          </cell>
          <cell r="F1225">
            <v>18918</v>
          </cell>
        </row>
        <row r="1226">
          <cell r="A1226">
            <v>2022924</v>
          </cell>
          <cell r="B1226" t="str">
            <v>Kabelová vývodka...VTECVML16</v>
          </cell>
          <cell r="C1226">
            <v>15.25</v>
          </cell>
          <cell r="D1226">
            <v>100</v>
          </cell>
          <cell r="E1226" t="str">
            <v>KS</v>
          </cell>
          <cell r="F1226">
            <v>1525</v>
          </cell>
        </row>
        <row r="1227">
          <cell r="A1227">
            <v>2022926</v>
          </cell>
          <cell r="B1227" t="str">
            <v>Kabelová vývodka...VTECVML20</v>
          </cell>
          <cell r="C1227">
            <v>21.55</v>
          </cell>
          <cell r="D1227">
            <v>100</v>
          </cell>
          <cell r="E1227" t="str">
            <v>KS</v>
          </cell>
          <cell r="F1227">
            <v>2155</v>
          </cell>
        </row>
        <row r="1228">
          <cell r="A1228">
            <v>2022928</v>
          </cell>
          <cell r="B1228" t="str">
            <v>Kabelová vývodka...VTECVML25</v>
          </cell>
          <cell r="C1228">
            <v>30.5</v>
          </cell>
          <cell r="D1228">
            <v>100</v>
          </cell>
          <cell r="E1228" t="str">
            <v>KS</v>
          </cell>
          <cell r="F1228">
            <v>3050</v>
          </cell>
        </row>
        <row r="1229">
          <cell r="A1229">
            <v>2022930</v>
          </cell>
          <cell r="B1229" t="str">
            <v>Kabelová vývodka...VTECVML32</v>
          </cell>
          <cell r="C1229">
            <v>49.3</v>
          </cell>
          <cell r="D1229">
            <v>100</v>
          </cell>
          <cell r="E1229" t="str">
            <v>KS</v>
          </cell>
          <cell r="F1229">
            <v>4930</v>
          </cell>
        </row>
        <row r="1230">
          <cell r="A1230">
            <v>2022943</v>
          </cell>
          <cell r="B1230" t="str">
            <v>Kabelová vývodka...VTECVML12</v>
          </cell>
          <cell r="C1230">
            <v>15.25</v>
          </cell>
          <cell r="D1230">
            <v>100</v>
          </cell>
          <cell r="E1230" t="str">
            <v>KS</v>
          </cell>
          <cell r="F1230">
            <v>1525</v>
          </cell>
        </row>
        <row r="1231">
          <cell r="A1231">
            <v>2022945</v>
          </cell>
          <cell r="B1231" t="str">
            <v>Kabelová vývodka...VTECVML16</v>
          </cell>
          <cell r="C1231">
            <v>18.920000000000002</v>
          </cell>
          <cell r="D1231">
            <v>100</v>
          </cell>
          <cell r="E1231" t="str">
            <v>KS</v>
          </cell>
          <cell r="F1231">
            <v>1892</v>
          </cell>
        </row>
        <row r="1232">
          <cell r="A1232">
            <v>2022947</v>
          </cell>
          <cell r="B1232" t="str">
            <v>Kabelová vývodka...VTECVML20</v>
          </cell>
          <cell r="C1232">
            <v>18.920000000000002</v>
          </cell>
          <cell r="D1232">
            <v>100</v>
          </cell>
          <cell r="E1232" t="str">
            <v>KS</v>
          </cell>
          <cell r="F1232">
            <v>1892</v>
          </cell>
        </row>
        <row r="1233">
          <cell r="A1233">
            <v>2022949</v>
          </cell>
          <cell r="B1233" t="str">
            <v>Kabelová vývodka...VTECVML25</v>
          </cell>
          <cell r="C1233">
            <v>38.44</v>
          </cell>
          <cell r="D1233">
            <v>100</v>
          </cell>
          <cell r="E1233" t="str">
            <v>KS</v>
          </cell>
          <cell r="F1233">
            <v>3844</v>
          </cell>
        </row>
        <row r="1234">
          <cell r="A1234">
            <v>2022951</v>
          </cell>
          <cell r="B1234" t="str">
            <v>Kabelová vývodka...VTECVML32</v>
          </cell>
          <cell r="C1234">
            <v>63.06</v>
          </cell>
          <cell r="D1234">
            <v>100</v>
          </cell>
          <cell r="E1234" t="str">
            <v>KS</v>
          </cell>
          <cell r="F1234">
            <v>6306</v>
          </cell>
        </row>
        <row r="1235">
          <cell r="A1235">
            <v>2022953</v>
          </cell>
          <cell r="B1235" t="str">
            <v>Kabelová vývodka...VTECVML40</v>
          </cell>
          <cell r="C1235">
            <v>106.63</v>
          </cell>
          <cell r="D1235">
            <v>100</v>
          </cell>
          <cell r="E1235" t="str">
            <v>KS</v>
          </cell>
          <cell r="F1235">
            <v>10663</v>
          </cell>
        </row>
        <row r="1236">
          <cell r="A1236">
            <v>2022955</v>
          </cell>
          <cell r="B1236" t="str">
            <v>Kabelová vývodka...VTECVML50</v>
          </cell>
          <cell r="C1236">
            <v>116.86</v>
          </cell>
          <cell r="D1236">
            <v>100</v>
          </cell>
          <cell r="E1236" t="str">
            <v>KS</v>
          </cell>
          <cell r="F1236">
            <v>11686</v>
          </cell>
        </row>
        <row r="1237">
          <cell r="A1237">
            <v>2022957</v>
          </cell>
          <cell r="B1237" t="str">
            <v>Kabelová vývodka...VTECVML63</v>
          </cell>
          <cell r="C1237">
            <v>143.32</v>
          </cell>
          <cell r="D1237">
            <v>100</v>
          </cell>
          <cell r="E1237" t="str">
            <v>KS</v>
          </cell>
          <cell r="F1237">
            <v>14332</v>
          </cell>
        </row>
        <row r="1238">
          <cell r="A1238">
            <v>2022968</v>
          </cell>
          <cell r="B1238" t="str">
            <v>Kabelová vývodka...VTECVML20</v>
          </cell>
          <cell r="C1238">
            <v>18.899999999999999</v>
          </cell>
          <cell r="D1238">
            <v>100</v>
          </cell>
          <cell r="E1238" t="str">
            <v>KS</v>
          </cell>
          <cell r="F1238">
            <v>1890</v>
          </cell>
        </row>
        <row r="1239">
          <cell r="A1239">
            <v>2022974</v>
          </cell>
          <cell r="B1239" t="str">
            <v>Kabelová vývodka...VTECVML40</v>
          </cell>
          <cell r="C1239">
            <v>106.63</v>
          </cell>
          <cell r="D1239">
            <v>100</v>
          </cell>
          <cell r="E1239" t="str">
            <v>KS</v>
          </cell>
          <cell r="F1239">
            <v>10663</v>
          </cell>
        </row>
        <row r="1240">
          <cell r="A1240">
            <v>2022976</v>
          </cell>
          <cell r="B1240" t="str">
            <v>Kabelová vývodka...VTECVML50</v>
          </cell>
          <cell r="C1240">
            <v>122.85</v>
          </cell>
          <cell r="D1240">
            <v>100</v>
          </cell>
          <cell r="E1240" t="str">
            <v>KS</v>
          </cell>
          <cell r="F1240">
            <v>12285</v>
          </cell>
        </row>
        <row r="1241">
          <cell r="A1241">
            <v>2022978</v>
          </cell>
          <cell r="B1241" t="str">
            <v>Kabelová vývodka...VTECVML63</v>
          </cell>
          <cell r="C1241">
            <v>143.32</v>
          </cell>
          <cell r="D1241">
            <v>100</v>
          </cell>
          <cell r="E1241" t="str">
            <v>KS</v>
          </cell>
          <cell r="F1241">
            <v>14332</v>
          </cell>
        </row>
        <row r="1242">
          <cell r="A1242">
            <v>2023091</v>
          </cell>
          <cell r="B1242" t="str">
            <v>Přítlačné šroubení...107/Z/9</v>
          </cell>
          <cell r="C1242">
            <v>53.22</v>
          </cell>
          <cell r="D1242">
            <v>100</v>
          </cell>
          <cell r="E1242" t="str">
            <v>KS</v>
          </cell>
          <cell r="F1242">
            <v>5322</v>
          </cell>
        </row>
        <row r="1243">
          <cell r="A1243">
            <v>2023113</v>
          </cell>
          <cell r="B1243" t="str">
            <v>Přítlačné šroubení...107/Z/11</v>
          </cell>
          <cell r="C1243">
            <v>53.73</v>
          </cell>
          <cell r="D1243">
            <v>100</v>
          </cell>
          <cell r="E1243" t="str">
            <v>KS</v>
          </cell>
          <cell r="F1243">
            <v>5373</v>
          </cell>
        </row>
        <row r="1244">
          <cell r="A1244">
            <v>2023121</v>
          </cell>
          <cell r="B1244" t="str">
            <v>Přítlačné šroubení...107/Z13,5</v>
          </cell>
          <cell r="C1244">
            <v>63.06</v>
          </cell>
          <cell r="D1244">
            <v>100</v>
          </cell>
          <cell r="E1244" t="str">
            <v>KS</v>
          </cell>
          <cell r="F1244">
            <v>6306</v>
          </cell>
        </row>
        <row r="1245">
          <cell r="A1245">
            <v>2023164</v>
          </cell>
          <cell r="B1245" t="str">
            <v>Přítlačné šroubení...107/Z/16</v>
          </cell>
          <cell r="C1245">
            <v>64.290000000000006</v>
          </cell>
          <cell r="D1245">
            <v>100</v>
          </cell>
          <cell r="E1245" t="str">
            <v>KS</v>
          </cell>
          <cell r="F1245">
            <v>6429</v>
          </cell>
        </row>
        <row r="1246">
          <cell r="A1246">
            <v>2023210</v>
          </cell>
          <cell r="B1246" t="str">
            <v>Přítlačné šroubení...107/Z/21</v>
          </cell>
          <cell r="C1246">
            <v>68.44</v>
          </cell>
          <cell r="D1246">
            <v>100</v>
          </cell>
          <cell r="E1246" t="str">
            <v>KS</v>
          </cell>
          <cell r="F1246">
            <v>6844</v>
          </cell>
        </row>
        <row r="1247">
          <cell r="A1247">
            <v>2023296</v>
          </cell>
          <cell r="B1247" t="str">
            <v>Přítlačné šroubení...107/Z/29</v>
          </cell>
          <cell r="C1247">
            <v>117.68</v>
          </cell>
          <cell r="D1247">
            <v>100</v>
          </cell>
          <cell r="E1247" t="str">
            <v>KS</v>
          </cell>
          <cell r="F1247">
            <v>11768</v>
          </cell>
        </row>
        <row r="1248">
          <cell r="A1248">
            <v>2023504</v>
          </cell>
          <cell r="B1248" t="str">
            <v>Kabelová vývodka...106/Z/9</v>
          </cell>
          <cell r="C1248">
            <v>18.670000000000002</v>
          </cell>
          <cell r="D1248">
            <v>100</v>
          </cell>
          <cell r="E1248" t="str">
            <v>KS</v>
          </cell>
          <cell r="F1248">
            <v>1867</v>
          </cell>
        </row>
        <row r="1249">
          <cell r="A1249">
            <v>2023504</v>
          </cell>
          <cell r="B1249" t="str">
            <v>Kabelová vývodka...106/Z/9</v>
          </cell>
          <cell r="C1249">
            <v>18.670000000000002</v>
          </cell>
          <cell r="D1249">
            <v>100</v>
          </cell>
          <cell r="E1249" t="str">
            <v>KS</v>
          </cell>
          <cell r="F1249">
            <v>1867</v>
          </cell>
        </row>
        <row r="1250">
          <cell r="A1250">
            <v>2023512</v>
          </cell>
          <cell r="B1250" t="str">
            <v>Kabelová vývodka...106/Z/11</v>
          </cell>
          <cell r="C1250">
            <v>19.809999999999999</v>
          </cell>
          <cell r="D1250">
            <v>100</v>
          </cell>
          <cell r="E1250" t="str">
            <v>KS</v>
          </cell>
          <cell r="F1250">
            <v>1981</v>
          </cell>
        </row>
        <row r="1251">
          <cell r="A1251">
            <v>2023520</v>
          </cell>
          <cell r="B1251" t="str">
            <v>Kabelová vývodka...106/Z13,5</v>
          </cell>
          <cell r="C1251">
            <v>21.11</v>
          </cell>
          <cell r="D1251">
            <v>100</v>
          </cell>
          <cell r="E1251" t="str">
            <v>KS</v>
          </cell>
          <cell r="F1251">
            <v>2111</v>
          </cell>
        </row>
        <row r="1252">
          <cell r="A1252">
            <v>2023539</v>
          </cell>
          <cell r="B1252" t="str">
            <v>Kabelová vývodka...106/Z/16</v>
          </cell>
          <cell r="C1252">
            <v>21.71</v>
          </cell>
          <cell r="D1252">
            <v>100</v>
          </cell>
          <cell r="E1252" t="str">
            <v>KS</v>
          </cell>
          <cell r="F1252">
            <v>2171</v>
          </cell>
        </row>
        <row r="1253">
          <cell r="A1253">
            <v>2023547</v>
          </cell>
          <cell r="B1253" t="str">
            <v>Kabelová vývodka...106/Z/21</v>
          </cell>
          <cell r="C1253">
            <v>40.04</v>
          </cell>
          <cell r="D1253">
            <v>100</v>
          </cell>
          <cell r="E1253" t="str">
            <v>KS</v>
          </cell>
          <cell r="F1253">
            <v>4004</v>
          </cell>
        </row>
        <row r="1254">
          <cell r="A1254">
            <v>2023709</v>
          </cell>
          <cell r="B1254" t="str">
            <v>Kabelová vývodka...106/ZB/9</v>
          </cell>
          <cell r="C1254">
            <v>19.64</v>
          </cell>
          <cell r="D1254">
            <v>100</v>
          </cell>
          <cell r="E1254" t="str">
            <v>KS</v>
          </cell>
          <cell r="F1254">
            <v>1964</v>
          </cell>
        </row>
        <row r="1255">
          <cell r="A1255">
            <v>2023717</v>
          </cell>
          <cell r="B1255" t="str">
            <v>Kabelová vývodka...106/ZB/11</v>
          </cell>
          <cell r="C1255">
            <v>19.88</v>
          </cell>
          <cell r="D1255">
            <v>100</v>
          </cell>
          <cell r="E1255" t="str">
            <v>KS</v>
          </cell>
          <cell r="F1255">
            <v>1988</v>
          </cell>
        </row>
        <row r="1256">
          <cell r="A1256">
            <v>2023725</v>
          </cell>
          <cell r="B1256" t="str">
            <v>Kabelová vývodka...106ZB13,5</v>
          </cell>
          <cell r="C1256">
            <v>23.39</v>
          </cell>
          <cell r="D1256">
            <v>100</v>
          </cell>
          <cell r="E1256" t="str">
            <v>KS</v>
          </cell>
          <cell r="F1256">
            <v>2339</v>
          </cell>
        </row>
        <row r="1257">
          <cell r="A1257">
            <v>2023733</v>
          </cell>
          <cell r="B1257" t="str">
            <v>Kabelová vývodka...106/ZB/16</v>
          </cell>
          <cell r="C1257">
            <v>27.55</v>
          </cell>
          <cell r="D1257">
            <v>100</v>
          </cell>
          <cell r="E1257" t="str">
            <v>KS</v>
          </cell>
          <cell r="F1257">
            <v>2755</v>
          </cell>
        </row>
        <row r="1258">
          <cell r="A1258">
            <v>2023741</v>
          </cell>
          <cell r="B1258" t="str">
            <v>Kabelová vývodka...106/ZB/21</v>
          </cell>
          <cell r="C1258">
            <v>45.73</v>
          </cell>
          <cell r="D1258">
            <v>100</v>
          </cell>
          <cell r="E1258" t="str">
            <v>KS</v>
          </cell>
          <cell r="F1258">
            <v>4573</v>
          </cell>
        </row>
        <row r="1259">
          <cell r="A1259">
            <v>2023768</v>
          </cell>
          <cell r="B1259" t="str">
            <v>Kabelová vývodka...106/ZB/29</v>
          </cell>
          <cell r="C1259">
            <v>65.64</v>
          </cell>
          <cell r="D1259">
            <v>100</v>
          </cell>
          <cell r="E1259" t="str">
            <v>KS</v>
          </cell>
          <cell r="F1259">
            <v>6564</v>
          </cell>
        </row>
        <row r="1260">
          <cell r="A1260">
            <v>2024063</v>
          </cell>
          <cell r="B1260" t="str">
            <v>Vývodka kabel. dvojitá...113/M20</v>
          </cell>
          <cell r="C1260">
            <v>113.84</v>
          </cell>
          <cell r="D1260">
            <v>100</v>
          </cell>
          <cell r="E1260" t="str">
            <v>KS</v>
          </cell>
          <cell r="F1260">
            <v>11384</v>
          </cell>
        </row>
        <row r="1261">
          <cell r="A1261">
            <v>2024136</v>
          </cell>
          <cell r="B1261" t="str">
            <v>Vývodka kabel. dvojitá...113/13,5</v>
          </cell>
          <cell r="C1261">
            <v>124.13</v>
          </cell>
          <cell r="D1261">
            <v>100</v>
          </cell>
          <cell r="E1261" t="str">
            <v>KS</v>
          </cell>
          <cell r="F1261">
            <v>12413</v>
          </cell>
        </row>
        <row r="1262">
          <cell r="A1262">
            <v>2024160</v>
          </cell>
          <cell r="B1262" t="str">
            <v>Vývodka kabel. dvojitá...113/16</v>
          </cell>
          <cell r="C1262">
            <v>126.86</v>
          </cell>
          <cell r="D1262">
            <v>100</v>
          </cell>
          <cell r="E1262" t="str">
            <v>KS</v>
          </cell>
          <cell r="F1262">
            <v>12686</v>
          </cell>
        </row>
        <row r="1263">
          <cell r="A1263">
            <v>2024179</v>
          </cell>
          <cell r="B1263" t="str">
            <v>Kabelová vývodka...V-TEC/L 7</v>
          </cell>
          <cell r="C1263">
            <v>10.3</v>
          </cell>
          <cell r="D1263">
            <v>100</v>
          </cell>
          <cell r="E1263" t="str">
            <v>KS</v>
          </cell>
          <cell r="F1263">
            <v>1030</v>
          </cell>
        </row>
        <row r="1264">
          <cell r="A1264">
            <v>2024187</v>
          </cell>
          <cell r="B1264" t="str">
            <v>Kabelová vývodka...V-TEC/L 9</v>
          </cell>
          <cell r="C1264">
            <v>11.74</v>
          </cell>
          <cell r="D1264">
            <v>100</v>
          </cell>
          <cell r="E1264" t="str">
            <v>KS</v>
          </cell>
          <cell r="F1264">
            <v>1174</v>
          </cell>
        </row>
        <row r="1265">
          <cell r="A1265">
            <v>2024195</v>
          </cell>
          <cell r="B1265" t="str">
            <v>Kabelová vývodka...V-TEC/L11</v>
          </cell>
          <cell r="C1265">
            <v>14.88</v>
          </cell>
          <cell r="D1265">
            <v>100</v>
          </cell>
          <cell r="E1265" t="str">
            <v>KS</v>
          </cell>
          <cell r="F1265">
            <v>1488</v>
          </cell>
        </row>
        <row r="1266">
          <cell r="A1266">
            <v>2024209</v>
          </cell>
          <cell r="B1266" t="str">
            <v>Kabelová vývodka...V-TEC/L13</v>
          </cell>
          <cell r="C1266">
            <v>16.89</v>
          </cell>
          <cell r="D1266">
            <v>100</v>
          </cell>
          <cell r="E1266" t="str">
            <v>KS</v>
          </cell>
          <cell r="F1266">
            <v>1689</v>
          </cell>
        </row>
        <row r="1267">
          <cell r="A1267">
            <v>2024217</v>
          </cell>
          <cell r="B1267" t="str">
            <v>Kabelová vývodka...V-TEC/L16</v>
          </cell>
          <cell r="C1267">
            <v>18.95</v>
          </cell>
          <cell r="D1267">
            <v>100</v>
          </cell>
          <cell r="E1267" t="str">
            <v>KS</v>
          </cell>
          <cell r="F1267">
            <v>1895</v>
          </cell>
        </row>
        <row r="1268">
          <cell r="A1268">
            <v>2024225</v>
          </cell>
          <cell r="B1268" t="str">
            <v>Kabelová vývodka...V-TEC/L21</v>
          </cell>
          <cell r="C1268">
            <v>30.59</v>
          </cell>
          <cell r="D1268">
            <v>100</v>
          </cell>
          <cell r="E1268" t="str">
            <v>KS</v>
          </cell>
          <cell r="F1268">
            <v>3059</v>
          </cell>
        </row>
        <row r="1269">
          <cell r="A1269">
            <v>2024233</v>
          </cell>
          <cell r="B1269" t="str">
            <v>Kabelová vývodka...V-TEC/L29</v>
          </cell>
          <cell r="C1269">
            <v>58.12</v>
          </cell>
          <cell r="D1269">
            <v>100</v>
          </cell>
          <cell r="E1269" t="str">
            <v>KS</v>
          </cell>
          <cell r="F1269">
            <v>5812</v>
          </cell>
        </row>
        <row r="1270">
          <cell r="A1270">
            <v>2024241</v>
          </cell>
          <cell r="B1270" t="str">
            <v>Kabelová vývodka...V-TEC/L36</v>
          </cell>
          <cell r="C1270">
            <v>239.24</v>
          </cell>
          <cell r="D1270">
            <v>100</v>
          </cell>
          <cell r="E1270" t="str">
            <v>KS</v>
          </cell>
          <cell r="F1270">
            <v>23924</v>
          </cell>
        </row>
        <row r="1271">
          <cell r="A1271">
            <v>2024284</v>
          </cell>
          <cell r="B1271" t="str">
            <v>Kabelová vývodka...V-TEC/L 7</v>
          </cell>
          <cell r="C1271">
            <v>10.3</v>
          </cell>
          <cell r="D1271">
            <v>100</v>
          </cell>
          <cell r="E1271" t="str">
            <v>KS</v>
          </cell>
          <cell r="F1271">
            <v>1030</v>
          </cell>
        </row>
        <row r="1272">
          <cell r="A1272">
            <v>2024292</v>
          </cell>
          <cell r="B1272" t="str">
            <v>Kabelová vývodka...V-TEC/L 9</v>
          </cell>
          <cell r="C1272">
            <v>12.47</v>
          </cell>
          <cell r="D1272">
            <v>100</v>
          </cell>
          <cell r="E1272" t="str">
            <v>KS</v>
          </cell>
          <cell r="F1272">
            <v>1247</v>
          </cell>
        </row>
        <row r="1273">
          <cell r="A1273">
            <v>2024306</v>
          </cell>
          <cell r="B1273" t="str">
            <v>Kabelová vývodka...V-TEC/L11</v>
          </cell>
          <cell r="C1273">
            <v>14.88</v>
          </cell>
          <cell r="D1273">
            <v>100</v>
          </cell>
          <cell r="E1273" t="str">
            <v>KS</v>
          </cell>
          <cell r="F1273">
            <v>1488</v>
          </cell>
        </row>
        <row r="1274">
          <cell r="A1274">
            <v>2024314</v>
          </cell>
          <cell r="B1274" t="str">
            <v>Kabelová vývodka...V-TEC/L13</v>
          </cell>
          <cell r="C1274">
            <v>16.89</v>
          </cell>
          <cell r="D1274">
            <v>100</v>
          </cell>
          <cell r="E1274" t="str">
            <v>KS</v>
          </cell>
          <cell r="F1274">
            <v>1689</v>
          </cell>
        </row>
        <row r="1275">
          <cell r="A1275">
            <v>2024322</v>
          </cell>
          <cell r="B1275" t="str">
            <v>Kabelová vývodka...V-TEC/L16</v>
          </cell>
          <cell r="C1275">
            <v>18.95</v>
          </cell>
          <cell r="D1275">
            <v>100</v>
          </cell>
          <cell r="E1275" t="str">
            <v>KS</v>
          </cell>
          <cell r="F1275">
            <v>1895</v>
          </cell>
        </row>
        <row r="1276">
          <cell r="A1276">
            <v>2024330</v>
          </cell>
          <cell r="B1276" t="str">
            <v>Kabelová vývodka...V-TEC/L21</v>
          </cell>
          <cell r="C1276">
            <v>28.28</v>
          </cell>
          <cell r="D1276">
            <v>100</v>
          </cell>
          <cell r="E1276" t="str">
            <v>KS</v>
          </cell>
          <cell r="F1276">
            <v>2828</v>
          </cell>
        </row>
        <row r="1277">
          <cell r="A1277">
            <v>2024349</v>
          </cell>
          <cell r="B1277" t="str">
            <v>Kabelová vývodka...V-TEC/L29</v>
          </cell>
          <cell r="C1277">
            <v>55.74</v>
          </cell>
          <cell r="D1277">
            <v>100</v>
          </cell>
          <cell r="E1277" t="str">
            <v>KS</v>
          </cell>
          <cell r="F1277">
            <v>5574</v>
          </cell>
        </row>
        <row r="1278">
          <cell r="A1278">
            <v>2024357</v>
          </cell>
          <cell r="B1278" t="str">
            <v>Kabelová vývodka...V-TEC/L36</v>
          </cell>
          <cell r="C1278">
            <v>261.42</v>
          </cell>
          <cell r="D1278">
            <v>100</v>
          </cell>
          <cell r="E1278" t="str">
            <v>KS</v>
          </cell>
          <cell r="F1278">
            <v>26142</v>
          </cell>
        </row>
        <row r="1279">
          <cell r="A1279">
            <v>2024365</v>
          </cell>
          <cell r="B1279" t="str">
            <v>Kabelová vývodka...V-TEC/L42</v>
          </cell>
          <cell r="C1279">
            <v>294.10000000000002</v>
          </cell>
          <cell r="D1279">
            <v>100</v>
          </cell>
          <cell r="E1279" t="str">
            <v>KS</v>
          </cell>
          <cell r="F1279">
            <v>29410</v>
          </cell>
        </row>
        <row r="1280">
          <cell r="A1280">
            <v>2024373</v>
          </cell>
          <cell r="B1280" t="str">
            <v>Kabelová vývodka...V-TEC/L48</v>
          </cell>
          <cell r="C1280">
            <v>277.97000000000003</v>
          </cell>
          <cell r="D1280">
            <v>100</v>
          </cell>
          <cell r="E1280" t="str">
            <v>KS</v>
          </cell>
          <cell r="F1280">
            <v>27797</v>
          </cell>
        </row>
        <row r="1281">
          <cell r="A1281">
            <v>2024519</v>
          </cell>
          <cell r="B1281" t="str">
            <v>Kabelová vývodka...V-TEC 7SW</v>
          </cell>
          <cell r="C1281">
            <v>11.07</v>
          </cell>
          <cell r="D1281">
            <v>100</v>
          </cell>
          <cell r="E1281" t="str">
            <v>KS</v>
          </cell>
          <cell r="F1281">
            <v>1107</v>
          </cell>
        </row>
        <row r="1282">
          <cell r="A1282">
            <v>2024535</v>
          </cell>
          <cell r="B1282" t="str">
            <v>Kabelová vývodka...V-TEC 9SW</v>
          </cell>
          <cell r="C1282">
            <v>11.88</v>
          </cell>
          <cell r="D1282">
            <v>100</v>
          </cell>
          <cell r="E1282" t="str">
            <v>KS</v>
          </cell>
          <cell r="F1282">
            <v>1188</v>
          </cell>
        </row>
        <row r="1283">
          <cell r="A1283">
            <v>2024543</v>
          </cell>
          <cell r="B1283" t="str">
            <v>Kabelová vývodka...V-TEC11SW</v>
          </cell>
          <cell r="C1283">
            <v>15.25</v>
          </cell>
          <cell r="D1283">
            <v>100</v>
          </cell>
          <cell r="E1283" t="str">
            <v>KS</v>
          </cell>
          <cell r="F1283">
            <v>1525</v>
          </cell>
        </row>
        <row r="1284">
          <cell r="A1284">
            <v>2024551</v>
          </cell>
          <cell r="B1284" t="str">
            <v>Kabelová vývodka...V-TEC13SW</v>
          </cell>
          <cell r="C1284">
            <v>16.47</v>
          </cell>
          <cell r="D1284">
            <v>100</v>
          </cell>
          <cell r="E1284" t="str">
            <v>KS</v>
          </cell>
          <cell r="F1284">
            <v>1647</v>
          </cell>
        </row>
        <row r="1285">
          <cell r="A1285">
            <v>2024578</v>
          </cell>
          <cell r="B1285" t="str">
            <v>Kabelová vývodka...V-TEC16SW</v>
          </cell>
          <cell r="C1285">
            <v>19.78</v>
          </cell>
          <cell r="D1285">
            <v>100</v>
          </cell>
          <cell r="E1285" t="str">
            <v>KS</v>
          </cell>
          <cell r="F1285">
            <v>1978</v>
          </cell>
        </row>
        <row r="1286">
          <cell r="A1286">
            <v>2024586</v>
          </cell>
          <cell r="B1286" t="str">
            <v>Kabelová vývodka...V-TEC21SW</v>
          </cell>
          <cell r="C1286">
            <v>31.57</v>
          </cell>
          <cell r="D1286">
            <v>100</v>
          </cell>
          <cell r="E1286" t="str">
            <v>KS</v>
          </cell>
          <cell r="F1286">
            <v>3157</v>
          </cell>
        </row>
        <row r="1287">
          <cell r="A1287">
            <v>2024705</v>
          </cell>
          <cell r="B1287" t="str">
            <v>Kabelová vývodka...V-TEC 7</v>
          </cell>
          <cell r="C1287">
            <v>10.9</v>
          </cell>
          <cell r="D1287">
            <v>100</v>
          </cell>
          <cell r="E1287" t="str">
            <v>KS</v>
          </cell>
          <cell r="F1287">
            <v>1090</v>
          </cell>
        </row>
        <row r="1288">
          <cell r="A1288">
            <v>2024713</v>
          </cell>
          <cell r="B1288" t="str">
            <v>Kabelová vývodka...V-TEC 9</v>
          </cell>
          <cell r="C1288">
            <v>11.88</v>
          </cell>
          <cell r="D1288">
            <v>100</v>
          </cell>
          <cell r="E1288" t="str">
            <v>KS</v>
          </cell>
          <cell r="F1288">
            <v>1188</v>
          </cell>
        </row>
        <row r="1289">
          <cell r="A1289">
            <v>2024721</v>
          </cell>
          <cell r="B1289" t="str">
            <v>Kabelová vývodka...V-TEC11</v>
          </cell>
          <cell r="C1289">
            <v>14.5</v>
          </cell>
          <cell r="D1289">
            <v>100</v>
          </cell>
          <cell r="E1289" t="str">
            <v>KS</v>
          </cell>
          <cell r="F1289">
            <v>1450</v>
          </cell>
        </row>
        <row r="1290">
          <cell r="A1290">
            <v>2024748</v>
          </cell>
          <cell r="B1290" t="str">
            <v>Kabelová vývodka...V-TEC13</v>
          </cell>
          <cell r="C1290">
            <v>16.420000000000002</v>
          </cell>
          <cell r="D1290">
            <v>100</v>
          </cell>
          <cell r="E1290" t="str">
            <v>KS</v>
          </cell>
          <cell r="F1290">
            <v>1642</v>
          </cell>
        </row>
        <row r="1291">
          <cell r="A1291">
            <v>2024756</v>
          </cell>
          <cell r="B1291" t="str">
            <v>Kabelová vývodka...V-TEC16</v>
          </cell>
          <cell r="C1291">
            <v>18.73</v>
          </cell>
          <cell r="D1291">
            <v>100</v>
          </cell>
          <cell r="E1291" t="str">
            <v>KS</v>
          </cell>
          <cell r="F1291">
            <v>1873</v>
          </cell>
        </row>
        <row r="1292">
          <cell r="A1292">
            <v>2024764</v>
          </cell>
          <cell r="B1292" t="str">
            <v>Kabelová vývodka...V-TEC21</v>
          </cell>
          <cell r="C1292">
            <v>30.07</v>
          </cell>
          <cell r="D1292">
            <v>100</v>
          </cell>
          <cell r="E1292" t="str">
            <v>KS</v>
          </cell>
          <cell r="F1292">
            <v>3007</v>
          </cell>
        </row>
        <row r="1293">
          <cell r="A1293">
            <v>2024772</v>
          </cell>
          <cell r="B1293" t="str">
            <v>Kabelová vývodka...V-TEC29</v>
          </cell>
          <cell r="C1293">
            <v>56.81</v>
          </cell>
          <cell r="D1293">
            <v>100</v>
          </cell>
          <cell r="E1293" t="str">
            <v>KS</v>
          </cell>
          <cell r="F1293">
            <v>5681</v>
          </cell>
        </row>
        <row r="1294">
          <cell r="A1294">
            <v>2024780</v>
          </cell>
          <cell r="B1294" t="str">
            <v>Kabelová vývodka...V-TEC36</v>
          </cell>
          <cell r="C1294">
            <v>231.52</v>
          </cell>
          <cell r="D1294">
            <v>100</v>
          </cell>
          <cell r="E1294" t="str">
            <v>KS</v>
          </cell>
          <cell r="F1294">
            <v>23152</v>
          </cell>
        </row>
        <row r="1295">
          <cell r="A1295">
            <v>2024799</v>
          </cell>
          <cell r="B1295" t="str">
            <v>Kabelová vývodka...V-TEC42</v>
          </cell>
          <cell r="C1295">
            <v>250.14</v>
          </cell>
          <cell r="D1295">
            <v>100</v>
          </cell>
          <cell r="E1295" t="str">
            <v>KS</v>
          </cell>
          <cell r="F1295">
            <v>25014</v>
          </cell>
        </row>
        <row r="1296">
          <cell r="A1296">
            <v>2024802</v>
          </cell>
          <cell r="B1296" t="str">
            <v>Kabelová vývodka...V-TEC48</v>
          </cell>
          <cell r="C1296">
            <v>252.94</v>
          </cell>
          <cell r="D1296">
            <v>100</v>
          </cell>
          <cell r="E1296" t="str">
            <v>KS</v>
          </cell>
          <cell r="F1296">
            <v>25294</v>
          </cell>
        </row>
        <row r="1297">
          <cell r="A1297">
            <v>2024861</v>
          </cell>
          <cell r="B1297" t="str">
            <v>Kabelová vývodka...VTEC/KA16</v>
          </cell>
          <cell r="C1297">
            <v>18.25</v>
          </cell>
          <cell r="D1297">
            <v>100</v>
          </cell>
          <cell r="E1297" t="str">
            <v>KS</v>
          </cell>
          <cell r="F1297">
            <v>1825</v>
          </cell>
        </row>
        <row r="1298">
          <cell r="A1298">
            <v>2025078</v>
          </cell>
          <cell r="B1298" t="str">
            <v>Přítlačné šroubení...107/E/7</v>
          </cell>
          <cell r="C1298">
            <v>1.56</v>
          </cell>
          <cell r="D1298">
            <v>100</v>
          </cell>
          <cell r="E1298" t="str">
            <v>KS</v>
          </cell>
          <cell r="F1298">
            <v>156</v>
          </cell>
        </row>
        <row r="1299">
          <cell r="A1299">
            <v>2025094</v>
          </cell>
          <cell r="B1299" t="str">
            <v>Přítlačné šroubení...107/E/9</v>
          </cell>
          <cell r="C1299">
            <v>1.47</v>
          </cell>
          <cell r="D1299">
            <v>100</v>
          </cell>
          <cell r="E1299" t="str">
            <v>KS</v>
          </cell>
          <cell r="F1299">
            <v>147</v>
          </cell>
        </row>
        <row r="1300">
          <cell r="A1300">
            <v>2025116</v>
          </cell>
          <cell r="B1300" t="str">
            <v>Přítlačné šroubení...107/E/11</v>
          </cell>
          <cell r="C1300">
            <v>1.59</v>
          </cell>
          <cell r="D1300">
            <v>100</v>
          </cell>
          <cell r="E1300" t="str">
            <v>KS</v>
          </cell>
          <cell r="F1300">
            <v>159</v>
          </cell>
        </row>
        <row r="1301">
          <cell r="A1301">
            <v>2025132</v>
          </cell>
          <cell r="B1301" t="str">
            <v>Přítlačné šroubení...107/E13,5</v>
          </cell>
          <cell r="C1301">
            <v>1.82</v>
          </cell>
          <cell r="D1301">
            <v>100</v>
          </cell>
          <cell r="E1301" t="str">
            <v>KS</v>
          </cell>
          <cell r="F1301">
            <v>182</v>
          </cell>
        </row>
        <row r="1302">
          <cell r="A1302">
            <v>2025167</v>
          </cell>
          <cell r="B1302" t="str">
            <v>Přítlačné šroubení...107/E/16</v>
          </cell>
          <cell r="C1302">
            <v>2.36</v>
          </cell>
          <cell r="D1302">
            <v>100</v>
          </cell>
          <cell r="E1302" t="str">
            <v>KS</v>
          </cell>
          <cell r="F1302">
            <v>236</v>
          </cell>
        </row>
        <row r="1303">
          <cell r="A1303">
            <v>2025213</v>
          </cell>
          <cell r="B1303" t="str">
            <v>Přítlačné šroubení...107/E/21</v>
          </cell>
          <cell r="C1303">
            <v>3.05</v>
          </cell>
          <cell r="D1303">
            <v>100</v>
          </cell>
          <cell r="E1303" t="str">
            <v>KS</v>
          </cell>
          <cell r="F1303">
            <v>305</v>
          </cell>
        </row>
        <row r="1304">
          <cell r="A1304">
            <v>2025299</v>
          </cell>
          <cell r="B1304" t="str">
            <v>Přítlačné šroubení...107/E/29</v>
          </cell>
          <cell r="C1304">
            <v>7.86</v>
          </cell>
          <cell r="D1304">
            <v>100</v>
          </cell>
          <cell r="E1304" t="str">
            <v>KS</v>
          </cell>
          <cell r="F1304">
            <v>786</v>
          </cell>
        </row>
        <row r="1305">
          <cell r="A1305">
            <v>2025361</v>
          </cell>
          <cell r="B1305" t="str">
            <v>Přítlačné šroubení...107/E/36</v>
          </cell>
          <cell r="C1305">
            <v>13.65</v>
          </cell>
          <cell r="D1305">
            <v>100</v>
          </cell>
          <cell r="E1305" t="str">
            <v>KS</v>
          </cell>
          <cell r="F1305">
            <v>1365</v>
          </cell>
        </row>
        <row r="1306">
          <cell r="A1306">
            <v>2025426</v>
          </cell>
          <cell r="B1306" t="str">
            <v>Přítlačné šroubení...107/E/42</v>
          </cell>
          <cell r="C1306">
            <v>20.010000000000002</v>
          </cell>
          <cell r="D1306">
            <v>100</v>
          </cell>
          <cell r="E1306" t="str">
            <v>KS</v>
          </cell>
          <cell r="F1306">
            <v>2001</v>
          </cell>
        </row>
        <row r="1307">
          <cell r="A1307">
            <v>2025485</v>
          </cell>
          <cell r="B1307" t="str">
            <v>Přítlačné šroubení...107/E/48</v>
          </cell>
          <cell r="C1307">
            <v>20.62</v>
          </cell>
          <cell r="D1307">
            <v>100</v>
          </cell>
          <cell r="E1307" t="str">
            <v>KS</v>
          </cell>
          <cell r="F1307">
            <v>2062</v>
          </cell>
        </row>
        <row r="1308">
          <cell r="A1308">
            <v>2025531</v>
          </cell>
          <cell r="B1308" t="str">
            <v>Přítlačné šroubení...107/E11PA</v>
          </cell>
          <cell r="C1308">
            <v>3.17</v>
          </cell>
          <cell r="D1308">
            <v>100</v>
          </cell>
          <cell r="E1308" t="str">
            <v>KS</v>
          </cell>
          <cell r="F1308">
            <v>317</v>
          </cell>
        </row>
        <row r="1309">
          <cell r="A1309">
            <v>2025566</v>
          </cell>
          <cell r="B1309" t="str">
            <v>Přítlačné šroubení...107/E13PA</v>
          </cell>
          <cell r="C1309">
            <v>3.15</v>
          </cell>
          <cell r="D1309">
            <v>100</v>
          </cell>
          <cell r="E1309" t="str">
            <v>KS</v>
          </cell>
          <cell r="F1309">
            <v>315</v>
          </cell>
        </row>
        <row r="1310">
          <cell r="A1310">
            <v>2025604</v>
          </cell>
          <cell r="B1310" t="str">
            <v>Přítlačné šroubení...107/E21PA</v>
          </cell>
          <cell r="C1310">
            <v>6.49</v>
          </cell>
          <cell r="D1310">
            <v>100</v>
          </cell>
          <cell r="E1310" t="str">
            <v>KS</v>
          </cell>
          <cell r="F1310">
            <v>649</v>
          </cell>
        </row>
        <row r="1311">
          <cell r="A1311">
            <v>2025647</v>
          </cell>
          <cell r="B1311" t="str">
            <v>Přítlačné šroubení...107/E36PA</v>
          </cell>
          <cell r="C1311">
            <v>26.95</v>
          </cell>
          <cell r="D1311">
            <v>100</v>
          </cell>
          <cell r="E1311" t="str">
            <v>KS</v>
          </cell>
          <cell r="F1311">
            <v>2695</v>
          </cell>
        </row>
        <row r="1312">
          <cell r="A1312">
            <v>2026090</v>
          </cell>
          <cell r="B1312" t="str">
            <v>Přítlačné šroubení...107/E/9SW</v>
          </cell>
          <cell r="C1312">
            <v>1.71</v>
          </cell>
          <cell r="D1312">
            <v>100</v>
          </cell>
          <cell r="E1312" t="str">
            <v>KS</v>
          </cell>
          <cell r="F1312">
            <v>171</v>
          </cell>
        </row>
        <row r="1313">
          <cell r="A1313">
            <v>2027070</v>
          </cell>
          <cell r="B1313" t="str">
            <v>Přítlačný kroužek...107/D/7</v>
          </cell>
          <cell r="C1313">
            <v>0.94</v>
          </cell>
          <cell r="D1313">
            <v>100</v>
          </cell>
          <cell r="E1313" t="str">
            <v>KS</v>
          </cell>
          <cell r="F1313">
            <v>94</v>
          </cell>
        </row>
        <row r="1314">
          <cell r="A1314">
            <v>2027097</v>
          </cell>
          <cell r="B1314" t="str">
            <v>Přítlačný kroužek...107/D/9</v>
          </cell>
          <cell r="C1314">
            <v>1.23</v>
          </cell>
          <cell r="D1314">
            <v>100</v>
          </cell>
          <cell r="E1314" t="str">
            <v>KS</v>
          </cell>
          <cell r="F1314">
            <v>123</v>
          </cell>
        </row>
        <row r="1315">
          <cell r="A1315">
            <v>2027119</v>
          </cell>
          <cell r="B1315" t="str">
            <v>Přítlačný kroužek...107/D/11</v>
          </cell>
          <cell r="C1315">
            <v>1.45</v>
          </cell>
          <cell r="D1315">
            <v>100</v>
          </cell>
          <cell r="E1315" t="str">
            <v>KS</v>
          </cell>
          <cell r="F1315">
            <v>145</v>
          </cell>
        </row>
        <row r="1316">
          <cell r="A1316">
            <v>2027135</v>
          </cell>
          <cell r="B1316" t="str">
            <v>Přítlačný kroužek...107/D13,5</v>
          </cell>
          <cell r="C1316">
            <v>1.45</v>
          </cell>
          <cell r="D1316">
            <v>100</v>
          </cell>
          <cell r="E1316" t="str">
            <v>KS</v>
          </cell>
          <cell r="F1316">
            <v>145</v>
          </cell>
        </row>
        <row r="1317">
          <cell r="A1317">
            <v>2027151</v>
          </cell>
          <cell r="B1317" t="str">
            <v>Přítlačný kroužek...107/D/16</v>
          </cell>
          <cell r="C1317">
            <v>1.58</v>
          </cell>
          <cell r="D1317">
            <v>100</v>
          </cell>
          <cell r="E1317" t="str">
            <v>KS</v>
          </cell>
          <cell r="F1317">
            <v>158</v>
          </cell>
        </row>
        <row r="1318">
          <cell r="A1318">
            <v>2027216</v>
          </cell>
          <cell r="B1318" t="str">
            <v>Přítlačný kroužek...107/D/21</v>
          </cell>
          <cell r="C1318">
            <v>1.54</v>
          </cell>
          <cell r="D1318">
            <v>100</v>
          </cell>
          <cell r="E1318" t="str">
            <v>KS</v>
          </cell>
          <cell r="F1318">
            <v>154</v>
          </cell>
        </row>
        <row r="1319">
          <cell r="A1319">
            <v>2027291</v>
          </cell>
          <cell r="B1319" t="str">
            <v>Přítlačný kroužek...107/D/29</v>
          </cell>
          <cell r="C1319">
            <v>3.43</v>
          </cell>
          <cell r="D1319">
            <v>100</v>
          </cell>
          <cell r="E1319" t="str">
            <v>KS</v>
          </cell>
          <cell r="F1319">
            <v>343</v>
          </cell>
        </row>
        <row r="1320">
          <cell r="A1320">
            <v>2027429</v>
          </cell>
          <cell r="B1320" t="str">
            <v>Přítlačný kroužek...107/D/42</v>
          </cell>
          <cell r="C1320">
            <v>4.8899999999999997</v>
          </cell>
          <cell r="D1320">
            <v>100</v>
          </cell>
          <cell r="E1320" t="str">
            <v>KS</v>
          </cell>
          <cell r="F1320">
            <v>489</v>
          </cell>
        </row>
        <row r="1321">
          <cell r="A1321">
            <v>2028026</v>
          </cell>
          <cell r="B1321" t="str">
            <v>Těsnění...107/A13,5</v>
          </cell>
          <cell r="C1321">
            <v>2.95</v>
          </cell>
          <cell r="D1321">
            <v>100</v>
          </cell>
          <cell r="E1321" t="str">
            <v>KS</v>
          </cell>
          <cell r="F1321">
            <v>295</v>
          </cell>
        </row>
        <row r="1322">
          <cell r="A1322">
            <v>2028212</v>
          </cell>
          <cell r="B1322" t="str">
            <v>Těsnící kroužek...107/A/21</v>
          </cell>
          <cell r="C1322">
            <v>4.3899999999999997</v>
          </cell>
          <cell r="D1322">
            <v>100</v>
          </cell>
          <cell r="E1322" t="str">
            <v>KS</v>
          </cell>
          <cell r="F1322">
            <v>439</v>
          </cell>
        </row>
        <row r="1323">
          <cell r="A1323">
            <v>2028298</v>
          </cell>
          <cell r="B1323" t="str">
            <v>Těsnící kroužek...107/A/29</v>
          </cell>
          <cell r="C1323">
            <v>7.96</v>
          </cell>
          <cell r="D1323">
            <v>100</v>
          </cell>
          <cell r="E1323" t="str">
            <v>KS</v>
          </cell>
          <cell r="F1323">
            <v>796</v>
          </cell>
        </row>
        <row r="1324">
          <cell r="A1324">
            <v>2028360</v>
          </cell>
          <cell r="B1324" t="str">
            <v>Těsnící kroužek...107/A/36</v>
          </cell>
          <cell r="C1324">
            <v>13.94</v>
          </cell>
          <cell r="D1324">
            <v>100</v>
          </cell>
          <cell r="E1324" t="str">
            <v>KS</v>
          </cell>
          <cell r="F1324">
            <v>1394</v>
          </cell>
        </row>
        <row r="1325">
          <cell r="A1325">
            <v>2028425</v>
          </cell>
          <cell r="B1325" t="str">
            <v>Těsnící kroužek...107/A/42</v>
          </cell>
          <cell r="C1325">
            <v>28.56</v>
          </cell>
          <cell r="D1325">
            <v>100</v>
          </cell>
          <cell r="E1325" t="str">
            <v>KS</v>
          </cell>
          <cell r="F1325">
            <v>2856</v>
          </cell>
        </row>
        <row r="1326">
          <cell r="A1326">
            <v>2028873</v>
          </cell>
          <cell r="B1326" t="str">
            <v>Protiprachová destička...107S/VM16</v>
          </cell>
          <cell r="C1326">
            <v>3.38</v>
          </cell>
          <cell r="D1326">
            <v>100</v>
          </cell>
          <cell r="E1326" t="str">
            <v>KS</v>
          </cell>
          <cell r="F1326">
            <v>338</v>
          </cell>
        </row>
        <row r="1327">
          <cell r="A1327">
            <v>2028875</v>
          </cell>
          <cell r="B1327" t="str">
            <v>Protiprachová destička...107S/VM20</v>
          </cell>
          <cell r="C1327">
            <v>3.57</v>
          </cell>
          <cell r="D1327">
            <v>100</v>
          </cell>
          <cell r="E1327" t="str">
            <v>KS</v>
          </cell>
          <cell r="F1327">
            <v>357</v>
          </cell>
        </row>
        <row r="1328">
          <cell r="A1328">
            <v>2028877</v>
          </cell>
          <cell r="B1328" t="str">
            <v>Protiprachová destička...107S/VM25</v>
          </cell>
          <cell r="C1328">
            <v>5.86</v>
          </cell>
          <cell r="D1328">
            <v>100</v>
          </cell>
          <cell r="E1328" t="str">
            <v>KS</v>
          </cell>
          <cell r="F1328">
            <v>586</v>
          </cell>
        </row>
        <row r="1329">
          <cell r="A1329">
            <v>2028880</v>
          </cell>
          <cell r="B1329" t="str">
            <v>Protiprachová destička...107S/VM32</v>
          </cell>
          <cell r="C1329">
            <v>6.35</v>
          </cell>
          <cell r="D1329">
            <v>100</v>
          </cell>
          <cell r="E1329" t="str">
            <v>KS</v>
          </cell>
          <cell r="F1329">
            <v>635</v>
          </cell>
        </row>
        <row r="1330">
          <cell r="A1330">
            <v>2028883</v>
          </cell>
          <cell r="B1330" t="str">
            <v>Protiprachová destička...107S/VM40</v>
          </cell>
          <cell r="C1330">
            <v>10.24</v>
          </cell>
          <cell r="D1330">
            <v>100</v>
          </cell>
          <cell r="E1330" t="str">
            <v>KS</v>
          </cell>
          <cell r="F1330">
            <v>1024</v>
          </cell>
        </row>
        <row r="1331">
          <cell r="A1331">
            <v>2028891</v>
          </cell>
          <cell r="B1331" t="str">
            <v>Protiprachová destička...107S/VTEC</v>
          </cell>
          <cell r="C1331">
            <v>1.9</v>
          </cell>
          <cell r="D1331">
            <v>100</v>
          </cell>
          <cell r="E1331" t="str">
            <v>KS</v>
          </cell>
          <cell r="F1331">
            <v>190</v>
          </cell>
        </row>
        <row r="1332">
          <cell r="A1332">
            <v>2028905</v>
          </cell>
          <cell r="B1332" t="str">
            <v>Protiprachová destička...107S/VTEC</v>
          </cell>
          <cell r="C1332">
            <v>1.94</v>
          </cell>
          <cell r="D1332">
            <v>100</v>
          </cell>
          <cell r="E1332" t="str">
            <v>KS</v>
          </cell>
          <cell r="F1332">
            <v>194</v>
          </cell>
        </row>
        <row r="1333">
          <cell r="A1333">
            <v>2028913</v>
          </cell>
          <cell r="B1333" t="str">
            <v>Protiprachová destička...107S/VTEC</v>
          </cell>
          <cell r="C1333">
            <v>2.1</v>
          </cell>
          <cell r="D1333">
            <v>100</v>
          </cell>
          <cell r="E1333" t="str">
            <v>KS</v>
          </cell>
          <cell r="F1333">
            <v>210</v>
          </cell>
        </row>
        <row r="1334">
          <cell r="A1334">
            <v>2028921</v>
          </cell>
          <cell r="B1334" t="str">
            <v>Protiprachová destička...107S/VTEC</v>
          </cell>
          <cell r="C1334">
            <v>2.33</v>
          </cell>
          <cell r="D1334">
            <v>100</v>
          </cell>
          <cell r="E1334" t="str">
            <v>KS</v>
          </cell>
          <cell r="F1334">
            <v>233</v>
          </cell>
        </row>
        <row r="1335">
          <cell r="A1335">
            <v>2028948</v>
          </cell>
          <cell r="B1335" t="str">
            <v>Protiprachová destička...107S/VTEC</v>
          </cell>
          <cell r="C1335">
            <v>2.77</v>
          </cell>
          <cell r="D1335">
            <v>100</v>
          </cell>
          <cell r="E1335" t="str">
            <v>KS</v>
          </cell>
          <cell r="F1335">
            <v>277</v>
          </cell>
        </row>
        <row r="1336">
          <cell r="A1336">
            <v>2028956</v>
          </cell>
          <cell r="B1336" t="str">
            <v>Protiprachová destička...107S/VTEC</v>
          </cell>
          <cell r="C1336">
            <v>2.98</v>
          </cell>
          <cell r="D1336">
            <v>100</v>
          </cell>
          <cell r="E1336" t="str">
            <v>KS</v>
          </cell>
          <cell r="F1336">
            <v>298</v>
          </cell>
        </row>
        <row r="1337">
          <cell r="A1337">
            <v>2028964</v>
          </cell>
          <cell r="B1337" t="str">
            <v>Protiprachová destička...107S/VTEC</v>
          </cell>
          <cell r="C1337">
            <v>3.47</v>
          </cell>
          <cell r="D1337">
            <v>100</v>
          </cell>
          <cell r="E1337" t="str">
            <v>KS</v>
          </cell>
          <cell r="F1337">
            <v>347</v>
          </cell>
        </row>
        <row r="1338">
          <cell r="A1338">
            <v>2028972</v>
          </cell>
          <cell r="B1338" t="str">
            <v>Protiprachová destička...107S/VTEC</v>
          </cell>
          <cell r="C1338">
            <v>6.13</v>
          </cell>
          <cell r="D1338">
            <v>100</v>
          </cell>
          <cell r="E1338" t="str">
            <v>KS</v>
          </cell>
          <cell r="F1338">
            <v>613</v>
          </cell>
        </row>
        <row r="1339">
          <cell r="A1339">
            <v>2028980</v>
          </cell>
          <cell r="B1339" t="str">
            <v>Protiprachová destička...107S/VTEC</v>
          </cell>
          <cell r="C1339">
            <v>6.83</v>
          </cell>
          <cell r="D1339">
            <v>100</v>
          </cell>
          <cell r="E1339" t="str">
            <v>KS</v>
          </cell>
          <cell r="F1339">
            <v>683</v>
          </cell>
        </row>
        <row r="1340">
          <cell r="A1340">
            <v>2028999</v>
          </cell>
          <cell r="B1340" t="str">
            <v>Protiprachová destička...107S/VTEC</v>
          </cell>
          <cell r="C1340">
            <v>8.0500000000000007</v>
          </cell>
          <cell r="D1340">
            <v>100</v>
          </cell>
          <cell r="E1340" t="str">
            <v>KS</v>
          </cell>
          <cell r="F1340">
            <v>805</v>
          </cell>
        </row>
        <row r="1341">
          <cell r="A1341">
            <v>2029103</v>
          </cell>
          <cell r="B1341" t="str">
            <v>Zářezový kroužek...107/B/ 9</v>
          </cell>
          <cell r="C1341">
            <v>2.52</v>
          </cell>
          <cell r="D1341">
            <v>100</v>
          </cell>
          <cell r="E1341" t="str">
            <v>KS</v>
          </cell>
          <cell r="F1341">
            <v>252</v>
          </cell>
        </row>
        <row r="1342">
          <cell r="A1342">
            <v>2029111</v>
          </cell>
          <cell r="B1342" t="str">
            <v>Zářezový kroužek...107/B/11</v>
          </cell>
          <cell r="C1342">
            <v>2.83</v>
          </cell>
          <cell r="D1342">
            <v>100</v>
          </cell>
          <cell r="E1342" t="str">
            <v>KS</v>
          </cell>
          <cell r="F1342">
            <v>283</v>
          </cell>
        </row>
        <row r="1343">
          <cell r="A1343">
            <v>2029138</v>
          </cell>
          <cell r="B1343" t="str">
            <v>Zářezový kroužek...107/B13,5</v>
          </cell>
          <cell r="C1343">
            <v>2.95</v>
          </cell>
          <cell r="D1343">
            <v>100</v>
          </cell>
          <cell r="E1343" t="str">
            <v>KS</v>
          </cell>
          <cell r="F1343">
            <v>295</v>
          </cell>
        </row>
        <row r="1344">
          <cell r="A1344">
            <v>2029162</v>
          </cell>
          <cell r="B1344" t="str">
            <v>Zářezový kroužek...107/B/16</v>
          </cell>
          <cell r="C1344">
            <v>3.42</v>
          </cell>
          <cell r="D1344">
            <v>100</v>
          </cell>
          <cell r="E1344" t="str">
            <v>KS</v>
          </cell>
          <cell r="F1344">
            <v>342</v>
          </cell>
        </row>
        <row r="1345">
          <cell r="A1345">
            <v>2029219</v>
          </cell>
          <cell r="B1345" t="str">
            <v>Zářezový kroužek...107/B/21</v>
          </cell>
          <cell r="C1345">
            <v>5.39</v>
          </cell>
          <cell r="D1345">
            <v>100</v>
          </cell>
          <cell r="E1345" t="str">
            <v>KS</v>
          </cell>
          <cell r="F1345">
            <v>539</v>
          </cell>
        </row>
        <row r="1346">
          <cell r="A1346">
            <v>2029294</v>
          </cell>
          <cell r="B1346" t="str">
            <v>Zářezový kroužek...107/B/29</v>
          </cell>
          <cell r="C1346">
            <v>12.77</v>
          </cell>
          <cell r="D1346">
            <v>100</v>
          </cell>
          <cell r="E1346" t="str">
            <v>KS</v>
          </cell>
          <cell r="F1346">
            <v>1277</v>
          </cell>
        </row>
        <row r="1347">
          <cell r="A1347">
            <v>2029367</v>
          </cell>
          <cell r="B1347" t="str">
            <v>Zářezový kroužek...107/B/36</v>
          </cell>
          <cell r="C1347">
            <v>31.57</v>
          </cell>
          <cell r="D1347">
            <v>100</v>
          </cell>
          <cell r="E1347" t="str">
            <v>KS</v>
          </cell>
          <cell r="F1347">
            <v>3157</v>
          </cell>
        </row>
        <row r="1348">
          <cell r="A1348">
            <v>2029421</v>
          </cell>
          <cell r="B1348" t="str">
            <v>Zářezový kroužek...107/B/42</v>
          </cell>
          <cell r="C1348">
            <v>43.08</v>
          </cell>
          <cell r="D1348">
            <v>100</v>
          </cell>
          <cell r="E1348" t="str">
            <v>KS</v>
          </cell>
          <cell r="F1348">
            <v>4308</v>
          </cell>
        </row>
        <row r="1349">
          <cell r="A1349">
            <v>2029480</v>
          </cell>
          <cell r="B1349" t="str">
            <v>Zářezový kroužek...107/B/48</v>
          </cell>
          <cell r="C1349">
            <v>41.95</v>
          </cell>
          <cell r="D1349">
            <v>100</v>
          </cell>
          <cell r="E1349" t="str">
            <v>KS</v>
          </cell>
          <cell r="F1349">
            <v>4195</v>
          </cell>
        </row>
        <row r="1350">
          <cell r="A1350">
            <v>2029511</v>
          </cell>
          <cell r="B1350" t="str">
            <v>Ucpávková vývodka...107VS/VM</v>
          </cell>
          <cell r="C1350">
            <v>7.49</v>
          </cell>
          <cell r="D1350">
            <v>100</v>
          </cell>
          <cell r="E1350" t="str">
            <v>KS</v>
          </cell>
          <cell r="F1350">
            <v>749</v>
          </cell>
        </row>
        <row r="1351">
          <cell r="A1351">
            <v>2029514</v>
          </cell>
          <cell r="B1351" t="str">
            <v>Ucpávková vývodka...107VS/VM</v>
          </cell>
          <cell r="C1351">
            <v>7.83</v>
          </cell>
          <cell r="D1351">
            <v>100</v>
          </cell>
          <cell r="E1351" t="str">
            <v>KS</v>
          </cell>
          <cell r="F1351">
            <v>783</v>
          </cell>
        </row>
        <row r="1352">
          <cell r="A1352">
            <v>2029517</v>
          </cell>
          <cell r="B1352" t="str">
            <v>Ucpávková vývodka...107VS/VM</v>
          </cell>
          <cell r="C1352">
            <v>8.15</v>
          </cell>
          <cell r="D1352">
            <v>100</v>
          </cell>
          <cell r="E1352" t="str">
            <v>KS</v>
          </cell>
          <cell r="F1352">
            <v>815</v>
          </cell>
        </row>
        <row r="1353">
          <cell r="A1353">
            <v>2029520</v>
          </cell>
          <cell r="B1353" t="str">
            <v>Ucpávková vývodka...107VS/VM</v>
          </cell>
          <cell r="C1353">
            <v>8.83</v>
          </cell>
          <cell r="D1353">
            <v>100</v>
          </cell>
          <cell r="E1353" t="str">
            <v>KS</v>
          </cell>
          <cell r="F1353">
            <v>883</v>
          </cell>
        </row>
        <row r="1354">
          <cell r="A1354">
            <v>2029523</v>
          </cell>
          <cell r="B1354" t="str">
            <v>Ucpávková vývodka...107VS/VM</v>
          </cell>
          <cell r="C1354">
            <v>13</v>
          </cell>
          <cell r="D1354">
            <v>100</v>
          </cell>
          <cell r="E1354" t="str">
            <v>KS</v>
          </cell>
          <cell r="F1354">
            <v>1300</v>
          </cell>
        </row>
        <row r="1355">
          <cell r="A1355">
            <v>2029563</v>
          </cell>
          <cell r="B1355" t="str">
            <v>Redukční těsnicí vložka...107CR/VM</v>
          </cell>
          <cell r="C1355">
            <v>30.37</v>
          </cell>
          <cell r="D1355">
            <v>100</v>
          </cell>
          <cell r="E1355" t="str">
            <v>KS</v>
          </cell>
          <cell r="F1355">
            <v>3037</v>
          </cell>
        </row>
        <row r="1356">
          <cell r="A1356">
            <v>2029566</v>
          </cell>
          <cell r="B1356" t="str">
            <v>Redukční těsnicí vložka...107CR/VM</v>
          </cell>
          <cell r="C1356">
            <v>29.1</v>
          </cell>
          <cell r="D1356">
            <v>100</v>
          </cell>
          <cell r="E1356" t="str">
            <v>KS</v>
          </cell>
          <cell r="F1356">
            <v>2910</v>
          </cell>
        </row>
        <row r="1357">
          <cell r="A1357">
            <v>2029569</v>
          </cell>
          <cell r="B1357" t="str">
            <v>Redukční těsnicí vložka...107CR/VM</v>
          </cell>
          <cell r="C1357">
            <v>32.97</v>
          </cell>
          <cell r="D1357">
            <v>100</v>
          </cell>
          <cell r="E1357" t="str">
            <v>KS</v>
          </cell>
          <cell r="F1357">
            <v>3297</v>
          </cell>
        </row>
        <row r="1358">
          <cell r="A1358">
            <v>2029572</v>
          </cell>
          <cell r="B1358" t="str">
            <v>Redukční těsnicí vložka...107CR/VM</v>
          </cell>
          <cell r="C1358">
            <v>36.159999999999997</v>
          </cell>
          <cell r="D1358">
            <v>100</v>
          </cell>
          <cell r="E1358" t="str">
            <v>KS</v>
          </cell>
          <cell r="F1358">
            <v>3616</v>
          </cell>
        </row>
        <row r="1359">
          <cell r="A1359">
            <v>2029575</v>
          </cell>
          <cell r="B1359" t="str">
            <v>Redukční těsnicí vložka...107CR/VM</v>
          </cell>
          <cell r="C1359">
            <v>38.58</v>
          </cell>
          <cell r="D1359">
            <v>100</v>
          </cell>
          <cell r="E1359" t="str">
            <v>KS</v>
          </cell>
          <cell r="F1359">
            <v>3858</v>
          </cell>
        </row>
        <row r="1360">
          <cell r="A1360">
            <v>2029618</v>
          </cell>
          <cell r="B1360" t="str">
            <v>Vícenásobná těsnicí vložka...107C/VTEC</v>
          </cell>
          <cell r="C1360">
            <v>17.36</v>
          </cell>
          <cell r="D1360">
            <v>100</v>
          </cell>
          <cell r="E1360" t="str">
            <v>KS</v>
          </cell>
          <cell r="F1360">
            <v>1736</v>
          </cell>
        </row>
        <row r="1361">
          <cell r="A1361">
            <v>2029626</v>
          </cell>
          <cell r="B1361" t="str">
            <v>Vícenásobná těsnicí vložka...107C/VTEC</v>
          </cell>
          <cell r="C1361">
            <v>17.579999999999998</v>
          </cell>
          <cell r="D1361">
            <v>100</v>
          </cell>
          <cell r="E1361" t="str">
            <v>KS</v>
          </cell>
          <cell r="F1361">
            <v>1758</v>
          </cell>
        </row>
        <row r="1362">
          <cell r="A1362">
            <v>2029634</v>
          </cell>
          <cell r="B1362" t="str">
            <v>Vícenásobná těsnicí vložka...107C/VTEC</v>
          </cell>
          <cell r="C1362">
            <v>17.36</v>
          </cell>
          <cell r="D1362">
            <v>100</v>
          </cell>
          <cell r="E1362" t="str">
            <v>KS</v>
          </cell>
          <cell r="F1362">
            <v>1736</v>
          </cell>
        </row>
        <row r="1363">
          <cell r="A1363">
            <v>2029642</v>
          </cell>
          <cell r="B1363" t="str">
            <v>Vícenásobná těsnicí vložka...107C/VTEC</v>
          </cell>
          <cell r="C1363">
            <v>18.07</v>
          </cell>
          <cell r="D1363">
            <v>100</v>
          </cell>
          <cell r="E1363" t="str">
            <v>KS</v>
          </cell>
          <cell r="F1363">
            <v>1807</v>
          </cell>
        </row>
        <row r="1364">
          <cell r="A1364">
            <v>2029650</v>
          </cell>
          <cell r="B1364" t="str">
            <v>Vícenásobná těsnicí vložka...107C/VTEC</v>
          </cell>
          <cell r="C1364">
            <v>22.02</v>
          </cell>
          <cell r="D1364">
            <v>100</v>
          </cell>
          <cell r="E1364" t="str">
            <v>KS</v>
          </cell>
          <cell r="F1364">
            <v>2202</v>
          </cell>
        </row>
        <row r="1365">
          <cell r="A1365">
            <v>2029669</v>
          </cell>
          <cell r="B1365" t="str">
            <v>Vícenásobná těsnicí vložka...107C/VTEC</v>
          </cell>
          <cell r="C1365">
            <v>21.27</v>
          </cell>
          <cell r="D1365">
            <v>100</v>
          </cell>
          <cell r="E1365" t="str">
            <v>KS</v>
          </cell>
          <cell r="F1365">
            <v>2127</v>
          </cell>
        </row>
        <row r="1366">
          <cell r="A1366">
            <v>2029672</v>
          </cell>
          <cell r="B1366" t="str">
            <v>Vícenásobná těsnicí vložka...107C/VM20</v>
          </cell>
          <cell r="C1366">
            <v>20.94</v>
          </cell>
          <cell r="D1366">
            <v>100</v>
          </cell>
          <cell r="E1366" t="str">
            <v>KS</v>
          </cell>
          <cell r="F1366">
            <v>2094</v>
          </cell>
        </row>
        <row r="1367">
          <cell r="A1367">
            <v>2029675</v>
          </cell>
          <cell r="B1367" t="str">
            <v>Vícenásobná těsnicí vložka...107C/VM20</v>
          </cell>
          <cell r="C1367">
            <v>23.15</v>
          </cell>
          <cell r="D1367">
            <v>100</v>
          </cell>
          <cell r="E1367" t="str">
            <v>KS</v>
          </cell>
          <cell r="F1367">
            <v>2315</v>
          </cell>
        </row>
        <row r="1368">
          <cell r="A1368">
            <v>2029677</v>
          </cell>
          <cell r="B1368" t="str">
            <v>Vícenásobná těsnicí vložka...107C/VM20</v>
          </cell>
          <cell r="C1368">
            <v>23.15</v>
          </cell>
          <cell r="D1368">
            <v>100</v>
          </cell>
          <cell r="E1368" t="str">
            <v>KS</v>
          </cell>
          <cell r="F1368">
            <v>2315</v>
          </cell>
        </row>
        <row r="1369">
          <cell r="A1369">
            <v>2029679</v>
          </cell>
          <cell r="B1369" t="str">
            <v>Vícenásobná těsnicí vložka...107C/VM25</v>
          </cell>
          <cell r="C1369">
            <v>24.09</v>
          </cell>
          <cell r="D1369">
            <v>100</v>
          </cell>
          <cell r="E1369" t="str">
            <v>KS</v>
          </cell>
          <cell r="F1369">
            <v>2409</v>
          </cell>
        </row>
        <row r="1370">
          <cell r="A1370">
            <v>2029682</v>
          </cell>
          <cell r="B1370" t="str">
            <v>Vícenásobná těsnicí vložka...107C/VM25</v>
          </cell>
          <cell r="C1370">
            <v>25.13</v>
          </cell>
          <cell r="D1370">
            <v>100</v>
          </cell>
          <cell r="E1370" t="str">
            <v>KS</v>
          </cell>
          <cell r="F1370">
            <v>2513</v>
          </cell>
        </row>
        <row r="1371">
          <cell r="A1371">
            <v>2029685</v>
          </cell>
          <cell r="B1371" t="str">
            <v>Vícenásobná těsnicí vložka...107C/VM25</v>
          </cell>
          <cell r="C1371">
            <v>21.99</v>
          </cell>
          <cell r="D1371">
            <v>100</v>
          </cell>
          <cell r="E1371" t="str">
            <v>KS</v>
          </cell>
          <cell r="F1371">
            <v>2199</v>
          </cell>
        </row>
        <row r="1372">
          <cell r="A1372">
            <v>2029688</v>
          </cell>
          <cell r="B1372" t="str">
            <v>Vícenásobná těsnicí vložka...107C/VM25</v>
          </cell>
          <cell r="C1372">
            <v>24.09</v>
          </cell>
          <cell r="D1372">
            <v>100</v>
          </cell>
          <cell r="E1372" t="str">
            <v>KS</v>
          </cell>
          <cell r="F1372">
            <v>2409</v>
          </cell>
        </row>
        <row r="1373">
          <cell r="A1373">
            <v>2029690</v>
          </cell>
          <cell r="B1373" t="str">
            <v>Vícenásobná těsnicí vložka...107C/VM25</v>
          </cell>
          <cell r="C1373">
            <v>21.99</v>
          </cell>
          <cell r="D1373">
            <v>100</v>
          </cell>
          <cell r="E1373" t="str">
            <v>KS</v>
          </cell>
          <cell r="F1373">
            <v>2199</v>
          </cell>
        </row>
        <row r="1374">
          <cell r="A1374">
            <v>2029693</v>
          </cell>
          <cell r="B1374" t="str">
            <v>Vícenásobná těsnicí vložka...107C/VM32</v>
          </cell>
          <cell r="C1374">
            <v>48.39</v>
          </cell>
          <cell r="D1374">
            <v>100</v>
          </cell>
          <cell r="E1374" t="str">
            <v>KS</v>
          </cell>
          <cell r="F1374">
            <v>4839</v>
          </cell>
        </row>
        <row r="1375">
          <cell r="A1375">
            <v>2029696</v>
          </cell>
          <cell r="B1375" t="str">
            <v>Vícenásobná těsnicí vložka...107C/VM32</v>
          </cell>
          <cell r="C1375">
            <v>48.39</v>
          </cell>
          <cell r="D1375">
            <v>100</v>
          </cell>
          <cell r="E1375" t="str">
            <v>KS</v>
          </cell>
          <cell r="F1375">
            <v>4839</v>
          </cell>
        </row>
        <row r="1376">
          <cell r="A1376">
            <v>2029707</v>
          </cell>
          <cell r="B1376" t="str">
            <v>Ucpávka...107/V/ 7</v>
          </cell>
          <cell r="C1376">
            <v>3.88</v>
          </cell>
          <cell r="D1376">
            <v>100</v>
          </cell>
          <cell r="E1376" t="str">
            <v>KS</v>
          </cell>
          <cell r="F1376">
            <v>388</v>
          </cell>
        </row>
        <row r="1377">
          <cell r="A1377">
            <v>2029715</v>
          </cell>
          <cell r="B1377" t="str">
            <v>Ucpávka...107/V/ 9</v>
          </cell>
          <cell r="C1377">
            <v>3.86</v>
          </cell>
          <cell r="D1377">
            <v>100</v>
          </cell>
          <cell r="E1377" t="str">
            <v>KS</v>
          </cell>
          <cell r="F1377">
            <v>386</v>
          </cell>
        </row>
        <row r="1378">
          <cell r="A1378">
            <v>2029723</v>
          </cell>
          <cell r="B1378" t="str">
            <v>Ucpávka...107/V/11</v>
          </cell>
          <cell r="C1378">
            <v>3.78</v>
          </cell>
          <cell r="D1378">
            <v>100</v>
          </cell>
          <cell r="E1378" t="str">
            <v>KS</v>
          </cell>
          <cell r="F1378">
            <v>378</v>
          </cell>
        </row>
        <row r="1379">
          <cell r="A1379">
            <v>2029731</v>
          </cell>
          <cell r="B1379" t="str">
            <v>Ucpávka...107/V13,5</v>
          </cell>
          <cell r="C1379">
            <v>3.88</v>
          </cell>
          <cell r="D1379">
            <v>100</v>
          </cell>
          <cell r="E1379" t="str">
            <v>KS</v>
          </cell>
          <cell r="F1379">
            <v>388</v>
          </cell>
        </row>
        <row r="1380">
          <cell r="A1380">
            <v>2029758</v>
          </cell>
          <cell r="B1380" t="str">
            <v>Ucpávka...107/V/16</v>
          </cell>
          <cell r="C1380">
            <v>4.1399999999999997</v>
          </cell>
          <cell r="D1380">
            <v>100</v>
          </cell>
          <cell r="E1380" t="str">
            <v>KS</v>
          </cell>
          <cell r="F1380">
            <v>414</v>
          </cell>
        </row>
        <row r="1381">
          <cell r="A1381">
            <v>2029766</v>
          </cell>
          <cell r="B1381" t="str">
            <v>Ucpávka...107/V/21</v>
          </cell>
          <cell r="C1381">
            <v>4.95</v>
          </cell>
          <cell r="D1381">
            <v>100</v>
          </cell>
          <cell r="E1381" t="str">
            <v>KS</v>
          </cell>
          <cell r="F1381">
            <v>495</v>
          </cell>
        </row>
        <row r="1382">
          <cell r="A1382">
            <v>2029774</v>
          </cell>
          <cell r="B1382" t="str">
            <v>Ucpávka...107/V/29</v>
          </cell>
          <cell r="C1382">
            <v>5.31</v>
          </cell>
          <cell r="D1382">
            <v>100</v>
          </cell>
          <cell r="E1382" t="str">
            <v>KS</v>
          </cell>
          <cell r="F1382">
            <v>531</v>
          </cell>
        </row>
        <row r="1383">
          <cell r="A1383">
            <v>2029901</v>
          </cell>
          <cell r="B1383" t="str">
            <v>Úhlová vývodka...107/W  9</v>
          </cell>
          <cell r="C1383">
            <v>67.849999999999994</v>
          </cell>
          <cell r="D1383">
            <v>100</v>
          </cell>
          <cell r="E1383" t="str">
            <v>KS</v>
          </cell>
          <cell r="F1383">
            <v>6785</v>
          </cell>
        </row>
        <row r="1384">
          <cell r="A1384">
            <v>2029928</v>
          </cell>
          <cell r="B1384" t="str">
            <v>Úhlová vývodka...107/W 11</v>
          </cell>
          <cell r="C1384">
            <v>68.23</v>
          </cell>
          <cell r="D1384">
            <v>100</v>
          </cell>
          <cell r="E1384" t="str">
            <v>KS</v>
          </cell>
          <cell r="F1384">
            <v>6823</v>
          </cell>
        </row>
        <row r="1385">
          <cell r="A1385">
            <v>2029936</v>
          </cell>
          <cell r="B1385" t="str">
            <v>Úhlová vývodka...107/W 13</v>
          </cell>
          <cell r="C1385">
            <v>73.67</v>
          </cell>
          <cell r="D1385">
            <v>100</v>
          </cell>
          <cell r="E1385" t="str">
            <v>KS</v>
          </cell>
          <cell r="F1385">
            <v>7367</v>
          </cell>
        </row>
        <row r="1386">
          <cell r="A1386">
            <v>2029944</v>
          </cell>
          <cell r="B1386" t="str">
            <v>Úhlová vývodka...107/W 16</v>
          </cell>
          <cell r="C1386">
            <v>76.97</v>
          </cell>
          <cell r="D1386">
            <v>100</v>
          </cell>
          <cell r="E1386" t="str">
            <v>KS</v>
          </cell>
          <cell r="F1386">
            <v>7697</v>
          </cell>
        </row>
        <row r="1387">
          <cell r="A1387">
            <v>2029952</v>
          </cell>
          <cell r="B1387" t="str">
            <v>Úhlová vývodka...107/W 21</v>
          </cell>
          <cell r="C1387">
            <v>119.57</v>
          </cell>
          <cell r="D1387">
            <v>100</v>
          </cell>
          <cell r="E1387" t="str">
            <v>KS</v>
          </cell>
          <cell r="F1387">
            <v>11957</v>
          </cell>
        </row>
        <row r="1388">
          <cell r="A1388">
            <v>2030004</v>
          </cell>
          <cell r="B1388" t="str">
            <v>Těsnící kroužek přip. závitu...107/F M12</v>
          </cell>
          <cell r="C1388">
            <v>1.97</v>
          </cell>
          <cell r="D1388">
            <v>100</v>
          </cell>
          <cell r="E1388" t="str">
            <v>KS</v>
          </cell>
          <cell r="F1388">
            <v>197</v>
          </cell>
        </row>
        <row r="1389">
          <cell r="A1389">
            <v>2030008</v>
          </cell>
          <cell r="B1389" t="str">
            <v>Těsnící kroužek přip. závitu...107/F M16</v>
          </cell>
          <cell r="C1389">
            <v>2.2000000000000002</v>
          </cell>
          <cell r="D1389">
            <v>100</v>
          </cell>
          <cell r="E1389" t="str">
            <v>KS</v>
          </cell>
          <cell r="F1389">
            <v>220</v>
          </cell>
        </row>
        <row r="1390">
          <cell r="A1390">
            <v>2030012</v>
          </cell>
          <cell r="B1390" t="str">
            <v>Těsnící kroužek přip. závitu...107/F M20</v>
          </cell>
          <cell r="C1390">
            <v>2.4500000000000002</v>
          </cell>
          <cell r="D1390">
            <v>100</v>
          </cell>
          <cell r="E1390" t="str">
            <v>KS</v>
          </cell>
          <cell r="F1390">
            <v>245</v>
          </cell>
        </row>
        <row r="1391">
          <cell r="A1391">
            <v>2030016</v>
          </cell>
          <cell r="B1391" t="str">
            <v>Těsnící kroužek přip. závitu...107/F M25</v>
          </cell>
          <cell r="C1391">
            <v>3</v>
          </cell>
          <cell r="D1391">
            <v>100</v>
          </cell>
          <cell r="E1391" t="str">
            <v>KS</v>
          </cell>
          <cell r="F1391">
            <v>300</v>
          </cell>
        </row>
        <row r="1392">
          <cell r="A1392">
            <v>2030020</v>
          </cell>
          <cell r="B1392" t="str">
            <v>Těsnící kroužek přip. závitu...107/F M32</v>
          </cell>
          <cell r="C1392">
            <v>4.5199999999999996</v>
          </cell>
          <cell r="D1392">
            <v>100</v>
          </cell>
          <cell r="E1392" t="str">
            <v>KS</v>
          </cell>
          <cell r="F1392">
            <v>452</v>
          </cell>
        </row>
        <row r="1393">
          <cell r="A1393">
            <v>2030024</v>
          </cell>
          <cell r="B1393" t="str">
            <v>Těsnící kroužek přip. závitu...107/F M40</v>
          </cell>
          <cell r="C1393">
            <v>5.97</v>
          </cell>
          <cell r="D1393">
            <v>100</v>
          </cell>
          <cell r="E1393" t="str">
            <v>KS</v>
          </cell>
          <cell r="F1393">
            <v>597</v>
          </cell>
        </row>
        <row r="1394">
          <cell r="A1394">
            <v>2030028</v>
          </cell>
          <cell r="B1394" t="str">
            <v>Těsnící kroužek přip. závitu...107/F M50</v>
          </cell>
          <cell r="C1394">
            <v>9.5500000000000007</v>
          </cell>
          <cell r="D1394">
            <v>100</v>
          </cell>
          <cell r="E1394" t="str">
            <v>KS</v>
          </cell>
          <cell r="F1394">
            <v>955</v>
          </cell>
        </row>
        <row r="1395">
          <cell r="A1395">
            <v>2030032</v>
          </cell>
          <cell r="B1395" t="str">
            <v>Těsnící kroužek přip. závitu...107/F M63</v>
          </cell>
          <cell r="C1395">
            <v>10.73</v>
          </cell>
          <cell r="D1395">
            <v>100</v>
          </cell>
          <cell r="E1395" t="str">
            <v>KS</v>
          </cell>
          <cell r="F1395">
            <v>1073</v>
          </cell>
        </row>
        <row r="1396">
          <cell r="A1396">
            <v>2030071</v>
          </cell>
          <cell r="B1396" t="str">
            <v>Těsnící kroužek přip. závitu...107/F/7</v>
          </cell>
          <cell r="C1396">
            <v>0.78</v>
          </cell>
          <cell r="D1396">
            <v>100</v>
          </cell>
          <cell r="E1396" t="str">
            <v>KS</v>
          </cell>
          <cell r="F1396">
            <v>78</v>
          </cell>
        </row>
        <row r="1397">
          <cell r="A1397">
            <v>2030098</v>
          </cell>
          <cell r="B1397" t="str">
            <v>Těsnící kroužek přip. závitu...107/F/9</v>
          </cell>
          <cell r="C1397">
            <v>0.88</v>
          </cell>
          <cell r="D1397">
            <v>100</v>
          </cell>
          <cell r="E1397" t="str">
            <v>KS</v>
          </cell>
          <cell r="F1397">
            <v>88</v>
          </cell>
        </row>
        <row r="1398">
          <cell r="A1398">
            <v>2030101</v>
          </cell>
          <cell r="B1398" t="str">
            <v>Těsnící kroužek přip. závitu...107/F/11</v>
          </cell>
          <cell r="C1398">
            <v>1.03</v>
          </cell>
          <cell r="D1398">
            <v>100</v>
          </cell>
          <cell r="E1398" t="str">
            <v>KS</v>
          </cell>
          <cell r="F1398">
            <v>103</v>
          </cell>
        </row>
        <row r="1399">
          <cell r="A1399">
            <v>2030136</v>
          </cell>
          <cell r="B1399" t="str">
            <v>Těsnící kroužek přip. závitu...107/F13,5</v>
          </cell>
          <cell r="C1399">
            <v>1.17</v>
          </cell>
          <cell r="D1399">
            <v>100</v>
          </cell>
          <cell r="E1399" t="str">
            <v>KS</v>
          </cell>
          <cell r="F1399">
            <v>117</v>
          </cell>
        </row>
        <row r="1400">
          <cell r="A1400">
            <v>2030160</v>
          </cell>
          <cell r="B1400" t="str">
            <v>Těsnící kroužek přip. závitu...107/F/16</v>
          </cell>
          <cell r="C1400">
            <v>1.36</v>
          </cell>
          <cell r="D1400">
            <v>100</v>
          </cell>
          <cell r="E1400" t="str">
            <v>KS</v>
          </cell>
          <cell r="F1400">
            <v>136</v>
          </cell>
        </row>
        <row r="1401">
          <cell r="A1401">
            <v>2030217</v>
          </cell>
          <cell r="B1401" t="str">
            <v>Těsnící kroužek přip. závitu...107/F/21</v>
          </cell>
          <cell r="C1401">
            <v>1.96</v>
          </cell>
          <cell r="D1401">
            <v>100</v>
          </cell>
          <cell r="E1401" t="str">
            <v>KS</v>
          </cell>
          <cell r="F1401">
            <v>196</v>
          </cell>
        </row>
        <row r="1402">
          <cell r="A1402">
            <v>2030292</v>
          </cell>
          <cell r="B1402" t="str">
            <v>Těsnící kroužek přip. závitu...107/F/29</v>
          </cell>
          <cell r="C1402">
            <v>2.33</v>
          </cell>
          <cell r="D1402">
            <v>100</v>
          </cell>
          <cell r="E1402" t="str">
            <v>KS</v>
          </cell>
          <cell r="F1402">
            <v>233</v>
          </cell>
        </row>
        <row r="1403">
          <cell r="A1403">
            <v>2030365</v>
          </cell>
          <cell r="B1403" t="str">
            <v>Těsnící kroužek přip. závitu...107/F/36</v>
          </cell>
          <cell r="C1403">
            <v>2.7</v>
          </cell>
          <cell r="D1403">
            <v>100</v>
          </cell>
          <cell r="E1403" t="str">
            <v>KS</v>
          </cell>
          <cell r="F1403">
            <v>270</v>
          </cell>
        </row>
        <row r="1404">
          <cell r="A1404">
            <v>2030411</v>
          </cell>
          <cell r="B1404" t="str">
            <v>Těsnící kroužek přip. závitu...107/F/42</v>
          </cell>
          <cell r="C1404">
            <v>9.3699999999999992</v>
          </cell>
          <cell r="D1404">
            <v>100</v>
          </cell>
          <cell r="E1404" t="str">
            <v>KS</v>
          </cell>
          <cell r="F1404">
            <v>937</v>
          </cell>
        </row>
        <row r="1405">
          <cell r="A1405">
            <v>2030489</v>
          </cell>
          <cell r="B1405" t="str">
            <v>Těsnící kroužek přip. závitu...107/F/48</v>
          </cell>
          <cell r="C1405">
            <v>9.6</v>
          </cell>
          <cell r="D1405">
            <v>100</v>
          </cell>
          <cell r="E1405" t="str">
            <v>KS</v>
          </cell>
          <cell r="F1405">
            <v>960</v>
          </cell>
        </row>
        <row r="1406">
          <cell r="A1406">
            <v>2030616</v>
          </cell>
          <cell r="B1406" t="str">
            <v>Redukce...107RM2012</v>
          </cell>
          <cell r="C1406">
            <v>19.34</v>
          </cell>
          <cell r="D1406">
            <v>100</v>
          </cell>
          <cell r="E1406" t="str">
            <v>KS</v>
          </cell>
          <cell r="F1406">
            <v>1934</v>
          </cell>
        </row>
        <row r="1407">
          <cell r="A1407">
            <v>2030619</v>
          </cell>
          <cell r="B1407" t="str">
            <v>Redukce...107RM2016</v>
          </cell>
          <cell r="C1407">
            <v>18.670000000000002</v>
          </cell>
          <cell r="D1407">
            <v>100</v>
          </cell>
          <cell r="E1407" t="str">
            <v>KS</v>
          </cell>
          <cell r="F1407">
            <v>1867</v>
          </cell>
        </row>
        <row r="1408">
          <cell r="A1408">
            <v>2030624</v>
          </cell>
          <cell r="B1408" t="str">
            <v>Redukce...107RM2512</v>
          </cell>
          <cell r="C1408">
            <v>21.66</v>
          </cell>
          <cell r="D1408">
            <v>100</v>
          </cell>
          <cell r="E1408" t="str">
            <v>KS</v>
          </cell>
          <cell r="F1408">
            <v>2166</v>
          </cell>
        </row>
        <row r="1409">
          <cell r="A1409">
            <v>2030626</v>
          </cell>
          <cell r="B1409" t="str">
            <v>Redukce...107RM2516</v>
          </cell>
          <cell r="C1409">
            <v>20.91</v>
          </cell>
          <cell r="D1409">
            <v>100</v>
          </cell>
          <cell r="E1409" t="str">
            <v>KS</v>
          </cell>
          <cell r="F1409">
            <v>2091</v>
          </cell>
        </row>
        <row r="1410">
          <cell r="A1410">
            <v>2030628</v>
          </cell>
          <cell r="B1410" t="str">
            <v>Redukce...107RM2520</v>
          </cell>
          <cell r="C1410">
            <v>20.91</v>
          </cell>
          <cell r="D1410">
            <v>100</v>
          </cell>
          <cell r="E1410" t="str">
            <v>KS</v>
          </cell>
          <cell r="F1410">
            <v>2091</v>
          </cell>
        </row>
        <row r="1411">
          <cell r="A1411">
            <v>2030632</v>
          </cell>
          <cell r="B1411" t="str">
            <v>Redukce...107RM3212</v>
          </cell>
          <cell r="C1411">
            <v>31.78</v>
          </cell>
          <cell r="D1411">
            <v>100</v>
          </cell>
          <cell r="E1411" t="str">
            <v>KS</v>
          </cell>
          <cell r="F1411">
            <v>3178</v>
          </cell>
        </row>
        <row r="1412">
          <cell r="A1412">
            <v>2030634</v>
          </cell>
          <cell r="B1412" t="str">
            <v>Redukce...107RM3216</v>
          </cell>
          <cell r="C1412">
            <v>30.49</v>
          </cell>
          <cell r="D1412">
            <v>100</v>
          </cell>
          <cell r="E1412" t="str">
            <v>KS</v>
          </cell>
          <cell r="F1412">
            <v>3049</v>
          </cell>
        </row>
        <row r="1413">
          <cell r="A1413">
            <v>2030637</v>
          </cell>
          <cell r="B1413" t="str">
            <v>Redukce...107RM3220</v>
          </cell>
          <cell r="C1413">
            <v>30.49</v>
          </cell>
          <cell r="D1413">
            <v>100</v>
          </cell>
          <cell r="E1413" t="str">
            <v>KS</v>
          </cell>
          <cell r="F1413">
            <v>3049</v>
          </cell>
        </row>
        <row r="1414">
          <cell r="A1414">
            <v>2030640</v>
          </cell>
          <cell r="B1414" t="str">
            <v>Redukce...107RM3225</v>
          </cell>
          <cell r="C1414">
            <v>30.49</v>
          </cell>
          <cell r="D1414">
            <v>100</v>
          </cell>
          <cell r="E1414" t="str">
            <v>KS</v>
          </cell>
          <cell r="F1414">
            <v>3049</v>
          </cell>
        </row>
        <row r="1415">
          <cell r="A1415">
            <v>2030643</v>
          </cell>
          <cell r="B1415" t="str">
            <v>Redukce...107RM4016</v>
          </cell>
          <cell r="C1415">
            <v>59.15</v>
          </cell>
          <cell r="D1415">
            <v>100</v>
          </cell>
          <cell r="E1415" t="str">
            <v>KS</v>
          </cell>
          <cell r="F1415">
            <v>5915</v>
          </cell>
        </row>
        <row r="1416">
          <cell r="A1416">
            <v>2030646</v>
          </cell>
          <cell r="B1416" t="str">
            <v>Redukce...107RM4020</v>
          </cell>
          <cell r="C1416">
            <v>62.21</v>
          </cell>
          <cell r="D1416">
            <v>100</v>
          </cell>
          <cell r="E1416" t="str">
            <v>KS</v>
          </cell>
          <cell r="F1416">
            <v>6221</v>
          </cell>
        </row>
        <row r="1417">
          <cell r="A1417">
            <v>2030649</v>
          </cell>
          <cell r="B1417" t="str">
            <v>Redukce...107RM4025</v>
          </cell>
          <cell r="C1417">
            <v>62.21</v>
          </cell>
          <cell r="D1417">
            <v>100</v>
          </cell>
          <cell r="E1417" t="str">
            <v>KS</v>
          </cell>
          <cell r="F1417">
            <v>6221</v>
          </cell>
        </row>
        <row r="1418">
          <cell r="A1418">
            <v>2030652</v>
          </cell>
          <cell r="B1418" t="str">
            <v>Redukce...107RM4032</v>
          </cell>
          <cell r="C1418">
            <v>62.16</v>
          </cell>
          <cell r="D1418">
            <v>100</v>
          </cell>
          <cell r="E1418" t="str">
            <v>KS</v>
          </cell>
          <cell r="F1418">
            <v>6216</v>
          </cell>
        </row>
        <row r="1419">
          <cell r="A1419">
            <v>2030655</v>
          </cell>
          <cell r="B1419" t="str">
            <v>Redukce...107RM5020</v>
          </cell>
          <cell r="C1419">
            <v>113.32</v>
          </cell>
          <cell r="D1419">
            <v>100</v>
          </cell>
          <cell r="E1419" t="str">
            <v>KS</v>
          </cell>
          <cell r="F1419">
            <v>11332</v>
          </cell>
        </row>
        <row r="1420">
          <cell r="A1420">
            <v>2030659</v>
          </cell>
          <cell r="B1420" t="str">
            <v>Redukce...107RM5025</v>
          </cell>
          <cell r="C1420">
            <v>113.32</v>
          </cell>
          <cell r="D1420">
            <v>100</v>
          </cell>
          <cell r="E1420" t="str">
            <v>KS</v>
          </cell>
          <cell r="F1420">
            <v>11332</v>
          </cell>
        </row>
        <row r="1421">
          <cell r="A1421">
            <v>2030661</v>
          </cell>
          <cell r="B1421" t="str">
            <v>Redukce...107RM5032</v>
          </cell>
          <cell r="C1421">
            <v>109.47</v>
          </cell>
          <cell r="D1421">
            <v>100</v>
          </cell>
          <cell r="E1421" t="str">
            <v>KS</v>
          </cell>
          <cell r="F1421">
            <v>10947</v>
          </cell>
        </row>
        <row r="1422">
          <cell r="A1422">
            <v>2030664</v>
          </cell>
          <cell r="B1422" t="str">
            <v>Redukce...107RM5040</v>
          </cell>
          <cell r="C1422">
            <v>109.47</v>
          </cell>
          <cell r="D1422">
            <v>100</v>
          </cell>
          <cell r="E1422" t="str">
            <v>KS</v>
          </cell>
          <cell r="F1422">
            <v>10947</v>
          </cell>
        </row>
        <row r="1423">
          <cell r="A1423">
            <v>2030667</v>
          </cell>
          <cell r="B1423" t="str">
            <v>Redukce...107RM6325</v>
          </cell>
          <cell r="C1423">
            <v>207.21</v>
          </cell>
          <cell r="D1423">
            <v>100</v>
          </cell>
          <cell r="E1423" t="str">
            <v>KS</v>
          </cell>
          <cell r="F1423">
            <v>20721</v>
          </cell>
        </row>
        <row r="1424">
          <cell r="A1424">
            <v>2030670</v>
          </cell>
          <cell r="B1424" t="str">
            <v>Redukce...107RM6332</v>
          </cell>
          <cell r="C1424">
            <v>207.21</v>
          </cell>
          <cell r="D1424">
            <v>100</v>
          </cell>
          <cell r="E1424" t="str">
            <v>KS</v>
          </cell>
          <cell r="F1424">
            <v>20721</v>
          </cell>
        </row>
        <row r="1425">
          <cell r="A1425">
            <v>2030673</v>
          </cell>
          <cell r="B1425" t="str">
            <v>Redukce...107RM6340</v>
          </cell>
          <cell r="C1425">
            <v>210.01</v>
          </cell>
          <cell r="D1425">
            <v>100</v>
          </cell>
          <cell r="E1425" t="str">
            <v>KS</v>
          </cell>
          <cell r="F1425">
            <v>21001</v>
          </cell>
        </row>
        <row r="1426">
          <cell r="A1426">
            <v>2030675</v>
          </cell>
          <cell r="B1426" t="str">
            <v>Redukce...107RM6350</v>
          </cell>
          <cell r="C1426">
            <v>200.61</v>
          </cell>
          <cell r="D1426">
            <v>100</v>
          </cell>
          <cell r="E1426" t="str">
            <v>KS</v>
          </cell>
          <cell r="F1426">
            <v>20061</v>
          </cell>
        </row>
        <row r="1427">
          <cell r="A1427">
            <v>2030705</v>
          </cell>
          <cell r="B1427" t="str">
            <v>Redukce...107R11- 7</v>
          </cell>
          <cell r="C1427">
            <v>14.1</v>
          </cell>
          <cell r="D1427">
            <v>100</v>
          </cell>
          <cell r="E1427" t="str">
            <v>KS</v>
          </cell>
          <cell r="F1427">
            <v>1410</v>
          </cell>
        </row>
        <row r="1428">
          <cell r="A1428">
            <v>2030713</v>
          </cell>
          <cell r="B1428" t="str">
            <v>Redukce...107R13- 9</v>
          </cell>
          <cell r="C1428">
            <v>17.36</v>
          </cell>
          <cell r="D1428">
            <v>100</v>
          </cell>
          <cell r="E1428" t="str">
            <v>KS</v>
          </cell>
          <cell r="F1428">
            <v>1736</v>
          </cell>
        </row>
        <row r="1429">
          <cell r="A1429">
            <v>2030748</v>
          </cell>
          <cell r="B1429" t="str">
            <v>Redukce...107R16- 9</v>
          </cell>
          <cell r="C1429">
            <v>20.69</v>
          </cell>
          <cell r="D1429">
            <v>100</v>
          </cell>
          <cell r="E1429" t="str">
            <v>KS</v>
          </cell>
          <cell r="F1429">
            <v>2069</v>
          </cell>
        </row>
        <row r="1430">
          <cell r="A1430">
            <v>2030756</v>
          </cell>
          <cell r="B1430" t="str">
            <v>Redukce...107R16-11</v>
          </cell>
          <cell r="C1430">
            <v>22.6</v>
          </cell>
          <cell r="D1430">
            <v>100</v>
          </cell>
          <cell r="E1430" t="str">
            <v>KS</v>
          </cell>
          <cell r="F1430">
            <v>2260</v>
          </cell>
        </row>
        <row r="1431">
          <cell r="A1431">
            <v>2030764</v>
          </cell>
          <cell r="B1431" t="str">
            <v>Redukce...107R21-11</v>
          </cell>
          <cell r="C1431">
            <v>32.28</v>
          </cell>
          <cell r="D1431">
            <v>100</v>
          </cell>
          <cell r="E1431" t="str">
            <v>KS</v>
          </cell>
          <cell r="F1431">
            <v>3228</v>
          </cell>
        </row>
        <row r="1432">
          <cell r="A1432">
            <v>2030772</v>
          </cell>
          <cell r="B1432" t="str">
            <v>Redukce...107R21-13</v>
          </cell>
          <cell r="C1432">
            <v>27.01</v>
          </cell>
          <cell r="D1432">
            <v>100</v>
          </cell>
          <cell r="E1432" t="str">
            <v>KS</v>
          </cell>
          <cell r="F1432">
            <v>2701</v>
          </cell>
        </row>
        <row r="1433">
          <cell r="A1433">
            <v>2030780</v>
          </cell>
          <cell r="B1433" t="str">
            <v>Redukce...107R21-16</v>
          </cell>
          <cell r="C1433">
            <v>27.6</v>
          </cell>
          <cell r="D1433">
            <v>100</v>
          </cell>
          <cell r="E1433" t="str">
            <v>KS</v>
          </cell>
          <cell r="F1433">
            <v>2760</v>
          </cell>
        </row>
        <row r="1434">
          <cell r="A1434">
            <v>2030799</v>
          </cell>
          <cell r="B1434" t="str">
            <v>Redukce...107R29-16</v>
          </cell>
          <cell r="C1434">
            <v>57.92</v>
          </cell>
          <cell r="D1434">
            <v>100</v>
          </cell>
          <cell r="E1434" t="str">
            <v>KS</v>
          </cell>
          <cell r="F1434">
            <v>5792</v>
          </cell>
        </row>
        <row r="1435">
          <cell r="A1435">
            <v>2030802</v>
          </cell>
          <cell r="B1435" t="str">
            <v>Redukce...107R29-21</v>
          </cell>
          <cell r="C1435">
            <v>61.11</v>
          </cell>
          <cell r="D1435">
            <v>100</v>
          </cell>
          <cell r="E1435" t="str">
            <v>KS</v>
          </cell>
          <cell r="F1435">
            <v>6111</v>
          </cell>
        </row>
        <row r="1436">
          <cell r="A1436">
            <v>2030810</v>
          </cell>
          <cell r="B1436" t="str">
            <v>Redukce...107R36-29</v>
          </cell>
          <cell r="C1436">
            <v>97.95</v>
          </cell>
          <cell r="D1436">
            <v>100</v>
          </cell>
          <cell r="E1436" t="str">
            <v>KS</v>
          </cell>
          <cell r="F1436">
            <v>9795</v>
          </cell>
        </row>
        <row r="1437">
          <cell r="A1437">
            <v>2030829</v>
          </cell>
          <cell r="B1437" t="str">
            <v>Redukce...107R36-21</v>
          </cell>
          <cell r="C1437">
            <v>97.95</v>
          </cell>
          <cell r="D1437">
            <v>100</v>
          </cell>
          <cell r="E1437" t="str">
            <v>KS</v>
          </cell>
          <cell r="F1437">
            <v>9795</v>
          </cell>
        </row>
        <row r="1438">
          <cell r="A1438">
            <v>2030837</v>
          </cell>
          <cell r="B1438" t="str">
            <v>Redukce...107R42-29</v>
          </cell>
          <cell r="C1438">
            <v>146.85</v>
          </cell>
          <cell r="D1438">
            <v>100</v>
          </cell>
          <cell r="E1438" t="str">
            <v>KS</v>
          </cell>
          <cell r="F1438">
            <v>14685</v>
          </cell>
        </row>
        <row r="1439">
          <cell r="A1439">
            <v>2030896</v>
          </cell>
          <cell r="B1439" t="str">
            <v>Rozšiřovací šroubení...107EZ9-11</v>
          </cell>
          <cell r="C1439">
            <v>5.62</v>
          </cell>
          <cell r="D1439">
            <v>100</v>
          </cell>
          <cell r="E1439" t="str">
            <v>KS</v>
          </cell>
          <cell r="F1439">
            <v>562</v>
          </cell>
        </row>
        <row r="1440">
          <cell r="A1440">
            <v>2030934</v>
          </cell>
          <cell r="B1440" t="str">
            <v>Rozšiřovací šroubení...107EZ1113</v>
          </cell>
          <cell r="C1440">
            <v>16.13</v>
          </cell>
          <cell r="D1440">
            <v>100</v>
          </cell>
          <cell r="E1440" t="str">
            <v>KS</v>
          </cell>
          <cell r="F1440">
            <v>1613</v>
          </cell>
        </row>
        <row r="1441">
          <cell r="A1441">
            <v>2030950</v>
          </cell>
          <cell r="B1441" t="str">
            <v>Rozšiřovací šroubení...107EZ1316</v>
          </cell>
          <cell r="C1441">
            <v>17.79</v>
          </cell>
          <cell r="D1441">
            <v>100</v>
          </cell>
          <cell r="E1441" t="str">
            <v>KS</v>
          </cell>
          <cell r="F1441">
            <v>1779</v>
          </cell>
        </row>
        <row r="1442">
          <cell r="A1442">
            <v>2030977</v>
          </cell>
          <cell r="B1442" t="str">
            <v>Rozšiřovací šroubení...107EZ1621</v>
          </cell>
          <cell r="C1442">
            <v>26.21</v>
          </cell>
          <cell r="D1442">
            <v>100</v>
          </cell>
          <cell r="E1442" t="str">
            <v>KS</v>
          </cell>
          <cell r="F1442">
            <v>2621</v>
          </cell>
        </row>
        <row r="1443">
          <cell r="A1443">
            <v>2030985</v>
          </cell>
          <cell r="B1443" t="str">
            <v>Rozšiřovací šroubení...107EZ2936</v>
          </cell>
          <cell r="C1443">
            <v>58.49</v>
          </cell>
          <cell r="D1443">
            <v>100</v>
          </cell>
          <cell r="E1443" t="str">
            <v>KS</v>
          </cell>
          <cell r="F1443">
            <v>5849</v>
          </cell>
        </row>
        <row r="1444">
          <cell r="A1444">
            <v>2030993</v>
          </cell>
          <cell r="B1444" t="str">
            <v>Rozšiřovací šroubení...107EZ2129</v>
          </cell>
          <cell r="C1444">
            <v>56.08</v>
          </cell>
          <cell r="D1444">
            <v>100</v>
          </cell>
          <cell r="E1444" t="str">
            <v>KS</v>
          </cell>
          <cell r="F1444">
            <v>5608</v>
          </cell>
        </row>
        <row r="1445">
          <cell r="A1445">
            <v>2031302</v>
          </cell>
          <cell r="B1445" t="str">
            <v>Redukční šroubení...107RZ 9-7</v>
          </cell>
          <cell r="C1445">
            <v>13.25</v>
          </cell>
          <cell r="D1445">
            <v>100</v>
          </cell>
          <cell r="E1445" t="str">
            <v>KS</v>
          </cell>
          <cell r="F1445">
            <v>1325</v>
          </cell>
        </row>
        <row r="1446">
          <cell r="A1446">
            <v>2031329</v>
          </cell>
          <cell r="B1446" t="str">
            <v>Redukční šroubení...107RZ11-9</v>
          </cell>
          <cell r="C1446">
            <v>5.84</v>
          </cell>
          <cell r="D1446">
            <v>100</v>
          </cell>
          <cell r="E1446" t="str">
            <v>KS</v>
          </cell>
          <cell r="F1446">
            <v>584</v>
          </cell>
        </row>
        <row r="1447">
          <cell r="A1447">
            <v>2031345</v>
          </cell>
          <cell r="B1447" t="str">
            <v>Redukční šroubení...107RZ1311</v>
          </cell>
          <cell r="C1447">
            <v>6.1</v>
          </cell>
          <cell r="D1447">
            <v>100</v>
          </cell>
          <cell r="E1447" t="str">
            <v>KS</v>
          </cell>
          <cell r="F1447">
            <v>610</v>
          </cell>
        </row>
        <row r="1448">
          <cell r="A1448">
            <v>2031388</v>
          </cell>
          <cell r="B1448" t="str">
            <v>Redukční šroubení...107RZ1613</v>
          </cell>
          <cell r="C1448">
            <v>6.41</v>
          </cell>
          <cell r="D1448">
            <v>100</v>
          </cell>
          <cell r="E1448" t="str">
            <v>KS</v>
          </cell>
          <cell r="F1448">
            <v>641</v>
          </cell>
        </row>
        <row r="1449">
          <cell r="A1449">
            <v>2031418</v>
          </cell>
          <cell r="B1449" t="str">
            <v>Redukční šroubení...107RZ2116</v>
          </cell>
          <cell r="C1449">
            <v>8.34</v>
          </cell>
          <cell r="D1449">
            <v>100</v>
          </cell>
          <cell r="E1449" t="str">
            <v>KS</v>
          </cell>
          <cell r="F1449">
            <v>834</v>
          </cell>
        </row>
        <row r="1450">
          <cell r="A1450">
            <v>2031442</v>
          </cell>
          <cell r="B1450" t="str">
            <v>Redukční šroubení...107RZ2921</v>
          </cell>
          <cell r="C1450">
            <v>13.69</v>
          </cell>
          <cell r="D1450">
            <v>100</v>
          </cell>
          <cell r="E1450" t="str">
            <v>KS</v>
          </cell>
          <cell r="F1450">
            <v>1369</v>
          </cell>
        </row>
        <row r="1451">
          <cell r="A1451">
            <v>2031450</v>
          </cell>
          <cell r="B1451" t="str">
            <v>Rozšíření...107/ADA</v>
          </cell>
          <cell r="C1451">
            <v>20.72</v>
          </cell>
          <cell r="D1451">
            <v>100</v>
          </cell>
          <cell r="E1451" t="str">
            <v>KS</v>
          </cell>
          <cell r="F1451">
            <v>2072</v>
          </cell>
        </row>
        <row r="1452">
          <cell r="A1452">
            <v>2031451</v>
          </cell>
          <cell r="B1452" t="str">
            <v>Rozšíření...107/ADA</v>
          </cell>
          <cell r="C1452">
            <v>21.82</v>
          </cell>
          <cell r="D1452">
            <v>100</v>
          </cell>
          <cell r="E1452" t="str">
            <v>KS</v>
          </cell>
          <cell r="F1452">
            <v>2182</v>
          </cell>
        </row>
        <row r="1453">
          <cell r="A1453">
            <v>2031452</v>
          </cell>
          <cell r="B1453" t="str">
            <v>Rozšíření...107/ADA</v>
          </cell>
          <cell r="C1453">
            <v>24.81</v>
          </cell>
          <cell r="D1453">
            <v>100</v>
          </cell>
          <cell r="E1453" t="str">
            <v>KS</v>
          </cell>
          <cell r="F1453">
            <v>2481</v>
          </cell>
        </row>
        <row r="1454">
          <cell r="A1454">
            <v>2031453</v>
          </cell>
          <cell r="B1454" t="str">
            <v>Rozšíření...107/ADA</v>
          </cell>
          <cell r="C1454">
            <v>79.38</v>
          </cell>
          <cell r="D1454">
            <v>100</v>
          </cell>
          <cell r="E1454" t="str">
            <v>KS</v>
          </cell>
          <cell r="F1454">
            <v>7938</v>
          </cell>
        </row>
        <row r="1455">
          <cell r="A1455">
            <v>2031454</v>
          </cell>
          <cell r="B1455" t="str">
            <v>Rozšíření...107/ADA</v>
          </cell>
          <cell r="C1455">
            <v>123.48</v>
          </cell>
          <cell r="D1455">
            <v>100</v>
          </cell>
          <cell r="E1455" t="str">
            <v>KS</v>
          </cell>
          <cell r="F1455">
            <v>12348</v>
          </cell>
        </row>
        <row r="1456">
          <cell r="A1456">
            <v>2031456</v>
          </cell>
          <cell r="B1456" t="str">
            <v>Adaptér...107/ADA</v>
          </cell>
          <cell r="C1456">
            <v>15.43</v>
          </cell>
          <cell r="D1456">
            <v>100</v>
          </cell>
          <cell r="E1456" t="str">
            <v>KS</v>
          </cell>
          <cell r="F1456">
            <v>1543</v>
          </cell>
        </row>
        <row r="1457">
          <cell r="A1457">
            <v>2031457</v>
          </cell>
          <cell r="B1457" t="str">
            <v>Adaptér...107/ADA</v>
          </cell>
          <cell r="C1457">
            <v>13.23</v>
          </cell>
          <cell r="D1457">
            <v>100</v>
          </cell>
          <cell r="E1457" t="str">
            <v>KS</v>
          </cell>
          <cell r="F1457">
            <v>1323</v>
          </cell>
        </row>
        <row r="1458">
          <cell r="A1458">
            <v>2031458</v>
          </cell>
          <cell r="B1458" t="str">
            <v>Adaptér...107/ADA</v>
          </cell>
          <cell r="C1458">
            <v>15.99</v>
          </cell>
          <cell r="D1458">
            <v>100</v>
          </cell>
          <cell r="E1458" t="str">
            <v>KS</v>
          </cell>
          <cell r="F1458">
            <v>1599</v>
          </cell>
        </row>
        <row r="1459">
          <cell r="A1459">
            <v>2031459</v>
          </cell>
          <cell r="B1459" t="str">
            <v>Adaptér...107/ADA</v>
          </cell>
          <cell r="C1459">
            <v>18.190000000000001</v>
          </cell>
          <cell r="D1459">
            <v>100</v>
          </cell>
          <cell r="E1459" t="str">
            <v>KS</v>
          </cell>
          <cell r="F1459">
            <v>1819</v>
          </cell>
        </row>
        <row r="1460">
          <cell r="A1460">
            <v>2031460</v>
          </cell>
          <cell r="B1460" t="str">
            <v>Adaptér...107/ADA</v>
          </cell>
          <cell r="C1460">
            <v>21.82</v>
          </cell>
          <cell r="D1460">
            <v>100</v>
          </cell>
          <cell r="E1460" t="str">
            <v>KS</v>
          </cell>
          <cell r="F1460">
            <v>2182</v>
          </cell>
        </row>
        <row r="1461">
          <cell r="A1461">
            <v>2031461</v>
          </cell>
          <cell r="B1461" t="str">
            <v>Adaptér...107/ADA</v>
          </cell>
          <cell r="C1461">
            <v>52.25</v>
          </cell>
          <cell r="D1461">
            <v>100</v>
          </cell>
          <cell r="E1461" t="str">
            <v>KS</v>
          </cell>
          <cell r="F1461">
            <v>5225</v>
          </cell>
        </row>
        <row r="1462">
          <cell r="A1462">
            <v>2031462</v>
          </cell>
          <cell r="B1462" t="str">
            <v>Adaptér...107/ADA</v>
          </cell>
          <cell r="C1462">
            <v>52.92</v>
          </cell>
          <cell r="D1462">
            <v>100</v>
          </cell>
          <cell r="E1462" t="str">
            <v>KS</v>
          </cell>
          <cell r="F1462">
            <v>5292</v>
          </cell>
        </row>
        <row r="1463">
          <cell r="A1463">
            <v>2031463</v>
          </cell>
          <cell r="B1463" t="str">
            <v>Adaptér...107/ADA</v>
          </cell>
          <cell r="C1463">
            <v>140.88999999999999</v>
          </cell>
          <cell r="D1463">
            <v>100</v>
          </cell>
          <cell r="E1463" t="str">
            <v>KS</v>
          </cell>
          <cell r="F1463">
            <v>14089</v>
          </cell>
        </row>
        <row r="1464">
          <cell r="A1464">
            <v>2031465</v>
          </cell>
          <cell r="B1464" t="str">
            <v>Adaptér...107/ADA</v>
          </cell>
          <cell r="C1464">
            <v>23.7</v>
          </cell>
          <cell r="D1464">
            <v>100</v>
          </cell>
          <cell r="E1464" t="str">
            <v>KS</v>
          </cell>
          <cell r="F1464">
            <v>2370</v>
          </cell>
        </row>
        <row r="1465">
          <cell r="A1465">
            <v>2031466</v>
          </cell>
          <cell r="B1465" t="str">
            <v>Adaptér...107/ADA</v>
          </cell>
          <cell r="C1465">
            <v>21.5</v>
          </cell>
          <cell r="D1465">
            <v>100</v>
          </cell>
          <cell r="E1465" t="str">
            <v>KS</v>
          </cell>
          <cell r="F1465">
            <v>2150</v>
          </cell>
        </row>
        <row r="1466">
          <cell r="A1466">
            <v>2031467</v>
          </cell>
          <cell r="B1466" t="str">
            <v>Adaptér...107/ADA</v>
          </cell>
          <cell r="C1466">
            <v>23.15</v>
          </cell>
          <cell r="D1466">
            <v>100</v>
          </cell>
          <cell r="E1466" t="str">
            <v>KS</v>
          </cell>
          <cell r="F1466">
            <v>2315</v>
          </cell>
        </row>
        <row r="1467">
          <cell r="A1467">
            <v>2031468</v>
          </cell>
          <cell r="B1467" t="str">
            <v>Adaptér...107/ADA</v>
          </cell>
          <cell r="C1467">
            <v>24.25</v>
          </cell>
          <cell r="D1467">
            <v>100</v>
          </cell>
          <cell r="E1467" t="str">
            <v>KS</v>
          </cell>
          <cell r="F1467">
            <v>2425</v>
          </cell>
        </row>
        <row r="1468">
          <cell r="A1468">
            <v>2031469</v>
          </cell>
          <cell r="B1468" t="str">
            <v>Adaptér...107/ADA</v>
          </cell>
          <cell r="C1468">
            <v>27.56</v>
          </cell>
          <cell r="D1468">
            <v>100</v>
          </cell>
          <cell r="E1468" t="str">
            <v>KS</v>
          </cell>
          <cell r="F1468">
            <v>2756</v>
          </cell>
        </row>
        <row r="1469">
          <cell r="A1469">
            <v>2031470</v>
          </cell>
          <cell r="B1469" t="str">
            <v>Adaptér...107/ADA</v>
          </cell>
          <cell r="C1469">
            <v>32.68</v>
          </cell>
          <cell r="D1469">
            <v>100</v>
          </cell>
          <cell r="E1469" t="str">
            <v>KS</v>
          </cell>
          <cell r="F1469">
            <v>3268</v>
          </cell>
        </row>
        <row r="1470">
          <cell r="A1470">
            <v>2031471</v>
          </cell>
          <cell r="B1470" t="str">
            <v>Adaptér...107/ADA</v>
          </cell>
          <cell r="C1470">
            <v>42.99</v>
          </cell>
          <cell r="D1470">
            <v>100</v>
          </cell>
          <cell r="E1470" t="str">
            <v>KS</v>
          </cell>
          <cell r="F1470">
            <v>4299</v>
          </cell>
        </row>
        <row r="1471">
          <cell r="A1471">
            <v>2032007</v>
          </cell>
          <cell r="B1471" t="str">
            <v>Ucpávková vývodka šroubovací...90 M12 OF</v>
          </cell>
          <cell r="C1471">
            <v>5.86</v>
          </cell>
          <cell r="D1471">
            <v>100</v>
          </cell>
          <cell r="E1471" t="str">
            <v>KS</v>
          </cell>
          <cell r="F1471">
            <v>586</v>
          </cell>
        </row>
        <row r="1472">
          <cell r="A1472">
            <v>2032011</v>
          </cell>
          <cell r="B1472" t="str">
            <v>Ucpávková vývodka šroubovací...90 M16 OF</v>
          </cell>
          <cell r="C1472">
            <v>7.26</v>
          </cell>
          <cell r="D1472">
            <v>100</v>
          </cell>
          <cell r="E1472" t="str">
            <v>KS</v>
          </cell>
          <cell r="F1472">
            <v>726</v>
          </cell>
        </row>
        <row r="1473">
          <cell r="A1473">
            <v>2032015</v>
          </cell>
          <cell r="B1473" t="str">
            <v>Ucpávková vývodka šroubovací...90 M20 OF</v>
          </cell>
          <cell r="C1473">
            <v>8.49</v>
          </cell>
          <cell r="D1473">
            <v>100</v>
          </cell>
          <cell r="E1473" t="str">
            <v>KS</v>
          </cell>
          <cell r="F1473">
            <v>849</v>
          </cell>
        </row>
        <row r="1474">
          <cell r="A1474">
            <v>2032019</v>
          </cell>
          <cell r="B1474" t="str">
            <v>Ucpávková vývodka šroubovací...90 M25 OF</v>
          </cell>
          <cell r="C1474">
            <v>9.6999999999999993</v>
          </cell>
          <cell r="D1474">
            <v>100</v>
          </cell>
          <cell r="E1474" t="str">
            <v>KS</v>
          </cell>
          <cell r="F1474">
            <v>970</v>
          </cell>
        </row>
        <row r="1475">
          <cell r="A1475">
            <v>2032023</v>
          </cell>
          <cell r="B1475" t="str">
            <v>Ucpávková vývodka šroubovací...90 M32 OF</v>
          </cell>
          <cell r="C1475">
            <v>8.91</v>
          </cell>
          <cell r="D1475">
            <v>100</v>
          </cell>
          <cell r="E1475" t="str">
            <v>KS</v>
          </cell>
          <cell r="F1475">
            <v>891</v>
          </cell>
        </row>
        <row r="1476">
          <cell r="A1476">
            <v>2032031</v>
          </cell>
          <cell r="B1476" t="str">
            <v>Ucpávková vývodka šroubovací...90 M40 OF</v>
          </cell>
          <cell r="C1476">
            <v>11</v>
          </cell>
          <cell r="D1476">
            <v>100</v>
          </cell>
          <cell r="E1476" t="str">
            <v>KS</v>
          </cell>
          <cell r="F1476">
            <v>1100</v>
          </cell>
        </row>
        <row r="1477">
          <cell r="A1477">
            <v>2032090</v>
          </cell>
          <cell r="B1477" t="str">
            <v>Ucpávková vývodka šroubovací...90/9</v>
          </cell>
          <cell r="C1477">
            <v>1.69</v>
          </cell>
          <cell r="D1477">
            <v>100</v>
          </cell>
          <cell r="E1477" t="str">
            <v>KS</v>
          </cell>
          <cell r="F1477">
            <v>169</v>
          </cell>
        </row>
        <row r="1478">
          <cell r="A1478">
            <v>2032112</v>
          </cell>
          <cell r="B1478" t="str">
            <v>Ucpávková vývodka šroubovací...90/11</v>
          </cell>
          <cell r="C1478">
            <v>1.87</v>
          </cell>
          <cell r="D1478">
            <v>100</v>
          </cell>
          <cell r="E1478" t="str">
            <v>KS</v>
          </cell>
          <cell r="F1478">
            <v>187</v>
          </cell>
        </row>
        <row r="1479">
          <cell r="A1479">
            <v>2032139</v>
          </cell>
          <cell r="B1479" t="str">
            <v>Ucpávková vývodka šroubovací...90/13,5</v>
          </cell>
          <cell r="C1479">
            <v>2</v>
          </cell>
          <cell r="D1479">
            <v>100</v>
          </cell>
          <cell r="E1479" t="str">
            <v>KS</v>
          </cell>
          <cell r="F1479">
            <v>200</v>
          </cell>
        </row>
        <row r="1480">
          <cell r="A1480">
            <v>2032163</v>
          </cell>
          <cell r="B1480" t="str">
            <v>Ucpávková vývodka šroubovací...90/16</v>
          </cell>
          <cell r="C1480">
            <v>2.33</v>
          </cell>
          <cell r="D1480">
            <v>100</v>
          </cell>
          <cell r="E1480" t="str">
            <v>KS</v>
          </cell>
          <cell r="F1480">
            <v>233</v>
          </cell>
        </row>
        <row r="1481">
          <cell r="A1481">
            <v>2032201</v>
          </cell>
          <cell r="B1481" t="str">
            <v>Ucpávková vývodka šroubovací...90/21</v>
          </cell>
          <cell r="C1481">
            <v>2.6</v>
          </cell>
          <cell r="D1481">
            <v>100</v>
          </cell>
          <cell r="E1481" t="str">
            <v>KS</v>
          </cell>
          <cell r="F1481">
            <v>260</v>
          </cell>
        </row>
        <row r="1482">
          <cell r="A1482">
            <v>2032378</v>
          </cell>
          <cell r="B1482" t="str">
            <v>Ucpávková vývodka šroubovací...90 M12 GE</v>
          </cell>
          <cell r="C1482">
            <v>6.41</v>
          </cell>
          <cell r="D1482">
            <v>100</v>
          </cell>
          <cell r="E1482" t="str">
            <v>KS</v>
          </cell>
          <cell r="F1482">
            <v>641</v>
          </cell>
        </row>
        <row r="1483">
          <cell r="A1483">
            <v>2032380</v>
          </cell>
          <cell r="B1483" t="str">
            <v>Ucpávková vývodka šroubovací...90 M16 GE</v>
          </cell>
          <cell r="C1483">
            <v>6.96</v>
          </cell>
          <cell r="D1483">
            <v>100</v>
          </cell>
          <cell r="E1483" t="str">
            <v>KS</v>
          </cell>
          <cell r="F1483">
            <v>696</v>
          </cell>
        </row>
        <row r="1484">
          <cell r="A1484">
            <v>2032382</v>
          </cell>
          <cell r="B1484" t="str">
            <v>Ucpávková vývodka šroubovací...90 M20 GE</v>
          </cell>
          <cell r="C1484">
            <v>7.36</v>
          </cell>
          <cell r="D1484">
            <v>100</v>
          </cell>
          <cell r="E1484" t="str">
            <v>KS</v>
          </cell>
          <cell r="F1484">
            <v>736</v>
          </cell>
        </row>
        <row r="1485">
          <cell r="A1485">
            <v>2032384</v>
          </cell>
          <cell r="B1485" t="str">
            <v>Ucpávková vývodka šroubovací...90 M25 GE</v>
          </cell>
          <cell r="C1485">
            <v>7.69</v>
          </cell>
          <cell r="D1485">
            <v>100</v>
          </cell>
          <cell r="E1485" t="str">
            <v>KS</v>
          </cell>
          <cell r="F1485">
            <v>769</v>
          </cell>
        </row>
        <row r="1486">
          <cell r="A1486">
            <v>2032386</v>
          </cell>
          <cell r="B1486" t="str">
            <v>Ucpávková vývodka šroubovací...90 M32 GE</v>
          </cell>
          <cell r="C1486">
            <v>9.09</v>
          </cell>
          <cell r="D1486">
            <v>100</v>
          </cell>
          <cell r="E1486" t="str">
            <v>KS</v>
          </cell>
          <cell r="F1486">
            <v>909</v>
          </cell>
        </row>
        <row r="1487">
          <cell r="A1487">
            <v>2032388</v>
          </cell>
          <cell r="B1487" t="str">
            <v>Ucpávková vývodka šroubovací...90 M40 GE</v>
          </cell>
          <cell r="C1487">
            <v>10.5</v>
          </cell>
          <cell r="D1487">
            <v>100</v>
          </cell>
          <cell r="E1487" t="str">
            <v>KS</v>
          </cell>
          <cell r="F1487">
            <v>1050</v>
          </cell>
        </row>
        <row r="1488">
          <cell r="A1488">
            <v>2032503</v>
          </cell>
          <cell r="B1488" t="str">
            <v>Ucpávková vývodka šroubovací...90/9 DSMB</v>
          </cell>
          <cell r="C1488">
            <v>1.85</v>
          </cell>
          <cell r="D1488">
            <v>100</v>
          </cell>
          <cell r="E1488" t="str">
            <v>KS</v>
          </cell>
          <cell r="F1488">
            <v>185</v>
          </cell>
        </row>
        <row r="1489">
          <cell r="A1489">
            <v>2032511</v>
          </cell>
          <cell r="B1489" t="str">
            <v>Ucpávková vývodka šroubovací...90/11DSMB</v>
          </cell>
          <cell r="C1489">
            <v>2.14</v>
          </cell>
          <cell r="D1489">
            <v>100</v>
          </cell>
          <cell r="E1489" t="str">
            <v>KS</v>
          </cell>
          <cell r="F1489">
            <v>214</v>
          </cell>
        </row>
        <row r="1490">
          <cell r="A1490">
            <v>2032538</v>
          </cell>
          <cell r="B1490" t="str">
            <v>Ucpávková vývodka šroubovací...90/13DSMB</v>
          </cell>
          <cell r="C1490">
            <v>2.33</v>
          </cell>
          <cell r="D1490">
            <v>100</v>
          </cell>
          <cell r="E1490" t="str">
            <v>KS</v>
          </cell>
          <cell r="F1490">
            <v>233</v>
          </cell>
        </row>
        <row r="1491">
          <cell r="A1491">
            <v>2032546</v>
          </cell>
          <cell r="B1491" t="str">
            <v>Ucpávková vývodka šroubovací...90/16DSMB</v>
          </cell>
          <cell r="C1491">
            <v>2.4500000000000002</v>
          </cell>
          <cell r="D1491">
            <v>100</v>
          </cell>
          <cell r="E1491" t="str">
            <v>KS</v>
          </cell>
          <cell r="F1491">
            <v>245</v>
          </cell>
        </row>
        <row r="1492">
          <cell r="A1492">
            <v>2032554</v>
          </cell>
          <cell r="B1492" t="str">
            <v>Ucpávková vývodka šroubovací...90/21DSMB</v>
          </cell>
          <cell r="C1492">
            <v>2.79</v>
          </cell>
          <cell r="D1492">
            <v>100</v>
          </cell>
          <cell r="E1492" t="str">
            <v>KS</v>
          </cell>
          <cell r="F1492">
            <v>279</v>
          </cell>
        </row>
        <row r="1493">
          <cell r="A1493">
            <v>2032562</v>
          </cell>
          <cell r="B1493" t="str">
            <v>Ucpávková vývodka šroubovací...90/29DSMB</v>
          </cell>
          <cell r="C1493">
            <v>7.64</v>
          </cell>
          <cell r="D1493">
            <v>100</v>
          </cell>
          <cell r="E1493" t="str">
            <v>KS</v>
          </cell>
          <cell r="F1493">
            <v>764</v>
          </cell>
        </row>
        <row r="1494">
          <cell r="A1494">
            <v>2033003</v>
          </cell>
          <cell r="B1494" t="str">
            <v>Závěrný šroub...108/M12</v>
          </cell>
          <cell r="C1494">
            <v>6.6</v>
          </cell>
          <cell r="D1494">
            <v>100</v>
          </cell>
          <cell r="E1494" t="str">
            <v>KS</v>
          </cell>
          <cell r="F1494">
            <v>660</v>
          </cell>
        </row>
        <row r="1495">
          <cell r="A1495">
            <v>2033007</v>
          </cell>
          <cell r="B1495" t="str">
            <v>Závěrný šroub...108/M16</v>
          </cell>
          <cell r="C1495">
            <v>7.69</v>
          </cell>
          <cell r="D1495">
            <v>100</v>
          </cell>
          <cell r="E1495" t="str">
            <v>KS</v>
          </cell>
          <cell r="F1495">
            <v>769</v>
          </cell>
        </row>
        <row r="1496">
          <cell r="A1496">
            <v>2033011</v>
          </cell>
          <cell r="B1496" t="str">
            <v>Závěrný šroub...108/M20</v>
          </cell>
          <cell r="C1496">
            <v>8.34</v>
          </cell>
          <cell r="D1496">
            <v>100</v>
          </cell>
          <cell r="E1496" t="str">
            <v>KS</v>
          </cell>
          <cell r="F1496">
            <v>834</v>
          </cell>
        </row>
        <row r="1497">
          <cell r="A1497">
            <v>2033016</v>
          </cell>
          <cell r="B1497" t="str">
            <v>Závěrný šroub...108/M25</v>
          </cell>
          <cell r="C1497">
            <v>9.81</v>
          </cell>
          <cell r="D1497">
            <v>100</v>
          </cell>
          <cell r="E1497" t="str">
            <v>KS</v>
          </cell>
          <cell r="F1497">
            <v>981</v>
          </cell>
        </row>
        <row r="1498">
          <cell r="A1498">
            <v>2033021</v>
          </cell>
          <cell r="B1498" t="str">
            <v>Závěrný šroub...108/M32</v>
          </cell>
          <cell r="C1498">
            <v>9.17</v>
          </cell>
          <cell r="D1498">
            <v>100</v>
          </cell>
          <cell r="E1498" t="str">
            <v>KS</v>
          </cell>
          <cell r="F1498">
            <v>917</v>
          </cell>
        </row>
        <row r="1499">
          <cell r="A1499">
            <v>2033026</v>
          </cell>
          <cell r="B1499" t="str">
            <v>Závěrný šroub...108/M40</v>
          </cell>
          <cell r="C1499">
            <v>18.27</v>
          </cell>
          <cell r="D1499">
            <v>100</v>
          </cell>
          <cell r="E1499" t="str">
            <v>KS</v>
          </cell>
          <cell r="F1499">
            <v>1827</v>
          </cell>
        </row>
        <row r="1500">
          <cell r="A1500">
            <v>2033032</v>
          </cell>
          <cell r="B1500" t="str">
            <v>Závěrný šroub...108/M50</v>
          </cell>
          <cell r="C1500">
            <v>42.52</v>
          </cell>
          <cell r="D1500">
            <v>100</v>
          </cell>
          <cell r="E1500" t="str">
            <v>KS</v>
          </cell>
          <cell r="F1500">
            <v>4252</v>
          </cell>
        </row>
        <row r="1501">
          <cell r="A1501">
            <v>2033038</v>
          </cell>
          <cell r="B1501" t="str">
            <v>Závěrný šroub...108/M63</v>
          </cell>
          <cell r="C1501">
            <v>44.84</v>
          </cell>
          <cell r="D1501">
            <v>100</v>
          </cell>
          <cell r="E1501" t="str">
            <v>KS</v>
          </cell>
          <cell r="F1501">
            <v>4484</v>
          </cell>
        </row>
        <row r="1502">
          <cell r="A1502">
            <v>2033070</v>
          </cell>
          <cell r="B1502" t="str">
            <v>Závěrný šroub...108/7</v>
          </cell>
          <cell r="C1502">
            <v>6.12</v>
          </cell>
          <cell r="D1502">
            <v>100</v>
          </cell>
          <cell r="E1502" t="str">
            <v>KS</v>
          </cell>
          <cell r="F1502">
            <v>612</v>
          </cell>
        </row>
        <row r="1503">
          <cell r="A1503">
            <v>2033097</v>
          </cell>
          <cell r="B1503" t="str">
            <v>Závěrný šroub...108/9</v>
          </cell>
          <cell r="C1503">
            <v>1.53</v>
          </cell>
          <cell r="D1503">
            <v>100</v>
          </cell>
          <cell r="E1503" t="str">
            <v>KS</v>
          </cell>
          <cell r="F1503">
            <v>153</v>
          </cell>
        </row>
        <row r="1504">
          <cell r="A1504">
            <v>2033119</v>
          </cell>
          <cell r="B1504" t="str">
            <v>Závěrný šroub...108/11</v>
          </cell>
          <cell r="C1504">
            <v>1.71</v>
          </cell>
          <cell r="D1504">
            <v>100</v>
          </cell>
          <cell r="E1504" t="str">
            <v>KS</v>
          </cell>
          <cell r="F1504">
            <v>171</v>
          </cell>
        </row>
        <row r="1505">
          <cell r="A1505">
            <v>2033135</v>
          </cell>
          <cell r="B1505" t="str">
            <v>Závěrný šroub...108/13,5</v>
          </cell>
          <cell r="C1505">
            <v>1.82</v>
          </cell>
          <cell r="D1505">
            <v>100</v>
          </cell>
          <cell r="E1505" t="str">
            <v>KS</v>
          </cell>
          <cell r="F1505">
            <v>182</v>
          </cell>
        </row>
        <row r="1506">
          <cell r="A1506">
            <v>2033151</v>
          </cell>
          <cell r="B1506" t="str">
            <v>Závěrný šroub...108/16</v>
          </cell>
          <cell r="C1506">
            <v>1.94</v>
          </cell>
          <cell r="D1506">
            <v>100</v>
          </cell>
          <cell r="E1506" t="str">
            <v>KS</v>
          </cell>
          <cell r="F1506">
            <v>194</v>
          </cell>
        </row>
        <row r="1507">
          <cell r="A1507">
            <v>2033216</v>
          </cell>
          <cell r="B1507" t="str">
            <v>Závěrný šroub...108/21</v>
          </cell>
          <cell r="C1507">
            <v>2.23</v>
          </cell>
          <cell r="D1507">
            <v>100</v>
          </cell>
          <cell r="E1507" t="str">
            <v>KS</v>
          </cell>
          <cell r="F1507">
            <v>223</v>
          </cell>
        </row>
        <row r="1508">
          <cell r="A1508">
            <v>2033291</v>
          </cell>
          <cell r="B1508" t="str">
            <v>Závěrný šroub...108/29</v>
          </cell>
          <cell r="C1508">
            <v>5.41</v>
          </cell>
          <cell r="D1508">
            <v>100</v>
          </cell>
          <cell r="E1508" t="str">
            <v>KS</v>
          </cell>
          <cell r="F1508">
            <v>541</v>
          </cell>
        </row>
        <row r="1509">
          <cell r="A1509">
            <v>2033364</v>
          </cell>
          <cell r="B1509" t="str">
            <v>Závěrný šroub...108/36</v>
          </cell>
          <cell r="C1509">
            <v>8</v>
          </cell>
          <cell r="D1509">
            <v>100</v>
          </cell>
          <cell r="E1509" t="str">
            <v>KS</v>
          </cell>
          <cell r="F1509">
            <v>800</v>
          </cell>
        </row>
        <row r="1510">
          <cell r="A1510">
            <v>2033429</v>
          </cell>
          <cell r="B1510" t="str">
            <v>Závěrný šroub...108/42</v>
          </cell>
          <cell r="C1510">
            <v>27.3</v>
          </cell>
          <cell r="D1510">
            <v>100</v>
          </cell>
          <cell r="E1510" t="str">
            <v>KS</v>
          </cell>
          <cell r="F1510">
            <v>2730</v>
          </cell>
        </row>
        <row r="1511">
          <cell r="A1511">
            <v>2033488</v>
          </cell>
          <cell r="B1511" t="str">
            <v>Závěrný šroub...108/48</v>
          </cell>
          <cell r="C1511">
            <v>15.2</v>
          </cell>
          <cell r="D1511">
            <v>100</v>
          </cell>
          <cell r="E1511" t="str">
            <v>KS</v>
          </cell>
          <cell r="F1511">
            <v>1520</v>
          </cell>
        </row>
        <row r="1512">
          <cell r="A1512">
            <v>2035316</v>
          </cell>
          <cell r="B1512" t="str">
            <v>Kabelová vývodka...106/M12</v>
          </cell>
          <cell r="C1512">
            <v>8.64</v>
          </cell>
          <cell r="D1512">
            <v>100</v>
          </cell>
          <cell r="E1512" t="str">
            <v>KS</v>
          </cell>
          <cell r="F1512">
            <v>864</v>
          </cell>
        </row>
        <row r="1513">
          <cell r="A1513">
            <v>2035324</v>
          </cell>
          <cell r="B1513" t="str">
            <v>Kabelová vývodka...106/M16</v>
          </cell>
          <cell r="C1513">
            <v>8.92</v>
          </cell>
          <cell r="D1513">
            <v>100</v>
          </cell>
          <cell r="E1513" t="str">
            <v>KS</v>
          </cell>
          <cell r="F1513">
            <v>892</v>
          </cell>
        </row>
        <row r="1514">
          <cell r="A1514">
            <v>2035332</v>
          </cell>
          <cell r="B1514" t="str">
            <v>Kabelová vývodka...106/M20</v>
          </cell>
          <cell r="C1514">
            <v>9.2200000000000006</v>
          </cell>
          <cell r="D1514">
            <v>100</v>
          </cell>
          <cell r="E1514" t="str">
            <v>KS</v>
          </cell>
          <cell r="F1514">
            <v>922</v>
          </cell>
        </row>
        <row r="1515">
          <cell r="A1515">
            <v>2035340</v>
          </cell>
          <cell r="B1515" t="str">
            <v>Kabelová vývodka...106/M25</v>
          </cell>
          <cell r="C1515">
            <v>9.66</v>
          </cell>
          <cell r="D1515">
            <v>100</v>
          </cell>
          <cell r="E1515" t="str">
            <v>KS</v>
          </cell>
          <cell r="F1515">
            <v>966</v>
          </cell>
        </row>
        <row r="1516">
          <cell r="A1516">
            <v>2035359</v>
          </cell>
          <cell r="B1516" t="str">
            <v>Kabelová vývodka...106/M32</v>
          </cell>
          <cell r="C1516">
            <v>29.74</v>
          </cell>
          <cell r="D1516">
            <v>100</v>
          </cell>
          <cell r="E1516" t="str">
            <v>KS</v>
          </cell>
          <cell r="F1516">
            <v>2974</v>
          </cell>
        </row>
        <row r="1517">
          <cell r="A1517">
            <v>2035367</v>
          </cell>
          <cell r="B1517" t="str">
            <v>Kabelová vývodka...106/M40</v>
          </cell>
          <cell r="C1517">
            <v>46.38</v>
          </cell>
          <cell r="D1517">
            <v>100</v>
          </cell>
          <cell r="E1517" t="str">
            <v>KS</v>
          </cell>
          <cell r="F1517">
            <v>4638</v>
          </cell>
        </row>
        <row r="1518">
          <cell r="A1518">
            <v>2035375</v>
          </cell>
          <cell r="B1518" t="str">
            <v>Kabelová vývodka...106/M50</v>
          </cell>
          <cell r="C1518">
            <v>66.930000000000007</v>
          </cell>
          <cell r="D1518">
            <v>100</v>
          </cell>
          <cell r="E1518" t="str">
            <v>KS</v>
          </cell>
          <cell r="F1518">
            <v>6693</v>
          </cell>
        </row>
        <row r="1519">
          <cell r="A1519">
            <v>2035383</v>
          </cell>
          <cell r="B1519" t="str">
            <v>Kabelová vývodka...106/M63</v>
          </cell>
          <cell r="C1519">
            <v>67.8</v>
          </cell>
          <cell r="D1519">
            <v>100</v>
          </cell>
          <cell r="E1519" t="str">
            <v>KS</v>
          </cell>
          <cell r="F1519">
            <v>6780</v>
          </cell>
        </row>
        <row r="1520">
          <cell r="A1520">
            <v>2035413</v>
          </cell>
          <cell r="B1520" t="str">
            <v>Kabelová vývodka...106/M12PA</v>
          </cell>
          <cell r="C1520">
            <v>10.97</v>
          </cell>
          <cell r="D1520">
            <v>100</v>
          </cell>
          <cell r="E1520" t="str">
            <v>KS</v>
          </cell>
          <cell r="F1520">
            <v>1097</v>
          </cell>
        </row>
        <row r="1521">
          <cell r="A1521">
            <v>2035421</v>
          </cell>
          <cell r="B1521" t="str">
            <v>Kabelová vývodka...106/M16PA</v>
          </cell>
          <cell r="C1521">
            <v>10.88</v>
          </cell>
          <cell r="D1521">
            <v>100</v>
          </cell>
          <cell r="E1521" t="str">
            <v>KS</v>
          </cell>
          <cell r="F1521">
            <v>1088</v>
          </cell>
        </row>
        <row r="1522">
          <cell r="A1522">
            <v>2035448</v>
          </cell>
          <cell r="B1522" t="str">
            <v>Kabelová vývodka...106/M20PA</v>
          </cell>
          <cell r="C1522">
            <v>11.7</v>
          </cell>
          <cell r="D1522">
            <v>100</v>
          </cell>
          <cell r="E1522" t="str">
            <v>KS</v>
          </cell>
          <cell r="F1522">
            <v>1170</v>
          </cell>
        </row>
        <row r="1523">
          <cell r="A1523">
            <v>2035456</v>
          </cell>
          <cell r="B1523" t="str">
            <v>Kabelová vývodka...106/M25PA</v>
          </cell>
          <cell r="C1523">
            <v>12.04</v>
          </cell>
          <cell r="D1523">
            <v>100</v>
          </cell>
          <cell r="E1523" t="str">
            <v>KS</v>
          </cell>
          <cell r="F1523">
            <v>1204</v>
          </cell>
        </row>
        <row r="1524">
          <cell r="A1524">
            <v>2035464</v>
          </cell>
          <cell r="B1524" t="str">
            <v>Kabelová vývodka...106/M32PA</v>
          </cell>
          <cell r="C1524">
            <v>38.479999999999997</v>
          </cell>
          <cell r="D1524">
            <v>100</v>
          </cell>
          <cell r="E1524" t="str">
            <v>KS</v>
          </cell>
          <cell r="F1524">
            <v>3848</v>
          </cell>
        </row>
        <row r="1525">
          <cell r="A1525">
            <v>2035472</v>
          </cell>
          <cell r="B1525" t="str">
            <v>Kabelová vývodka...106/M40PA</v>
          </cell>
          <cell r="C1525">
            <v>62.31</v>
          </cell>
          <cell r="D1525">
            <v>100</v>
          </cell>
          <cell r="E1525" t="str">
            <v>KS</v>
          </cell>
          <cell r="F1525">
            <v>6231</v>
          </cell>
        </row>
        <row r="1526">
          <cell r="A1526">
            <v>2035480</v>
          </cell>
          <cell r="B1526" t="str">
            <v>Kabelová vývodka...106/M50PA</v>
          </cell>
          <cell r="C1526">
            <v>78.56</v>
          </cell>
          <cell r="D1526">
            <v>100</v>
          </cell>
          <cell r="E1526" t="str">
            <v>KS</v>
          </cell>
          <cell r="F1526">
            <v>7856</v>
          </cell>
        </row>
        <row r="1527">
          <cell r="A1527">
            <v>2035499</v>
          </cell>
          <cell r="B1527" t="str">
            <v>Kabelová vývodka...106/M63PA</v>
          </cell>
          <cell r="C1527">
            <v>100.31</v>
          </cell>
          <cell r="D1527">
            <v>100</v>
          </cell>
          <cell r="E1527" t="str">
            <v>KS</v>
          </cell>
          <cell r="F1527">
            <v>10031</v>
          </cell>
        </row>
        <row r="1528">
          <cell r="A1528">
            <v>2035514</v>
          </cell>
          <cell r="B1528" t="str">
            <v>Kabelová vývodka...106/B M25</v>
          </cell>
          <cell r="C1528">
            <v>8.6999999999999993</v>
          </cell>
          <cell r="D1528">
            <v>100</v>
          </cell>
          <cell r="E1528" t="str">
            <v>KS</v>
          </cell>
          <cell r="F1528">
            <v>870</v>
          </cell>
        </row>
        <row r="1529">
          <cell r="A1529">
            <v>2035516</v>
          </cell>
          <cell r="B1529" t="str">
            <v>Kabelová vývodka...106/B M32</v>
          </cell>
          <cell r="C1529">
            <v>28.28</v>
          </cell>
          <cell r="D1529">
            <v>100</v>
          </cell>
          <cell r="E1529" t="str">
            <v>KS</v>
          </cell>
          <cell r="F1529">
            <v>2828</v>
          </cell>
        </row>
        <row r="1530">
          <cell r="A1530">
            <v>2035518</v>
          </cell>
          <cell r="B1530" t="str">
            <v>Kabelová vývodka...106/B M40</v>
          </cell>
          <cell r="C1530">
            <v>50.11</v>
          </cell>
          <cell r="D1530">
            <v>100</v>
          </cell>
          <cell r="E1530" t="str">
            <v>KS</v>
          </cell>
          <cell r="F1530">
            <v>5011</v>
          </cell>
        </row>
        <row r="1531">
          <cell r="A1531">
            <v>2035995</v>
          </cell>
          <cell r="B1531" t="str">
            <v>Kabelová vývodka...106/16 SO</v>
          </cell>
          <cell r="C1531">
            <v>5.0199999999999996</v>
          </cell>
          <cell r="D1531">
            <v>100</v>
          </cell>
          <cell r="E1531" t="str">
            <v>KS</v>
          </cell>
          <cell r="F1531">
            <v>502</v>
          </cell>
        </row>
        <row r="1532">
          <cell r="A1532">
            <v>2036061</v>
          </cell>
          <cell r="B1532" t="str">
            <v>Kabelová vývodka...106/7</v>
          </cell>
          <cell r="C1532">
            <v>8.92</v>
          </cell>
          <cell r="D1532">
            <v>100</v>
          </cell>
          <cell r="E1532" t="str">
            <v>KS</v>
          </cell>
          <cell r="F1532">
            <v>892</v>
          </cell>
        </row>
        <row r="1533">
          <cell r="A1533">
            <v>2036088</v>
          </cell>
          <cell r="B1533" t="str">
            <v>Kabelová vývodka...106/B 9</v>
          </cell>
          <cell r="C1533">
            <v>10.06</v>
          </cell>
          <cell r="D1533">
            <v>100</v>
          </cell>
          <cell r="E1533" t="str">
            <v>KS</v>
          </cell>
          <cell r="F1533">
            <v>1006</v>
          </cell>
        </row>
        <row r="1534">
          <cell r="A1534">
            <v>2036096</v>
          </cell>
          <cell r="B1534" t="str">
            <v>Kabelová vývodka...106/9</v>
          </cell>
          <cell r="C1534">
            <v>9.32</v>
          </cell>
          <cell r="D1534">
            <v>100</v>
          </cell>
          <cell r="E1534" t="str">
            <v>KS</v>
          </cell>
          <cell r="F1534">
            <v>932</v>
          </cell>
        </row>
        <row r="1535">
          <cell r="A1535">
            <v>2036118</v>
          </cell>
          <cell r="B1535" t="str">
            <v>Kabelová vývodka...106/11</v>
          </cell>
          <cell r="C1535">
            <v>9.42</v>
          </cell>
          <cell r="D1535">
            <v>100</v>
          </cell>
          <cell r="E1535" t="str">
            <v>KS</v>
          </cell>
          <cell r="F1535">
            <v>942</v>
          </cell>
        </row>
        <row r="1536">
          <cell r="A1536">
            <v>2036126</v>
          </cell>
          <cell r="B1536" t="str">
            <v>Kabelová vývodka...106/B 11</v>
          </cell>
          <cell r="C1536">
            <v>10.69</v>
          </cell>
          <cell r="D1536">
            <v>100</v>
          </cell>
          <cell r="E1536" t="str">
            <v>KS</v>
          </cell>
          <cell r="F1536">
            <v>1069</v>
          </cell>
        </row>
        <row r="1537">
          <cell r="A1537">
            <v>2036134</v>
          </cell>
          <cell r="B1537" t="str">
            <v>Kabelová vývodka...106/13,5</v>
          </cell>
          <cell r="C1537">
            <v>10.06</v>
          </cell>
          <cell r="D1537">
            <v>100</v>
          </cell>
          <cell r="E1537" t="str">
            <v>KS</v>
          </cell>
          <cell r="F1537">
            <v>1006</v>
          </cell>
        </row>
        <row r="1538">
          <cell r="A1538">
            <v>2036142</v>
          </cell>
          <cell r="B1538" t="str">
            <v>Kabelová vývodka...106/B13,5</v>
          </cell>
          <cell r="C1538">
            <v>13.8</v>
          </cell>
          <cell r="D1538">
            <v>100</v>
          </cell>
          <cell r="E1538" t="str">
            <v>KS</v>
          </cell>
          <cell r="F1538">
            <v>1380</v>
          </cell>
        </row>
        <row r="1539">
          <cell r="A1539">
            <v>2036150</v>
          </cell>
          <cell r="B1539" t="str">
            <v>Kabelová vývodka...106/B 16</v>
          </cell>
          <cell r="C1539">
            <v>16.29</v>
          </cell>
          <cell r="D1539">
            <v>100</v>
          </cell>
          <cell r="E1539" t="str">
            <v>KS</v>
          </cell>
          <cell r="F1539">
            <v>1629</v>
          </cell>
        </row>
        <row r="1540">
          <cell r="A1540">
            <v>2036169</v>
          </cell>
          <cell r="B1540" t="str">
            <v>Kabelová vývodka...106/16</v>
          </cell>
          <cell r="C1540">
            <v>12.62</v>
          </cell>
          <cell r="D1540">
            <v>100</v>
          </cell>
          <cell r="E1540" t="str">
            <v>KS</v>
          </cell>
          <cell r="F1540">
            <v>1262</v>
          </cell>
        </row>
        <row r="1541">
          <cell r="A1541">
            <v>2036215</v>
          </cell>
          <cell r="B1541" t="str">
            <v>Kabelová vývodka...106/21</v>
          </cell>
          <cell r="C1541">
            <v>15.54</v>
          </cell>
          <cell r="D1541">
            <v>100</v>
          </cell>
          <cell r="E1541" t="str">
            <v>KS</v>
          </cell>
          <cell r="F1541">
            <v>1554</v>
          </cell>
        </row>
        <row r="1542">
          <cell r="A1542">
            <v>2036223</v>
          </cell>
          <cell r="B1542" t="str">
            <v>Kabelová vývodka...106/B 21</v>
          </cell>
          <cell r="C1542">
            <v>20.25</v>
          </cell>
          <cell r="D1542">
            <v>100</v>
          </cell>
          <cell r="E1542" t="str">
            <v>KS</v>
          </cell>
          <cell r="F1542">
            <v>2025</v>
          </cell>
        </row>
        <row r="1543">
          <cell r="A1543">
            <v>2036290</v>
          </cell>
          <cell r="B1543" t="str">
            <v>Kabelová vývodka...106/29</v>
          </cell>
          <cell r="C1543">
            <v>27.75</v>
          </cell>
          <cell r="D1543">
            <v>100</v>
          </cell>
          <cell r="E1543" t="str">
            <v>KS</v>
          </cell>
          <cell r="F1543">
            <v>2775</v>
          </cell>
        </row>
        <row r="1544">
          <cell r="A1544">
            <v>2036304</v>
          </cell>
          <cell r="B1544" t="str">
            <v>Kabelová vývodka...106/B 29</v>
          </cell>
          <cell r="C1544">
            <v>39.99</v>
          </cell>
          <cell r="D1544">
            <v>100</v>
          </cell>
          <cell r="E1544" t="str">
            <v>KS</v>
          </cell>
          <cell r="F1544">
            <v>3999</v>
          </cell>
        </row>
        <row r="1545">
          <cell r="A1545">
            <v>2036363</v>
          </cell>
          <cell r="B1545" t="str">
            <v>Kabelová vývodka...106/36</v>
          </cell>
          <cell r="C1545">
            <v>47</v>
          </cell>
          <cell r="D1545">
            <v>100</v>
          </cell>
          <cell r="E1545" t="str">
            <v>KS</v>
          </cell>
          <cell r="F1545">
            <v>4700</v>
          </cell>
        </row>
        <row r="1546">
          <cell r="A1546">
            <v>2036371</v>
          </cell>
          <cell r="B1546" t="str">
            <v>Kabelová vývodka...106/B 36</v>
          </cell>
          <cell r="C1546">
            <v>68.34</v>
          </cell>
          <cell r="D1546">
            <v>100</v>
          </cell>
          <cell r="E1546" t="str">
            <v>KS</v>
          </cell>
          <cell r="F1546">
            <v>6834</v>
          </cell>
        </row>
        <row r="1547">
          <cell r="A1547">
            <v>2036428</v>
          </cell>
          <cell r="B1547" t="str">
            <v>Kabelová vývodka...106/42</v>
          </cell>
          <cell r="C1547">
            <v>68.7</v>
          </cell>
          <cell r="D1547">
            <v>100</v>
          </cell>
          <cell r="E1547" t="str">
            <v>KS</v>
          </cell>
          <cell r="F1547">
            <v>6870</v>
          </cell>
        </row>
        <row r="1548">
          <cell r="A1548">
            <v>2036436</v>
          </cell>
          <cell r="B1548" t="str">
            <v>Kabelová vývodka...106/B 42</v>
          </cell>
          <cell r="C1548">
            <v>91.6</v>
          </cell>
          <cell r="D1548">
            <v>100</v>
          </cell>
          <cell r="E1548" t="str">
            <v>KS</v>
          </cell>
          <cell r="F1548">
            <v>9160</v>
          </cell>
        </row>
        <row r="1549">
          <cell r="A1549">
            <v>2036487</v>
          </cell>
          <cell r="B1549" t="str">
            <v>Kabelová vývodka...106/48</v>
          </cell>
          <cell r="C1549">
            <v>70.59</v>
          </cell>
          <cell r="D1549">
            <v>100</v>
          </cell>
          <cell r="E1549" t="str">
            <v>KS</v>
          </cell>
          <cell r="F1549">
            <v>7059</v>
          </cell>
        </row>
        <row r="1550">
          <cell r="A1550">
            <v>2036517</v>
          </cell>
          <cell r="B1550" t="str">
            <v>Kabelová vývodka...106/ 9 PA</v>
          </cell>
          <cell r="C1550">
            <v>12.62</v>
          </cell>
          <cell r="D1550">
            <v>100</v>
          </cell>
          <cell r="E1550" t="str">
            <v>KS</v>
          </cell>
          <cell r="F1550">
            <v>1262</v>
          </cell>
        </row>
        <row r="1551">
          <cell r="A1551">
            <v>2036533</v>
          </cell>
          <cell r="B1551" t="str">
            <v>Kabelová vývodka...106/11 PA</v>
          </cell>
          <cell r="C1551">
            <v>14.36</v>
          </cell>
          <cell r="D1551">
            <v>100</v>
          </cell>
          <cell r="E1551" t="str">
            <v>KS</v>
          </cell>
          <cell r="F1551">
            <v>1436</v>
          </cell>
        </row>
        <row r="1552">
          <cell r="A1552">
            <v>2036576</v>
          </cell>
          <cell r="B1552" t="str">
            <v>Kabelová vývodka...106/13 PA</v>
          </cell>
          <cell r="C1552">
            <v>16.010000000000002</v>
          </cell>
          <cell r="D1552">
            <v>100</v>
          </cell>
          <cell r="E1552" t="str">
            <v>KS</v>
          </cell>
          <cell r="F1552">
            <v>1601</v>
          </cell>
        </row>
        <row r="1553">
          <cell r="A1553">
            <v>2036592</v>
          </cell>
          <cell r="B1553" t="str">
            <v>Kabelová vývodka...106/16 PA</v>
          </cell>
          <cell r="C1553">
            <v>18.46</v>
          </cell>
          <cell r="D1553">
            <v>100</v>
          </cell>
          <cell r="E1553" t="str">
            <v>KS</v>
          </cell>
          <cell r="F1553">
            <v>1846</v>
          </cell>
        </row>
        <row r="1554">
          <cell r="A1554">
            <v>2036614</v>
          </cell>
          <cell r="B1554" t="str">
            <v>Kabelová vývodka...106/21 PA</v>
          </cell>
          <cell r="C1554">
            <v>23.68</v>
          </cell>
          <cell r="D1554">
            <v>100</v>
          </cell>
          <cell r="E1554" t="str">
            <v>KS</v>
          </cell>
          <cell r="F1554">
            <v>2368</v>
          </cell>
        </row>
        <row r="1555">
          <cell r="A1555">
            <v>2036630</v>
          </cell>
          <cell r="B1555" t="str">
            <v>Kabelová vývodka...106/29 PA</v>
          </cell>
          <cell r="C1555">
            <v>39.97</v>
          </cell>
          <cell r="D1555">
            <v>100</v>
          </cell>
          <cell r="E1555" t="str">
            <v>KS</v>
          </cell>
          <cell r="F1555">
            <v>3997</v>
          </cell>
        </row>
        <row r="1556">
          <cell r="A1556">
            <v>2036657</v>
          </cell>
          <cell r="B1556" t="str">
            <v>Kabelová vývodka...106/36 PA</v>
          </cell>
          <cell r="C1556">
            <v>67.63</v>
          </cell>
          <cell r="D1556">
            <v>100</v>
          </cell>
          <cell r="E1556" t="str">
            <v>KS</v>
          </cell>
          <cell r="F1556">
            <v>6763</v>
          </cell>
        </row>
        <row r="1557">
          <cell r="A1557">
            <v>2038048</v>
          </cell>
          <cell r="B1557" t="str">
            <v>Kabelová vývodka...106/K/16</v>
          </cell>
          <cell r="C1557">
            <v>8.58</v>
          </cell>
          <cell r="D1557">
            <v>100</v>
          </cell>
          <cell r="E1557" t="str">
            <v>KS</v>
          </cell>
          <cell r="F1557">
            <v>858</v>
          </cell>
        </row>
        <row r="1558">
          <cell r="A1558">
            <v>2038072</v>
          </cell>
          <cell r="B1558" t="str">
            <v>Kabelová vývodka...106/K M20</v>
          </cell>
          <cell r="C1558">
            <v>12.05</v>
          </cell>
          <cell r="D1558">
            <v>100</v>
          </cell>
          <cell r="E1558" t="str">
            <v>KS</v>
          </cell>
          <cell r="F1558">
            <v>1205</v>
          </cell>
        </row>
        <row r="1559">
          <cell r="A1559">
            <v>2038358</v>
          </cell>
          <cell r="B1559" t="str">
            <v>Kabelová vývodka...106/11 SO</v>
          </cell>
          <cell r="C1559">
            <v>7.19</v>
          </cell>
          <cell r="D1559">
            <v>100</v>
          </cell>
          <cell r="E1559" t="str">
            <v>KS</v>
          </cell>
          <cell r="F1559">
            <v>719</v>
          </cell>
        </row>
        <row r="1560">
          <cell r="A1560">
            <v>2039028</v>
          </cell>
          <cell r="B1560" t="str">
            <v>Kabelová vývodka...106/L/9</v>
          </cell>
          <cell r="C1560">
            <v>10.09</v>
          </cell>
          <cell r="D1560">
            <v>100</v>
          </cell>
          <cell r="E1560" t="str">
            <v>KS</v>
          </cell>
          <cell r="F1560">
            <v>1009</v>
          </cell>
        </row>
        <row r="1561">
          <cell r="A1561">
            <v>2039044</v>
          </cell>
          <cell r="B1561" t="str">
            <v>Kabelová vývodka...106/L/11</v>
          </cell>
          <cell r="C1561">
            <v>10.19</v>
          </cell>
          <cell r="D1561">
            <v>100</v>
          </cell>
          <cell r="E1561" t="str">
            <v>KS</v>
          </cell>
          <cell r="F1561">
            <v>1019</v>
          </cell>
        </row>
        <row r="1562">
          <cell r="A1562">
            <v>2039060</v>
          </cell>
          <cell r="B1562" t="str">
            <v>Kabelová vývodka...106/L13,5</v>
          </cell>
          <cell r="C1562">
            <v>10.95</v>
          </cell>
          <cell r="D1562">
            <v>100</v>
          </cell>
          <cell r="E1562" t="str">
            <v>KS</v>
          </cell>
          <cell r="F1562">
            <v>1095</v>
          </cell>
        </row>
        <row r="1563">
          <cell r="A1563">
            <v>2039087</v>
          </cell>
          <cell r="B1563" t="str">
            <v>Kabelová vývodka...106/L/16</v>
          </cell>
          <cell r="C1563">
            <v>10.9</v>
          </cell>
          <cell r="D1563">
            <v>100</v>
          </cell>
          <cell r="E1563" t="str">
            <v>KS</v>
          </cell>
          <cell r="F1563">
            <v>1090</v>
          </cell>
        </row>
        <row r="1564">
          <cell r="A1564">
            <v>2039109</v>
          </cell>
          <cell r="B1564" t="str">
            <v>Kabelová vývodka...106/L/21</v>
          </cell>
          <cell r="C1564">
            <v>19.23</v>
          </cell>
          <cell r="D1564">
            <v>100</v>
          </cell>
          <cell r="E1564" t="str">
            <v>KS</v>
          </cell>
          <cell r="F1564">
            <v>1923</v>
          </cell>
        </row>
        <row r="1565">
          <cell r="A1565">
            <v>2040042</v>
          </cell>
          <cell r="B1565" t="str">
            <v>Kabelová vývodka...106/R13-9</v>
          </cell>
          <cell r="C1565">
            <v>10.48</v>
          </cell>
          <cell r="D1565">
            <v>100</v>
          </cell>
          <cell r="E1565" t="str">
            <v>KS</v>
          </cell>
          <cell r="F1565">
            <v>1048</v>
          </cell>
        </row>
        <row r="1566">
          <cell r="A1566">
            <v>2040069</v>
          </cell>
          <cell r="B1566" t="str">
            <v>Kabelová vývodka...106R13-11</v>
          </cell>
          <cell r="C1566">
            <v>11.63</v>
          </cell>
          <cell r="D1566">
            <v>100</v>
          </cell>
          <cell r="E1566" t="str">
            <v>KS</v>
          </cell>
          <cell r="F1566">
            <v>1163</v>
          </cell>
        </row>
        <row r="1567">
          <cell r="A1567">
            <v>2040107</v>
          </cell>
          <cell r="B1567" t="str">
            <v>Kabelová vývodka...106R16-13</v>
          </cell>
          <cell r="C1567">
            <v>12.5</v>
          </cell>
          <cell r="D1567">
            <v>100</v>
          </cell>
          <cell r="E1567" t="str">
            <v>KS</v>
          </cell>
          <cell r="F1567">
            <v>1250</v>
          </cell>
        </row>
        <row r="1568">
          <cell r="A1568">
            <v>2043076</v>
          </cell>
          <cell r="B1568" t="str">
            <v>Pojistná matice...116/7</v>
          </cell>
          <cell r="C1568">
            <v>1.6</v>
          </cell>
          <cell r="D1568">
            <v>100</v>
          </cell>
          <cell r="E1568" t="str">
            <v>KS</v>
          </cell>
          <cell r="F1568">
            <v>160</v>
          </cell>
        </row>
        <row r="1569">
          <cell r="A1569">
            <v>2043092</v>
          </cell>
          <cell r="B1569" t="str">
            <v>Pojistná matice...116/9</v>
          </cell>
          <cell r="C1569">
            <v>1.43</v>
          </cell>
          <cell r="D1569">
            <v>100</v>
          </cell>
          <cell r="E1569" t="str">
            <v>KS</v>
          </cell>
          <cell r="F1569">
            <v>143</v>
          </cell>
        </row>
        <row r="1570">
          <cell r="A1570">
            <v>2043114</v>
          </cell>
          <cell r="B1570" t="str">
            <v>Pojistná matice...116/11</v>
          </cell>
          <cell r="C1570">
            <v>1.95</v>
          </cell>
          <cell r="D1570">
            <v>100</v>
          </cell>
          <cell r="E1570" t="str">
            <v>KS</v>
          </cell>
          <cell r="F1570">
            <v>195</v>
          </cell>
        </row>
        <row r="1571">
          <cell r="A1571">
            <v>2043130</v>
          </cell>
          <cell r="B1571" t="str">
            <v>Pojistná matice...116/13,5</v>
          </cell>
          <cell r="C1571">
            <v>2.17</v>
          </cell>
          <cell r="D1571">
            <v>100</v>
          </cell>
          <cell r="E1571" t="str">
            <v>KS</v>
          </cell>
          <cell r="F1571">
            <v>217</v>
          </cell>
        </row>
        <row r="1572">
          <cell r="A1572">
            <v>2043165</v>
          </cell>
          <cell r="B1572" t="str">
            <v>Pojistná matice...116/16</v>
          </cell>
          <cell r="C1572">
            <v>2.42</v>
          </cell>
          <cell r="D1572">
            <v>100</v>
          </cell>
          <cell r="E1572" t="str">
            <v>KS</v>
          </cell>
          <cell r="F1572">
            <v>242</v>
          </cell>
        </row>
        <row r="1573">
          <cell r="A1573">
            <v>2043211</v>
          </cell>
          <cell r="B1573" t="str">
            <v>Pojistná matice...116/21</v>
          </cell>
          <cell r="C1573">
            <v>3.49</v>
          </cell>
          <cell r="D1573">
            <v>100</v>
          </cell>
          <cell r="E1573" t="str">
            <v>KS</v>
          </cell>
          <cell r="F1573">
            <v>349</v>
          </cell>
        </row>
        <row r="1574">
          <cell r="A1574">
            <v>2043297</v>
          </cell>
          <cell r="B1574" t="str">
            <v>Pojistná matice...116/29</v>
          </cell>
          <cell r="C1574">
            <v>4.92</v>
          </cell>
          <cell r="D1574">
            <v>100</v>
          </cell>
          <cell r="E1574" t="str">
            <v>KS</v>
          </cell>
          <cell r="F1574">
            <v>492</v>
          </cell>
        </row>
        <row r="1575">
          <cell r="A1575">
            <v>2043351</v>
          </cell>
          <cell r="B1575" t="str">
            <v>Pojistná matice...116/36</v>
          </cell>
          <cell r="C1575">
            <v>8.31</v>
          </cell>
          <cell r="D1575">
            <v>100</v>
          </cell>
          <cell r="E1575" t="str">
            <v>KS</v>
          </cell>
          <cell r="F1575">
            <v>831</v>
          </cell>
        </row>
        <row r="1576">
          <cell r="A1576">
            <v>2043424</v>
          </cell>
          <cell r="B1576" t="str">
            <v>Pojistná matice...116/42</v>
          </cell>
          <cell r="C1576">
            <v>13.72</v>
          </cell>
          <cell r="D1576">
            <v>100</v>
          </cell>
          <cell r="E1576" t="str">
            <v>KS</v>
          </cell>
          <cell r="F1576">
            <v>1372</v>
          </cell>
        </row>
        <row r="1577">
          <cell r="A1577">
            <v>2043483</v>
          </cell>
          <cell r="B1577" t="str">
            <v>Pojistná matice...116/48</v>
          </cell>
          <cell r="C1577">
            <v>15.1</v>
          </cell>
          <cell r="D1577">
            <v>100</v>
          </cell>
          <cell r="E1577" t="str">
            <v>KS</v>
          </cell>
          <cell r="F1577">
            <v>1510</v>
          </cell>
        </row>
        <row r="1578">
          <cell r="A1578">
            <v>2044099</v>
          </cell>
          <cell r="B1578" t="str">
            <v>Koncovka...129/9</v>
          </cell>
          <cell r="C1578">
            <v>4.3899999999999997</v>
          </cell>
          <cell r="D1578">
            <v>100</v>
          </cell>
          <cell r="E1578" t="str">
            <v>KS</v>
          </cell>
          <cell r="F1578">
            <v>439</v>
          </cell>
        </row>
        <row r="1579">
          <cell r="A1579">
            <v>2044110</v>
          </cell>
          <cell r="B1579" t="str">
            <v>Koncovka...129/11</v>
          </cell>
          <cell r="C1579">
            <v>5.69</v>
          </cell>
          <cell r="D1579">
            <v>100</v>
          </cell>
          <cell r="E1579" t="str">
            <v>KS</v>
          </cell>
          <cell r="F1579">
            <v>569</v>
          </cell>
        </row>
        <row r="1580">
          <cell r="A1580">
            <v>2044137</v>
          </cell>
          <cell r="B1580" t="str">
            <v>Koncovka...129/13,5</v>
          </cell>
          <cell r="C1580">
            <v>6.97</v>
          </cell>
          <cell r="D1580">
            <v>100</v>
          </cell>
          <cell r="E1580" t="str">
            <v>KS</v>
          </cell>
          <cell r="F1580">
            <v>697</v>
          </cell>
        </row>
        <row r="1581">
          <cell r="A1581">
            <v>2044161</v>
          </cell>
          <cell r="B1581" t="str">
            <v>Koncovka...129/16</v>
          </cell>
          <cell r="C1581">
            <v>8.07</v>
          </cell>
          <cell r="D1581">
            <v>100</v>
          </cell>
          <cell r="E1581" t="str">
            <v>KS</v>
          </cell>
          <cell r="F1581">
            <v>807</v>
          </cell>
        </row>
        <row r="1582">
          <cell r="A1582">
            <v>2044218</v>
          </cell>
          <cell r="B1582" t="str">
            <v>Koncovka...129/21</v>
          </cell>
          <cell r="C1582">
            <v>10.050000000000001</v>
          </cell>
          <cell r="D1582">
            <v>100</v>
          </cell>
          <cell r="E1582" t="str">
            <v>KS</v>
          </cell>
          <cell r="F1582">
            <v>1005</v>
          </cell>
        </row>
        <row r="1583">
          <cell r="A1583">
            <v>2044293</v>
          </cell>
          <cell r="B1583" t="str">
            <v>Koncovka...129/29</v>
          </cell>
          <cell r="C1583">
            <v>14.31</v>
          </cell>
          <cell r="D1583">
            <v>100</v>
          </cell>
          <cell r="E1583" t="str">
            <v>KS</v>
          </cell>
          <cell r="F1583">
            <v>1431</v>
          </cell>
        </row>
        <row r="1584">
          <cell r="A1584">
            <v>2044366</v>
          </cell>
          <cell r="B1584" t="str">
            <v>Koncovka...129/36</v>
          </cell>
          <cell r="C1584">
            <v>21.63</v>
          </cell>
          <cell r="D1584">
            <v>100</v>
          </cell>
          <cell r="E1584" t="str">
            <v>KS</v>
          </cell>
          <cell r="F1584">
            <v>2163</v>
          </cell>
        </row>
        <row r="1585">
          <cell r="A1585">
            <v>2044420</v>
          </cell>
          <cell r="B1585" t="str">
            <v>Koncovka...129/42</v>
          </cell>
          <cell r="C1585">
            <v>28.49</v>
          </cell>
          <cell r="D1585">
            <v>100</v>
          </cell>
          <cell r="E1585" t="str">
            <v>KS</v>
          </cell>
          <cell r="F1585">
            <v>2849</v>
          </cell>
        </row>
        <row r="1586">
          <cell r="A1586">
            <v>2044471</v>
          </cell>
          <cell r="B1586" t="str">
            <v>Koncovka...129/48</v>
          </cell>
          <cell r="C1586">
            <v>31.48</v>
          </cell>
          <cell r="D1586">
            <v>100</v>
          </cell>
          <cell r="E1586" t="str">
            <v>KS</v>
          </cell>
          <cell r="F1586">
            <v>3148</v>
          </cell>
        </row>
        <row r="1587">
          <cell r="A1587">
            <v>2044668</v>
          </cell>
          <cell r="B1587" t="str">
            <v>Koncovka...129/16SW</v>
          </cell>
          <cell r="C1587">
            <v>8.07</v>
          </cell>
          <cell r="D1587">
            <v>100</v>
          </cell>
          <cell r="E1587" t="str">
            <v>KS</v>
          </cell>
          <cell r="F1587">
            <v>807</v>
          </cell>
        </row>
        <row r="1588">
          <cell r="A1588">
            <v>2044714</v>
          </cell>
          <cell r="B1588" t="str">
            <v>Koncovka...129/21SW</v>
          </cell>
          <cell r="C1588">
            <v>10.050000000000001</v>
          </cell>
          <cell r="D1588">
            <v>100</v>
          </cell>
          <cell r="E1588" t="str">
            <v>KS</v>
          </cell>
          <cell r="F1588">
            <v>1005</v>
          </cell>
        </row>
        <row r="1589">
          <cell r="A1589">
            <v>2044781</v>
          </cell>
          <cell r="B1589" t="str">
            <v>Koncovka...129/29SW</v>
          </cell>
          <cell r="C1589">
            <v>14.31</v>
          </cell>
          <cell r="D1589">
            <v>100</v>
          </cell>
          <cell r="E1589" t="str">
            <v>KS</v>
          </cell>
          <cell r="F1589">
            <v>1431</v>
          </cell>
        </row>
        <row r="1590">
          <cell r="A1590">
            <v>2044862</v>
          </cell>
          <cell r="B1590" t="str">
            <v>Koncovka...129/36SW</v>
          </cell>
          <cell r="C1590">
            <v>21.63</v>
          </cell>
          <cell r="D1590">
            <v>100</v>
          </cell>
          <cell r="E1590" t="str">
            <v>KS</v>
          </cell>
          <cell r="F1590">
            <v>2163</v>
          </cell>
        </row>
        <row r="1591">
          <cell r="A1591">
            <v>2045117</v>
          </cell>
          <cell r="B1591" t="str">
            <v>Kabelová vývodka...158/11</v>
          </cell>
          <cell r="C1591">
            <v>128.24</v>
          </cell>
          <cell r="D1591">
            <v>100</v>
          </cell>
          <cell r="E1591" t="str">
            <v>KS</v>
          </cell>
          <cell r="F1591">
            <v>12824</v>
          </cell>
        </row>
        <row r="1592">
          <cell r="A1592">
            <v>2045168</v>
          </cell>
          <cell r="B1592" t="str">
            <v>Kabelová vývodka...158/16</v>
          </cell>
          <cell r="C1592">
            <v>153.30000000000001</v>
          </cell>
          <cell r="D1592">
            <v>100</v>
          </cell>
          <cell r="E1592" t="str">
            <v>KS</v>
          </cell>
          <cell r="F1592">
            <v>15330</v>
          </cell>
        </row>
        <row r="1593">
          <cell r="A1593">
            <v>2045281</v>
          </cell>
          <cell r="B1593" t="str">
            <v>Kabelová vývodka...158/29</v>
          </cell>
          <cell r="C1593">
            <v>310.33</v>
          </cell>
          <cell r="D1593">
            <v>100</v>
          </cell>
          <cell r="E1593" t="str">
            <v>KS</v>
          </cell>
          <cell r="F1593">
            <v>31033</v>
          </cell>
        </row>
        <row r="1594">
          <cell r="A1594">
            <v>2045362</v>
          </cell>
          <cell r="B1594" t="str">
            <v>Kabelová vývodka...158/36</v>
          </cell>
          <cell r="C1594">
            <v>582.67999999999995</v>
          </cell>
          <cell r="D1594">
            <v>100</v>
          </cell>
          <cell r="E1594" t="str">
            <v>KS</v>
          </cell>
          <cell r="F1594">
            <v>58268</v>
          </cell>
        </row>
        <row r="1595">
          <cell r="A1595">
            <v>2046075</v>
          </cell>
          <cell r="B1595" t="str">
            <v>Kabelová vývodka...159/7</v>
          </cell>
          <cell r="C1595">
            <v>121.61</v>
          </cell>
          <cell r="D1595">
            <v>100</v>
          </cell>
          <cell r="E1595" t="str">
            <v>KS</v>
          </cell>
          <cell r="F1595">
            <v>12161</v>
          </cell>
        </row>
        <row r="1596">
          <cell r="A1596">
            <v>2046091</v>
          </cell>
          <cell r="B1596" t="str">
            <v>Kabelová vývodka...159/9</v>
          </cell>
          <cell r="C1596">
            <v>127.87</v>
          </cell>
          <cell r="D1596">
            <v>100</v>
          </cell>
          <cell r="E1596" t="str">
            <v>KS</v>
          </cell>
          <cell r="F1596">
            <v>12787</v>
          </cell>
        </row>
        <row r="1597">
          <cell r="A1597">
            <v>2046113</v>
          </cell>
          <cell r="B1597" t="str">
            <v>Kabelová vývodka...159/11</v>
          </cell>
          <cell r="C1597">
            <v>135.94</v>
          </cell>
          <cell r="D1597">
            <v>100</v>
          </cell>
          <cell r="E1597" t="str">
            <v>KS</v>
          </cell>
          <cell r="F1597">
            <v>13594</v>
          </cell>
        </row>
        <row r="1598">
          <cell r="A1598">
            <v>2046121</v>
          </cell>
          <cell r="B1598" t="str">
            <v>Kabelová vývodka...159/13,5</v>
          </cell>
          <cell r="C1598">
            <v>143.30000000000001</v>
          </cell>
          <cell r="D1598">
            <v>100</v>
          </cell>
          <cell r="E1598" t="str">
            <v>KS</v>
          </cell>
          <cell r="F1598">
            <v>14330</v>
          </cell>
        </row>
        <row r="1599">
          <cell r="A1599">
            <v>2046164</v>
          </cell>
          <cell r="B1599" t="str">
            <v>Kabelová vývodka...159/16</v>
          </cell>
          <cell r="C1599">
            <v>159.62</v>
          </cell>
          <cell r="D1599">
            <v>100</v>
          </cell>
          <cell r="E1599" t="str">
            <v>KS</v>
          </cell>
          <cell r="F1599">
            <v>15962</v>
          </cell>
        </row>
        <row r="1600">
          <cell r="A1600">
            <v>2046210</v>
          </cell>
          <cell r="B1600" t="str">
            <v>Kabelová vývodka...159/21</v>
          </cell>
          <cell r="C1600">
            <v>220.83</v>
          </cell>
          <cell r="D1600">
            <v>100</v>
          </cell>
          <cell r="E1600" t="str">
            <v>KS</v>
          </cell>
          <cell r="F1600">
            <v>22083</v>
          </cell>
        </row>
        <row r="1601">
          <cell r="A1601">
            <v>2046296</v>
          </cell>
          <cell r="B1601" t="str">
            <v>Kabelová vývodka...159/29</v>
          </cell>
          <cell r="C1601">
            <v>325.23</v>
          </cell>
          <cell r="D1601">
            <v>100</v>
          </cell>
          <cell r="E1601" t="str">
            <v>KS</v>
          </cell>
          <cell r="F1601">
            <v>32523</v>
          </cell>
        </row>
        <row r="1602">
          <cell r="A1602">
            <v>2046369</v>
          </cell>
          <cell r="B1602" t="str">
            <v>Kabelová vývodka...159/36</v>
          </cell>
          <cell r="C1602">
            <v>564.72</v>
          </cell>
          <cell r="D1602">
            <v>100</v>
          </cell>
          <cell r="E1602" t="str">
            <v>KS</v>
          </cell>
          <cell r="F1602">
            <v>56472</v>
          </cell>
        </row>
        <row r="1603">
          <cell r="A1603">
            <v>2046423</v>
          </cell>
          <cell r="B1603" t="str">
            <v>Kabelová vývodka...159/42</v>
          </cell>
          <cell r="C1603">
            <v>758.79</v>
          </cell>
          <cell r="D1603">
            <v>100</v>
          </cell>
          <cell r="E1603" t="str">
            <v>KS</v>
          </cell>
          <cell r="F1603">
            <v>75879</v>
          </cell>
        </row>
        <row r="1604">
          <cell r="A1604">
            <v>2046482</v>
          </cell>
          <cell r="B1604" t="str">
            <v>Kabelová vývodka...159/48</v>
          </cell>
          <cell r="C1604">
            <v>900.91</v>
          </cell>
          <cell r="D1604">
            <v>100</v>
          </cell>
          <cell r="E1604" t="str">
            <v>KS</v>
          </cell>
          <cell r="F1604">
            <v>90091</v>
          </cell>
        </row>
        <row r="1605">
          <cell r="A1605">
            <v>2047305</v>
          </cell>
          <cell r="B1605" t="str">
            <v>Trubka...S16</v>
          </cell>
          <cell r="C1605">
            <v>65.3</v>
          </cell>
          <cell r="D1605">
            <v>100</v>
          </cell>
          <cell r="E1605" t="str">
            <v>M</v>
          </cell>
          <cell r="F1605">
            <v>6530</v>
          </cell>
        </row>
        <row r="1606">
          <cell r="A1606">
            <v>2047306</v>
          </cell>
          <cell r="B1606" t="str">
            <v>Trubka...S16</v>
          </cell>
          <cell r="C1606">
            <v>83.79</v>
          </cell>
          <cell r="D1606">
            <v>100</v>
          </cell>
          <cell r="E1606" t="str">
            <v>M</v>
          </cell>
          <cell r="F1606">
            <v>8379</v>
          </cell>
        </row>
        <row r="1607">
          <cell r="A1607">
            <v>2047308</v>
          </cell>
          <cell r="B1607" t="str">
            <v>Trubka...S20</v>
          </cell>
          <cell r="C1607">
            <v>67.58</v>
          </cell>
          <cell r="D1607">
            <v>100</v>
          </cell>
          <cell r="E1607" t="str">
            <v>M</v>
          </cell>
          <cell r="F1607">
            <v>6758</v>
          </cell>
        </row>
        <row r="1608">
          <cell r="A1608">
            <v>2047309</v>
          </cell>
          <cell r="B1608" t="str">
            <v>Trubka...S20</v>
          </cell>
          <cell r="C1608">
            <v>121.87</v>
          </cell>
          <cell r="D1608">
            <v>100</v>
          </cell>
          <cell r="E1608" t="str">
            <v>M</v>
          </cell>
          <cell r="F1608">
            <v>12187</v>
          </cell>
        </row>
        <row r="1609">
          <cell r="A1609">
            <v>2047311</v>
          </cell>
          <cell r="B1609" t="str">
            <v>Trubka...S25</v>
          </cell>
          <cell r="C1609">
            <v>90.31</v>
          </cell>
          <cell r="D1609">
            <v>100</v>
          </cell>
          <cell r="E1609" t="str">
            <v>M</v>
          </cell>
          <cell r="F1609">
            <v>9031</v>
          </cell>
        </row>
        <row r="1610">
          <cell r="A1610">
            <v>2047312</v>
          </cell>
          <cell r="B1610" t="str">
            <v>Trubka...S25</v>
          </cell>
          <cell r="C1610">
            <v>136.41</v>
          </cell>
          <cell r="D1610">
            <v>100</v>
          </cell>
          <cell r="E1610" t="str">
            <v>M</v>
          </cell>
          <cell r="F1610">
            <v>13641</v>
          </cell>
        </row>
        <row r="1611">
          <cell r="A1611">
            <v>2047314</v>
          </cell>
          <cell r="B1611" t="str">
            <v>Trubka...S32</v>
          </cell>
          <cell r="C1611">
            <v>133.88</v>
          </cell>
          <cell r="D1611">
            <v>100</v>
          </cell>
          <cell r="E1611" t="str">
            <v>M</v>
          </cell>
          <cell r="F1611">
            <v>13388</v>
          </cell>
        </row>
        <row r="1612">
          <cell r="A1612">
            <v>2047315</v>
          </cell>
          <cell r="B1612" t="str">
            <v>Trubka...S32</v>
          </cell>
          <cell r="C1612">
            <v>218.91</v>
          </cell>
          <cell r="D1612">
            <v>100</v>
          </cell>
          <cell r="E1612" t="str">
            <v>M</v>
          </cell>
          <cell r="F1612">
            <v>21891</v>
          </cell>
        </row>
        <row r="1613">
          <cell r="A1613">
            <v>2047317</v>
          </cell>
          <cell r="B1613" t="str">
            <v>Trubka...S40</v>
          </cell>
          <cell r="C1613">
            <v>172.48</v>
          </cell>
          <cell r="D1613">
            <v>100</v>
          </cell>
          <cell r="E1613" t="str">
            <v>M</v>
          </cell>
          <cell r="F1613">
            <v>17248</v>
          </cell>
        </row>
        <row r="1614">
          <cell r="A1614">
            <v>2047318</v>
          </cell>
          <cell r="B1614" t="str">
            <v>Trubka...S40</v>
          </cell>
          <cell r="C1614">
            <v>224.46</v>
          </cell>
          <cell r="D1614">
            <v>100</v>
          </cell>
          <cell r="E1614" t="str">
            <v>M</v>
          </cell>
          <cell r="F1614">
            <v>22446</v>
          </cell>
        </row>
        <row r="1615">
          <cell r="A1615">
            <v>2047320</v>
          </cell>
          <cell r="B1615" t="str">
            <v>Trubka...S50</v>
          </cell>
          <cell r="C1615">
            <v>241.21</v>
          </cell>
          <cell r="D1615">
            <v>100</v>
          </cell>
          <cell r="E1615" t="str">
            <v>M</v>
          </cell>
          <cell r="F1615">
            <v>24121</v>
          </cell>
        </row>
        <row r="1616">
          <cell r="A1616">
            <v>2047321</v>
          </cell>
          <cell r="B1616" t="str">
            <v>Trubka...S50</v>
          </cell>
          <cell r="C1616">
            <v>244.54</v>
          </cell>
          <cell r="D1616">
            <v>100</v>
          </cell>
          <cell r="E1616" t="str">
            <v>M</v>
          </cell>
          <cell r="F1616">
            <v>24454</v>
          </cell>
        </row>
        <row r="1617">
          <cell r="A1617">
            <v>2047323</v>
          </cell>
          <cell r="B1617" t="str">
            <v>Trubka...S63</v>
          </cell>
          <cell r="C1617">
            <v>351.21</v>
          </cell>
          <cell r="D1617">
            <v>100</v>
          </cell>
          <cell r="E1617" t="str">
            <v>M</v>
          </cell>
          <cell r="F1617">
            <v>35121</v>
          </cell>
        </row>
        <row r="1618">
          <cell r="A1618">
            <v>2047324</v>
          </cell>
          <cell r="B1618" t="str">
            <v>Trubka...S63</v>
          </cell>
          <cell r="C1618">
            <v>574.29</v>
          </cell>
          <cell r="D1618">
            <v>100</v>
          </cell>
          <cell r="E1618" t="str">
            <v>M</v>
          </cell>
          <cell r="F1618">
            <v>57429</v>
          </cell>
        </row>
        <row r="1619">
          <cell r="A1619">
            <v>2047335</v>
          </cell>
          <cell r="B1619" t="str">
            <v>Trubka...SM16</v>
          </cell>
          <cell r="C1619">
            <v>84.08</v>
          </cell>
          <cell r="D1619">
            <v>100</v>
          </cell>
          <cell r="E1619" t="str">
            <v>M</v>
          </cell>
          <cell r="F1619">
            <v>8408</v>
          </cell>
        </row>
        <row r="1620">
          <cell r="A1620">
            <v>2047336</v>
          </cell>
          <cell r="B1620" t="str">
            <v>Trubka...SM16</v>
          </cell>
          <cell r="C1620">
            <v>145.27000000000001</v>
          </cell>
          <cell r="D1620">
            <v>100</v>
          </cell>
          <cell r="E1620" t="str">
            <v>M</v>
          </cell>
          <cell r="F1620">
            <v>14527</v>
          </cell>
        </row>
        <row r="1621">
          <cell r="A1621">
            <v>2047338</v>
          </cell>
          <cell r="B1621" t="str">
            <v>Trubka...SM20</v>
          </cell>
          <cell r="C1621">
            <v>117.03</v>
          </cell>
          <cell r="D1621">
            <v>100</v>
          </cell>
          <cell r="E1621" t="str">
            <v>M</v>
          </cell>
          <cell r="F1621">
            <v>11703</v>
          </cell>
        </row>
        <row r="1622">
          <cell r="A1622">
            <v>2047339</v>
          </cell>
          <cell r="B1622" t="str">
            <v>Trubka...SM20</v>
          </cell>
          <cell r="C1622">
            <v>167.35</v>
          </cell>
          <cell r="D1622">
            <v>100</v>
          </cell>
          <cell r="E1622" t="str">
            <v>M</v>
          </cell>
          <cell r="F1622">
            <v>16735</v>
          </cell>
        </row>
        <row r="1623">
          <cell r="A1623">
            <v>2047341</v>
          </cell>
          <cell r="B1623" t="str">
            <v>Trubka...SM25</v>
          </cell>
          <cell r="C1623">
            <v>139.13999999999999</v>
          </cell>
          <cell r="D1623">
            <v>100</v>
          </cell>
          <cell r="E1623" t="str">
            <v>M</v>
          </cell>
          <cell r="F1623">
            <v>13914</v>
          </cell>
        </row>
        <row r="1624">
          <cell r="A1624">
            <v>2047342</v>
          </cell>
          <cell r="B1624" t="str">
            <v>Trubka...SM25</v>
          </cell>
          <cell r="C1624">
            <v>232.12</v>
          </cell>
          <cell r="D1624">
            <v>100</v>
          </cell>
          <cell r="E1624" t="str">
            <v>M</v>
          </cell>
          <cell r="F1624">
            <v>23212</v>
          </cell>
        </row>
        <row r="1625">
          <cell r="A1625">
            <v>2047344</v>
          </cell>
          <cell r="B1625" t="str">
            <v>Trubka...SM32</v>
          </cell>
          <cell r="C1625">
            <v>195.07</v>
          </cell>
          <cell r="D1625">
            <v>100</v>
          </cell>
          <cell r="E1625" t="str">
            <v>M</v>
          </cell>
          <cell r="F1625">
            <v>19507</v>
          </cell>
        </row>
        <row r="1626">
          <cell r="A1626">
            <v>2047345</v>
          </cell>
          <cell r="B1626" t="str">
            <v>Trubka...SM32</v>
          </cell>
          <cell r="C1626">
            <v>324.29000000000002</v>
          </cell>
          <cell r="D1626">
            <v>100</v>
          </cell>
          <cell r="E1626" t="str">
            <v>M</v>
          </cell>
          <cell r="F1626">
            <v>32429</v>
          </cell>
        </row>
        <row r="1627">
          <cell r="A1627">
            <v>2047347</v>
          </cell>
          <cell r="B1627" t="str">
            <v>Trubka...SM40</v>
          </cell>
          <cell r="C1627">
            <v>259.38</v>
          </cell>
          <cell r="D1627">
            <v>100</v>
          </cell>
          <cell r="E1627" t="str">
            <v>M</v>
          </cell>
          <cell r="F1627">
            <v>25938</v>
          </cell>
        </row>
        <row r="1628">
          <cell r="A1628">
            <v>2047348</v>
          </cell>
          <cell r="B1628" t="str">
            <v>Trubka...SM40</v>
          </cell>
          <cell r="C1628">
            <v>407.11</v>
          </cell>
          <cell r="D1628">
            <v>100</v>
          </cell>
          <cell r="E1628" t="str">
            <v>M</v>
          </cell>
          <cell r="F1628">
            <v>40711</v>
          </cell>
        </row>
        <row r="1629">
          <cell r="A1629">
            <v>2047350</v>
          </cell>
          <cell r="B1629" t="str">
            <v>Trubka...SM50</v>
          </cell>
          <cell r="C1629">
            <v>331.13</v>
          </cell>
          <cell r="D1629">
            <v>100</v>
          </cell>
          <cell r="E1629" t="str">
            <v>M</v>
          </cell>
          <cell r="F1629">
            <v>33113</v>
          </cell>
        </row>
        <row r="1630">
          <cell r="A1630">
            <v>2047351</v>
          </cell>
          <cell r="B1630" t="str">
            <v>Trubka...SM50</v>
          </cell>
          <cell r="C1630">
            <v>506.55</v>
          </cell>
          <cell r="D1630">
            <v>100</v>
          </cell>
          <cell r="E1630" t="str">
            <v>M</v>
          </cell>
          <cell r="F1630">
            <v>50655</v>
          </cell>
        </row>
        <row r="1631">
          <cell r="A1631">
            <v>2047353</v>
          </cell>
          <cell r="B1631" t="str">
            <v>Trubka...SM63</v>
          </cell>
          <cell r="C1631">
            <v>457.14</v>
          </cell>
          <cell r="D1631">
            <v>100</v>
          </cell>
          <cell r="E1631" t="str">
            <v>M</v>
          </cell>
          <cell r="F1631">
            <v>45714</v>
          </cell>
        </row>
        <row r="1632">
          <cell r="A1632">
            <v>2047354</v>
          </cell>
          <cell r="B1632" t="str">
            <v>Trubka...SM63</v>
          </cell>
          <cell r="C1632">
            <v>759.97</v>
          </cell>
          <cell r="D1632">
            <v>100</v>
          </cell>
          <cell r="E1632" t="str">
            <v>M</v>
          </cell>
          <cell r="F1632">
            <v>75997</v>
          </cell>
        </row>
        <row r="1633">
          <cell r="A1633">
            <v>2047365</v>
          </cell>
          <cell r="B1633" t="str">
            <v>Spojka trubek...SV16</v>
          </cell>
          <cell r="C1633">
            <v>27.16</v>
          </cell>
          <cell r="D1633">
            <v>100</v>
          </cell>
          <cell r="E1633" t="str">
            <v>KS</v>
          </cell>
          <cell r="F1633">
            <v>2716</v>
          </cell>
        </row>
        <row r="1634">
          <cell r="A1634">
            <v>2047366</v>
          </cell>
          <cell r="B1634" t="str">
            <v>Spojka trubek...SV20</v>
          </cell>
          <cell r="C1634">
            <v>31.2</v>
          </cell>
          <cell r="D1634">
            <v>100</v>
          </cell>
          <cell r="E1634" t="str">
            <v>KS</v>
          </cell>
          <cell r="F1634">
            <v>3120</v>
          </cell>
        </row>
        <row r="1635">
          <cell r="A1635">
            <v>2047367</v>
          </cell>
          <cell r="B1635" t="str">
            <v>Spojka trubek...SV25</v>
          </cell>
          <cell r="C1635">
            <v>37.799999999999997</v>
          </cell>
          <cell r="D1635">
            <v>100</v>
          </cell>
          <cell r="E1635" t="str">
            <v>KS</v>
          </cell>
          <cell r="F1635">
            <v>3780</v>
          </cell>
        </row>
        <row r="1636">
          <cell r="A1636">
            <v>2047368</v>
          </cell>
          <cell r="B1636" t="str">
            <v>Spojka trubek...SV32</v>
          </cell>
          <cell r="C1636">
            <v>50.53</v>
          </cell>
          <cell r="D1636">
            <v>100</v>
          </cell>
          <cell r="E1636" t="str">
            <v>KS</v>
          </cell>
          <cell r="F1636">
            <v>5053</v>
          </cell>
        </row>
        <row r="1637">
          <cell r="A1637">
            <v>2047369</v>
          </cell>
          <cell r="B1637" t="str">
            <v>Spojka trubek...SV40</v>
          </cell>
          <cell r="C1637">
            <v>63.57</v>
          </cell>
          <cell r="D1637">
            <v>100</v>
          </cell>
          <cell r="E1637" t="str">
            <v>KS</v>
          </cell>
          <cell r="F1637">
            <v>6357</v>
          </cell>
        </row>
        <row r="1638">
          <cell r="A1638">
            <v>2047370</v>
          </cell>
          <cell r="B1638" t="str">
            <v>Spojka trubek...SV50</v>
          </cell>
          <cell r="C1638">
            <v>117.33</v>
          </cell>
          <cell r="D1638">
            <v>100</v>
          </cell>
          <cell r="E1638" t="str">
            <v>KS</v>
          </cell>
          <cell r="F1638">
            <v>11733</v>
          </cell>
        </row>
        <row r="1639">
          <cell r="A1639">
            <v>2047371</v>
          </cell>
          <cell r="B1639" t="str">
            <v>Spojka trubek...SV63</v>
          </cell>
          <cell r="C1639">
            <v>150.02000000000001</v>
          </cell>
          <cell r="D1639">
            <v>100</v>
          </cell>
          <cell r="E1639" t="str">
            <v>KS</v>
          </cell>
          <cell r="F1639">
            <v>15002</v>
          </cell>
        </row>
        <row r="1640">
          <cell r="A1640">
            <v>2047391</v>
          </cell>
          <cell r="B1640" t="str">
            <v>T-díl...SKT32/G</v>
          </cell>
          <cell r="C1640">
            <v>965.15</v>
          </cell>
          <cell r="D1640">
            <v>100</v>
          </cell>
          <cell r="E1640" t="str">
            <v>KS</v>
          </cell>
          <cell r="F1640">
            <v>96515</v>
          </cell>
        </row>
        <row r="1641">
          <cell r="A1641">
            <v>2047395</v>
          </cell>
          <cell r="B1641" t="str">
            <v>Spojka trubek...SVM16</v>
          </cell>
          <cell r="C1641">
            <v>29.47</v>
          </cell>
          <cell r="D1641">
            <v>100</v>
          </cell>
          <cell r="E1641" t="str">
            <v>KS</v>
          </cell>
          <cell r="F1641">
            <v>2947</v>
          </cell>
        </row>
        <row r="1642">
          <cell r="A1642">
            <v>2047396</v>
          </cell>
          <cell r="B1642" t="str">
            <v>Spojka trubek...SVM20</v>
          </cell>
          <cell r="C1642">
            <v>32.770000000000003</v>
          </cell>
          <cell r="D1642">
            <v>100</v>
          </cell>
          <cell r="E1642" t="str">
            <v>KS</v>
          </cell>
          <cell r="F1642">
            <v>3277</v>
          </cell>
        </row>
        <row r="1643">
          <cell r="A1643">
            <v>2047397</v>
          </cell>
          <cell r="B1643" t="str">
            <v>Spojka trubek...SVM25</v>
          </cell>
          <cell r="C1643">
            <v>47.78</v>
          </cell>
          <cell r="D1643">
            <v>100</v>
          </cell>
          <cell r="E1643" t="str">
            <v>KS</v>
          </cell>
          <cell r="F1643">
            <v>4778</v>
          </cell>
        </row>
        <row r="1644">
          <cell r="A1644">
            <v>2047398</v>
          </cell>
          <cell r="B1644" t="str">
            <v>Spojka trubek...SVM32</v>
          </cell>
          <cell r="C1644">
            <v>62.82</v>
          </cell>
          <cell r="D1644">
            <v>100</v>
          </cell>
          <cell r="E1644" t="str">
            <v>KS</v>
          </cell>
          <cell r="F1644">
            <v>6282</v>
          </cell>
        </row>
        <row r="1645">
          <cell r="A1645">
            <v>2047400</v>
          </cell>
          <cell r="B1645" t="str">
            <v>Spojka trubek...SVM50</v>
          </cell>
          <cell r="C1645">
            <v>131.85</v>
          </cell>
          <cell r="D1645">
            <v>100</v>
          </cell>
          <cell r="E1645" t="str">
            <v>KS</v>
          </cell>
          <cell r="F1645">
            <v>13185</v>
          </cell>
        </row>
        <row r="1646">
          <cell r="A1646">
            <v>2047410</v>
          </cell>
          <cell r="B1646" t="str">
            <v>Trubkový oblouk 90°...SB16</v>
          </cell>
          <cell r="C1646">
            <v>102.68</v>
          </cell>
          <cell r="D1646">
            <v>100</v>
          </cell>
          <cell r="E1646" t="str">
            <v>KS</v>
          </cell>
          <cell r="F1646">
            <v>10268</v>
          </cell>
        </row>
        <row r="1647">
          <cell r="A1647">
            <v>2047411</v>
          </cell>
          <cell r="B1647" t="str">
            <v>Trubkový oblouk 90°...SB20</v>
          </cell>
          <cell r="C1647">
            <v>110.43</v>
          </cell>
          <cell r="D1647">
            <v>100</v>
          </cell>
          <cell r="E1647" t="str">
            <v>KS</v>
          </cell>
          <cell r="F1647">
            <v>11043</v>
          </cell>
        </row>
        <row r="1648">
          <cell r="A1648">
            <v>2047412</v>
          </cell>
          <cell r="B1648" t="str">
            <v>Trubkový oblouk 90°...SB25</v>
          </cell>
          <cell r="C1648">
            <v>122</v>
          </cell>
          <cell r="D1648">
            <v>100</v>
          </cell>
          <cell r="E1648" t="str">
            <v>KS</v>
          </cell>
          <cell r="F1648">
            <v>12200</v>
          </cell>
        </row>
        <row r="1649">
          <cell r="A1649">
            <v>2047413</v>
          </cell>
          <cell r="B1649" t="str">
            <v>Trubkový oblouk 90°...SB32</v>
          </cell>
          <cell r="C1649">
            <v>147.97</v>
          </cell>
          <cell r="D1649">
            <v>100</v>
          </cell>
          <cell r="E1649" t="str">
            <v>KS</v>
          </cell>
          <cell r="F1649">
            <v>14797</v>
          </cell>
        </row>
        <row r="1650">
          <cell r="A1650">
            <v>2047414</v>
          </cell>
          <cell r="B1650" t="str">
            <v>Trubkový oblouk 90°...SB40</v>
          </cell>
          <cell r="C1650">
            <v>281.55</v>
          </cell>
          <cell r="D1650">
            <v>100</v>
          </cell>
          <cell r="E1650" t="str">
            <v>KS</v>
          </cell>
          <cell r="F1650">
            <v>28155</v>
          </cell>
        </row>
        <row r="1651">
          <cell r="A1651">
            <v>2047415</v>
          </cell>
          <cell r="B1651" t="str">
            <v>Trubkový oblouk 90°...SB50</v>
          </cell>
          <cell r="C1651">
            <v>443.39</v>
          </cell>
          <cell r="D1651">
            <v>100</v>
          </cell>
          <cell r="E1651" t="str">
            <v>KS</v>
          </cell>
          <cell r="F1651">
            <v>44339</v>
          </cell>
        </row>
        <row r="1652">
          <cell r="A1652">
            <v>2047416</v>
          </cell>
          <cell r="B1652" t="str">
            <v>Trubkový oblouk 90°...SB63</v>
          </cell>
          <cell r="C1652">
            <v>574.55999999999995</v>
          </cell>
          <cell r="D1652">
            <v>100</v>
          </cell>
          <cell r="E1652" t="str">
            <v>KS</v>
          </cell>
          <cell r="F1652">
            <v>57456</v>
          </cell>
        </row>
        <row r="1653">
          <cell r="A1653">
            <v>2047441</v>
          </cell>
          <cell r="B1653" t="str">
            <v>Trubkový oblouk 90°...SBM20</v>
          </cell>
          <cell r="C1653">
            <v>137.5</v>
          </cell>
          <cell r="D1653">
            <v>100</v>
          </cell>
          <cell r="E1653" t="str">
            <v>KS</v>
          </cell>
          <cell r="F1653">
            <v>13750</v>
          </cell>
        </row>
        <row r="1654">
          <cell r="A1654">
            <v>2047442</v>
          </cell>
          <cell r="B1654" t="str">
            <v>Trubkový oblouk 90°...SBM25</v>
          </cell>
          <cell r="C1654">
            <v>146.91</v>
          </cell>
          <cell r="D1654">
            <v>100</v>
          </cell>
          <cell r="E1654" t="str">
            <v>KS</v>
          </cell>
          <cell r="F1654">
            <v>14691</v>
          </cell>
        </row>
        <row r="1655">
          <cell r="A1655">
            <v>2047443</v>
          </cell>
          <cell r="B1655" t="str">
            <v>Trubkový oblouk 90°...SBM32</v>
          </cell>
          <cell r="C1655">
            <v>214.64</v>
          </cell>
          <cell r="D1655">
            <v>100</v>
          </cell>
          <cell r="E1655" t="str">
            <v>KS</v>
          </cell>
          <cell r="F1655">
            <v>21464</v>
          </cell>
        </row>
        <row r="1656">
          <cell r="A1656">
            <v>2047444</v>
          </cell>
          <cell r="B1656" t="str">
            <v>Trubkový oblouk 90°...SBM40</v>
          </cell>
          <cell r="C1656">
            <v>321.14999999999998</v>
          </cell>
          <cell r="D1656">
            <v>100</v>
          </cell>
          <cell r="E1656" t="str">
            <v>KS</v>
          </cell>
          <cell r="F1656">
            <v>32115</v>
          </cell>
        </row>
        <row r="1657">
          <cell r="A1657">
            <v>2047445</v>
          </cell>
          <cell r="B1657" t="str">
            <v>Trubkový oblouk 90°...SBM50</v>
          </cell>
          <cell r="C1657">
            <v>617.88</v>
          </cell>
          <cell r="D1657">
            <v>100</v>
          </cell>
          <cell r="E1657" t="str">
            <v>KS</v>
          </cell>
          <cell r="F1657">
            <v>61788</v>
          </cell>
        </row>
        <row r="1658">
          <cell r="A1658">
            <v>2047446</v>
          </cell>
          <cell r="B1658" t="str">
            <v>Trubkový oblouk 90°...SBM63</v>
          </cell>
          <cell r="C1658">
            <v>710.19</v>
          </cell>
          <cell r="D1658">
            <v>100</v>
          </cell>
          <cell r="E1658" t="str">
            <v>KS</v>
          </cell>
          <cell r="F1658">
            <v>71019</v>
          </cell>
        </row>
        <row r="1659">
          <cell r="A1659">
            <v>2047457</v>
          </cell>
          <cell r="B1659" t="str">
            <v>Spojka trubek...SV25</v>
          </cell>
          <cell r="C1659">
            <v>63.46</v>
          </cell>
          <cell r="D1659">
            <v>100</v>
          </cell>
          <cell r="E1659" t="str">
            <v>KS</v>
          </cell>
          <cell r="F1659">
            <v>6346</v>
          </cell>
        </row>
        <row r="1660">
          <cell r="A1660">
            <v>2047458</v>
          </cell>
          <cell r="B1660" t="str">
            <v>Spojka trubek...SV32</v>
          </cell>
          <cell r="C1660">
            <v>64.61</v>
          </cell>
          <cell r="D1660">
            <v>100</v>
          </cell>
          <cell r="E1660" t="str">
            <v>KS</v>
          </cell>
          <cell r="F1660">
            <v>6461</v>
          </cell>
        </row>
        <row r="1661">
          <cell r="A1661">
            <v>2047459</v>
          </cell>
          <cell r="B1661" t="str">
            <v>Spojka trubek...SV40</v>
          </cell>
          <cell r="C1661">
            <v>123.39</v>
          </cell>
          <cell r="D1661">
            <v>100</v>
          </cell>
          <cell r="E1661" t="str">
            <v>KS</v>
          </cell>
          <cell r="F1661">
            <v>12339</v>
          </cell>
        </row>
        <row r="1662">
          <cell r="A1662">
            <v>2047461</v>
          </cell>
          <cell r="B1662" t="str">
            <v>Spojka trubek...SV63</v>
          </cell>
          <cell r="C1662">
            <v>224.6</v>
          </cell>
          <cell r="D1662">
            <v>100</v>
          </cell>
          <cell r="E1662" t="str">
            <v>KS</v>
          </cell>
          <cell r="F1662">
            <v>22460</v>
          </cell>
        </row>
        <row r="1663">
          <cell r="A1663">
            <v>2047470</v>
          </cell>
          <cell r="B1663" t="str">
            <v>Spojka trubek...SVM16</v>
          </cell>
          <cell r="C1663">
            <v>47.21</v>
          </cell>
          <cell r="D1663">
            <v>100</v>
          </cell>
          <cell r="E1663" t="str">
            <v>KS</v>
          </cell>
          <cell r="F1663">
            <v>4721</v>
          </cell>
        </row>
        <row r="1664">
          <cell r="A1664">
            <v>2047471</v>
          </cell>
          <cell r="B1664" t="str">
            <v>Spojka trubek...SVM20</v>
          </cell>
          <cell r="C1664">
            <v>54.71</v>
          </cell>
          <cell r="D1664">
            <v>100</v>
          </cell>
          <cell r="E1664" t="str">
            <v>KS</v>
          </cell>
          <cell r="F1664">
            <v>5471</v>
          </cell>
        </row>
        <row r="1665">
          <cell r="A1665">
            <v>2047472</v>
          </cell>
          <cell r="B1665" t="str">
            <v>Spojka trubek...SVM25</v>
          </cell>
          <cell r="C1665">
            <v>66.099999999999994</v>
          </cell>
          <cell r="D1665">
            <v>100</v>
          </cell>
          <cell r="E1665" t="str">
            <v>KS</v>
          </cell>
          <cell r="F1665">
            <v>6610</v>
          </cell>
        </row>
        <row r="1666">
          <cell r="A1666">
            <v>2047473</v>
          </cell>
          <cell r="B1666" t="str">
            <v>Spojka trubek...SVM32</v>
          </cell>
          <cell r="C1666">
            <v>89.55</v>
          </cell>
          <cell r="D1666">
            <v>100</v>
          </cell>
          <cell r="E1666" t="str">
            <v>KS</v>
          </cell>
          <cell r="F1666">
            <v>8955</v>
          </cell>
        </row>
        <row r="1667">
          <cell r="A1667">
            <v>2047474</v>
          </cell>
          <cell r="B1667" t="str">
            <v>Spojka trubek...SVM40</v>
          </cell>
          <cell r="C1667">
            <v>128</v>
          </cell>
          <cell r="D1667">
            <v>100</v>
          </cell>
          <cell r="E1667" t="str">
            <v>KS</v>
          </cell>
          <cell r="F1667">
            <v>12800</v>
          </cell>
        </row>
        <row r="1668">
          <cell r="A1668">
            <v>2047475</v>
          </cell>
          <cell r="B1668" t="str">
            <v>Spojka trubek...SVM50</v>
          </cell>
          <cell r="C1668">
            <v>173.93</v>
          </cell>
          <cell r="D1668">
            <v>100</v>
          </cell>
          <cell r="E1668" t="str">
            <v>KS</v>
          </cell>
          <cell r="F1668">
            <v>17393</v>
          </cell>
        </row>
        <row r="1669">
          <cell r="A1669">
            <v>2047476</v>
          </cell>
          <cell r="B1669" t="str">
            <v>Spojka trubek...SVM63</v>
          </cell>
          <cell r="C1669">
            <v>315.43</v>
          </cell>
          <cell r="D1669">
            <v>100</v>
          </cell>
          <cell r="E1669" t="str">
            <v>KS</v>
          </cell>
          <cell r="F1669">
            <v>31543</v>
          </cell>
        </row>
        <row r="1670">
          <cell r="A1670">
            <v>2047488</v>
          </cell>
          <cell r="B1670" t="str">
            <v>Trubkový oblouk 90°...SB32</v>
          </cell>
          <cell r="C1670">
            <v>232.71</v>
          </cell>
          <cell r="D1670">
            <v>100</v>
          </cell>
          <cell r="E1670" t="str">
            <v>KS</v>
          </cell>
          <cell r="F1670">
            <v>23271</v>
          </cell>
        </row>
        <row r="1671">
          <cell r="A1671">
            <v>2047489</v>
          </cell>
          <cell r="B1671" t="str">
            <v>Trubkový oblouk 90°...SB40</v>
          </cell>
          <cell r="C1671">
            <v>416.27</v>
          </cell>
          <cell r="D1671">
            <v>100</v>
          </cell>
          <cell r="E1671" t="str">
            <v>KS</v>
          </cell>
          <cell r="F1671">
            <v>41627</v>
          </cell>
        </row>
        <row r="1672">
          <cell r="A1672">
            <v>2047491</v>
          </cell>
          <cell r="B1672" t="str">
            <v>Trubkový oblouk 90°...SB63</v>
          </cell>
          <cell r="C1672">
            <v>1099.3499999999999</v>
          </cell>
          <cell r="D1672">
            <v>100</v>
          </cell>
          <cell r="E1672" t="str">
            <v>KS</v>
          </cell>
          <cell r="F1672">
            <v>109935</v>
          </cell>
        </row>
        <row r="1673">
          <cell r="A1673">
            <v>2047501</v>
          </cell>
          <cell r="B1673" t="str">
            <v>Trubkový oblouk 90°...SBM16</v>
          </cell>
          <cell r="C1673">
            <v>174.44</v>
          </cell>
          <cell r="D1673">
            <v>100</v>
          </cell>
          <cell r="E1673" t="str">
            <v>KS</v>
          </cell>
          <cell r="F1673">
            <v>17444</v>
          </cell>
        </row>
        <row r="1674">
          <cell r="A1674">
            <v>2047502</v>
          </cell>
          <cell r="B1674" t="str">
            <v>Trubkový oblouk 90°...SBM20</v>
          </cell>
          <cell r="C1674">
            <v>189.81</v>
          </cell>
          <cell r="D1674">
            <v>100</v>
          </cell>
          <cell r="E1674" t="str">
            <v>KS</v>
          </cell>
          <cell r="F1674">
            <v>18981</v>
          </cell>
        </row>
        <row r="1675">
          <cell r="A1675">
            <v>2047503</v>
          </cell>
          <cell r="B1675" t="str">
            <v>Trubkový oblouk 90°...SBM25</v>
          </cell>
          <cell r="C1675">
            <v>211.51</v>
          </cell>
          <cell r="D1675">
            <v>100</v>
          </cell>
          <cell r="E1675" t="str">
            <v>KS</v>
          </cell>
          <cell r="F1675">
            <v>21151</v>
          </cell>
        </row>
        <row r="1676">
          <cell r="A1676">
            <v>2047504</v>
          </cell>
          <cell r="B1676" t="str">
            <v>Trubkový oblouk 90°...SBM32</v>
          </cell>
          <cell r="C1676">
            <v>317.68</v>
          </cell>
          <cell r="D1676">
            <v>100</v>
          </cell>
          <cell r="E1676" t="str">
            <v>KS</v>
          </cell>
          <cell r="F1676">
            <v>31768</v>
          </cell>
        </row>
        <row r="1677">
          <cell r="A1677">
            <v>2047505</v>
          </cell>
          <cell r="B1677" t="str">
            <v>Trubkový oblouk 90°...SBM40</v>
          </cell>
          <cell r="C1677">
            <v>474.19</v>
          </cell>
          <cell r="D1677">
            <v>100</v>
          </cell>
          <cell r="E1677" t="str">
            <v>KS</v>
          </cell>
          <cell r="F1677">
            <v>47419</v>
          </cell>
        </row>
        <row r="1678">
          <cell r="A1678">
            <v>2047506</v>
          </cell>
          <cell r="B1678" t="str">
            <v>Trubkový oblouk 90°...SBM50</v>
          </cell>
          <cell r="C1678">
            <v>897.48</v>
          </cell>
          <cell r="D1678">
            <v>100</v>
          </cell>
          <cell r="E1678" t="str">
            <v>KS</v>
          </cell>
          <cell r="F1678">
            <v>89748</v>
          </cell>
        </row>
        <row r="1679">
          <cell r="A1679">
            <v>2047507</v>
          </cell>
          <cell r="B1679" t="str">
            <v>Trubkový oblouk 90°...SBM63</v>
          </cell>
          <cell r="C1679">
            <v>1455.66</v>
          </cell>
          <cell r="D1679">
            <v>100</v>
          </cell>
          <cell r="E1679" t="str">
            <v>KS</v>
          </cell>
          <cell r="F1679">
            <v>145566</v>
          </cell>
        </row>
        <row r="1680">
          <cell r="A1680">
            <v>2047650</v>
          </cell>
          <cell r="B1680" t="str">
            <v>trubka...S16/VA</v>
          </cell>
          <cell r="C1680">
            <v>442.05</v>
          </cell>
          <cell r="D1680">
            <v>100</v>
          </cell>
          <cell r="E1680" t="str">
            <v>M</v>
          </cell>
          <cell r="F1680">
            <v>44205</v>
          </cell>
        </row>
        <row r="1681">
          <cell r="A1681">
            <v>2047651</v>
          </cell>
          <cell r="B1681" t="str">
            <v>....S20/VA</v>
          </cell>
          <cell r="C1681">
            <v>508.32</v>
          </cell>
          <cell r="D1681">
            <v>100</v>
          </cell>
          <cell r="E1681" t="str">
            <v>M</v>
          </cell>
          <cell r="F1681">
            <v>50832</v>
          </cell>
        </row>
        <row r="1682">
          <cell r="A1682">
            <v>2047652</v>
          </cell>
          <cell r="B1682" t="str">
            <v>....S25/VA</v>
          </cell>
          <cell r="C1682">
            <v>657.38</v>
          </cell>
          <cell r="D1682">
            <v>100</v>
          </cell>
          <cell r="E1682" t="str">
            <v>M</v>
          </cell>
          <cell r="F1682">
            <v>65738</v>
          </cell>
        </row>
        <row r="1683">
          <cell r="A1683">
            <v>2047653</v>
          </cell>
          <cell r="B1683" t="str">
            <v>trubka...S32/VA</v>
          </cell>
          <cell r="C1683">
            <v>915.6</v>
          </cell>
          <cell r="D1683">
            <v>100</v>
          </cell>
          <cell r="E1683" t="str">
            <v>M</v>
          </cell>
          <cell r="F1683">
            <v>91560</v>
          </cell>
        </row>
        <row r="1684">
          <cell r="A1684">
            <v>2047654</v>
          </cell>
          <cell r="B1684" t="str">
            <v>trubka...S40/VA</v>
          </cell>
          <cell r="C1684">
            <v>1047.9000000000001</v>
          </cell>
          <cell r="D1684">
            <v>100</v>
          </cell>
          <cell r="E1684" t="str">
            <v>M</v>
          </cell>
          <cell r="F1684">
            <v>104790</v>
          </cell>
        </row>
        <row r="1685">
          <cell r="A1685">
            <v>2047657</v>
          </cell>
          <cell r="B1685" t="str">
            <v>Trubka...SM16/VA</v>
          </cell>
          <cell r="C1685">
            <v>620.54999999999995</v>
          </cell>
          <cell r="D1685">
            <v>100</v>
          </cell>
          <cell r="E1685" t="str">
            <v>M</v>
          </cell>
          <cell r="F1685">
            <v>62055</v>
          </cell>
        </row>
        <row r="1686">
          <cell r="A1686">
            <v>2047658</v>
          </cell>
          <cell r="B1686" t="str">
            <v>trubka...SM20/VA</v>
          </cell>
          <cell r="C1686">
            <v>70875</v>
          </cell>
          <cell r="D1686">
            <v>1</v>
          </cell>
          <cell r="E1686" t="str">
            <v>M</v>
          </cell>
          <cell r="F1686">
            <v>70875</v>
          </cell>
        </row>
        <row r="1687">
          <cell r="A1687">
            <v>2047660</v>
          </cell>
          <cell r="B1687" t="str">
            <v>Trubka se závity...SM25/VA</v>
          </cell>
          <cell r="C1687">
            <v>873.33</v>
          </cell>
          <cell r="D1687">
            <v>100</v>
          </cell>
          <cell r="E1687" t="str">
            <v>M</v>
          </cell>
          <cell r="F1687">
            <v>87333</v>
          </cell>
        </row>
        <row r="1688">
          <cell r="A1688">
            <v>2047661</v>
          </cell>
          <cell r="B1688" t="str">
            <v>trubka...SM32/VA</v>
          </cell>
          <cell r="C1688">
            <v>1207.5</v>
          </cell>
          <cell r="D1688">
            <v>100</v>
          </cell>
          <cell r="E1688" t="str">
            <v>M</v>
          </cell>
          <cell r="F1688">
            <v>120750</v>
          </cell>
        </row>
        <row r="1689">
          <cell r="A1689">
            <v>2047662</v>
          </cell>
          <cell r="B1689" t="str">
            <v>trubka...SM40/VA</v>
          </cell>
          <cell r="C1689">
            <v>1720.95</v>
          </cell>
          <cell r="D1689">
            <v>100</v>
          </cell>
          <cell r="E1689" t="str">
            <v>M</v>
          </cell>
          <cell r="F1689">
            <v>172095</v>
          </cell>
        </row>
        <row r="1690">
          <cell r="A1690">
            <v>2047673</v>
          </cell>
          <cell r="B1690" t="str">
            <v>Spojka trubky...SVM16/VA</v>
          </cell>
          <cell r="C1690">
            <v>85.05</v>
          </cell>
          <cell r="D1690">
            <v>100</v>
          </cell>
          <cell r="E1690" t="str">
            <v>KS</v>
          </cell>
          <cell r="F1690">
            <v>8505</v>
          </cell>
        </row>
        <row r="1691">
          <cell r="A1691">
            <v>2047674</v>
          </cell>
          <cell r="B1691" t="str">
            <v>....SVM20/VA</v>
          </cell>
          <cell r="C1691">
            <v>83.21</v>
          </cell>
          <cell r="D1691">
            <v>100</v>
          </cell>
          <cell r="E1691" t="str">
            <v>KS</v>
          </cell>
          <cell r="F1691">
            <v>8321</v>
          </cell>
        </row>
        <row r="1692">
          <cell r="A1692">
            <v>2047676</v>
          </cell>
          <cell r="B1692" t="str">
            <v>....SVM25/VA</v>
          </cell>
          <cell r="C1692">
            <v>103.74</v>
          </cell>
          <cell r="D1692">
            <v>100</v>
          </cell>
          <cell r="E1692" t="str">
            <v>KS</v>
          </cell>
          <cell r="F1692">
            <v>10374</v>
          </cell>
        </row>
        <row r="1693">
          <cell r="A1693">
            <v>2047677</v>
          </cell>
          <cell r="B1693" t="str">
            <v>Spojka trubky...SVM32/VA</v>
          </cell>
          <cell r="C1693">
            <v>141.75</v>
          </cell>
          <cell r="D1693">
            <v>100</v>
          </cell>
          <cell r="E1693" t="str">
            <v>KS</v>
          </cell>
          <cell r="F1693">
            <v>14175</v>
          </cell>
        </row>
        <row r="1694">
          <cell r="A1694">
            <v>2047678</v>
          </cell>
          <cell r="B1694" t="str">
            <v>Spojka trubky...SVM40/VA</v>
          </cell>
          <cell r="C1694">
            <v>242.55</v>
          </cell>
          <cell r="D1694">
            <v>100</v>
          </cell>
          <cell r="E1694" t="str">
            <v>KS</v>
          </cell>
          <cell r="F1694">
            <v>24255</v>
          </cell>
        </row>
        <row r="1695">
          <cell r="A1695">
            <v>2047693</v>
          </cell>
          <cell r="B1695" t="str">
            <v>Oblouk 90 se závity a spojovací...SBM25/VA</v>
          </cell>
          <cell r="C1695">
            <v>574.66</v>
          </cell>
          <cell r="D1695">
            <v>100</v>
          </cell>
          <cell r="E1695" t="str">
            <v>KS</v>
          </cell>
          <cell r="F1695">
            <v>57466</v>
          </cell>
        </row>
        <row r="1696">
          <cell r="A1696">
            <v>2047810</v>
          </cell>
          <cell r="B1696" t="str">
            <v>Koncovka...129/M16</v>
          </cell>
          <cell r="C1696">
            <v>7.31</v>
          </cell>
          <cell r="D1696">
            <v>100</v>
          </cell>
          <cell r="E1696" t="str">
            <v>KS</v>
          </cell>
          <cell r="F1696">
            <v>731</v>
          </cell>
        </row>
        <row r="1697">
          <cell r="A1697">
            <v>2047829</v>
          </cell>
          <cell r="B1697" t="str">
            <v>Koncovka...129/M20</v>
          </cell>
          <cell r="C1697">
            <v>11.61</v>
          </cell>
          <cell r="D1697">
            <v>100</v>
          </cell>
          <cell r="E1697" t="str">
            <v>KS</v>
          </cell>
          <cell r="F1697">
            <v>1161</v>
          </cell>
        </row>
        <row r="1698">
          <cell r="A1698">
            <v>2047837</v>
          </cell>
          <cell r="B1698" t="str">
            <v>Koncovka...129/M25</v>
          </cell>
          <cell r="C1698">
            <v>15.27</v>
          </cell>
          <cell r="D1698">
            <v>100</v>
          </cell>
          <cell r="E1698" t="str">
            <v>KS</v>
          </cell>
          <cell r="F1698">
            <v>1527</v>
          </cell>
        </row>
        <row r="1699">
          <cell r="A1699">
            <v>2047853</v>
          </cell>
          <cell r="B1699" t="str">
            <v>Koncovka...129/M32</v>
          </cell>
          <cell r="C1699">
            <v>17.850000000000001</v>
          </cell>
          <cell r="D1699">
            <v>100</v>
          </cell>
          <cell r="E1699" t="str">
            <v>KS</v>
          </cell>
          <cell r="F1699">
            <v>1785</v>
          </cell>
        </row>
        <row r="1700">
          <cell r="A1700">
            <v>2047861</v>
          </cell>
          <cell r="B1700" t="str">
            <v>Koncovka...129/M40</v>
          </cell>
          <cell r="C1700">
            <v>29.48</v>
          </cell>
          <cell r="D1700">
            <v>100</v>
          </cell>
          <cell r="E1700" t="str">
            <v>KS</v>
          </cell>
          <cell r="F1700">
            <v>2948</v>
          </cell>
        </row>
        <row r="1701">
          <cell r="A1701">
            <v>2047888</v>
          </cell>
          <cell r="B1701" t="str">
            <v>Koncovka...129/M50</v>
          </cell>
          <cell r="C1701">
            <v>42.57</v>
          </cell>
          <cell r="D1701">
            <v>100</v>
          </cell>
          <cell r="E1701" t="str">
            <v>KS</v>
          </cell>
          <cell r="F1701">
            <v>4257</v>
          </cell>
        </row>
        <row r="1702">
          <cell r="A1702">
            <v>2047896</v>
          </cell>
          <cell r="B1702" t="str">
            <v>Koncovka...129/M63</v>
          </cell>
          <cell r="C1702">
            <v>57.37</v>
          </cell>
          <cell r="D1702">
            <v>100</v>
          </cell>
          <cell r="E1702" t="str">
            <v>KS</v>
          </cell>
          <cell r="F1702">
            <v>5737</v>
          </cell>
        </row>
        <row r="1703">
          <cell r="A1703">
            <v>2047934</v>
          </cell>
          <cell r="B1703" t="str">
            <v>Koncovka...129/M16SW</v>
          </cell>
          <cell r="C1703">
            <v>7.31</v>
          </cell>
          <cell r="D1703">
            <v>100</v>
          </cell>
          <cell r="E1703" t="str">
            <v>KS</v>
          </cell>
          <cell r="F1703">
            <v>731</v>
          </cell>
        </row>
        <row r="1704">
          <cell r="A1704">
            <v>2047942</v>
          </cell>
          <cell r="B1704" t="str">
            <v>Koncovka...129/M20SW</v>
          </cell>
          <cell r="C1704">
            <v>11.61</v>
          </cell>
          <cell r="D1704">
            <v>100</v>
          </cell>
          <cell r="E1704" t="str">
            <v>KS</v>
          </cell>
          <cell r="F1704">
            <v>1161</v>
          </cell>
        </row>
        <row r="1705">
          <cell r="A1705">
            <v>2047950</v>
          </cell>
          <cell r="B1705" t="str">
            <v>Koncovka...129/M25SW</v>
          </cell>
          <cell r="C1705">
            <v>15.27</v>
          </cell>
          <cell r="D1705">
            <v>100</v>
          </cell>
          <cell r="E1705" t="str">
            <v>KS</v>
          </cell>
          <cell r="F1705">
            <v>1527</v>
          </cell>
        </row>
        <row r="1706">
          <cell r="A1706">
            <v>2047969</v>
          </cell>
          <cell r="B1706" t="str">
            <v>Koncovka...129/M32SW</v>
          </cell>
          <cell r="C1706">
            <v>18.489999999999998</v>
          </cell>
          <cell r="D1706">
            <v>100</v>
          </cell>
          <cell r="E1706" t="str">
            <v>KS</v>
          </cell>
          <cell r="F1706">
            <v>1849</v>
          </cell>
        </row>
        <row r="1707">
          <cell r="A1707">
            <v>2047977</v>
          </cell>
          <cell r="B1707" t="str">
            <v>Koncovka...129/M40SW</v>
          </cell>
          <cell r="C1707">
            <v>29.8</v>
          </cell>
          <cell r="D1707">
            <v>100</v>
          </cell>
          <cell r="E1707" t="str">
            <v>KS</v>
          </cell>
          <cell r="F1707">
            <v>2980</v>
          </cell>
        </row>
        <row r="1708">
          <cell r="A1708">
            <v>2047985</v>
          </cell>
          <cell r="B1708" t="str">
            <v>Koncovka...129/M50SW</v>
          </cell>
          <cell r="C1708">
            <v>42.57</v>
          </cell>
          <cell r="D1708">
            <v>100</v>
          </cell>
          <cell r="E1708" t="str">
            <v>KS</v>
          </cell>
          <cell r="F1708">
            <v>4257</v>
          </cell>
        </row>
        <row r="1709">
          <cell r="A1709">
            <v>2047993</v>
          </cell>
          <cell r="B1709" t="str">
            <v>Koncovka...129/M63SW</v>
          </cell>
          <cell r="C1709">
            <v>57.37</v>
          </cell>
          <cell r="D1709">
            <v>100</v>
          </cell>
          <cell r="E1709" t="str">
            <v>KS</v>
          </cell>
          <cell r="F1709">
            <v>5737</v>
          </cell>
        </row>
        <row r="1710">
          <cell r="A1710">
            <v>2048078</v>
          </cell>
          <cell r="B1710" t="str">
            <v>Pojistná matice...116/ 7 PA</v>
          </cell>
          <cell r="C1710">
            <v>3.06</v>
          </cell>
          <cell r="D1710">
            <v>100</v>
          </cell>
          <cell r="E1710" t="str">
            <v>KS</v>
          </cell>
          <cell r="F1710">
            <v>306</v>
          </cell>
        </row>
        <row r="1711">
          <cell r="A1711">
            <v>2048094</v>
          </cell>
          <cell r="B1711" t="str">
            <v>Pojistná matice...116/ 9 PA</v>
          </cell>
          <cell r="C1711">
            <v>2.33</v>
          </cell>
          <cell r="D1711">
            <v>100</v>
          </cell>
          <cell r="E1711" t="str">
            <v>KS</v>
          </cell>
          <cell r="F1711">
            <v>233</v>
          </cell>
        </row>
        <row r="1712">
          <cell r="A1712">
            <v>2048116</v>
          </cell>
          <cell r="B1712" t="str">
            <v>Pojistná matice...116/11 PA</v>
          </cell>
          <cell r="C1712">
            <v>2.33</v>
          </cell>
          <cell r="D1712">
            <v>100</v>
          </cell>
          <cell r="E1712" t="str">
            <v>KS</v>
          </cell>
          <cell r="F1712">
            <v>233</v>
          </cell>
        </row>
        <row r="1713">
          <cell r="A1713">
            <v>2048132</v>
          </cell>
          <cell r="B1713" t="str">
            <v>Pojistná matice...116/13 PA</v>
          </cell>
          <cell r="C1713">
            <v>2.64</v>
          </cell>
          <cell r="D1713">
            <v>100</v>
          </cell>
          <cell r="E1713" t="str">
            <v>KS</v>
          </cell>
          <cell r="F1713">
            <v>264</v>
          </cell>
        </row>
        <row r="1714">
          <cell r="A1714">
            <v>2048167</v>
          </cell>
          <cell r="B1714" t="str">
            <v>Pojistná matice...116/16 PA</v>
          </cell>
          <cell r="C1714">
            <v>3.11</v>
          </cell>
          <cell r="D1714">
            <v>100</v>
          </cell>
          <cell r="E1714" t="str">
            <v>KS</v>
          </cell>
          <cell r="F1714">
            <v>311</v>
          </cell>
        </row>
        <row r="1715">
          <cell r="A1715">
            <v>2048221</v>
          </cell>
          <cell r="B1715" t="str">
            <v>Pojistná matice...116/21 PA</v>
          </cell>
          <cell r="C1715">
            <v>4.5599999999999996</v>
          </cell>
          <cell r="D1715">
            <v>100</v>
          </cell>
          <cell r="E1715" t="str">
            <v>KS</v>
          </cell>
          <cell r="F1715">
            <v>456</v>
          </cell>
        </row>
        <row r="1716">
          <cell r="A1716">
            <v>2048299</v>
          </cell>
          <cell r="B1716" t="str">
            <v>Pojistná matice...116/29 PA</v>
          </cell>
          <cell r="C1716">
            <v>6.36</v>
          </cell>
          <cell r="D1716">
            <v>100</v>
          </cell>
          <cell r="E1716" t="str">
            <v>KS</v>
          </cell>
          <cell r="F1716">
            <v>636</v>
          </cell>
        </row>
        <row r="1717">
          <cell r="A1717">
            <v>2048361</v>
          </cell>
          <cell r="B1717" t="str">
            <v>Pojistná matice...116/36 PA</v>
          </cell>
          <cell r="C1717">
            <v>14.36</v>
          </cell>
          <cell r="D1717">
            <v>100</v>
          </cell>
          <cell r="E1717" t="str">
            <v>KS</v>
          </cell>
          <cell r="F1717">
            <v>1436</v>
          </cell>
        </row>
        <row r="1718">
          <cell r="A1718">
            <v>2048426</v>
          </cell>
          <cell r="B1718" t="str">
            <v>Pojistná matice...116/42 PA</v>
          </cell>
          <cell r="C1718">
            <v>19.53</v>
          </cell>
          <cell r="D1718">
            <v>100</v>
          </cell>
          <cell r="E1718" t="str">
            <v>KS</v>
          </cell>
          <cell r="F1718">
            <v>1953</v>
          </cell>
        </row>
        <row r="1719">
          <cell r="A1719">
            <v>2048485</v>
          </cell>
          <cell r="B1719" t="str">
            <v>Pojistná matice...116/48 PA</v>
          </cell>
          <cell r="C1719">
            <v>20.09</v>
          </cell>
          <cell r="D1719">
            <v>100</v>
          </cell>
          <cell r="E1719" t="str">
            <v>KS</v>
          </cell>
          <cell r="F1719">
            <v>2009</v>
          </cell>
        </row>
        <row r="1720">
          <cell r="A1720">
            <v>2048752</v>
          </cell>
          <cell r="B1720" t="str">
            <v>Pojistná matice...116 M12PA</v>
          </cell>
          <cell r="C1720">
            <v>3.21</v>
          </cell>
          <cell r="D1720">
            <v>100</v>
          </cell>
          <cell r="E1720" t="str">
            <v>KS</v>
          </cell>
          <cell r="F1720">
            <v>321</v>
          </cell>
        </row>
        <row r="1721">
          <cell r="A1721">
            <v>2048760</v>
          </cell>
          <cell r="B1721" t="str">
            <v>Pojistná matice...116 M16PA</v>
          </cell>
          <cell r="C1721">
            <v>4.25</v>
          </cell>
          <cell r="D1721">
            <v>100</v>
          </cell>
          <cell r="E1721" t="str">
            <v>KS</v>
          </cell>
          <cell r="F1721">
            <v>425</v>
          </cell>
        </row>
        <row r="1722">
          <cell r="A1722">
            <v>2048779</v>
          </cell>
          <cell r="B1722" t="str">
            <v>Pojistná matice...116 M20PA</v>
          </cell>
          <cell r="C1722">
            <v>5.46</v>
          </cell>
          <cell r="D1722">
            <v>100</v>
          </cell>
          <cell r="E1722" t="str">
            <v>KS</v>
          </cell>
          <cell r="F1722">
            <v>546</v>
          </cell>
        </row>
        <row r="1723">
          <cell r="A1723">
            <v>2048787</v>
          </cell>
          <cell r="B1723" t="str">
            <v>Pojistná matice...116 M25PA</v>
          </cell>
          <cell r="C1723">
            <v>6.64</v>
          </cell>
          <cell r="D1723">
            <v>100</v>
          </cell>
          <cell r="E1723" t="str">
            <v>KS</v>
          </cell>
          <cell r="F1723">
            <v>664</v>
          </cell>
        </row>
        <row r="1724">
          <cell r="A1724">
            <v>2048795</v>
          </cell>
          <cell r="B1724" t="str">
            <v>Pojistná matice...116 M32PA</v>
          </cell>
          <cell r="C1724">
            <v>15.22</v>
          </cell>
          <cell r="D1724">
            <v>100</v>
          </cell>
          <cell r="E1724" t="str">
            <v>KS</v>
          </cell>
          <cell r="F1724">
            <v>1522</v>
          </cell>
        </row>
        <row r="1725">
          <cell r="A1725">
            <v>2048809</v>
          </cell>
          <cell r="B1725" t="str">
            <v>Pojistná matice...116 M40PA</v>
          </cell>
          <cell r="C1725">
            <v>19.5</v>
          </cell>
          <cell r="D1725">
            <v>100</v>
          </cell>
          <cell r="E1725" t="str">
            <v>KS</v>
          </cell>
          <cell r="F1725">
            <v>1950</v>
          </cell>
        </row>
        <row r="1726">
          <cell r="A1726">
            <v>2048817</v>
          </cell>
          <cell r="B1726" t="str">
            <v>Pojistná matice...116 M50PA</v>
          </cell>
          <cell r="C1726">
            <v>38.979999999999997</v>
          </cell>
          <cell r="D1726">
            <v>100</v>
          </cell>
          <cell r="E1726" t="str">
            <v>KS</v>
          </cell>
          <cell r="F1726">
            <v>3898</v>
          </cell>
        </row>
        <row r="1727">
          <cell r="A1727">
            <v>2048825</v>
          </cell>
          <cell r="B1727" t="str">
            <v>Pojistná matice...116 M63PA</v>
          </cell>
          <cell r="C1727">
            <v>50.93</v>
          </cell>
          <cell r="D1727">
            <v>100</v>
          </cell>
          <cell r="E1727" t="str">
            <v>KS</v>
          </cell>
          <cell r="F1727">
            <v>5093</v>
          </cell>
        </row>
        <row r="1728">
          <cell r="A1728">
            <v>2048906</v>
          </cell>
          <cell r="B1728" t="str">
            <v>Pojistná matice...116 M12PA</v>
          </cell>
          <cell r="C1728">
            <v>2.89</v>
          </cell>
          <cell r="D1728">
            <v>100</v>
          </cell>
          <cell r="E1728" t="str">
            <v>KS</v>
          </cell>
          <cell r="F1728">
            <v>289</v>
          </cell>
        </row>
        <row r="1729">
          <cell r="A1729">
            <v>2048914</v>
          </cell>
          <cell r="B1729" t="str">
            <v>Pojistná matice...116 M16PA</v>
          </cell>
          <cell r="C1729">
            <v>4.25</v>
          </cell>
          <cell r="D1729">
            <v>100</v>
          </cell>
          <cell r="E1729" t="str">
            <v>KS</v>
          </cell>
          <cell r="F1729">
            <v>425</v>
          </cell>
        </row>
        <row r="1730">
          <cell r="A1730">
            <v>2048922</v>
          </cell>
          <cell r="B1730" t="str">
            <v>Pojistná matice...116 M20PA</v>
          </cell>
          <cell r="C1730">
            <v>5.46</v>
          </cell>
          <cell r="D1730">
            <v>100</v>
          </cell>
          <cell r="E1730" t="str">
            <v>KS</v>
          </cell>
          <cell r="F1730">
            <v>546</v>
          </cell>
        </row>
        <row r="1731">
          <cell r="A1731">
            <v>2048930</v>
          </cell>
          <cell r="B1731" t="str">
            <v>Pojistná matice...116 M25PA</v>
          </cell>
          <cell r="C1731">
            <v>6.77</v>
          </cell>
          <cell r="D1731">
            <v>100</v>
          </cell>
          <cell r="E1731" t="str">
            <v>KS</v>
          </cell>
          <cell r="F1731">
            <v>677</v>
          </cell>
        </row>
        <row r="1732">
          <cell r="A1732">
            <v>2048949</v>
          </cell>
          <cell r="B1732" t="str">
            <v>Pojistná matice...116 M32PA</v>
          </cell>
          <cell r="C1732">
            <v>13.15</v>
          </cell>
          <cell r="D1732">
            <v>100</v>
          </cell>
          <cell r="E1732" t="str">
            <v>KS</v>
          </cell>
          <cell r="F1732">
            <v>1315</v>
          </cell>
        </row>
        <row r="1733">
          <cell r="A1733">
            <v>2048957</v>
          </cell>
          <cell r="B1733" t="str">
            <v>Pojistná matice...116 M40PA</v>
          </cell>
          <cell r="C1733">
            <v>19.5</v>
          </cell>
          <cell r="D1733">
            <v>100</v>
          </cell>
          <cell r="E1733" t="str">
            <v>KS</v>
          </cell>
          <cell r="F1733">
            <v>1950</v>
          </cell>
        </row>
        <row r="1734">
          <cell r="A1734">
            <v>2048965</v>
          </cell>
          <cell r="B1734" t="str">
            <v>Pojistná matice...116 M50PA</v>
          </cell>
          <cell r="C1734">
            <v>38.979999999999997</v>
          </cell>
          <cell r="D1734">
            <v>100</v>
          </cell>
          <cell r="E1734" t="str">
            <v>KS</v>
          </cell>
          <cell r="F1734">
            <v>3898</v>
          </cell>
        </row>
        <row r="1735">
          <cell r="A1735">
            <v>2048973</v>
          </cell>
          <cell r="B1735" t="str">
            <v>Pojistná matice...116 M63PA</v>
          </cell>
          <cell r="C1735">
            <v>50.93</v>
          </cell>
          <cell r="D1735">
            <v>100</v>
          </cell>
          <cell r="E1735" t="str">
            <v>KS</v>
          </cell>
          <cell r="F1735">
            <v>5093</v>
          </cell>
        </row>
        <row r="1736">
          <cell r="A1736">
            <v>2049066</v>
          </cell>
          <cell r="B1736" t="str">
            <v>Pojistná matice...116 M12PA</v>
          </cell>
          <cell r="C1736">
            <v>4.12</v>
          </cell>
          <cell r="D1736">
            <v>100</v>
          </cell>
          <cell r="E1736" t="str">
            <v>KS</v>
          </cell>
          <cell r="F1736">
            <v>412</v>
          </cell>
        </row>
        <row r="1737">
          <cell r="A1737">
            <v>2049074</v>
          </cell>
          <cell r="B1737" t="str">
            <v>Pojistná matice...116 M16PA</v>
          </cell>
          <cell r="C1737">
            <v>3.27</v>
          </cell>
          <cell r="D1737">
            <v>100</v>
          </cell>
          <cell r="E1737" t="str">
            <v>KS</v>
          </cell>
          <cell r="F1737">
            <v>327</v>
          </cell>
        </row>
        <row r="1738">
          <cell r="A1738">
            <v>2049082</v>
          </cell>
          <cell r="B1738" t="str">
            <v>Pojistná matice...116 M20PA</v>
          </cell>
          <cell r="C1738">
            <v>4.04</v>
          </cell>
          <cell r="D1738">
            <v>100</v>
          </cell>
          <cell r="E1738" t="str">
            <v>KS</v>
          </cell>
          <cell r="F1738">
            <v>404</v>
          </cell>
        </row>
        <row r="1739">
          <cell r="A1739">
            <v>2049090</v>
          </cell>
          <cell r="B1739" t="str">
            <v>Pojistná matice...116 M25PA</v>
          </cell>
          <cell r="C1739">
            <v>4.91</v>
          </cell>
          <cell r="D1739">
            <v>100</v>
          </cell>
          <cell r="E1739" t="str">
            <v>KS</v>
          </cell>
          <cell r="F1739">
            <v>491</v>
          </cell>
        </row>
        <row r="1740">
          <cell r="A1740">
            <v>2049104</v>
          </cell>
          <cell r="B1740" t="str">
            <v>Pojistná matice...116 M32PA</v>
          </cell>
          <cell r="C1740">
            <v>9.58</v>
          </cell>
          <cell r="D1740">
            <v>100</v>
          </cell>
          <cell r="E1740" t="str">
            <v>KS</v>
          </cell>
          <cell r="F1740">
            <v>958</v>
          </cell>
        </row>
        <row r="1741">
          <cell r="A1741">
            <v>2049112</v>
          </cell>
          <cell r="B1741" t="str">
            <v>Pojistná matice...116 M40PA</v>
          </cell>
          <cell r="C1741">
            <v>14.98</v>
          </cell>
          <cell r="D1741">
            <v>100</v>
          </cell>
          <cell r="E1741" t="str">
            <v>KS</v>
          </cell>
          <cell r="F1741">
            <v>1498</v>
          </cell>
        </row>
        <row r="1742">
          <cell r="A1742">
            <v>2049120</v>
          </cell>
          <cell r="B1742" t="str">
            <v>Pojistná matice...116 M50PA</v>
          </cell>
          <cell r="C1742">
            <v>29.42</v>
          </cell>
          <cell r="D1742">
            <v>100</v>
          </cell>
          <cell r="E1742" t="str">
            <v>KS</v>
          </cell>
          <cell r="F1742">
            <v>2942</v>
          </cell>
        </row>
        <row r="1743">
          <cell r="A1743">
            <v>2049139</v>
          </cell>
          <cell r="B1743" t="str">
            <v>Pojistná matice...116 M63PA</v>
          </cell>
          <cell r="C1743">
            <v>34.56</v>
          </cell>
          <cell r="D1743">
            <v>100</v>
          </cell>
          <cell r="E1743" t="str">
            <v>KS</v>
          </cell>
          <cell r="F1743">
            <v>3456</v>
          </cell>
        </row>
        <row r="1744">
          <cell r="A1744">
            <v>2049503</v>
          </cell>
          <cell r="B1744" t="str">
            <v>Pojistná matice...116/M12</v>
          </cell>
          <cell r="C1744">
            <v>4.12</v>
          </cell>
          <cell r="D1744">
            <v>100</v>
          </cell>
          <cell r="E1744" t="str">
            <v>KS</v>
          </cell>
          <cell r="F1744">
            <v>412</v>
          </cell>
        </row>
        <row r="1745">
          <cell r="A1745">
            <v>2049511</v>
          </cell>
          <cell r="B1745" t="str">
            <v>Pojistná matice...116/M16</v>
          </cell>
          <cell r="C1745">
            <v>5.26</v>
          </cell>
          <cell r="D1745">
            <v>100</v>
          </cell>
          <cell r="E1745" t="str">
            <v>KS</v>
          </cell>
          <cell r="F1745">
            <v>526</v>
          </cell>
        </row>
        <row r="1746">
          <cell r="A1746">
            <v>2049538</v>
          </cell>
          <cell r="B1746" t="str">
            <v>Pojistná matice...116/M20</v>
          </cell>
          <cell r="C1746">
            <v>5.76</v>
          </cell>
          <cell r="D1746">
            <v>100</v>
          </cell>
          <cell r="E1746" t="str">
            <v>KS</v>
          </cell>
          <cell r="F1746">
            <v>576</v>
          </cell>
        </row>
        <row r="1747">
          <cell r="A1747">
            <v>2049546</v>
          </cell>
          <cell r="B1747" t="str">
            <v>Pojistná matice...116/M25</v>
          </cell>
          <cell r="C1747">
            <v>7.19</v>
          </cell>
          <cell r="D1747">
            <v>100</v>
          </cell>
          <cell r="E1747" t="str">
            <v>KS</v>
          </cell>
          <cell r="F1747">
            <v>719</v>
          </cell>
        </row>
        <row r="1748">
          <cell r="A1748">
            <v>2049554</v>
          </cell>
          <cell r="B1748" t="str">
            <v>Pojistná matice...116/M32</v>
          </cell>
          <cell r="C1748">
            <v>11.92</v>
          </cell>
          <cell r="D1748">
            <v>100</v>
          </cell>
          <cell r="E1748" t="str">
            <v>KS</v>
          </cell>
          <cell r="F1748">
            <v>1192</v>
          </cell>
        </row>
        <row r="1749">
          <cell r="A1749">
            <v>2049562</v>
          </cell>
          <cell r="B1749" t="str">
            <v>Pojistná matice...116/M40</v>
          </cell>
          <cell r="C1749">
            <v>12.12</v>
          </cell>
          <cell r="D1749">
            <v>100</v>
          </cell>
          <cell r="E1749" t="str">
            <v>KS</v>
          </cell>
          <cell r="F1749">
            <v>1212</v>
          </cell>
        </row>
        <row r="1750">
          <cell r="A1750">
            <v>2049570</v>
          </cell>
          <cell r="B1750" t="str">
            <v>Pojistná matice...116/M50</v>
          </cell>
          <cell r="C1750">
            <v>35.28</v>
          </cell>
          <cell r="D1750">
            <v>100</v>
          </cell>
          <cell r="E1750" t="str">
            <v>KS</v>
          </cell>
          <cell r="F1750">
            <v>3528</v>
          </cell>
        </row>
        <row r="1751">
          <cell r="A1751">
            <v>2049589</v>
          </cell>
          <cell r="B1751" t="str">
            <v>Pojistná matice...116/M63</v>
          </cell>
          <cell r="C1751">
            <v>39.69</v>
          </cell>
          <cell r="D1751">
            <v>100</v>
          </cell>
          <cell r="E1751" t="str">
            <v>KS</v>
          </cell>
          <cell r="F1751">
            <v>3969</v>
          </cell>
        </row>
        <row r="1752">
          <cell r="A1752">
            <v>2050005</v>
          </cell>
          <cell r="B1752" t="str">
            <v>Kabelová vývodka EX...VTECEX 7</v>
          </cell>
          <cell r="C1752">
            <v>15.27</v>
          </cell>
          <cell r="D1752">
            <v>100</v>
          </cell>
          <cell r="E1752" t="str">
            <v>KS</v>
          </cell>
          <cell r="F1752">
            <v>1527</v>
          </cell>
        </row>
        <row r="1753">
          <cell r="A1753">
            <v>2050013</v>
          </cell>
          <cell r="B1753" t="str">
            <v>Kabelová vývodka EX...VTECEX 9</v>
          </cell>
          <cell r="C1753">
            <v>17.57</v>
          </cell>
          <cell r="D1753">
            <v>100</v>
          </cell>
          <cell r="E1753" t="str">
            <v>KS</v>
          </cell>
          <cell r="F1753">
            <v>1757</v>
          </cell>
        </row>
        <row r="1754">
          <cell r="A1754">
            <v>2050021</v>
          </cell>
          <cell r="B1754" t="str">
            <v>Kabelová vývodka EX...VTECEX 11</v>
          </cell>
          <cell r="C1754">
            <v>21.25</v>
          </cell>
          <cell r="D1754">
            <v>100</v>
          </cell>
          <cell r="E1754" t="str">
            <v>KS</v>
          </cell>
          <cell r="F1754">
            <v>2125</v>
          </cell>
        </row>
        <row r="1755">
          <cell r="A1755">
            <v>2050048</v>
          </cell>
          <cell r="B1755" t="str">
            <v>Kabelová vývodka EX...VTECEX 13</v>
          </cell>
          <cell r="C1755">
            <v>24.6</v>
          </cell>
          <cell r="D1755">
            <v>100</v>
          </cell>
          <cell r="E1755" t="str">
            <v>KS</v>
          </cell>
          <cell r="F1755">
            <v>2460</v>
          </cell>
        </row>
        <row r="1756">
          <cell r="A1756">
            <v>2050056</v>
          </cell>
          <cell r="B1756" t="str">
            <v>Kabelová vývodka EX...VTECEX 16</v>
          </cell>
          <cell r="C1756">
            <v>29.4</v>
          </cell>
          <cell r="D1756">
            <v>100</v>
          </cell>
          <cell r="E1756" t="str">
            <v>KS</v>
          </cell>
          <cell r="F1756">
            <v>2940</v>
          </cell>
        </row>
        <row r="1757">
          <cell r="A1757">
            <v>2050064</v>
          </cell>
          <cell r="B1757" t="str">
            <v>Kabelová vývodka EX...VTECEX 21</v>
          </cell>
          <cell r="C1757">
            <v>46.34</v>
          </cell>
          <cell r="D1757">
            <v>100</v>
          </cell>
          <cell r="E1757" t="str">
            <v>KS</v>
          </cell>
          <cell r="F1757">
            <v>4634</v>
          </cell>
        </row>
        <row r="1758">
          <cell r="A1758">
            <v>2050072</v>
          </cell>
          <cell r="B1758" t="str">
            <v>Kabelová vývodka EX...VTECEX 29</v>
          </cell>
          <cell r="C1758">
            <v>77.91</v>
          </cell>
          <cell r="D1758">
            <v>100</v>
          </cell>
          <cell r="E1758" t="str">
            <v>KS</v>
          </cell>
          <cell r="F1758">
            <v>7791</v>
          </cell>
        </row>
        <row r="1759">
          <cell r="A1759">
            <v>2050080</v>
          </cell>
          <cell r="B1759" t="str">
            <v>Kabelová vývodka EX...VTECEX 36</v>
          </cell>
          <cell r="C1759">
            <v>167.74</v>
          </cell>
          <cell r="D1759">
            <v>100</v>
          </cell>
          <cell r="E1759" t="str">
            <v>KS</v>
          </cell>
          <cell r="F1759">
            <v>16774</v>
          </cell>
        </row>
        <row r="1760">
          <cell r="A1760">
            <v>2050099</v>
          </cell>
          <cell r="B1760" t="str">
            <v>Kabelová vývodka EX...VTECEX 42</v>
          </cell>
          <cell r="C1760">
            <v>295.18</v>
          </cell>
          <cell r="D1760">
            <v>100</v>
          </cell>
          <cell r="E1760" t="str">
            <v>KS</v>
          </cell>
          <cell r="F1760">
            <v>29518</v>
          </cell>
        </row>
        <row r="1761">
          <cell r="A1761">
            <v>2050102</v>
          </cell>
          <cell r="B1761" t="str">
            <v>Kabelová vývodka EX...VTECEX 48</v>
          </cell>
          <cell r="C1761">
            <v>320.61</v>
          </cell>
          <cell r="D1761">
            <v>100</v>
          </cell>
          <cell r="E1761" t="str">
            <v>KS</v>
          </cell>
          <cell r="F1761">
            <v>32061</v>
          </cell>
        </row>
        <row r="1762">
          <cell r="A1762">
            <v>2050145</v>
          </cell>
          <cell r="B1762" t="str">
            <v>Kabelová vývodka EX...VTECEXL9</v>
          </cell>
          <cell r="C1762">
            <v>20.32</v>
          </cell>
          <cell r="D1762">
            <v>100</v>
          </cell>
          <cell r="E1762" t="str">
            <v>KS</v>
          </cell>
          <cell r="F1762">
            <v>2032</v>
          </cell>
        </row>
        <row r="1763">
          <cell r="A1763">
            <v>2050153</v>
          </cell>
          <cell r="B1763" t="str">
            <v>Kabelová vývodka EX...VTECEXL11</v>
          </cell>
          <cell r="C1763">
            <v>20.399999999999999</v>
          </cell>
          <cell r="D1763">
            <v>100</v>
          </cell>
          <cell r="E1763" t="str">
            <v>KS</v>
          </cell>
          <cell r="F1763">
            <v>2040</v>
          </cell>
        </row>
        <row r="1764">
          <cell r="A1764">
            <v>2050161</v>
          </cell>
          <cell r="B1764" t="str">
            <v>Kabelová vývodka EX...VTECEXL13</v>
          </cell>
          <cell r="C1764">
            <v>24.19</v>
          </cell>
          <cell r="D1764">
            <v>100</v>
          </cell>
          <cell r="E1764" t="str">
            <v>KS</v>
          </cell>
          <cell r="F1764">
            <v>2419</v>
          </cell>
        </row>
        <row r="1765">
          <cell r="A1765">
            <v>2050188</v>
          </cell>
          <cell r="B1765" t="str">
            <v>Kabelová vývodka EX...VTECEXL16</v>
          </cell>
          <cell r="C1765">
            <v>30.55</v>
          </cell>
          <cell r="D1765">
            <v>100</v>
          </cell>
          <cell r="E1765" t="str">
            <v>KS</v>
          </cell>
          <cell r="F1765">
            <v>3055</v>
          </cell>
        </row>
        <row r="1766">
          <cell r="A1766">
            <v>2050196</v>
          </cell>
          <cell r="B1766" t="str">
            <v>Kabelová vývodka EX...VTECEXL21</v>
          </cell>
          <cell r="C1766">
            <v>41.94</v>
          </cell>
          <cell r="D1766">
            <v>100</v>
          </cell>
          <cell r="E1766" t="str">
            <v>KS</v>
          </cell>
          <cell r="F1766">
            <v>4194</v>
          </cell>
        </row>
        <row r="1767">
          <cell r="A1767">
            <v>2050307</v>
          </cell>
          <cell r="B1767" t="str">
            <v>Kabelová vývodka EX...VTECEXM12</v>
          </cell>
          <cell r="C1767">
            <v>15.27</v>
          </cell>
          <cell r="D1767">
            <v>100</v>
          </cell>
          <cell r="E1767" t="str">
            <v>KS</v>
          </cell>
          <cell r="F1767">
            <v>1527</v>
          </cell>
        </row>
        <row r="1768">
          <cell r="A1768">
            <v>2050315</v>
          </cell>
          <cell r="B1768" t="str">
            <v>Kabelová vývodka EX...VTECEXM16</v>
          </cell>
          <cell r="C1768">
            <v>17.82</v>
          </cell>
          <cell r="D1768">
            <v>100</v>
          </cell>
          <cell r="E1768" t="str">
            <v>KS</v>
          </cell>
          <cell r="F1768">
            <v>1782</v>
          </cell>
        </row>
        <row r="1769">
          <cell r="A1769">
            <v>2050323</v>
          </cell>
          <cell r="B1769" t="str">
            <v>Kabelová vývodka EX...VTECEXM20</v>
          </cell>
          <cell r="C1769">
            <v>24.19</v>
          </cell>
          <cell r="D1769">
            <v>100</v>
          </cell>
          <cell r="E1769" t="str">
            <v>KS</v>
          </cell>
          <cell r="F1769">
            <v>2419</v>
          </cell>
        </row>
        <row r="1770">
          <cell r="A1770">
            <v>2050331</v>
          </cell>
          <cell r="B1770" t="str">
            <v>Kabelová vývodka EX...VTECEXM25</v>
          </cell>
          <cell r="C1770">
            <v>45.02</v>
          </cell>
          <cell r="D1770">
            <v>100</v>
          </cell>
          <cell r="E1770" t="str">
            <v>KS</v>
          </cell>
          <cell r="F1770">
            <v>4502</v>
          </cell>
        </row>
        <row r="1771">
          <cell r="A1771">
            <v>2050358</v>
          </cell>
          <cell r="B1771" t="str">
            <v>Kabelová vývodka EX...VTECEXM32</v>
          </cell>
          <cell r="C1771">
            <v>74.150000000000006</v>
          </cell>
          <cell r="D1771">
            <v>100</v>
          </cell>
          <cell r="E1771" t="str">
            <v>KS</v>
          </cell>
          <cell r="F1771">
            <v>7415</v>
          </cell>
        </row>
        <row r="1772">
          <cell r="A1772">
            <v>2050366</v>
          </cell>
          <cell r="B1772" t="str">
            <v>Kabelová vývodka EX...VTECEXM40</v>
          </cell>
          <cell r="C1772">
            <v>302.44</v>
          </cell>
          <cell r="D1772">
            <v>100</v>
          </cell>
          <cell r="E1772" t="str">
            <v>KS</v>
          </cell>
          <cell r="F1772">
            <v>30244</v>
          </cell>
        </row>
        <row r="1773">
          <cell r="A1773">
            <v>2050374</v>
          </cell>
          <cell r="B1773" t="str">
            <v>Kabelová vývodka EX...VTECEXM50</v>
          </cell>
          <cell r="C1773">
            <v>332.73</v>
          </cell>
          <cell r="D1773">
            <v>100</v>
          </cell>
          <cell r="E1773" t="str">
            <v>KS</v>
          </cell>
          <cell r="F1773">
            <v>33273</v>
          </cell>
        </row>
        <row r="1774">
          <cell r="A1774">
            <v>2050382</v>
          </cell>
          <cell r="B1774" t="str">
            <v>Kabelová vývodka EX...VTECEXM63</v>
          </cell>
          <cell r="C1774">
            <v>344.84</v>
          </cell>
          <cell r="D1774">
            <v>100</v>
          </cell>
          <cell r="E1774" t="str">
            <v>KS</v>
          </cell>
          <cell r="F1774">
            <v>34484</v>
          </cell>
        </row>
        <row r="1775">
          <cell r="A1775">
            <v>2054000</v>
          </cell>
          <cell r="B1775" t="str">
            <v>Svorka nul. vodiče...60/N  7</v>
          </cell>
          <cell r="C1775">
            <v>172.67</v>
          </cell>
          <cell r="D1775">
            <v>100</v>
          </cell>
          <cell r="E1775" t="str">
            <v>KS</v>
          </cell>
          <cell r="F1775">
            <v>17267</v>
          </cell>
        </row>
        <row r="1776">
          <cell r="A1776">
            <v>2054019</v>
          </cell>
          <cell r="B1776" t="str">
            <v>Svorka ochranného vodiče...60/S  7</v>
          </cell>
          <cell r="C1776">
            <v>172.67</v>
          </cell>
          <cell r="D1776">
            <v>100</v>
          </cell>
          <cell r="E1776" t="str">
            <v>KS</v>
          </cell>
          <cell r="F1776">
            <v>17267</v>
          </cell>
        </row>
        <row r="1777">
          <cell r="A1777">
            <v>2054086</v>
          </cell>
          <cell r="B1777" t="str">
            <v>Svorka nul. vodiče...60/N 12</v>
          </cell>
          <cell r="C1777">
            <v>214.01</v>
          </cell>
          <cell r="D1777">
            <v>100</v>
          </cell>
          <cell r="E1777" t="str">
            <v>KS</v>
          </cell>
          <cell r="F1777">
            <v>21401</v>
          </cell>
        </row>
        <row r="1778">
          <cell r="A1778">
            <v>2054094</v>
          </cell>
          <cell r="B1778" t="str">
            <v>Svorka ochranného vodiče...60/S 12</v>
          </cell>
          <cell r="C1778">
            <v>214.01</v>
          </cell>
          <cell r="D1778">
            <v>100</v>
          </cell>
          <cell r="E1778" t="str">
            <v>KS</v>
          </cell>
          <cell r="F1778">
            <v>21401</v>
          </cell>
        </row>
        <row r="1779">
          <cell r="A1779">
            <v>2054485</v>
          </cell>
          <cell r="B1779" t="str">
            <v>Násuvná svorka...61/325</v>
          </cell>
          <cell r="C1779">
            <v>6.05</v>
          </cell>
          <cell r="D1779">
            <v>100</v>
          </cell>
          <cell r="E1779" t="str">
            <v>KS</v>
          </cell>
          <cell r="F1779">
            <v>605</v>
          </cell>
        </row>
        <row r="1780">
          <cell r="A1780">
            <v>2054507</v>
          </cell>
          <cell r="B1780" t="str">
            <v>Násuvná svorka...61/525</v>
          </cell>
          <cell r="C1780">
            <v>7.85</v>
          </cell>
          <cell r="D1780">
            <v>100</v>
          </cell>
          <cell r="E1780" t="str">
            <v>KS</v>
          </cell>
          <cell r="F1780">
            <v>785</v>
          </cell>
        </row>
        <row r="1781">
          <cell r="A1781">
            <v>2054523</v>
          </cell>
          <cell r="B1781" t="str">
            <v>Násuvná svorka...61/825</v>
          </cell>
          <cell r="C1781">
            <v>17.3</v>
          </cell>
          <cell r="D1781">
            <v>100</v>
          </cell>
          <cell r="E1781" t="str">
            <v>KS</v>
          </cell>
          <cell r="F1781">
            <v>1730</v>
          </cell>
        </row>
        <row r="1782">
          <cell r="A1782">
            <v>2055023</v>
          </cell>
          <cell r="B1782" t="str">
            <v>Odbočovací svorka Dolü...70/VDE</v>
          </cell>
          <cell r="C1782">
            <v>29.91</v>
          </cell>
          <cell r="D1782">
            <v>100</v>
          </cell>
          <cell r="E1782" t="str">
            <v>KS</v>
          </cell>
          <cell r="F1782">
            <v>2991</v>
          </cell>
        </row>
        <row r="1783">
          <cell r="A1783">
            <v>2055201</v>
          </cell>
          <cell r="B1783" t="str">
            <v>Odbočovací svorka Dolü...70/S VDE</v>
          </cell>
          <cell r="C1783">
            <v>50.88</v>
          </cell>
          <cell r="D1783">
            <v>100</v>
          </cell>
          <cell r="E1783" t="str">
            <v>KS</v>
          </cell>
          <cell r="F1783">
            <v>5088</v>
          </cell>
        </row>
        <row r="1784">
          <cell r="A1784">
            <v>2055503</v>
          </cell>
          <cell r="B1784" t="str">
            <v>Odbočovací svorka Dolü...71</v>
          </cell>
          <cell r="C1784">
            <v>124.84</v>
          </cell>
          <cell r="D1784">
            <v>100</v>
          </cell>
          <cell r="E1784" t="str">
            <v>KS</v>
          </cell>
          <cell r="F1784">
            <v>12484</v>
          </cell>
        </row>
        <row r="1785">
          <cell r="A1785">
            <v>2055929</v>
          </cell>
          <cell r="B1785" t="str">
            <v>Svorkovnice lustrová...72/VDE</v>
          </cell>
          <cell r="C1785">
            <v>32.22</v>
          </cell>
          <cell r="D1785">
            <v>100</v>
          </cell>
          <cell r="E1785" t="str">
            <v>KS</v>
          </cell>
          <cell r="F1785">
            <v>3222</v>
          </cell>
        </row>
        <row r="1786">
          <cell r="A1786">
            <v>2056070</v>
          </cell>
          <cell r="B1786" t="str">
            <v>Svorkovnice lustrová...72/CE</v>
          </cell>
          <cell r="C1786">
            <v>30.14</v>
          </cell>
          <cell r="D1786">
            <v>100</v>
          </cell>
          <cell r="E1786" t="str">
            <v>KS</v>
          </cell>
          <cell r="F1786">
            <v>3014</v>
          </cell>
        </row>
        <row r="1787">
          <cell r="A1787">
            <v>2056089</v>
          </cell>
          <cell r="B1787" t="str">
            <v>Svorkovnice lustrová...72/CE</v>
          </cell>
          <cell r="C1787">
            <v>33.450000000000003</v>
          </cell>
          <cell r="D1787">
            <v>100</v>
          </cell>
          <cell r="E1787" t="str">
            <v>KS</v>
          </cell>
          <cell r="F1787">
            <v>3345</v>
          </cell>
        </row>
        <row r="1788">
          <cell r="A1788">
            <v>2056143</v>
          </cell>
          <cell r="B1788" t="str">
            <v>Svorkovnice lustrová...74/VDE EU</v>
          </cell>
          <cell r="C1788">
            <v>39.869999999999997</v>
          </cell>
          <cell r="D1788">
            <v>100</v>
          </cell>
          <cell r="E1788" t="str">
            <v>KS</v>
          </cell>
          <cell r="F1788">
            <v>3987</v>
          </cell>
        </row>
        <row r="1789">
          <cell r="A1789">
            <v>2056178</v>
          </cell>
          <cell r="B1789" t="str">
            <v>Svorkovnice lustrová...74/D</v>
          </cell>
          <cell r="C1789">
            <v>58.31</v>
          </cell>
          <cell r="D1789">
            <v>100</v>
          </cell>
          <cell r="E1789" t="str">
            <v>KS</v>
          </cell>
          <cell r="F1789">
            <v>5831</v>
          </cell>
        </row>
        <row r="1790">
          <cell r="A1790">
            <v>2056224</v>
          </cell>
          <cell r="B1790" t="str">
            <v>Svorkovnice lustrová...74/CE</v>
          </cell>
          <cell r="C1790">
            <v>35.68</v>
          </cell>
          <cell r="D1790">
            <v>100</v>
          </cell>
          <cell r="E1790" t="str">
            <v>KS</v>
          </cell>
          <cell r="F1790">
            <v>3568</v>
          </cell>
        </row>
        <row r="1791">
          <cell r="A1791">
            <v>2056232</v>
          </cell>
          <cell r="B1791" t="str">
            <v>Svorkovnice lustrová...74/CE</v>
          </cell>
          <cell r="C1791">
            <v>32.32</v>
          </cell>
          <cell r="D1791">
            <v>100</v>
          </cell>
          <cell r="E1791" t="str">
            <v>KS</v>
          </cell>
          <cell r="F1791">
            <v>3232</v>
          </cell>
        </row>
        <row r="1792">
          <cell r="A1792">
            <v>2056372</v>
          </cell>
          <cell r="B1792" t="str">
            <v>Svorkovnice lustrová...76/CE</v>
          </cell>
          <cell r="C1792">
            <v>44.58</v>
          </cell>
          <cell r="D1792">
            <v>100</v>
          </cell>
          <cell r="E1792" t="str">
            <v>KS</v>
          </cell>
          <cell r="F1792">
            <v>4458</v>
          </cell>
        </row>
        <row r="1793">
          <cell r="A1793">
            <v>2056380</v>
          </cell>
          <cell r="B1793" t="str">
            <v>Svorkovnice lustrová...76/CE</v>
          </cell>
          <cell r="C1793">
            <v>40.130000000000003</v>
          </cell>
          <cell r="D1793">
            <v>100</v>
          </cell>
          <cell r="E1793" t="str">
            <v>KS</v>
          </cell>
          <cell r="F1793">
            <v>4013</v>
          </cell>
        </row>
        <row r="1794">
          <cell r="A1794">
            <v>2056550</v>
          </cell>
          <cell r="B1794" t="str">
            <v>Svorkovnice lustrová...78/CE</v>
          </cell>
          <cell r="C1794">
            <v>86.4</v>
          </cell>
          <cell r="D1794">
            <v>100</v>
          </cell>
          <cell r="E1794" t="str">
            <v>KS</v>
          </cell>
          <cell r="F1794">
            <v>8640</v>
          </cell>
        </row>
        <row r="1795">
          <cell r="A1795">
            <v>2056569</v>
          </cell>
          <cell r="B1795" t="str">
            <v>Svorkovnice lustrová...78/CE</v>
          </cell>
          <cell r="C1795">
            <v>74.52</v>
          </cell>
          <cell r="D1795">
            <v>100</v>
          </cell>
          <cell r="E1795" t="str">
            <v>KS</v>
          </cell>
          <cell r="F1795">
            <v>7452</v>
          </cell>
        </row>
        <row r="1796">
          <cell r="A1796">
            <v>2056577</v>
          </cell>
          <cell r="B1796" t="str">
            <v>Svorkovnice lustrová...79/CE</v>
          </cell>
          <cell r="C1796">
            <v>212.12</v>
          </cell>
          <cell r="D1796">
            <v>100</v>
          </cell>
          <cell r="E1796" t="str">
            <v>KS</v>
          </cell>
          <cell r="F1796">
            <v>21212</v>
          </cell>
        </row>
        <row r="1797">
          <cell r="A1797">
            <v>2056585</v>
          </cell>
          <cell r="B1797" t="str">
            <v>Svorkovnice lustrová...79/CE</v>
          </cell>
          <cell r="C1797">
            <v>159.37</v>
          </cell>
          <cell r="D1797">
            <v>100</v>
          </cell>
          <cell r="E1797" t="str">
            <v>KS</v>
          </cell>
          <cell r="F1797">
            <v>15937</v>
          </cell>
        </row>
        <row r="1798">
          <cell r="A1798">
            <v>2079801</v>
          </cell>
          <cell r="B1798" t="str">
            <v>Kabelová vývodka...160MS/M12</v>
          </cell>
          <cell r="C1798">
            <v>18.920000000000002</v>
          </cell>
          <cell r="D1798">
            <v>100</v>
          </cell>
          <cell r="E1798" t="str">
            <v>KS</v>
          </cell>
          <cell r="F1798">
            <v>1892</v>
          </cell>
        </row>
        <row r="1799">
          <cell r="A1799">
            <v>2079828</v>
          </cell>
          <cell r="B1799" t="str">
            <v>Kabelová vývodka...160MS/M16</v>
          </cell>
          <cell r="C1799">
            <v>27.4</v>
          </cell>
          <cell r="D1799">
            <v>100</v>
          </cell>
          <cell r="E1799" t="str">
            <v>KS</v>
          </cell>
          <cell r="F1799">
            <v>2740</v>
          </cell>
        </row>
        <row r="1800">
          <cell r="A1800">
            <v>2079836</v>
          </cell>
          <cell r="B1800" t="str">
            <v>Kabelová vývodka...160MS/M20</v>
          </cell>
          <cell r="C1800">
            <v>35.119999999999997</v>
          </cell>
          <cell r="D1800">
            <v>100</v>
          </cell>
          <cell r="E1800" t="str">
            <v>KS</v>
          </cell>
          <cell r="F1800">
            <v>3512</v>
          </cell>
        </row>
        <row r="1801">
          <cell r="A1801">
            <v>2079844</v>
          </cell>
          <cell r="B1801" t="str">
            <v>Kabelová vývodka...160MS/M25</v>
          </cell>
          <cell r="C1801">
            <v>52.1</v>
          </cell>
          <cell r="D1801">
            <v>100</v>
          </cell>
          <cell r="E1801" t="str">
            <v>KS</v>
          </cell>
          <cell r="F1801">
            <v>5210</v>
          </cell>
        </row>
        <row r="1802">
          <cell r="A1802">
            <v>2079852</v>
          </cell>
          <cell r="B1802" t="str">
            <v>Kabelová vývodka...160MS/M32</v>
          </cell>
          <cell r="C1802">
            <v>106.77</v>
          </cell>
          <cell r="D1802">
            <v>100</v>
          </cell>
          <cell r="E1802" t="str">
            <v>KS</v>
          </cell>
          <cell r="F1802">
            <v>10677</v>
          </cell>
        </row>
        <row r="1803">
          <cell r="A1803">
            <v>2079860</v>
          </cell>
          <cell r="B1803" t="str">
            <v>Kabelová vývodka...160MS/M40</v>
          </cell>
          <cell r="C1803">
            <v>140.16999999999999</v>
          </cell>
          <cell r="D1803">
            <v>100</v>
          </cell>
          <cell r="E1803" t="str">
            <v>KS</v>
          </cell>
          <cell r="F1803">
            <v>14017</v>
          </cell>
        </row>
        <row r="1804">
          <cell r="A1804">
            <v>2079879</v>
          </cell>
          <cell r="B1804" t="str">
            <v>Kabelová vývodka...160MS/M50</v>
          </cell>
          <cell r="C1804">
            <v>264.47000000000003</v>
          </cell>
          <cell r="D1804">
            <v>100</v>
          </cell>
          <cell r="E1804" t="str">
            <v>KS</v>
          </cell>
          <cell r="F1804">
            <v>26447</v>
          </cell>
        </row>
        <row r="1805">
          <cell r="A1805">
            <v>2079887</v>
          </cell>
          <cell r="B1805" t="str">
            <v>Kabelová vývodka...160MS/M63</v>
          </cell>
          <cell r="C1805">
            <v>441.51</v>
          </cell>
          <cell r="D1805">
            <v>100</v>
          </cell>
          <cell r="E1805" t="str">
            <v>KS</v>
          </cell>
          <cell r="F1805">
            <v>44151</v>
          </cell>
        </row>
        <row r="1806">
          <cell r="A1806">
            <v>2079905</v>
          </cell>
          <cell r="B1806" t="str">
            <v>Kabelová vývodka...161MS/M16</v>
          </cell>
          <cell r="C1806">
            <v>36.92</v>
          </cell>
          <cell r="D1806">
            <v>100</v>
          </cell>
          <cell r="E1806" t="str">
            <v>KS</v>
          </cell>
          <cell r="F1806">
            <v>3692</v>
          </cell>
        </row>
        <row r="1807">
          <cell r="A1807">
            <v>2079917</v>
          </cell>
          <cell r="B1807" t="str">
            <v>Kabelová vývodka...161MS/M32</v>
          </cell>
          <cell r="C1807">
            <v>107.05</v>
          </cell>
          <cell r="D1807">
            <v>100</v>
          </cell>
          <cell r="E1807" t="str">
            <v>KS</v>
          </cell>
          <cell r="F1807">
            <v>10705</v>
          </cell>
        </row>
        <row r="1808">
          <cell r="A1808">
            <v>2079929</v>
          </cell>
          <cell r="B1808" t="str">
            <v>Kabelová vývodka...161MS/M63</v>
          </cell>
          <cell r="C1808">
            <v>400.01</v>
          </cell>
          <cell r="D1808">
            <v>100</v>
          </cell>
          <cell r="E1808" t="str">
            <v>KS</v>
          </cell>
          <cell r="F1808">
            <v>40001</v>
          </cell>
        </row>
        <row r="1809">
          <cell r="A1809">
            <v>2080079</v>
          </cell>
          <cell r="B1809" t="str">
            <v>Kabelová vývodka...160/MS/7</v>
          </cell>
          <cell r="C1809">
            <v>41.51</v>
          </cell>
          <cell r="D1809">
            <v>100</v>
          </cell>
          <cell r="E1809" t="str">
            <v>KS</v>
          </cell>
          <cell r="F1809">
            <v>4151</v>
          </cell>
        </row>
        <row r="1810">
          <cell r="A1810">
            <v>2080095</v>
          </cell>
          <cell r="B1810" t="str">
            <v>Kabelová vývodka...160/MS/9</v>
          </cell>
          <cell r="C1810">
            <v>30.03</v>
          </cell>
          <cell r="D1810">
            <v>100</v>
          </cell>
          <cell r="E1810" t="str">
            <v>KS</v>
          </cell>
          <cell r="F1810">
            <v>3003</v>
          </cell>
        </row>
        <row r="1811">
          <cell r="A1811">
            <v>2080117</v>
          </cell>
          <cell r="B1811" t="str">
            <v>Kabelová vývodka...160/MS/11</v>
          </cell>
          <cell r="C1811">
            <v>33.75</v>
          </cell>
          <cell r="D1811">
            <v>100</v>
          </cell>
          <cell r="E1811" t="str">
            <v>KS</v>
          </cell>
          <cell r="F1811">
            <v>3375</v>
          </cell>
        </row>
        <row r="1812">
          <cell r="A1812">
            <v>2080133</v>
          </cell>
          <cell r="B1812" t="str">
            <v>Kabelová vývodka...160/MS/13</v>
          </cell>
          <cell r="C1812">
            <v>37.29</v>
          </cell>
          <cell r="D1812">
            <v>100</v>
          </cell>
          <cell r="E1812" t="str">
            <v>KS</v>
          </cell>
          <cell r="F1812">
            <v>3729</v>
          </cell>
        </row>
        <row r="1813">
          <cell r="A1813">
            <v>2080168</v>
          </cell>
          <cell r="B1813" t="str">
            <v>Kabelová vývodka...160/MS/16</v>
          </cell>
          <cell r="C1813">
            <v>42.61</v>
          </cell>
          <cell r="D1813">
            <v>100</v>
          </cell>
          <cell r="E1813" t="str">
            <v>KS</v>
          </cell>
          <cell r="F1813">
            <v>4261</v>
          </cell>
        </row>
        <row r="1814">
          <cell r="A1814">
            <v>2080214</v>
          </cell>
          <cell r="B1814" t="str">
            <v>Kabelová vývodka...160/MS/21</v>
          </cell>
          <cell r="C1814">
            <v>52.42</v>
          </cell>
          <cell r="D1814">
            <v>100</v>
          </cell>
          <cell r="E1814" t="str">
            <v>KS</v>
          </cell>
          <cell r="F1814">
            <v>5242</v>
          </cell>
        </row>
        <row r="1815">
          <cell r="A1815">
            <v>2080281</v>
          </cell>
          <cell r="B1815" t="str">
            <v>Kabelová vývodka...160/MS/29</v>
          </cell>
          <cell r="C1815">
            <v>105.52</v>
          </cell>
          <cell r="D1815">
            <v>100</v>
          </cell>
          <cell r="E1815" t="str">
            <v>KS</v>
          </cell>
          <cell r="F1815">
            <v>10552</v>
          </cell>
        </row>
        <row r="1816">
          <cell r="A1816">
            <v>2080362</v>
          </cell>
          <cell r="B1816" t="str">
            <v>Kabelová vývodka...160/MS/36</v>
          </cell>
          <cell r="C1816">
            <v>209.28</v>
          </cell>
          <cell r="D1816">
            <v>100</v>
          </cell>
          <cell r="E1816" t="str">
            <v>KS</v>
          </cell>
          <cell r="F1816">
            <v>20928</v>
          </cell>
        </row>
        <row r="1817">
          <cell r="A1817">
            <v>2080427</v>
          </cell>
          <cell r="B1817" t="str">
            <v>Kabelová vývodka...160/MS/42</v>
          </cell>
          <cell r="C1817">
            <v>285.74</v>
          </cell>
          <cell r="D1817">
            <v>100</v>
          </cell>
          <cell r="E1817" t="str">
            <v>KS</v>
          </cell>
          <cell r="F1817">
            <v>28574</v>
          </cell>
        </row>
        <row r="1818">
          <cell r="A1818">
            <v>2080486</v>
          </cell>
          <cell r="B1818" t="str">
            <v>Kabelová vývodka...160/MS/48</v>
          </cell>
          <cell r="C1818">
            <v>341.76</v>
          </cell>
          <cell r="D1818">
            <v>100</v>
          </cell>
          <cell r="E1818" t="str">
            <v>KS</v>
          </cell>
          <cell r="F1818">
            <v>34176</v>
          </cell>
        </row>
        <row r="1819">
          <cell r="A1819">
            <v>2080540</v>
          </cell>
          <cell r="B1819" t="str">
            <v>Kabelová vývodka...161/MS/16</v>
          </cell>
          <cell r="C1819">
            <v>48.36</v>
          </cell>
          <cell r="D1819">
            <v>100</v>
          </cell>
          <cell r="E1819" t="str">
            <v>KS</v>
          </cell>
          <cell r="F1819">
            <v>4836</v>
          </cell>
        </row>
        <row r="1820">
          <cell r="A1820">
            <v>2080583</v>
          </cell>
          <cell r="B1820" t="str">
            <v>Kabelová vývodka...161/MS/29</v>
          </cell>
          <cell r="C1820">
            <v>87.97</v>
          </cell>
          <cell r="D1820">
            <v>100</v>
          </cell>
          <cell r="E1820" t="str">
            <v>KS</v>
          </cell>
          <cell r="F1820">
            <v>8797</v>
          </cell>
        </row>
        <row r="1821">
          <cell r="A1821">
            <v>2080702</v>
          </cell>
          <cell r="B1821" t="str">
            <v>Kabelová vývodka...160/GMS9</v>
          </cell>
          <cell r="C1821">
            <v>27.33</v>
          </cell>
          <cell r="D1821">
            <v>100</v>
          </cell>
          <cell r="E1821" t="str">
            <v>KS</v>
          </cell>
          <cell r="F1821">
            <v>2733</v>
          </cell>
        </row>
        <row r="1822">
          <cell r="A1822">
            <v>2080745</v>
          </cell>
          <cell r="B1822" t="str">
            <v>Kabelová vývodka...160/GMS13</v>
          </cell>
          <cell r="C1822">
            <v>33.35</v>
          </cell>
          <cell r="D1822">
            <v>100</v>
          </cell>
          <cell r="E1822" t="str">
            <v>KS</v>
          </cell>
          <cell r="F1822">
            <v>3335</v>
          </cell>
        </row>
        <row r="1823">
          <cell r="A1823">
            <v>2081210</v>
          </cell>
          <cell r="B1823" t="str">
            <v>Kabelová vývodka...160/LMS21</v>
          </cell>
          <cell r="C1823">
            <v>59.88</v>
          </cell>
          <cell r="D1823">
            <v>100</v>
          </cell>
          <cell r="E1823" t="str">
            <v>KS</v>
          </cell>
          <cell r="F1823">
            <v>5988</v>
          </cell>
        </row>
        <row r="1824">
          <cell r="A1824">
            <v>2082071</v>
          </cell>
          <cell r="B1824" t="str">
            <v>Kabelová vývodka...163/MS/7</v>
          </cell>
          <cell r="C1824">
            <v>44.23</v>
          </cell>
          <cell r="D1824">
            <v>100</v>
          </cell>
          <cell r="E1824" t="str">
            <v>KS</v>
          </cell>
          <cell r="F1824">
            <v>4423</v>
          </cell>
        </row>
        <row r="1825">
          <cell r="A1825">
            <v>2082098</v>
          </cell>
          <cell r="B1825" t="str">
            <v>Kabelová vývodka...163/MS/9</v>
          </cell>
          <cell r="C1825">
            <v>42.39</v>
          </cell>
          <cell r="D1825">
            <v>100</v>
          </cell>
          <cell r="E1825" t="str">
            <v>KS</v>
          </cell>
          <cell r="F1825">
            <v>4239</v>
          </cell>
        </row>
        <row r="1826">
          <cell r="A1826">
            <v>2082101</v>
          </cell>
          <cell r="B1826" t="str">
            <v>Kabelová vývodka...163/MS/11</v>
          </cell>
          <cell r="C1826">
            <v>43.31</v>
          </cell>
          <cell r="D1826">
            <v>100</v>
          </cell>
          <cell r="E1826" t="str">
            <v>KS</v>
          </cell>
          <cell r="F1826">
            <v>4331</v>
          </cell>
        </row>
        <row r="1827">
          <cell r="A1827">
            <v>2082136</v>
          </cell>
          <cell r="B1827" t="str">
            <v>Kabelová vývodka...163/MS/13</v>
          </cell>
          <cell r="C1827">
            <v>46.41</v>
          </cell>
          <cell r="D1827">
            <v>100</v>
          </cell>
          <cell r="E1827" t="str">
            <v>KS</v>
          </cell>
          <cell r="F1827">
            <v>4641</v>
          </cell>
        </row>
        <row r="1828">
          <cell r="A1828">
            <v>2082160</v>
          </cell>
          <cell r="B1828" t="str">
            <v>Kabelová vývodka...163/MS/16</v>
          </cell>
          <cell r="C1828">
            <v>47.35</v>
          </cell>
          <cell r="D1828">
            <v>100</v>
          </cell>
          <cell r="E1828" t="str">
            <v>KS</v>
          </cell>
          <cell r="F1828">
            <v>4735</v>
          </cell>
        </row>
        <row r="1829">
          <cell r="A1829">
            <v>2082217</v>
          </cell>
          <cell r="B1829" t="str">
            <v>Kabelová vývodka...163/MS/21</v>
          </cell>
          <cell r="C1829">
            <v>63.58</v>
          </cell>
          <cell r="D1829">
            <v>100</v>
          </cell>
          <cell r="E1829" t="str">
            <v>KS</v>
          </cell>
          <cell r="F1829">
            <v>6358</v>
          </cell>
        </row>
        <row r="1830">
          <cell r="A1830">
            <v>2082292</v>
          </cell>
          <cell r="B1830" t="str">
            <v>Kabelová vývodka...163/MS/29</v>
          </cell>
          <cell r="C1830">
            <v>120.48</v>
          </cell>
          <cell r="D1830">
            <v>100</v>
          </cell>
          <cell r="E1830" t="str">
            <v>KS</v>
          </cell>
          <cell r="F1830">
            <v>12048</v>
          </cell>
        </row>
        <row r="1831">
          <cell r="A1831">
            <v>2082365</v>
          </cell>
          <cell r="B1831" t="str">
            <v>Kabelová vývodka...163/MS/36</v>
          </cell>
          <cell r="C1831">
            <v>191.57</v>
          </cell>
          <cell r="D1831">
            <v>100</v>
          </cell>
          <cell r="E1831" t="str">
            <v>KS</v>
          </cell>
          <cell r="F1831">
            <v>19157</v>
          </cell>
        </row>
        <row r="1832">
          <cell r="A1832">
            <v>2082411</v>
          </cell>
          <cell r="B1832" t="str">
            <v>Kabelová vývodka...163/MS/42</v>
          </cell>
          <cell r="C1832">
            <v>276.02999999999997</v>
          </cell>
          <cell r="D1832">
            <v>100</v>
          </cell>
          <cell r="E1832" t="str">
            <v>KS</v>
          </cell>
          <cell r="F1832">
            <v>27603</v>
          </cell>
        </row>
        <row r="1833">
          <cell r="A1833">
            <v>2082489</v>
          </cell>
          <cell r="B1833" t="str">
            <v>Kabelová vývodka...163/MS/48</v>
          </cell>
          <cell r="C1833">
            <v>326.83999999999997</v>
          </cell>
          <cell r="D1833">
            <v>100</v>
          </cell>
          <cell r="E1833" t="str">
            <v>KS</v>
          </cell>
          <cell r="F1833">
            <v>32684</v>
          </cell>
        </row>
        <row r="1834">
          <cell r="A1834">
            <v>2082500</v>
          </cell>
          <cell r="B1834" t="str">
            <v>Kabelová vývodka...162/MS/11</v>
          </cell>
          <cell r="C1834">
            <v>45.74</v>
          </cell>
          <cell r="D1834">
            <v>100</v>
          </cell>
          <cell r="E1834" t="str">
            <v>KS</v>
          </cell>
          <cell r="F1834">
            <v>4574</v>
          </cell>
        </row>
        <row r="1835">
          <cell r="A1835">
            <v>2082519</v>
          </cell>
          <cell r="B1835" t="str">
            <v>Kabelová vývodka...162/MS/ 9</v>
          </cell>
          <cell r="C1835">
            <v>43.72</v>
          </cell>
          <cell r="D1835">
            <v>100</v>
          </cell>
          <cell r="E1835" t="str">
            <v>KS</v>
          </cell>
          <cell r="F1835">
            <v>4372</v>
          </cell>
        </row>
        <row r="1836">
          <cell r="A1836">
            <v>2082527</v>
          </cell>
          <cell r="B1836" t="str">
            <v>Kabelová vývodka...162/MS/13</v>
          </cell>
          <cell r="C1836">
            <v>45.24</v>
          </cell>
          <cell r="D1836">
            <v>100</v>
          </cell>
          <cell r="E1836" t="str">
            <v>KS</v>
          </cell>
          <cell r="F1836">
            <v>4524</v>
          </cell>
        </row>
        <row r="1837">
          <cell r="A1837">
            <v>2082543</v>
          </cell>
          <cell r="B1837" t="str">
            <v>Kabelová vývodka...162/MS/16</v>
          </cell>
          <cell r="C1837">
            <v>50.24</v>
          </cell>
          <cell r="D1837">
            <v>100</v>
          </cell>
          <cell r="E1837" t="str">
            <v>KS</v>
          </cell>
          <cell r="F1837">
            <v>5024</v>
          </cell>
        </row>
        <row r="1838">
          <cell r="A1838">
            <v>2082578</v>
          </cell>
          <cell r="B1838" t="str">
            <v>Kabelová vývodka...162/MS/21</v>
          </cell>
          <cell r="C1838">
            <v>67.930000000000007</v>
          </cell>
          <cell r="D1838">
            <v>100</v>
          </cell>
          <cell r="E1838" t="str">
            <v>KS</v>
          </cell>
          <cell r="F1838">
            <v>6793</v>
          </cell>
        </row>
        <row r="1839">
          <cell r="A1839">
            <v>2082594</v>
          </cell>
          <cell r="B1839" t="str">
            <v>Kabelová vývodka...162/MS/29</v>
          </cell>
          <cell r="C1839">
            <v>127.02</v>
          </cell>
          <cell r="D1839">
            <v>100</v>
          </cell>
          <cell r="E1839" t="str">
            <v>KS</v>
          </cell>
          <cell r="F1839">
            <v>12702</v>
          </cell>
        </row>
        <row r="1840">
          <cell r="A1840">
            <v>2082616</v>
          </cell>
          <cell r="B1840" t="str">
            <v>Kabelová vývodka...162/MS/36</v>
          </cell>
          <cell r="C1840">
            <v>214.86</v>
          </cell>
          <cell r="D1840">
            <v>100</v>
          </cell>
          <cell r="E1840" t="str">
            <v>KS</v>
          </cell>
          <cell r="F1840">
            <v>21486</v>
          </cell>
        </row>
        <row r="1841">
          <cell r="A1841">
            <v>2082705</v>
          </cell>
          <cell r="B1841" t="str">
            <v>Kabelová vývodka...163/GMS 9</v>
          </cell>
          <cell r="C1841">
            <v>30.42</v>
          </cell>
          <cell r="D1841">
            <v>100</v>
          </cell>
          <cell r="E1841" t="str">
            <v>KS</v>
          </cell>
          <cell r="F1841">
            <v>3042</v>
          </cell>
        </row>
        <row r="1842">
          <cell r="A1842">
            <v>2082721</v>
          </cell>
          <cell r="B1842" t="str">
            <v>Kabelová vývodka...163/GMS13</v>
          </cell>
          <cell r="C1842">
            <v>33.43</v>
          </cell>
          <cell r="D1842">
            <v>100</v>
          </cell>
          <cell r="E1842" t="str">
            <v>KS</v>
          </cell>
          <cell r="F1842">
            <v>3343</v>
          </cell>
        </row>
        <row r="1843">
          <cell r="A1843">
            <v>2083094</v>
          </cell>
          <cell r="B1843" t="str">
            <v>Kabelová vývodka...163/LMS/9</v>
          </cell>
          <cell r="C1843">
            <v>37.44</v>
          </cell>
          <cell r="D1843">
            <v>100</v>
          </cell>
          <cell r="E1843" t="str">
            <v>KS</v>
          </cell>
          <cell r="F1843">
            <v>3744</v>
          </cell>
        </row>
        <row r="1844">
          <cell r="A1844">
            <v>2083116</v>
          </cell>
          <cell r="B1844" t="str">
            <v>Kabelová vývodka...163/LMS11</v>
          </cell>
          <cell r="C1844">
            <v>41.35</v>
          </cell>
          <cell r="D1844">
            <v>100</v>
          </cell>
          <cell r="E1844" t="str">
            <v>KS</v>
          </cell>
          <cell r="F1844">
            <v>4135</v>
          </cell>
        </row>
        <row r="1845">
          <cell r="A1845">
            <v>2083132</v>
          </cell>
          <cell r="B1845" t="str">
            <v>Kabelová vývodka...163/LMS13</v>
          </cell>
          <cell r="C1845">
            <v>50.21</v>
          </cell>
          <cell r="D1845">
            <v>100</v>
          </cell>
          <cell r="E1845" t="str">
            <v>KS</v>
          </cell>
          <cell r="F1845">
            <v>5021</v>
          </cell>
        </row>
        <row r="1846">
          <cell r="A1846">
            <v>2083167</v>
          </cell>
          <cell r="B1846" t="str">
            <v>Kabelová vývodka...163/LMS16</v>
          </cell>
          <cell r="C1846">
            <v>52.96</v>
          </cell>
          <cell r="D1846">
            <v>100</v>
          </cell>
          <cell r="E1846" t="str">
            <v>KS</v>
          </cell>
          <cell r="F1846">
            <v>5296</v>
          </cell>
        </row>
        <row r="1847">
          <cell r="A1847">
            <v>2083213</v>
          </cell>
          <cell r="B1847" t="str">
            <v>Kabelová vývodka...163/LMS21</v>
          </cell>
          <cell r="C1847">
            <v>71.31</v>
          </cell>
          <cell r="D1847">
            <v>100</v>
          </cell>
          <cell r="E1847" t="str">
            <v>KS</v>
          </cell>
          <cell r="F1847">
            <v>7131</v>
          </cell>
        </row>
        <row r="1848">
          <cell r="A1848">
            <v>2083299</v>
          </cell>
          <cell r="B1848" t="str">
            <v>Kabelová vývodka...163/LMS29</v>
          </cell>
          <cell r="C1848">
            <v>152.41</v>
          </cell>
          <cell r="D1848">
            <v>100</v>
          </cell>
          <cell r="E1848" t="str">
            <v>KS</v>
          </cell>
          <cell r="F1848">
            <v>15241</v>
          </cell>
        </row>
        <row r="1849">
          <cell r="A1849">
            <v>2083361</v>
          </cell>
          <cell r="B1849" t="str">
            <v>Kabelová vývodka...163/LMS36</v>
          </cell>
          <cell r="C1849">
            <v>228.97</v>
          </cell>
          <cell r="D1849">
            <v>100</v>
          </cell>
          <cell r="E1849" t="str">
            <v>KS</v>
          </cell>
          <cell r="F1849">
            <v>22897</v>
          </cell>
        </row>
        <row r="1850">
          <cell r="A1850">
            <v>2083612</v>
          </cell>
          <cell r="B1850" t="str">
            <v>Kabelová vývodka...163MS/M12</v>
          </cell>
          <cell r="C1850">
            <v>35.93</v>
          </cell>
          <cell r="D1850">
            <v>100</v>
          </cell>
          <cell r="E1850" t="str">
            <v>KS</v>
          </cell>
          <cell r="F1850">
            <v>3593</v>
          </cell>
        </row>
        <row r="1851">
          <cell r="A1851">
            <v>2083620</v>
          </cell>
          <cell r="B1851" t="str">
            <v>Kabelová vývodka...163MS/M16</v>
          </cell>
          <cell r="C1851">
            <v>39.51</v>
          </cell>
          <cell r="D1851">
            <v>100</v>
          </cell>
          <cell r="E1851" t="str">
            <v>KS</v>
          </cell>
          <cell r="F1851">
            <v>3951</v>
          </cell>
        </row>
        <row r="1852">
          <cell r="A1852">
            <v>2083639</v>
          </cell>
          <cell r="B1852" t="str">
            <v>Kabelová vývodka...163MS/M20</v>
          </cell>
          <cell r="C1852">
            <v>52.01</v>
          </cell>
          <cell r="D1852">
            <v>100</v>
          </cell>
          <cell r="E1852" t="str">
            <v>KS</v>
          </cell>
          <cell r="F1852">
            <v>5201</v>
          </cell>
        </row>
        <row r="1853">
          <cell r="A1853">
            <v>2083647</v>
          </cell>
          <cell r="B1853" t="str">
            <v>Kabelová vývodka...163MS/M25</v>
          </cell>
          <cell r="C1853">
            <v>110.59</v>
          </cell>
          <cell r="D1853">
            <v>100</v>
          </cell>
          <cell r="E1853" t="str">
            <v>KS</v>
          </cell>
          <cell r="F1853">
            <v>11059</v>
          </cell>
        </row>
        <row r="1854">
          <cell r="A1854">
            <v>2083655</v>
          </cell>
          <cell r="B1854" t="str">
            <v>Kabelová vývodka...163MS/M32</v>
          </cell>
          <cell r="C1854">
            <v>128.1</v>
          </cell>
          <cell r="D1854">
            <v>100</v>
          </cell>
          <cell r="E1854" t="str">
            <v>KS</v>
          </cell>
          <cell r="F1854">
            <v>12810</v>
          </cell>
        </row>
        <row r="1855">
          <cell r="A1855">
            <v>2083663</v>
          </cell>
          <cell r="B1855" t="str">
            <v>Kabelová vývodka...163MS/M40</v>
          </cell>
          <cell r="C1855">
            <v>349.17</v>
          </cell>
          <cell r="D1855">
            <v>100</v>
          </cell>
          <cell r="E1855" t="str">
            <v>KS</v>
          </cell>
          <cell r="F1855">
            <v>34917</v>
          </cell>
        </row>
        <row r="1856">
          <cell r="A1856">
            <v>2083671</v>
          </cell>
          <cell r="B1856" t="str">
            <v>Kabelová vývodka...163MS/M50</v>
          </cell>
          <cell r="C1856">
            <v>484.33</v>
          </cell>
          <cell r="D1856">
            <v>100</v>
          </cell>
          <cell r="E1856" t="str">
            <v>KS</v>
          </cell>
          <cell r="F1856">
            <v>48433</v>
          </cell>
        </row>
        <row r="1857">
          <cell r="A1857">
            <v>2083698</v>
          </cell>
          <cell r="B1857" t="str">
            <v>Kabelová vývodka...163MS/M63</v>
          </cell>
          <cell r="C1857">
            <v>639.77</v>
          </cell>
          <cell r="D1857">
            <v>100</v>
          </cell>
          <cell r="E1857" t="str">
            <v>KS</v>
          </cell>
          <cell r="F1857">
            <v>63977</v>
          </cell>
        </row>
        <row r="1858">
          <cell r="A1858">
            <v>2083712</v>
          </cell>
          <cell r="B1858" t="str">
            <v>Kabelová vývodka...162MS/M16</v>
          </cell>
          <cell r="C1858">
            <v>27.23</v>
          </cell>
          <cell r="D1858">
            <v>100</v>
          </cell>
          <cell r="E1858" t="str">
            <v>KS</v>
          </cell>
          <cell r="F1858">
            <v>2723</v>
          </cell>
        </row>
        <row r="1859">
          <cell r="A1859">
            <v>2083716</v>
          </cell>
          <cell r="B1859" t="str">
            <v>Kabelová vývodka...162MS/M20</v>
          </cell>
          <cell r="C1859">
            <v>30.37</v>
          </cell>
          <cell r="D1859">
            <v>100</v>
          </cell>
          <cell r="E1859" t="str">
            <v>KS</v>
          </cell>
          <cell r="F1859">
            <v>3037</v>
          </cell>
        </row>
        <row r="1860">
          <cell r="A1860">
            <v>2083720</v>
          </cell>
          <cell r="B1860" t="str">
            <v>Kabelová vývodka...162MS/M25</v>
          </cell>
          <cell r="C1860">
            <v>63.99</v>
          </cell>
          <cell r="D1860">
            <v>100</v>
          </cell>
          <cell r="E1860" t="str">
            <v>KS</v>
          </cell>
          <cell r="F1860">
            <v>6399</v>
          </cell>
        </row>
        <row r="1861">
          <cell r="A1861">
            <v>2083724</v>
          </cell>
          <cell r="B1861" t="str">
            <v>Kabelová vývodka...162MS/M32</v>
          </cell>
          <cell r="C1861">
            <v>78.56</v>
          </cell>
          <cell r="D1861">
            <v>100</v>
          </cell>
          <cell r="E1861" t="str">
            <v>KS</v>
          </cell>
          <cell r="F1861">
            <v>7856</v>
          </cell>
        </row>
        <row r="1862">
          <cell r="A1862">
            <v>2083728</v>
          </cell>
          <cell r="B1862" t="str">
            <v>Kabelová vývodka...162MS/M40</v>
          </cell>
          <cell r="C1862">
            <v>245.09</v>
          </cell>
          <cell r="D1862">
            <v>100</v>
          </cell>
          <cell r="E1862" t="str">
            <v>KS</v>
          </cell>
          <cell r="F1862">
            <v>24509</v>
          </cell>
        </row>
        <row r="1863">
          <cell r="A1863">
            <v>2083732</v>
          </cell>
          <cell r="B1863" t="str">
            <v>Kabelová vývodka...162MS/M50</v>
          </cell>
          <cell r="C1863">
            <v>342.91</v>
          </cell>
          <cell r="D1863">
            <v>100</v>
          </cell>
          <cell r="E1863" t="str">
            <v>KS</v>
          </cell>
          <cell r="F1863">
            <v>34291</v>
          </cell>
        </row>
        <row r="1864">
          <cell r="A1864">
            <v>2083736</v>
          </cell>
          <cell r="B1864" t="str">
            <v>Kabelová vývodka...162MS/M63</v>
          </cell>
          <cell r="C1864">
            <v>549.04</v>
          </cell>
          <cell r="D1864">
            <v>100</v>
          </cell>
          <cell r="E1864" t="str">
            <v>KS</v>
          </cell>
          <cell r="F1864">
            <v>54904</v>
          </cell>
        </row>
        <row r="1865">
          <cell r="A1865">
            <v>2084112</v>
          </cell>
          <cell r="B1865" t="str">
            <v>Přítlačné šroubení...164/MS/11</v>
          </cell>
          <cell r="C1865">
            <v>8.48</v>
          </cell>
          <cell r="D1865">
            <v>100</v>
          </cell>
          <cell r="E1865" t="str">
            <v>KS</v>
          </cell>
          <cell r="F1865">
            <v>848</v>
          </cell>
        </row>
        <row r="1866">
          <cell r="A1866">
            <v>2084163</v>
          </cell>
          <cell r="B1866" t="str">
            <v>Přítlačné šroubení...164/MS/16</v>
          </cell>
          <cell r="C1866">
            <v>11.74</v>
          </cell>
          <cell r="D1866">
            <v>100</v>
          </cell>
          <cell r="E1866" t="str">
            <v>KS</v>
          </cell>
          <cell r="F1866">
            <v>1174</v>
          </cell>
        </row>
        <row r="1867">
          <cell r="A1867">
            <v>2084201</v>
          </cell>
          <cell r="B1867" t="str">
            <v>Přítlačné šroubení...164/MS/21</v>
          </cell>
          <cell r="C1867">
            <v>15.96</v>
          </cell>
          <cell r="D1867">
            <v>100</v>
          </cell>
          <cell r="E1867" t="str">
            <v>KS</v>
          </cell>
          <cell r="F1867">
            <v>1596</v>
          </cell>
        </row>
        <row r="1868">
          <cell r="A1868">
            <v>2084295</v>
          </cell>
          <cell r="B1868" t="str">
            <v>Přítlačné šroubení...164/MS/29</v>
          </cell>
          <cell r="C1868">
            <v>35.840000000000003</v>
          </cell>
          <cell r="D1868">
            <v>100</v>
          </cell>
          <cell r="E1868" t="str">
            <v>KS</v>
          </cell>
          <cell r="F1868">
            <v>3584</v>
          </cell>
        </row>
        <row r="1869">
          <cell r="A1869">
            <v>2084368</v>
          </cell>
          <cell r="B1869" t="str">
            <v>Přítlačné šroubení...164/MS/36</v>
          </cell>
          <cell r="C1869">
            <v>46.88</v>
          </cell>
          <cell r="D1869">
            <v>100</v>
          </cell>
          <cell r="E1869" t="str">
            <v>KS</v>
          </cell>
          <cell r="F1869">
            <v>4688</v>
          </cell>
        </row>
        <row r="1870">
          <cell r="A1870">
            <v>2084422</v>
          </cell>
          <cell r="B1870" t="str">
            <v>Přítlačné šroubení...164/MS/42</v>
          </cell>
          <cell r="C1870">
            <v>93.08</v>
          </cell>
          <cell r="D1870">
            <v>100</v>
          </cell>
          <cell r="E1870" t="str">
            <v>KS</v>
          </cell>
          <cell r="F1870">
            <v>9308</v>
          </cell>
        </row>
        <row r="1871">
          <cell r="A1871">
            <v>2085607</v>
          </cell>
          <cell r="B1871" t="str">
            <v>Kabelová vývodka...V-TEC 7MS</v>
          </cell>
          <cell r="C1871">
            <v>80.89</v>
          </cell>
          <cell r="D1871">
            <v>100</v>
          </cell>
          <cell r="E1871" t="str">
            <v>KS</v>
          </cell>
          <cell r="F1871">
            <v>8089</v>
          </cell>
        </row>
        <row r="1872">
          <cell r="A1872">
            <v>2085615</v>
          </cell>
          <cell r="B1872" t="str">
            <v>Kabelová vývodka...V-TEC 9MS</v>
          </cell>
          <cell r="C1872">
            <v>94.05</v>
          </cell>
          <cell r="D1872">
            <v>100</v>
          </cell>
          <cell r="E1872" t="str">
            <v>KS</v>
          </cell>
          <cell r="F1872">
            <v>9405</v>
          </cell>
        </row>
        <row r="1873">
          <cell r="A1873">
            <v>2085623</v>
          </cell>
          <cell r="B1873" t="str">
            <v>Kabelová vývodka...V-TEC11MS</v>
          </cell>
          <cell r="C1873">
            <v>109.68</v>
          </cell>
          <cell r="D1873">
            <v>100</v>
          </cell>
          <cell r="E1873" t="str">
            <v>KS</v>
          </cell>
          <cell r="F1873">
            <v>10968</v>
          </cell>
        </row>
        <row r="1874">
          <cell r="A1874">
            <v>2085631</v>
          </cell>
          <cell r="B1874" t="str">
            <v>Kabelová vývodka...V-TEC13MS</v>
          </cell>
          <cell r="C1874">
            <v>117.76</v>
          </cell>
          <cell r="D1874">
            <v>100</v>
          </cell>
          <cell r="E1874" t="str">
            <v>KS</v>
          </cell>
          <cell r="F1874">
            <v>11776</v>
          </cell>
        </row>
        <row r="1875">
          <cell r="A1875">
            <v>2085658</v>
          </cell>
          <cell r="B1875" t="str">
            <v>Kabelová vývodka...V-TEC16MS</v>
          </cell>
          <cell r="C1875">
            <v>124.23</v>
          </cell>
          <cell r="D1875">
            <v>100</v>
          </cell>
          <cell r="E1875" t="str">
            <v>KS</v>
          </cell>
          <cell r="F1875">
            <v>12423</v>
          </cell>
        </row>
        <row r="1876">
          <cell r="A1876">
            <v>2085666</v>
          </cell>
          <cell r="B1876" t="str">
            <v>Kabelová vývodka...V-TEC21MS</v>
          </cell>
          <cell r="C1876">
            <v>200.42</v>
          </cell>
          <cell r="D1876">
            <v>100</v>
          </cell>
          <cell r="E1876" t="str">
            <v>KS</v>
          </cell>
          <cell r="F1876">
            <v>20042</v>
          </cell>
        </row>
        <row r="1877">
          <cell r="A1877">
            <v>2085674</v>
          </cell>
          <cell r="B1877" t="str">
            <v>Kabelová vývodka...V-TEC29MS</v>
          </cell>
          <cell r="C1877">
            <v>285.32</v>
          </cell>
          <cell r="D1877">
            <v>100</v>
          </cell>
          <cell r="E1877" t="str">
            <v>KS</v>
          </cell>
          <cell r="F1877">
            <v>28532</v>
          </cell>
        </row>
        <row r="1878">
          <cell r="A1878">
            <v>2085682</v>
          </cell>
          <cell r="B1878" t="str">
            <v>Kabelová vývodka...V-TEC36MS</v>
          </cell>
          <cell r="C1878">
            <v>610.44000000000005</v>
          </cell>
          <cell r="D1878">
            <v>100</v>
          </cell>
          <cell r="E1878" t="str">
            <v>KS</v>
          </cell>
          <cell r="F1878">
            <v>61044</v>
          </cell>
        </row>
        <row r="1879">
          <cell r="A1879">
            <v>2085690</v>
          </cell>
          <cell r="B1879" t="str">
            <v>Kabelová vývodka...V-TEC42MS</v>
          </cell>
          <cell r="C1879">
            <v>643.17999999999995</v>
          </cell>
          <cell r="D1879">
            <v>100</v>
          </cell>
          <cell r="E1879" t="str">
            <v>KS</v>
          </cell>
          <cell r="F1879">
            <v>64318</v>
          </cell>
        </row>
        <row r="1880">
          <cell r="A1880">
            <v>2085704</v>
          </cell>
          <cell r="B1880" t="str">
            <v>Kabelová vývodka...V-TEC48MS</v>
          </cell>
          <cell r="C1880">
            <v>1322.59</v>
          </cell>
          <cell r="D1880">
            <v>100</v>
          </cell>
          <cell r="E1880" t="str">
            <v>KS</v>
          </cell>
          <cell r="F1880">
            <v>132259</v>
          </cell>
        </row>
        <row r="1881">
          <cell r="A1881">
            <v>2085720</v>
          </cell>
          <cell r="B1881" t="str">
            <v>Kabelová vývodka...V-TEC/L 7</v>
          </cell>
          <cell r="C1881">
            <v>61.06</v>
          </cell>
          <cell r="D1881">
            <v>100</v>
          </cell>
          <cell r="E1881" t="str">
            <v>KS</v>
          </cell>
          <cell r="F1881">
            <v>6106</v>
          </cell>
        </row>
        <row r="1882">
          <cell r="A1882">
            <v>2085739</v>
          </cell>
          <cell r="B1882" t="str">
            <v>Kabelová vývodka...V-TEC/L 9</v>
          </cell>
          <cell r="C1882">
            <v>95.48</v>
          </cell>
          <cell r="D1882">
            <v>100</v>
          </cell>
          <cell r="E1882" t="str">
            <v>KS</v>
          </cell>
          <cell r="F1882">
            <v>9548</v>
          </cell>
        </row>
        <row r="1883">
          <cell r="A1883">
            <v>2085747</v>
          </cell>
          <cell r="B1883" t="str">
            <v>Kabelová vývodka...V-TEC/L11</v>
          </cell>
          <cell r="C1883">
            <v>114.29</v>
          </cell>
          <cell r="D1883">
            <v>100</v>
          </cell>
          <cell r="E1883" t="str">
            <v>KS</v>
          </cell>
          <cell r="F1883">
            <v>11429</v>
          </cell>
        </row>
        <row r="1884">
          <cell r="A1884">
            <v>2085755</v>
          </cell>
          <cell r="B1884" t="str">
            <v>Kabelová vývodka...V-TEC/L13</v>
          </cell>
          <cell r="C1884">
            <v>118.87</v>
          </cell>
          <cell r="D1884">
            <v>100</v>
          </cell>
          <cell r="E1884" t="str">
            <v>KS</v>
          </cell>
          <cell r="F1884">
            <v>11887</v>
          </cell>
        </row>
        <row r="1885">
          <cell r="A1885">
            <v>2085763</v>
          </cell>
          <cell r="B1885" t="str">
            <v>Kabelová vývodka...V-TEC/L16</v>
          </cell>
          <cell r="C1885">
            <v>120.49</v>
          </cell>
          <cell r="D1885">
            <v>100</v>
          </cell>
          <cell r="E1885" t="str">
            <v>KS</v>
          </cell>
          <cell r="F1885">
            <v>12049</v>
          </cell>
        </row>
        <row r="1886">
          <cell r="A1886">
            <v>2085771</v>
          </cell>
          <cell r="B1886" t="str">
            <v>Kabelová vývodka...V-TEC/L21</v>
          </cell>
          <cell r="C1886">
            <v>185.48</v>
          </cell>
          <cell r="D1886">
            <v>100</v>
          </cell>
          <cell r="E1886" t="str">
            <v>KS</v>
          </cell>
          <cell r="F1886">
            <v>18548</v>
          </cell>
        </row>
        <row r="1887">
          <cell r="A1887">
            <v>2085798</v>
          </cell>
          <cell r="B1887" t="str">
            <v>Kabelová vývodka...V-TEC/L29</v>
          </cell>
          <cell r="C1887">
            <v>290.83</v>
          </cell>
          <cell r="D1887">
            <v>100</v>
          </cell>
          <cell r="E1887" t="str">
            <v>KS</v>
          </cell>
          <cell r="F1887">
            <v>29083</v>
          </cell>
        </row>
        <row r="1888">
          <cell r="A1888">
            <v>2085836</v>
          </cell>
          <cell r="B1888" t="str">
            <v>Kabelová vývodka...V-TEC/L48</v>
          </cell>
          <cell r="C1888">
            <v>1266.04</v>
          </cell>
          <cell r="D1888">
            <v>100</v>
          </cell>
          <cell r="E1888" t="str">
            <v>KS</v>
          </cell>
          <cell r="F1888">
            <v>126604</v>
          </cell>
        </row>
        <row r="1889">
          <cell r="A1889">
            <v>2086018</v>
          </cell>
          <cell r="B1889" t="str">
            <v>Kabelová vývodka...VTEC VM12</v>
          </cell>
          <cell r="C1889">
            <v>55.53</v>
          </cell>
          <cell r="D1889">
            <v>100</v>
          </cell>
          <cell r="E1889" t="str">
            <v>KS</v>
          </cell>
          <cell r="F1889">
            <v>5553</v>
          </cell>
        </row>
        <row r="1890">
          <cell r="A1890">
            <v>2086024</v>
          </cell>
          <cell r="B1890" t="str">
            <v>Kabelová vývodka...VTEC VM16</v>
          </cell>
          <cell r="C1890">
            <v>61.8</v>
          </cell>
          <cell r="D1890">
            <v>100</v>
          </cell>
          <cell r="E1890" t="str">
            <v>KS</v>
          </cell>
          <cell r="F1890">
            <v>6180</v>
          </cell>
        </row>
        <row r="1891">
          <cell r="A1891">
            <v>2086030</v>
          </cell>
          <cell r="B1891" t="str">
            <v>Kabelová vývodka...VTEC VM20</v>
          </cell>
          <cell r="C1891">
            <v>83.59</v>
          </cell>
          <cell r="D1891">
            <v>100</v>
          </cell>
          <cell r="E1891" t="str">
            <v>KS</v>
          </cell>
          <cell r="F1891">
            <v>8359</v>
          </cell>
        </row>
        <row r="1892">
          <cell r="A1892">
            <v>2086036</v>
          </cell>
          <cell r="B1892" t="str">
            <v>Kabelová vývodka...VTEC VM25</v>
          </cell>
          <cell r="C1892">
            <v>114.07</v>
          </cell>
          <cell r="D1892">
            <v>100</v>
          </cell>
          <cell r="E1892" t="str">
            <v>KS</v>
          </cell>
          <cell r="F1892">
            <v>11407</v>
          </cell>
        </row>
        <row r="1893">
          <cell r="A1893">
            <v>2086042</v>
          </cell>
          <cell r="B1893" t="str">
            <v>Kabelová vývodka...VTEC VM32</v>
          </cell>
          <cell r="C1893">
            <v>185.92</v>
          </cell>
          <cell r="D1893">
            <v>100</v>
          </cell>
          <cell r="E1893" t="str">
            <v>KS</v>
          </cell>
          <cell r="F1893">
            <v>18592</v>
          </cell>
        </row>
        <row r="1894">
          <cell r="A1894">
            <v>2086048</v>
          </cell>
          <cell r="B1894" t="str">
            <v>Kabelová vývodka...VTEC VM40</v>
          </cell>
          <cell r="C1894">
            <v>293.8</v>
          </cell>
          <cell r="D1894">
            <v>100</v>
          </cell>
          <cell r="E1894" t="str">
            <v>KS</v>
          </cell>
          <cell r="F1894">
            <v>29380</v>
          </cell>
        </row>
        <row r="1895">
          <cell r="A1895">
            <v>2086054</v>
          </cell>
          <cell r="B1895" t="str">
            <v>Kabelová vývodka...VTEC VM50</v>
          </cell>
          <cell r="C1895">
            <v>654.61</v>
          </cell>
          <cell r="D1895">
            <v>100</v>
          </cell>
          <cell r="E1895" t="str">
            <v>KS</v>
          </cell>
          <cell r="F1895">
            <v>65461</v>
          </cell>
        </row>
        <row r="1896">
          <cell r="A1896">
            <v>2086060</v>
          </cell>
          <cell r="B1896" t="str">
            <v>Kabelová vývodka...VTEC VM63</v>
          </cell>
          <cell r="C1896">
            <v>1318.3</v>
          </cell>
          <cell r="D1896">
            <v>100</v>
          </cell>
          <cell r="E1896" t="str">
            <v>KS</v>
          </cell>
          <cell r="F1896">
            <v>131830</v>
          </cell>
        </row>
        <row r="1897">
          <cell r="A1897">
            <v>2086111</v>
          </cell>
          <cell r="B1897" t="str">
            <v>Kabelová vývodka...VTECVML12</v>
          </cell>
          <cell r="C1897">
            <v>98.12</v>
          </cell>
          <cell r="D1897">
            <v>100</v>
          </cell>
          <cell r="E1897" t="str">
            <v>KS</v>
          </cell>
          <cell r="F1897">
            <v>9812</v>
          </cell>
        </row>
        <row r="1898">
          <cell r="A1898">
            <v>2086117</v>
          </cell>
          <cell r="B1898" t="str">
            <v>Kabelová vývodka...VTECVML16</v>
          </cell>
          <cell r="C1898">
            <v>66.7</v>
          </cell>
          <cell r="D1898">
            <v>100</v>
          </cell>
          <cell r="E1898" t="str">
            <v>KS</v>
          </cell>
          <cell r="F1898">
            <v>6670</v>
          </cell>
        </row>
        <row r="1899">
          <cell r="A1899">
            <v>2086123</v>
          </cell>
          <cell r="B1899" t="str">
            <v>Kabelová vývodka...VTECVML20</v>
          </cell>
          <cell r="C1899">
            <v>89.86</v>
          </cell>
          <cell r="D1899">
            <v>100</v>
          </cell>
          <cell r="E1899" t="str">
            <v>KS</v>
          </cell>
          <cell r="F1899">
            <v>8986</v>
          </cell>
        </row>
        <row r="1900">
          <cell r="A1900">
            <v>2086129</v>
          </cell>
          <cell r="B1900" t="str">
            <v>Kabelová vývodka...VTECVML25</v>
          </cell>
          <cell r="C1900">
            <v>114.07</v>
          </cell>
          <cell r="D1900">
            <v>100</v>
          </cell>
          <cell r="E1900" t="str">
            <v>KS</v>
          </cell>
          <cell r="F1900">
            <v>11407</v>
          </cell>
        </row>
        <row r="1901">
          <cell r="A1901">
            <v>2086135</v>
          </cell>
          <cell r="B1901" t="str">
            <v>Kabelová vývodka...VTECVML32</v>
          </cell>
          <cell r="C1901">
            <v>298.5</v>
          </cell>
          <cell r="D1901">
            <v>100</v>
          </cell>
          <cell r="E1901" t="str">
            <v>KS</v>
          </cell>
          <cell r="F1901">
            <v>29850</v>
          </cell>
        </row>
        <row r="1902">
          <cell r="A1902">
            <v>2086141</v>
          </cell>
          <cell r="B1902" t="str">
            <v>Kabelová vývodka...VTECVML40</v>
          </cell>
          <cell r="C1902">
            <v>536.25</v>
          </cell>
          <cell r="D1902">
            <v>100</v>
          </cell>
          <cell r="E1902" t="str">
            <v>KS</v>
          </cell>
          <cell r="F1902">
            <v>53625</v>
          </cell>
        </row>
        <row r="1903">
          <cell r="A1903">
            <v>2086147</v>
          </cell>
          <cell r="B1903" t="str">
            <v>Kabelová vývodka...VTECVML50</v>
          </cell>
          <cell r="C1903">
            <v>1080.45</v>
          </cell>
          <cell r="D1903">
            <v>100</v>
          </cell>
          <cell r="E1903" t="str">
            <v>KS</v>
          </cell>
          <cell r="F1903">
            <v>108045</v>
          </cell>
        </row>
        <row r="1904">
          <cell r="A1904">
            <v>2086153</v>
          </cell>
          <cell r="B1904" t="str">
            <v>Kabelová vývodka...VTECVML63</v>
          </cell>
          <cell r="C1904">
            <v>1929.37</v>
          </cell>
          <cell r="D1904">
            <v>100</v>
          </cell>
          <cell r="E1904" t="str">
            <v>KS</v>
          </cell>
          <cell r="F1904">
            <v>192937</v>
          </cell>
        </row>
        <row r="1905">
          <cell r="A1905">
            <v>2086165</v>
          </cell>
          <cell r="B1905" t="str">
            <v>Kabel.vývodka s pružinovým konta...V-TEC VM1</v>
          </cell>
          <cell r="C1905">
            <v>188.37</v>
          </cell>
          <cell r="D1905">
            <v>100</v>
          </cell>
          <cell r="E1905" t="str">
            <v>KS</v>
          </cell>
          <cell r="F1905">
            <v>18837</v>
          </cell>
        </row>
        <row r="1906">
          <cell r="A1906">
            <v>2086169</v>
          </cell>
          <cell r="B1906" t="str">
            <v>Kabel.vývodka s pružinovým konta...V-TEC VM2</v>
          </cell>
          <cell r="C1906">
            <v>223.49</v>
          </cell>
          <cell r="D1906">
            <v>100</v>
          </cell>
          <cell r="E1906" t="str">
            <v>KS</v>
          </cell>
          <cell r="F1906">
            <v>22349</v>
          </cell>
        </row>
        <row r="1907">
          <cell r="A1907">
            <v>2086173</v>
          </cell>
          <cell r="B1907" t="str">
            <v>Kabel.vývodka s pružinovým konta...V-TEC VM2</v>
          </cell>
          <cell r="C1907">
            <v>267.08999999999997</v>
          </cell>
          <cell r="D1907">
            <v>100</v>
          </cell>
          <cell r="E1907" t="str">
            <v>KS</v>
          </cell>
          <cell r="F1907">
            <v>26709</v>
          </cell>
        </row>
        <row r="1908">
          <cell r="A1908">
            <v>2086189</v>
          </cell>
          <cell r="B1908" t="str">
            <v>Vývodka...V-TEC VM6</v>
          </cell>
          <cell r="C1908">
            <v>1772.4</v>
          </cell>
          <cell r="D1908">
            <v>100</v>
          </cell>
          <cell r="E1908" t="str">
            <v>KS</v>
          </cell>
          <cell r="F1908">
            <v>177240</v>
          </cell>
        </row>
        <row r="1909">
          <cell r="A1909">
            <v>2086207</v>
          </cell>
          <cell r="B1909" t="str">
            <v>Vývodka...V-TEC VM1</v>
          </cell>
          <cell r="C1909">
            <v>98.17</v>
          </cell>
          <cell r="D1909">
            <v>100</v>
          </cell>
          <cell r="E1909" t="str">
            <v>KS</v>
          </cell>
          <cell r="F1909">
            <v>9817</v>
          </cell>
        </row>
        <row r="1910">
          <cell r="A1910">
            <v>2086219</v>
          </cell>
          <cell r="B1910" t="str">
            <v>....V-TEC VM3</v>
          </cell>
          <cell r="C1910">
            <v>310.8</v>
          </cell>
          <cell r="D1910">
            <v>100</v>
          </cell>
          <cell r="E1910" t="str">
            <v>KS</v>
          </cell>
          <cell r="F1910">
            <v>31080</v>
          </cell>
        </row>
        <row r="1911">
          <cell r="A1911">
            <v>2086223</v>
          </cell>
          <cell r="B1911" t="str">
            <v>....V-TEC VM4</v>
          </cell>
          <cell r="C1911">
            <v>478.27</v>
          </cell>
          <cell r="D1911">
            <v>100</v>
          </cell>
          <cell r="E1911" t="str">
            <v>KS</v>
          </cell>
          <cell r="F1911">
            <v>47827</v>
          </cell>
        </row>
        <row r="1912">
          <cell r="A1912">
            <v>2088029</v>
          </cell>
          <cell r="B1912" t="str">
            <v>Rozšiřovací šroubení...165/7/9</v>
          </cell>
          <cell r="C1912">
            <v>20.66</v>
          </cell>
          <cell r="D1912">
            <v>100</v>
          </cell>
          <cell r="E1912" t="str">
            <v>KS</v>
          </cell>
          <cell r="F1912">
            <v>2066</v>
          </cell>
        </row>
        <row r="1913">
          <cell r="A1913">
            <v>2088045</v>
          </cell>
          <cell r="B1913" t="str">
            <v>Rozšiřovací šroubení...165/9/11</v>
          </cell>
          <cell r="C1913">
            <v>29.1</v>
          </cell>
          <cell r="D1913">
            <v>100</v>
          </cell>
          <cell r="E1913" t="str">
            <v>KS</v>
          </cell>
          <cell r="F1913">
            <v>2910</v>
          </cell>
        </row>
        <row r="1914">
          <cell r="A1914">
            <v>2088061</v>
          </cell>
          <cell r="B1914" t="str">
            <v>Rozšiřovací šroubení...165/9/13</v>
          </cell>
          <cell r="C1914">
            <v>34.54</v>
          </cell>
          <cell r="D1914">
            <v>100</v>
          </cell>
          <cell r="E1914" t="str">
            <v>KS</v>
          </cell>
          <cell r="F1914">
            <v>3454</v>
          </cell>
        </row>
        <row r="1915">
          <cell r="A1915">
            <v>2088096</v>
          </cell>
          <cell r="B1915" t="str">
            <v>Rozšiřovací šroubení...165/11/13</v>
          </cell>
          <cell r="C1915">
            <v>27.01</v>
          </cell>
          <cell r="D1915">
            <v>100</v>
          </cell>
          <cell r="E1915" t="str">
            <v>KS</v>
          </cell>
          <cell r="F1915">
            <v>2701</v>
          </cell>
        </row>
        <row r="1916">
          <cell r="A1916">
            <v>2088126</v>
          </cell>
          <cell r="B1916" t="str">
            <v>Rozšiřovací šroubení...165/11/16</v>
          </cell>
          <cell r="C1916">
            <v>30.42</v>
          </cell>
          <cell r="D1916">
            <v>100</v>
          </cell>
          <cell r="E1916" t="str">
            <v>KS</v>
          </cell>
          <cell r="F1916">
            <v>3042</v>
          </cell>
        </row>
        <row r="1917">
          <cell r="A1917">
            <v>2088142</v>
          </cell>
          <cell r="B1917" t="str">
            <v>Rozšiřovací šroubení...165/13/16</v>
          </cell>
          <cell r="C1917">
            <v>28.4</v>
          </cell>
          <cell r="D1917">
            <v>100</v>
          </cell>
          <cell r="E1917" t="str">
            <v>KS</v>
          </cell>
          <cell r="F1917">
            <v>2840</v>
          </cell>
        </row>
        <row r="1918">
          <cell r="A1918">
            <v>2088169</v>
          </cell>
          <cell r="B1918" t="str">
            <v>Rozšiřovací šroubení...165/13/21</v>
          </cell>
          <cell r="C1918">
            <v>43.27</v>
          </cell>
          <cell r="D1918">
            <v>100</v>
          </cell>
          <cell r="E1918" t="str">
            <v>KS</v>
          </cell>
          <cell r="F1918">
            <v>4327</v>
          </cell>
        </row>
        <row r="1919">
          <cell r="A1919">
            <v>2088185</v>
          </cell>
          <cell r="B1919" t="str">
            <v>Rozšiřovací šroubení...165/16/21</v>
          </cell>
          <cell r="C1919">
            <v>40.29</v>
          </cell>
          <cell r="D1919">
            <v>100</v>
          </cell>
          <cell r="E1919" t="str">
            <v>KS</v>
          </cell>
          <cell r="F1919">
            <v>4029</v>
          </cell>
        </row>
        <row r="1920">
          <cell r="A1920">
            <v>2088207</v>
          </cell>
          <cell r="B1920" t="str">
            <v>Rozšiřovací šroubení...165/21/29</v>
          </cell>
          <cell r="C1920">
            <v>66.91</v>
          </cell>
          <cell r="D1920">
            <v>100</v>
          </cell>
          <cell r="E1920" t="str">
            <v>KS</v>
          </cell>
          <cell r="F1920">
            <v>6691</v>
          </cell>
        </row>
        <row r="1921">
          <cell r="A1921">
            <v>2088223</v>
          </cell>
          <cell r="B1921" t="str">
            <v>Rozšiřovací šroubení...165/29/36</v>
          </cell>
          <cell r="C1921">
            <v>150.9</v>
          </cell>
          <cell r="D1921">
            <v>100</v>
          </cell>
          <cell r="E1921" t="str">
            <v>KS</v>
          </cell>
          <cell r="F1921">
            <v>15090</v>
          </cell>
        </row>
        <row r="1922">
          <cell r="A1922">
            <v>2088258</v>
          </cell>
          <cell r="B1922" t="str">
            <v>Rozšiřovací šroubení...165/36/42</v>
          </cell>
          <cell r="C1922">
            <v>195.61</v>
          </cell>
          <cell r="D1922">
            <v>100</v>
          </cell>
          <cell r="E1922" t="str">
            <v>KS</v>
          </cell>
          <cell r="F1922">
            <v>19561</v>
          </cell>
        </row>
        <row r="1923">
          <cell r="A1923">
            <v>2088274</v>
          </cell>
          <cell r="B1923" t="str">
            <v>Rozšiřovací šroubení...165/42/48</v>
          </cell>
          <cell r="C1923">
            <v>259.16000000000003</v>
          </cell>
          <cell r="D1923">
            <v>100</v>
          </cell>
          <cell r="E1923" t="str">
            <v>KS</v>
          </cell>
          <cell r="F1923">
            <v>25916</v>
          </cell>
        </row>
        <row r="1924">
          <cell r="A1924">
            <v>2088281</v>
          </cell>
          <cell r="B1924" t="str">
            <v>Rozšíření...165/ADA</v>
          </cell>
          <cell r="C1924">
            <v>50.71</v>
          </cell>
          <cell r="D1924">
            <v>100</v>
          </cell>
          <cell r="E1924" t="str">
            <v>KS</v>
          </cell>
          <cell r="F1924">
            <v>5071</v>
          </cell>
        </row>
        <row r="1925">
          <cell r="A1925">
            <v>2088282</v>
          </cell>
          <cell r="B1925" t="str">
            <v>Rozšíření...165/ADA</v>
          </cell>
          <cell r="C1925">
            <v>85.99</v>
          </cell>
          <cell r="D1925">
            <v>100</v>
          </cell>
          <cell r="E1925" t="str">
            <v>KS</v>
          </cell>
          <cell r="F1925">
            <v>8599</v>
          </cell>
        </row>
        <row r="1926">
          <cell r="A1926">
            <v>2088283</v>
          </cell>
          <cell r="B1926" t="str">
            <v>Rozšíření...165/ADA</v>
          </cell>
          <cell r="C1926">
            <v>110.25</v>
          </cell>
          <cell r="D1926">
            <v>100</v>
          </cell>
          <cell r="E1926" t="str">
            <v>KS</v>
          </cell>
          <cell r="F1926">
            <v>11025</v>
          </cell>
        </row>
        <row r="1927">
          <cell r="A1927">
            <v>2088285</v>
          </cell>
          <cell r="B1927" t="str">
            <v>Rozšíření...165/ADA</v>
          </cell>
          <cell r="C1927">
            <v>241.5</v>
          </cell>
          <cell r="D1927">
            <v>100</v>
          </cell>
          <cell r="E1927" t="str">
            <v>KS</v>
          </cell>
          <cell r="F1927">
            <v>24150</v>
          </cell>
        </row>
        <row r="1928">
          <cell r="A1928">
            <v>2088286</v>
          </cell>
          <cell r="B1928" t="str">
            <v>Rozšíření...165/ADA</v>
          </cell>
          <cell r="C1928">
            <v>565.58000000000004</v>
          </cell>
          <cell r="D1928">
            <v>100</v>
          </cell>
          <cell r="E1928" t="str">
            <v>KS</v>
          </cell>
          <cell r="F1928">
            <v>56558</v>
          </cell>
        </row>
        <row r="1929">
          <cell r="A1929">
            <v>2088289</v>
          </cell>
          <cell r="B1929" t="str">
            <v>Adaptér...165/ADA</v>
          </cell>
          <cell r="C1929">
            <v>199.5</v>
          </cell>
          <cell r="D1929">
            <v>100</v>
          </cell>
          <cell r="E1929" t="str">
            <v>KS</v>
          </cell>
          <cell r="F1929">
            <v>19950</v>
          </cell>
        </row>
        <row r="1930">
          <cell r="A1930">
            <v>2088290</v>
          </cell>
          <cell r="B1930" t="str">
            <v>Adaptér...165/ADA</v>
          </cell>
          <cell r="C1930">
            <v>53.31</v>
          </cell>
          <cell r="D1930">
            <v>100</v>
          </cell>
          <cell r="E1930" t="str">
            <v>KS</v>
          </cell>
          <cell r="F1930">
            <v>5331</v>
          </cell>
        </row>
        <row r="1931">
          <cell r="A1931">
            <v>2088291</v>
          </cell>
          <cell r="B1931" t="str">
            <v>Adaptér...165/ADA</v>
          </cell>
          <cell r="C1931">
            <v>53.82</v>
          </cell>
          <cell r="D1931">
            <v>100</v>
          </cell>
          <cell r="E1931" t="str">
            <v>KS</v>
          </cell>
          <cell r="F1931">
            <v>5382</v>
          </cell>
        </row>
        <row r="1932">
          <cell r="A1932">
            <v>2088292</v>
          </cell>
          <cell r="B1932" t="str">
            <v>Adaptér...165/ADA</v>
          </cell>
          <cell r="C1932">
            <v>54.02</v>
          </cell>
          <cell r="D1932">
            <v>100</v>
          </cell>
          <cell r="E1932" t="str">
            <v>KS</v>
          </cell>
          <cell r="F1932">
            <v>5402</v>
          </cell>
        </row>
        <row r="1933">
          <cell r="A1933">
            <v>2088293</v>
          </cell>
          <cell r="B1933" t="str">
            <v>Adaptér...165/ADA</v>
          </cell>
          <cell r="C1933">
            <v>75.63</v>
          </cell>
          <cell r="D1933">
            <v>100</v>
          </cell>
          <cell r="E1933" t="str">
            <v>KS</v>
          </cell>
          <cell r="F1933">
            <v>7563</v>
          </cell>
        </row>
        <row r="1934">
          <cell r="A1934">
            <v>2088294</v>
          </cell>
          <cell r="B1934" t="str">
            <v>Adaptér...165/ADA</v>
          </cell>
          <cell r="C1934">
            <v>68.790000000000006</v>
          </cell>
          <cell r="D1934">
            <v>100</v>
          </cell>
          <cell r="E1934" t="str">
            <v>KS</v>
          </cell>
          <cell r="F1934">
            <v>6879</v>
          </cell>
        </row>
        <row r="1935">
          <cell r="A1935">
            <v>2088295</v>
          </cell>
          <cell r="B1935" t="str">
            <v>Adaptér...165/ADA</v>
          </cell>
          <cell r="C1935">
            <v>84.85</v>
          </cell>
          <cell r="D1935">
            <v>100</v>
          </cell>
          <cell r="E1935" t="str">
            <v>KS</v>
          </cell>
          <cell r="F1935">
            <v>8485</v>
          </cell>
        </row>
        <row r="1936">
          <cell r="A1936">
            <v>2088296</v>
          </cell>
          <cell r="B1936" t="str">
            <v>Adaptér...165/ADA</v>
          </cell>
          <cell r="C1936">
            <v>142.22</v>
          </cell>
          <cell r="D1936">
            <v>100</v>
          </cell>
          <cell r="E1936" t="str">
            <v>KS</v>
          </cell>
          <cell r="F1936">
            <v>14222</v>
          </cell>
        </row>
        <row r="1937">
          <cell r="A1937">
            <v>2088297</v>
          </cell>
          <cell r="B1937" t="str">
            <v>Adaptér...165/ADA</v>
          </cell>
          <cell r="C1937">
            <v>232.84</v>
          </cell>
          <cell r="D1937">
            <v>100</v>
          </cell>
          <cell r="E1937" t="str">
            <v>KS</v>
          </cell>
          <cell r="F1937">
            <v>23284</v>
          </cell>
        </row>
        <row r="1938">
          <cell r="A1938">
            <v>2088298</v>
          </cell>
          <cell r="B1938" t="str">
            <v>Adaptér...165/ADA</v>
          </cell>
          <cell r="C1938">
            <v>310.89999999999998</v>
          </cell>
          <cell r="D1938">
            <v>100</v>
          </cell>
          <cell r="E1938" t="str">
            <v>KS</v>
          </cell>
          <cell r="F1938">
            <v>31090</v>
          </cell>
        </row>
        <row r="1939">
          <cell r="A1939">
            <v>2088302</v>
          </cell>
          <cell r="B1939" t="str">
            <v>Adaptér...165/ADA</v>
          </cell>
          <cell r="C1939">
            <v>48.51</v>
          </cell>
          <cell r="D1939">
            <v>100</v>
          </cell>
          <cell r="E1939" t="str">
            <v>KS</v>
          </cell>
          <cell r="F1939">
            <v>4851</v>
          </cell>
        </row>
        <row r="1940">
          <cell r="A1940">
            <v>2088304</v>
          </cell>
          <cell r="B1940" t="str">
            <v>Adaptér...165/ADA</v>
          </cell>
          <cell r="C1940">
            <v>109.15</v>
          </cell>
          <cell r="D1940">
            <v>100</v>
          </cell>
          <cell r="E1940" t="str">
            <v>KS</v>
          </cell>
          <cell r="F1940">
            <v>10915</v>
          </cell>
        </row>
        <row r="1941">
          <cell r="A1941">
            <v>2088314</v>
          </cell>
          <cell r="B1941" t="str">
            <v>Adaptér...165/ADA</v>
          </cell>
          <cell r="C1941">
            <v>48.96</v>
          </cell>
          <cell r="D1941">
            <v>100</v>
          </cell>
          <cell r="E1941" t="str">
            <v>KS</v>
          </cell>
          <cell r="F1941">
            <v>4896</v>
          </cell>
        </row>
        <row r="1942">
          <cell r="A1942">
            <v>2088318</v>
          </cell>
          <cell r="B1942" t="str">
            <v>Adaptér...165/ADA</v>
          </cell>
          <cell r="C1942">
            <v>58.47</v>
          </cell>
          <cell r="D1942">
            <v>100</v>
          </cell>
          <cell r="E1942" t="str">
            <v>KS</v>
          </cell>
          <cell r="F1942">
            <v>5847</v>
          </cell>
        </row>
        <row r="1943">
          <cell r="A1943">
            <v>2088320</v>
          </cell>
          <cell r="B1943" t="str">
            <v>Adaptér...165/ADA</v>
          </cell>
          <cell r="C1943">
            <v>88.2</v>
          </cell>
          <cell r="D1943">
            <v>100</v>
          </cell>
          <cell r="E1943" t="str">
            <v>KS</v>
          </cell>
          <cell r="F1943">
            <v>8820</v>
          </cell>
        </row>
        <row r="1944">
          <cell r="A1944">
            <v>2088322</v>
          </cell>
          <cell r="B1944" t="str">
            <v>Adaptér...165/ADA</v>
          </cell>
          <cell r="C1944">
            <v>96.31</v>
          </cell>
          <cell r="D1944">
            <v>100</v>
          </cell>
          <cell r="E1944" t="str">
            <v>KS</v>
          </cell>
          <cell r="F1944">
            <v>9631</v>
          </cell>
        </row>
        <row r="1945">
          <cell r="A1945">
            <v>2088344</v>
          </cell>
          <cell r="B1945" t="str">
            <v>Adaptér...165/ADA</v>
          </cell>
          <cell r="C1945">
            <v>519.75</v>
          </cell>
          <cell r="D1945">
            <v>100</v>
          </cell>
          <cell r="E1945" t="str">
            <v>KS</v>
          </cell>
          <cell r="F1945">
            <v>51975</v>
          </cell>
        </row>
        <row r="1946">
          <cell r="A1946">
            <v>2088428</v>
          </cell>
          <cell r="B1946" t="str">
            <v>Těsnicí kroužek...170 M16</v>
          </cell>
          <cell r="C1946">
            <v>14.55</v>
          </cell>
          <cell r="D1946">
            <v>100</v>
          </cell>
          <cell r="E1946" t="str">
            <v>KS</v>
          </cell>
          <cell r="F1946">
            <v>1455</v>
          </cell>
        </row>
        <row r="1947">
          <cell r="A1947">
            <v>2088436</v>
          </cell>
          <cell r="B1947" t="str">
            <v>Těsnicí kroužek...170 M20</v>
          </cell>
          <cell r="C1947">
            <v>9.42</v>
          </cell>
          <cell r="D1947">
            <v>100</v>
          </cell>
          <cell r="E1947" t="str">
            <v>KS</v>
          </cell>
          <cell r="F1947">
            <v>942</v>
          </cell>
        </row>
        <row r="1948">
          <cell r="A1948">
            <v>2088444</v>
          </cell>
          <cell r="B1948" t="str">
            <v>Těsnicí kroužek...170 M25</v>
          </cell>
          <cell r="C1948">
            <v>21.02</v>
          </cell>
          <cell r="D1948">
            <v>100</v>
          </cell>
          <cell r="E1948" t="str">
            <v>KS</v>
          </cell>
          <cell r="F1948">
            <v>2102</v>
          </cell>
        </row>
        <row r="1949">
          <cell r="A1949">
            <v>2088452</v>
          </cell>
          <cell r="B1949" t="str">
            <v>Těsnicí kroužek...170 M32</v>
          </cell>
          <cell r="C1949">
            <v>28</v>
          </cell>
          <cell r="D1949">
            <v>100</v>
          </cell>
          <cell r="E1949" t="str">
            <v>KS</v>
          </cell>
          <cell r="F1949">
            <v>2800</v>
          </cell>
        </row>
        <row r="1950">
          <cell r="A1950">
            <v>2088460</v>
          </cell>
          <cell r="B1950" t="str">
            <v>Těsnicí kroužek...170 M40</v>
          </cell>
          <cell r="C1950">
            <v>33.090000000000003</v>
          </cell>
          <cell r="D1950">
            <v>100</v>
          </cell>
          <cell r="E1950" t="str">
            <v>KS</v>
          </cell>
          <cell r="F1950">
            <v>3309</v>
          </cell>
        </row>
        <row r="1951">
          <cell r="A1951">
            <v>2088479</v>
          </cell>
          <cell r="B1951" t="str">
            <v>Těsnicí kroužek...170 M50</v>
          </cell>
          <cell r="C1951">
            <v>39.450000000000003</v>
          </cell>
          <cell r="D1951">
            <v>100</v>
          </cell>
          <cell r="E1951" t="str">
            <v>KS</v>
          </cell>
          <cell r="F1951">
            <v>3945</v>
          </cell>
        </row>
        <row r="1952">
          <cell r="A1952">
            <v>2088703</v>
          </cell>
          <cell r="B1952" t="str">
            <v>Těsnicí kroužek...171 M12</v>
          </cell>
          <cell r="C1952">
            <v>4.29</v>
          </cell>
          <cell r="D1952">
            <v>100</v>
          </cell>
          <cell r="E1952" t="str">
            <v>KS</v>
          </cell>
          <cell r="F1952">
            <v>429</v>
          </cell>
        </row>
        <row r="1953">
          <cell r="A1953">
            <v>2088711</v>
          </cell>
          <cell r="B1953" t="str">
            <v>Těsnicí kroužek...171 M16</v>
          </cell>
          <cell r="C1953">
            <v>4.12</v>
          </cell>
          <cell r="D1953">
            <v>100</v>
          </cell>
          <cell r="E1953" t="str">
            <v>KS</v>
          </cell>
          <cell r="F1953">
            <v>412</v>
          </cell>
        </row>
        <row r="1954">
          <cell r="A1954">
            <v>2088738</v>
          </cell>
          <cell r="B1954" t="str">
            <v>Těsnicí kroužek...171 M20</v>
          </cell>
          <cell r="C1954">
            <v>4.16</v>
          </cell>
          <cell r="D1954">
            <v>100</v>
          </cell>
          <cell r="E1954" t="str">
            <v>KS</v>
          </cell>
          <cell r="F1954">
            <v>416</v>
          </cell>
        </row>
        <row r="1955">
          <cell r="A1955">
            <v>2088746</v>
          </cell>
          <cell r="B1955" t="str">
            <v>Těsnicí kroužek...171 M25</v>
          </cell>
          <cell r="C1955">
            <v>4.2300000000000004</v>
          </cell>
          <cell r="D1955">
            <v>100</v>
          </cell>
          <cell r="E1955" t="str">
            <v>KS</v>
          </cell>
          <cell r="F1955">
            <v>423</v>
          </cell>
        </row>
        <row r="1956">
          <cell r="A1956">
            <v>2088754</v>
          </cell>
          <cell r="B1956" t="str">
            <v>Těsnicí kroužek...171 M32</v>
          </cell>
          <cell r="C1956">
            <v>5.94</v>
          </cell>
          <cell r="D1956">
            <v>100</v>
          </cell>
          <cell r="E1956" t="str">
            <v>KS</v>
          </cell>
          <cell r="F1956">
            <v>594</v>
          </cell>
        </row>
        <row r="1957">
          <cell r="A1957">
            <v>2088762</v>
          </cell>
          <cell r="B1957" t="str">
            <v>Těsnicí kroužek...171 M40</v>
          </cell>
          <cell r="C1957">
            <v>5.0599999999999996</v>
          </cell>
          <cell r="D1957">
            <v>100</v>
          </cell>
          <cell r="E1957" t="str">
            <v>KS</v>
          </cell>
          <cell r="F1957">
            <v>506</v>
          </cell>
        </row>
        <row r="1958">
          <cell r="A1958">
            <v>2088770</v>
          </cell>
          <cell r="B1958" t="str">
            <v>Těsnicí kroužek...171 M50</v>
          </cell>
          <cell r="C1958">
            <v>7.41</v>
          </cell>
          <cell r="D1958">
            <v>100</v>
          </cell>
          <cell r="E1958" t="str">
            <v>KS</v>
          </cell>
          <cell r="F1958">
            <v>741</v>
          </cell>
        </row>
        <row r="1959">
          <cell r="A1959">
            <v>2088789</v>
          </cell>
          <cell r="B1959" t="str">
            <v>Těsnicí kroužek...171 M63</v>
          </cell>
          <cell r="C1959">
            <v>18.7</v>
          </cell>
          <cell r="D1959">
            <v>100</v>
          </cell>
          <cell r="E1959" t="str">
            <v>KS</v>
          </cell>
          <cell r="F1959">
            <v>1870</v>
          </cell>
        </row>
        <row r="1960">
          <cell r="A1960">
            <v>2088819</v>
          </cell>
          <cell r="B1960" t="str">
            <v>Těsnicí kroužek...171/ 9</v>
          </cell>
          <cell r="C1960">
            <v>2.95</v>
          </cell>
          <cell r="D1960">
            <v>100</v>
          </cell>
          <cell r="E1960" t="str">
            <v>KS</v>
          </cell>
          <cell r="F1960">
            <v>295</v>
          </cell>
        </row>
        <row r="1961">
          <cell r="A1961">
            <v>2088827</v>
          </cell>
          <cell r="B1961" t="str">
            <v>Těsnicí kroužek...171/11</v>
          </cell>
          <cell r="C1961">
            <v>3.58</v>
          </cell>
          <cell r="D1961">
            <v>100</v>
          </cell>
          <cell r="E1961" t="str">
            <v>KS</v>
          </cell>
          <cell r="F1961">
            <v>358</v>
          </cell>
        </row>
        <row r="1962">
          <cell r="A1962">
            <v>2088835</v>
          </cell>
          <cell r="B1962" t="str">
            <v>Těsnicí kroužek...171/13,5</v>
          </cell>
          <cell r="C1962">
            <v>3.88</v>
          </cell>
          <cell r="D1962">
            <v>100</v>
          </cell>
          <cell r="E1962" t="str">
            <v>KS</v>
          </cell>
          <cell r="F1962">
            <v>388</v>
          </cell>
        </row>
        <row r="1963">
          <cell r="A1963">
            <v>2088843</v>
          </cell>
          <cell r="B1963" t="str">
            <v>Těsnicí kroužek...171/16</v>
          </cell>
          <cell r="C1963">
            <v>4.41</v>
          </cell>
          <cell r="D1963">
            <v>100</v>
          </cell>
          <cell r="E1963" t="str">
            <v>KS</v>
          </cell>
          <cell r="F1963">
            <v>441</v>
          </cell>
        </row>
        <row r="1964">
          <cell r="A1964">
            <v>2088851</v>
          </cell>
          <cell r="B1964" t="str">
            <v>Těsnicí kroužek...171/21</v>
          </cell>
          <cell r="C1964">
            <v>5.12</v>
          </cell>
          <cell r="D1964">
            <v>100</v>
          </cell>
          <cell r="E1964" t="str">
            <v>KS</v>
          </cell>
          <cell r="F1964">
            <v>512</v>
          </cell>
        </row>
        <row r="1965">
          <cell r="A1965">
            <v>2088878</v>
          </cell>
          <cell r="B1965" t="str">
            <v>Těsnicí kroužek...171/29</v>
          </cell>
          <cell r="C1965">
            <v>7.04</v>
          </cell>
          <cell r="D1965">
            <v>100</v>
          </cell>
          <cell r="E1965" t="str">
            <v>KS</v>
          </cell>
          <cell r="F1965">
            <v>704</v>
          </cell>
        </row>
        <row r="1966">
          <cell r="A1966">
            <v>2088886</v>
          </cell>
          <cell r="B1966" t="str">
            <v>Těsnicí kroužek...171/36</v>
          </cell>
          <cell r="C1966">
            <v>9.15</v>
          </cell>
          <cell r="D1966">
            <v>100</v>
          </cell>
          <cell r="E1966" t="str">
            <v>KS</v>
          </cell>
          <cell r="F1966">
            <v>915</v>
          </cell>
        </row>
        <row r="1967">
          <cell r="A1967">
            <v>2088894</v>
          </cell>
          <cell r="B1967" t="str">
            <v>Těsnicí kroužek...171/42</v>
          </cell>
          <cell r="C1967">
            <v>11.7</v>
          </cell>
          <cell r="D1967">
            <v>100</v>
          </cell>
          <cell r="E1967" t="str">
            <v>KS</v>
          </cell>
          <cell r="F1967">
            <v>1170</v>
          </cell>
        </row>
        <row r="1968">
          <cell r="A1968">
            <v>2089025</v>
          </cell>
          <cell r="B1968" t="str">
            <v>Redukce...167/9/7</v>
          </cell>
          <cell r="C1968">
            <v>16.260000000000002</v>
          </cell>
          <cell r="D1968">
            <v>100</v>
          </cell>
          <cell r="E1968" t="str">
            <v>KS</v>
          </cell>
          <cell r="F1968">
            <v>1626</v>
          </cell>
        </row>
        <row r="1969">
          <cell r="A1969">
            <v>2089041</v>
          </cell>
          <cell r="B1969" t="str">
            <v>Redukce...167/11/7</v>
          </cell>
          <cell r="C1969">
            <v>22.56</v>
          </cell>
          <cell r="D1969">
            <v>100</v>
          </cell>
          <cell r="E1969" t="str">
            <v>KS</v>
          </cell>
          <cell r="F1969">
            <v>2256</v>
          </cell>
        </row>
        <row r="1970">
          <cell r="A1970">
            <v>2089076</v>
          </cell>
          <cell r="B1970" t="str">
            <v>Redukce...167/11/9</v>
          </cell>
          <cell r="C1970">
            <v>10.73</v>
          </cell>
          <cell r="D1970">
            <v>100</v>
          </cell>
          <cell r="E1970" t="str">
            <v>KS</v>
          </cell>
          <cell r="F1970">
            <v>1073</v>
          </cell>
        </row>
        <row r="1971">
          <cell r="A1971">
            <v>2089092</v>
          </cell>
          <cell r="B1971" t="str">
            <v>Redukce...167/13/7</v>
          </cell>
          <cell r="C1971">
            <v>27.77</v>
          </cell>
          <cell r="D1971">
            <v>100</v>
          </cell>
          <cell r="E1971" t="str">
            <v>KS</v>
          </cell>
          <cell r="F1971">
            <v>2777</v>
          </cell>
        </row>
        <row r="1972">
          <cell r="A1972">
            <v>2089114</v>
          </cell>
          <cell r="B1972" t="str">
            <v>Redukce...167/13/9</v>
          </cell>
          <cell r="C1972">
            <v>24.2</v>
          </cell>
          <cell r="D1972">
            <v>100</v>
          </cell>
          <cell r="E1972" t="str">
            <v>KS</v>
          </cell>
          <cell r="F1972">
            <v>2420</v>
          </cell>
        </row>
        <row r="1973">
          <cell r="A1973">
            <v>2089130</v>
          </cell>
          <cell r="B1973" t="str">
            <v>Redukce...167/13/11</v>
          </cell>
          <cell r="C1973">
            <v>10.19</v>
          </cell>
          <cell r="D1973">
            <v>100</v>
          </cell>
          <cell r="E1973" t="str">
            <v>KS</v>
          </cell>
          <cell r="F1973">
            <v>1019</v>
          </cell>
        </row>
        <row r="1974">
          <cell r="A1974">
            <v>2089157</v>
          </cell>
          <cell r="B1974" t="str">
            <v>Redukce...167/16/9</v>
          </cell>
          <cell r="C1974">
            <v>29.1</v>
          </cell>
          <cell r="D1974">
            <v>100</v>
          </cell>
          <cell r="E1974" t="str">
            <v>KS</v>
          </cell>
          <cell r="F1974">
            <v>2910</v>
          </cell>
        </row>
        <row r="1975">
          <cell r="A1975">
            <v>2089173</v>
          </cell>
          <cell r="B1975" t="str">
            <v>Redukce...167/16/11</v>
          </cell>
          <cell r="C1975">
            <v>14.38</v>
          </cell>
          <cell r="D1975">
            <v>100</v>
          </cell>
          <cell r="E1975" t="str">
            <v>KS</v>
          </cell>
          <cell r="F1975">
            <v>1438</v>
          </cell>
        </row>
        <row r="1976">
          <cell r="A1976">
            <v>2089203</v>
          </cell>
          <cell r="B1976" t="str">
            <v>Redukce...167/16/13</v>
          </cell>
          <cell r="C1976">
            <v>12.45</v>
          </cell>
          <cell r="D1976">
            <v>100</v>
          </cell>
          <cell r="E1976" t="str">
            <v>KS</v>
          </cell>
          <cell r="F1976">
            <v>1245</v>
          </cell>
        </row>
        <row r="1977">
          <cell r="A1977">
            <v>2089238</v>
          </cell>
          <cell r="B1977" t="str">
            <v>Redukce...167/21/11</v>
          </cell>
          <cell r="C1977">
            <v>40.26</v>
          </cell>
          <cell r="D1977">
            <v>100</v>
          </cell>
          <cell r="E1977" t="str">
            <v>KS</v>
          </cell>
          <cell r="F1977">
            <v>4026</v>
          </cell>
        </row>
        <row r="1978">
          <cell r="A1978">
            <v>2089254</v>
          </cell>
          <cell r="B1978" t="str">
            <v>Redukce...167/21/13</v>
          </cell>
          <cell r="C1978">
            <v>36.82</v>
          </cell>
          <cell r="D1978">
            <v>100</v>
          </cell>
          <cell r="E1978" t="str">
            <v>KS</v>
          </cell>
          <cell r="F1978">
            <v>3682</v>
          </cell>
        </row>
        <row r="1979">
          <cell r="A1979">
            <v>2089270</v>
          </cell>
          <cell r="B1979" t="str">
            <v>Redukce...167/21/16</v>
          </cell>
          <cell r="C1979">
            <v>25.22</v>
          </cell>
          <cell r="D1979">
            <v>100</v>
          </cell>
          <cell r="E1979" t="str">
            <v>KS</v>
          </cell>
          <cell r="F1979">
            <v>2522</v>
          </cell>
        </row>
        <row r="1980">
          <cell r="A1980">
            <v>2089297</v>
          </cell>
          <cell r="B1980" t="str">
            <v>Redukce...167/29/16</v>
          </cell>
          <cell r="C1980">
            <v>73.680000000000007</v>
          </cell>
          <cell r="D1980">
            <v>100</v>
          </cell>
          <cell r="E1980" t="str">
            <v>KS</v>
          </cell>
          <cell r="F1980">
            <v>7368</v>
          </cell>
        </row>
        <row r="1981">
          <cell r="A1981">
            <v>2089319</v>
          </cell>
          <cell r="B1981" t="str">
            <v>Redukce...167/29/21</v>
          </cell>
          <cell r="C1981">
            <v>60.66</v>
          </cell>
          <cell r="D1981">
            <v>100</v>
          </cell>
          <cell r="E1981" t="str">
            <v>KS</v>
          </cell>
          <cell r="F1981">
            <v>6066</v>
          </cell>
        </row>
        <row r="1982">
          <cell r="A1982">
            <v>2089335</v>
          </cell>
          <cell r="B1982" t="str">
            <v>Redukce...167/36/21</v>
          </cell>
          <cell r="C1982">
            <v>127.64</v>
          </cell>
          <cell r="D1982">
            <v>100</v>
          </cell>
          <cell r="E1982" t="str">
            <v>KS</v>
          </cell>
          <cell r="F1982">
            <v>12764</v>
          </cell>
        </row>
        <row r="1983">
          <cell r="A1983">
            <v>2089351</v>
          </cell>
          <cell r="B1983" t="str">
            <v>Redukce...167/36/29</v>
          </cell>
          <cell r="C1983">
            <v>100.25</v>
          </cell>
          <cell r="D1983">
            <v>100</v>
          </cell>
          <cell r="E1983" t="str">
            <v>KS</v>
          </cell>
          <cell r="F1983">
            <v>10025</v>
          </cell>
        </row>
        <row r="1984">
          <cell r="A1984">
            <v>2089408</v>
          </cell>
          <cell r="B1984" t="str">
            <v>Redukce...167/42/36</v>
          </cell>
          <cell r="C1984">
            <v>102.65</v>
          </cell>
          <cell r="D1984">
            <v>100</v>
          </cell>
          <cell r="E1984" t="str">
            <v>KS</v>
          </cell>
          <cell r="F1984">
            <v>10265</v>
          </cell>
        </row>
        <row r="1985">
          <cell r="A1985">
            <v>2089424</v>
          </cell>
          <cell r="B1985" t="str">
            <v>Redukce...167/48/36</v>
          </cell>
          <cell r="C1985">
            <v>150.49</v>
          </cell>
          <cell r="D1985">
            <v>100</v>
          </cell>
          <cell r="E1985" t="str">
            <v>KS</v>
          </cell>
          <cell r="F1985">
            <v>15049</v>
          </cell>
        </row>
        <row r="1986">
          <cell r="A1986">
            <v>2089440</v>
          </cell>
          <cell r="B1986" t="str">
            <v>Redukce...167/48/42</v>
          </cell>
          <cell r="C1986">
            <v>106.06</v>
          </cell>
          <cell r="D1986">
            <v>100</v>
          </cell>
          <cell r="E1986" t="str">
            <v>KS</v>
          </cell>
          <cell r="F1986">
            <v>10606</v>
          </cell>
        </row>
        <row r="1987">
          <cell r="A1987">
            <v>2089505</v>
          </cell>
          <cell r="B1987" t="str">
            <v>Redukce...167M16-12</v>
          </cell>
          <cell r="C1987">
            <v>22.43</v>
          </cell>
          <cell r="D1987">
            <v>100</v>
          </cell>
          <cell r="E1987" t="str">
            <v>KS</v>
          </cell>
          <cell r="F1987">
            <v>2243</v>
          </cell>
        </row>
        <row r="1988">
          <cell r="A1988">
            <v>2089513</v>
          </cell>
          <cell r="B1988" t="str">
            <v>Redukce...167M20-12</v>
          </cell>
          <cell r="C1988">
            <v>27.81</v>
          </cell>
          <cell r="D1988">
            <v>100</v>
          </cell>
          <cell r="E1988" t="str">
            <v>KS</v>
          </cell>
          <cell r="F1988">
            <v>2781</v>
          </cell>
        </row>
        <row r="1989">
          <cell r="A1989">
            <v>2089521</v>
          </cell>
          <cell r="B1989" t="str">
            <v>Redukce...167M20-16</v>
          </cell>
          <cell r="C1989">
            <v>32.17</v>
          </cell>
          <cell r="D1989">
            <v>100</v>
          </cell>
          <cell r="E1989" t="str">
            <v>KS</v>
          </cell>
          <cell r="F1989">
            <v>3217</v>
          </cell>
        </row>
        <row r="1990">
          <cell r="A1990">
            <v>2089548</v>
          </cell>
          <cell r="B1990" t="str">
            <v>Redukce...167M25-16</v>
          </cell>
          <cell r="C1990">
            <v>53.43</v>
          </cell>
          <cell r="D1990">
            <v>100</v>
          </cell>
          <cell r="E1990" t="str">
            <v>KS</v>
          </cell>
          <cell r="F1990">
            <v>5343</v>
          </cell>
        </row>
        <row r="1991">
          <cell r="A1991">
            <v>2089556</v>
          </cell>
          <cell r="B1991" t="str">
            <v>Redukce...167M25-20</v>
          </cell>
          <cell r="C1991">
            <v>42.57</v>
          </cell>
          <cell r="D1991">
            <v>100</v>
          </cell>
          <cell r="E1991" t="str">
            <v>KS</v>
          </cell>
          <cell r="F1991">
            <v>4257</v>
          </cell>
        </row>
        <row r="1992">
          <cell r="A1992">
            <v>2089564</v>
          </cell>
          <cell r="B1992" t="str">
            <v>Redukce...167M32-20</v>
          </cell>
          <cell r="C1992">
            <v>89.94</v>
          </cell>
          <cell r="D1992">
            <v>100</v>
          </cell>
          <cell r="E1992" t="str">
            <v>KS</v>
          </cell>
          <cell r="F1992">
            <v>8994</v>
          </cell>
        </row>
        <row r="1993">
          <cell r="A1993">
            <v>2089572</v>
          </cell>
          <cell r="B1993" t="str">
            <v>Redukce...167M32-25</v>
          </cell>
          <cell r="C1993">
            <v>78.27</v>
          </cell>
          <cell r="D1993">
            <v>100</v>
          </cell>
          <cell r="E1993" t="str">
            <v>KS</v>
          </cell>
          <cell r="F1993">
            <v>7827</v>
          </cell>
        </row>
        <row r="1994">
          <cell r="A1994">
            <v>2089580</v>
          </cell>
          <cell r="B1994" t="str">
            <v>Redukce...167M40-25</v>
          </cell>
          <cell r="C1994">
            <v>310.17</v>
          </cell>
          <cell r="D1994">
            <v>100</v>
          </cell>
          <cell r="E1994" t="str">
            <v>KS</v>
          </cell>
          <cell r="F1994">
            <v>31017</v>
          </cell>
        </row>
        <row r="1995">
          <cell r="A1995">
            <v>2089599</v>
          </cell>
          <cell r="B1995" t="str">
            <v>Redukce...167M40-32</v>
          </cell>
          <cell r="C1995">
            <v>301.29000000000002</v>
          </cell>
          <cell r="D1995">
            <v>100</v>
          </cell>
          <cell r="E1995" t="str">
            <v>KS</v>
          </cell>
          <cell r="F1995">
            <v>30129</v>
          </cell>
        </row>
        <row r="1996">
          <cell r="A1996">
            <v>2089602</v>
          </cell>
          <cell r="B1996" t="str">
            <v>Redukce...167M50-32</v>
          </cell>
          <cell r="C1996">
            <v>406.23</v>
          </cell>
          <cell r="D1996">
            <v>100</v>
          </cell>
          <cell r="E1996" t="str">
            <v>KS</v>
          </cell>
          <cell r="F1996">
            <v>40623</v>
          </cell>
        </row>
        <row r="1997">
          <cell r="A1997">
            <v>2089610</v>
          </cell>
          <cell r="B1997" t="str">
            <v>Redukce...167M50-40</v>
          </cell>
          <cell r="C1997">
            <v>210.77</v>
          </cell>
          <cell r="D1997">
            <v>100</v>
          </cell>
          <cell r="E1997" t="str">
            <v>KS</v>
          </cell>
          <cell r="F1997">
            <v>21077</v>
          </cell>
        </row>
        <row r="1998">
          <cell r="A1998">
            <v>2089629</v>
          </cell>
          <cell r="B1998" t="str">
            <v>Redukce...167M63-40</v>
          </cell>
          <cell r="C1998">
            <v>305.01</v>
          </cell>
          <cell r="D1998">
            <v>100</v>
          </cell>
          <cell r="E1998" t="str">
            <v>KS</v>
          </cell>
          <cell r="F1998">
            <v>30501</v>
          </cell>
        </row>
        <row r="1999">
          <cell r="A1999">
            <v>2089637</v>
          </cell>
          <cell r="B1999" t="str">
            <v>Redukce...167M63-50</v>
          </cell>
          <cell r="C1999">
            <v>389.09</v>
          </cell>
          <cell r="D1999">
            <v>100</v>
          </cell>
          <cell r="E1999" t="str">
            <v>KS</v>
          </cell>
          <cell r="F1999">
            <v>38909</v>
          </cell>
        </row>
        <row r="2000">
          <cell r="A2000">
            <v>2090074</v>
          </cell>
          <cell r="B2000" t="str">
            <v>Uzavírací ucpávka...168/MS/7</v>
          </cell>
          <cell r="C2000">
            <v>16.399999999999999</v>
          </cell>
          <cell r="D2000">
            <v>100</v>
          </cell>
          <cell r="E2000" t="str">
            <v>KS</v>
          </cell>
          <cell r="F2000">
            <v>1640</v>
          </cell>
        </row>
        <row r="2001">
          <cell r="A2001">
            <v>2090090</v>
          </cell>
          <cell r="B2001" t="str">
            <v>Uzavírací ucpávka...168/MS/9</v>
          </cell>
          <cell r="C2001">
            <v>17.8</v>
          </cell>
          <cell r="D2001">
            <v>100</v>
          </cell>
          <cell r="E2001" t="str">
            <v>KS</v>
          </cell>
          <cell r="F2001">
            <v>1780</v>
          </cell>
        </row>
        <row r="2002">
          <cell r="A2002">
            <v>2090112</v>
          </cell>
          <cell r="B2002" t="str">
            <v>Uzavírací ucpávka...168/MS/11</v>
          </cell>
          <cell r="C2002">
            <v>17.62</v>
          </cell>
          <cell r="D2002">
            <v>100</v>
          </cell>
          <cell r="E2002" t="str">
            <v>KS</v>
          </cell>
          <cell r="F2002">
            <v>1762</v>
          </cell>
        </row>
        <row r="2003">
          <cell r="A2003">
            <v>2090139</v>
          </cell>
          <cell r="B2003" t="str">
            <v>Uzavírací ucpávka...168/MS/13</v>
          </cell>
          <cell r="C2003">
            <v>18.37</v>
          </cell>
          <cell r="D2003">
            <v>100</v>
          </cell>
          <cell r="E2003" t="str">
            <v>KS</v>
          </cell>
          <cell r="F2003">
            <v>1837</v>
          </cell>
        </row>
        <row r="2004">
          <cell r="A2004">
            <v>2090163</v>
          </cell>
          <cell r="B2004" t="str">
            <v>Uzavírací ucpávka...168/MS/16</v>
          </cell>
          <cell r="C2004">
            <v>19.3</v>
          </cell>
          <cell r="D2004">
            <v>100</v>
          </cell>
          <cell r="E2004" t="str">
            <v>KS</v>
          </cell>
          <cell r="F2004">
            <v>1930</v>
          </cell>
        </row>
        <row r="2005">
          <cell r="A2005">
            <v>2090201</v>
          </cell>
          <cell r="B2005" t="str">
            <v>Uzavírací ucpávka...168/MS/21</v>
          </cell>
          <cell r="C2005">
            <v>29.13</v>
          </cell>
          <cell r="D2005">
            <v>100</v>
          </cell>
          <cell r="E2005" t="str">
            <v>KS</v>
          </cell>
          <cell r="F2005">
            <v>2913</v>
          </cell>
        </row>
        <row r="2006">
          <cell r="A2006">
            <v>2090295</v>
          </cell>
          <cell r="B2006" t="str">
            <v>Uzavírací ucpávka...168/MS/29</v>
          </cell>
          <cell r="C2006">
            <v>75.989999999999995</v>
          </cell>
          <cell r="D2006">
            <v>100</v>
          </cell>
          <cell r="E2006" t="str">
            <v>KS</v>
          </cell>
          <cell r="F2006">
            <v>7599</v>
          </cell>
        </row>
        <row r="2007">
          <cell r="A2007">
            <v>2090368</v>
          </cell>
          <cell r="B2007" t="str">
            <v>Uzavírací ucpávka...168/MS/36</v>
          </cell>
          <cell r="C2007">
            <v>135.13999999999999</v>
          </cell>
          <cell r="D2007">
            <v>100</v>
          </cell>
          <cell r="E2007" t="str">
            <v>KS</v>
          </cell>
          <cell r="F2007">
            <v>13514</v>
          </cell>
        </row>
        <row r="2008">
          <cell r="A2008">
            <v>2090422</v>
          </cell>
          <cell r="B2008" t="str">
            <v>Uzavírací ucpávka...168/MS/42</v>
          </cell>
          <cell r="C2008">
            <v>220.22</v>
          </cell>
          <cell r="D2008">
            <v>100</v>
          </cell>
          <cell r="E2008" t="str">
            <v>KS</v>
          </cell>
          <cell r="F2008">
            <v>22022</v>
          </cell>
        </row>
        <row r="2009">
          <cell r="A2009">
            <v>2090481</v>
          </cell>
          <cell r="B2009" t="str">
            <v>Uzavírací ucpávka...168/MS/48</v>
          </cell>
          <cell r="C2009">
            <v>221.58</v>
          </cell>
          <cell r="D2009">
            <v>100</v>
          </cell>
          <cell r="E2009" t="str">
            <v>KS</v>
          </cell>
          <cell r="F2009">
            <v>22158</v>
          </cell>
        </row>
        <row r="2010">
          <cell r="A2010">
            <v>2090511</v>
          </cell>
          <cell r="B2010" t="str">
            <v>Uzavírací ucpávka...168MS M12</v>
          </cell>
          <cell r="C2010">
            <v>22.02</v>
          </cell>
          <cell r="D2010">
            <v>100</v>
          </cell>
          <cell r="E2010" t="str">
            <v>KS</v>
          </cell>
          <cell r="F2010">
            <v>2202</v>
          </cell>
        </row>
        <row r="2011">
          <cell r="A2011">
            <v>2090538</v>
          </cell>
          <cell r="B2011" t="str">
            <v>Uzavírací ucpávka...168MS M16</v>
          </cell>
          <cell r="C2011">
            <v>25.11</v>
          </cell>
          <cell r="D2011">
            <v>100</v>
          </cell>
          <cell r="E2011" t="str">
            <v>KS</v>
          </cell>
          <cell r="F2011">
            <v>2511</v>
          </cell>
        </row>
        <row r="2012">
          <cell r="A2012">
            <v>2090546</v>
          </cell>
          <cell r="B2012" t="str">
            <v>Uzavírací ucpávka...168MS M20</v>
          </cell>
          <cell r="C2012">
            <v>25.68</v>
          </cell>
          <cell r="D2012">
            <v>100</v>
          </cell>
          <cell r="E2012" t="str">
            <v>KS</v>
          </cell>
          <cell r="F2012">
            <v>2568</v>
          </cell>
        </row>
        <row r="2013">
          <cell r="A2013">
            <v>2090554</v>
          </cell>
          <cell r="B2013" t="str">
            <v>Uzavírací ucpávka...168MS M25</v>
          </cell>
          <cell r="C2013">
            <v>44.31</v>
          </cell>
          <cell r="D2013">
            <v>100</v>
          </cell>
          <cell r="E2013" t="str">
            <v>KS</v>
          </cell>
          <cell r="F2013">
            <v>4431</v>
          </cell>
        </row>
        <row r="2014">
          <cell r="A2014">
            <v>2090562</v>
          </cell>
          <cell r="B2014" t="str">
            <v>Uzavírací ucpávka...168MS M32</v>
          </cell>
          <cell r="C2014">
            <v>65.63</v>
          </cell>
          <cell r="D2014">
            <v>100</v>
          </cell>
          <cell r="E2014" t="str">
            <v>KS</v>
          </cell>
          <cell r="F2014">
            <v>6563</v>
          </cell>
        </row>
        <row r="2015">
          <cell r="A2015">
            <v>2090570</v>
          </cell>
          <cell r="B2015" t="str">
            <v>Uzavírací ucpávka...168MS M40</v>
          </cell>
          <cell r="C2015">
            <v>109.75</v>
          </cell>
          <cell r="D2015">
            <v>100</v>
          </cell>
          <cell r="E2015" t="str">
            <v>KS</v>
          </cell>
          <cell r="F2015">
            <v>10975</v>
          </cell>
        </row>
        <row r="2016">
          <cell r="A2016">
            <v>2090589</v>
          </cell>
          <cell r="B2016" t="str">
            <v>Uzavírací ucpávka...168MS M50</v>
          </cell>
          <cell r="C2016">
            <v>250.28</v>
          </cell>
          <cell r="D2016">
            <v>100</v>
          </cell>
          <cell r="E2016" t="str">
            <v>KS</v>
          </cell>
          <cell r="F2016">
            <v>25028</v>
          </cell>
        </row>
        <row r="2017">
          <cell r="A2017">
            <v>2090597</v>
          </cell>
          <cell r="B2017" t="str">
            <v>Uzavírací ucpávka...168MS M63</v>
          </cell>
          <cell r="C2017">
            <v>381.83</v>
          </cell>
          <cell r="D2017">
            <v>100</v>
          </cell>
          <cell r="E2017" t="str">
            <v>KS</v>
          </cell>
          <cell r="F2017">
            <v>38183</v>
          </cell>
        </row>
        <row r="2018">
          <cell r="A2018">
            <v>2091070</v>
          </cell>
          <cell r="B2018" t="str">
            <v>Pojistná matice...169/MS/7</v>
          </cell>
          <cell r="C2018">
            <v>6.25</v>
          </cell>
          <cell r="D2018">
            <v>100</v>
          </cell>
          <cell r="E2018" t="str">
            <v>KS</v>
          </cell>
          <cell r="F2018">
            <v>625</v>
          </cell>
        </row>
        <row r="2019">
          <cell r="A2019">
            <v>2091097</v>
          </cell>
          <cell r="B2019" t="str">
            <v>Pojistná matice...169/MS/9</v>
          </cell>
          <cell r="C2019">
            <v>5.16</v>
          </cell>
          <cell r="D2019">
            <v>100</v>
          </cell>
          <cell r="E2019" t="str">
            <v>KS</v>
          </cell>
          <cell r="F2019">
            <v>516</v>
          </cell>
        </row>
        <row r="2020">
          <cell r="A2020">
            <v>2091119</v>
          </cell>
          <cell r="B2020" t="str">
            <v>Pojistná matice...169/MS/11</v>
          </cell>
          <cell r="C2020">
            <v>5.33</v>
          </cell>
          <cell r="D2020">
            <v>100</v>
          </cell>
          <cell r="E2020" t="str">
            <v>KS</v>
          </cell>
          <cell r="F2020">
            <v>533</v>
          </cell>
        </row>
        <row r="2021">
          <cell r="A2021">
            <v>2091135</v>
          </cell>
          <cell r="B2021" t="str">
            <v>Pojistná matice...169/MS/13</v>
          </cell>
          <cell r="C2021">
            <v>5.79</v>
          </cell>
          <cell r="D2021">
            <v>100</v>
          </cell>
          <cell r="E2021" t="str">
            <v>KS</v>
          </cell>
          <cell r="F2021">
            <v>579</v>
          </cell>
        </row>
        <row r="2022">
          <cell r="A2022">
            <v>2091151</v>
          </cell>
          <cell r="B2022" t="str">
            <v>Pojistná matice...169/MS/16</v>
          </cell>
          <cell r="C2022">
            <v>6.53</v>
          </cell>
          <cell r="D2022">
            <v>100</v>
          </cell>
          <cell r="E2022" t="str">
            <v>KS</v>
          </cell>
          <cell r="F2022">
            <v>653</v>
          </cell>
        </row>
        <row r="2023">
          <cell r="A2023">
            <v>2091216</v>
          </cell>
          <cell r="B2023" t="str">
            <v>Pojistná matice...169/MS/21</v>
          </cell>
          <cell r="C2023">
            <v>8.07</v>
          </cell>
          <cell r="D2023">
            <v>100</v>
          </cell>
          <cell r="E2023" t="str">
            <v>KS</v>
          </cell>
          <cell r="F2023">
            <v>807</v>
          </cell>
        </row>
        <row r="2024">
          <cell r="A2024">
            <v>2091291</v>
          </cell>
          <cell r="B2024" t="str">
            <v>Pojistná matice...169/MS/29</v>
          </cell>
          <cell r="C2024">
            <v>19.170000000000002</v>
          </cell>
          <cell r="D2024">
            <v>100</v>
          </cell>
          <cell r="E2024" t="str">
            <v>KS</v>
          </cell>
          <cell r="F2024">
            <v>1917</v>
          </cell>
        </row>
        <row r="2025">
          <cell r="A2025">
            <v>2091364</v>
          </cell>
          <cell r="B2025" t="str">
            <v>Pojistná matice...169/MS/36</v>
          </cell>
          <cell r="C2025">
            <v>24.95</v>
          </cell>
          <cell r="D2025">
            <v>100</v>
          </cell>
          <cell r="E2025" t="str">
            <v>KS</v>
          </cell>
          <cell r="F2025">
            <v>2495</v>
          </cell>
        </row>
        <row r="2026">
          <cell r="A2026">
            <v>2091429</v>
          </cell>
          <cell r="B2026" t="str">
            <v>Pojistná matice...169/MS/42</v>
          </cell>
          <cell r="C2026">
            <v>33.409999999999997</v>
          </cell>
          <cell r="D2026">
            <v>100</v>
          </cell>
          <cell r="E2026" t="str">
            <v>KS</v>
          </cell>
          <cell r="F2026">
            <v>3341</v>
          </cell>
        </row>
        <row r="2027">
          <cell r="A2027">
            <v>2091488</v>
          </cell>
          <cell r="B2027" t="str">
            <v>Pojistná matice...169/MS/48</v>
          </cell>
          <cell r="C2027">
            <v>46.58</v>
          </cell>
          <cell r="D2027">
            <v>100</v>
          </cell>
          <cell r="E2027" t="str">
            <v>KS</v>
          </cell>
          <cell r="F2027">
            <v>4658</v>
          </cell>
        </row>
        <row r="2028">
          <cell r="A2028">
            <v>2091607</v>
          </cell>
          <cell r="B2028" t="str">
            <v>Pojistná matice...169MS/M12</v>
          </cell>
          <cell r="C2028">
            <v>9.26</v>
          </cell>
          <cell r="D2028">
            <v>100</v>
          </cell>
          <cell r="E2028" t="str">
            <v>KS</v>
          </cell>
          <cell r="F2028">
            <v>926</v>
          </cell>
        </row>
        <row r="2029">
          <cell r="A2029">
            <v>2091615</v>
          </cell>
          <cell r="B2029" t="str">
            <v>Pojistná matice...169MS/M16</v>
          </cell>
          <cell r="C2029">
            <v>14.55</v>
          </cell>
          <cell r="D2029">
            <v>100</v>
          </cell>
          <cell r="E2029" t="str">
            <v>KS</v>
          </cell>
          <cell r="F2029">
            <v>1455</v>
          </cell>
        </row>
        <row r="2030">
          <cell r="A2030">
            <v>2091623</v>
          </cell>
          <cell r="B2030" t="str">
            <v>Pojistná matice...169MS/M20</v>
          </cell>
          <cell r="C2030">
            <v>16.48</v>
          </cell>
          <cell r="D2030">
            <v>100</v>
          </cell>
          <cell r="E2030" t="str">
            <v>KS</v>
          </cell>
          <cell r="F2030">
            <v>1648</v>
          </cell>
        </row>
        <row r="2031">
          <cell r="A2031">
            <v>2091631</v>
          </cell>
          <cell r="B2031" t="str">
            <v>Pojistná matice...169MS/M25</v>
          </cell>
          <cell r="C2031">
            <v>24.95</v>
          </cell>
          <cell r="D2031">
            <v>100</v>
          </cell>
          <cell r="E2031" t="str">
            <v>KS</v>
          </cell>
          <cell r="F2031">
            <v>2495</v>
          </cell>
        </row>
        <row r="2032">
          <cell r="A2032">
            <v>2091658</v>
          </cell>
          <cell r="B2032" t="str">
            <v>Pojistná matice...169MS/M32</v>
          </cell>
          <cell r="C2032">
            <v>30.55</v>
          </cell>
          <cell r="D2032">
            <v>100</v>
          </cell>
          <cell r="E2032" t="str">
            <v>KS</v>
          </cell>
          <cell r="F2032">
            <v>3055</v>
          </cell>
        </row>
        <row r="2033">
          <cell r="A2033">
            <v>2091666</v>
          </cell>
          <cell r="B2033" t="str">
            <v>Pojistná matice...169MS/M40</v>
          </cell>
          <cell r="C2033">
            <v>71.27</v>
          </cell>
          <cell r="D2033">
            <v>100</v>
          </cell>
          <cell r="E2033" t="str">
            <v>KS</v>
          </cell>
          <cell r="F2033">
            <v>7127</v>
          </cell>
        </row>
        <row r="2034">
          <cell r="A2034">
            <v>2091674</v>
          </cell>
          <cell r="B2034" t="str">
            <v>Pojistná matice...169MS/M50</v>
          </cell>
          <cell r="C2034">
            <v>74.430000000000007</v>
          </cell>
          <cell r="D2034">
            <v>100</v>
          </cell>
          <cell r="E2034" t="str">
            <v>KS</v>
          </cell>
          <cell r="F2034">
            <v>7443</v>
          </cell>
        </row>
        <row r="2035">
          <cell r="A2035">
            <v>2091682</v>
          </cell>
          <cell r="B2035" t="str">
            <v>Pojistná matice...169MS/M63</v>
          </cell>
          <cell r="C2035">
            <v>102.18</v>
          </cell>
          <cell r="D2035">
            <v>100</v>
          </cell>
          <cell r="E2035" t="str">
            <v>KS</v>
          </cell>
          <cell r="F2035">
            <v>10218</v>
          </cell>
        </row>
        <row r="2036">
          <cell r="A2036">
            <v>2101017</v>
          </cell>
          <cell r="B2036" t="str">
            <v>Příchytka Druck ISO...3050/LGK</v>
          </cell>
          <cell r="C2036">
            <v>3.26</v>
          </cell>
          <cell r="D2036">
            <v>100</v>
          </cell>
          <cell r="E2036" t="str">
            <v>KS</v>
          </cell>
          <cell r="F2036">
            <v>326</v>
          </cell>
        </row>
        <row r="2037">
          <cell r="A2037">
            <v>2101033</v>
          </cell>
          <cell r="B2037" t="str">
            <v>Příchytka Druck ISO...3051/LGK</v>
          </cell>
          <cell r="C2037">
            <v>5.46</v>
          </cell>
          <cell r="D2037">
            <v>100</v>
          </cell>
          <cell r="E2037" t="str">
            <v>KS</v>
          </cell>
          <cell r="F2037">
            <v>546</v>
          </cell>
        </row>
        <row r="2038">
          <cell r="A2038">
            <v>2101068</v>
          </cell>
          <cell r="B2038" t="str">
            <v>Příchytka Druck ISO...3052/LGK</v>
          </cell>
          <cell r="C2038">
            <v>10.67</v>
          </cell>
          <cell r="D2038">
            <v>100</v>
          </cell>
          <cell r="E2038" t="str">
            <v>KS</v>
          </cell>
          <cell r="F2038">
            <v>1067</v>
          </cell>
        </row>
        <row r="2039">
          <cell r="A2039">
            <v>2105012</v>
          </cell>
          <cell r="B2039" t="str">
            <v>Příchytka Greif ISO...3040/LGK</v>
          </cell>
          <cell r="C2039">
            <v>4.03</v>
          </cell>
          <cell r="D2039">
            <v>100</v>
          </cell>
          <cell r="E2039" t="str">
            <v>KS</v>
          </cell>
          <cell r="F2039">
            <v>403</v>
          </cell>
        </row>
        <row r="2040">
          <cell r="A2040">
            <v>2105039</v>
          </cell>
          <cell r="B2040" t="str">
            <v>Příchytka Greif ISO...3041/LGK</v>
          </cell>
          <cell r="C2040">
            <v>13.6</v>
          </cell>
          <cell r="D2040">
            <v>100</v>
          </cell>
          <cell r="E2040" t="str">
            <v>KS</v>
          </cell>
          <cell r="F2040">
            <v>1360</v>
          </cell>
        </row>
        <row r="2041">
          <cell r="A2041">
            <v>2105055</v>
          </cell>
          <cell r="B2041" t="str">
            <v>Příchytka Greif ISO...3042/LGK</v>
          </cell>
          <cell r="C2041">
            <v>18.66</v>
          </cell>
          <cell r="D2041">
            <v>100</v>
          </cell>
          <cell r="E2041" t="str">
            <v>KS</v>
          </cell>
          <cell r="F2041">
            <v>1866</v>
          </cell>
        </row>
        <row r="2042">
          <cell r="A2042">
            <v>2107015</v>
          </cell>
          <cell r="B2042" t="str">
            <v>Příchytka Greif ISO...3040/2LGK</v>
          </cell>
          <cell r="C2042">
            <v>10.4</v>
          </cell>
          <cell r="D2042">
            <v>100</v>
          </cell>
          <cell r="E2042" t="str">
            <v>KS</v>
          </cell>
          <cell r="F2042">
            <v>1040</v>
          </cell>
        </row>
        <row r="2043">
          <cell r="A2043">
            <v>2107031</v>
          </cell>
          <cell r="B2043" t="str">
            <v>Příchytka Greif ISO...3041/2LG</v>
          </cell>
          <cell r="C2043">
            <v>19.57</v>
          </cell>
          <cell r="D2043">
            <v>100</v>
          </cell>
          <cell r="E2043" t="str">
            <v>KS</v>
          </cell>
          <cell r="F2043">
            <v>1957</v>
          </cell>
        </row>
        <row r="2044">
          <cell r="A2044">
            <v>2109018</v>
          </cell>
          <cell r="B2044" t="str">
            <v>Příchytka Greif ISO...3040/3LG</v>
          </cell>
          <cell r="C2044">
            <v>17.78</v>
          </cell>
          <cell r="D2044">
            <v>100</v>
          </cell>
          <cell r="E2044" t="str">
            <v>KS</v>
          </cell>
          <cell r="F2044">
            <v>1778</v>
          </cell>
        </row>
        <row r="2045">
          <cell r="A2045">
            <v>2115018</v>
          </cell>
          <cell r="B2045" t="str">
            <v>Příchytka Druck ISO...3050/2LGK</v>
          </cell>
          <cell r="C2045">
            <v>4.87</v>
          </cell>
          <cell r="D2045">
            <v>100</v>
          </cell>
          <cell r="E2045" t="str">
            <v>KS</v>
          </cell>
          <cell r="F2045">
            <v>487</v>
          </cell>
        </row>
        <row r="2046">
          <cell r="A2046">
            <v>2124149</v>
          </cell>
          <cell r="B2046" t="str">
            <v>Příchytka SOM...430756</v>
          </cell>
          <cell r="C2046">
            <v>4.07</v>
          </cell>
          <cell r="D2046">
            <v>100</v>
          </cell>
          <cell r="E2046" t="str">
            <v>KS</v>
          </cell>
          <cell r="F2046">
            <v>407</v>
          </cell>
        </row>
        <row r="2047">
          <cell r="A2047">
            <v>2124173</v>
          </cell>
          <cell r="B2047" t="str">
            <v>Příchytka SOM...431156</v>
          </cell>
          <cell r="C2047">
            <v>4.26</v>
          </cell>
          <cell r="D2047">
            <v>100</v>
          </cell>
          <cell r="E2047" t="str">
            <v>KS</v>
          </cell>
          <cell r="F2047">
            <v>426</v>
          </cell>
        </row>
        <row r="2048">
          <cell r="A2048">
            <v>2124254</v>
          </cell>
          <cell r="B2048" t="str">
            <v>Příchytka SOM...3081/25</v>
          </cell>
          <cell r="C2048">
            <v>9.35</v>
          </cell>
          <cell r="D2048">
            <v>100</v>
          </cell>
          <cell r="E2048" t="str">
            <v>KS</v>
          </cell>
          <cell r="F2048">
            <v>935</v>
          </cell>
        </row>
        <row r="2049">
          <cell r="A2049">
            <v>2124343</v>
          </cell>
          <cell r="B2049" t="str">
            <v>Příchytka SOM...3082/34</v>
          </cell>
          <cell r="C2049">
            <v>11.87</v>
          </cell>
          <cell r="D2049">
            <v>100</v>
          </cell>
          <cell r="E2049" t="str">
            <v>KS</v>
          </cell>
          <cell r="F2049">
            <v>1187</v>
          </cell>
        </row>
        <row r="2050">
          <cell r="A2050">
            <v>2124459</v>
          </cell>
          <cell r="B2050" t="str">
            <v>Příchytka SOM...3083/B/45</v>
          </cell>
          <cell r="C2050">
            <v>79.739999999999995</v>
          </cell>
          <cell r="D2050">
            <v>100</v>
          </cell>
          <cell r="E2050" t="str">
            <v>KS</v>
          </cell>
          <cell r="F2050">
            <v>7974</v>
          </cell>
        </row>
        <row r="2051">
          <cell r="A2051">
            <v>2124491</v>
          </cell>
          <cell r="B2051" t="str">
            <v>Příchytka SOM...431035</v>
          </cell>
          <cell r="C2051">
            <v>5.97</v>
          </cell>
          <cell r="D2051">
            <v>100</v>
          </cell>
          <cell r="E2051" t="str">
            <v>KS</v>
          </cell>
          <cell r="F2051">
            <v>597</v>
          </cell>
        </row>
        <row r="2052">
          <cell r="A2052">
            <v>2130114</v>
          </cell>
          <cell r="B2052" t="str">
            <v>Patková příchytka ISO...2960/11M6</v>
          </cell>
          <cell r="C2052">
            <v>4.38</v>
          </cell>
          <cell r="D2052">
            <v>100</v>
          </cell>
          <cell r="E2052" t="str">
            <v>KS</v>
          </cell>
          <cell r="F2052">
            <v>438</v>
          </cell>
        </row>
        <row r="2053">
          <cell r="A2053">
            <v>2130157</v>
          </cell>
          <cell r="B2053" t="str">
            <v>Patková příchytka ISO...2960/15M6</v>
          </cell>
          <cell r="C2053">
            <v>4.0599999999999996</v>
          </cell>
          <cell r="D2053">
            <v>100</v>
          </cell>
          <cell r="E2053" t="str">
            <v>KS</v>
          </cell>
          <cell r="F2053">
            <v>406</v>
          </cell>
        </row>
        <row r="2054">
          <cell r="A2054">
            <v>2130181</v>
          </cell>
          <cell r="B2054" t="str">
            <v>Patková příchytka ISO...2960/18M6</v>
          </cell>
          <cell r="C2054">
            <v>5.05</v>
          </cell>
          <cell r="D2054">
            <v>100</v>
          </cell>
          <cell r="E2054" t="str">
            <v>KS</v>
          </cell>
          <cell r="F2054">
            <v>505</v>
          </cell>
        </row>
        <row r="2055">
          <cell r="A2055">
            <v>2130211</v>
          </cell>
          <cell r="B2055" t="str">
            <v>Patková příchytka ISO...2960/22M6</v>
          </cell>
          <cell r="C2055">
            <v>5.29</v>
          </cell>
          <cell r="D2055">
            <v>100</v>
          </cell>
          <cell r="E2055" t="str">
            <v>KS</v>
          </cell>
          <cell r="F2055">
            <v>529</v>
          </cell>
        </row>
        <row r="2056">
          <cell r="A2056">
            <v>2130254</v>
          </cell>
          <cell r="B2056" t="str">
            <v>Patková příchytka ISO...2960/25M6</v>
          </cell>
          <cell r="C2056">
            <v>7.35</v>
          </cell>
          <cell r="D2056">
            <v>100</v>
          </cell>
          <cell r="E2056" t="str">
            <v>KS</v>
          </cell>
          <cell r="F2056">
            <v>735</v>
          </cell>
        </row>
        <row r="2057">
          <cell r="A2057">
            <v>2130289</v>
          </cell>
          <cell r="B2057" t="str">
            <v>Patková příchytka ISO...2960/28M6</v>
          </cell>
          <cell r="C2057">
            <v>7.59</v>
          </cell>
          <cell r="D2057">
            <v>100</v>
          </cell>
          <cell r="E2057" t="str">
            <v>KS</v>
          </cell>
          <cell r="F2057">
            <v>759</v>
          </cell>
        </row>
        <row r="2058">
          <cell r="A2058">
            <v>2130351</v>
          </cell>
          <cell r="B2058" t="str">
            <v>Patková příchytka ISO...2960/35M6</v>
          </cell>
          <cell r="C2058">
            <v>12.86</v>
          </cell>
          <cell r="D2058">
            <v>100</v>
          </cell>
          <cell r="E2058" t="str">
            <v>KS</v>
          </cell>
          <cell r="F2058">
            <v>1286</v>
          </cell>
        </row>
        <row r="2059">
          <cell r="A2059">
            <v>2130408</v>
          </cell>
          <cell r="B2059" t="str">
            <v>Patková příchytka ISO...2960/40M6</v>
          </cell>
          <cell r="C2059">
            <v>20.87</v>
          </cell>
          <cell r="D2059">
            <v>100</v>
          </cell>
          <cell r="E2059" t="str">
            <v>KS</v>
          </cell>
          <cell r="F2059">
            <v>2087</v>
          </cell>
        </row>
        <row r="2060">
          <cell r="A2060">
            <v>2130432</v>
          </cell>
          <cell r="B2060" t="str">
            <v>Patková příchytka ISO...2960/43M6</v>
          </cell>
          <cell r="C2060">
            <v>20.28</v>
          </cell>
          <cell r="D2060">
            <v>100</v>
          </cell>
          <cell r="E2060" t="str">
            <v>KS</v>
          </cell>
          <cell r="F2060">
            <v>2028</v>
          </cell>
        </row>
        <row r="2061">
          <cell r="A2061">
            <v>2130475</v>
          </cell>
          <cell r="B2061" t="str">
            <v>Patková příchytka ISO...2960/47M6</v>
          </cell>
          <cell r="C2061">
            <v>26.06</v>
          </cell>
          <cell r="D2061">
            <v>100</v>
          </cell>
          <cell r="E2061" t="str">
            <v>KS</v>
          </cell>
          <cell r="F2061">
            <v>2606</v>
          </cell>
        </row>
        <row r="2062">
          <cell r="A2062">
            <v>2130548</v>
          </cell>
          <cell r="B2062" t="str">
            <v>Patková příchytka ISO...2960/54M6</v>
          </cell>
          <cell r="C2062">
            <v>32.630000000000003</v>
          </cell>
          <cell r="D2062">
            <v>100</v>
          </cell>
          <cell r="E2062" t="str">
            <v>KS</v>
          </cell>
          <cell r="F2062">
            <v>3263</v>
          </cell>
        </row>
        <row r="2063">
          <cell r="A2063">
            <v>2140063</v>
          </cell>
          <cell r="B2063" t="str">
            <v>Patková svěrná objímka...2962/6</v>
          </cell>
          <cell r="C2063">
            <v>2.14</v>
          </cell>
          <cell r="D2063">
            <v>100</v>
          </cell>
          <cell r="E2063" t="str">
            <v>KS</v>
          </cell>
          <cell r="F2063">
            <v>214</v>
          </cell>
        </row>
        <row r="2064">
          <cell r="A2064">
            <v>2140071</v>
          </cell>
          <cell r="B2064" t="str">
            <v>Patková svěrná objímka...2962/8</v>
          </cell>
          <cell r="C2064">
            <v>2.34</v>
          </cell>
          <cell r="D2064">
            <v>100</v>
          </cell>
          <cell r="E2064" t="str">
            <v>KS</v>
          </cell>
          <cell r="F2064">
            <v>234</v>
          </cell>
        </row>
        <row r="2065">
          <cell r="A2065">
            <v>2140101</v>
          </cell>
          <cell r="B2065" t="str">
            <v>Patková svěrná objímka...2962/10</v>
          </cell>
          <cell r="C2065">
            <v>2.5499999999999998</v>
          </cell>
          <cell r="D2065">
            <v>100</v>
          </cell>
          <cell r="E2065" t="str">
            <v>KS</v>
          </cell>
          <cell r="F2065">
            <v>255</v>
          </cell>
        </row>
        <row r="2066">
          <cell r="A2066">
            <v>2140128</v>
          </cell>
          <cell r="B2066" t="str">
            <v>Patková svěrná objímka...2962/12</v>
          </cell>
          <cell r="C2066">
            <v>2.96</v>
          </cell>
          <cell r="D2066">
            <v>100</v>
          </cell>
          <cell r="E2066" t="str">
            <v>KS</v>
          </cell>
          <cell r="F2066">
            <v>296</v>
          </cell>
        </row>
        <row r="2067">
          <cell r="A2067">
            <v>2140152</v>
          </cell>
          <cell r="B2067" t="str">
            <v>Patková svěrná objímka...2962/15</v>
          </cell>
          <cell r="C2067">
            <v>3.06</v>
          </cell>
          <cell r="D2067">
            <v>100</v>
          </cell>
          <cell r="E2067" t="str">
            <v>KS</v>
          </cell>
          <cell r="F2067">
            <v>306</v>
          </cell>
        </row>
        <row r="2068">
          <cell r="A2068">
            <v>2140187</v>
          </cell>
          <cell r="B2068" t="str">
            <v>Patková svěrná objímka...2962/18</v>
          </cell>
          <cell r="C2068">
            <v>4.57</v>
          </cell>
          <cell r="D2068">
            <v>100</v>
          </cell>
          <cell r="E2068" t="str">
            <v>KS</v>
          </cell>
          <cell r="F2068">
            <v>457</v>
          </cell>
        </row>
        <row r="2069">
          <cell r="A2069">
            <v>2140233</v>
          </cell>
          <cell r="B2069" t="str">
            <v>Patková svěrná objímka...2962/22</v>
          </cell>
          <cell r="C2069">
            <v>4.3600000000000003</v>
          </cell>
          <cell r="D2069">
            <v>100</v>
          </cell>
          <cell r="E2069" t="str">
            <v>KS</v>
          </cell>
          <cell r="F2069">
            <v>436</v>
          </cell>
        </row>
        <row r="2070">
          <cell r="A2070">
            <v>2140284</v>
          </cell>
          <cell r="B2070" t="str">
            <v>Patková svěrná objímka...2962/28</v>
          </cell>
          <cell r="C2070">
            <v>6.3</v>
          </cell>
          <cell r="D2070">
            <v>100</v>
          </cell>
          <cell r="E2070" t="str">
            <v>KS</v>
          </cell>
          <cell r="F2070">
            <v>630</v>
          </cell>
        </row>
        <row r="2071">
          <cell r="A2071">
            <v>2140357</v>
          </cell>
          <cell r="B2071" t="str">
            <v>Patková svěrná objímka...2962/35</v>
          </cell>
          <cell r="C2071">
            <v>11.59</v>
          </cell>
          <cell r="D2071">
            <v>100</v>
          </cell>
          <cell r="E2071" t="str">
            <v>KS</v>
          </cell>
          <cell r="F2071">
            <v>1159</v>
          </cell>
        </row>
        <row r="2072">
          <cell r="A2072">
            <v>2140411</v>
          </cell>
          <cell r="B2072" t="str">
            <v>Patková svěrná objímka...2962/42</v>
          </cell>
          <cell r="C2072">
            <v>13.41</v>
          </cell>
          <cell r="D2072">
            <v>100</v>
          </cell>
          <cell r="E2072" t="str">
            <v>KS</v>
          </cell>
          <cell r="F2072">
            <v>1341</v>
          </cell>
        </row>
        <row r="2073">
          <cell r="A2073">
            <v>2140608</v>
          </cell>
          <cell r="B2073" t="str">
            <v>Patková svěrná objímka...2962/2X10</v>
          </cell>
          <cell r="C2073">
            <v>4</v>
          </cell>
          <cell r="D2073">
            <v>100</v>
          </cell>
          <cell r="E2073" t="str">
            <v>KS</v>
          </cell>
          <cell r="F2073">
            <v>400</v>
          </cell>
        </row>
        <row r="2074">
          <cell r="A2074">
            <v>2140659</v>
          </cell>
          <cell r="B2074" t="str">
            <v>Patková svěrná objímka...2962/2</v>
          </cell>
          <cell r="C2074">
            <v>7.98</v>
          </cell>
          <cell r="D2074">
            <v>100</v>
          </cell>
          <cell r="E2074" t="str">
            <v>KS</v>
          </cell>
          <cell r="F2074">
            <v>798</v>
          </cell>
        </row>
        <row r="2075">
          <cell r="A2075">
            <v>2140683</v>
          </cell>
          <cell r="B2075" t="str">
            <v>Patková svěrná objímka...2962/2</v>
          </cell>
          <cell r="C2075">
            <v>8.8699999999999992</v>
          </cell>
          <cell r="D2075">
            <v>100</v>
          </cell>
          <cell r="E2075" t="str">
            <v>KS</v>
          </cell>
          <cell r="F2075">
            <v>887</v>
          </cell>
        </row>
        <row r="2076">
          <cell r="A2076">
            <v>2140721</v>
          </cell>
          <cell r="B2076" t="str">
            <v>Patková svěrná objímka...2962/2</v>
          </cell>
          <cell r="C2076">
            <v>9.76</v>
          </cell>
          <cell r="D2076">
            <v>100</v>
          </cell>
          <cell r="E2076" t="str">
            <v>KS</v>
          </cell>
          <cell r="F2076">
            <v>976</v>
          </cell>
        </row>
        <row r="2077">
          <cell r="A2077">
            <v>2143178</v>
          </cell>
          <cell r="B2077" t="str">
            <v>Příchytka Quick...2955F M20</v>
          </cell>
          <cell r="C2077">
            <v>4.54</v>
          </cell>
          <cell r="D2077">
            <v>100</v>
          </cell>
          <cell r="E2077" t="str">
            <v>KS</v>
          </cell>
          <cell r="F2077">
            <v>454</v>
          </cell>
        </row>
        <row r="2078">
          <cell r="A2078">
            <v>2143216</v>
          </cell>
          <cell r="B2078" t="str">
            <v>Příchytka Quick...2955 M12</v>
          </cell>
          <cell r="C2078">
            <v>2.83</v>
          </cell>
          <cell r="D2078">
            <v>100</v>
          </cell>
          <cell r="E2078" t="str">
            <v>KS</v>
          </cell>
          <cell r="F2078">
            <v>283</v>
          </cell>
        </row>
        <row r="2079">
          <cell r="A2079">
            <v>2143240</v>
          </cell>
          <cell r="B2079" t="str">
            <v>Příchytka Quick...2955 M25</v>
          </cell>
          <cell r="C2079">
            <v>5.83</v>
          </cell>
          <cell r="D2079">
            <v>100</v>
          </cell>
          <cell r="E2079" t="str">
            <v>KS</v>
          </cell>
          <cell r="F2079">
            <v>583</v>
          </cell>
        </row>
        <row r="2080">
          <cell r="A2080">
            <v>2143259</v>
          </cell>
          <cell r="B2080" t="str">
            <v>Příchytka Quick...2955 M20</v>
          </cell>
          <cell r="C2080">
            <v>1.74</v>
          </cell>
          <cell r="D2080">
            <v>100</v>
          </cell>
          <cell r="E2080" t="str">
            <v>KS</v>
          </cell>
          <cell r="F2080">
            <v>174</v>
          </cell>
        </row>
        <row r="2081">
          <cell r="A2081">
            <v>2143267</v>
          </cell>
          <cell r="B2081" t="str">
            <v>Příchytka Quick...2955 PG16</v>
          </cell>
          <cell r="C2081">
            <v>1.6</v>
          </cell>
          <cell r="D2081">
            <v>100</v>
          </cell>
          <cell r="E2081" t="str">
            <v>KS</v>
          </cell>
          <cell r="F2081">
            <v>160</v>
          </cell>
        </row>
        <row r="2082">
          <cell r="A2082">
            <v>2143291</v>
          </cell>
          <cell r="B2082" t="str">
            <v>Příchytka Quick...2955 PG29</v>
          </cell>
          <cell r="C2082">
            <v>3.75</v>
          </cell>
          <cell r="D2082">
            <v>100</v>
          </cell>
          <cell r="E2082" t="str">
            <v>KS</v>
          </cell>
          <cell r="F2082">
            <v>375</v>
          </cell>
        </row>
        <row r="2083">
          <cell r="A2083">
            <v>2143909</v>
          </cell>
          <cell r="B2083" t="str">
            <v>Příchytka Quick...2955STM16</v>
          </cell>
          <cell r="C2083">
            <v>6.02</v>
          </cell>
          <cell r="D2083">
            <v>100</v>
          </cell>
          <cell r="E2083" t="str">
            <v>KS</v>
          </cell>
          <cell r="F2083">
            <v>602</v>
          </cell>
        </row>
        <row r="2084">
          <cell r="A2084">
            <v>2143917</v>
          </cell>
          <cell r="B2084" t="str">
            <v>Příchytka Quick...2955STP11</v>
          </cell>
          <cell r="C2084">
            <v>6.3</v>
          </cell>
          <cell r="D2084">
            <v>100</v>
          </cell>
          <cell r="E2084" t="str">
            <v>KS</v>
          </cell>
          <cell r="F2084">
            <v>630</v>
          </cell>
        </row>
        <row r="2085">
          <cell r="A2085">
            <v>2146053</v>
          </cell>
          <cell r="B2085" t="str">
            <v>Příchytka starQuick...SQ-10</v>
          </cell>
          <cell r="C2085">
            <v>10.55</v>
          </cell>
          <cell r="D2085">
            <v>100</v>
          </cell>
          <cell r="E2085" t="str">
            <v>KS</v>
          </cell>
          <cell r="F2085">
            <v>1055</v>
          </cell>
        </row>
        <row r="2086">
          <cell r="A2086">
            <v>2146061</v>
          </cell>
          <cell r="B2086" t="str">
            <v>Příchytka starQuick...SQ-12</v>
          </cell>
          <cell r="C2086">
            <v>10.86</v>
          </cell>
          <cell r="D2086">
            <v>100</v>
          </cell>
          <cell r="E2086" t="str">
            <v>KS</v>
          </cell>
          <cell r="F2086">
            <v>1086</v>
          </cell>
        </row>
        <row r="2087">
          <cell r="A2087">
            <v>2146096</v>
          </cell>
          <cell r="B2087" t="str">
            <v>Příchytka starQuick...SQ-15</v>
          </cell>
          <cell r="C2087">
            <v>12.09</v>
          </cell>
          <cell r="D2087">
            <v>100</v>
          </cell>
          <cell r="E2087" t="str">
            <v>KS</v>
          </cell>
          <cell r="F2087">
            <v>1209</v>
          </cell>
        </row>
        <row r="2088">
          <cell r="A2088">
            <v>2146118</v>
          </cell>
          <cell r="B2088" t="str">
            <v>Příchytka starQuick...SQ-17</v>
          </cell>
          <cell r="C2088">
            <v>12.92</v>
          </cell>
          <cell r="D2088">
            <v>100</v>
          </cell>
          <cell r="E2088" t="str">
            <v>KS</v>
          </cell>
          <cell r="F2088">
            <v>1292</v>
          </cell>
        </row>
        <row r="2089">
          <cell r="A2089">
            <v>2146134</v>
          </cell>
          <cell r="B2089" t="str">
            <v>Příchytka starQuick...SQ-20</v>
          </cell>
          <cell r="C2089">
            <v>15.2</v>
          </cell>
          <cell r="D2089">
            <v>100</v>
          </cell>
          <cell r="E2089" t="str">
            <v>KS</v>
          </cell>
          <cell r="F2089">
            <v>1520</v>
          </cell>
        </row>
        <row r="2090">
          <cell r="A2090">
            <v>2146164</v>
          </cell>
          <cell r="B2090" t="str">
            <v>příchytka starQuick...SQ-20 sw</v>
          </cell>
          <cell r="C2090">
            <v>15.12</v>
          </cell>
          <cell r="D2090">
            <v>100</v>
          </cell>
          <cell r="E2090" t="str">
            <v>KS</v>
          </cell>
          <cell r="F2090">
            <v>1512</v>
          </cell>
        </row>
        <row r="2091">
          <cell r="A2091">
            <v>2146207</v>
          </cell>
          <cell r="B2091" t="str">
            <v>Příchytka starQuick...SQ-25</v>
          </cell>
          <cell r="C2091">
            <v>20.73</v>
          </cell>
          <cell r="D2091">
            <v>100</v>
          </cell>
          <cell r="E2091" t="str">
            <v>KS</v>
          </cell>
          <cell r="F2091">
            <v>2073</v>
          </cell>
        </row>
        <row r="2092">
          <cell r="A2092">
            <v>2146215</v>
          </cell>
          <cell r="B2092" t="str">
            <v>Příchytka starQuick...SQ-28</v>
          </cell>
          <cell r="C2092">
            <v>21.98</v>
          </cell>
          <cell r="D2092">
            <v>100</v>
          </cell>
          <cell r="E2092" t="str">
            <v>KS</v>
          </cell>
          <cell r="F2092">
            <v>2198</v>
          </cell>
        </row>
        <row r="2093">
          <cell r="A2093">
            <v>2146258</v>
          </cell>
          <cell r="B2093" t="str">
            <v>Příchytka starQuick...SQ-32</v>
          </cell>
          <cell r="C2093">
            <v>35.11</v>
          </cell>
          <cell r="D2093">
            <v>100</v>
          </cell>
          <cell r="E2093" t="str">
            <v>KS</v>
          </cell>
          <cell r="F2093">
            <v>3511</v>
          </cell>
        </row>
        <row r="2094">
          <cell r="A2094">
            <v>2146290</v>
          </cell>
          <cell r="B2094" t="str">
            <v>Příchytka starQuick...SQ-36</v>
          </cell>
          <cell r="C2094">
            <v>37.479999999999997</v>
          </cell>
          <cell r="D2094">
            <v>100</v>
          </cell>
          <cell r="E2094" t="str">
            <v>KS</v>
          </cell>
          <cell r="F2094">
            <v>3748</v>
          </cell>
        </row>
        <row r="2095">
          <cell r="A2095">
            <v>2146320</v>
          </cell>
          <cell r="B2095" t="str">
            <v>Příchytka starQuick...SQ-40</v>
          </cell>
          <cell r="C2095">
            <v>48.28</v>
          </cell>
          <cell r="D2095">
            <v>100</v>
          </cell>
          <cell r="E2095" t="str">
            <v>KS</v>
          </cell>
          <cell r="F2095">
            <v>4828</v>
          </cell>
        </row>
        <row r="2096">
          <cell r="A2096">
            <v>2146363</v>
          </cell>
          <cell r="B2096" t="str">
            <v>Příchytka starQuick...SQ-47</v>
          </cell>
          <cell r="C2096">
            <v>57.39</v>
          </cell>
          <cell r="D2096">
            <v>100</v>
          </cell>
          <cell r="E2096" t="str">
            <v>KS</v>
          </cell>
          <cell r="F2096">
            <v>5739</v>
          </cell>
        </row>
        <row r="2097">
          <cell r="A2097">
            <v>2146444</v>
          </cell>
          <cell r="B2097" t="str">
            <v>Příchytka starQuick...SQ-51</v>
          </cell>
          <cell r="C2097">
            <v>59.35</v>
          </cell>
          <cell r="D2097">
            <v>100</v>
          </cell>
          <cell r="E2097" t="str">
            <v>KS</v>
          </cell>
          <cell r="F2097">
            <v>5935</v>
          </cell>
        </row>
        <row r="2098">
          <cell r="A2098">
            <v>2146487</v>
          </cell>
          <cell r="B2098" t="str">
            <v>Příchytka starQuick...SQ-59</v>
          </cell>
          <cell r="C2098">
            <v>69.430000000000007</v>
          </cell>
          <cell r="D2098">
            <v>100</v>
          </cell>
          <cell r="E2098" t="str">
            <v>KS</v>
          </cell>
          <cell r="F2098">
            <v>6943</v>
          </cell>
        </row>
        <row r="2099">
          <cell r="A2099">
            <v>2146509</v>
          </cell>
          <cell r="B2099" t="str">
            <v>starQuick-matice...SQ/M6</v>
          </cell>
          <cell r="C2099">
            <v>5.48</v>
          </cell>
          <cell r="D2099">
            <v>100</v>
          </cell>
          <cell r="E2099" t="str">
            <v>KS</v>
          </cell>
          <cell r="F2099">
            <v>548</v>
          </cell>
        </row>
        <row r="2100">
          <cell r="A2100">
            <v>2148021</v>
          </cell>
          <cell r="B2100" t="str">
            <v>Příchytka Snap...1975/15</v>
          </cell>
          <cell r="C2100">
            <v>4.1100000000000003</v>
          </cell>
          <cell r="D2100">
            <v>100</v>
          </cell>
          <cell r="E2100" t="str">
            <v>KS</v>
          </cell>
          <cell r="F2100">
            <v>411</v>
          </cell>
        </row>
        <row r="2101">
          <cell r="A2101">
            <v>2148048</v>
          </cell>
          <cell r="B2101" t="str">
            <v>Příchytka Snap...1975/19</v>
          </cell>
          <cell r="C2101">
            <v>5.04</v>
          </cell>
          <cell r="D2101">
            <v>100</v>
          </cell>
          <cell r="E2101" t="str">
            <v>KS</v>
          </cell>
          <cell r="F2101">
            <v>504</v>
          </cell>
        </row>
        <row r="2102">
          <cell r="A2102">
            <v>2148056</v>
          </cell>
          <cell r="B2102" t="str">
            <v>Příchytka Snap...1975/22</v>
          </cell>
          <cell r="C2102">
            <v>6.21</v>
          </cell>
          <cell r="D2102">
            <v>100</v>
          </cell>
          <cell r="E2102" t="str">
            <v>KS</v>
          </cell>
          <cell r="F2102">
            <v>621</v>
          </cell>
        </row>
        <row r="2103">
          <cell r="A2103">
            <v>2148501</v>
          </cell>
          <cell r="B2103" t="str">
            <v>Příchytka Klick-Snap...1976/15</v>
          </cell>
          <cell r="C2103">
            <v>2.2599999999999998</v>
          </cell>
          <cell r="D2103">
            <v>100</v>
          </cell>
          <cell r="E2103" t="str">
            <v>KS</v>
          </cell>
          <cell r="F2103">
            <v>226</v>
          </cell>
        </row>
        <row r="2104">
          <cell r="A2104">
            <v>2148528</v>
          </cell>
          <cell r="B2104" t="str">
            <v>Příchytka Klick-Snap...1976/21</v>
          </cell>
          <cell r="C2104">
            <v>3.12</v>
          </cell>
          <cell r="D2104">
            <v>100</v>
          </cell>
          <cell r="E2104" t="str">
            <v>KS</v>
          </cell>
          <cell r="F2104">
            <v>312</v>
          </cell>
        </row>
        <row r="2105">
          <cell r="A2105">
            <v>2148536</v>
          </cell>
          <cell r="B2105" t="str">
            <v>Příchytka Klick-Snap...1976/28</v>
          </cell>
          <cell r="C2105">
            <v>6.13</v>
          </cell>
          <cell r="D2105">
            <v>100</v>
          </cell>
          <cell r="E2105" t="str">
            <v>KS</v>
          </cell>
          <cell r="F2105">
            <v>613</v>
          </cell>
        </row>
        <row r="2106">
          <cell r="A2106">
            <v>2148803</v>
          </cell>
          <cell r="B2106" t="str">
            <v>BKS svěrná příchytka...1973/13</v>
          </cell>
          <cell r="C2106">
            <v>3.88</v>
          </cell>
          <cell r="D2106">
            <v>100</v>
          </cell>
          <cell r="E2106" t="str">
            <v>KS</v>
          </cell>
          <cell r="F2106">
            <v>388</v>
          </cell>
        </row>
        <row r="2107">
          <cell r="A2107">
            <v>2148846</v>
          </cell>
          <cell r="B2107" t="str">
            <v>BKS svěrná příchytka...1973/28</v>
          </cell>
          <cell r="C2107">
            <v>5.9</v>
          </cell>
          <cell r="D2107">
            <v>100</v>
          </cell>
          <cell r="E2107" t="str">
            <v>KS</v>
          </cell>
          <cell r="F2107">
            <v>590</v>
          </cell>
        </row>
        <row r="2108">
          <cell r="A2108">
            <v>2148862</v>
          </cell>
          <cell r="B2108" t="str">
            <v>BKS svěrná příchytka...1973/40</v>
          </cell>
          <cell r="C2108">
            <v>8.57</v>
          </cell>
          <cell r="D2108">
            <v>100</v>
          </cell>
          <cell r="E2108" t="str">
            <v>KS</v>
          </cell>
          <cell r="F2108">
            <v>857</v>
          </cell>
        </row>
        <row r="2109">
          <cell r="A2109">
            <v>2149004</v>
          </cell>
          <cell r="B2109" t="str">
            <v>Příchytka Quick...2955/M16</v>
          </cell>
          <cell r="C2109">
            <v>1.17</v>
          </cell>
          <cell r="D2109">
            <v>100</v>
          </cell>
          <cell r="E2109" t="str">
            <v>KS</v>
          </cell>
          <cell r="F2109">
            <v>117</v>
          </cell>
        </row>
        <row r="2110">
          <cell r="A2110">
            <v>2149010</v>
          </cell>
          <cell r="B2110" t="str">
            <v>Příchytka Quick...2955/M20</v>
          </cell>
          <cell r="C2110">
            <v>1.6</v>
          </cell>
          <cell r="D2110">
            <v>100</v>
          </cell>
          <cell r="E2110" t="str">
            <v>KS</v>
          </cell>
          <cell r="F2110">
            <v>160</v>
          </cell>
        </row>
        <row r="2111">
          <cell r="A2111">
            <v>2149016</v>
          </cell>
          <cell r="B2111" t="str">
            <v>Příchytka Quick...2955/M25</v>
          </cell>
          <cell r="C2111">
            <v>3.1</v>
          </cell>
          <cell r="D2111">
            <v>100</v>
          </cell>
          <cell r="E2111" t="str">
            <v>KS</v>
          </cell>
          <cell r="F2111">
            <v>310</v>
          </cell>
        </row>
        <row r="2112">
          <cell r="A2112">
            <v>2149022</v>
          </cell>
          <cell r="B2112" t="str">
            <v>Příchytka Quick...2955/M32</v>
          </cell>
          <cell r="C2112">
            <v>4.12</v>
          </cell>
          <cell r="D2112">
            <v>100</v>
          </cell>
          <cell r="E2112" t="str">
            <v>KS</v>
          </cell>
          <cell r="F2112">
            <v>412</v>
          </cell>
        </row>
        <row r="2113">
          <cell r="A2113">
            <v>2149028</v>
          </cell>
          <cell r="B2113" t="str">
            <v>Příchytka Quick...2955/M40</v>
          </cell>
          <cell r="C2113">
            <v>4.34</v>
          </cell>
          <cell r="D2113">
            <v>100</v>
          </cell>
          <cell r="E2113" t="str">
            <v>KS</v>
          </cell>
          <cell r="F2113">
            <v>434</v>
          </cell>
        </row>
        <row r="2114">
          <cell r="A2114">
            <v>2149034</v>
          </cell>
          <cell r="B2114" t="str">
            <v>Příchytka Quick...2955/M50</v>
          </cell>
          <cell r="C2114">
            <v>7.83</v>
          </cell>
          <cell r="D2114">
            <v>100</v>
          </cell>
          <cell r="E2114" t="str">
            <v>KS</v>
          </cell>
          <cell r="F2114">
            <v>783</v>
          </cell>
        </row>
        <row r="2115">
          <cell r="A2115">
            <v>2149040</v>
          </cell>
          <cell r="B2115" t="str">
            <v>Příchytka Quick...2955/M63</v>
          </cell>
          <cell r="C2115">
            <v>11.68</v>
          </cell>
          <cell r="D2115">
            <v>100</v>
          </cell>
          <cell r="E2115" t="str">
            <v>KS</v>
          </cell>
          <cell r="F2115">
            <v>1168</v>
          </cell>
        </row>
        <row r="2116">
          <cell r="A2116">
            <v>2149303</v>
          </cell>
          <cell r="B2116" t="str">
            <v>Příchytka Quick...2955F/M16</v>
          </cell>
          <cell r="C2116">
            <v>1.55</v>
          </cell>
          <cell r="D2116">
            <v>100</v>
          </cell>
          <cell r="E2116" t="str">
            <v>KS</v>
          </cell>
          <cell r="F2116">
            <v>155</v>
          </cell>
        </row>
        <row r="2117">
          <cell r="A2117">
            <v>2149309</v>
          </cell>
          <cell r="B2117" t="str">
            <v>Příchytka Quick...2955F/M20</v>
          </cell>
          <cell r="C2117">
            <v>1.78</v>
          </cell>
          <cell r="D2117">
            <v>100</v>
          </cell>
          <cell r="E2117" t="str">
            <v>KS</v>
          </cell>
          <cell r="F2117">
            <v>178</v>
          </cell>
        </row>
        <row r="2118">
          <cell r="A2118">
            <v>2149315</v>
          </cell>
          <cell r="B2118" t="str">
            <v>Příchytka Quick...2955F/M25</v>
          </cell>
          <cell r="C2118">
            <v>3.17</v>
          </cell>
          <cell r="D2118">
            <v>100</v>
          </cell>
          <cell r="E2118" t="str">
            <v>KS</v>
          </cell>
          <cell r="F2118">
            <v>317</v>
          </cell>
        </row>
        <row r="2119">
          <cell r="A2119">
            <v>2149321</v>
          </cell>
          <cell r="B2119" t="str">
            <v>Příchytka Quick...2955F/M32</v>
          </cell>
          <cell r="C2119">
            <v>5.25</v>
          </cell>
          <cell r="D2119">
            <v>100</v>
          </cell>
          <cell r="E2119" t="str">
            <v>KS</v>
          </cell>
          <cell r="F2119">
            <v>525</v>
          </cell>
        </row>
        <row r="2120">
          <cell r="A2120">
            <v>2149327</v>
          </cell>
          <cell r="B2120" t="str">
            <v>Příchytka Quick...2955F/M40</v>
          </cell>
          <cell r="C2120">
            <v>4.5199999999999996</v>
          </cell>
          <cell r="D2120">
            <v>100</v>
          </cell>
          <cell r="E2120" t="str">
            <v>KS</v>
          </cell>
          <cell r="F2120">
            <v>452</v>
          </cell>
        </row>
        <row r="2121">
          <cell r="A2121">
            <v>2149333</v>
          </cell>
          <cell r="B2121" t="str">
            <v>Příchytka Quick...2955F/M50</v>
          </cell>
          <cell r="C2121">
            <v>8.69</v>
          </cell>
          <cell r="D2121">
            <v>100</v>
          </cell>
          <cell r="E2121" t="str">
            <v>KS</v>
          </cell>
          <cell r="F2121">
            <v>869</v>
          </cell>
        </row>
        <row r="2122">
          <cell r="A2122">
            <v>2149339</v>
          </cell>
          <cell r="B2122" t="str">
            <v>Příchytka Quick...2955F/M63</v>
          </cell>
          <cell r="C2122">
            <v>13.65</v>
          </cell>
          <cell r="D2122">
            <v>100</v>
          </cell>
          <cell r="E2122" t="str">
            <v>KS</v>
          </cell>
          <cell r="F2122">
            <v>1365</v>
          </cell>
        </row>
        <row r="2123">
          <cell r="A2123">
            <v>2149351</v>
          </cell>
          <cell r="B2123" t="str">
            <v>Příchytka Quick...2955F/M16</v>
          </cell>
          <cell r="C2123">
            <v>1.32</v>
          </cell>
          <cell r="D2123">
            <v>100</v>
          </cell>
          <cell r="E2123" t="str">
            <v>KS</v>
          </cell>
          <cell r="F2123">
            <v>132</v>
          </cell>
        </row>
        <row r="2124">
          <cell r="A2124">
            <v>2149357</v>
          </cell>
          <cell r="B2124" t="str">
            <v>Příchytka Quick...2955F/M20</v>
          </cell>
          <cell r="C2124">
            <v>1.54</v>
          </cell>
          <cell r="D2124">
            <v>100</v>
          </cell>
          <cell r="E2124" t="str">
            <v>KS</v>
          </cell>
          <cell r="F2124">
            <v>154</v>
          </cell>
        </row>
        <row r="2125">
          <cell r="A2125">
            <v>2149363</v>
          </cell>
          <cell r="B2125" t="str">
            <v>Příchytka Quick...2955F/M25</v>
          </cell>
          <cell r="C2125">
            <v>3.49</v>
          </cell>
          <cell r="D2125">
            <v>100</v>
          </cell>
          <cell r="E2125" t="str">
            <v>KS</v>
          </cell>
          <cell r="F2125">
            <v>349</v>
          </cell>
        </row>
        <row r="2126">
          <cell r="A2126">
            <v>2149369</v>
          </cell>
          <cell r="B2126" t="str">
            <v>Příchytka Quick...2955F/M32</v>
          </cell>
          <cell r="C2126">
            <v>4.3</v>
          </cell>
          <cell r="D2126">
            <v>100</v>
          </cell>
          <cell r="E2126" t="str">
            <v>KS</v>
          </cell>
          <cell r="F2126">
            <v>430</v>
          </cell>
        </row>
        <row r="2127">
          <cell r="A2127">
            <v>2149375</v>
          </cell>
          <cell r="B2127" t="str">
            <v>Příchytka Quick...2955F/M40</v>
          </cell>
          <cell r="C2127">
            <v>4.57</v>
          </cell>
          <cell r="D2127">
            <v>100</v>
          </cell>
          <cell r="E2127" t="str">
            <v>KS</v>
          </cell>
          <cell r="F2127">
            <v>457</v>
          </cell>
        </row>
        <row r="2128">
          <cell r="A2128">
            <v>2149381</v>
          </cell>
          <cell r="B2128" t="str">
            <v>Příchytka Quick...2955F/M50</v>
          </cell>
          <cell r="C2128">
            <v>7.57</v>
          </cell>
          <cell r="D2128">
            <v>100</v>
          </cell>
          <cell r="E2128" t="str">
            <v>KS</v>
          </cell>
          <cell r="F2128">
            <v>757</v>
          </cell>
        </row>
        <row r="2129">
          <cell r="A2129">
            <v>2149563</v>
          </cell>
          <cell r="B2129" t="str">
            <v>Příchytka Quick...2955M20SW</v>
          </cell>
          <cell r="C2129">
            <v>1.19</v>
          </cell>
          <cell r="D2129">
            <v>100</v>
          </cell>
          <cell r="E2129" t="str">
            <v>KS</v>
          </cell>
          <cell r="F2129">
            <v>119</v>
          </cell>
        </row>
        <row r="2130">
          <cell r="A2130">
            <v>2149579</v>
          </cell>
          <cell r="B2130" t="str">
            <v>Příchytka Quick...2955M50SW</v>
          </cell>
          <cell r="C2130">
            <v>6.31</v>
          </cell>
          <cell r="D2130">
            <v>100</v>
          </cell>
          <cell r="E2130" t="str">
            <v>KS</v>
          </cell>
          <cell r="F2130">
            <v>631</v>
          </cell>
        </row>
        <row r="2131">
          <cell r="A2131">
            <v>2153106</v>
          </cell>
          <cell r="B2131" t="str">
            <v>Příchytka Multi-Quick...M-QUICK 1</v>
          </cell>
          <cell r="C2131">
            <v>3.43</v>
          </cell>
          <cell r="D2131">
            <v>100</v>
          </cell>
          <cell r="E2131" t="str">
            <v>KS</v>
          </cell>
          <cell r="F2131">
            <v>343</v>
          </cell>
        </row>
        <row r="2132">
          <cell r="A2132">
            <v>2153114</v>
          </cell>
          <cell r="B2132" t="str">
            <v>Příchytka Multi-Quick...M-QUICK 2</v>
          </cell>
          <cell r="C2132">
            <v>4.18</v>
          </cell>
          <cell r="D2132">
            <v>100</v>
          </cell>
          <cell r="E2132" t="str">
            <v>KS</v>
          </cell>
          <cell r="F2132">
            <v>418</v>
          </cell>
        </row>
        <row r="2133">
          <cell r="A2133">
            <v>2153130</v>
          </cell>
          <cell r="B2133" t="str">
            <v>Příchytka Multi-Quick...M-QUICK 3</v>
          </cell>
          <cell r="C2133">
            <v>5.7</v>
          </cell>
          <cell r="D2133">
            <v>100</v>
          </cell>
          <cell r="E2133" t="str">
            <v>KS</v>
          </cell>
          <cell r="F2133">
            <v>570</v>
          </cell>
        </row>
        <row r="2134">
          <cell r="A2134">
            <v>2153157</v>
          </cell>
          <cell r="B2134" t="str">
            <v>Příchytka Multi-Quick...M-QUICK 4</v>
          </cell>
          <cell r="C2134">
            <v>9.81</v>
          </cell>
          <cell r="D2134">
            <v>100</v>
          </cell>
          <cell r="E2134" t="str">
            <v>KS</v>
          </cell>
          <cell r="F2134">
            <v>981</v>
          </cell>
        </row>
        <row r="2135">
          <cell r="A2135">
            <v>2153572</v>
          </cell>
          <cell r="B2135" t="str">
            <v>Nůžky na Quick kanál...SQ 1632</v>
          </cell>
          <cell r="C2135">
            <v>3523</v>
          </cell>
          <cell r="D2135">
            <v>1</v>
          </cell>
          <cell r="E2135" t="str">
            <v>KS</v>
          </cell>
          <cell r="F2135">
            <v>3523</v>
          </cell>
        </row>
        <row r="2136">
          <cell r="A2136">
            <v>2153718</v>
          </cell>
          <cell r="B2136" t="str">
            <v>Příchytka Multi-Quick...M-QU.ME16</v>
          </cell>
          <cell r="C2136">
            <v>3.55</v>
          </cell>
          <cell r="D2136">
            <v>100</v>
          </cell>
          <cell r="E2136" t="str">
            <v>KS</v>
          </cell>
          <cell r="F2136">
            <v>355</v>
          </cell>
        </row>
        <row r="2137">
          <cell r="A2137">
            <v>2153726</v>
          </cell>
          <cell r="B2137" t="str">
            <v>Příchytka Multi-Quick...M-QU.ME20</v>
          </cell>
          <cell r="C2137">
            <v>5.0599999999999996</v>
          </cell>
          <cell r="D2137">
            <v>100</v>
          </cell>
          <cell r="E2137" t="str">
            <v>KS</v>
          </cell>
          <cell r="F2137">
            <v>506</v>
          </cell>
        </row>
        <row r="2138">
          <cell r="A2138">
            <v>2153734</v>
          </cell>
          <cell r="B2138" t="str">
            <v>Příchytka Multi-Quick...M-QU.ME25</v>
          </cell>
          <cell r="C2138">
            <v>8.9600000000000009</v>
          </cell>
          <cell r="D2138">
            <v>100</v>
          </cell>
          <cell r="E2138" t="str">
            <v>KS</v>
          </cell>
          <cell r="F2138">
            <v>896</v>
          </cell>
        </row>
        <row r="2139">
          <cell r="A2139">
            <v>2153787</v>
          </cell>
          <cell r="B2139" t="str">
            <v>Příchytka Multi-Quick...MQU.ME20S</v>
          </cell>
          <cell r="C2139">
            <v>7.45</v>
          </cell>
          <cell r="D2139">
            <v>100</v>
          </cell>
          <cell r="E2139" t="str">
            <v>KS</v>
          </cell>
          <cell r="F2139">
            <v>745</v>
          </cell>
        </row>
        <row r="2140">
          <cell r="A2140">
            <v>2153829</v>
          </cell>
          <cell r="B2140" t="str">
            <v>Quick-Pipe spojka...2953M16MG</v>
          </cell>
          <cell r="C2140">
            <v>20</v>
          </cell>
          <cell r="D2140">
            <v>1</v>
          </cell>
          <cell r="E2140" t="str">
            <v>KS</v>
          </cell>
          <cell r="F2140">
            <v>20</v>
          </cell>
        </row>
        <row r="2141">
          <cell r="A2141">
            <v>2153831</v>
          </cell>
          <cell r="B2141" t="str">
            <v>Quick-Pipe spojka...2953M20MG</v>
          </cell>
          <cell r="C2141">
            <v>23</v>
          </cell>
          <cell r="D2141">
            <v>1</v>
          </cell>
          <cell r="E2141" t="str">
            <v>KS</v>
          </cell>
          <cell r="F2141">
            <v>23</v>
          </cell>
        </row>
        <row r="2142">
          <cell r="A2142">
            <v>2153833</v>
          </cell>
          <cell r="B2142" t="str">
            <v>Quick-Pipe spojka...2953M25MG</v>
          </cell>
          <cell r="C2142">
            <v>27</v>
          </cell>
          <cell r="D2142">
            <v>1</v>
          </cell>
          <cell r="E2142" t="str">
            <v>KS</v>
          </cell>
          <cell r="F2142">
            <v>27</v>
          </cell>
        </row>
        <row r="2143">
          <cell r="A2143">
            <v>2153835</v>
          </cell>
          <cell r="B2143" t="str">
            <v>Quick-Pipe spojka...2953M32MG</v>
          </cell>
          <cell r="C2143">
            <v>28</v>
          </cell>
          <cell r="D2143">
            <v>1</v>
          </cell>
          <cell r="E2143" t="str">
            <v>KS</v>
          </cell>
          <cell r="F2143">
            <v>28</v>
          </cell>
        </row>
        <row r="2144">
          <cell r="A2144">
            <v>2153864</v>
          </cell>
          <cell r="B2144" t="str">
            <v>Quick Pipe oblouk 90°...2953M16BG</v>
          </cell>
          <cell r="C2144">
            <v>28</v>
          </cell>
          <cell r="D2144">
            <v>1</v>
          </cell>
          <cell r="E2144" t="str">
            <v>KS</v>
          </cell>
          <cell r="F2144">
            <v>28</v>
          </cell>
        </row>
        <row r="2145">
          <cell r="A2145">
            <v>2153866</v>
          </cell>
          <cell r="B2145" t="str">
            <v>Quick Pipe oblouk 90°...2953M20BG</v>
          </cell>
          <cell r="C2145">
            <v>32</v>
          </cell>
          <cell r="D2145">
            <v>1</v>
          </cell>
          <cell r="E2145" t="str">
            <v>KS</v>
          </cell>
          <cell r="F2145">
            <v>32</v>
          </cell>
        </row>
        <row r="2146">
          <cell r="A2146">
            <v>2153868</v>
          </cell>
          <cell r="B2146" t="str">
            <v>Quick Pipe oblouk 90°...2953M25BG</v>
          </cell>
          <cell r="C2146">
            <v>33</v>
          </cell>
          <cell r="D2146">
            <v>1</v>
          </cell>
          <cell r="E2146" t="str">
            <v>KS</v>
          </cell>
          <cell r="F2146">
            <v>33</v>
          </cell>
        </row>
        <row r="2147">
          <cell r="A2147">
            <v>2153870</v>
          </cell>
          <cell r="B2147" t="str">
            <v>Quick Pipe oblouk 90°...2953M32BG</v>
          </cell>
          <cell r="C2147">
            <v>34</v>
          </cell>
          <cell r="D2147">
            <v>1</v>
          </cell>
          <cell r="E2147" t="str">
            <v>KS</v>
          </cell>
          <cell r="F2147">
            <v>34</v>
          </cell>
        </row>
        <row r="2148">
          <cell r="A2148">
            <v>2153872</v>
          </cell>
          <cell r="B2148" t="str">
            <v>Quick Pipe díl T...2953M16TG</v>
          </cell>
          <cell r="C2148">
            <v>27</v>
          </cell>
          <cell r="D2148">
            <v>1</v>
          </cell>
          <cell r="E2148" t="str">
            <v>KS</v>
          </cell>
          <cell r="F2148">
            <v>27</v>
          </cell>
        </row>
        <row r="2149">
          <cell r="A2149">
            <v>2153874</v>
          </cell>
          <cell r="B2149" t="str">
            <v>Quick Pipe díl T...2953M20TG</v>
          </cell>
          <cell r="C2149">
            <v>32</v>
          </cell>
          <cell r="D2149">
            <v>1</v>
          </cell>
          <cell r="E2149" t="str">
            <v>KS</v>
          </cell>
          <cell r="F2149">
            <v>32</v>
          </cell>
        </row>
        <row r="2150">
          <cell r="A2150">
            <v>2153876</v>
          </cell>
          <cell r="B2150" t="str">
            <v>Quick Pipe díl T...2953M25TG</v>
          </cell>
          <cell r="C2150">
            <v>31</v>
          </cell>
          <cell r="D2150">
            <v>1</v>
          </cell>
          <cell r="E2150" t="str">
            <v>KS</v>
          </cell>
          <cell r="F2150">
            <v>31</v>
          </cell>
        </row>
        <row r="2151">
          <cell r="A2151">
            <v>2153878</v>
          </cell>
          <cell r="B2151" t="str">
            <v>Quick Pipe díl T...2953M32TG</v>
          </cell>
          <cell r="C2151">
            <v>32</v>
          </cell>
          <cell r="D2151">
            <v>1</v>
          </cell>
          <cell r="E2151" t="str">
            <v>KS</v>
          </cell>
          <cell r="F2151">
            <v>32</v>
          </cell>
        </row>
        <row r="2152">
          <cell r="A2152">
            <v>2153904</v>
          </cell>
          <cell r="B2152" t="str">
            <v>Quick-Pipe...2953M16GR</v>
          </cell>
          <cell r="C2152">
            <v>30.52</v>
          </cell>
          <cell r="D2152">
            <v>100</v>
          </cell>
          <cell r="E2152" t="str">
            <v>M</v>
          </cell>
          <cell r="F2152">
            <v>3052</v>
          </cell>
        </row>
        <row r="2153">
          <cell r="A2153">
            <v>2153912</v>
          </cell>
          <cell r="B2153" t="str">
            <v>Quick-Pipe...2953M20GR</v>
          </cell>
          <cell r="C2153">
            <v>38.47</v>
          </cell>
          <cell r="D2153">
            <v>100</v>
          </cell>
          <cell r="E2153" t="str">
            <v>M</v>
          </cell>
          <cell r="F2153">
            <v>3847</v>
          </cell>
        </row>
        <row r="2154">
          <cell r="A2154">
            <v>2153920</v>
          </cell>
          <cell r="B2154" t="str">
            <v>Quick-Pipe...2953M25GR</v>
          </cell>
          <cell r="C2154">
            <v>46.39</v>
          </cell>
          <cell r="D2154">
            <v>100</v>
          </cell>
          <cell r="E2154" t="str">
            <v>M</v>
          </cell>
          <cell r="F2154">
            <v>4639</v>
          </cell>
        </row>
        <row r="2155">
          <cell r="A2155">
            <v>2153939</v>
          </cell>
          <cell r="B2155" t="str">
            <v>Quick-Pipe...2953M32GR</v>
          </cell>
          <cell r="C2155">
            <v>59.62</v>
          </cell>
          <cell r="D2155">
            <v>100</v>
          </cell>
          <cell r="E2155" t="str">
            <v>M</v>
          </cell>
          <cell r="F2155">
            <v>5962</v>
          </cell>
        </row>
        <row r="2156">
          <cell r="A2156">
            <v>2153960</v>
          </cell>
          <cell r="B2156" t="str">
            <v>Quick-Pipe...2953M16WS</v>
          </cell>
          <cell r="C2156">
            <v>30.52</v>
          </cell>
          <cell r="D2156">
            <v>100</v>
          </cell>
          <cell r="E2156" t="str">
            <v>M</v>
          </cell>
          <cell r="F2156">
            <v>3052</v>
          </cell>
        </row>
        <row r="2157">
          <cell r="A2157">
            <v>2153963</v>
          </cell>
          <cell r="B2157" t="str">
            <v>Quick-Pipe...2953M20WS</v>
          </cell>
          <cell r="C2157">
            <v>38.47</v>
          </cell>
          <cell r="D2157">
            <v>100</v>
          </cell>
          <cell r="E2157" t="str">
            <v>M</v>
          </cell>
          <cell r="F2157">
            <v>3847</v>
          </cell>
        </row>
        <row r="2158">
          <cell r="A2158">
            <v>2153966</v>
          </cell>
          <cell r="B2158" t="str">
            <v>Quick-Pipe...2953M25WS</v>
          </cell>
          <cell r="C2158">
            <v>46.39</v>
          </cell>
          <cell r="D2158">
            <v>100</v>
          </cell>
          <cell r="E2158" t="str">
            <v>M</v>
          </cell>
          <cell r="F2158">
            <v>4639</v>
          </cell>
        </row>
        <row r="2159">
          <cell r="A2159">
            <v>2153969</v>
          </cell>
          <cell r="B2159" t="str">
            <v>Quick-Pipe...2953M32WS</v>
          </cell>
          <cell r="C2159">
            <v>59.62</v>
          </cell>
          <cell r="D2159">
            <v>100</v>
          </cell>
          <cell r="E2159" t="str">
            <v>M</v>
          </cell>
          <cell r="F2159">
            <v>5962</v>
          </cell>
        </row>
        <row r="2160">
          <cell r="A2160">
            <v>2153971</v>
          </cell>
          <cell r="B2160" t="str">
            <v>Quick-Pipe spojka...2953M16MW</v>
          </cell>
          <cell r="C2160">
            <v>15</v>
          </cell>
          <cell r="D2160">
            <v>1</v>
          </cell>
          <cell r="E2160" t="str">
            <v>KS</v>
          </cell>
          <cell r="F2160">
            <v>15</v>
          </cell>
        </row>
        <row r="2161">
          <cell r="A2161">
            <v>2153973</v>
          </cell>
          <cell r="B2161" t="str">
            <v>Quick-Pipe spojka...2953M20MW</v>
          </cell>
          <cell r="C2161">
            <v>24</v>
          </cell>
          <cell r="D2161">
            <v>1</v>
          </cell>
          <cell r="E2161" t="str">
            <v>KS</v>
          </cell>
          <cell r="F2161">
            <v>24</v>
          </cell>
        </row>
        <row r="2162">
          <cell r="A2162">
            <v>2153975</v>
          </cell>
          <cell r="B2162" t="str">
            <v>Quick-Pipe spojka...2953M25MW</v>
          </cell>
          <cell r="C2162">
            <v>21</v>
          </cell>
          <cell r="D2162">
            <v>1</v>
          </cell>
          <cell r="E2162" t="str">
            <v>KS</v>
          </cell>
          <cell r="F2162">
            <v>21</v>
          </cell>
        </row>
        <row r="2163">
          <cell r="A2163">
            <v>2153977</v>
          </cell>
          <cell r="B2163" t="str">
            <v>Quick-Pipe spojka...2953M32MW</v>
          </cell>
          <cell r="C2163">
            <v>23</v>
          </cell>
          <cell r="D2163">
            <v>1</v>
          </cell>
          <cell r="E2163" t="str">
            <v>KS</v>
          </cell>
          <cell r="F2163">
            <v>23</v>
          </cell>
        </row>
        <row r="2164">
          <cell r="A2164">
            <v>2153980</v>
          </cell>
          <cell r="B2164" t="str">
            <v>Quick Pipe oblouk 90°...2953M16BW</v>
          </cell>
          <cell r="C2164">
            <v>23</v>
          </cell>
          <cell r="D2164">
            <v>1</v>
          </cell>
          <cell r="E2164" t="str">
            <v>KS</v>
          </cell>
          <cell r="F2164">
            <v>23</v>
          </cell>
        </row>
        <row r="2165">
          <cell r="A2165">
            <v>2153982</v>
          </cell>
          <cell r="B2165" t="str">
            <v>Quick Pipe oblouk 90°...2953M20BW</v>
          </cell>
          <cell r="C2165">
            <v>24</v>
          </cell>
          <cell r="D2165">
            <v>1</v>
          </cell>
          <cell r="E2165" t="str">
            <v>KS</v>
          </cell>
          <cell r="F2165">
            <v>24</v>
          </cell>
        </row>
        <row r="2166">
          <cell r="A2166">
            <v>2153984</v>
          </cell>
          <cell r="B2166" t="str">
            <v>Quick Pipe oblouk 90°...2953M25BW</v>
          </cell>
          <cell r="C2166">
            <v>28</v>
          </cell>
          <cell r="D2166">
            <v>1</v>
          </cell>
          <cell r="E2166" t="str">
            <v>KS</v>
          </cell>
          <cell r="F2166">
            <v>28</v>
          </cell>
        </row>
        <row r="2167">
          <cell r="A2167">
            <v>2153986</v>
          </cell>
          <cell r="B2167" t="str">
            <v>Quick Pipe oblouk 90°...2953M32BW</v>
          </cell>
          <cell r="C2167">
            <v>30</v>
          </cell>
          <cell r="D2167">
            <v>1</v>
          </cell>
          <cell r="E2167" t="str">
            <v>KS</v>
          </cell>
          <cell r="F2167">
            <v>30</v>
          </cell>
        </row>
        <row r="2168">
          <cell r="A2168">
            <v>2153992</v>
          </cell>
          <cell r="B2168" t="str">
            <v>Quick Pipe díl T...2953M16TW</v>
          </cell>
          <cell r="C2168">
            <v>23</v>
          </cell>
          <cell r="D2168">
            <v>1</v>
          </cell>
          <cell r="E2168" t="str">
            <v>KS</v>
          </cell>
          <cell r="F2168">
            <v>23</v>
          </cell>
        </row>
        <row r="2169">
          <cell r="A2169">
            <v>2153994</v>
          </cell>
          <cell r="B2169" t="str">
            <v>Quick Pipe díl T...2953M20TW</v>
          </cell>
          <cell r="C2169">
            <v>28</v>
          </cell>
          <cell r="D2169">
            <v>1</v>
          </cell>
          <cell r="E2169" t="str">
            <v>KS</v>
          </cell>
          <cell r="F2169">
            <v>28</v>
          </cell>
        </row>
        <row r="2170">
          <cell r="A2170">
            <v>2153996</v>
          </cell>
          <cell r="B2170" t="str">
            <v>Quick Pipe díl T...2953M25TW</v>
          </cell>
          <cell r="C2170">
            <v>28</v>
          </cell>
          <cell r="D2170">
            <v>1</v>
          </cell>
          <cell r="E2170" t="str">
            <v>KS</v>
          </cell>
          <cell r="F2170">
            <v>28</v>
          </cell>
        </row>
        <row r="2171">
          <cell r="A2171">
            <v>2153998</v>
          </cell>
          <cell r="B2171" t="str">
            <v>Quick Pipe díl T...2953M32TW</v>
          </cell>
          <cell r="C2171">
            <v>31</v>
          </cell>
          <cell r="D2171">
            <v>1</v>
          </cell>
          <cell r="E2171" t="str">
            <v>KS</v>
          </cell>
          <cell r="F2171">
            <v>31</v>
          </cell>
        </row>
        <row r="2172">
          <cell r="A2172">
            <v>2154404</v>
          </cell>
          <cell r="B2172" t="str">
            <v>Sada Quick-kanál...2952/M16</v>
          </cell>
          <cell r="C2172">
            <v>1299</v>
          </cell>
          <cell r="D2172">
            <v>1</v>
          </cell>
          <cell r="E2172" t="str">
            <v>KS</v>
          </cell>
          <cell r="F2172">
            <v>1299</v>
          </cell>
        </row>
        <row r="2173">
          <cell r="A2173">
            <v>2154412</v>
          </cell>
          <cell r="B2173" t="str">
            <v>Sada Quick-kanál...2952/M20</v>
          </cell>
          <cell r="C2173">
            <v>1299</v>
          </cell>
          <cell r="D2173">
            <v>1</v>
          </cell>
          <cell r="E2173" t="str">
            <v>KS</v>
          </cell>
          <cell r="F2173">
            <v>1299</v>
          </cell>
        </row>
        <row r="2174">
          <cell r="A2174">
            <v>2154420</v>
          </cell>
          <cell r="B2174" t="str">
            <v>Sada Quick-kanál...2952/M25</v>
          </cell>
          <cell r="C2174">
            <v>1299</v>
          </cell>
          <cell r="D2174">
            <v>1</v>
          </cell>
          <cell r="E2174" t="str">
            <v>KS</v>
          </cell>
          <cell r="F2174">
            <v>1299</v>
          </cell>
        </row>
        <row r="2175">
          <cell r="A2175">
            <v>2154439</v>
          </cell>
          <cell r="B2175" t="str">
            <v>Sada Quick-kanál...2952/M32</v>
          </cell>
          <cell r="C2175">
            <v>1299</v>
          </cell>
          <cell r="D2175">
            <v>1</v>
          </cell>
          <cell r="E2175" t="str">
            <v>KS</v>
          </cell>
          <cell r="F2175">
            <v>1299</v>
          </cell>
        </row>
        <row r="2176">
          <cell r="A2176">
            <v>2154501</v>
          </cell>
          <cell r="B2176" t="str">
            <v>Sada Quick-Pipe...2954/M16</v>
          </cell>
          <cell r="C2176">
            <v>1520</v>
          </cell>
          <cell r="D2176">
            <v>1</v>
          </cell>
          <cell r="E2176" t="str">
            <v>KS</v>
          </cell>
          <cell r="F2176">
            <v>1520</v>
          </cell>
        </row>
        <row r="2177">
          <cell r="A2177">
            <v>2154528</v>
          </cell>
          <cell r="B2177" t="str">
            <v>Sada Quick-Pipe...2954/M20</v>
          </cell>
          <cell r="C2177">
            <v>1520</v>
          </cell>
          <cell r="D2177">
            <v>1</v>
          </cell>
          <cell r="E2177" t="str">
            <v>KS</v>
          </cell>
          <cell r="F2177">
            <v>1520</v>
          </cell>
        </row>
        <row r="2178">
          <cell r="A2178">
            <v>2154536</v>
          </cell>
          <cell r="B2178" t="str">
            <v>Sada Quick-Pipe...2954/M25</v>
          </cell>
          <cell r="C2178">
            <v>1520</v>
          </cell>
          <cell r="D2178">
            <v>1</v>
          </cell>
          <cell r="E2178" t="str">
            <v>KS</v>
          </cell>
          <cell r="F2178">
            <v>1520</v>
          </cell>
        </row>
        <row r="2179">
          <cell r="A2179">
            <v>2154544</v>
          </cell>
          <cell r="B2179" t="str">
            <v>Sada Quick-Pipe...2954/M32</v>
          </cell>
          <cell r="C2179">
            <v>1585</v>
          </cell>
          <cell r="D2179">
            <v>1</v>
          </cell>
          <cell r="E2179" t="str">
            <v>KS</v>
          </cell>
          <cell r="F2179">
            <v>1585</v>
          </cell>
        </row>
        <row r="2180">
          <cell r="A2180">
            <v>2157128</v>
          </cell>
          <cell r="B2180" t="str">
            <v>Příchytka Blitz-ISO...3015/12</v>
          </cell>
          <cell r="C2180">
            <v>22.54</v>
          </cell>
          <cell r="D2180">
            <v>100</v>
          </cell>
          <cell r="E2180" t="str">
            <v>KS</v>
          </cell>
          <cell r="F2180">
            <v>2254</v>
          </cell>
        </row>
        <row r="2181">
          <cell r="A2181">
            <v>2157179</v>
          </cell>
          <cell r="B2181" t="str">
            <v>Příchytka Blitz-ISO...3015/17</v>
          </cell>
          <cell r="C2181">
            <v>25.65</v>
          </cell>
          <cell r="D2181">
            <v>100</v>
          </cell>
          <cell r="E2181" t="str">
            <v>KS</v>
          </cell>
          <cell r="F2181">
            <v>2565</v>
          </cell>
        </row>
        <row r="2182">
          <cell r="A2182">
            <v>2157241</v>
          </cell>
          <cell r="B2182" t="str">
            <v>Příchytka Blitz-ISO...3015/24</v>
          </cell>
          <cell r="C2182">
            <v>29.41</v>
          </cell>
          <cell r="D2182">
            <v>100</v>
          </cell>
          <cell r="E2182" t="str">
            <v>KS</v>
          </cell>
          <cell r="F2182">
            <v>2941</v>
          </cell>
        </row>
        <row r="2183">
          <cell r="A2183">
            <v>2157349</v>
          </cell>
          <cell r="B2183" t="str">
            <v>Příchytka Blitz-ISO...3015/34</v>
          </cell>
          <cell r="C2183">
            <v>40.42</v>
          </cell>
          <cell r="D2183">
            <v>100</v>
          </cell>
          <cell r="E2183" t="str">
            <v>KS</v>
          </cell>
          <cell r="F2183">
            <v>4042</v>
          </cell>
        </row>
        <row r="2184">
          <cell r="A2184">
            <v>2158124</v>
          </cell>
          <cell r="B2184" t="str">
            <v>Příchytka Blitz-ISO...3019/12M6</v>
          </cell>
          <cell r="C2184">
            <v>26.35</v>
          </cell>
          <cell r="D2184">
            <v>100</v>
          </cell>
          <cell r="E2184" t="str">
            <v>KS</v>
          </cell>
          <cell r="F2184">
            <v>2635</v>
          </cell>
        </row>
        <row r="2185">
          <cell r="A2185">
            <v>2158175</v>
          </cell>
          <cell r="B2185" t="str">
            <v>Příchytka Blitz-ISO...3020/17M6</v>
          </cell>
          <cell r="C2185">
            <v>30.76</v>
          </cell>
          <cell r="D2185">
            <v>100</v>
          </cell>
          <cell r="E2185" t="str">
            <v>KS</v>
          </cell>
          <cell r="F2185">
            <v>3076</v>
          </cell>
        </row>
        <row r="2186">
          <cell r="A2186">
            <v>2158248</v>
          </cell>
          <cell r="B2186" t="str">
            <v>Příchytka Blitz-ISO...3021/24M6</v>
          </cell>
          <cell r="C2186">
            <v>28.93</v>
          </cell>
          <cell r="D2186">
            <v>100</v>
          </cell>
          <cell r="E2186" t="str">
            <v>KS</v>
          </cell>
          <cell r="F2186">
            <v>2893</v>
          </cell>
        </row>
        <row r="2187">
          <cell r="A2187">
            <v>2158345</v>
          </cell>
          <cell r="B2187" t="str">
            <v>Příchytka Blitz-ISO...3022/34M6</v>
          </cell>
          <cell r="C2187">
            <v>41.88</v>
          </cell>
          <cell r="D2187">
            <v>100</v>
          </cell>
          <cell r="E2187" t="str">
            <v>KS</v>
          </cell>
          <cell r="F2187">
            <v>4188</v>
          </cell>
        </row>
        <row r="2188">
          <cell r="A2188">
            <v>2197804</v>
          </cell>
          <cell r="B2188" t="str">
            <v>Násuvná příchytka...1974/23</v>
          </cell>
          <cell r="C2188">
            <v>3.12</v>
          </cell>
          <cell r="D2188">
            <v>100</v>
          </cell>
          <cell r="E2188" t="str">
            <v>KS</v>
          </cell>
          <cell r="F2188">
            <v>312</v>
          </cell>
        </row>
        <row r="2189">
          <cell r="A2189">
            <v>2197812</v>
          </cell>
          <cell r="B2189" t="str">
            <v>Násuvná příchytka...1974/30</v>
          </cell>
          <cell r="C2189">
            <v>3.76</v>
          </cell>
          <cell r="D2189">
            <v>100</v>
          </cell>
          <cell r="E2189" t="str">
            <v>KS</v>
          </cell>
          <cell r="F2189">
            <v>376</v>
          </cell>
        </row>
        <row r="2190">
          <cell r="A2190">
            <v>2197855</v>
          </cell>
          <cell r="B2190" t="str">
            <v>Násuvná příchytka...1974/2X12</v>
          </cell>
          <cell r="C2190">
            <v>2.84</v>
          </cell>
          <cell r="D2190">
            <v>100</v>
          </cell>
          <cell r="E2190" t="str">
            <v>KS</v>
          </cell>
          <cell r="F2190">
            <v>284</v>
          </cell>
        </row>
        <row r="2191">
          <cell r="A2191">
            <v>2197863</v>
          </cell>
          <cell r="B2191" t="str">
            <v>Násuvná příchytka...1974/2X25</v>
          </cell>
          <cell r="C2191">
            <v>3.75</v>
          </cell>
          <cell r="D2191">
            <v>100</v>
          </cell>
          <cell r="E2191" t="str">
            <v>KS</v>
          </cell>
          <cell r="F2191">
            <v>375</v>
          </cell>
        </row>
        <row r="2192">
          <cell r="A2192">
            <v>2198053</v>
          </cell>
          <cell r="B2192" t="str">
            <v>Set-Clip...1999</v>
          </cell>
          <cell r="C2192">
            <v>14.89</v>
          </cell>
          <cell r="D2192">
            <v>100</v>
          </cell>
          <cell r="E2192" t="str">
            <v>KS</v>
          </cell>
          <cell r="F2192">
            <v>1489</v>
          </cell>
        </row>
        <row r="2193">
          <cell r="A2193">
            <v>2204000</v>
          </cell>
          <cell r="B2193" t="str">
            <v>Kabelová spona...2033 M</v>
          </cell>
          <cell r="C2193">
            <v>46.2</v>
          </cell>
          <cell r="D2193">
            <v>100</v>
          </cell>
          <cell r="E2193" t="str">
            <v>KS</v>
          </cell>
          <cell r="F2193">
            <v>4620</v>
          </cell>
        </row>
        <row r="2194">
          <cell r="A2194">
            <v>2204010</v>
          </cell>
          <cell r="B2194" t="str">
            <v>Kabelová spona...2034 M</v>
          </cell>
          <cell r="C2194">
            <v>35.32</v>
          </cell>
          <cell r="D2194">
            <v>100</v>
          </cell>
          <cell r="E2194" t="str">
            <v>KS</v>
          </cell>
          <cell r="F2194">
            <v>3532</v>
          </cell>
        </row>
        <row r="2195">
          <cell r="A2195">
            <v>2204541</v>
          </cell>
          <cell r="B2195" t="str">
            <v>Kabelová spona...2033/STD</v>
          </cell>
          <cell r="C2195">
            <v>10.52</v>
          </cell>
          <cell r="D2195">
            <v>100</v>
          </cell>
          <cell r="E2195" t="str">
            <v>KS</v>
          </cell>
          <cell r="F2195">
            <v>1052</v>
          </cell>
        </row>
        <row r="2196">
          <cell r="A2196">
            <v>2204800</v>
          </cell>
          <cell r="B2196" t="str">
            <v>Kabelová spona...2032/SD</v>
          </cell>
          <cell r="C2196">
            <v>18.03</v>
          </cell>
          <cell r="D2196">
            <v>100</v>
          </cell>
          <cell r="E2196" t="str">
            <v>KS</v>
          </cell>
          <cell r="F2196">
            <v>1803</v>
          </cell>
        </row>
        <row r="2197">
          <cell r="A2197">
            <v>2204819</v>
          </cell>
          <cell r="B2197" t="str">
            <v>Kabelová spona...2033/SD</v>
          </cell>
          <cell r="C2197">
            <v>21.67</v>
          </cell>
          <cell r="D2197">
            <v>100</v>
          </cell>
          <cell r="E2197" t="str">
            <v>KS</v>
          </cell>
          <cell r="F2197">
            <v>2167</v>
          </cell>
        </row>
        <row r="2198">
          <cell r="A2198">
            <v>2204851</v>
          </cell>
          <cell r="B2198" t="str">
            <v>Kabelová spona...2032SD/SP</v>
          </cell>
          <cell r="C2198">
            <v>19.93</v>
          </cell>
          <cell r="D2198">
            <v>100</v>
          </cell>
          <cell r="E2198" t="str">
            <v>KS</v>
          </cell>
          <cell r="F2198">
            <v>1993</v>
          </cell>
        </row>
        <row r="2199">
          <cell r="A2199">
            <v>2204878</v>
          </cell>
          <cell r="B2199" t="str">
            <v>Kabelová spona...2033SD/SP</v>
          </cell>
          <cell r="C2199">
            <v>24.54</v>
          </cell>
          <cell r="D2199">
            <v>100</v>
          </cell>
          <cell r="E2199" t="str">
            <v>KS</v>
          </cell>
          <cell r="F2199">
            <v>2454</v>
          </cell>
        </row>
        <row r="2200">
          <cell r="A2200">
            <v>2204908</v>
          </cell>
          <cell r="B2200" t="str">
            <v>Kabelová spona...2032/F</v>
          </cell>
          <cell r="C2200">
            <v>15.2</v>
          </cell>
          <cell r="D2200">
            <v>100</v>
          </cell>
          <cell r="E2200" t="str">
            <v>KS</v>
          </cell>
          <cell r="F2200">
            <v>1520</v>
          </cell>
        </row>
        <row r="2201">
          <cell r="A2201">
            <v>2204916</v>
          </cell>
          <cell r="B2201" t="str">
            <v>Kabelová spona...2033/F</v>
          </cell>
          <cell r="C2201">
            <v>22.39</v>
          </cell>
          <cell r="D2201">
            <v>100</v>
          </cell>
          <cell r="E2201" t="str">
            <v>KS</v>
          </cell>
          <cell r="F2201">
            <v>2239</v>
          </cell>
        </row>
        <row r="2202">
          <cell r="A2202">
            <v>2204924</v>
          </cell>
          <cell r="B2202" t="str">
            <v>Kabelová spona...2034/F</v>
          </cell>
          <cell r="C2202">
            <v>16.07</v>
          </cell>
          <cell r="D2202">
            <v>100</v>
          </cell>
          <cell r="E2202" t="str">
            <v>KS</v>
          </cell>
          <cell r="F2202">
            <v>1607</v>
          </cell>
        </row>
        <row r="2203">
          <cell r="A2203">
            <v>2204975</v>
          </cell>
          <cell r="B2203" t="str">
            <v>Kabelová spona...2032  SP</v>
          </cell>
          <cell r="C2203">
            <v>7.99</v>
          </cell>
          <cell r="D2203">
            <v>100</v>
          </cell>
          <cell r="E2203" t="str">
            <v>KS</v>
          </cell>
          <cell r="F2203">
            <v>799</v>
          </cell>
        </row>
        <row r="2204">
          <cell r="A2204">
            <v>2204983</v>
          </cell>
          <cell r="B2204" t="str">
            <v>Kabelová spona...2033  SP</v>
          </cell>
          <cell r="C2204">
            <v>11.31</v>
          </cell>
          <cell r="D2204">
            <v>100</v>
          </cell>
          <cell r="E2204" t="str">
            <v>KS</v>
          </cell>
          <cell r="F2204">
            <v>1131</v>
          </cell>
        </row>
        <row r="2205">
          <cell r="A2205">
            <v>2204991</v>
          </cell>
          <cell r="B2205" t="str">
            <v>Kabelová spona...2034  SP</v>
          </cell>
          <cell r="C2205">
            <v>8.16</v>
          </cell>
          <cell r="D2205">
            <v>100</v>
          </cell>
          <cell r="E2205" t="str">
            <v>KS</v>
          </cell>
          <cell r="F2205">
            <v>816</v>
          </cell>
        </row>
        <row r="2206">
          <cell r="A2206">
            <v>2205017</v>
          </cell>
          <cell r="B2206" t="str">
            <v>Kabelová spona...2032</v>
          </cell>
          <cell r="C2206">
            <v>9.99</v>
          </cell>
          <cell r="D2206">
            <v>100</v>
          </cell>
          <cell r="E2206" t="str">
            <v>KS</v>
          </cell>
          <cell r="F2206">
            <v>999</v>
          </cell>
        </row>
        <row r="2207">
          <cell r="A2207">
            <v>2205033</v>
          </cell>
          <cell r="B2207" t="str">
            <v>Kabelová spona...2033</v>
          </cell>
          <cell r="C2207">
            <v>16.63</v>
          </cell>
          <cell r="D2207">
            <v>100</v>
          </cell>
          <cell r="E2207" t="str">
            <v>KS</v>
          </cell>
          <cell r="F2207">
            <v>1663</v>
          </cell>
        </row>
        <row r="2208">
          <cell r="A2208">
            <v>2205041</v>
          </cell>
          <cell r="B2208" t="str">
            <v>Kabelová spona...2034</v>
          </cell>
          <cell r="C2208">
            <v>9.99</v>
          </cell>
          <cell r="D2208">
            <v>100</v>
          </cell>
          <cell r="E2208" t="str">
            <v>KS</v>
          </cell>
          <cell r="F2208">
            <v>999</v>
          </cell>
        </row>
        <row r="2209">
          <cell r="A2209">
            <v>2205092</v>
          </cell>
          <cell r="B2209" t="str">
            <v>Distanční díl...2033/D</v>
          </cell>
          <cell r="C2209">
            <v>2.4</v>
          </cell>
          <cell r="D2209">
            <v>100</v>
          </cell>
          <cell r="E2209" t="str">
            <v>KS</v>
          </cell>
          <cell r="F2209">
            <v>240</v>
          </cell>
        </row>
        <row r="2210">
          <cell r="A2210">
            <v>2205097</v>
          </cell>
          <cell r="B2210" t="str">
            <v>Distanční díl...2033/D</v>
          </cell>
          <cell r="C2210">
            <v>4.96</v>
          </cell>
          <cell r="D2210">
            <v>100</v>
          </cell>
          <cell r="E2210" t="str">
            <v>KS</v>
          </cell>
          <cell r="F2210">
            <v>496</v>
          </cell>
        </row>
        <row r="2211">
          <cell r="A2211">
            <v>2205378</v>
          </cell>
          <cell r="B2211" t="str">
            <v>Svazkový držák Grip...2031/ 8DF</v>
          </cell>
          <cell r="C2211">
            <v>41.39</v>
          </cell>
          <cell r="D2211">
            <v>100</v>
          </cell>
          <cell r="E2211" t="str">
            <v>KS</v>
          </cell>
          <cell r="F2211">
            <v>4139</v>
          </cell>
        </row>
        <row r="2212">
          <cell r="A2212">
            <v>2205398</v>
          </cell>
          <cell r="B2212" t="str">
            <v>Svazkový držák...2031 10</v>
          </cell>
          <cell r="C2212">
            <v>37.799999999999997</v>
          </cell>
          <cell r="D2212">
            <v>100</v>
          </cell>
          <cell r="E2212" t="str">
            <v>KS</v>
          </cell>
          <cell r="F2212">
            <v>3780</v>
          </cell>
        </row>
        <row r="2213">
          <cell r="A2213">
            <v>2205400</v>
          </cell>
          <cell r="B2213" t="str">
            <v>Svazkový držák...2031 F 10</v>
          </cell>
          <cell r="C2213">
            <v>93.45</v>
          </cell>
          <cell r="D2213">
            <v>100</v>
          </cell>
          <cell r="E2213" t="str">
            <v>KS</v>
          </cell>
          <cell r="F2213">
            <v>9345</v>
          </cell>
        </row>
        <row r="2214">
          <cell r="A2214">
            <v>2205404</v>
          </cell>
          <cell r="B2214" t="str">
            <v>Svazkový držák GRIP...2031 20</v>
          </cell>
          <cell r="C2214">
            <v>49.61</v>
          </cell>
          <cell r="D2214">
            <v>100</v>
          </cell>
          <cell r="E2214" t="str">
            <v>KS</v>
          </cell>
          <cell r="F2214">
            <v>4961</v>
          </cell>
        </row>
        <row r="2215">
          <cell r="A2215">
            <v>2205408</v>
          </cell>
          <cell r="B2215" t="str">
            <v>Svazkový držák...2031/G15</v>
          </cell>
          <cell r="C2215">
            <v>49.61</v>
          </cell>
          <cell r="D2215">
            <v>100</v>
          </cell>
          <cell r="E2215" t="str">
            <v>KS</v>
          </cell>
          <cell r="F2215">
            <v>4961</v>
          </cell>
        </row>
        <row r="2216">
          <cell r="A2216">
            <v>2205412</v>
          </cell>
          <cell r="B2216" t="str">
            <v>svazkový držák GRIP...2031/F15</v>
          </cell>
          <cell r="C2216">
            <v>76.680000000000007</v>
          </cell>
          <cell r="D2216">
            <v>100</v>
          </cell>
          <cell r="E2216" t="str">
            <v>KS</v>
          </cell>
          <cell r="F2216">
            <v>7668</v>
          </cell>
        </row>
        <row r="2217">
          <cell r="A2217">
            <v>2205416</v>
          </cell>
          <cell r="B2217" t="str">
            <v>Svazkový držák...2031 40</v>
          </cell>
          <cell r="C2217">
            <v>57.75</v>
          </cell>
          <cell r="D2217">
            <v>100</v>
          </cell>
          <cell r="E2217" t="str">
            <v>KS</v>
          </cell>
          <cell r="F2217">
            <v>5775</v>
          </cell>
        </row>
        <row r="2218">
          <cell r="A2218">
            <v>2205420</v>
          </cell>
          <cell r="B2218" t="str">
            <v>Svazkový držák...2031/G30</v>
          </cell>
          <cell r="C2218">
            <v>57.75</v>
          </cell>
          <cell r="D2218">
            <v>100</v>
          </cell>
          <cell r="E2218" t="str">
            <v>KS</v>
          </cell>
          <cell r="F2218">
            <v>5775</v>
          </cell>
        </row>
        <row r="2219">
          <cell r="A2219">
            <v>2205423</v>
          </cell>
          <cell r="B2219" t="str">
            <v>Svazkový držák...2031/F30</v>
          </cell>
          <cell r="C2219">
            <v>138.6</v>
          </cell>
          <cell r="D2219">
            <v>100</v>
          </cell>
          <cell r="E2219" t="str">
            <v>KS</v>
          </cell>
          <cell r="F2219">
            <v>13860</v>
          </cell>
        </row>
        <row r="2220">
          <cell r="A2220">
            <v>2207028</v>
          </cell>
          <cell r="B2220" t="str">
            <v>Svazkový držák Grip...2031M/15</v>
          </cell>
          <cell r="C2220">
            <v>12.04</v>
          </cell>
          <cell r="D2220">
            <v>100</v>
          </cell>
          <cell r="E2220" t="str">
            <v>KS</v>
          </cell>
          <cell r="F2220">
            <v>1204</v>
          </cell>
        </row>
        <row r="2221">
          <cell r="A2221">
            <v>2207036</v>
          </cell>
          <cell r="B2221" t="str">
            <v>Svazkový držák Grip...2031M/30</v>
          </cell>
          <cell r="C2221">
            <v>20.03</v>
          </cell>
          <cell r="D2221">
            <v>100</v>
          </cell>
          <cell r="E2221" t="str">
            <v>KS</v>
          </cell>
          <cell r="F2221">
            <v>2003</v>
          </cell>
        </row>
        <row r="2222">
          <cell r="A2222">
            <v>2207060</v>
          </cell>
          <cell r="B2222" t="str">
            <v>Svazkový držák Grip...2031 M/70</v>
          </cell>
          <cell r="C2222">
            <v>308.39</v>
          </cell>
          <cell r="D2222">
            <v>100</v>
          </cell>
          <cell r="E2222" t="str">
            <v>KS</v>
          </cell>
          <cell r="F2222">
            <v>30839</v>
          </cell>
        </row>
        <row r="2223">
          <cell r="A2223">
            <v>2207184</v>
          </cell>
          <cell r="B2223" t="str">
            <v>Podélná opěrka...2031/LW15</v>
          </cell>
          <cell r="C2223">
            <v>29.84</v>
          </cell>
          <cell r="D2223">
            <v>100</v>
          </cell>
          <cell r="E2223" t="str">
            <v>KS</v>
          </cell>
          <cell r="F2223">
            <v>2984</v>
          </cell>
        </row>
        <row r="2224">
          <cell r="A2224">
            <v>2213117</v>
          </cell>
          <cell r="B2224" t="str">
            <v>Příchytka ISO, hřebíková...412767</v>
          </cell>
          <cell r="C2224">
            <v>0.6</v>
          </cell>
          <cell r="D2224">
            <v>100</v>
          </cell>
          <cell r="E2224" t="str">
            <v>KS</v>
          </cell>
          <cell r="F2224">
            <v>60</v>
          </cell>
        </row>
        <row r="2225">
          <cell r="A2225">
            <v>2214873</v>
          </cell>
          <cell r="B2225" t="str">
            <v>Haft-Clip bez hřebu...4039/SP</v>
          </cell>
          <cell r="C2225">
            <v>0.17</v>
          </cell>
          <cell r="D2225">
            <v>100</v>
          </cell>
          <cell r="E2225" t="str">
            <v>KS</v>
          </cell>
          <cell r="F2225">
            <v>17</v>
          </cell>
        </row>
        <row r="2226">
          <cell r="A2226">
            <v>2215047</v>
          </cell>
          <cell r="B2226" t="str">
            <v>Příchytka ISO, hřebíková...777272</v>
          </cell>
          <cell r="C2226">
            <v>0.36</v>
          </cell>
          <cell r="D2226">
            <v>100</v>
          </cell>
          <cell r="E2226" t="str">
            <v>KS</v>
          </cell>
          <cell r="F2226">
            <v>36</v>
          </cell>
        </row>
        <row r="2227">
          <cell r="A2227">
            <v>2215071</v>
          </cell>
          <cell r="B2227" t="str">
            <v>Příchytka ISO, hřebíková...777700</v>
          </cell>
          <cell r="C2227">
            <v>0.36</v>
          </cell>
          <cell r="D2227">
            <v>100</v>
          </cell>
          <cell r="E2227" t="str">
            <v>KS</v>
          </cell>
          <cell r="F2227">
            <v>36</v>
          </cell>
        </row>
        <row r="2228">
          <cell r="A2228">
            <v>2215101</v>
          </cell>
          <cell r="B2228" t="str">
            <v>Příchytka ISO, hřebíková...778160</v>
          </cell>
          <cell r="C2228">
            <v>0.45</v>
          </cell>
          <cell r="D2228">
            <v>100</v>
          </cell>
          <cell r="E2228" t="str">
            <v>KS</v>
          </cell>
          <cell r="F2228">
            <v>45</v>
          </cell>
        </row>
        <row r="2229">
          <cell r="A2229">
            <v>2215144</v>
          </cell>
          <cell r="B2229" t="str">
            <v>Příchytka ISO, hřebíková...4031/14</v>
          </cell>
          <cell r="C2229">
            <v>0.79</v>
          </cell>
          <cell r="D2229">
            <v>100</v>
          </cell>
          <cell r="E2229" t="str">
            <v>KS</v>
          </cell>
          <cell r="F2229">
            <v>79</v>
          </cell>
        </row>
        <row r="2230">
          <cell r="A2230">
            <v>2215179</v>
          </cell>
          <cell r="B2230" t="str">
            <v>Příchytka ISO, hřebíková...4031A/17</v>
          </cell>
          <cell r="C2230">
            <v>1.07</v>
          </cell>
          <cell r="D2230">
            <v>100</v>
          </cell>
          <cell r="E2230" t="str">
            <v>KS</v>
          </cell>
          <cell r="F2230">
            <v>107</v>
          </cell>
        </row>
        <row r="2231">
          <cell r="A2231">
            <v>2215209</v>
          </cell>
          <cell r="B2231" t="str">
            <v>Příchytka ISO, hřebíková...4032/20</v>
          </cell>
          <cell r="C2231">
            <v>1.07</v>
          </cell>
          <cell r="D2231">
            <v>100</v>
          </cell>
          <cell r="E2231" t="str">
            <v>KS</v>
          </cell>
          <cell r="F2231">
            <v>107</v>
          </cell>
        </row>
        <row r="2232">
          <cell r="A2232">
            <v>2215306</v>
          </cell>
          <cell r="B2232" t="str">
            <v>Haft-Clip...781352</v>
          </cell>
          <cell r="C2232">
            <v>0.38</v>
          </cell>
          <cell r="D2232">
            <v>100</v>
          </cell>
          <cell r="E2232" t="str">
            <v>KS</v>
          </cell>
          <cell r="F2232">
            <v>38</v>
          </cell>
        </row>
        <row r="2233">
          <cell r="A2233">
            <v>2215314</v>
          </cell>
          <cell r="B2233" t="str">
            <v>Haft-Clip...781814</v>
          </cell>
          <cell r="C2233">
            <v>0.31</v>
          </cell>
          <cell r="D2233">
            <v>100</v>
          </cell>
          <cell r="E2233" t="str">
            <v>KS</v>
          </cell>
          <cell r="F2233">
            <v>31</v>
          </cell>
        </row>
        <row r="2234">
          <cell r="A2234">
            <v>2215322</v>
          </cell>
          <cell r="B2234" t="str">
            <v>Haft-Clip...4042/17</v>
          </cell>
          <cell r="C2234">
            <v>1.08</v>
          </cell>
          <cell r="D2234">
            <v>100</v>
          </cell>
          <cell r="E2234" t="str">
            <v>KS</v>
          </cell>
          <cell r="F2234">
            <v>108</v>
          </cell>
        </row>
        <row r="2235">
          <cell r="A2235">
            <v>2215330</v>
          </cell>
          <cell r="B2235" t="str">
            <v>Haft-Clip...4043/21</v>
          </cell>
          <cell r="C2235">
            <v>1.62</v>
          </cell>
          <cell r="D2235">
            <v>100</v>
          </cell>
          <cell r="E2235" t="str">
            <v>KS</v>
          </cell>
          <cell r="F2235">
            <v>162</v>
          </cell>
        </row>
        <row r="2236">
          <cell r="A2236">
            <v>2215349</v>
          </cell>
          <cell r="B2236" t="str">
            <v>Haft-Clip...4041/14</v>
          </cell>
          <cell r="C2236">
            <v>0.85</v>
          </cell>
          <cell r="D2236">
            <v>100</v>
          </cell>
          <cell r="E2236" t="str">
            <v>KS</v>
          </cell>
          <cell r="F2236">
            <v>85</v>
          </cell>
        </row>
        <row r="2237">
          <cell r="A2237">
            <v>2215357</v>
          </cell>
          <cell r="B2237" t="str">
            <v>Haft-Clip...4044/25</v>
          </cell>
          <cell r="C2237">
            <v>2.69</v>
          </cell>
          <cell r="D2237">
            <v>100</v>
          </cell>
          <cell r="E2237" t="str">
            <v>KS</v>
          </cell>
          <cell r="F2237">
            <v>269</v>
          </cell>
        </row>
        <row r="2238">
          <cell r="A2238">
            <v>2222035</v>
          </cell>
          <cell r="B2238" t="str">
            <v>Upevňovací příchytka...255/ 3,2</v>
          </cell>
          <cell r="C2238">
            <v>1.05</v>
          </cell>
          <cell r="D2238">
            <v>100</v>
          </cell>
          <cell r="E2238" t="str">
            <v>KS</v>
          </cell>
          <cell r="F2238">
            <v>105</v>
          </cell>
        </row>
        <row r="2239">
          <cell r="A2239">
            <v>2222051</v>
          </cell>
          <cell r="B2239" t="str">
            <v>Upevňovací příchytka...255/ 5,2</v>
          </cell>
          <cell r="C2239">
            <v>1.1000000000000001</v>
          </cell>
          <cell r="D2239">
            <v>100</v>
          </cell>
          <cell r="E2239" t="str">
            <v>KS</v>
          </cell>
          <cell r="F2239">
            <v>110</v>
          </cell>
        </row>
        <row r="2240">
          <cell r="A2240">
            <v>2222078</v>
          </cell>
          <cell r="B2240" t="str">
            <v>Upevňovací příchytka...255/ 6,5</v>
          </cell>
          <cell r="C2240">
            <v>1.28</v>
          </cell>
          <cell r="D2240">
            <v>100</v>
          </cell>
          <cell r="E2240" t="str">
            <v>KS</v>
          </cell>
          <cell r="F2240">
            <v>128</v>
          </cell>
        </row>
        <row r="2241">
          <cell r="A2241">
            <v>2222086</v>
          </cell>
          <cell r="B2241" t="str">
            <v>Upevňovací příchytka...255/ 8</v>
          </cell>
          <cell r="C2241">
            <v>1.28</v>
          </cell>
          <cell r="D2241">
            <v>100</v>
          </cell>
          <cell r="E2241" t="str">
            <v>KS</v>
          </cell>
          <cell r="F2241">
            <v>128</v>
          </cell>
        </row>
        <row r="2242">
          <cell r="A2242">
            <v>2222094</v>
          </cell>
          <cell r="B2242" t="str">
            <v>Upevňovací příchytka...255/ 9,5</v>
          </cell>
          <cell r="C2242">
            <v>1.29</v>
          </cell>
          <cell r="D2242">
            <v>100</v>
          </cell>
          <cell r="E2242" t="str">
            <v>KS</v>
          </cell>
          <cell r="F2242">
            <v>129</v>
          </cell>
        </row>
        <row r="2243">
          <cell r="A2243">
            <v>2222116</v>
          </cell>
          <cell r="B2243" t="str">
            <v>Upevňovací příchytka...255/ 11</v>
          </cell>
          <cell r="C2243">
            <v>1.2</v>
          </cell>
          <cell r="D2243">
            <v>100</v>
          </cell>
          <cell r="E2243" t="str">
            <v>KS</v>
          </cell>
          <cell r="F2243">
            <v>120</v>
          </cell>
        </row>
        <row r="2244">
          <cell r="A2244">
            <v>2222124</v>
          </cell>
          <cell r="B2244" t="str">
            <v>Upevňovací příchytka...255/ 12,5</v>
          </cell>
          <cell r="C2244">
            <v>1.29</v>
          </cell>
          <cell r="D2244">
            <v>100</v>
          </cell>
          <cell r="E2244" t="str">
            <v>KS</v>
          </cell>
          <cell r="F2244">
            <v>129</v>
          </cell>
        </row>
        <row r="2245">
          <cell r="A2245">
            <v>2222140</v>
          </cell>
          <cell r="B2245" t="str">
            <v>Upevňovací příchytka...255/ 14</v>
          </cell>
          <cell r="C2245">
            <v>1.41</v>
          </cell>
          <cell r="D2245">
            <v>100</v>
          </cell>
          <cell r="E2245" t="str">
            <v>KS</v>
          </cell>
          <cell r="F2245">
            <v>141</v>
          </cell>
        </row>
        <row r="2246">
          <cell r="A2246">
            <v>2222167</v>
          </cell>
          <cell r="B2246" t="str">
            <v>Upevňovací příchytka...255/ 16</v>
          </cell>
          <cell r="C2246">
            <v>1.48</v>
          </cell>
          <cell r="D2246">
            <v>100</v>
          </cell>
          <cell r="E2246" t="str">
            <v>KS</v>
          </cell>
          <cell r="F2246">
            <v>148</v>
          </cell>
        </row>
        <row r="2247">
          <cell r="A2247">
            <v>2222175</v>
          </cell>
          <cell r="B2247" t="str">
            <v>Upevňovací příchytka...255/ 17,5</v>
          </cell>
          <cell r="C2247">
            <v>1.91</v>
          </cell>
          <cell r="D2247">
            <v>100</v>
          </cell>
          <cell r="E2247" t="str">
            <v>KS</v>
          </cell>
          <cell r="F2247">
            <v>191</v>
          </cell>
        </row>
        <row r="2248">
          <cell r="A2248">
            <v>2222809</v>
          </cell>
          <cell r="B2248" t="str">
            <v>Nagel-Fix...1996/O</v>
          </cell>
          <cell r="C2248">
            <v>1.28</v>
          </cell>
          <cell r="D2248">
            <v>100</v>
          </cell>
          <cell r="E2248" t="str">
            <v>KS</v>
          </cell>
          <cell r="F2248">
            <v>128</v>
          </cell>
        </row>
        <row r="2249">
          <cell r="A2249">
            <v>2222833</v>
          </cell>
          <cell r="B2249" t="str">
            <v>Nagel-Fix...1996/40</v>
          </cell>
          <cell r="C2249">
            <v>1.9</v>
          </cell>
          <cell r="D2249">
            <v>100</v>
          </cell>
          <cell r="E2249" t="str">
            <v>KS</v>
          </cell>
          <cell r="F2249">
            <v>190</v>
          </cell>
        </row>
        <row r="2250">
          <cell r="A2250">
            <v>2222841</v>
          </cell>
          <cell r="B2250" t="str">
            <v>Nagel-Fix...1996/50</v>
          </cell>
          <cell r="C2250">
            <v>2.08</v>
          </cell>
          <cell r="D2250">
            <v>100</v>
          </cell>
          <cell r="E2250" t="str">
            <v>KS</v>
          </cell>
          <cell r="F2250">
            <v>208</v>
          </cell>
        </row>
        <row r="2251">
          <cell r="A2251">
            <v>2222868</v>
          </cell>
          <cell r="B2251" t="str">
            <v>Nagel-Fix...1996/60</v>
          </cell>
          <cell r="C2251">
            <v>2.17</v>
          </cell>
          <cell r="D2251">
            <v>100</v>
          </cell>
          <cell r="E2251" t="str">
            <v>KS</v>
          </cell>
          <cell r="F2251">
            <v>217</v>
          </cell>
        </row>
        <row r="2252">
          <cell r="A2252">
            <v>2222876</v>
          </cell>
          <cell r="B2252" t="str">
            <v>Nagel-Fix...1996/70</v>
          </cell>
          <cell r="C2252">
            <v>4.71</v>
          </cell>
          <cell r="D2252">
            <v>100</v>
          </cell>
          <cell r="E2252" t="str">
            <v>KS</v>
          </cell>
          <cell r="F2252">
            <v>471</v>
          </cell>
        </row>
        <row r="2253">
          <cell r="A2253">
            <v>2225220</v>
          </cell>
          <cell r="B2253" t="str">
            <v>ISO-Nagel-Clip...2004/18W</v>
          </cell>
          <cell r="C2253">
            <v>0.99</v>
          </cell>
          <cell r="D2253">
            <v>100</v>
          </cell>
          <cell r="E2253" t="str">
            <v>KS</v>
          </cell>
          <cell r="F2253">
            <v>99</v>
          </cell>
        </row>
        <row r="2254">
          <cell r="A2254">
            <v>2225239</v>
          </cell>
          <cell r="B2254" t="str">
            <v>ISO-Nagel-Clip...2004/25W</v>
          </cell>
          <cell r="C2254">
            <v>1.02</v>
          </cell>
          <cell r="D2254">
            <v>100</v>
          </cell>
          <cell r="E2254" t="str">
            <v>KS</v>
          </cell>
          <cell r="F2254">
            <v>102</v>
          </cell>
        </row>
        <row r="2255">
          <cell r="A2255">
            <v>2225344</v>
          </cell>
          <cell r="B2255" t="str">
            <v>ISO-Nagel-Clip...2005/25W</v>
          </cell>
          <cell r="C2255">
            <v>1.1399999999999999</v>
          </cell>
          <cell r="D2255">
            <v>100</v>
          </cell>
          <cell r="E2255" t="str">
            <v>KS</v>
          </cell>
          <cell r="F2255">
            <v>114</v>
          </cell>
        </row>
        <row r="2256">
          <cell r="A2256">
            <v>2225379</v>
          </cell>
          <cell r="B2256" t="str">
            <v>ISO-Nagel-Clip...2005/18W</v>
          </cell>
          <cell r="C2256">
            <v>1.18</v>
          </cell>
          <cell r="D2256">
            <v>100</v>
          </cell>
          <cell r="E2256" t="str">
            <v>KS</v>
          </cell>
          <cell r="F2256">
            <v>118</v>
          </cell>
        </row>
        <row r="2257">
          <cell r="A2257">
            <v>2225409</v>
          </cell>
          <cell r="B2257" t="str">
            <v>ISO-Nagel-Clip...2006/18W</v>
          </cell>
          <cell r="C2257">
            <v>1.19</v>
          </cell>
          <cell r="D2257">
            <v>100</v>
          </cell>
          <cell r="E2257" t="str">
            <v>KS</v>
          </cell>
          <cell r="F2257">
            <v>119</v>
          </cell>
        </row>
        <row r="2258">
          <cell r="A2258">
            <v>2225417</v>
          </cell>
          <cell r="B2258" t="str">
            <v>ISO-Nagel-Clip...2006/25W</v>
          </cell>
          <cell r="C2258">
            <v>1.28</v>
          </cell>
          <cell r="D2258">
            <v>100</v>
          </cell>
          <cell r="E2258" t="str">
            <v>KS</v>
          </cell>
          <cell r="F2258">
            <v>128</v>
          </cell>
        </row>
        <row r="2259">
          <cell r="A2259">
            <v>2225425</v>
          </cell>
          <cell r="B2259" t="str">
            <v>ISO-Nagel-Clip...2006/35W</v>
          </cell>
          <cell r="C2259">
            <v>1.32</v>
          </cell>
          <cell r="D2259">
            <v>100</v>
          </cell>
          <cell r="E2259" t="str">
            <v>KS</v>
          </cell>
          <cell r="F2259">
            <v>132</v>
          </cell>
        </row>
        <row r="2260">
          <cell r="A2260">
            <v>2225506</v>
          </cell>
          <cell r="B2260" t="str">
            <v>ISO-Nagel-Clip...2007/18W</v>
          </cell>
          <cell r="C2260">
            <v>1.19</v>
          </cell>
          <cell r="D2260">
            <v>100</v>
          </cell>
          <cell r="E2260" t="str">
            <v>KS</v>
          </cell>
          <cell r="F2260">
            <v>119</v>
          </cell>
        </row>
        <row r="2261">
          <cell r="A2261">
            <v>2225514</v>
          </cell>
          <cell r="B2261" t="str">
            <v>ISO-Nagel-Clip...2007/25W</v>
          </cell>
          <cell r="C2261">
            <v>1.28</v>
          </cell>
          <cell r="D2261">
            <v>100</v>
          </cell>
          <cell r="E2261" t="str">
            <v>KS</v>
          </cell>
          <cell r="F2261">
            <v>128</v>
          </cell>
        </row>
        <row r="2262">
          <cell r="A2262">
            <v>2225522</v>
          </cell>
          <cell r="B2262" t="str">
            <v>ISO-Nagel-Clip...2007/35W</v>
          </cell>
          <cell r="C2262">
            <v>1.32</v>
          </cell>
          <cell r="D2262">
            <v>100</v>
          </cell>
          <cell r="E2262" t="str">
            <v>KS</v>
          </cell>
          <cell r="F2262">
            <v>132</v>
          </cell>
        </row>
        <row r="2263">
          <cell r="A2263">
            <v>2225611</v>
          </cell>
          <cell r="B2263" t="str">
            <v>ISO-Nagel-Clip...2008/25W</v>
          </cell>
          <cell r="C2263">
            <v>1.28</v>
          </cell>
          <cell r="D2263">
            <v>100</v>
          </cell>
          <cell r="E2263" t="str">
            <v>KS</v>
          </cell>
          <cell r="F2263">
            <v>128</v>
          </cell>
        </row>
        <row r="2264">
          <cell r="A2264">
            <v>2225638</v>
          </cell>
          <cell r="B2264" t="str">
            <v>ISO-Nagel-Clip...2008/35W</v>
          </cell>
          <cell r="C2264">
            <v>1.43</v>
          </cell>
          <cell r="D2264">
            <v>100</v>
          </cell>
          <cell r="E2264" t="str">
            <v>KS</v>
          </cell>
          <cell r="F2264">
            <v>143</v>
          </cell>
        </row>
        <row r="2265">
          <cell r="A2265">
            <v>2225700</v>
          </cell>
          <cell r="B2265" t="str">
            <v>ISO-Nagel-Clip...2009/20W</v>
          </cell>
          <cell r="C2265">
            <v>1.29</v>
          </cell>
          <cell r="D2265">
            <v>100</v>
          </cell>
          <cell r="E2265" t="str">
            <v>KS</v>
          </cell>
          <cell r="F2265">
            <v>129</v>
          </cell>
        </row>
        <row r="2266">
          <cell r="A2266">
            <v>2225719</v>
          </cell>
          <cell r="B2266" t="str">
            <v>ISO-Nagel-Clip...2009/25W</v>
          </cell>
          <cell r="C2266">
            <v>1.28</v>
          </cell>
          <cell r="D2266">
            <v>100</v>
          </cell>
          <cell r="E2266" t="str">
            <v>KS</v>
          </cell>
          <cell r="F2266">
            <v>128</v>
          </cell>
        </row>
        <row r="2267">
          <cell r="A2267">
            <v>2225727</v>
          </cell>
          <cell r="B2267" t="str">
            <v>ISO-Nagel-Clip...2009/35W</v>
          </cell>
          <cell r="C2267">
            <v>1.45</v>
          </cell>
          <cell r="D2267">
            <v>100</v>
          </cell>
          <cell r="E2267" t="str">
            <v>KS</v>
          </cell>
          <cell r="F2267">
            <v>145</v>
          </cell>
        </row>
        <row r="2268">
          <cell r="A2268">
            <v>2225808</v>
          </cell>
          <cell r="B2268" t="str">
            <v>ISO-Nagel-Clip...2010/25W</v>
          </cell>
          <cell r="C2268">
            <v>1.44</v>
          </cell>
          <cell r="D2268">
            <v>100</v>
          </cell>
          <cell r="E2268" t="str">
            <v>KS</v>
          </cell>
          <cell r="F2268">
            <v>144</v>
          </cell>
        </row>
        <row r="2269">
          <cell r="A2269">
            <v>2225816</v>
          </cell>
          <cell r="B2269" t="str">
            <v>ISO-Nagel-Clip...2010/35W</v>
          </cell>
          <cell r="C2269">
            <v>1.51</v>
          </cell>
          <cell r="D2269">
            <v>100</v>
          </cell>
          <cell r="E2269" t="str">
            <v>KS</v>
          </cell>
          <cell r="F2269">
            <v>151</v>
          </cell>
        </row>
        <row r="2270">
          <cell r="A2270">
            <v>2225905</v>
          </cell>
          <cell r="B2270" t="str">
            <v>ISO-Nagel-Clip...2011/25W</v>
          </cell>
          <cell r="C2270">
            <v>1.69</v>
          </cell>
          <cell r="D2270">
            <v>100</v>
          </cell>
          <cell r="E2270" t="str">
            <v>KS</v>
          </cell>
          <cell r="F2270">
            <v>169</v>
          </cell>
        </row>
        <row r="2271">
          <cell r="A2271">
            <v>2225913</v>
          </cell>
          <cell r="B2271" t="str">
            <v>ISO-Nagel-Clip...2011/35W</v>
          </cell>
          <cell r="C2271">
            <v>1.91</v>
          </cell>
          <cell r="D2271">
            <v>100</v>
          </cell>
          <cell r="E2271" t="str">
            <v>KS</v>
          </cell>
          <cell r="F2271">
            <v>191</v>
          </cell>
        </row>
        <row r="2272">
          <cell r="A2272">
            <v>2226014</v>
          </cell>
          <cell r="B2272" t="str">
            <v>ISO-Nagel-Clip...2012/25W</v>
          </cell>
          <cell r="C2272">
            <v>1.83</v>
          </cell>
          <cell r="D2272">
            <v>100</v>
          </cell>
          <cell r="E2272" t="str">
            <v>KS</v>
          </cell>
          <cell r="F2272">
            <v>183</v>
          </cell>
        </row>
        <row r="2273">
          <cell r="A2273">
            <v>2226022</v>
          </cell>
          <cell r="B2273" t="str">
            <v>ISO-Nagel-Clip...2012/35W</v>
          </cell>
          <cell r="C2273">
            <v>1.83</v>
          </cell>
          <cell r="D2273">
            <v>100</v>
          </cell>
          <cell r="E2273" t="str">
            <v>KS</v>
          </cell>
          <cell r="F2273">
            <v>183</v>
          </cell>
        </row>
        <row r="2274">
          <cell r="A2274">
            <v>2226103</v>
          </cell>
          <cell r="B2274" t="str">
            <v>ISO-Nagel-Clip...2014/30W</v>
          </cell>
          <cell r="C2274">
            <v>3.71</v>
          </cell>
          <cell r="D2274">
            <v>100</v>
          </cell>
          <cell r="E2274" t="str">
            <v>KS</v>
          </cell>
          <cell r="F2274">
            <v>371</v>
          </cell>
        </row>
        <row r="2275">
          <cell r="A2275">
            <v>2226111</v>
          </cell>
          <cell r="B2275" t="str">
            <v>ISO-Nagel-Clip...2014/40W</v>
          </cell>
          <cell r="C2275">
            <v>3.03</v>
          </cell>
          <cell r="D2275">
            <v>100</v>
          </cell>
          <cell r="E2275" t="str">
            <v>KS</v>
          </cell>
          <cell r="F2275">
            <v>303</v>
          </cell>
        </row>
        <row r="2276">
          <cell r="A2276">
            <v>2226219</v>
          </cell>
          <cell r="B2276" t="str">
            <v>ISO-Nagel-Clip...2016/40W</v>
          </cell>
          <cell r="C2276">
            <v>2.92</v>
          </cell>
          <cell r="D2276">
            <v>100</v>
          </cell>
          <cell r="E2276" t="str">
            <v>KS</v>
          </cell>
          <cell r="F2276">
            <v>292</v>
          </cell>
        </row>
        <row r="2277">
          <cell r="A2277">
            <v>2226227</v>
          </cell>
          <cell r="B2277" t="str">
            <v>ISO-Nagel-Clip...2016/50W</v>
          </cell>
          <cell r="C2277">
            <v>3.36</v>
          </cell>
          <cell r="D2277">
            <v>100</v>
          </cell>
          <cell r="E2277" t="str">
            <v>KS</v>
          </cell>
          <cell r="F2277">
            <v>336</v>
          </cell>
        </row>
        <row r="2278">
          <cell r="A2278">
            <v>2226308</v>
          </cell>
          <cell r="B2278" t="str">
            <v>ISO-Nagel-Clip...2018/40W</v>
          </cell>
          <cell r="C2278">
            <v>3.76</v>
          </cell>
          <cell r="D2278">
            <v>100</v>
          </cell>
          <cell r="E2278" t="str">
            <v>KS</v>
          </cell>
          <cell r="F2278">
            <v>376</v>
          </cell>
        </row>
        <row r="2279">
          <cell r="A2279">
            <v>2226405</v>
          </cell>
          <cell r="B2279" t="str">
            <v>ISO-Nagel-Clip...2020/40W</v>
          </cell>
          <cell r="C2279">
            <v>3.8</v>
          </cell>
          <cell r="D2279">
            <v>100</v>
          </cell>
          <cell r="E2279" t="str">
            <v>KS</v>
          </cell>
          <cell r="F2279">
            <v>380</v>
          </cell>
        </row>
        <row r="2280">
          <cell r="A2280">
            <v>2227223</v>
          </cell>
          <cell r="B2280" t="str">
            <v>ISO-Nagel-Clip...2004/18GR</v>
          </cell>
          <cell r="C2280">
            <v>0.91</v>
          </cell>
          <cell r="D2280">
            <v>100</v>
          </cell>
          <cell r="E2280" t="str">
            <v>KS</v>
          </cell>
          <cell r="F2280">
            <v>91</v>
          </cell>
        </row>
        <row r="2281">
          <cell r="A2281">
            <v>2227231</v>
          </cell>
          <cell r="B2281" t="str">
            <v>ISO-Nagel-Clip...2004/25GR</v>
          </cell>
          <cell r="C2281">
            <v>0.99</v>
          </cell>
          <cell r="D2281">
            <v>100</v>
          </cell>
          <cell r="E2281" t="str">
            <v>KS</v>
          </cell>
          <cell r="F2281">
            <v>99</v>
          </cell>
        </row>
        <row r="2282">
          <cell r="A2282">
            <v>2227339</v>
          </cell>
          <cell r="B2282" t="str">
            <v>ISO-Nagel-Clip...2005/25GR</v>
          </cell>
          <cell r="C2282">
            <v>1.08</v>
          </cell>
          <cell r="D2282">
            <v>100</v>
          </cell>
          <cell r="E2282" t="str">
            <v>KS</v>
          </cell>
          <cell r="F2282">
            <v>108</v>
          </cell>
        </row>
        <row r="2283">
          <cell r="A2283">
            <v>2227347</v>
          </cell>
          <cell r="B2283" t="str">
            <v>ISO-Nagel-Clip...2005/18GR</v>
          </cell>
          <cell r="C2283">
            <v>1.1399999999999999</v>
          </cell>
          <cell r="D2283">
            <v>100</v>
          </cell>
          <cell r="E2283" t="str">
            <v>KS</v>
          </cell>
          <cell r="F2283">
            <v>114</v>
          </cell>
        </row>
        <row r="2284">
          <cell r="A2284">
            <v>2227401</v>
          </cell>
          <cell r="B2284" t="str">
            <v>ISO-Nagel-Clip...2006/18GR</v>
          </cell>
          <cell r="C2284">
            <v>0.97</v>
          </cell>
          <cell r="D2284">
            <v>100</v>
          </cell>
          <cell r="E2284" t="str">
            <v>KS</v>
          </cell>
          <cell r="F2284">
            <v>97</v>
          </cell>
        </row>
        <row r="2285">
          <cell r="A2285">
            <v>2227428</v>
          </cell>
          <cell r="B2285" t="str">
            <v>ISO-Nagel-Clip...2006/25GR</v>
          </cell>
          <cell r="C2285">
            <v>1.1399999999999999</v>
          </cell>
          <cell r="D2285">
            <v>100</v>
          </cell>
          <cell r="E2285" t="str">
            <v>KS</v>
          </cell>
          <cell r="F2285">
            <v>114</v>
          </cell>
        </row>
        <row r="2286">
          <cell r="A2286">
            <v>2227436</v>
          </cell>
          <cell r="B2286" t="str">
            <v>ISO-Nagel-Clip...2006/35GR</v>
          </cell>
          <cell r="C2286">
            <v>1.19</v>
          </cell>
          <cell r="D2286">
            <v>100</v>
          </cell>
          <cell r="E2286" t="str">
            <v>KS</v>
          </cell>
          <cell r="F2286">
            <v>119</v>
          </cell>
        </row>
        <row r="2287">
          <cell r="A2287">
            <v>2227460</v>
          </cell>
          <cell r="B2287" t="str">
            <v>ISO-Nagel-Clip...2006/25SP</v>
          </cell>
          <cell r="C2287">
            <v>0.78</v>
          </cell>
          <cell r="D2287">
            <v>100</v>
          </cell>
          <cell r="E2287" t="str">
            <v>KS</v>
          </cell>
          <cell r="F2287">
            <v>78</v>
          </cell>
        </row>
        <row r="2288">
          <cell r="A2288">
            <v>2227517</v>
          </cell>
          <cell r="B2288" t="str">
            <v>ISO-Nagel-Clip...2007/25GR</v>
          </cell>
          <cell r="C2288">
            <v>1.18</v>
          </cell>
          <cell r="D2288">
            <v>100</v>
          </cell>
          <cell r="E2288" t="str">
            <v>KS</v>
          </cell>
          <cell r="F2288">
            <v>118</v>
          </cell>
        </row>
        <row r="2289">
          <cell r="A2289">
            <v>2227525</v>
          </cell>
          <cell r="B2289" t="str">
            <v>ISO-Nagel-Clip...2007/35GR</v>
          </cell>
          <cell r="C2289">
            <v>1.22</v>
          </cell>
          <cell r="D2289">
            <v>100</v>
          </cell>
          <cell r="E2289" t="str">
            <v>KS</v>
          </cell>
          <cell r="F2289">
            <v>122</v>
          </cell>
        </row>
        <row r="2290">
          <cell r="A2290">
            <v>2227614</v>
          </cell>
          <cell r="B2290" t="str">
            <v>ISO-Nagel-Clip...2008/25GR</v>
          </cell>
          <cell r="C2290">
            <v>1.28</v>
          </cell>
          <cell r="D2290">
            <v>100</v>
          </cell>
          <cell r="E2290" t="str">
            <v>KS</v>
          </cell>
          <cell r="F2290">
            <v>128</v>
          </cell>
        </row>
        <row r="2291">
          <cell r="A2291">
            <v>2227622</v>
          </cell>
          <cell r="B2291" t="str">
            <v>ISO-Nagel-Clip...2008/35GR</v>
          </cell>
          <cell r="C2291">
            <v>1.32</v>
          </cell>
          <cell r="D2291">
            <v>100</v>
          </cell>
          <cell r="E2291" t="str">
            <v>KS</v>
          </cell>
          <cell r="F2291">
            <v>132</v>
          </cell>
        </row>
        <row r="2292">
          <cell r="A2292">
            <v>2227630</v>
          </cell>
          <cell r="B2292" t="str">
            <v>ISO-Nagel-Clip...2008/45GR</v>
          </cell>
          <cell r="C2292">
            <v>1.54</v>
          </cell>
          <cell r="D2292">
            <v>100</v>
          </cell>
          <cell r="E2292" t="str">
            <v>KS</v>
          </cell>
          <cell r="F2292">
            <v>154</v>
          </cell>
        </row>
        <row r="2293">
          <cell r="A2293">
            <v>2227711</v>
          </cell>
          <cell r="B2293" t="str">
            <v>ISO-Nagel-Clip...2009/25GR</v>
          </cell>
          <cell r="C2293">
            <v>1.33</v>
          </cell>
          <cell r="D2293">
            <v>100</v>
          </cell>
          <cell r="E2293" t="str">
            <v>KS</v>
          </cell>
          <cell r="F2293">
            <v>133</v>
          </cell>
        </row>
        <row r="2294">
          <cell r="A2294">
            <v>2227738</v>
          </cell>
          <cell r="B2294" t="str">
            <v>ISO-Nagel-Clip...2009/35GR</v>
          </cell>
          <cell r="C2294">
            <v>1.51</v>
          </cell>
          <cell r="D2294">
            <v>100</v>
          </cell>
          <cell r="E2294" t="str">
            <v>KS</v>
          </cell>
          <cell r="F2294">
            <v>151</v>
          </cell>
        </row>
        <row r="2295">
          <cell r="A2295">
            <v>2227746</v>
          </cell>
          <cell r="B2295" t="str">
            <v>ISO-Nagel-Clip...2009/45GR</v>
          </cell>
          <cell r="C2295">
            <v>1.5</v>
          </cell>
          <cell r="D2295">
            <v>100</v>
          </cell>
          <cell r="E2295" t="str">
            <v>KS</v>
          </cell>
          <cell r="F2295">
            <v>150</v>
          </cell>
        </row>
        <row r="2296">
          <cell r="A2296">
            <v>2227762</v>
          </cell>
          <cell r="B2296" t="str">
            <v>ISO-Nagel-Clip...2009/35SP</v>
          </cell>
          <cell r="C2296">
            <v>1.1299999999999999</v>
          </cell>
          <cell r="D2296">
            <v>100</v>
          </cell>
          <cell r="E2296" t="str">
            <v>KS</v>
          </cell>
          <cell r="F2296">
            <v>113</v>
          </cell>
        </row>
        <row r="2297">
          <cell r="A2297">
            <v>2227797</v>
          </cell>
          <cell r="B2297" t="str">
            <v>ISO-Nagel-Clip...2009/45SP</v>
          </cell>
          <cell r="C2297">
            <v>1.01</v>
          </cell>
          <cell r="D2297">
            <v>100</v>
          </cell>
          <cell r="E2297" t="str">
            <v>KS</v>
          </cell>
          <cell r="F2297">
            <v>101</v>
          </cell>
        </row>
        <row r="2298">
          <cell r="A2298">
            <v>2227800</v>
          </cell>
          <cell r="B2298" t="str">
            <v>ISO-Nagel-Clip...2010/25GR</v>
          </cell>
          <cell r="C2298">
            <v>1.28</v>
          </cell>
          <cell r="D2298">
            <v>100</v>
          </cell>
          <cell r="E2298" t="str">
            <v>KS</v>
          </cell>
          <cell r="F2298">
            <v>128</v>
          </cell>
        </row>
        <row r="2299">
          <cell r="A2299">
            <v>2227819</v>
          </cell>
          <cell r="B2299" t="str">
            <v>ISO-Nagel-Clip...2010/35GR</v>
          </cell>
          <cell r="C2299">
            <v>1.44</v>
          </cell>
          <cell r="D2299">
            <v>100</v>
          </cell>
          <cell r="E2299" t="str">
            <v>KS</v>
          </cell>
          <cell r="F2299">
            <v>144</v>
          </cell>
        </row>
        <row r="2300">
          <cell r="A2300">
            <v>2227827</v>
          </cell>
          <cell r="B2300" t="str">
            <v>ISO-Nagel-Clip...2010/45GR</v>
          </cell>
          <cell r="C2300">
            <v>1.74</v>
          </cell>
          <cell r="D2300">
            <v>100</v>
          </cell>
          <cell r="E2300" t="str">
            <v>KS</v>
          </cell>
          <cell r="F2300">
            <v>174</v>
          </cell>
        </row>
        <row r="2301">
          <cell r="A2301">
            <v>2227916</v>
          </cell>
          <cell r="B2301" t="str">
            <v>ISO-Nagel-Clip...2011/35GR</v>
          </cell>
          <cell r="C2301">
            <v>1.82</v>
          </cell>
          <cell r="D2301">
            <v>100</v>
          </cell>
          <cell r="E2301" t="str">
            <v>KS</v>
          </cell>
          <cell r="F2301">
            <v>182</v>
          </cell>
        </row>
        <row r="2302">
          <cell r="A2302">
            <v>2227924</v>
          </cell>
          <cell r="B2302" t="str">
            <v>ISO-Nagel-Clip...2011/45GR</v>
          </cell>
          <cell r="C2302">
            <v>2.08</v>
          </cell>
          <cell r="D2302">
            <v>100</v>
          </cell>
          <cell r="E2302" t="str">
            <v>KS</v>
          </cell>
          <cell r="F2302">
            <v>208</v>
          </cell>
        </row>
        <row r="2303">
          <cell r="A2303">
            <v>2228025</v>
          </cell>
          <cell r="B2303" t="str">
            <v>ISO-Nagel-Clip...2012/35GR</v>
          </cell>
          <cell r="C2303">
            <v>1.51</v>
          </cell>
          <cell r="D2303">
            <v>100</v>
          </cell>
          <cell r="E2303" t="str">
            <v>KS</v>
          </cell>
          <cell r="F2303">
            <v>151</v>
          </cell>
        </row>
        <row r="2304">
          <cell r="A2304">
            <v>2228033</v>
          </cell>
          <cell r="B2304" t="str">
            <v>ISO-Nagel-Clip...2012/45GR</v>
          </cell>
          <cell r="C2304">
            <v>1.74</v>
          </cell>
          <cell r="D2304">
            <v>100</v>
          </cell>
          <cell r="E2304" t="str">
            <v>KS</v>
          </cell>
          <cell r="F2304">
            <v>174</v>
          </cell>
        </row>
        <row r="2305">
          <cell r="A2305">
            <v>2228114</v>
          </cell>
          <cell r="B2305" t="str">
            <v>ISO-Nagel-Clip...2014/40GR</v>
          </cell>
          <cell r="C2305">
            <v>2.95</v>
          </cell>
          <cell r="D2305">
            <v>100</v>
          </cell>
          <cell r="E2305" t="str">
            <v>KS</v>
          </cell>
          <cell r="F2305">
            <v>295</v>
          </cell>
        </row>
        <row r="2306">
          <cell r="A2306">
            <v>2228122</v>
          </cell>
          <cell r="B2306" t="str">
            <v>ISO-Nagel-Clip...2014/50GR</v>
          </cell>
          <cell r="C2306">
            <v>3.23</v>
          </cell>
          <cell r="D2306">
            <v>100</v>
          </cell>
          <cell r="E2306" t="str">
            <v>KS</v>
          </cell>
          <cell r="F2306">
            <v>323</v>
          </cell>
        </row>
        <row r="2307">
          <cell r="A2307">
            <v>2228211</v>
          </cell>
          <cell r="B2307" t="str">
            <v>ISO-Nagel-Clip...2016/40GR</v>
          </cell>
          <cell r="C2307">
            <v>4.09</v>
          </cell>
          <cell r="D2307">
            <v>100</v>
          </cell>
          <cell r="E2307" t="str">
            <v>KS</v>
          </cell>
          <cell r="F2307">
            <v>409</v>
          </cell>
        </row>
        <row r="2308">
          <cell r="A2308">
            <v>2228238</v>
          </cell>
          <cell r="B2308" t="str">
            <v>ISO-Nagel-Clip...2016/50GR</v>
          </cell>
          <cell r="C2308">
            <v>3.11</v>
          </cell>
          <cell r="D2308">
            <v>100</v>
          </cell>
          <cell r="E2308" t="str">
            <v>KS</v>
          </cell>
          <cell r="F2308">
            <v>311</v>
          </cell>
        </row>
        <row r="2309">
          <cell r="A2309">
            <v>2228300</v>
          </cell>
          <cell r="B2309" t="str">
            <v>ISO-Nagel-Clip...2018/40GR</v>
          </cell>
          <cell r="C2309">
            <v>4.3099999999999996</v>
          </cell>
          <cell r="D2309">
            <v>100</v>
          </cell>
          <cell r="E2309" t="str">
            <v>KS</v>
          </cell>
          <cell r="F2309">
            <v>431</v>
          </cell>
        </row>
        <row r="2310">
          <cell r="A2310">
            <v>2228319</v>
          </cell>
          <cell r="B2310" t="str">
            <v>ISO-Nagel-Clip...2018/50GR</v>
          </cell>
          <cell r="C2310">
            <v>3.48</v>
          </cell>
          <cell r="D2310">
            <v>100</v>
          </cell>
          <cell r="E2310" t="str">
            <v>KS</v>
          </cell>
          <cell r="F2310">
            <v>348</v>
          </cell>
        </row>
        <row r="2311">
          <cell r="A2311">
            <v>2228408</v>
          </cell>
          <cell r="B2311" t="str">
            <v>ISO-Nagel-Clip...2020/40GR</v>
          </cell>
          <cell r="C2311">
            <v>3.73</v>
          </cell>
          <cell r="D2311">
            <v>100</v>
          </cell>
          <cell r="E2311" t="str">
            <v>KS</v>
          </cell>
          <cell r="F2311">
            <v>373</v>
          </cell>
        </row>
        <row r="2312">
          <cell r="A2312">
            <v>2228416</v>
          </cell>
          <cell r="B2312" t="str">
            <v>ISO-Nagel-Clip...2020/50GR</v>
          </cell>
          <cell r="C2312">
            <v>3.73</v>
          </cell>
          <cell r="D2312">
            <v>100</v>
          </cell>
          <cell r="E2312" t="str">
            <v>KS</v>
          </cell>
          <cell r="F2312">
            <v>373</v>
          </cell>
        </row>
        <row r="2313">
          <cell r="A2313">
            <v>2228420</v>
          </cell>
          <cell r="B2313" t="str">
            <v>Haft-Clip...2026/18WS</v>
          </cell>
          <cell r="C2313">
            <v>1.18</v>
          </cell>
          <cell r="D2313">
            <v>100</v>
          </cell>
          <cell r="E2313" t="str">
            <v>KS</v>
          </cell>
          <cell r="F2313">
            <v>118</v>
          </cell>
        </row>
        <row r="2314">
          <cell r="A2314">
            <v>2228422</v>
          </cell>
          <cell r="B2314" t="str">
            <v>Haft-Clip...2026/25WS</v>
          </cell>
          <cell r="C2314">
            <v>0.64</v>
          </cell>
          <cell r="D2314">
            <v>100</v>
          </cell>
          <cell r="E2314" t="str">
            <v>KS</v>
          </cell>
          <cell r="F2314">
            <v>64</v>
          </cell>
        </row>
        <row r="2315">
          <cell r="A2315">
            <v>2228432</v>
          </cell>
          <cell r="B2315" t="str">
            <v>Haft-Clip...2026/25SP</v>
          </cell>
          <cell r="C2315">
            <v>0.64</v>
          </cell>
          <cell r="D2315">
            <v>100</v>
          </cell>
          <cell r="E2315" t="str">
            <v>KS</v>
          </cell>
          <cell r="F2315">
            <v>64</v>
          </cell>
        </row>
        <row r="2316">
          <cell r="A2316">
            <v>2228440</v>
          </cell>
          <cell r="B2316" t="str">
            <v>Haft-Clip...2026/35SP</v>
          </cell>
          <cell r="C2316">
            <v>0.88</v>
          </cell>
          <cell r="D2316">
            <v>100</v>
          </cell>
          <cell r="E2316" t="str">
            <v>KS</v>
          </cell>
          <cell r="F2316">
            <v>88</v>
          </cell>
        </row>
        <row r="2317">
          <cell r="A2317">
            <v>2228610</v>
          </cell>
          <cell r="B2317" t="str">
            <v>Haft-Clip...2025/18GR</v>
          </cell>
          <cell r="C2317">
            <v>1.18</v>
          </cell>
          <cell r="D2317">
            <v>100</v>
          </cell>
          <cell r="E2317" t="str">
            <v>KS</v>
          </cell>
          <cell r="F2317">
            <v>118</v>
          </cell>
        </row>
        <row r="2318">
          <cell r="A2318">
            <v>2228629</v>
          </cell>
          <cell r="B2318" t="str">
            <v>Haft-Clip...2025/25GR</v>
          </cell>
          <cell r="C2318">
            <v>1.26</v>
          </cell>
          <cell r="D2318">
            <v>100</v>
          </cell>
          <cell r="E2318" t="str">
            <v>KS</v>
          </cell>
          <cell r="F2318">
            <v>126</v>
          </cell>
        </row>
        <row r="2319">
          <cell r="A2319">
            <v>2228686</v>
          </cell>
          <cell r="B2319" t="str">
            <v>Haft-Clip...2025/18WS</v>
          </cell>
          <cell r="C2319">
            <v>1.18</v>
          </cell>
          <cell r="D2319">
            <v>100</v>
          </cell>
          <cell r="E2319" t="str">
            <v>KS</v>
          </cell>
          <cell r="F2319">
            <v>118</v>
          </cell>
        </row>
        <row r="2320">
          <cell r="A2320">
            <v>2228688</v>
          </cell>
          <cell r="B2320" t="str">
            <v>Haft-Clip...2025/25WS</v>
          </cell>
          <cell r="C2320">
            <v>1.26</v>
          </cell>
          <cell r="D2320">
            <v>100</v>
          </cell>
          <cell r="E2320" t="str">
            <v>KS</v>
          </cell>
          <cell r="F2320">
            <v>126</v>
          </cell>
        </row>
        <row r="2321">
          <cell r="A2321">
            <v>2228718</v>
          </cell>
          <cell r="B2321" t="str">
            <v>Haft-Clip...2026/18GR</v>
          </cell>
          <cell r="C2321">
            <v>1.18</v>
          </cell>
          <cell r="D2321">
            <v>100</v>
          </cell>
          <cell r="E2321" t="str">
            <v>KS</v>
          </cell>
          <cell r="F2321">
            <v>118</v>
          </cell>
        </row>
        <row r="2322">
          <cell r="A2322">
            <v>2228726</v>
          </cell>
          <cell r="B2322" t="str">
            <v>Haft-Clip...2026/25GR</v>
          </cell>
          <cell r="C2322">
            <v>1.26</v>
          </cell>
          <cell r="D2322">
            <v>100</v>
          </cell>
          <cell r="E2322" t="str">
            <v>KS</v>
          </cell>
          <cell r="F2322">
            <v>126</v>
          </cell>
        </row>
        <row r="2323">
          <cell r="A2323">
            <v>2228734</v>
          </cell>
          <cell r="B2323" t="str">
            <v>Haft-Clip...2026/35GR</v>
          </cell>
          <cell r="C2323">
            <v>1.24</v>
          </cell>
          <cell r="D2323">
            <v>100</v>
          </cell>
          <cell r="E2323" t="str">
            <v>KS</v>
          </cell>
          <cell r="F2323">
            <v>124</v>
          </cell>
        </row>
        <row r="2324">
          <cell r="A2324">
            <v>2228750</v>
          </cell>
          <cell r="B2324" t="str">
            <v>Haft-Clip...2026/45GR</v>
          </cell>
          <cell r="C2324">
            <v>1.44</v>
          </cell>
          <cell r="D2324">
            <v>100</v>
          </cell>
          <cell r="E2324" t="str">
            <v>KS</v>
          </cell>
          <cell r="F2324">
            <v>144</v>
          </cell>
        </row>
        <row r="2325">
          <cell r="A2325">
            <v>2228823</v>
          </cell>
          <cell r="B2325" t="str">
            <v>Haft-Clip...2027/25GR</v>
          </cell>
          <cell r="C2325">
            <v>1.08</v>
          </cell>
          <cell r="D2325">
            <v>100</v>
          </cell>
          <cell r="E2325" t="str">
            <v>KS</v>
          </cell>
          <cell r="F2325">
            <v>108</v>
          </cell>
        </row>
        <row r="2326">
          <cell r="A2326">
            <v>2228831</v>
          </cell>
          <cell r="B2326" t="str">
            <v>Haft-Clip...2027/30GR</v>
          </cell>
          <cell r="C2326">
            <v>1.1399999999999999</v>
          </cell>
          <cell r="D2326">
            <v>100</v>
          </cell>
          <cell r="E2326" t="str">
            <v>KS</v>
          </cell>
          <cell r="F2326">
            <v>114</v>
          </cell>
        </row>
        <row r="2327">
          <cell r="A2327">
            <v>2228858</v>
          </cell>
          <cell r="B2327" t="str">
            <v>Haft-Clip...2027/40GR</v>
          </cell>
          <cell r="C2327">
            <v>1.1399999999999999</v>
          </cell>
          <cell r="D2327">
            <v>100</v>
          </cell>
          <cell r="E2327" t="str">
            <v>KS</v>
          </cell>
          <cell r="F2327">
            <v>114</v>
          </cell>
        </row>
        <row r="2328">
          <cell r="A2328">
            <v>2228904</v>
          </cell>
          <cell r="B2328" t="str">
            <v>Haft-Clip...2028/40GR</v>
          </cell>
          <cell r="C2328">
            <v>6.93</v>
          </cell>
          <cell r="D2328">
            <v>100</v>
          </cell>
          <cell r="E2328" t="str">
            <v>KS</v>
          </cell>
          <cell r="F2328">
            <v>693</v>
          </cell>
        </row>
        <row r="2329">
          <cell r="A2329">
            <v>2232146</v>
          </cell>
          <cell r="B2329" t="str">
            <v>ISO-Nagel-Clip...2007/25SW</v>
          </cell>
          <cell r="C2329">
            <v>1</v>
          </cell>
          <cell r="D2329">
            <v>100</v>
          </cell>
          <cell r="E2329" t="str">
            <v>KS</v>
          </cell>
          <cell r="F2329">
            <v>100</v>
          </cell>
        </row>
        <row r="2330">
          <cell r="A2330">
            <v>2232170</v>
          </cell>
          <cell r="B2330" t="str">
            <v>ISO-Nagel-Clip...2008/25SW</v>
          </cell>
          <cell r="C2330">
            <v>1.03</v>
          </cell>
          <cell r="D2330">
            <v>100</v>
          </cell>
          <cell r="E2330" t="str">
            <v>KS</v>
          </cell>
          <cell r="F2330">
            <v>103</v>
          </cell>
        </row>
        <row r="2331">
          <cell r="A2331">
            <v>2232219</v>
          </cell>
          <cell r="B2331" t="str">
            <v>ISO-Nagel-Clip...2009/25SW</v>
          </cell>
          <cell r="C2331">
            <v>1.1100000000000001</v>
          </cell>
          <cell r="D2331">
            <v>100</v>
          </cell>
          <cell r="E2331" t="str">
            <v>KS</v>
          </cell>
          <cell r="F2331">
            <v>111</v>
          </cell>
        </row>
        <row r="2332">
          <cell r="A2332">
            <v>2232235</v>
          </cell>
          <cell r="B2332" t="str">
            <v>ISO-Nagel-Clip...2010/25SW</v>
          </cell>
          <cell r="C2332">
            <v>1.2</v>
          </cell>
          <cell r="D2332">
            <v>100</v>
          </cell>
          <cell r="E2332" t="str">
            <v>KS</v>
          </cell>
          <cell r="F2332">
            <v>120</v>
          </cell>
        </row>
        <row r="2333">
          <cell r="A2333">
            <v>2232316</v>
          </cell>
          <cell r="B2333" t="str">
            <v>ISO-Nagel-Clip...2012/35SW</v>
          </cell>
          <cell r="C2333">
            <v>0.84</v>
          </cell>
          <cell r="D2333">
            <v>100</v>
          </cell>
          <cell r="E2333" t="str">
            <v>KS</v>
          </cell>
          <cell r="F2333">
            <v>84</v>
          </cell>
        </row>
        <row r="2334">
          <cell r="A2334">
            <v>2236028</v>
          </cell>
          <cell r="B2334" t="str">
            <v>Stropní vývod...510</v>
          </cell>
          <cell r="C2334">
            <v>1.96</v>
          </cell>
          <cell r="D2334">
            <v>100</v>
          </cell>
          <cell r="E2334" t="str">
            <v>KS</v>
          </cell>
          <cell r="F2334">
            <v>196</v>
          </cell>
        </row>
        <row r="2335">
          <cell r="A2335">
            <v>2250071</v>
          </cell>
          <cell r="B2335" t="str">
            <v>Řadová přítlačná příchytka...2037/7</v>
          </cell>
          <cell r="C2335">
            <v>3.06</v>
          </cell>
          <cell r="D2335">
            <v>100</v>
          </cell>
          <cell r="E2335" t="str">
            <v>KS</v>
          </cell>
          <cell r="F2335">
            <v>306</v>
          </cell>
        </row>
        <row r="2336">
          <cell r="A2336">
            <v>2250136</v>
          </cell>
          <cell r="B2336" t="str">
            <v>Řadová přítlačná příchytka...2037/13</v>
          </cell>
          <cell r="C2336">
            <v>2.84</v>
          </cell>
          <cell r="D2336">
            <v>100</v>
          </cell>
          <cell r="E2336" t="str">
            <v>KS</v>
          </cell>
          <cell r="F2336">
            <v>284</v>
          </cell>
        </row>
        <row r="2337">
          <cell r="A2337">
            <v>2250209</v>
          </cell>
          <cell r="B2337" t="str">
            <v>Řadová přítlačná příchytka...2037/20</v>
          </cell>
          <cell r="C2337">
            <v>4.17</v>
          </cell>
          <cell r="D2337">
            <v>100</v>
          </cell>
          <cell r="E2337" t="str">
            <v>KS</v>
          </cell>
          <cell r="F2337">
            <v>417</v>
          </cell>
        </row>
        <row r="2338">
          <cell r="A2338">
            <v>2250241</v>
          </cell>
          <cell r="B2338" t="str">
            <v>Řadová přítlačná příchytka...2037/24</v>
          </cell>
          <cell r="C2338">
            <v>5.31</v>
          </cell>
          <cell r="D2338">
            <v>100</v>
          </cell>
          <cell r="E2338" t="str">
            <v>KS</v>
          </cell>
          <cell r="F2338">
            <v>531</v>
          </cell>
        </row>
        <row r="2339">
          <cell r="A2339">
            <v>2250306</v>
          </cell>
          <cell r="B2339" t="str">
            <v>Řadová přítlačná příchytka...2037/30</v>
          </cell>
          <cell r="C2339">
            <v>7.63</v>
          </cell>
          <cell r="D2339">
            <v>100</v>
          </cell>
          <cell r="E2339" t="str">
            <v>KS</v>
          </cell>
          <cell r="F2339">
            <v>763</v>
          </cell>
        </row>
        <row r="2340">
          <cell r="A2340">
            <v>2250438</v>
          </cell>
          <cell r="B2340" t="str">
            <v>Řadová přítlačná příchytka...2037/43</v>
          </cell>
          <cell r="C2340">
            <v>11.21</v>
          </cell>
          <cell r="D2340">
            <v>100</v>
          </cell>
          <cell r="E2340" t="str">
            <v>KS</v>
          </cell>
          <cell r="F2340">
            <v>1121</v>
          </cell>
        </row>
        <row r="2341">
          <cell r="A2341">
            <v>2251256</v>
          </cell>
          <cell r="B2341" t="str">
            <v>Natloukací příchytka...53837</v>
          </cell>
          <cell r="C2341">
            <v>1.57</v>
          </cell>
          <cell r="D2341">
            <v>100</v>
          </cell>
          <cell r="E2341" t="str">
            <v>KS</v>
          </cell>
          <cell r="F2341">
            <v>157</v>
          </cell>
        </row>
        <row r="2342">
          <cell r="A2342">
            <v>2254018</v>
          </cell>
          <cell r="B2342" t="str">
            <v>Řadová příchytka...2049/14GR</v>
          </cell>
          <cell r="C2342">
            <v>16.77</v>
          </cell>
          <cell r="D2342">
            <v>100</v>
          </cell>
          <cell r="E2342" t="str">
            <v>KS</v>
          </cell>
          <cell r="F2342">
            <v>1677</v>
          </cell>
        </row>
        <row r="2343">
          <cell r="A2343">
            <v>2254026</v>
          </cell>
          <cell r="B2343" t="str">
            <v>Řadová příchytka...2050/25GR</v>
          </cell>
          <cell r="C2343">
            <v>5.42</v>
          </cell>
          <cell r="D2343">
            <v>100</v>
          </cell>
          <cell r="E2343" t="str">
            <v>KS</v>
          </cell>
          <cell r="F2343">
            <v>542</v>
          </cell>
        </row>
        <row r="2344">
          <cell r="A2344">
            <v>2254034</v>
          </cell>
          <cell r="B2344" t="str">
            <v>Řadová příchytka...2051/36GR</v>
          </cell>
          <cell r="C2344">
            <v>6.23</v>
          </cell>
          <cell r="D2344">
            <v>100</v>
          </cell>
          <cell r="E2344" t="str">
            <v>KS</v>
          </cell>
          <cell r="F2344">
            <v>623</v>
          </cell>
        </row>
        <row r="2345">
          <cell r="A2345">
            <v>2255014</v>
          </cell>
          <cell r="B2345" t="str">
            <v>Řadová příchytka...2054/48GR</v>
          </cell>
          <cell r="C2345">
            <v>26.28</v>
          </cell>
          <cell r="D2345">
            <v>100</v>
          </cell>
          <cell r="E2345" t="str">
            <v>KS</v>
          </cell>
          <cell r="F2345">
            <v>2628</v>
          </cell>
        </row>
        <row r="2346">
          <cell r="A2346">
            <v>2255022</v>
          </cell>
          <cell r="B2346" t="str">
            <v>Řadová příchytka...2055/72GR</v>
          </cell>
          <cell r="C2346">
            <v>40.44</v>
          </cell>
          <cell r="D2346">
            <v>100</v>
          </cell>
          <cell r="E2346" t="str">
            <v>KS</v>
          </cell>
          <cell r="F2346">
            <v>4044</v>
          </cell>
        </row>
        <row r="2347">
          <cell r="A2347">
            <v>2255405</v>
          </cell>
          <cell r="B2347" t="str">
            <v>Řadová příchytka...2054/48PA</v>
          </cell>
          <cell r="C2347">
            <v>23.59</v>
          </cell>
          <cell r="D2347">
            <v>100</v>
          </cell>
          <cell r="E2347" t="str">
            <v>KS</v>
          </cell>
          <cell r="F2347">
            <v>2359</v>
          </cell>
        </row>
        <row r="2348">
          <cell r="A2348">
            <v>2259079</v>
          </cell>
          <cell r="B2348" t="str">
            <v>Řadová svěrná příchytka...2036/7 GR</v>
          </cell>
          <cell r="C2348">
            <v>12.36</v>
          </cell>
          <cell r="D2348">
            <v>100</v>
          </cell>
          <cell r="E2348" t="str">
            <v>KS</v>
          </cell>
          <cell r="F2348">
            <v>1236</v>
          </cell>
        </row>
        <row r="2349">
          <cell r="A2349">
            <v>2259141</v>
          </cell>
          <cell r="B2349" t="str">
            <v>Řadová svěrná příchytka...2036/15GR</v>
          </cell>
          <cell r="C2349">
            <v>19.91</v>
          </cell>
          <cell r="D2349">
            <v>100</v>
          </cell>
          <cell r="E2349" t="str">
            <v>KS</v>
          </cell>
          <cell r="F2349">
            <v>1991</v>
          </cell>
        </row>
        <row r="2350">
          <cell r="A2350">
            <v>2259230</v>
          </cell>
          <cell r="B2350" t="str">
            <v>Řadová svěrná příchytka...2036/23GR</v>
          </cell>
          <cell r="C2350">
            <v>20.64</v>
          </cell>
          <cell r="D2350">
            <v>100</v>
          </cell>
          <cell r="E2350" t="str">
            <v>KS</v>
          </cell>
          <cell r="F2350">
            <v>2064</v>
          </cell>
        </row>
        <row r="2351">
          <cell r="A2351">
            <v>2259281</v>
          </cell>
          <cell r="B2351" t="str">
            <v>Řadová svěrná příchytka...2036/28GR</v>
          </cell>
          <cell r="C2351">
            <v>16.86</v>
          </cell>
          <cell r="D2351">
            <v>100</v>
          </cell>
          <cell r="E2351" t="str">
            <v>KS</v>
          </cell>
          <cell r="F2351">
            <v>1686</v>
          </cell>
        </row>
        <row r="2352">
          <cell r="A2352">
            <v>2259796</v>
          </cell>
          <cell r="B2352" t="str">
            <v>Řadová svěrná příchytka...2036/19NL</v>
          </cell>
          <cell r="C2352">
            <v>16.600000000000001</v>
          </cell>
          <cell r="D2352">
            <v>100</v>
          </cell>
          <cell r="E2352" t="str">
            <v>KS</v>
          </cell>
          <cell r="F2352">
            <v>1660</v>
          </cell>
        </row>
        <row r="2353">
          <cell r="A2353">
            <v>2305151</v>
          </cell>
          <cell r="B2353" t="str">
            <v>Příchytka napínacího drátu...4024/16</v>
          </cell>
          <cell r="C2353">
            <v>4.0199999999999996</v>
          </cell>
          <cell r="D2353">
            <v>100</v>
          </cell>
          <cell r="E2353" t="str">
            <v>KS</v>
          </cell>
          <cell r="F2353">
            <v>402</v>
          </cell>
        </row>
        <row r="2354">
          <cell r="A2354">
            <v>2305232</v>
          </cell>
          <cell r="B2354" t="str">
            <v>Příchytka napínacího drátu...4024/23</v>
          </cell>
          <cell r="C2354">
            <v>9.93</v>
          </cell>
          <cell r="D2354">
            <v>100</v>
          </cell>
          <cell r="E2354" t="str">
            <v>KS</v>
          </cell>
          <cell r="F2354">
            <v>993</v>
          </cell>
        </row>
        <row r="2355">
          <cell r="A2355">
            <v>2307618</v>
          </cell>
          <cell r="B2355" t="str">
            <v>Příchytka napínacího drátu...4021/U/13</v>
          </cell>
          <cell r="C2355">
            <v>33.119999999999997</v>
          </cell>
          <cell r="D2355">
            <v>100</v>
          </cell>
          <cell r="E2355" t="str">
            <v>KS</v>
          </cell>
          <cell r="F2355">
            <v>3312</v>
          </cell>
        </row>
        <row r="2356">
          <cell r="A2356">
            <v>2307634</v>
          </cell>
          <cell r="B2356" t="str">
            <v>Příchytka napínacího drátu...4021/U/16</v>
          </cell>
          <cell r="C2356">
            <v>30.5</v>
          </cell>
          <cell r="D2356">
            <v>100</v>
          </cell>
          <cell r="E2356" t="str">
            <v>KS</v>
          </cell>
          <cell r="F2356">
            <v>3050</v>
          </cell>
        </row>
        <row r="2357">
          <cell r="A2357">
            <v>2327104</v>
          </cell>
          <cell r="B2357" t="str">
            <v>Kabelová spona...507</v>
          </cell>
          <cell r="C2357">
            <v>43.72</v>
          </cell>
          <cell r="D2357">
            <v>100</v>
          </cell>
          <cell r="E2357" t="str">
            <v>KS</v>
          </cell>
          <cell r="F2357">
            <v>4372</v>
          </cell>
        </row>
        <row r="2358">
          <cell r="A2358">
            <v>2330059</v>
          </cell>
          <cell r="B2358" t="str">
            <v>Pásková příchytka...550/6X180</v>
          </cell>
          <cell r="C2358">
            <v>4.53</v>
          </cell>
          <cell r="D2358">
            <v>100</v>
          </cell>
          <cell r="E2358" t="str">
            <v>KS</v>
          </cell>
          <cell r="F2358">
            <v>453</v>
          </cell>
        </row>
        <row r="2359">
          <cell r="A2359">
            <v>2330075</v>
          </cell>
          <cell r="B2359" t="str">
            <v>Pásková příchytka...550/6X290</v>
          </cell>
          <cell r="C2359">
            <v>6.83</v>
          </cell>
          <cell r="D2359">
            <v>100</v>
          </cell>
          <cell r="E2359" t="str">
            <v>KS</v>
          </cell>
          <cell r="F2359">
            <v>683</v>
          </cell>
        </row>
        <row r="2360">
          <cell r="A2360">
            <v>2330091</v>
          </cell>
          <cell r="B2360" t="str">
            <v>Pásková příchytka...550/6X360</v>
          </cell>
          <cell r="C2360">
            <v>8.85</v>
          </cell>
          <cell r="D2360">
            <v>100</v>
          </cell>
          <cell r="E2360" t="str">
            <v>KS</v>
          </cell>
          <cell r="F2360">
            <v>885</v>
          </cell>
        </row>
        <row r="2361">
          <cell r="A2361">
            <v>2330229</v>
          </cell>
          <cell r="B2361" t="str">
            <v>Pásková příchytka...550/9X180</v>
          </cell>
          <cell r="C2361">
            <v>5.77</v>
          </cell>
          <cell r="D2361">
            <v>100</v>
          </cell>
          <cell r="E2361" t="str">
            <v>KS</v>
          </cell>
          <cell r="F2361">
            <v>577</v>
          </cell>
        </row>
        <row r="2362">
          <cell r="A2362">
            <v>2330245</v>
          </cell>
          <cell r="B2362" t="str">
            <v>Pásková příchytka...550/9X265</v>
          </cell>
          <cell r="C2362">
            <v>7.79</v>
          </cell>
          <cell r="D2362">
            <v>100</v>
          </cell>
          <cell r="E2362" t="str">
            <v>KS</v>
          </cell>
          <cell r="F2362">
            <v>779</v>
          </cell>
        </row>
        <row r="2363">
          <cell r="A2363">
            <v>2330296</v>
          </cell>
          <cell r="B2363" t="str">
            <v>Pásková příchytka...550/9X360</v>
          </cell>
          <cell r="C2363">
            <v>9.4499999999999993</v>
          </cell>
          <cell r="D2363">
            <v>100</v>
          </cell>
          <cell r="E2363" t="str">
            <v>KS</v>
          </cell>
          <cell r="F2363">
            <v>945</v>
          </cell>
        </row>
        <row r="2364">
          <cell r="A2364">
            <v>2330326</v>
          </cell>
          <cell r="B2364" t="str">
            <v>Pásková příchytka...550/9X510</v>
          </cell>
          <cell r="C2364">
            <v>22.24</v>
          </cell>
          <cell r="D2364">
            <v>100</v>
          </cell>
          <cell r="E2364" t="str">
            <v>KS</v>
          </cell>
          <cell r="F2364">
            <v>2224</v>
          </cell>
        </row>
        <row r="2365">
          <cell r="A2365">
            <v>2330342</v>
          </cell>
          <cell r="B2365" t="str">
            <v>Pásková příchytka...550/9X760</v>
          </cell>
          <cell r="C2365">
            <v>29.9</v>
          </cell>
          <cell r="D2365">
            <v>100</v>
          </cell>
          <cell r="E2365" t="str">
            <v>KS</v>
          </cell>
          <cell r="F2365">
            <v>2990</v>
          </cell>
        </row>
        <row r="2366">
          <cell r="A2366">
            <v>2332027</v>
          </cell>
          <cell r="B2366" t="str">
            <v>Stahovací pásky...555/2,4</v>
          </cell>
          <cell r="C2366">
            <v>0.46</v>
          </cell>
          <cell r="D2366">
            <v>100</v>
          </cell>
          <cell r="E2366" t="str">
            <v>KS</v>
          </cell>
          <cell r="F2366">
            <v>46</v>
          </cell>
        </row>
        <row r="2367">
          <cell r="A2367">
            <v>2332051</v>
          </cell>
          <cell r="B2367" t="str">
            <v>Stahovací pásky...555/2,5</v>
          </cell>
          <cell r="C2367">
            <v>0.57999999999999996</v>
          </cell>
          <cell r="D2367">
            <v>100</v>
          </cell>
          <cell r="E2367" t="str">
            <v>KS</v>
          </cell>
          <cell r="F2367">
            <v>58</v>
          </cell>
        </row>
        <row r="2368">
          <cell r="A2368">
            <v>2332094</v>
          </cell>
          <cell r="B2368" t="str">
            <v>Stahovací pásky...555/2,5</v>
          </cell>
          <cell r="C2368">
            <v>0.84</v>
          </cell>
          <cell r="D2368">
            <v>100</v>
          </cell>
          <cell r="E2368" t="str">
            <v>KS</v>
          </cell>
          <cell r="F2368">
            <v>84</v>
          </cell>
        </row>
        <row r="2369">
          <cell r="A2369">
            <v>2332108</v>
          </cell>
          <cell r="B2369" t="str">
            <v>Stahovací pásky...555/2,5</v>
          </cell>
          <cell r="C2369">
            <v>0.96</v>
          </cell>
          <cell r="D2369">
            <v>100</v>
          </cell>
          <cell r="E2369" t="str">
            <v>KS</v>
          </cell>
          <cell r="F2369">
            <v>96</v>
          </cell>
        </row>
        <row r="2370">
          <cell r="A2370">
            <v>2332175</v>
          </cell>
          <cell r="B2370" t="str">
            <v>Stahovací pásky...555/3,6</v>
          </cell>
          <cell r="C2370">
            <v>0.87</v>
          </cell>
          <cell r="D2370">
            <v>100</v>
          </cell>
          <cell r="E2370" t="str">
            <v>KS</v>
          </cell>
          <cell r="F2370">
            <v>87</v>
          </cell>
        </row>
        <row r="2371">
          <cell r="A2371">
            <v>2332183</v>
          </cell>
          <cell r="B2371" t="str">
            <v>Stahovací pásky...555/3,6</v>
          </cell>
          <cell r="C2371">
            <v>1.23</v>
          </cell>
          <cell r="D2371">
            <v>100</v>
          </cell>
          <cell r="E2371" t="str">
            <v>KS</v>
          </cell>
          <cell r="F2371">
            <v>123</v>
          </cell>
        </row>
        <row r="2372">
          <cell r="A2372">
            <v>2332213</v>
          </cell>
          <cell r="B2372" t="str">
            <v>Stahovací pásky...555/3,6</v>
          </cell>
          <cell r="C2372">
            <v>1.93</v>
          </cell>
          <cell r="D2372">
            <v>100</v>
          </cell>
          <cell r="E2372" t="str">
            <v>KS</v>
          </cell>
          <cell r="F2372">
            <v>193</v>
          </cell>
        </row>
        <row r="2373">
          <cell r="A2373">
            <v>2332337</v>
          </cell>
          <cell r="B2373" t="str">
            <v>Stahovací pásky...555/4,8</v>
          </cell>
          <cell r="C2373">
            <v>1.22</v>
          </cell>
          <cell r="D2373">
            <v>100</v>
          </cell>
          <cell r="E2373" t="str">
            <v>KS</v>
          </cell>
          <cell r="F2373">
            <v>122</v>
          </cell>
        </row>
        <row r="2374">
          <cell r="A2374">
            <v>2332361</v>
          </cell>
          <cell r="B2374" t="str">
            <v>Stahovací pásky...555/4,8</v>
          </cell>
          <cell r="C2374">
            <v>2.0699999999999998</v>
          </cell>
          <cell r="D2374">
            <v>100</v>
          </cell>
          <cell r="E2374" t="str">
            <v>KS</v>
          </cell>
          <cell r="F2374">
            <v>207</v>
          </cell>
        </row>
        <row r="2375">
          <cell r="A2375">
            <v>2332388</v>
          </cell>
          <cell r="B2375" t="str">
            <v>Stahovací pásky...555/4,8</v>
          </cell>
          <cell r="C2375">
            <v>2.77</v>
          </cell>
          <cell r="D2375">
            <v>100</v>
          </cell>
          <cell r="E2375" t="str">
            <v>KS</v>
          </cell>
          <cell r="F2375">
            <v>277</v>
          </cell>
        </row>
        <row r="2376">
          <cell r="A2376">
            <v>2332507</v>
          </cell>
          <cell r="B2376" t="str">
            <v>Stahovací pásky...555/7,6</v>
          </cell>
          <cell r="C2376">
            <v>3.22</v>
          </cell>
          <cell r="D2376">
            <v>100</v>
          </cell>
          <cell r="E2376" t="str">
            <v>KS</v>
          </cell>
          <cell r="F2376">
            <v>322</v>
          </cell>
        </row>
        <row r="2377">
          <cell r="A2377">
            <v>2332558</v>
          </cell>
          <cell r="B2377" t="str">
            <v>Stahovací pásky...555/7,6</v>
          </cell>
          <cell r="C2377">
            <v>3.88</v>
          </cell>
          <cell r="D2377">
            <v>100</v>
          </cell>
          <cell r="E2377" t="str">
            <v>KS</v>
          </cell>
          <cell r="F2377">
            <v>388</v>
          </cell>
        </row>
        <row r="2378">
          <cell r="A2378">
            <v>2332574</v>
          </cell>
          <cell r="B2378" t="str">
            <v>Stahovací pásky...555/7,6</v>
          </cell>
          <cell r="C2378">
            <v>4.95</v>
          </cell>
          <cell r="D2378">
            <v>100</v>
          </cell>
          <cell r="E2378" t="str">
            <v>KS</v>
          </cell>
          <cell r="F2378">
            <v>495</v>
          </cell>
        </row>
        <row r="2379">
          <cell r="A2379">
            <v>2332620</v>
          </cell>
          <cell r="B2379" t="str">
            <v>Stahovací pásky...555/2,5SW</v>
          </cell>
          <cell r="C2379">
            <v>0.6</v>
          </cell>
          <cell r="D2379">
            <v>100</v>
          </cell>
          <cell r="E2379" t="str">
            <v>KS</v>
          </cell>
          <cell r="F2379">
            <v>60</v>
          </cell>
        </row>
        <row r="2380">
          <cell r="A2380">
            <v>2332655</v>
          </cell>
          <cell r="B2380" t="str">
            <v>Stahovací pásky...555/3,6SW</v>
          </cell>
          <cell r="C2380">
            <v>0.87</v>
          </cell>
          <cell r="D2380">
            <v>100</v>
          </cell>
          <cell r="E2380" t="str">
            <v>KS</v>
          </cell>
          <cell r="F2380">
            <v>87</v>
          </cell>
        </row>
        <row r="2381">
          <cell r="A2381">
            <v>2332663</v>
          </cell>
          <cell r="B2381" t="str">
            <v>Stahovací pásky...555/3,6SW</v>
          </cell>
          <cell r="C2381">
            <v>1.23</v>
          </cell>
          <cell r="D2381">
            <v>100</v>
          </cell>
          <cell r="E2381" t="str">
            <v>KS</v>
          </cell>
          <cell r="F2381">
            <v>123</v>
          </cell>
        </row>
        <row r="2382">
          <cell r="A2382">
            <v>2332698</v>
          </cell>
          <cell r="B2382" t="str">
            <v>Stahovací pásky...555/4,8SW</v>
          </cell>
          <cell r="C2382">
            <v>1.28</v>
          </cell>
          <cell r="D2382">
            <v>100</v>
          </cell>
          <cell r="E2382" t="str">
            <v>KS</v>
          </cell>
          <cell r="F2382">
            <v>128</v>
          </cell>
        </row>
        <row r="2383">
          <cell r="A2383">
            <v>2332701</v>
          </cell>
          <cell r="B2383" t="str">
            <v>Stahovací pásky...555/4,8SW</v>
          </cell>
          <cell r="C2383">
            <v>2.16</v>
          </cell>
          <cell r="D2383">
            <v>100</v>
          </cell>
          <cell r="E2383" t="str">
            <v>KS</v>
          </cell>
          <cell r="F2383">
            <v>216</v>
          </cell>
        </row>
        <row r="2384">
          <cell r="A2384">
            <v>2332728</v>
          </cell>
          <cell r="B2384" t="str">
            <v>Stahovací pásky...555/4,8SW</v>
          </cell>
          <cell r="C2384">
            <v>2.9</v>
          </cell>
          <cell r="D2384">
            <v>100</v>
          </cell>
          <cell r="E2384" t="str">
            <v>KS</v>
          </cell>
          <cell r="F2384">
            <v>290</v>
          </cell>
        </row>
        <row r="2385">
          <cell r="A2385">
            <v>2332752</v>
          </cell>
          <cell r="B2385" t="str">
            <v>Stahovací pásky...555/7,6SW</v>
          </cell>
          <cell r="C2385">
            <v>5.22</v>
          </cell>
          <cell r="D2385">
            <v>100</v>
          </cell>
          <cell r="E2385" t="str">
            <v>KS</v>
          </cell>
          <cell r="F2385">
            <v>522</v>
          </cell>
        </row>
        <row r="2386">
          <cell r="A2386">
            <v>2340038</v>
          </cell>
          <cell r="B2386" t="str">
            <v>Elektroizolační a těsnicí sada...115 GRAU</v>
          </cell>
          <cell r="C2386">
            <v>69.510000000000005</v>
          </cell>
          <cell r="D2386">
            <v>100</v>
          </cell>
          <cell r="E2386" t="str">
            <v>KS</v>
          </cell>
          <cell r="F2386">
            <v>6951</v>
          </cell>
        </row>
        <row r="2387">
          <cell r="A2387">
            <v>2341018</v>
          </cell>
          <cell r="B2387" t="str">
            <v>Impu-Fix lep. pro můst. ved....509/650</v>
          </cell>
          <cell r="C2387">
            <v>530</v>
          </cell>
          <cell r="D2387">
            <v>1</v>
          </cell>
          <cell r="E2387" t="str">
            <v>KS</v>
          </cell>
          <cell r="F2387">
            <v>530</v>
          </cell>
        </row>
        <row r="2388">
          <cell r="A2388">
            <v>2341107</v>
          </cell>
          <cell r="B2388" t="str">
            <v>Směs ředidel...508</v>
          </cell>
          <cell r="C2388">
            <v>565</v>
          </cell>
          <cell r="D2388">
            <v>1</v>
          </cell>
          <cell r="E2388" t="str">
            <v>KS</v>
          </cell>
          <cell r="F2388">
            <v>565</v>
          </cell>
        </row>
        <row r="2389">
          <cell r="A2389">
            <v>2347229</v>
          </cell>
          <cell r="B2389" t="str">
            <v>Hmoždinka do plynosilikátu...910/GD 6</v>
          </cell>
          <cell r="C2389">
            <v>2.78</v>
          </cell>
          <cell r="D2389">
            <v>100</v>
          </cell>
          <cell r="E2389" t="str">
            <v>KS</v>
          </cell>
          <cell r="F2389">
            <v>278</v>
          </cell>
        </row>
        <row r="2390">
          <cell r="A2390">
            <v>2347261</v>
          </cell>
          <cell r="B2390" t="str">
            <v>Hmoždinka do plynosilikátu...910/GD 8</v>
          </cell>
          <cell r="C2390">
            <v>3.37</v>
          </cell>
          <cell r="D2390">
            <v>100</v>
          </cell>
          <cell r="E2390" t="str">
            <v>KS</v>
          </cell>
          <cell r="F2390">
            <v>337</v>
          </cell>
        </row>
        <row r="2391">
          <cell r="A2391">
            <v>2347407</v>
          </cell>
          <cell r="B2391" t="str">
            <v>Natloukací hmoždinka...910/DF</v>
          </cell>
          <cell r="C2391">
            <v>3.42</v>
          </cell>
          <cell r="D2391">
            <v>100</v>
          </cell>
          <cell r="E2391" t="str">
            <v>KS</v>
          </cell>
          <cell r="F2391">
            <v>342</v>
          </cell>
        </row>
        <row r="2392">
          <cell r="A2392">
            <v>2347539</v>
          </cell>
          <cell r="B2392" t="str">
            <v>Víceúčelová hmoždinka...910/MZ</v>
          </cell>
          <cell r="C2392">
            <v>0.7</v>
          </cell>
          <cell r="D2392">
            <v>100</v>
          </cell>
          <cell r="E2392" t="str">
            <v>KS</v>
          </cell>
          <cell r="F2392">
            <v>70</v>
          </cell>
        </row>
        <row r="2393">
          <cell r="A2393">
            <v>2347547</v>
          </cell>
          <cell r="B2393" t="str">
            <v>Víceúčelová hmoždinka...910/MZ</v>
          </cell>
          <cell r="C2393">
            <v>1.53</v>
          </cell>
          <cell r="D2393">
            <v>100</v>
          </cell>
          <cell r="E2393" t="str">
            <v>KS</v>
          </cell>
          <cell r="F2393">
            <v>153</v>
          </cell>
        </row>
        <row r="2394">
          <cell r="A2394">
            <v>2347555</v>
          </cell>
          <cell r="B2394" t="str">
            <v>Víceúčelová hmoždinka...910/MZ</v>
          </cell>
          <cell r="C2394">
            <v>3.03</v>
          </cell>
          <cell r="D2394">
            <v>100</v>
          </cell>
          <cell r="E2394" t="str">
            <v>KS</v>
          </cell>
          <cell r="F2394">
            <v>303</v>
          </cell>
        </row>
        <row r="2395">
          <cell r="A2395">
            <v>2347570</v>
          </cell>
          <cell r="B2395" t="str">
            <v>....910/MZ</v>
          </cell>
          <cell r="C2395">
            <v>7.45</v>
          </cell>
          <cell r="D2395">
            <v>100</v>
          </cell>
          <cell r="E2395" t="str">
            <v>KS</v>
          </cell>
          <cell r="F2395">
            <v>745</v>
          </cell>
        </row>
        <row r="2396">
          <cell r="A2396">
            <v>2348039</v>
          </cell>
          <cell r="B2396" t="str">
            <v>hmoždinky...910/D</v>
          </cell>
          <cell r="C2396">
            <v>0.78</v>
          </cell>
          <cell r="D2396">
            <v>100</v>
          </cell>
          <cell r="E2396" t="str">
            <v>KS</v>
          </cell>
          <cell r="F2396">
            <v>78</v>
          </cell>
        </row>
        <row r="2397">
          <cell r="A2397">
            <v>2349043</v>
          </cell>
          <cell r="B2397" t="str">
            <v>Hmoždinka Angler...910/N5X25</v>
          </cell>
          <cell r="C2397">
            <v>0.65</v>
          </cell>
          <cell r="D2397">
            <v>100</v>
          </cell>
          <cell r="E2397" t="str">
            <v>KS</v>
          </cell>
          <cell r="F2397">
            <v>65</v>
          </cell>
        </row>
        <row r="2398">
          <cell r="A2398">
            <v>2349051</v>
          </cell>
          <cell r="B2398" t="str">
            <v>Hmoždinka Angler...910/N6X30</v>
          </cell>
          <cell r="C2398">
            <v>0.68</v>
          </cell>
          <cell r="D2398">
            <v>100</v>
          </cell>
          <cell r="E2398" t="str">
            <v>KS</v>
          </cell>
          <cell r="F2398">
            <v>68</v>
          </cell>
        </row>
        <row r="2399">
          <cell r="A2399">
            <v>2349078</v>
          </cell>
          <cell r="B2399" t="str">
            <v>Hmoždinka Angler...910/N6X60</v>
          </cell>
          <cell r="C2399">
            <v>1.1299999999999999</v>
          </cell>
          <cell r="D2399">
            <v>100</v>
          </cell>
          <cell r="E2399" t="str">
            <v>KS</v>
          </cell>
          <cell r="F2399">
            <v>113</v>
          </cell>
        </row>
        <row r="2400">
          <cell r="A2400">
            <v>2349086</v>
          </cell>
          <cell r="B2400" t="str">
            <v>Hmoždinka Angler...910/N8X40</v>
          </cell>
          <cell r="C2400">
            <v>1.28</v>
          </cell>
          <cell r="D2400">
            <v>100</v>
          </cell>
          <cell r="E2400" t="str">
            <v>KS</v>
          </cell>
          <cell r="F2400">
            <v>128</v>
          </cell>
        </row>
        <row r="2401">
          <cell r="A2401">
            <v>2349108</v>
          </cell>
          <cell r="B2401" t="str">
            <v>Hmoždinka Angler...910N10X50</v>
          </cell>
          <cell r="C2401">
            <v>2.12</v>
          </cell>
          <cell r="D2401">
            <v>100</v>
          </cell>
          <cell r="E2401" t="str">
            <v>KS</v>
          </cell>
          <cell r="F2401">
            <v>212</v>
          </cell>
        </row>
        <row r="2402">
          <cell r="A2402">
            <v>2349124</v>
          </cell>
          <cell r="B2402" t="str">
            <v>Hmoždinka Angler...910N12X60</v>
          </cell>
          <cell r="C2402">
            <v>3.36</v>
          </cell>
          <cell r="D2402">
            <v>100</v>
          </cell>
          <cell r="E2402" t="str">
            <v>KS</v>
          </cell>
          <cell r="F2402">
            <v>336</v>
          </cell>
        </row>
        <row r="2403">
          <cell r="A2403">
            <v>2350807</v>
          </cell>
          <cell r="B2403" t="str">
            <v>Natloukací hmoždinka...910SDM/M6</v>
          </cell>
          <cell r="C2403">
            <v>3.83</v>
          </cell>
          <cell r="D2403">
            <v>100</v>
          </cell>
          <cell r="E2403" t="str">
            <v>KS</v>
          </cell>
          <cell r="F2403">
            <v>383</v>
          </cell>
        </row>
        <row r="2404">
          <cell r="A2404">
            <v>2351021</v>
          </cell>
          <cell r="B2404" t="str">
            <v>Natloukací hmoždinka...910SD5X35</v>
          </cell>
          <cell r="C2404">
            <v>2.97</v>
          </cell>
          <cell r="D2404">
            <v>100</v>
          </cell>
          <cell r="E2404" t="str">
            <v>KS</v>
          </cell>
          <cell r="F2404">
            <v>297</v>
          </cell>
        </row>
        <row r="2405">
          <cell r="A2405">
            <v>2351056</v>
          </cell>
          <cell r="B2405" t="str">
            <v>Natloukací hmoždinka...910SD6X35</v>
          </cell>
          <cell r="C2405">
            <v>3.72</v>
          </cell>
          <cell r="D2405">
            <v>100</v>
          </cell>
          <cell r="E2405" t="str">
            <v>KS</v>
          </cell>
          <cell r="F2405">
            <v>372</v>
          </cell>
        </row>
        <row r="2406">
          <cell r="A2406">
            <v>2351064</v>
          </cell>
          <cell r="B2406" t="str">
            <v>Natloukací hmoždinka...910SD6X40</v>
          </cell>
          <cell r="C2406">
            <v>3.58</v>
          </cell>
          <cell r="D2406">
            <v>100</v>
          </cell>
          <cell r="E2406" t="str">
            <v>KS</v>
          </cell>
          <cell r="F2406">
            <v>358</v>
          </cell>
        </row>
        <row r="2407">
          <cell r="A2407">
            <v>2351099</v>
          </cell>
          <cell r="B2407" t="str">
            <v>Natloukací hmoždinka...910SD8X50</v>
          </cell>
          <cell r="C2407">
            <v>7.72</v>
          </cell>
          <cell r="D2407">
            <v>100</v>
          </cell>
          <cell r="E2407" t="str">
            <v>KS</v>
          </cell>
          <cell r="F2407">
            <v>772</v>
          </cell>
        </row>
        <row r="2408">
          <cell r="A2408">
            <v>2351218</v>
          </cell>
          <cell r="B2408" t="str">
            <v>Natloukací hmoždinka...910/SD-Q</v>
          </cell>
          <cell r="C2408">
            <v>3.26</v>
          </cell>
          <cell r="D2408">
            <v>100</v>
          </cell>
          <cell r="E2408" t="str">
            <v>KS</v>
          </cell>
          <cell r="F2408">
            <v>326</v>
          </cell>
        </row>
        <row r="2409">
          <cell r="A2409">
            <v>2351315</v>
          </cell>
          <cell r="B2409" t="str">
            <v>Násuvná hmoždinka...910/STD</v>
          </cell>
          <cell r="C2409">
            <v>0.6</v>
          </cell>
          <cell r="D2409">
            <v>100</v>
          </cell>
          <cell r="E2409" t="str">
            <v>KS</v>
          </cell>
          <cell r="F2409">
            <v>60</v>
          </cell>
        </row>
        <row r="2410">
          <cell r="A2410">
            <v>2351412</v>
          </cell>
          <cell r="B2410" t="str">
            <v>Násuvná hmoždinka...910/STP</v>
          </cell>
          <cell r="C2410">
            <v>1.19</v>
          </cell>
          <cell r="D2410">
            <v>100</v>
          </cell>
          <cell r="E2410" t="str">
            <v>KS</v>
          </cell>
          <cell r="F2410">
            <v>119</v>
          </cell>
        </row>
        <row r="2411">
          <cell r="A2411">
            <v>2351609</v>
          </cell>
          <cell r="B2411" t="str">
            <v>Násuvná hmoždinka...910/STK</v>
          </cell>
          <cell r="C2411">
            <v>2.4900000000000002</v>
          </cell>
          <cell r="D2411">
            <v>100</v>
          </cell>
          <cell r="E2411" t="str">
            <v>KS</v>
          </cell>
          <cell r="F2411">
            <v>249</v>
          </cell>
        </row>
        <row r="2412">
          <cell r="A2412">
            <v>2360055</v>
          </cell>
          <cell r="B2412" t="str">
            <v>Antikorozní páska...356/50</v>
          </cell>
          <cell r="C2412">
            <v>274</v>
          </cell>
          <cell r="D2412">
            <v>1</v>
          </cell>
          <cell r="E2412" t="str">
            <v>KS</v>
          </cell>
          <cell r="F2412">
            <v>274</v>
          </cell>
        </row>
        <row r="2413">
          <cell r="A2413">
            <v>2360101</v>
          </cell>
          <cell r="B2413" t="str">
            <v>Antikorozní páska...356/100</v>
          </cell>
          <cell r="C2413">
            <v>515</v>
          </cell>
          <cell r="D2413">
            <v>1</v>
          </cell>
          <cell r="E2413" t="str">
            <v>KS</v>
          </cell>
          <cell r="F2413">
            <v>515</v>
          </cell>
        </row>
        <row r="2414">
          <cell r="A2414">
            <v>2361205</v>
          </cell>
          <cell r="B2414" t="str">
            <v>Lepidlo...165/KL</v>
          </cell>
          <cell r="C2414">
            <v>6675</v>
          </cell>
          <cell r="D2414">
            <v>1</v>
          </cell>
          <cell r="E2414" t="str">
            <v>KS</v>
          </cell>
          <cell r="F2414">
            <v>6675</v>
          </cell>
        </row>
        <row r="2415">
          <cell r="A2415">
            <v>2362970</v>
          </cell>
          <cell r="B2415" t="str">
            <v>Zinková opravná barva...ZSF</v>
          </cell>
          <cell r="C2415">
            <v>429</v>
          </cell>
          <cell r="D2415">
            <v>1</v>
          </cell>
          <cell r="E2415" t="str">
            <v>KS</v>
          </cell>
          <cell r="F2415">
            <v>429</v>
          </cell>
        </row>
        <row r="2416">
          <cell r="A2416">
            <v>2363010</v>
          </cell>
          <cell r="B2416" t="str">
            <v>KVM...KVM</v>
          </cell>
          <cell r="C2416">
            <v>714</v>
          </cell>
          <cell r="D2416">
            <v>1</v>
          </cell>
          <cell r="E2416" t="str">
            <v>KS</v>
          </cell>
          <cell r="F2416">
            <v>714</v>
          </cell>
        </row>
        <row r="2417">
          <cell r="A2417">
            <v>2363015</v>
          </cell>
          <cell r="B2417" t="str">
            <v>Sada směšovacích trubic...KVM-M</v>
          </cell>
          <cell r="C2417">
            <v>609</v>
          </cell>
          <cell r="D2417">
            <v>1</v>
          </cell>
          <cell r="E2417" t="str">
            <v>VPE</v>
          </cell>
          <cell r="F2417">
            <v>609</v>
          </cell>
        </row>
        <row r="2418">
          <cell r="A2418">
            <v>2363062</v>
          </cell>
          <cell r="B2418" t="str">
            <v>Lepicí hmota zastudena...518/5 KG</v>
          </cell>
          <cell r="C2418">
            <v>1266</v>
          </cell>
          <cell r="D2418">
            <v>1</v>
          </cell>
          <cell r="E2418" t="str">
            <v>KS</v>
          </cell>
          <cell r="F2418">
            <v>1266</v>
          </cell>
        </row>
        <row r="2419">
          <cell r="A2419">
            <v>2482509</v>
          </cell>
          <cell r="B2419" t="str">
            <v>Svazkový držák Grip...2031/ 8</v>
          </cell>
          <cell r="C2419">
            <v>36.51</v>
          </cell>
          <cell r="D2419">
            <v>100</v>
          </cell>
          <cell r="E2419" t="str">
            <v>KS</v>
          </cell>
          <cell r="F2419">
            <v>3651</v>
          </cell>
        </row>
        <row r="2420">
          <cell r="A2420">
            <v>2482525</v>
          </cell>
          <cell r="B2420" t="str">
            <v>Svazkový držák Grip...2031/15</v>
          </cell>
          <cell r="C2420">
            <v>51.59</v>
          </cell>
          <cell r="D2420">
            <v>100</v>
          </cell>
          <cell r="E2420" t="str">
            <v>KS</v>
          </cell>
          <cell r="F2420">
            <v>5159</v>
          </cell>
        </row>
        <row r="2421">
          <cell r="A2421">
            <v>2482541</v>
          </cell>
          <cell r="B2421" t="str">
            <v>Svazkový držák Grip...2031/30</v>
          </cell>
          <cell r="C2421">
            <v>60.18</v>
          </cell>
          <cell r="D2421">
            <v>100</v>
          </cell>
          <cell r="E2421" t="str">
            <v>KS</v>
          </cell>
          <cell r="F2421">
            <v>6018</v>
          </cell>
        </row>
        <row r="2422">
          <cell r="A2422">
            <v>3010104</v>
          </cell>
          <cell r="B2422" t="str">
            <v>Závlačka...186</v>
          </cell>
          <cell r="C2422">
            <v>3099</v>
          </cell>
          <cell r="D2422">
            <v>1</v>
          </cell>
          <cell r="E2422" t="str">
            <v>KS</v>
          </cell>
          <cell r="F2422">
            <v>3099</v>
          </cell>
        </row>
        <row r="2423">
          <cell r="A2423">
            <v>3010201</v>
          </cell>
          <cell r="B2423" t="str">
            <v>Čelist utahovače...VTEC RA</v>
          </cell>
          <cell r="C2423">
            <v>5948</v>
          </cell>
          <cell r="D2423">
            <v>1</v>
          </cell>
          <cell r="E2423" t="str">
            <v>KS</v>
          </cell>
          <cell r="F2423">
            <v>5948</v>
          </cell>
        </row>
        <row r="2424">
          <cell r="A2424">
            <v>3010252</v>
          </cell>
          <cell r="B2424" t="str">
            <v>Nástrčný klíč...VTEC ST24</v>
          </cell>
          <cell r="C2424">
            <v>1564</v>
          </cell>
          <cell r="D2424">
            <v>1</v>
          </cell>
          <cell r="E2424" t="str">
            <v>KS</v>
          </cell>
          <cell r="F2424">
            <v>1564</v>
          </cell>
        </row>
        <row r="2425">
          <cell r="A2425">
            <v>3010275</v>
          </cell>
          <cell r="B2425" t="str">
            <v>Sesetava utahovače...VTECRASET</v>
          </cell>
          <cell r="C2425">
            <v>16183</v>
          </cell>
          <cell r="D2425">
            <v>1</v>
          </cell>
          <cell r="E2425" t="str">
            <v>KS</v>
          </cell>
          <cell r="F2425">
            <v>16183</v>
          </cell>
        </row>
        <row r="2426">
          <cell r="A2426">
            <v>3031012</v>
          </cell>
          <cell r="B2426" t="str">
            <v>Usazovací železo...915/S</v>
          </cell>
          <cell r="C2426">
            <v>433</v>
          </cell>
          <cell r="D2426">
            <v>1</v>
          </cell>
          <cell r="E2426" t="str">
            <v>KS</v>
          </cell>
          <cell r="F2426">
            <v>433</v>
          </cell>
        </row>
        <row r="2427">
          <cell r="A2427">
            <v>3031500</v>
          </cell>
          <cell r="B2427" t="str">
            <v>Usaz. železo s ochranou rukou...915/RB</v>
          </cell>
          <cell r="C2427">
            <v>1243</v>
          </cell>
          <cell r="D2427">
            <v>1</v>
          </cell>
          <cell r="E2427" t="str">
            <v>KS</v>
          </cell>
          <cell r="F2427">
            <v>1243</v>
          </cell>
        </row>
        <row r="2428">
          <cell r="A2428">
            <v>3032116</v>
          </cell>
          <cell r="B2428" t="str">
            <v>ROBOT-natloukací trn...913M6</v>
          </cell>
          <cell r="C2428">
            <v>760</v>
          </cell>
          <cell r="D2428">
            <v>1</v>
          </cell>
          <cell r="E2428" t="str">
            <v>KS</v>
          </cell>
          <cell r="F2428">
            <v>760</v>
          </cell>
        </row>
        <row r="2429">
          <cell r="A2429">
            <v>3041204</v>
          </cell>
          <cell r="B2429" t="str">
            <v>Hrot zemniče...1819/20</v>
          </cell>
          <cell r="C2429">
            <v>27</v>
          </cell>
          <cell r="D2429">
            <v>1</v>
          </cell>
          <cell r="E2429" t="str">
            <v>KS</v>
          </cell>
          <cell r="F2429">
            <v>27</v>
          </cell>
        </row>
        <row r="2430">
          <cell r="A2430">
            <v>3041212</v>
          </cell>
          <cell r="B2430" t="str">
            <v>Hrot zemniče...1819/20BP</v>
          </cell>
          <cell r="C2430">
            <v>31</v>
          </cell>
          <cell r="D2430">
            <v>1</v>
          </cell>
          <cell r="E2430" t="str">
            <v>KS</v>
          </cell>
          <cell r="F2430">
            <v>31</v>
          </cell>
        </row>
        <row r="2431">
          <cell r="A2431">
            <v>3041255</v>
          </cell>
          <cell r="B2431" t="str">
            <v>Hrot zemniče...1819/25</v>
          </cell>
          <cell r="C2431">
            <v>35</v>
          </cell>
          <cell r="D2431">
            <v>1</v>
          </cell>
          <cell r="E2431" t="str">
            <v>KS</v>
          </cell>
          <cell r="F2431">
            <v>35</v>
          </cell>
        </row>
        <row r="2432">
          <cell r="A2432">
            <v>3041409</v>
          </cell>
          <cell r="B2432" t="str">
            <v>Hrot zemniče...LE-SPITZE</v>
          </cell>
          <cell r="C2432">
            <v>73</v>
          </cell>
          <cell r="D2432">
            <v>1</v>
          </cell>
          <cell r="E2432" t="str">
            <v>KS</v>
          </cell>
          <cell r="F2432">
            <v>73</v>
          </cell>
        </row>
        <row r="2433">
          <cell r="A2433">
            <v>3041956</v>
          </cell>
          <cell r="B2433" t="str">
            <v>Hrot zemniče...1819/25BP</v>
          </cell>
          <cell r="C2433">
            <v>51</v>
          </cell>
          <cell r="D2433">
            <v>1</v>
          </cell>
          <cell r="E2433" t="str">
            <v>KS</v>
          </cell>
          <cell r="F2433">
            <v>51</v>
          </cell>
        </row>
        <row r="2434">
          <cell r="A2434">
            <v>3042200</v>
          </cell>
          <cell r="B2434" t="str">
            <v>Natloukací hlava...1820/20</v>
          </cell>
          <cell r="C2434">
            <v>943</v>
          </cell>
          <cell r="D2434">
            <v>1</v>
          </cell>
          <cell r="E2434" t="str">
            <v>KS</v>
          </cell>
          <cell r="F2434">
            <v>943</v>
          </cell>
        </row>
        <row r="2435">
          <cell r="A2435">
            <v>3042251</v>
          </cell>
          <cell r="B2435" t="str">
            <v>Natloukací hlava...1820/25</v>
          </cell>
          <cell r="C2435">
            <v>716</v>
          </cell>
          <cell r="D2435">
            <v>1</v>
          </cell>
          <cell r="E2435" t="str">
            <v>KS</v>
          </cell>
          <cell r="F2435">
            <v>716</v>
          </cell>
        </row>
        <row r="2436">
          <cell r="A2436">
            <v>3043916</v>
          </cell>
          <cell r="B2436" t="str">
            <v>Použití kladiva...2535/20</v>
          </cell>
          <cell r="C2436">
            <v>5953</v>
          </cell>
          <cell r="D2436">
            <v>1</v>
          </cell>
          <cell r="E2436" t="str">
            <v>KS</v>
          </cell>
          <cell r="F2436">
            <v>5953</v>
          </cell>
        </row>
        <row r="2437">
          <cell r="A2437">
            <v>3049256</v>
          </cell>
          <cell r="B2437" t="str">
            <v>Číselný štítek...311/N-ALU</v>
          </cell>
          <cell r="C2437">
            <v>48.15</v>
          </cell>
          <cell r="D2437">
            <v>100</v>
          </cell>
          <cell r="E2437" t="str">
            <v>KS</v>
          </cell>
          <cell r="F2437">
            <v>4815</v>
          </cell>
        </row>
        <row r="2438">
          <cell r="A2438">
            <v>3051013</v>
          </cell>
          <cell r="B2438" t="str">
            <v>Vyrovnávací železo...364</v>
          </cell>
          <cell r="C2438">
            <v>753</v>
          </cell>
          <cell r="D2438">
            <v>1</v>
          </cell>
          <cell r="E2438" t="str">
            <v>KS</v>
          </cell>
          <cell r="F2438">
            <v>753</v>
          </cell>
        </row>
        <row r="2439">
          <cell r="A2439">
            <v>3059006</v>
          </cell>
          <cell r="B2439" t="str">
            <v>Rovnačka drátů...5900</v>
          </cell>
          <cell r="C2439">
            <v>104070</v>
          </cell>
          <cell r="D2439">
            <v>1</v>
          </cell>
          <cell r="E2439" t="str">
            <v>KS</v>
          </cell>
          <cell r="F2439">
            <v>104070</v>
          </cell>
        </row>
        <row r="2440">
          <cell r="A2440">
            <v>3059014</v>
          </cell>
          <cell r="B2440" t="str">
            <v>...5900/R</v>
          </cell>
          <cell r="C2440">
            <v>7171</v>
          </cell>
          <cell r="D2440">
            <v>1</v>
          </cell>
          <cell r="E2440" t="str">
            <v>KS</v>
          </cell>
          <cell r="F2440">
            <v>7171</v>
          </cell>
        </row>
        <row r="2441">
          <cell r="A2441">
            <v>3100154</v>
          </cell>
          <cell r="B2441" t="str">
            <v>Hmoždinka...903/15</v>
          </cell>
          <cell r="C2441">
            <v>1.82</v>
          </cell>
          <cell r="D2441">
            <v>100</v>
          </cell>
          <cell r="E2441" t="str">
            <v>KS</v>
          </cell>
          <cell r="F2441">
            <v>182</v>
          </cell>
        </row>
        <row r="2442">
          <cell r="A2442">
            <v>3100189</v>
          </cell>
          <cell r="B2442" t="str">
            <v>Hmoždinka OBO...903/18</v>
          </cell>
          <cell r="C2442">
            <v>1.82</v>
          </cell>
          <cell r="D2442">
            <v>100</v>
          </cell>
          <cell r="E2442" t="str">
            <v>KS</v>
          </cell>
          <cell r="F2442">
            <v>182</v>
          </cell>
        </row>
        <row r="2443">
          <cell r="A2443">
            <v>3100251</v>
          </cell>
          <cell r="B2443" t="str">
            <v>Hmoždinka...903/25</v>
          </cell>
          <cell r="C2443">
            <v>1.91</v>
          </cell>
          <cell r="D2443">
            <v>100</v>
          </cell>
          <cell r="E2443" t="str">
            <v>KS</v>
          </cell>
          <cell r="F2443">
            <v>191</v>
          </cell>
        </row>
        <row r="2444">
          <cell r="A2444">
            <v>3100308</v>
          </cell>
          <cell r="B2444" t="str">
            <v>Hmoždinka...903/30</v>
          </cell>
          <cell r="C2444">
            <v>2.14</v>
          </cell>
          <cell r="D2444">
            <v>100</v>
          </cell>
          <cell r="E2444" t="str">
            <v>KS</v>
          </cell>
          <cell r="F2444">
            <v>214</v>
          </cell>
        </row>
        <row r="2445">
          <cell r="A2445">
            <v>3100405</v>
          </cell>
          <cell r="B2445" t="str">
            <v>Hmoždinka...903/40</v>
          </cell>
          <cell r="C2445">
            <v>2.37</v>
          </cell>
          <cell r="D2445">
            <v>100</v>
          </cell>
          <cell r="E2445" t="str">
            <v>KS</v>
          </cell>
          <cell r="F2445">
            <v>237</v>
          </cell>
        </row>
        <row r="2446">
          <cell r="A2446">
            <v>3100553</v>
          </cell>
          <cell r="B2446" t="str">
            <v>Hmoždinka...903/55</v>
          </cell>
          <cell r="C2446">
            <v>2.77</v>
          </cell>
          <cell r="D2446">
            <v>100</v>
          </cell>
          <cell r="E2446" t="str">
            <v>KS</v>
          </cell>
          <cell r="F2446">
            <v>277</v>
          </cell>
        </row>
        <row r="2447">
          <cell r="A2447">
            <v>3105016</v>
          </cell>
          <cell r="B2447" t="str">
            <v>Hmoždinka...903/RB 15</v>
          </cell>
          <cell r="C2447">
            <v>1.4</v>
          </cell>
          <cell r="D2447">
            <v>100</v>
          </cell>
          <cell r="E2447" t="str">
            <v>KS</v>
          </cell>
          <cell r="F2447">
            <v>140</v>
          </cell>
        </row>
        <row r="2448">
          <cell r="A2448">
            <v>3105024</v>
          </cell>
          <cell r="B2448" t="str">
            <v>Hmoždinka...903/RB 18</v>
          </cell>
          <cell r="C2448">
            <v>1.42</v>
          </cell>
          <cell r="D2448">
            <v>100</v>
          </cell>
          <cell r="E2448" t="str">
            <v>KS</v>
          </cell>
          <cell r="F2448">
            <v>142</v>
          </cell>
        </row>
        <row r="2449">
          <cell r="A2449">
            <v>3105032</v>
          </cell>
          <cell r="B2449" t="str">
            <v>Hmoždinka...903/RB 22</v>
          </cell>
          <cell r="C2449">
            <v>1.6</v>
          </cell>
          <cell r="D2449">
            <v>100</v>
          </cell>
          <cell r="E2449" t="str">
            <v>KS</v>
          </cell>
          <cell r="F2449">
            <v>160</v>
          </cell>
        </row>
        <row r="2450">
          <cell r="A2450">
            <v>3116158</v>
          </cell>
          <cell r="B2450" t="str">
            <v>Hmoždinka...904/A15</v>
          </cell>
          <cell r="C2450">
            <v>1.08</v>
          </cell>
          <cell r="D2450">
            <v>100</v>
          </cell>
          <cell r="E2450" t="str">
            <v>KS</v>
          </cell>
          <cell r="F2450">
            <v>108</v>
          </cell>
        </row>
        <row r="2451">
          <cell r="A2451">
            <v>3116182</v>
          </cell>
          <cell r="B2451" t="str">
            <v>Hmoždinka OBO...904/A18</v>
          </cell>
          <cell r="C2451">
            <v>1.1100000000000001</v>
          </cell>
          <cell r="D2451">
            <v>100</v>
          </cell>
          <cell r="E2451" t="str">
            <v>KS</v>
          </cell>
          <cell r="F2451">
            <v>111</v>
          </cell>
        </row>
        <row r="2452">
          <cell r="A2452">
            <v>3117154</v>
          </cell>
          <cell r="B2452" t="str">
            <v>Hmoždinka...904/B15</v>
          </cell>
          <cell r="C2452">
            <v>1.31</v>
          </cell>
          <cell r="D2452">
            <v>100</v>
          </cell>
          <cell r="E2452" t="str">
            <v>KS</v>
          </cell>
          <cell r="F2452">
            <v>131</v>
          </cell>
        </row>
        <row r="2453">
          <cell r="A2453">
            <v>3117189</v>
          </cell>
          <cell r="B2453" t="str">
            <v>Hmoždinka...904/B18</v>
          </cell>
          <cell r="C2453">
            <v>1.4</v>
          </cell>
          <cell r="D2453">
            <v>100</v>
          </cell>
          <cell r="E2453" t="str">
            <v>KS</v>
          </cell>
          <cell r="F2453">
            <v>140</v>
          </cell>
        </row>
        <row r="2454">
          <cell r="A2454">
            <v>3131068</v>
          </cell>
          <cell r="B2454" t="str">
            <v>Dvojitý šroub...3100/M6</v>
          </cell>
          <cell r="C2454">
            <v>1.43</v>
          </cell>
          <cell r="D2454">
            <v>100</v>
          </cell>
          <cell r="E2454" t="str">
            <v>KS</v>
          </cell>
          <cell r="F2454">
            <v>143</v>
          </cell>
        </row>
        <row r="2455">
          <cell r="A2455">
            <v>3131084</v>
          </cell>
          <cell r="B2455" t="str">
            <v>Dvojitý šroub...3100/M8</v>
          </cell>
          <cell r="C2455">
            <v>2.33</v>
          </cell>
          <cell r="D2455">
            <v>100</v>
          </cell>
          <cell r="E2455" t="str">
            <v>KS</v>
          </cell>
          <cell r="F2455">
            <v>233</v>
          </cell>
        </row>
        <row r="2456">
          <cell r="A2456">
            <v>3133028</v>
          </cell>
          <cell r="B2456" t="str">
            <v>Hmoždinka...985/M6X25</v>
          </cell>
          <cell r="C2456">
            <v>2.17</v>
          </cell>
          <cell r="D2456">
            <v>100</v>
          </cell>
          <cell r="E2456" t="str">
            <v>KS</v>
          </cell>
          <cell r="F2456">
            <v>217</v>
          </cell>
        </row>
        <row r="2457">
          <cell r="A2457">
            <v>3133036</v>
          </cell>
          <cell r="B2457" t="str">
            <v>Hmoždinka...985/M6X35</v>
          </cell>
          <cell r="C2457">
            <v>2.27</v>
          </cell>
          <cell r="D2457">
            <v>100</v>
          </cell>
          <cell r="E2457" t="str">
            <v>KS</v>
          </cell>
          <cell r="F2457">
            <v>227</v>
          </cell>
        </row>
        <row r="2458">
          <cell r="A2458">
            <v>3133230</v>
          </cell>
          <cell r="B2458" t="str">
            <v>Hmoždinka...985/M8X35</v>
          </cell>
          <cell r="C2458">
            <v>3.18</v>
          </cell>
          <cell r="D2458">
            <v>100</v>
          </cell>
          <cell r="E2458" t="str">
            <v>KS</v>
          </cell>
          <cell r="F2458">
            <v>318</v>
          </cell>
        </row>
        <row r="2459">
          <cell r="A2459">
            <v>3141047</v>
          </cell>
          <cell r="B2459" t="str">
            <v>Závitová tyč...2078/M 6</v>
          </cell>
          <cell r="C2459">
            <v>30.53</v>
          </cell>
          <cell r="D2459">
            <v>100</v>
          </cell>
          <cell r="E2459" t="str">
            <v>KS</v>
          </cell>
          <cell r="F2459">
            <v>3053</v>
          </cell>
        </row>
        <row r="2460">
          <cell r="A2460">
            <v>3141128</v>
          </cell>
          <cell r="B2460" t="str">
            <v>Závitová tyč...2078/M 8</v>
          </cell>
          <cell r="C2460">
            <v>46.95</v>
          </cell>
          <cell r="D2460">
            <v>100</v>
          </cell>
          <cell r="E2460" t="str">
            <v>KS</v>
          </cell>
          <cell r="F2460">
            <v>4695</v>
          </cell>
        </row>
        <row r="2461">
          <cell r="A2461">
            <v>3141136</v>
          </cell>
          <cell r="B2461" t="str">
            <v>Závitová tyč...2078/M 8</v>
          </cell>
          <cell r="C2461">
            <v>151.34</v>
          </cell>
          <cell r="D2461">
            <v>100</v>
          </cell>
          <cell r="E2461" t="str">
            <v>KS</v>
          </cell>
          <cell r="F2461">
            <v>15134</v>
          </cell>
        </row>
        <row r="2462">
          <cell r="A2462">
            <v>3141138</v>
          </cell>
          <cell r="B2462" t="str">
            <v>Závitová tyč...2078</v>
          </cell>
          <cell r="C2462">
            <v>183.13</v>
          </cell>
          <cell r="D2462">
            <v>100</v>
          </cell>
          <cell r="E2462" t="str">
            <v>KS</v>
          </cell>
          <cell r="F2462">
            <v>18313</v>
          </cell>
        </row>
        <row r="2463">
          <cell r="A2463">
            <v>3141140</v>
          </cell>
          <cell r="B2463" t="str">
            <v>Závitová tyč...2078/M10</v>
          </cell>
          <cell r="C2463">
            <v>162.06</v>
          </cell>
          <cell r="D2463">
            <v>100</v>
          </cell>
          <cell r="E2463" t="str">
            <v>KS</v>
          </cell>
          <cell r="F2463">
            <v>16206</v>
          </cell>
        </row>
        <row r="2464">
          <cell r="A2464">
            <v>3141144</v>
          </cell>
          <cell r="B2464" t="str">
            <v>Závitová tyč...2078/M12</v>
          </cell>
          <cell r="C2464">
            <v>253.4</v>
          </cell>
          <cell r="D2464">
            <v>100</v>
          </cell>
          <cell r="E2464" t="str">
            <v>KS</v>
          </cell>
          <cell r="F2464">
            <v>25340</v>
          </cell>
        </row>
        <row r="2465">
          <cell r="A2465">
            <v>3141209</v>
          </cell>
          <cell r="B2465" t="str">
            <v>Závitová tyč...2078/M10</v>
          </cell>
          <cell r="C2465">
            <v>65.97</v>
          </cell>
          <cell r="D2465">
            <v>100</v>
          </cell>
          <cell r="E2465" t="str">
            <v>KS</v>
          </cell>
          <cell r="F2465">
            <v>6597</v>
          </cell>
        </row>
        <row r="2466">
          <cell r="A2466">
            <v>3141306</v>
          </cell>
          <cell r="B2466" t="str">
            <v>Závitová tyč...2078/M12</v>
          </cell>
          <cell r="C2466">
            <v>101.32</v>
          </cell>
          <cell r="D2466">
            <v>100</v>
          </cell>
          <cell r="E2466" t="str">
            <v>KS</v>
          </cell>
          <cell r="F2466">
            <v>10132</v>
          </cell>
        </row>
        <row r="2467">
          <cell r="A2467">
            <v>3141310</v>
          </cell>
          <cell r="B2467" t="str">
            <v>Závitová tyč...2078M8 VA</v>
          </cell>
          <cell r="C2467">
            <v>187.54</v>
          </cell>
          <cell r="D2467">
            <v>100</v>
          </cell>
          <cell r="E2467" t="str">
            <v>KS</v>
          </cell>
          <cell r="F2467">
            <v>18754</v>
          </cell>
        </row>
        <row r="2468">
          <cell r="A2468">
            <v>3141312</v>
          </cell>
          <cell r="B2468" t="str">
            <v>Závitová tyč...2078M10VA</v>
          </cell>
          <cell r="C2468">
            <v>231.61</v>
          </cell>
          <cell r="D2468">
            <v>100</v>
          </cell>
          <cell r="E2468" t="str">
            <v>KS</v>
          </cell>
          <cell r="F2468">
            <v>23161</v>
          </cell>
        </row>
        <row r="2469">
          <cell r="A2469">
            <v>3141314</v>
          </cell>
          <cell r="B2469" t="str">
            <v>Závitová tyč...2078M12VA</v>
          </cell>
          <cell r="C2469">
            <v>345.57</v>
          </cell>
          <cell r="D2469">
            <v>100</v>
          </cell>
          <cell r="E2469" t="str">
            <v>KS</v>
          </cell>
          <cell r="F2469">
            <v>34557</v>
          </cell>
        </row>
        <row r="2470">
          <cell r="A2470">
            <v>3151204</v>
          </cell>
          <cell r="B2470" t="str">
            <v>Šroub s válcovou hlavou...341/4X20</v>
          </cell>
          <cell r="C2470">
            <v>1.59</v>
          </cell>
          <cell r="D2470">
            <v>100</v>
          </cell>
          <cell r="E2470" t="str">
            <v>KS</v>
          </cell>
          <cell r="F2470">
            <v>159</v>
          </cell>
        </row>
        <row r="2471">
          <cell r="A2471">
            <v>3153096</v>
          </cell>
          <cell r="B2471" t="str">
            <v>Šroub s válcovou hlavou...341/6X10</v>
          </cell>
          <cell r="C2471">
            <v>1.65</v>
          </cell>
          <cell r="D2471">
            <v>100</v>
          </cell>
          <cell r="E2471" t="str">
            <v>KS</v>
          </cell>
          <cell r="F2471">
            <v>165</v>
          </cell>
        </row>
        <row r="2472">
          <cell r="A2472">
            <v>3153150</v>
          </cell>
          <cell r="B2472" t="str">
            <v>Šroub s válcovou hlavou...341/6X16</v>
          </cell>
          <cell r="C2472">
            <v>1.65</v>
          </cell>
          <cell r="D2472">
            <v>100</v>
          </cell>
          <cell r="E2472" t="str">
            <v>KS</v>
          </cell>
          <cell r="F2472">
            <v>165</v>
          </cell>
        </row>
        <row r="2473">
          <cell r="A2473">
            <v>3153207</v>
          </cell>
          <cell r="B2473" t="str">
            <v>Šroub s válcovou hlavou...341/6X20</v>
          </cell>
          <cell r="C2473">
            <v>1.82</v>
          </cell>
          <cell r="D2473">
            <v>100</v>
          </cell>
          <cell r="E2473" t="str">
            <v>KS</v>
          </cell>
          <cell r="F2473">
            <v>182</v>
          </cell>
        </row>
        <row r="2474">
          <cell r="A2474">
            <v>3153304</v>
          </cell>
          <cell r="B2474" t="str">
            <v>Šroub s válcovou hlavou...341/6X30</v>
          </cell>
          <cell r="C2474">
            <v>2.79</v>
          </cell>
          <cell r="D2474">
            <v>100</v>
          </cell>
          <cell r="E2474" t="str">
            <v>KS</v>
          </cell>
          <cell r="F2474">
            <v>279</v>
          </cell>
        </row>
        <row r="2475">
          <cell r="A2475">
            <v>3156141</v>
          </cell>
          <cell r="B2475" t="str">
            <v>Šroub se šestihrannou hlavou...342/6X16</v>
          </cell>
          <cell r="C2475">
            <v>2.6</v>
          </cell>
          <cell r="D2475">
            <v>100</v>
          </cell>
          <cell r="E2475" t="str">
            <v>KS</v>
          </cell>
          <cell r="F2475">
            <v>260</v>
          </cell>
        </row>
        <row r="2476">
          <cell r="A2476">
            <v>3156206</v>
          </cell>
          <cell r="B2476" t="str">
            <v>Šroub se šestihrannou hlavou...342/6X20</v>
          </cell>
          <cell r="C2476">
            <v>2.75</v>
          </cell>
          <cell r="D2476">
            <v>100</v>
          </cell>
          <cell r="E2476" t="str">
            <v>KS</v>
          </cell>
          <cell r="F2476">
            <v>275</v>
          </cell>
        </row>
        <row r="2477">
          <cell r="A2477">
            <v>3156257</v>
          </cell>
          <cell r="B2477" t="str">
            <v>Šroub se šestihrannou hlavou...342/6X25</v>
          </cell>
          <cell r="C2477">
            <v>3.39</v>
          </cell>
          <cell r="D2477">
            <v>100</v>
          </cell>
          <cell r="E2477" t="str">
            <v>KS</v>
          </cell>
          <cell r="F2477">
            <v>339</v>
          </cell>
        </row>
        <row r="2478">
          <cell r="A2478">
            <v>3156303</v>
          </cell>
          <cell r="B2478" t="str">
            <v>Šroub se šestihrannou hlavou...342/6X30</v>
          </cell>
          <cell r="C2478">
            <v>3.62</v>
          </cell>
          <cell r="D2478">
            <v>100</v>
          </cell>
          <cell r="E2478" t="str">
            <v>KS</v>
          </cell>
          <cell r="F2478">
            <v>362</v>
          </cell>
        </row>
        <row r="2479">
          <cell r="A2479">
            <v>3156354</v>
          </cell>
          <cell r="B2479" t="str">
            <v>Šroub se šestihrannou hlavou...342/6X35</v>
          </cell>
          <cell r="C2479">
            <v>3.64</v>
          </cell>
          <cell r="D2479">
            <v>100</v>
          </cell>
          <cell r="E2479" t="str">
            <v>KS</v>
          </cell>
          <cell r="F2479">
            <v>364</v>
          </cell>
        </row>
        <row r="2480">
          <cell r="A2480">
            <v>3156400</v>
          </cell>
          <cell r="B2480" t="str">
            <v>Šroub se šestihrannou hlavou...342/6X40</v>
          </cell>
          <cell r="C2480">
            <v>3.94</v>
          </cell>
          <cell r="D2480">
            <v>100</v>
          </cell>
          <cell r="E2480" t="str">
            <v>KS</v>
          </cell>
          <cell r="F2480">
            <v>394</v>
          </cell>
        </row>
        <row r="2481">
          <cell r="A2481">
            <v>3156494</v>
          </cell>
          <cell r="B2481" t="str">
            <v>Šroub se šestihrannou hlavou...SKS 6/12</v>
          </cell>
          <cell r="C2481">
            <v>8.31</v>
          </cell>
          <cell r="D2481">
            <v>100</v>
          </cell>
          <cell r="E2481" t="str">
            <v>KS</v>
          </cell>
          <cell r="F2481">
            <v>831</v>
          </cell>
        </row>
        <row r="2482">
          <cell r="A2482">
            <v>3156516</v>
          </cell>
          <cell r="B2482" t="str">
            <v>Šroub se šestihrannou hlavou...SKS 6/20</v>
          </cell>
          <cell r="C2482">
            <v>9.39</v>
          </cell>
          <cell r="D2482">
            <v>100</v>
          </cell>
          <cell r="E2482" t="str">
            <v>KS</v>
          </cell>
          <cell r="F2482">
            <v>939</v>
          </cell>
        </row>
        <row r="2483">
          <cell r="A2483">
            <v>3156524</v>
          </cell>
          <cell r="B2483" t="str">
            <v>Šroub se šestihrannou hlavou...SKS 6/30</v>
          </cell>
          <cell r="C2483">
            <v>8.89</v>
          </cell>
          <cell r="D2483">
            <v>100</v>
          </cell>
          <cell r="E2483" t="str">
            <v>KS</v>
          </cell>
          <cell r="F2483">
            <v>889</v>
          </cell>
        </row>
        <row r="2484">
          <cell r="A2484">
            <v>3156605</v>
          </cell>
          <cell r="B2484" t="str">
            <v>Šroub se šestihrannou hlavou...SKS 6/10</v>
          </cell>
          <cell r="C2484">
            <v>16.899999999999999</v>
          </cell>
          <cell r="D2484">
            <v>100</v>
          </cell>
          <cell r="E2484" t="str">
            <v>KS</v>
          </cell>
          <cell r="F2484">
            <v>1690</v>
          </cell>
        </row>
        <row r="2485">
          <cell r="A2485">
            <v>3158209</v>
          </cell>
          <cell r="B2485" t="str">
            <v>Šroub se šestihrannou hlavou...342/8X20</v>
          </cell>
          <cell r="C2485">
            <v>3.71</v>
          </cell>
          <cell r="D2485">
            <v>100</v>
          </cell>
          <cell r="E2485" t="str">
            <v>KS</v>
          </cell>
          <cell r="F2485">
            <v>371</v>
          </cell>
        </row>
        <row r="2486">
          <cell r="A2486">
            <v>3158241</v>
          </cell>
          <cell r="B2486" t="str">
            <v>Šroub se šestihrannou hlavou...342/8X25</v>
          </cell>
          <cell r="C2486">
            <v>4.4400000000000004</v>
          </cell>
          <cell r="D2486">
            <v>100</v>
          </cell>
          <cell r="E2486" t="str">
            <v>KS</v>
          </cell>
          <cell r="F2486">
            <v>444</v>
          </cell>
        </row>
        <row r="2487">
          <cell r="A2487">
            <v>3158306</v>
          </cell>
          <cell r="B2487" t="str">
            <v>Šroub se šestihrannou hlavou...342/8X30</v>
          </cell>
          <cell r="C2487">
            <v>4.66</v>
          </cell>
          <cell r="D2487">
            <v>100</v>
          </cell>
          <cell r="E2487" t="str">
            <v>KS</v>
          </cell>
          <cell r="F2487">
            <v>466</v>
          </cell>
        </row>
        <row r="2488">
          <cell r="A2488">
            <v>3158403</v>
          </cell>
          <cell r="B2488" t="str">
            <v>Šroub se šestihrannou hlavou...342/8X40</v>
          </cell>
          <cell r="C2488">
            <v>5.0199999999999996</v>
          </cell>
          <cell r="D2488">
            <v>100</v>
          </cell>
          <cell r="E2488" t="str">
            <v>KS</v>
          </cell>
          <cell r="F2488">
            <v>502</v>
          </cell>
        </row>
        <row r="2489">
          <cell r="A2489">
            <v>3158500</v>
          </cell>
          <cell r="B2489" t="str">
            <v>Šroub se šestihrannou hlavou...342/8X50</v>
          </cell>
          <cell r="C2489">
            <v>6.16</v>
          </cell>
          <cell r="D2489">
            <v>100</v>
          </cell>
          <cell r="E2489" t="str">
            <v>KS</v>
          </cell>
          <cell r="F2489">
            <v>616</v>
          </cell>
        </row>
        <row r="2490">
          <cell r="A2490">
            <v>3158624</v>
          </cell>
          <cell r="B2490" t="str">
            <v>Šroub se šestihrannou hlavou...SKS 8/16</v>
          </cell>
          <cell r="C2490">
            <v>13.45</v>
          </cell>
          <cell r="D2490">
            <v>100</v>
          </cell>
          <cell r="E2490" t="str">
            <v>KS</v>
          </cell>
          <cell r="F2490">
            <v>1345</v>
          </cell>
        </row>
        <row r="2491">
          <cell r="A2491">
            <v>3158632</v>
          </cell>
          <cell r="B2491" t="str">
            <v>Šroub se šestihrannou hlavou...SKS 8/20</v>
          </cell>
          <cell r="C2491">
            <v>10.9</v>
          </cell>
          <cell r="D2491">
            <v>100</v>
          </cell>
          <cell r="E2491" t="str">
            <v>KS</v>
          </cell>
          <cell r="F2491">
            <v>1090</v>
          </cell>
        </row>
        <row r="2492">
          <cell r="A2492">
            <v>3158640</v>
          </cell>
          <cell r="B2492" t="str">
            <v>Šroub se šestihrannou hlavou...SKS 8/30</v>
          </cell>
          <cell r="C2492">
            <v>13.45</v>
          </cell>
          <cell r="D2492">
            <v>100</v>
          </cell>
          <cell r="E2492" t="str">
            <v>KS</v>
          </cell>
          <cell r="F2492">
            <v>1345</v>
          </cell>
        </row>
        <row r="2493">
          <cell r="A2493">
            <v>3160203</v>
          </cell>
          <cell r="B2493" t="str">
            <v>Šroub se šestihrannou hlavou...342/10X20</v>
          </cell>
          <cell r="C2493">
            <v>5.05</v>
          </cell>
          <cell r="D2493">
            <v>100</v>
          </cell>
          <cell r="E2493" t="str">
            <v>KS</v>
          </cell>
          <cell r="F2493">
            <v>505</v>
          </cell>
        </row>
        <row r="2494">
          <cell r="A2494">
            <v>3160300</v>
          </cell>
          <cell r="B2494" t="str">
            <v>Šroub se šestihrannou hlavou...342/10X30</v>
          </cell>
          <cell r="C2494">
            <v>5.76</v>
          </cell>
          <cell r="D2494">
            <v>100</v>
          </cell>
          <cell r="E2494" t="str">
            <v>KS</v>
          </cell>
          <cell r="F2494">
            <v>576</v>
          </cell>
        </row>
        <row r="2495">
          <cell r="A2495">
            <v>3160408</v>
          </cell>
          <cell r="B2495" t="str">
            <v>Šroub se šestihrannou hlavou...342/10X40</v>
          </cell>
          <cell r="C2495">
            <v>10.5</v>
          </cell>
          <cell r="D2495">
            <v>100</v>
          </cell>
          <cell r="E2495" t="str">
            <v>KS</v>
          </cell>
          <cell r="F2495">
            <v>1050</v>
          </cell>
        </row>
        <row r="2496">
          <cell r="A2496">
            <v>3160505</v>
          </cell>
          <cell r="B2496" t="str">
            <v>Šroub se šestihrannou hlavou...342/10X50</v>
          </cell>
          <cell r="C2496">
            <v>13.53</v>
          </cell>
          <cell r="D2496">
            <v>100</v>
          </cell>
          <cell r="E2496" t="str">
            <v>KS</v>
          </cell>
          <cell r="F2496">
            <v>1353</v>
          </cell>
        </row>
        <row r="2497">
          <cell r="A2497">
            <v>3160602</v>
          </cell>
          <cell r="B2497" t="str">
            <v>Šroub se šestihrannou hlavou...342/10X60</v>
          </cell>
          <cell r="C2497">
            <v>11.1</v>
          </cell>
          <cell r="D2497">
            <v>100</v>
          </cell>
          <cell r="E2497" t="str">
            <v>KS</v>
          </cell>
          <cell r="F2497">
            <v>1110</v>
          </cell>
        </row>
        <row r="2498">
          <cell r="A2498">
            <v>3160734</v>
          </cell>
          <cell r="B2498" t="str">
            <v>Šroub se šestihrannou hlavou...SKS10/25</v>
          </cell>
          <cell r="C2498">
            <v>22.61</v>
          </cell>
          <cell r="D2498">
            <v>100</v>
          </cell>
          <cell r="E2498" t="str">
            <v>KS</v>
          </cell>
          <cell r="F2498">
            <v>2261</v>
          </cell>
        </row>
        <row r="2499">
          <cell r="A2499">
            <v>3160742</v>
          </cell>
          <cell r="B2499" t="str">
            <v>Šroub se šestihrannou hlavou...SKS10/30</v>
          </cell>
          <cell r="C2499">
            <v>22.6</v>
          </cell>
          <cell r="D2499">
            <v>100</v>
          </cell>
          <cell r="E2499" t="str">
            <v>KS</v>
          </cell>
          <cell r="F2499">
            <v>2260</v>
          </cell>
        </row>
        <row r="2500">
          <cell r="A2500">
            <v>3160750</v>
          </cell>
          <cell r="B2500" t="str">
            <v>Šroub se šestihrannou hlavou...SKS10/40</v>
          </cell>
          <cell r="C2500">
            <v>24.79</v>
          </cell>
          <cell r="D2500">
            <v>100</v>
          </cell>
          <cell r="E2500" t="str">
            <v>KS</v>
          </cell>
          <cell r="F2500">
            <v>2479</v>
          </cell>
        </row>
        <row r="2501">
          <cell r="A2501">
            <v>3160793</v>
          </cell>
          <cell r="B2501" t="str">
            <v>Šroub se šestihrannou hlavou...SKS10/120</v>
          </cell>
          <cell r="C2501">
            <v>49.19</v>
          </cell>
          <cell r="D2501">
            <v>100</v>
          </cell>
          <cell r="E2501" t="str">
            <v>KS</v>
          </cell>
          <cell r="F2501">
            <v>4919</v>
          </cell>
        </row>
        <row r="2502">
          <cell r="A2502">
            <v>3162303</v>
          </cell>
          <cell r="B2502" t="str">
            <v>Šroub se šestihrannou hlavou...342/12X30</v>
          </cell>
          <cell r="C2502">
            <v>10.65</v>
          </cell>
          <cell r="D2502">
            <v>100</v>
          </cell>
          <cell r="E2502" t="str">
            <v>KS</v>
          </cell>
          <cell r="F2502">
            <v>1065</v>
          </cell>
        </row>
        <row r="2503">
          <cell r="A2503">
            <v>3162400</v>
          </cell>
          <cell r="B2503" t="str">
            <v>Šroub se šestihrannou hlavou...342/12X40</v>
          </cell>
          <cell r="C2503">
            <v>10.55</v>
          </cell>
          <cell r="D2503">
            <v>100</v>
          </cell>
          <cell r="E2503" t="str">
            <v>KS</v>
          </cell>
          <cell r="F2503">
            <v>1055</v>
          </cell>
        </row>
        <row r="2504">
          <cell r="A2504">
            <v>3162508</v>
          </cell>
          <cell r="B2504" t="str">
            <v>Šroub se šestihrannou hlavou...342/12X50</v>
          </cell>
          <cell r="C2504">
            <v>16.489999999999998</v>
          </cell>
          <cell r="D2504">
            <v>100</v>
          </cell>
          <cell r="E2504" t="str">
            <v>KS</v>
          </cell>
          <cell r="F2504">
            <v>1649</v>
          </cell>
        </row>
        <row r="2505">
          <cell r="A2505">
            <v>3163091</v>
          </cell>
          <cell r="B2505" t="str">
            <v>Šroub se šestihrannou hlavou...SKS12/30</v>
          </cell>
          <cell r="C2505">
            <v>30.08</v>
          </cell>
          <cell r="D2505">
            <v>100</v>
          </cell>
          <cell r="E2505" t="str">
            <v>KS</v>
          </cell>
          <cell r="F2505">
            <v>3008</v>
          </cell>
        </row>
        <row r="2506">
          <cell r="A2506">
            <v>3163113</v>
          </cell>
          <cell r="B2506" t="str">
            <v>Šroub se šestihrannou hlavou...SKS12/40</v>
          </cell>
          <cell r="C2506">
            <v>41.68</v>
          </cell>
          <cell r="D2506">
            <v>100</v>
          </cell>
          <cell r="E2506" t="str">
            <v>KS</v>
          </cell>
          <cell r="F2506">
            <v>4168</v>
          </cell>
        </row>
        <row r="2507">
          <cell r="A2507">
            <v>3163156</v>
          </cell>
          <cell r="B2507" t="str">
            <v>Šroub se šestihrannou hlavou...SKS12/60</v>
          </cell>
          <cell r="C2507">
            <v>46.91</v>
          </cell>
          <cell r="D2507">
            <v>100</v>
          </cell>
          <cell r="E2507" t="str">
            <v>KS</v>
          </cell>
          <cell r="F2507">
            <v>4691</v>
          </cell>
        </row>
        <row r="2508">
          <cell r="A2508">
            <v>3164020</v>
          </cell>
          <cell r="B2508" t="str">
            <v>Šroub se šestihrannou hlavou...SKS1240GF</v>
          </cell>
          <cell r="C2508">
            <v>43.38</v>
          </cell>
          <cell r="D2508">
            <v>100</v>
          </cell>
          <cell r="E2508" t="str">
            <v>KS</v>
          </cell>
          <cell r="F2508">
            <v>4338</v>
          </cell>
        </row>
        <row r="2509">
          <cell r="A2509">
            <v>3168905</v>
          </cell>
          <cell r="B2509" t="str">
            <v>Šroub s válcovou hlavou...341/VA 16</v>
          </cell>
          <cell r="C2509">
            <v>7.46</v>
          </cell>
          <cell r="D2509">
            <v>100</v>
          </cell>
          <cell r="E2509" t="str">
            <v>KS</v>
          </cell>
          <cell r="F2509">
            <v>746</v>
          </cell>
        </row>
        <row r="2510">
          <cell r="A2510">
            <v>3172031</v>
          </cell>
          <cell r="B2510" t="str">
            <v>Šroub se šestihrannou hlavou...342/VA 25</v>
          </cell>
          <cell r="C2510">
            <v>16.8</v>
          </cell>
          <cell r="D2510">
            <v>100</v>
          </cell>
          <cell r="E2510" t="str">
            <v>KS</v>
          </cell>
          <cell r="F2510">
            <v>1680</v>
          </cell>
        </row>
        <row r="2511">
          <cell r="A2511">
            <v>3176428</v>
          </cell>
          <cell r="B2511" t="str">
            <v>Šroub samovrtný...DIN7504/N</v>
          </cell>
          <cell r="C2511">
            <v>3.33</v>
          </cell>
          <cell r="D2511">
            <v>100</v>
          </cell>
          <cell r="E2511" t="str">
            <v>KS</v>
          </cell>
          <cell r="F2511">
            <v>333</v>
          </cell>
        </row>
        <row r="2512">
          <cell r="A2512">
            <v>3188043</v>
          </cell>
          <cell r="B2512" t="str">
            <v>Šroub do dřeva se šestihr. hl....12400/6</v>
          </cell>
          <cell r="C2512">
            <v>3.01</v>
          </cell>
          <cell r="D2512">
            <v>100</v>
          </cell>
          <cell r="E2512" t="str">
            <v>KS</v>
          </cell>
          <cell r="F2512">
            <v>301</v>
          </cell>
        </row>
        <row r="2513">
          <cell r="A2513">
            <v>3188051</v>
          </cell>
          <cell r="B2513" t="str">
            <v>Šroub do dřeva se šestihr. hl....12400/6</v>
          </cell>
          <cell r="C2513">
            <v>3.16</v>
          </cell>
          <cell r="D2513">
            <v>100</v>
          </cell>
          <cell r="E2513" t="str">
            <v>KS</v>
          </cell>
          <cell r="F2513">
            <v>316</v>
          </cell>
        </row>
        <row r="2514">
          <cell r="A2514">
            <v>3188078</v>
          </cell>
          <cell r="B2514" t="str">
            <v>Šroub do dřeva se šestihr. hl....12400/6</v>
          </cell>
          <cell r="C2514">
            <v>3.42</v>
          </cell>
          <cell r="D2514">
            <v>100</v>
          </cell>
          <cell r="E2514" t="str">
            <v>KS</v>
          </cell>
          <cell r="F2514">
            <v>342</v>
          </cell>
        </row>
        <row r="2515">
          <cell r="A2515">
            <v>3188094</v>
          </cell>
          <cell r="B2515" t="str">
            <v>Šroub do dřeva se šestihr. hl....12400/6</v>
          </cell>
          <cell r="C2515">
            <v>4.25</v>
          </cell>
          <cell r="D2515">
            <v>100</v>
          </cell>
          <cell r="E2515" t="str">
            <v>KS</v>
          </cell>
          <cell r="F2515">
            <v>425</v>
          </cell>
        </row>
        <row r="2516">
          <cell r="A2516">
            <v>3188159</v>
          </cell>
          <cell r="B2516" t="str">
            <v>Šroub do dřeva se šestihr. hl....12400/8</v>
          </cell>
          <cell r="C2516">
            <v>5.16</v>
          </cell>
          <cell r="D2516">
            <v>100</v>
          </cell>
          <cell r="E2516" t="str">
            <v>KS</v>
          </cell>
          <cell r="F2516">
            <v>516</v>
          </cell>
        </row>
        <row r="2517">
          <cell r="A2517">
            <v>3188167</v>
          </cell>
          <cell r="B2517" t="str">
            <v>Šroub do dřeva se šestihr. hl....12400/8</v>
          </cell>
          <cell r="C2517">
            <v>7.51</v>
          </cell>
          <cell r="D2517">
            <v>100</v>
          </cell>
          <cell r="E2517" t="str">
            <v>KS</v>
          </cell>
          <cell r="F2517">
            <v>751</v>
          </cell>
        </row>
        <row r="2518">
          <cell r="A2518">
            <v>3188175</v>
          </cell>
          <cell r="B2518" t="str">
            <v>Šroub do dřeva se šestihr. hl....12400/8</v>
          </cell>
          <cell r="C2518">
            <v>8.5500000000000007</v>
          </cell>
          <cell r="D2518">
            <v>100</v>
          </cell>
          <cell r="E2518" t="str">
            <v>KS</v>
          </cell>
          <cell r="F2518">
            <v>855</v>
          </cell>
        </row>
        <row r="2519">
          <cell r="A2519">
            <v>3188183</v>
          </cell>
          <cell r="B2519" t="str">
            <v>Šroub do dřeva se šestihr. hl....12400/8</v>
          </cell>
          <cell r="C2519">
            <v>7</v>
          </cell>
          <cell r="D2519">
            <v>100</v>
          </cell>
          <cell r="E2519" t="str">
            <v>KS</v>
          </cell>
          <cell r="F2519">
            <v>700</v>
          </cell>
        </row>
        <row r="2520">
          <cell r="A2520">
            <v>3188205</v>
          </cell>
          <cell r="B2520" t="str">
            <v>Šroub do dřeva se šestihr. hl....12400/8</v>
          </cell>
          <cell r="C2520">
            <v>11.06</v>
          </cell>
          <cell r="D2520">
            <v>100</v>
          </cell>
          <cell r="E2520" t="str">
            <v>KS</v>
          </cell>
          <cell r="F2520">
            <v>1106</v>
          </cell>
        </row>
        <row r="2521">
          <cell r="A2521">
            <v>3188256</v>
          </cell>
          <cell r="B2521" t="str">
            <v>Šroub do dřeva se šestihr. hl....12400/10</v>
          </cell>
          <cell r="C2521">
            <v>8.5299999999999994</v>
          </cell>
          <cell r="D2521">
            <v>100</v>
          </cell>
          <cell r="E2521" t="str">
            <v>KS</v>
          </cell>
          <cell r="F2521">
            <v>853</v>
          </cell>
        </row>
        <row r="2522">
          <cell r="A2522">
            <v>3188272</v>
          </cell>
          <cell r="B2522" t="str">
            <v>Šroub do dřeva se šestihr. hl....12400/10</v>
          </cell>
          <cell r="C2522">
            <v>9.81</v>
          </cell>
          <cell r="D2522">
            <v>100</v>
          </cell>
          <cell r="E2522" t="str">
            <v>KS</v>
          </cell>
          <cell r="F2522">
            <v>981</v>
          </cell>
        </row>
        <row r="2523">
          <cell r="A2523">
            <v>3188280</v>
          </cell>
          <cell r="B2523" t="str">
            <v>Šroub do dřeva se šestihr. hl....12400/10</v>
          </cell>
          <cell r="C2523">
            <v>10.92</v>
          </cell>
          <cell r="D2523">
            <v>100</v>
          </cell>
          <cell r="E2523" t="str">
            <v>KS</v>
          </cell>
          <cell r="F2523">
            <v>1092</v>
          </cell>
        </row>
        <row r="2524">
          <cell r="A2524">
            <v>3188361</v>
          </cell>
          <cell r="B2524" t="str">
            <v>Šroub do dřeva se šestihr. hl....12400/12</v>
          </cell>
          <cell r="C2524">
            <v>20.85</v>
          </cell>
          <cell r="D2524">
            <v>100</v>
          </cell>
          <cell r="E2524" t="str">
            <v>KS</v>
          </cell>
          <cell r="F2524">
            <v>2085</v>
          </cell>
        </row>
        <row r="2525">
          <cell r="A2525">
            <v>3188388</v>
          </cell>
          <cell r="B2525" t="str">
            <v>Šroub do dřeva se šestihr. hl....12400/12</v>
          </cell>
          <cell r="C2525">
            <v>24.25</v>
          </cell>
          <cell r="D2525">
            <v>100</v>
          </cell>
          <cell r="E2525" t="str">
            <v>KS</v>
          </cell>
          <cell r="F2525">
            <v>2425</v>
          </cell>
        </row>
        <row r="2526">
          <cell r="A2526">
            <v>3191230</v>
          </cell>
          <cell r="B2526" t="str">
            <v>Šroub Sprint...4760/4X35</v>
          </cell>
          <cell r="C2526">
            <v>0.96</v>
          </cell>
          <cell r="D2526">
            <v>100</v>
          </cell>
          <cell r="E2526" t="str">
            <v>KS</v>
          </cell>
          <cell r="F2526">
            <v>96</v>
          </cell>
        </row>
        <row r="2527">
          <cell r="A2527">
            <v>3191435</v>
          </cell>
          <cell r="B2527" t="str">
            <v>Šroub Sprint...4760/5X40</v>
          </cell>
          <cell r="C2527">
            <v>1.41</v>
          </cell>
          <cell r="D2527">
            <v>100</v>
          </cell>
          <cell r="E2527" t="str">
            <v>KS</v>
          </cell>
          <cell r="F2527">
            <v>141</v>
          </cell>
        </row>
        <row r="2528">
          <cell r="A2528">
            <v>3192113</v>
          </cell>
          <cell r="B2528" t="str">
            <v>Šroub Sprint...4759/3525</v>
          </cell>
          <cell r="C2528">
            <v>0.6</v>
          </cell>
          <cell r="D2528">
            <v>100</v>
          </cell>
          <cell r="E2528" t="str">
            <v>KS</v>
          </cell>
          <cell r="F2528">
            <v>60</v>
          </cell>
        </row>
        <row r="2529">
          <cell r="A2529">
            <v>3192121</v>
          </cell>
          <cell r="B2529" t="str">
            <v>Šroub Sprint...4759/3530</v>
          </cell>
          <cell r="C2529">
            <v>0.67</v>
          </cell>
          <cell r="D2529">
            <v>100</v>
          </cell>
          <cell r="E2529" t="str">
            <v>KS</v>
          </cell>
          <cell r="F2529">
            <v>67</v>
          </cell>
        </row>
        <row r="2530">
          <cell r="A2530">
            <v>3192148</v>
          </cell>
          <cell r="B2530" t="str">
            <v>Šroub Sprint...4759/3535</v>
          </cell>
          <cell r="C2530">
            <v>0.76</v>
          </cell>
          <cell r="D2530">
            <v>100</v>
          </cell>
          <cell r="E2530" t="str">
            <v>KS</v>
          </cell>
          <cell r="F2530">
            <v>76</v>
          </cell>
        </row>
        <row r="2531">
          <cell r="A2531">
            <v>3192156</v>
          </cell>
          <cell r="B2531" t="str">
            <v>Šroub Sprint...4759/3540</v>
          </cell>
          <cell r="C2531">
            <v>0.79</v>
          </cell>
          <cell r="D2531">
            <v>100</v>
          </cell>
          <cell r="E2531" t="str">
            <v>KS</v>
          </cell>
          <cell r="F2531">
            <v>79</v>
          </cell>
        </row>
        <row r="2532">
          <cell r="A2532">
            <v>3192164</v>
          </cell>
          <cell r="B2532" t="str">
            <v>Šroub Sprint...4759/3545</v>
          </cell>
          <cell r="C2532">
            <v>1.02</v>
          </cell>
          <cell r="D2532">
            <v>100</v>
          </cell>
          <cell r="E2532" t="str">
            <v>KS</v>
          </cell>
          <cell r="F2532">
            <v>102</v>
          </cell>
        </row>
        <row r="2533">
          <cell r="A2533">
            <v>3192172</v>
          </cell>
          <cell r="B2533" t="str">
            <v>Šroub Sprint...4759/3550</v>
          </cell>
          <cell r="C2533">
            <v>1.1299999999999999</v>
          </cell>
          <cell r="D2533">
            <v>100</v>
          </cell>
          <cell r="E2533" t="str">
            <v>KS</v>
          </cell>
          <cell r="F2533">
            <v>113</v>
          </cell>
        </row>
        <row r="2534">
          <cell r="A2534">
            <v>3192210</v>
          </cell>
          <cell r="B2534" t="str">
            <v>Šroub Sprint...4759/4X25</v>
          </cell>
          <cell r="C2534">
            <v>0.61</v>
          </cell>
          <cell r="D2534">
            <v>100</v>
          </cell>
          <cell r="E2534" t="str">
            <v>KS</v>
          </cell>
          <cell r="F2534">
            <v>61</v>
          </cell>
        </row>
        <row r="2535">
          <cell r="A2535">
            <v>3192229</v>
          </cell>
          <cell r="B2535" t="str">
            <v>Šroub Sprint...4759/4X30</v>
          </cell>
          <cell r="C2535">
            <v>0.77</v>
          </cell>
          <cell r="D2535">
            <v>100</v>
          </cell>
          <cell r="E2535" t="str">
            <v>KS</v>
          </cell>
          <cell r="F2535">
            <v>77</v>
          </cell>
        </row>
        <row r="2536">
          <cell r="A2536">
            <v>3192237</v>
          </cell>
          <cell r="B2536" t="str">
            <v>Šroub Sprint...4759/4X35</v>
          </cell>
          <cell r="C2536">
            <v>0.8</v>
          </cell>
          <cell r="D2536">
            <v>100</v>
          </cell>
          <cell r="E2536" t="str">
            <v>KS</v>
          </cell>
          <cell r="F2536">
            <v>80</v>
          </cell>
        </row>
        <row r="2537">
          <cell r="A2537">
            <v>3192245</v>
          </cell>
          <cell r="B2537" t="str">
            <v>Šroub Sprint...4759/4X40</v>
          </cell>
          <cell r="C2537">
            <v>0.96</v>
          </cell>
          <cell r="D2537">
            <v>100</v>
          </cell>
          <cell r="E2537" t="str">
            <v>KS</v>
          </cell>
          <cell r="F2537">
            <v>96</v>
          </cell>
        </row>
        <row r="2538">
          <cell r="A2538">
            <v>3192253</v>
          </cell>
          <cell r="B2538" t="str">
            <v>Šroub Sprint...4759/4X45</v>
          </cell>
          <cell r="C2538">
            <v>1.18</v>
          </cell>
          <cell r="D2538">
            <v>100</v>
          </cell>
          <cell r="E2538" t="str">
            <v>KS</v>
          </cell>
          <cell r="F2538">
            <v>118</v>
          </cell>
        </row>
        <row r="2539">
          <cell r="A2539">
            <v>3192261</v>
          </cell>
          <cell r="B2539" t="str">
            <v>Šroub Sprint...4759/4X50</v>
          </cell>
          <cell r="C2539">
            <v>1.26</v>
          </cell>
          <cell r="D2539">
            <v>100</v>
          </cell>
          <cell r="E2539" t="str">
            <v>KS</v>
          </cell>
          <cell r="F2539">
            <v>126</v>
          </cell>
        </row>
        <row r="2540">
          <cell r="A2540">
            <v>3192334</v>
          </cell>
          <cell r="B2540" t="str">
            <v>Šroub Sprint...4759/4530</v>
          </cell>
          <cell r="C2540">
            <v>1.26</v>
          </cell>
          <cell r="D2540">
            <v>100</v>
          </cell>
          <cell r="E2540" t="str">
            <v>KS</v>
          </cell>
          <cell r="F2540">
            <v>126</v>
          </cell>
        </row>
        <row r="2541">
          <cell r="A2541">
            <v>3192342</v>
          </cell>
          <cell r="B2541" t="str">
            <v>Šroub Sprint...4759/4535</v>
          </cell>
          <cell r="C2541">
            <v>1.26</v>
          </cell>
          <cell r="D2541">
            <v>100</v>
          </cell>
          <cell r="E2541" t="str">
            <v>KS</v>
          </cell>
          <cell r="F2541">
            <v>126</v>
          </cell>
        </row>
        <row r="2542">
          <cell r="A2542">
            <v>3192350</v>
          </cell>
          <cell r="B2542" t="str">
            <v>Šroub Sprint...4759/4540</v>
          </cell>
          <cell r="C2542">
            <v>1.26</v>
          </cell>
          <cell r="D2542">
            <v>100</v>
          </cell>
          <cell r="E2542" t="str">
            <v>KS</v>
          </cell>
          <cell r="F2542">
            <v>126</v>
          </cell>
        </row>
        <row r="2543">
          <cell r="A2543">
            <v>3192369</v>
          </cell>
          <cell r="B2543" t="str">
            <v>Šroub Sprint...4759/4545</v>
          </cell>
          <cell r="C2543">
            <v>1.24</v>
          </cell>
          <cell r="D2543">
            <v>100</v>
          </cell>
          <cell r="E2543" t="str">
            <v>KS</v>
          </cell>
          <cell r="F2543">
            <v>124</v>
          </cell>
        </row>
        <row r="2544">
          <cell r="A2544">
            <v>3192377</v>
          </cell>
          <cell r="B2544" t="str">
            <v>Šroub Sprint...4759/4550</v>
          </cell>
          <cell r="C2544">
            <v>1.4</v>
          </cell>
          <cell r="D2544">
            <v>100</v>
          </cell>
          <cell r="E2544" t="str">
            <v>KS</v>
          </cell>
          <cell r="F2544">
            <v>140</v>
          </cell>
        </row>
        <row r="2545">
          <cell r="A2545">
            <v>3192415</v>
          </cell>
          <cell r="B2545" t="str">
            <v>Šroub Sprint...4759/5X30</v>
          </cell>
          <cell r="C2545">
            <v>1.18</v>
          </cell>
          <cell r="D2545">
            <v>100</v>
          </cell>
          <cell r="E2545" t="str">
            <v>KS</v>
          </cell>
          <cell r="F2545">
            <v>118</v>
          </cell>
        </row>
        <row r="2546">
          <cell r="A2546">
            <v>3192423</v>
          </cell>
          <cell r="B2546" t="str">
            <v>Šroub Sprint...4759/5X35</v>
          </cell>
          <cell r="C2546">
            <v>1.26</v>
          </cell>
          <cell r="D2546">
            <v>100</v>
          </cell>
          <cell r="E2546" t="str">
            <v>KS</v>
          </cell>
          <cell r="F2546">
            <v>126</v>
          </cell>
        </row>
        <row r="2547">
          <cell r="A2547">
            <v>3192431</v>
          </cell>
          <cell r="B2547" t="str">
            <v>Šroub Sprint...4759/5X40</v>
          </cell>
          <cell r="C2547">
            <v>1.4</v>
          </cell>
          <cell r="D2547">
            <v>100</v>
          </cell>
          <cell r="E2547" t="str">
            <v>KS</v>
          </cell>
          <cell r="F2547">
            <v>140</v>
          </cell>
        </row>
        <row r="2548">
          <cell r="A2548">
            <v>3192458</v>
          </cell>
          <cell r="B2548" t="str">
            <v>Šroub Sprint...4759/5X45</v>
          </cell>
          <cell r="C2548">
            <v>1.59</v>
          </cell>
          <cell r="D2548">
            <v>100</v>
          </cell>
          <cell r="E2548" t="str">
            <v>KS</v>
          </cell>
          <cell r="F2548">
            <v>159</v>
          </cell>
        </row>
        <row r="2549">
          <cell r="A2549">
            <v>3192466</v>
          </cell>
          <cell r="B2549" t="str">
            <v>Šroub Sprint...4759/5X50</v>
          </cell>
          <cell r="C2549">
            <v>1.65</v>
          </cell>
          <cell r="D2549">
            <v>100</v>
          </cell>
          <cell r="E2549" t="str">
            <v>KS</v>
          </cell>
          <cell r="F2549">
            <v>165</v>
          </cell>
        </row>
        <row r="2550">
          <cell r="A2550">
            <v>3192628</v>
          </cell>
          <cell r="B2550" t="str">
            <v>Šroub Sprint...4759/6X40</v>
          </cell>
          <cell r="C2550">
            <v>2.42</v>
          </cell>
          <cell r="D2550">
            <v>100</v>
          </cell>
          <cell r="E2550" t="str">
            <v>KS</v>
          </cell>
          <cell r="F2550">
            <v>242</v>
          </cell>
        </row>
        <row r="2551">
          <cell r="A2551">
            <v>3192636</v>
          </cell>
          <cell r="B2551" t="str">
            <v>Šroub Sprint...4759/6X50</v>
          </cell>
          <cell r="C2551">
            <v>3.01</v>
          </cell>
          <cell r="D2551">
            <v>100</v>
          </cell>
          <cell r="E2551" t="str">
            <v>KS</v>
          </cell>
          <cell r="F2551">
            <v>301</v>
          </cell>
        </row>
        <row r="2552">
          <cell r="A2552">
            <v>3192644</v>
          </cell>
          <cell r="B2552" t="str">
            <v>Šroub Sprint...4759/6X60</v>
          </cell>
          <cell r="C2552">
            <v>3.42</v>
          </cell>
          <cell r="D2552">
            <v>100</v>
          </cell>
          <cell r="E2552" t="str">
            <v>KS</v>
          </cell>
          <cell r="F2552">
            <v>342</v>
          </cell>
        </row>
        <row r="2553">
          <cell r="A2553">
            <v>3195007</v>
          </cell>
          <cell r="B2553" t="str">
            <v>Šroub Golden Sprint...4758/3515</v>
          </cell>
          <cell r="C2553">
            <v>0.61</v>
          </cell>
          <cell r="D2553">
            <v>100</v>
          </cell>
          <cell r="E2553" t="str">
            <v>KS</v>
          </cell>
          <cell r="F2553">
            <v>61</v>
          </cell>
        </row>
        <row r="2554">
          <cell r="A2554">
            <v>3195015</v>
          </cell>
          <cell r="B2554" t="str">
            <v>Šroub Golden Sprint...4758/3520</v>
          </cell>
          <cell r="C2554">
            <v>0.67</v>
          </cell>
          <cell r="D2554">
            <v>100</v>
          </cell>
          <cell r="E2554" t="str">
            <v>KS</v>
          </cell>
          <cell r="F2554">
            <v>67</v>
          </cell>
        </row>
        <row r="2555">
          <cell r="A2555">
            <v>3195023</v>
          </cell>
          <cell r="B2555" t="str">
            <v>Šroub Golden Sprint...4758/3525</v>
          </cell>
          <cell r="C2555">
            <v>0.76</v>
          </cell>
          <cell r="D2555">
            <v>100</v>
          </cell>
          <cell r="E2555" t="str">
            <v>KS</v>
          </cell>
          <cell r="F2555">
            <v>76</v>
          </cell>
        </row>
        <row r="2556">
          <cell r="A2556">
            <v>3195031</v>
          </cell>
          <cell r="B2556" t="str">
            <v>Šroub Golden Sprint...4758/3530</v>
          </cell>
          <cell r="C2556">
            <v>0.76</v>
          </cell>
          <cell r="D2556">
            <v>100</v>
          </cell>
          <cell r="E2556" t="str">
            <v>KS</v>
          </cell>
          <cell r="F2556">
            <v>76</v>
          </cell>
        </row>
        <row r="2557">
          <cell r="A2557">
            <v>3195058</v>
          </cell>
          <cell r="B2557" t="str">
            <v>Šroub Golden Sprint...4758/3535</v>
          </cell>
          <cell r="C2557">
            <v>0.77</v>
          </cell>
          <cell r="D2557">
            <v>100</v>
          </cell>
          <cell r="E2557" t="str">
            <v>KS</v>
          </cell>
          <cell r="F2557">
            <v>77</v>
          </cell>
        </row>
        <row r="2558">
          <cell r="A2558">
            <v>3195066</v>
          </cell>
          <cell r="B2558" t="str">
            <v>Šroub Golden Sprint...4758/3540</v>
          </cell>
          <cell r="C2558">
            <v>0.8</v>
          </cell>
          <cell r="D2558">
            <v>100</v>
          </cell>
          <cell r="E2558" t="str">
            <v>KS</v>
          </cell>
          <cell r="F2558">
            <v>80</v>
          </cell>
        </row>
        <row r="2559">
          <cell r="A2559">
            <v>3195074</v>
          </cell>
          <cell r="B2559" t="str">
            <v>Šroub Golden Sprint...4758/3545</v>
          </cell>
          <cell r="C2559">
            <v>0.94</v>
          </cell>
          <cell r="D2559">
            <v>100</v>
          </cell>
          <cell r="E2559" t="str">
            <v>KS</v>
          </cell>
          <cell r="F2559">
            <v>94</v>
          </cell>
        </row>
        <row r="2560">
          <cell r="A2560">
            <v>3195082</v>
          </cell>
          <cell r="B2560" t="str">
            <v>Šroub Golden Sprint...4758/3550</v>
          </cell>
          <cell r="C2560">
            <v>1.08</v>
          </cell>
          <cell r="D2560">
            <v>100</v>
          </cell>
          <cell r="E2560" t="str">
            <v>KS</v>
          </cell>
          <cell r="F2560">
            <v>108</v>
          </cell>
        </row>
        <row r="2561">
          <cell r="A2561">
            <v>3195201</v>
          </cell>
          <cell r="B2561" t="str">
            <v>Šroub Golden Sprint...4758/4X15</v>
          </cell>
          <cell r="C2561">
            <v>0.76</v>
          </cell>
          <cell r="D2561">
            <v>100</v>
          </cell>
          <cell r="E2561" t="str">
            <v>KS</v>
          </cell>
          <cell r="F2561">
            <v>76</v>
          </cell>
        </row>
        <row r="2562">
          <cell r="A2562">
            <v>3195228</v>
          </cell>
          <cell r="B2562" t="str">
            <v>Šroub Golden Sprint...4758/4X20</v>
          </cell>
          <cell r="C2562">
            <v>0.76</v>
          </cell>
          <cell r="D2562">
            <v>100</v>
          </cell>
          <cell r="E2562" t="str">
            <v>KS</v>
          </cell>
          <cell r="F2562">
            <v>76</v>
          </cell>
        </row>
        <row r="2563">
          <cell r="A2563">
            <v>3195236</v>
          </cell>
          <cell r="B2563" t="str">
            <v>Šroub Golden Sprint...4758/4X25</v>
          </cell>
          <cell r="C2563">
            <v>0.79</v>
          </cell>
          <cell r="D2563">
            <v>100</v>
          </cell>
          <cell r="E2563" t="str">
            <v>KS</v>
          </cell>
          <cell r="F2563">
            <v>79</v>
          </cell>
        </row>
        <row r="2564">
          <cell r="A2564">
            <v>3195244</v>
          </cell>
          <cell r="B2564" t="str">
            <v>Šroub Golden Sprint...4758/4X30</v>
          </cell>
          <cell r="C2564">
            <v>0.92</v>
          </cell>
          <cell r="D2564">
            <v>100</v>
          </cell>
          <cell r="E2564" t="str">
            <v>KS</v>
          </cell>
          <cell r="F2564">
            <v>92</v>
          </cell>
        </row>
        <row r="2565">
          <cell r="A2565">
            <v>3195252</v>
          </cell>
          <cell r="B2565" t="str">
            <v>Šroub Golden Sprint...4758/4X35</v>
          </cell>
          <cell r="C2565">
            <v>0.92</v>
          </cell>
          <cell r="D2565">
            <v>100</v>
          </cell>
          <cell r="E2565" t="str">
            <v>KS</v>
          </cell>
          <cell r="F2565">
            <v>92</v>
          </cell>
        </row>
        <row r="2566">
          <cell r="A2566">
            <v>3195260</v>
          </cell>
          <cell r="B2566" t="str">
            <v>Šroub Golden Sprint...4758/4X40</v>
          </cell>
          <cell r="C2566">
            <v>1.08</v>
          </cell>
          <cell r="D2566">
            <v>100</v>
          </cell>
          <cell r="E2566" t="str">
            <v>KS</v>
          </cell>
          <cell r="F2566">
            <v>108</v>
          </cell>
        </row>
        <row r="2567">
          <cell r="A2567">
            <v>3195279</v>
          </cell>
          <cell r="B2567" t="str">
            <v>Šroub Golden Sprint...4758/4X45</v>
          </cell>
          <cell r="C2567">
            <v>1.18</v>
          </cell>
          <cell r="D2567">
            <v>100</v>
          </cell>
          <cell r="E2567" t="str">
            <v>KS</v>
          </cell>
          <cell r="F2567">
            <v>118</v>
          </cell>
        </row>
        <row r="2568">
          <cell r="A2568">
            <v>3195287</v>
          </cell>
          <cell r="B2568" t="str">
            <v>Šroub Golden Sprint...4758/4X50</v>
          </cell>
          <cell r="C2568">
            <v>1.31</v>
          </cell>
          <cell r="D2568">
            <v>100</v>
          </cell>
          <cell r="E2568" t="str">
            <v>KS</v>
          </cell>
          <cell r="F2568">
            <v>131</v>
          </cell>
        </row>
        <row r="2569">
          <cell r="A2569">
            <v>3195422</v>
          </cell>
          <cell r="B2569" t="str">
            <v>Šroub Golden Sprint...4758/4525</v>
          </cell>
          <cell r="C2569">
            <v>0.82</v>
          </cell>
          <cell r="D2569">
            <v>100</v>
          </cell>
          <cell r="E2569" t="str">
            <v>KS</v>
          </cell>
          <cell r="F2569">
            <v>82</v>
          </cell>
        </row>
        <row r="2570">
          <cell r="A2570">
            <v>3195430</v>
          </cell>
          <cell r="B2570" t="str">
            <v>Šroub Golden Sprint...4758/4530</v>
          </cell>
          <cell r="C2570">
            <v>0.93</v>
          </cell>
          <cell r="D2570">
            <v>100</v>
          </cell>
          <cell r="E2570" t="str">
            <v>KS</v>
          </cell>
          <cell r="F2570">
            <v>93</v>
          </cell>
        </row>
        <row r="2571">
          <cell r="A2571">
            <v>3195449</v>
          </cell>
          <cell r="B2571" t="str">
            <v>Šroub Golden Sprint...4758/4535</v>
          </cell>
          <cell r="C2571">
            <v>1.1200000000000001</v>
          </cell>
          <cell r="D2571">
            <v>100</v>
          </cell>
          <cell r="E2571" t="str">
            <v>KS</v>
          </cell>
          <cell r="F2571">
            <v>112</v>
          </cell>
        </row>
        <row r="2572">
          <cell r="A2572">
            <v>3195457</v>
          </cell>
          <cell r="B2572" t="str">
            <v>Šroub Golden Sprint...4758/4540</v>
          </cell>
          <cell r="C2572">
            <v>1.26</v>
          </cell>
          <cell r="D2572">
            <v>100</v>
          </cell>
          <cell r="E2572" t="str">
            <v>KS</v>
          </cell>
          <cell r="F2572">
            <v>126</v>
          </cell>
        </row>
        <row r="2573">
          <cell r="A2573">
            <v>3195465</v>
          </cell>
          <cell r="B2573" t="str">
            <v>Šroub Golden Sprint...4758/4545</v>
          </cell>
          <cell r="C2573">
            <v>1.35</v>
          </cell>
          <cell r="D2573">
            <v>100</v>
          </cell>
          <cell r="E2573" t="str">
            <v>KS</v>
          </cell>
          <cell r="F2573">
            <v>135</v>
          </cell>
        </row>
        <row r="2574">
          <cell r="A2574">
            <v>3195473</v>
          </cell>
          <cell r="B2574" t="str">
            <v>Šroub Golden Sprint...4758/4550</v>
          </cell>
          <cell r="C2574">
            <v>1.65</v>
          </cell>
          <cell r="D2574">
            <v>100</v>
          </cell>
          <cell r="E2574" t="str">
            <v>KS</v>
          </cell>
          <cell r="F2574">
            <v>165</v>
          </cell>
        </row>
        <row r="2575">
          <cell r="A2575">
            <v>3195635</v>
          </cell>
          <cell r="B2575" t="str">
            <v>Šroub Golden Sprint...4758/5X30</v>
          </cell>
          <cell r="C2575">
            <v>1.1000000000000001</v>
          </cell>
          <cell r="D2575">
            <v>100</v>
          </cell>
          <cell r="E2575" t="str">
            <v>KS</v>
          </cell>
          <cell r="F2575">
            <v>110</v>
          </cell>
        </row>
        <row r="2576">
          <cell r="A2576">
            <v>3195643</v>
          </cell>
          <cell r="B2576" t="str">
            <v>Šroub Golden Sprint...4758/5X35</v>
          </cell>
          <cell r="C2576">
            <v>1.26</v>
          </cell>
          <cell r="D2576">
            <v>100</v>
          </cell>
          <cell r="E2576" t="str">
            <v>KS</v>
          </cell>
          <cell r="F2576">
            <v>126</v>
          </cell>
        </row>
        <row r="2577">
          <cell r="A2577">
            <v>3195651</v>
          </cell>
          <cell r="B2577" t="str">
            <v>Šroub Golden Sprint...4758/5X40</v>
          </cell>
          <cell r="C2577">
            <v>1.5</v>
          </cell>
          <cell r="D2577">
            <v>100</v>
          </cell>
          <cell r="E2577" t="str">
            <v>KS</v>
          </cell>
          <cell r="F2577">
            <v>150</v>
          </cell>
        </row>
        <row r="2578">
          <cell r="A2578">
            <v>3195678</v>
          </cell>
          <cell r="B2578" t="str">
            <v>Šroub Golden Sprint...4758/5X45</v>
          </cell>
          <cell r="C2578">
            <v>1.65</v>
          </cell>
          <cell r="D2578">
            <v>100</v>
          </cell>
          <cell r="E2578" t="str">
            <v>KS</v>
          </cell>
          <cell r="F2578">
            <v>165</v>
          </cell>
        </row>
        <row r="2579">
          <cell r="A2579">
            <v>3195686</v>
          </cell>
          <cell r="B2579" t="str">
            <v>Šroub Golden Sprint...4758/5X50</v>
          </cell>
          <cell r="C2579">
            <v>1.85</v>
          </cell>
          <cell r="D2579">
            <v>100</v>
          </cell>
          <cell r="E2579" t="str">
            <v>KS</v>
          </cell>
          <cell r="F2579">
            <v>185</v>
          </cell>
        </row>
        <row r="2580">
          <cell r="A2580">
            <v>3195929</v>
          </cell>
          <cell r="B2580" t="str">
            <v>Šroub Golden Sprint...4758/6X40</v>
          </cell>
          <cell r="C2580">
            <v>2.21</v>
          </cell>
          <cell r="D2580">
            <v>100</v>
          </cell>
          <cell r="E2580" t="str">
            <v>KS</v>
          </cell>
          <cell r="F2580">
            <v>221</v>
          </cell>
        </row>
        <row r="2581">
          <cell r="A2581">
            <v>3195937</v>
          </cell>
          <cell r="B2581" t="str">
            <v>Šroub Golden Sprint...4758/6X50</v>
          </cell>
          <cell r="C2581">
            <v>2.83</v>
          </cell>
          <cell r="D2581">
            <v>100</v>
          </cell>
          <cell r="E2581" t="str">
            <v>KS</v>
          </cell>
          <cell r="F2581">
            <v>283</v>
          </cell>
        </row>
        <row r="2582">
          <cell r="A2582">
            <v>3195945</v>
          </cell>
          <cell r="B2582" t="str">
            <v>Šroub Golden Sprint...4758/6X60</v>
          </cell>
          <cell r="C2582">
            <v>3.15</v>
          </cell>
          <cell r="D2582">
            <v>100</v>
          </cell>
          <cell r="E2582" t="str">
            <v>KS</v>
          </cell>
          <cell r="F2582">
            <v>315</v>
          </cell>
        </row>
        <row r="2583">
          <cell r="A2583">
            <v>3198034</v>
          </cell>
          <cell r="B2583" t="str">
            <v>Šroub Golden Sprint...4758T4025</v>
          </cell>
          <cell r="C2583">
            <v>0.8</v>
          </cell>
          <cell r="D2583">
            <v>100</v>
          </cell>
          <cell r="E2583" t="str">
            <v>KS</v>
          </cell>
          <cell r="F2583">
            <v>80</v>
          </cell>
        </row>
        <row r="2584">
          <cell r="A2584">
            <v>3198036</v>
          </cell>
          <cell r="B2584" t="str">
            <v>Šroub Golden Sprint...4758T4030</v>
          </cell>
          <cell r="C2584">
            <v>0.91</v>
          </cell>
          <cell r="D2584">
            <v>100</v>
          </cell>
          <cell r="E2584" t="str">
            <v>KS</v>
          </cell>
          <cell r="F2584">
            <v>91</v>
          </cell>
        </row>
        <row r="2585">
          <cell r="A2585">
            <v>3198040</v>
          </cell>
          <cell r="B2585" t="str">
            <v>Šroub Golden Sprint...4758T4040</v>
          </cell>
          <cell r="C2585">
            <v>1.1100000000000001</v>
          </cell>
          <cell r="D2585">
            <v>100</v>
          </cell>
          <cell r="E2585" t="str">
            <v>KS</v>
          </cell>
          <cell r="F2585">
            <v>111</v>
          </cell>
        </row>
        <row r="2586">
          <cell r="A2586">
            <v>3198042</v>
          </cell>
          <cell r="B2586" t="str">
            <v>Šroub Golden Sprint...4758T4045</v>
          </cell>
          <cell r="C2586">
            <v>1.27</v>
          </cell>
          <cell r="D2586">
            <v>100</v>
          </cell>
          <cell r="E2586" t="str">
            <v>KS</v>
          </cell>
          <cell r="F2586">
            <v>127</v>
          </cell>
        </row>
        <row r="2587">
          <cell r="A2587">
            <v>3198044</v>
          </cell>
          <cell r="B2587" t="str">
            <v>Šroub Golden Sprint...4758T4050</v>
          </cell>
          <cell r="C2587">
            <v>1.29</v>
          </cell>
          <cell r="D2587">
            <v>100</v>
          </cell>
          <cell r="E2587" t="str">
            <v>KS</v>
          </cell>
          <cell r="F2587">
            <v>129</v>
          </cell>
        </row>
        <row r="2588">
          <cell r="A2588">
            <v>3198054</v>
          </cell>
          <cell r="B2588" t="str">
            <v>Šroub Golden Sprint...4758T4530</v>
          </cell>
          <cell r="C2588">
            <v>1.06</v>
          </cell>
          <cell r="D2588">
            <v>100</v>
          </cell>
          <cell r="E2588" t="str">
            <v>KS</v>
          </cell>
          <cell r="F2588">
            <v>106</v>
          </cell>
        </row>
        <row r="2589">
          <cell r="A2589">
            <v>3198056</v>
          </cell>
          <cell r="B2589" t="str">
            <v>Šroub Golden Sprint...4758T4535</v>
          </cell>
          <cell r="C2589">
            <v>1.1299999999999999</v>
          </cell>
          <cell r="D2589">
            <v>100</v>
          </cell>
          <cell r="E2589" t="str">
            <v>KS</v>
          </cell>
          <cell r="F2589">
            <v>113</v>
          </cell>
        </row>
        <row r="2590">
          <cell r="A2590">
            <v>3198058</v>
          </cell>
          <cell r="B2590" t="str">
            <v>Šroub Golden Sprint...4758T4540</v>
          </cell>
          <cell r="C2590">
            <v>1.23</v>
          </cell>
          <cell r="D2590">
            <v>100</v>
          </cell>
          <cell r="E2590" t="str">
            <v>KS</v>
          </cell>
          <cell r="F2590">
            <v>123</v>
          </cell>
        </row>
        <row r="2591">
          <cell r="A2591">
            <v>3198060</v>
          </cell>
          <cell r="B2591" t="str">
            <v>Šroub Golden Sprint...4758T4545</v>
          </cell>
          <cell r="C2591">
            <v>1.32</v>
          </cell>
          <cell r="D2591">
            <v>100</v>
          </cell>
          <cell r="E2591" t="str">
            <v>KS</v>
          </cell>
          <cell r="F2591">
            <v>132</v>
          </cell>
        </row>
        <row r="2592">
          <cell r="A2592">
            <v>3198062</v>
          </cell>
          <cell r="B2592" t="str">
            <v>Šroub Golden Sprint...4758T4550</v>
          </cell>
          <cell r="C2592">
            <v>1.39</v>
          </cell>
          <cell r="D2592">
            <v>100</v>
          </cell>
          <cell r="E2592" t="str">
            <v>KS</v>
          </cell>
          <cell r="F2592">
            <v>139</v>
          </cell>
        </row>
        <row r="2593">
          <cell r="A2593">
            <v>3198280</v>
          </cell>
          <cell r="B2593" t="str">
            <v>Šroub Sprint...4759T5040</v>
          </cell>
          <cell r="C2593">
            <v>1.37</v>
          </cell>
          <cell r="D2593">
            <v>100</v>
          </cell>
          <cell r="E2593" t="str">
            <v>KS</v>
          </cell>
          <cell r="F2593">
            <v>137</v>
          </cell>
        </row>
        <row r="2594">
          <cell r="A2594">
            <v>3341046</v>
          </cell>
          <cell r="B2594" t="str">
            <v>Háček...1101/40</v>
          </cell>
          <cell r="C2594">
            <v>0.57999999999999996</v>
          </cell>
          <cell r="D2594">
            <v>100</v>
          </cell>
          <cell r="E2594" t="str">
            <v>KS</v>
          </cell>
          <cell r="F2594">
            <v>58</v>
          </cell>
        </row>
        <row r="2595">
          <cell r="A2595">
            <v>3341054</v>
          </cell>
          <cell r="B2595" t="str">
            <v>Háček...1101/50</v>
          </cell>
          <cell r="C2595">
            <v>0.67</v>
          </cell>
          <cell r="D2595">
            <v>100</v>
          </cell>
          <cell r="E2595" t="str">
            <v>KS</v>
          </cell>
          <cell r="F2595">
            <v>67</v>
          </cell>
        </row>
        <row r="2596">
          <cell r="A2596">
            <v>3341062</v>
          </cell>
          <cell r="B2596" t="str">
            <v>Háček...1101/60</v>
          </cell>
          <cell r="C2596">
            <v>0.72</v>
          </cell>
          <cell r="D2596">
            <v>100</v>
          </cell>
          <cell r="E2596" t="str">
            <v>KS</v>
          </cell>
          <cell r="F2596">
            <v>72</v>
          </cell>
        </row>
        <row r="2597">
          <cell r="A2597">
            <v>3341070</v>
          </cell>
          <cell r="B2597" t="str">
            <v>Háček...1101/70</v>
          </cell>
          <cell r="C2597">
            <v>0.77</v>
          </cell>
          <cell r="D2597">
            <v>100</v>
          </cell>
          <cell r="E2597" t="str">
            <v>KS</v>
          </cell>
          <cell r="F2597">
            <v>77</v>
          </cell>
        </row>
        <row r="2598">
          <cell r="A2598">
            <v>3341496</v>
          </cell>
          <cell r="B2598" t="str">
            <v>Háček...1101/50</v>
          </cell>
          <cell r="C2598">
            <v>0.67</v>
          </cell>
          <cell r="D2598">
            <v>100</v>
          </cell>
          <cell r="E2598" t="str">
            <v>KS</v>
          </cell>
          <cell r="F2598">
            <v>67</v>
          </cell>
        </row>
        <row r="2599">
          <cell r="A2599">
            <v>3341607</v>
          </cell>
          <cell r="B2599" t="str">
            <v>Háček...1101/60</v>
          </cell>
          <cell r="C2599">
            <v>0.75</v>
          </cell>
          <cell r="D2599">
            <v>100</v>
          </cell>
          <cell r="E2599" t="str">
            <v>KS</v>
          </cell>
          <cell r="F2599">
            <v>75</v>
          </cell>
        </row>
        <row r="2600">
          <cell r="A2600">
            <v>3341704</v>
          </cell>
          <cell r="B2600" t="str">
            <v>Háček...1101/70</v>
          </cell>
          <cell r="C2600">
            <v>0.88</v>
          </cell>
          <cell r="D2600">
            <v>100</v>
          </cell>
          <cell r="E2600" t="str">
            <v>KS</v>
          </cell>
          <cell r="F2600">
            <v>88</v>
          </cell>
        </row>
        <row r="2601">
          <cell r="A2601">
            <v>3341801</v>
          </cell>
          <cell r="B2601" t="str">
            <v>Háček...1101/80</v>
          </cell>
          <cell r="C2601">
            <v>1.1399999999999999</v>
          </cell>
          <cell r="D2601">
            <v>100</v>
          </cell>
          <cell r="E2601" t="str">
            <v>KS</v>
          </cell>
          <cell r="F2601">
            <v>114</v>
          </cell>
        </row>
        <row r="2602">
          <cell r="A2602">
            <v>3341992</v>
          </cell>
          <cell r="B2602" t="str">
            <v>Háček...1101/100</v>
          </cell>
          <cell r="C2602">
            <v>1.26</v>
          </cell>
          <cell r="D2602">
            <v>100</v>
          </cell>
          <cell r="E2602" t="str">
            <v>KS</v>
          </cell>
          <cell r="F2602">
            <v>126</v>
          </cell>
        </row>
        <row r="2603">
          <cell r="A2603">
            <v>3342042</v>
          </cell>
          <cell r="B2603" t="str">
            <v>Háček...1101/40VZ</v>
          </cell>
          <cell r="C2603">
            <v>0.72</v>
          </cell>
          <cell r="D2603">
            <v>100</v>
          </cell>
          <cell r="E2603" t="str">
            <v>KS</v>
          </cell>
          <cell r="F2603">
            <v>72</v>
          </cell>
        </row>
        <row r="2604">
          <cell r="A2604">
            <v>3342050</v>
          </cell>
          <cell r="B2604" t="str">
            <v>Háček...1101/50VZ</v>
          </cell>
          <cell r="C2604">
            <v>0.68</v>
          </cell>
          <cell r="D2604">
            <v>100</v>
          </cell>
          <cell r="E2604" t="str">
            <v>KS</v>
          </cell>
          <cell r="F2604">
            <v>68</v>
          </cell>
        </row>
        <row r="2605">
          <cell r="A2605">
            <v>3342069</v>
          </cell>
          <cell r="B2605" t="str">
            <v>Háček...1101/60VZ</v>
          </cell>
          <cell r="C2605">
            <v>0.77</v>
          </cell>
          <cell r="D2605">
            <v>100</v>
          </cell>
          <cell r="E2605" t="str">
            <v>KS</v>
          </cell>
          <cell r="F2605">
            <v>77</v>
          </cell>
        </row>
        <row r="2606">
          <cell r="A2606">
            <v>3342077</v>
          </cell>
          <cell r="B2606" t="str">
            <v>Háček...1101/70VZ</v>
          </cell>
          <cell r="C2606">
            <v>0.89</v>
          </cell>
          <cell r="D2606">
            <v>100</v>
          </cell>
          <cell r="E2606" t="str">
            <v>KS</v>
          </cell>
          <cell r="F2606">
            <v>89</v>
          </cell>
        </row>
        <row r="2607">
          <cell r="A2607">
            <v>3342506</v>
          </cell>
          <cell r="B2607" t="str">
            <v>Háček...1101/50VZ</v>
          </cell>
          <cell r="C2607">
            <v>0.9</v>
          </cell>
          <cell r="D2607">
            <v>100</v>
          </cell>
          <cell r="E2607" t="str">
            <v>KS</v>
          </cell>
          <cell r="F2607">
            <v>90</v>
          </cell>
        </row>
        <row r="2608">
          <cell r="A2608">
            <v>3342603</v>
          </cell>
          <cell r="B2608" t="str">
            <v>Háček...1101/60VZ</v>
          </cell>
          <cell r="C2608">
            <v>1.05</v>
          </cell>
          <cell r="D2608">
            <v>100</v>
          </cell>
          <cell r="E2608" t="str">
            <v>KS</v>
          </cell>
          <cell r="F2608">
            <v>105</v>
          </cell>
        </row>
        <row r="2609">
          <cell r="A2609">
            <v>3342700</v>
          </cell>
          <cell r="B2609" t="str">
            <v>Háček...1101/70VZ</v>
          </cell>
          <cell r="C2609">
            <v>1.06</v>
          </cell>
          <cell r="D2609">
            <v>100</v>
          </cell>
          <cell r="E2609" t="str">
            <v>KS</v>
          </cell>
          <cell r="F2609">
            <v>106</v>
          </cell>
        </row>
        <row r="2610">
          <cell r="A2610">
            <v>3353168</v>
          </cell>
          <cell r="B2610" t="str">
            <v>Ocelový hřebík...362/16</v>
          </cell>
          <cell r="C2610">
            <v>0.31</v>
          </cell>
          <cell r="D2610">
            <v>100</v>
          </cell>
          <cell r="E2610" t="str">
            <v>KS</v>
          </cell>
          <cell r="F2610">
            <v>31</v>
          </cell>
        </row>
        <row r="2611">
          <cell r="A2611">
            <v>3353184</v>
          </cell>
          <cell r="B2611" t="str">
            <v>Ocelový hřebík...362/18</v>
          </cell>
          <cell r="C2611">
            <v>0.31</v>
          </cell>
          <cell r="D2611">
            <v>100</v>
          </cell>
          <cell r="E2611" t="str">
            <v>KS</v>
          </cell>
          <cell r="F2611">
            <v>31</v>
          </cell>
        </row>
        <row r="2612">
          <cell r="A2612">
            <v>3353230</v>
          </cell>
          <cell r="B2612" t="str">
            <v>Ocelový hřebík...362/23</v>
          </cell>
          <cell r="C2612">
            <v>0.31</v>
          </cell>
          <cell r="D2612">
            <v>100</v>
          </cell>
          <cell r="E2612" t="str">
            <v>KS</v>
          </cell>
          <cell r="F2612">
            <v>31</v>
          </cell>
        </row>
        <row r="2613">
          <cell r="A2613">
            <v>3353303</v>
          </cell>
          <cell r="B2613" t="str">
            <v>Ocelový hřebík...362/30</v>
          </cell>
          <cell r="C2613">
            <v>0.33</v>
          </cell>
          <cell r="D2613">
            <v>100</v>
          </cell>
          <cell r="E2613" t="str">
            <v>KS</v>
          </cell>
          <cell r="F2613">
            <v>33</v>
          </cell>
        </row>
        <row r="2614">
          <cell r="A2614">
            <v>3353400</v>
          </cell>
          <cell r="B2614" t="str">
            <v>Ocelový hřebík...362/40</v>
          </cell>
          <cell r="C2614">
            <v>0.39</v>
          </cell>
          <cell r="D2614">
            <v>100</v>
          </cell>
          <cell r="E2614" t="str">
            <v>KS</v>
          </cell>
          <cell r="F2614">
            <v>39</v>
          </cell>
        </row>
        <row r="2615">
          <cell r="A2615">
            <v>3353508</v>
          </cell>
          <cell r="B2615" t="str">
            <v>Ocelový hřebík...362/50</v>
          </cell>
          <cell r="C2615">
            <v>0.5</v>
          </cell>
          <cell r="D2615">
            <v>100</v>
          </cell>
          <cell r="E2615" t="str">
            <v>KS</v>
          </cell>
          <cell r="F2615">
            <v>50</v>
          </cell>
        </row>
        <row r="2616">
          <cell r="A2616">
            <v>3353605</v>
          </cell>
          <cell r="B2616" t="str">
            <v>Ocelový hřebík...362/60</v>
          </cell>
          <cell r="C2616">
            <v>0.56999999999999995</v>
          </cell>
          <cell r="D2616">
            <v>100</v>
          </cell>
          <cell r="E2616" t="str">
            <v>KS</v>
          </cell>
          <cell r="F2616">
            <v>57</v>
          </cell>
        </row>
        <row r="2617">
          <cell r="A2617">
            <v>3354164</v>
          </cell>
          <cell r="B2617" t="str">
            <v>Ocelový hřebík...362/16VZ</v>
          </cell>
          <cell r="C2617">
            <v>0.26</v>
          </cell>
          <cell r="D2617">
            <v>100</v>
          </cell>
          <cell r="E2617" t="str">
            <v>KS</v>
          </cell>
          <cell r="F2617">
            <v>26</v>
          </cell>
        </row>
        <row r="2618">
          <cell r="A2618">
            <v>3354237</v>
          </cell>
          <cell r="B2618" t="str">
            <v>Ocelový hřebík...362/23VZ</v>
          </cell>
          <cell r="C2618">
            <v>0.31</v>
          </cell>
          <cell r="D2618">
            <v>100</v>
          </cell>
          <cell r="E2618" t="str">
            <v>KS</v>
          </cell>
          <cell r="F2618">
            <v>31</v>
          </cell>
        </row>
        <row r="2619">
          <cell r="A2619">
            <v>3354296</v>
          </cell>
          <cell r="B2619" t="str">
            <v>Ocelový hřebík...362/30VZ</v>
          </cell>
          <cell r="C2619">
            <v>0.43</v>
          </cell>
          <cell r="D2619">
            <v>100</v>
          </cell>
          <cell r="E2619" t="str">
            <v>KS</v>
          </cell>
          <cell r="F2619">
            <v>43</v>
          </cell>
        </row>
        <row r="2620">
          <cell r="A2620">
            <v>3354407</v>
          </cell>
          <cell r="B2620" t="str">
            <v>Ocelový hřebík...362/40VZ</v>
          </cell>
          <cell r="C2620">
            <v>0.38</v>
          </cell>
          <cell r="D2620">
            <v>100</v>
          </cell>
          <cell r="E2620" t="str">
            <v>KS</v>
          </cell>
          <cell r="F2620">
            <v>38</v>
          </cell>
        </row>
        <row r="2621">
          <cell r="A2621">
            <v>3360121</v>
          </cell>
          <cell r="B2621" t="str">
            <v>Ocelový hřebík Impu...500/12</v>
          </cell>
          <cell r="C2621">
            <v>0.35</v>
          </cell>
          <cell r="D2621">
            <v>100</v>
          </cell>
          <cell r="E2621" t="str">
            <v>KS</v>
          </cell>
          <cell r="F2621">
            <v>35</v>
          </cell>
        </row>
        <row r="2622">
          <cell r="A2622">
            <v>3360164</v>
          </cell>
          <cell r="B2622" t="str">
            <v>Ocelový hřebík Impu...500/16</v>
          </cell>
          <cell r="C2622">
            <v>0.36</v>
          </cell>
          <cell r="D2622">
            <v>100</v>
          </cell>
          <cell r="E2622" t="str">
            <v>KS</v>
          </cell>
          <cell r="F2622">
            <v>36</v>
          </cell>
        </row>
        <row r="2623">
          <cell r="A2623">
            <v>3360237</v>
          </cell>
          <cell r="B2623" t="str">
            <v>Ocelový hřebík Impu...500/23</v>
          </cell>
          <cell r="C2623">
            <v>0.4</v>
          </cell>
          <cell r="D2623">
            <v>100</v>
          </cell>
          <cell r="E2623" t="str">
            <v>KS</v>
          </cell>
          <cell r="F2623">
            <v>40</v>
          </cell>
        </row>
        <row r="2624">
          <cell r="A2624">
            <v>3360296</v>
          </cell>
          <cell r="B2624" t="str">
            <v>Ocelový hřebík Impu...500/30</v>
          </cell>
          <cell r="C2624">
            <v>0.42</v>
          </cell>
          <cell r="D2624">
            <v>100</v>
          </cell>
          <cell r="E2624" t="str">
            <v>KS</v>
          </cell>
          <cell r="F2624">
            <v>42</v>
          </cell>
        </row>
        <row r="2625">
          <cell r="A2625">
            <v>3360407</v>
          </cell>
          <cell r="B2625" t="str">
            <v>Ocelový hřebík Impu...500/40</v>
          </cell>
          <cell r="C2625">
            <v>0.46</v>
          </cell>
          <cell r="D2625">
            <v>100</v>
          </cell>
          <cell r="E2625" t="str">
            <v>KS</v>
          </cell>
          <cell r="F2625">
            <v>46</v>
          </cell>
        </row>
        <row r="2626">
          <cell r="A2626">
            <v>3360504</v>
          </cell>
          <cell r="B2626" t="str">
            <v>Ocelový hřebík Impu...500/50</v>
          </cell>
          <cell r="C2626">
            <v>0.68</v>
          </cell>
          <cell r="D2626">
            <v>100</v>
          </cell>
          <cell r="E2626" t="str">
            <v>KS</v>
          </cell>
          <cell r="F2626">
            <v>68</v>
          </cell>
        </row>
        <row r="2627">
          <cell r="A2627">
            <v>3360601</v>
          </cell>
          <cell r="B2627" t="str">
            <v>Ocelový hřebík Impu...500/60</v>
          </cell>
          <cell r="C2627">
            <v>0.76</v>
          </cell>
          <cell r="D2627">
            <v>100</v>
          </cell>
          <cell r="E2627" t="str">
            <v>KS</v>
          </cell>
          <cell r="F2627">
            <v>76</v>
          </cell>
        </row>
        <row r="2628">
          <cell r="A2628">
            <v>3361128</v>
          </cell>
          <cell r="B2628" t="str">
            <v>Ocelový hřebík Impu...500/Z/12</v>
          </cell>
          <cell r="C2628">
            <v>0.35</v>
          </cell>
          <cell r="D2628">
            <v>100</v>
          </cell>
          <cell r="E2628" t="str">
            <v>KS</v>
          </cell>
          <cell r="F2628">
            <v>35</v>
          </cell>
        </row>
        <row r="2629">
          <cell r="A2629">
            <v>3361160</v>
          </cell>
          <cell r="B2629" t="str">
            <v>Ocelový hřebík Impu...500/Z/16</v>
          </cell>
          <cell r="C2629">
            <v>0.37</v>
          </cell>
          <cell r="D2629">
            <v>100</v>
          </cell>
          <cell r="E2629" t="str">
            <v>KS</v>
          </cell>
          <cell r="F2629">
            <v>37</v>
          </cell>
        </row>
        <row r="2630">
          <cell r="A2630">
            <v>3361233</v>
          </cell>
          <cell r="B2630" t="str">
            <v>Ocelový hřebík Impu...500/Z/23</v>
          </cell>
          <cell r="C2630">
            <v>0.38</v>
          </cell>
          <cell r="D2630">
            <v>100</v>
          </cell>
          <cell r="E2630" t="str">
            <v>KS</v>
          </cell>
          <cell r="F2630">
            <v>38</v>
          </cell>
        </row>
        <row r="2631">
          <cell r="A2631">
            <v>3361306</v>
          </cell>
          <cell r="B2631" t="str">
            <v>Ocelový hřebík Impu...500/Z/30</v>
          </cell>
          <cell r="C2631">
            <v>0.48</v>
          </cell>
          <cell r="D2631">
            <v>100</v>
          </cell>
          <cell r="E2631" t="str">
            <v>KS</v>
          </cell>
          <cell r="F2631">
            <v>48</v>
          </cell>
        </row>
        <row r="2632">
          <cell r="A2632">
            <v>3361403</v>
          </cell>
          <cell r="B2632" t="str">
            <v>Ocelový hřebík Impu...500/Z/40</v>
          </cell>
          <cell r="C2632">
            <v>0.47</v>
          </cell>
          <cell r="D2632">
            <v>100</v>
          </cell>
          <cell r="E2632" t="str">
            <v>KS</v>
          </cell>
          <cell r="F2632">
            <v>47</v>
          </cell>
        </row>
        <row r="2633">
          <cell r="A2633">
            <v>3366111</v>
          </cell>
          <cell r="B2633" t="str">
            <v>Jehla Siko...511/12</v>
          </cell>
          <cell r="C2633">
            <v>0.4</v>
          </cell>
          <cell r="D2633">
            <v>100</v>
          </cell>
          <cell r="E2633" t="str">
            <v>KS</v>
          </cell>
          <cell r="F2633">
            <v>40</v>
          </cell>
        </row>
        <row r="2634">
          <cell r="A2634">
            <v>3366162</v>
          </cell>
          <cell r="B2634" t="str">
            <v>Jehla Siko...511/16</v>
          </cell>
          <cell r="C2634">
            <v>0.4</v>
          </cell>
          <cell r="D2634">
            <v>100</v>
          </cell>
          <cell r="E2634" t="str">
            <v>KS</v>
          </cell>
          <cell r="F2634">
            <v>40</v>
          </cell>
        </row>
        <row r="2635">
          <cell r="A2635">
            <v>3366235</v>
          </cell>
          <cell r="B2635" t="str">
            <v>Jehla Siko...511/23</v>
          </cell>
          <cell r="C2635">
            <v>0.4</v>
          </cell>
          <cell r="D2635">
            <v>100</v>
          </cell>
          <cell r="E2635" t="str">
            <v>KS</v>
          </cell>
          <cell r="F2635">
            <v>40</v>
          </cell>
        </row>
        <row r="2636">
          <cell r="A2636">
            <v>3366308</v>
          </cell>
          <cell r="B2636" t="str">
            <v>Jehla Siko...511/30</v>
          </cell>
          <cell r="C2636">
            <v>0.45</v>
          </cell>
          <cell r="D2636">
            <v>100</v>
          </cell>
          <cell r="E2636" t="str">
            <v>KS</v>
          </cell>
          <cell r="F2636">
            <v>45</v>
          </cell>
        </row>
        <row r="2637">
          <cell r="A2637">
            <v>3366405</v>
          </cell>
          <cell r="B2637" t="str">
            <v>Jehla Siko...511/40</v>
          </cell>
          <cell r="C2637">
            <v>0.5</v>
          </cell>
          <cell r="D2637">
            <v>100</v>
          </cell>
          <cell r="E2637" t="str">
            <v>KS</v>
          </cell>
          <cell r="F2637">
            <v>50</v>
          </cell>
        </row>
        <row r="2638">
          <cell r="A2638">
            <v>3366502</v>
          </cell>
          <cell r="B2638" t="str">
            <v>Jehla Siko...511/50</v>
          </cell>
          <cell r="C2638">
            <v>0.7</v>
          </cell>
          <cell r="D2638">
            <v>100</v>
          </cell>
          <cell r="E2638" t="str">
            <v>KS</v>
          </cell>
          <cell r="F2638">
            <v>70</v>
          </cell>
        </row>
        <row r="2639">
          <cell r="A2639">
            <v>3367126</v>
          </cell>
          <cell r="B2639" t="str">
            <v>Jehla Siko...511Z/12</v>
          </cell>
          <cell r="C2639">
            <v>0.38</v>
          </cell>
          <cell r="D2639">
            <v>100</v>
          </cell>
          <cell r="E2639" t="str">
            <v>KS</v>
          </cell>
          <cell r="F2639">
            <v>38</v>
          </cell>
        </row>
        <row r="2640">
          <cell r="A2640">
            <v>3367169</v>
          </cell>
          <cell r="B2640" t="str">
            <v>Jehla Siko...511Z/16</v>
          </cell>
          <cell r="C2640">
            <v>0.4</v>
          </cell>
          <cell r="D2640">
            <v>100</v>
          </cell>
          <cell r="E2640" t="str">
            <v>KS</v>
          </cell>
          <cell r="F2640">
            <v>40</v>
          </cell>
        </row>
        <row r="2641">
          <cell r="A2641">
            <v>3367231</v>
          </cell>
          <cell r="B2641" t="str">
            <v>Jehla Siko...511Z/23</v>
          </cell>
          <cell r="C2641">
            <v>0.4</v>
          </cell>
          <cell r="D2641">
            <v>100</v>
          </cell>
          <cell r="E2641" t="str">
            <v>KS</v>
          </cell>
          <cell r="F2641">
            <v>40</v>
          </cell>
        </row>
        <row r="2642">
          <cell r="A2642">
            <v>3367304</v>
          </cell>
          <cell r="B2642" t="str">
            <v>Jehla Siko...511Z/30</v>
          </cell>
          <cell r="C2642">
            <v>0.45</v>
          </cell>
          <cell r="D2642">
            <v>100</v>
          </cell>
          <cell r="E2642" t="str">
            <v>KS</v>
          </cell>
          <cell r="F2642">
            <v>45</v>
          </cell>
        </row>
        <row r="2643">
          <cell r="A2643">
            <v>3367401</v>
          </cell>
          <cell r="B2643" t="str">
            <v>Jehla Siko...511Z/40</v>
          </cell>
          <cell r="C2643">
            <v>0.56999999999999995</v>
          </cell>
          <cell r="D2643">
            <v>100</v>
          </cell>
          <cell r="E2643" t="str">
            <v>KS</v>
          </cell>
          <cell r="F2643">
            <v>57</v>
          </cell>
        </row>
        <row r="2644">
          <cell r="A2644">
            <v>3369003</v>
          </cell>
          <cell r="B2644" t="str">
            <v>Hřebík pro Nagel-Fix...1996/N 25</v>
          </cell>
          <cell r="C2644">
            <v>0.97</v>
          </cell>
          <cell r="D2644">
            <v>100</v>
          </cell>
          <cell r="E2644" t="str">
            <v>KS</v>
          </cell>
          <cell r="F2644">
            <v>97</v>
          </cell>
        </row>
        <row r="2645">
          <cell r="A2645">
            <v>3369005</v>
          </cell>
          <cell r="B2645" t="str">
            <v>Hřebík pro Nagel-Fix...1996/N 40</v>
          </cell>
          <cell r="C2645">
            <v>1.59</v>
          </cell>
          <cell r="D2645">
            <v>100</v>
          </cell>
          <cell r="E2645" t="str">
            <v>KS</v>
          </cell>
          <cell r="F2645">
            <v>159</v>
          </cell>
        </row>
        <row r="2646">
          <cell r="A2646">
            <v>3397068</v>
          </cell>
          <cell r="B2646" t="str">
            <v>Šestihranná matice...934/M6 VA</v>
          </cell>
          <cell r="C2646">
            <v>1.75</v>
          </cell>
          <cell r="D2646">
            <v>100</v>
          </cell>
          <cell r="E2646" t="str">
            <v>KS</v>
          </cell>
          <cell r="F2646">
            <v>175</v>
          </cell>
        </row>
        <row r="2647">
          <cell r="A2647">
            <v>3397084</v>
          </cell>
          <cell r="B2647" t="str">
            <v>Šestihranná matice...934/M8 VA</v>
          </cell>
          <cell r="C2647">
            <v>3.27</v>
          </cell>
          <cell r="D2647">
            <v>100</v>
          </cell>
          <cell r="E2647" t="str">
            <v>KS</v>
          </cell>
          <cell r="F2647">
            <v>327</v>
          </cell>
        </row>
        <row r="2648">
          <cell r="A2648">
            <v>3397106</v>
          </cell>
          <cell r="B2648" t="str">
            <v>Šestihranná matice...934/M10VA</v>
          </cell>
          <cell r="C2648">
            <v>6.04</v>
          </cell>
          <cell r="D2648">
            <v>100</v>
          </cell>
          <cell r="E2648" t="str">
            <v>KS</v>
          </cell>
          <cell r="F2648">
            <v>604</v>
          </cell>
        </row>
        <row r="2649">
          <cell r="A2649">
            <v>3397114</v>
          </cell>
          <cell r="B2649" t="str">
            <v>Šestihranná matice...934/M12VA</v>
          </cell>
          <cell r="C2649">
            <v>8.9499999999999993</v>
          </cell>
          <cell r="D2649">
            <v>100</v>
          </cell>
          <cell r="E2649" t="str">
            <v>KS</v>
          </cell>
          <cell r="F2649">
            <v>895</v>
          </cell>
        </row>
        <row r="2650">
          <cell r="A2650">
            <v>3400042</v>
          </cell>
          <cell r="B2650" t="str">
            <v>Šestihranná matice...DIN934M4</v>
          </cell>
          <cell r="C2650">
            <v>0.68</v>
          </cell>
          <cell r="D2650">
            <v>100</v>
          </cell>
          <cell r="E2650" t="str">
            <v>KS</v>
          </cell>
          <cell r="F2650">
            <v>68</v>
          </cell>
        </row>
        <row r="2651">
          <cell r="A2651">
            <v>3400050</v>
          </cell>
          <cell r="B2651" t="str">
            <v>Šestihranná matice...DIN934M5</v>
          </cell>
          <cell r="C2651">
            <v>0.76</v>
          </cell>
          <cell r="D2651">
            <v>100</v>
          </cell>
          <cell r="E2651" t="str">
            <v>KS</v>
          </cell>
          <cell r="F2651">
            <v>76</v>
          </cell>
        </row>
        <row r="2652">
          <cell r="A2652">
            <v>3400069</v>
          </cell>
          <cell r="B2652" t="str">
            <v>Šestihranná matice...DIN934M6</v>
          </cell>
          <cell r="C2652">
            <v>0.9</v>
          </cell>
          <cell r="D2652">
            <v>100</v>
          </cell>
          <cell r="E2652" t="str">
            <v>KS</v>
          </cell>
          <cell r="F2652">
            <v>90</v>
          </cell>
        </row>
        <row r="2653">
          <cell r="A2653">
            <v>3400085</v>
          </cell>
          <cell r="B2653" t="str">
            <v>Šestihranná matice...DIN934M8</v>
          </cell>
          <cell r="C2653">
            <v>1.69</v>
          </cell>
          <cell r="D2653">
            <v>100</v>
          </cell>
          <cell r="E2653" t="str">
            <v>KS</v>
          </cell>
          <cell r="F2653">
            <v>169</v>
          </cell>
        </row>
        <row r="2654">
          <cell r="A2654">
            <v>3400107</v>
          </cell>
          <cell r="B2654" t="str">
            <v>Šestihranná matice...DIN934M10</v>
          </cell>
          <cell r="C2654">
            <v>2.73</v>
          </cell>
          <cell r="D2654">
            <v>100</v>
          </cell>
          <cell r="E2654" t="str">
            <v>KS</v>
          </cell>
          <cell r="F2654">
            <v>273</v>
          </cell>
        </row>
        <row r="2655">
          <cell r="A2655">
            <v>3400123</v>
          </cell>
          <cell r="B2655" t="str">
            <v>Šestihranná matice...DIN934M12</v>
          </cell>
          <cell r="C2655">
            <v>4</v>
          </cell>
          <cell r="D2655">
            <v>100</v>
          </cell>
          <cell r="E2655" t="str">
            <v>KS</v>
          </cell>
          <cell r="F2655">
            <v>400</v>
          </cell>
        </row>
        <row r="2656">
          <cell r="A2656">
            <v>3400344</v>
          </cell>
          <cell r="B2656" t="str">
            <v>Šestihranná matice...DIN934M 6</v>
          </cell>
          <cell r="C2656">
            <v>1.1299999999999999</v>
          </cell>
          <cell r="D2656">
            <v>100</v>
          </cell>
          <cell r="E2656" t="str">
            <v>KS</v>
          </cell>
          <cell r="F2656">
            <v>113</v>
          </cell>
        </row>
        <row r="2657">
          <cell r="A2657">
            <v>3400352</v>
          </cell>
          <cell r="B2657" t="str">
            <v>Šestihranná matice...DIN934M 8</v>
          </cell>
          <cell r="C2657">
            <v>2</v>
          </cell>
          <cell r="D2657">
            <v>100</v>
          </cell>
          <cell r="E2657" t="str">
            <v>KS</v>
          </cell>
          <cell r="F2657">
            <v>200</v>
          </cell>
        </row>
        <row r="2658">
          <cell r="A2658">
            <v>3400360</v>
          </cell>
          <cell r="B2658" t="str">
            <v>Šestihranná matice...DIN934M10</v>
          </cell>
          <cell r="C2658">
            <v>3.58</v>
          </cell>
          <cell r="D2658">
            <v>100</v>
          </cell>
          <cell r="E2658" t="str">
            <v>KS</v>
          </cell>
          <cell r="F2658">
            <v>358</v>
          </cell>
        </row>
        <row r="2659">
          <cell r="A2659">
            <v>3400379</v>
          </cell>
          <cell r="B2659" t="str">
            <v>Šestihranná matice...DIN934M12</v>
          </cell>
          <cell r="C2659">
            <v>5.69</v>
          </cell>
          <cell r="D2659">
            <v>100</v>
          </cell>
          <cell r="E2659" t="str">
            <v>KS</v>
          </cell>
          <cell r="F2659">
            <v>569</v>
          </cell>
        </row>
        <row r="2660">
          <cell r="A2660">
            <v>3402045</v>
          </cell>
          <cell r="B2660" t="str">
            <v>Podložka...966/M4</v>
          </cell>
          <cell r="C2660">
            <v>0.55000000000000004</v>
          </cell>
          <cell r="D2660">
            <v>100</v>
          </cell>
          <cell r="E2660" t="str">
            <v>KS</v>
          </cell>
          <cell r="F2660">
            <v>55</v>
          </cell>
        </row>
        <row r="2661">
          <cell r="A2661">
            <v>3402061</v>
          </cell>
          <cell r="B2661" t="str">
            <v>Podložka...966/M6</v>
          </cell>
          <cell r="C2661">
            <v>0.56999999999999995</v>
          </cell>
          <cell r="D2661">
            <v>100</v>
          </cell>
          <cell r="E2661" t="str">
            <v>KS</v>
          </cell>
          <cell r="F2661">
            <v>57</v>
          </cell>
        </row>
        <row r="2662">
          <cell r="A2662">
            <v>3402088</v>
          </cell>
          <cell r="B2662" t="str">
            <v>Podložka...966/M8</v>
          </cell>
          <cell r="C2662">
            <v>1.08</v>
          </cell>
          <cell r="D2662">
            <v>100</v>
          </cell>
          <cell r="E2662" t="str">
            <v>KS</v>
          </cell>
          <cell r="F2662">
            <v>108</v>
          </cell>
        </row>
        <row r="2663">
          <cell r="A2663">
            <v>3402096</v>
          </cell>
          <cell r="B2663" t="str">
            <v>Podložka...966/M10</v>
          </cell>
          <cell r="C2663">
            <v>1.59</v>
          </cell>
          <cell r="D2663">
            <v>100</v>
          </cell>
          <cell r="E2663" t="str">
            <v>KS</v>
          </cell>
          <cell r="F2663">
            <v>159</v>
          </cell>
        </row>
        <row r="2664">
          <cell r="A2664">
            <v>3402126</v>
          </cell>
          <cell r="B2664" t="str">
            <v>Podložka...966/M12</v>
          </cell>
          <cell r="C2664">
            <v>2.81</v>
          </cell>
          <cell r="D2664">
            <v>100</v>
          </cell>
          <cell r="E2664" t="str">
            <v>KS</v>
          </cell>
          <cell r="F2664">
            <v>281</v>
          </cell>
        </row>
        <row r="2665">
          <cell r="A2665">
            <v>3402207</v>
          </cell>
          <cell r="B2665" t="str">
            <v>Podložka...967/ M6</v>
          </cell>
          <cell r="C2665">
            <v>4.2699999999999996</v>
          </cell>
          <cell r="D2665">
            <v>100</v>
          </cell>
          <cell r="E2665" t="str">
            <v>KS</v>
          </cell>
          <cell r="F2665">
            <v>427</v>
          </cell>
        </row>
        <row r="2666">
          <cell r="A2666">
            <v>3402215</v>
          </cell>
          <cell r="B2666" t="str">
            <v>Podložka...967/ M8</v>
          </cell>
          <cell r="C2666">
            <v>4.4400000000000004</v>
          </cell>
          <cell r="D2666">
            <v>100</v>
          </cell>
          <cell r="E2666" t="str">
            <v>KS</v>
          </cell>
          <cell r="F2666">
            <v>444</v>
          </cell>
        </row>
        <row r="2667">
          <cell r="A2667">
            <v>3402223</v>
          </cell>
          <cell r="B2667" t="str">
            <v>Podložka...967/M10</v>
          </cell>
          <cell r="C2667">
            <v>4.93</v>
          </cell>
          <cell r="D2667">
            <v>100</v>
          </cell>
          <cell r="E2667" t="str">
            <v>KS</v>
          </cell>
          <cell r="F2667">
            <v>493</v>
          </cell>
        </row>
        <row r="2668">
          <cell r="A2668">
            <v>3402304</v>
          </cell>
          <cell r="B2668" t="str">
            <v>Podložka...966/M 6VA</v>
          </cell>
          <cell r="C2668">
            <v>1.31</v>
          </cell>
          <cell r="D2668">
            <v>100</v>
          </cell>
          <cell r="E2668" t="str">
            <v>KS</v>
          </cell>
          <cell r="F2668">
            <v>131</v>
          </cell>
        </row>
        <row r="2669">
          <cell r="A2669">
            <v>3402312</v>
          </cell>
          <cell r="B2669" t="str">
            <v>Podložka...966/M 8VA</v>
          </cell>
          <cell r="C2669">
            <v>1.5</v>
          </cell>
          <cell r="D2669">
            <v>100</v>
          </cell>
          <cell r="E2669" t="str">
            <v>KS</v>
          </cell>
          <cell r="F2669">
            <v>150</v>
          </cell>
        </row>
        <row r="2670">
          <cell r="A2670">
            <v>3402320</v>
          </cell>
          <cell r="B2670" t="str">
            <v>Podložka...966/M10VA</v>
          </cell>
          <cell r="C2670">
            <v>2.27</v>
          </cell>
          <cell r="D2670">
            <v>100</v>
          </cell>
          <cell r="E2670" t="str">
            <v>KS</v>
          </cell>
          <cell r="F2670">
            <v>227</v>
          </cell>
        </row>
        <row r="2671">
          <cell r="A2671">
            <v>3402339</v>
          </cell>
          <cell r="B2671" t="str">
            <v>Podložka...966/M12VA</v>
          </cell>
          <cell r="C2671">
            <v>3.17</v>
          </cell>
          <cell r="D2671">
            <v>100</v>
          </cell>
          <cell r="E2671" t="str">
            <v>KS</v>
          </cell>
          <cell r="F2671">
            <v>317</v>
          </cell>
        </row>
        <row r="2672">
          <cell r="A2672">
            <v>3402444</v>
          </cell>
          <cell r="B2672" t="str">
            <v>Podložka...966/M 6VZ</v>
          </cell>
          <cell r="C2672">
            <v>1.1399999999999999</v>
          </cell>
          <cell r="D2672">
            <v>100</v>
          </cell>
          <cell r="E2672" t="str">
            <v>KS</v>
          </cell>
          <cell r="F2672">
            <v>114</v>
          </cell>
        </row>
        <row r="2673">
          <cell r="A2673">
            <v>3402452</v>
          </cell>
          <cell r="B2673" t="str">
            <v>Podložka...966/M 8VZ</v>
          </cell>
          <cell r="C2673">
            <v>1.1399999999999999</v>
          </cell>
          <cell r="D2673">
            <v>100</v>
          </cell>
          <cell r="E2673" t="str">
            <v>KS</v>
          </cell>
          <cell r="F2673">
            <v>114</v>
          </cell>
        </row>
        <row r="2674">
          <cell r="A2674">
            <v>3402460</v>
          </cell>
          <cell r="B2674" t="str">
            <v>Podložka...966/M10VZ</v>
          </cell>
          <cell r="C2674">
            <v>2</v>
          </cell>
          <cell r="D2674">
            <v>100</v>
          </cell>
          <cell r="E2674" t="str">
            <v>KS</v>
          </cell>
          <cell r="F2674">
            <v>200</v>
          </cell>
        </row>
        <row r="2675">
          <cell r="A2675">
            <v>3402479</v>
          </cell>
          <cell r="B2675" t="str">
            <v>Podložka...966/M12VZ</v>
          </cell>
          <cell r="C2675">
            <v>3.08</v>
          </cell>
          <cell r="D2675">
            <v>100</v>
          </cell>
          <cell r="E2675" t="str">
            <v>KS</v>
          </cell>
          <cell r="F2675">
            <v>308</v>
          </cell>
        </row>
        <row r="2676">
          <cell r="A2676">
            <v>3403025</v>
          </cell>
          <cell r="B2676" t="str">
            <v>Podložka velká...964/M4</v>
          </cell>
          <cell r="C2676">
            <v>1.41</v>
          </cell>
          <cell r="D2676">
            <v>100</v>
          </cell>
          <cell r="E2676" t="str">
            <v>KS</v>
          </cell>
          <cell r="F2676">
            <v>141</v>
          </cell>
        </row>
        <row r="2677">
          <cell r="A2677">
            <v>3403041</v>
          </cell>
          <cell r="B2677" t="str">
            <v>Podložka velká...964/M5</v>
          </cell>
          <cell r="C2677">
            <v>1.47</v>
          </cell>
          <cell r="D2677">
            <v>100</v>
          </cell>
          <cell r="E2677" t="str">
            <v>KS</v>
          </cell>
          <cell r="F2677">
            <v>147</v>
          </cell>
        </row>
        <row r="2678">
          <cell r="A2678">
            <v>3403076</v>
          </cell>
          <cell r="B2678" t="str">
            <v>Podložka velká...964/M6</v>
          </cell>
          <cell r="C2678">
            <v>1.5</v>
          </cell>
          <cell r="D2678">
            <v>100</v>
          </cell>
          <cell r="E2678" t="str">
            <v>KS</v>
          </cell>
          <cell r="F2678">
            <v>150</v>
          </cell>
        </row>
        <row r="2679">
          <cell r="A2679">
            <v>3403084</v>
          </cell>
          <cell r="B2679" t="str">
            <v>Podložka velká...964/M6</v>
          </cell>
          <cell r="C2679">
            <v>1.52</v>
          </cell>
          <cell r="D2679">
            <v>100</v>
          </cell>
          <cell r="E2679" t="str">
            <v>KS</v>
          </cell>
          <cell r="F2679">
            <v>152</v>
          </cell>
        </row>
        <row r="2680">
          <cell r="A2680">
            <v>3403092</v>
          </cell>
          <cell r="B2680" t="str">
            <v>Podložka velká...964/M6</v>
          </cell>
          <cell r="C2680">
            <v>2.2000000000000002</v>
          </cell>
          <cell r="D2680">
            <v>100</v>
          </cell>
          <cell r="E2680" t="str">
            <v>KS</v>
          </cell>
          <cell r="F2680">
            <v>220</v>
          </cell>
        </row>
        <row r="2681">
          <cell r="A2681">
            <v>3403122</v>
          </cell>
          <cell r="B2681" t="str">
            <v>Podložka velká...964/M8</v>
          </cell>
          <cell r="C2681">
            <v>1.32</v>
          </cell>
          <cell r="D2681">
            <v>100</v>
          </cell>
          <cell r="E2681" t="str">
            <v>KS</v>
          </cell>
          <cell r="F2681">
            <v>132</v>
          </cell>
        </row>
        <row r="2682">
          <cell r="A2682">
            <v>3403130</v>
          </cell>
          <cell r="B2682" t="str">
            <v>Podložka velká...964/M8</v>
          </cell>
          <cell r="C2682">
            <v>1.82</v>
          </cell>
          <cell r="D2682">
            <v>100</v>
          </cell>
          <cell r="E2682" t="str">
            <v>KS</v>
          </cell>
          <cell r="F2682">
            <v>182</v>
          </cell>
        </row>
        <row r="2683">
          <cell r="A2683">
            <v>3403165</v>
          </cell>
          <cell r="B2683" t="str">
            <v>Podložka velká...964/M10</v>
          </cell>
          <cell r="C2683">
            <v>2.14</v>
          </cell>
          <cell r="D2683">
            <v>100</v>
          </cell>
          <cell r="E2683" t="str">
            <v>KS</v>
          </cell>
          <cell r="F2683">
            <v>214</v>
          </cell>
        </row>
        <row r="2684">
          <cell r="A2684">
            <v>3404056</v>
          </cell>
          <cell r="B2684" t="str">
            <v>Vějířová podložka...6798/A/M5</v>
          </cell>
          <cell r="C2684">
            <v>0.86</v>
          </cell>
          <cell r="D2684">
            <v>100</v>
          </cell>
          <cell r="E2684" t="str">
            <v>KS</v>
          </cell>
          <cell r="F2684">
            <v>86</v>
          </cell>
        </row>
        <row r="2685">
          <cell r="A2685">
            <v>3404064</v>
          </cell>
          <cell r="B2685" t="str">
            <v>Vějířová podložka...6798/A/M6</v>
          </cell>
          <cell r="C2685">
            <v>0.99</v>
          </cell>
          <cell r="D2685">
            <v>100</v>
          </cell>
          <cell r="E2685" t="str">
            <v>KS</v>
          </cell>
          <cell r="F2685">
            <v>99</v>
          </cell>
        </row>
        <row r="2686">
          <cell r="A2686">
            <v>3404080</v>
          </cell>
          <cell r="B2686" t="str">
            <v>Vějířová podložka...6798/A/M8</v>
          </cell>
          <cell r="C2686">
            <v>1.23</v>
          </cell>
          <cell r="D2686">
            <v>100</v>
          </cell>
          <cell r="E2686" t="str">
            <v>KS</v>
          </cell>
          <cell r="F2686">
            <v>123</v>
          </cell>
        </row>
        <row r="2687">
          <cell r="A2687">
            <v>3404102</v>
          </cell>
          <cell r="B2687" t="str">
            <v>Vějířová podložka...6798A/M10</v>
          </cell>
          <cell r="C2687">
            <v>1.29</v>
          </cell>
          <cell r="D2687">
            <v>100</v>
          </cell>
          <cell r="E2687" t="str">
            <v>KS</v>
          </cell>
          <cell r="F2687">
            <v>129</v>
          </cell>
        </row>
        <row r="2688">
          <cell r="A2688">
            <v>3404129</v>
          </cell>
          <cell r="B2688" t="str">
            <v>Vějířová podložka...6798A/M12</v>
          </cell>
          <cell r="C2688">
            <v>1.93</v>
          </cell>
          <cell r="D2688">
            <v>100</v>
          </cell>
          <cell r="E2688" t="str">
            <v>KS</v>
          </cell>
          <cell r="F2688">
            <v>193</v>
          </cell>
        </row>
        <row r="2689">
          <cell r="A2689">
            <v>3405060</v>
          </cell>
          <cell r="B2689" t="str">
            <v>Pérová podložka...DIN 128M6</v>
          </cell>
          <cell r="C2689">
            <v>0.84</v>
          </cell>
          <cell r="D2689">
            <v>100</v>
          </cell>
          <cell r="E2689" t="str">
            <v>KS</v>
          </cell>
          <cell r="F2689">
            <v>84</v>
          </cell>
        </row>
        <row r="2690">
          <cell r="A2690">
            <v>3405087</v>
          </cell>
          <cell r="B2690" t="str">
            <v>Pérová podložka...DIN 128M8</v>
          </cell>
          <cell r="C2690">
            <v>1.1299999999999999</v>
          </cell>
          <cell r="D2690">
            <v>100</v>
          </cell>
          <cell r="E2690" t="str">
            <v>KS</v>
          </cell>
          <cell r="F2690">
            <v>113</v>
          </cell>
        </row>
        <row r="2691">
          <cell r="A2691">
            <v>3405109</v>
          </cell>
          <cell r="B2691" t="str">
            <v>Pérová podložka...DIN128M10</v>
          </cell>
          <cell r="C2691">
            <v>1.57</v>
          </cell>
          <cell r="D2691">
            <v>100</v>
          </cell>
          <cell r="E2691" t="str">
            <v>KS</v>
          </cell>
          <cell r="F2691">
            <v>157</v>
          </cell>
        </row>
        <row r="2692">
          <cell r="A2692">
            <v>3405125</v>
          </cell>
          <cell r="B2692" t="str">
            <v>Pérová podložka...DIN128M12</v>
          </cell>
          <cell r="C2692">
            <v>2</v>
          </cell>
          <cell r="D2692">
            <v>100</v>
          </cell>
          <cell r="E2692" t="str">
            <v>KS</v>
          </cell>
          <cell r="F2692">
            <v>200</v>
          </cell>
        </row>
        <row r="2693">
          <cell r="A2693">
            <v>3415066</v>
          </cell>
          <cell r="B2693" t="str">
            <v>Distanční spojka...965/M6X25</v>
          </cell>
          <cell r="C2693">
            <v>8.2799999999999994</v>
          </cell>
          <cell r="D2693">
            <v>100</v>
          </cell>
          <cell r="E2693" t="str">
            <v>KS</v>
          </cell>
          <cell r="F2693">
            <v>828</v>
          </cell>
        </row>
        <row r="2694">
          <cell r="A2694">
            <v>3415082</v>
          </cell>
          <cell r="B2694" t="str">
            <v>Distanční spojka...965/M6X30</v>
          </cell>
          <cell r="C2694">
            <v>11.5</v>
          </cell>
          <cell r="D2694">
            <v>100</v>
          </cell>
          <cell r="E2694" t="str">
            <v>KS</v>
          </cell>
          <cell r="F2694">
            <v>1150</v>
          </cell>
        </row>
        <row r="2695">
          <cell r="A2695">
            <v>3415104</v>
          </cell>
          <cell r="B2695" t="str">
            <v>Distanční spojka...965/M6X40</v>
          </cell>
          <cell r="C2695">
            <v>13.34</v>
          </cell>
          <cell r="D2695">
            <v>100</v>
          </cell>
          <cell r="E2695" t="str">
            <v>KS</v>
          </cell>
          <cell r="F2695">
            <v>1334</v>
          </cell>
        </row>
        <row r="2696">
          <cell r="A2696">
            <v>3415120</v>
          </cell>
          <cell r="B2696" t="str">
            <v>Distanční spojka...965/M6X50</v>
          </cell>
          <cell r="C2696">
            <v>14.55</v>
          </cell>
          <cell r="D2696">
            <v>100</v>
          </cell>
          <cell r="E2696" t="str">
            <v>KS</v>
          </cell>
          <cell r="F2696">
            <v>1455</v>
          </cell>
        </row>
        <row r="2697">
          <cell r="A2697">
            <v>3415147</v>
          </cell>
          <cell r="B2697" t="str">
            <v>Distanční spojka...965/M8X20</v>
          </cell>
          <cell r="C2697">
            <v>12.16</v>
          </cell>
          <cell r="D2697">
            <v>100</v>
          </cell>
          <cell r="E2697" t="str">
            <v>KS</v>
          </cell>
          <cell r="F2697">
            <v>1216</v>
          </cell>
        </row>
        <row r="2698">
          <cell r="A2698">
            <v>3415163</v>
          </cell>
          <cell r="B2698" t="str">
            <v>Distanční spojka...965/M8X30</v>
          </cell>
          <cell r="C2698">
            <v>12.35</v>
          </cell>
          <cell r="D2698">
            <v>100</v>
          </cell>
          <cell r="E2698" t="str">
            <v>KS</v>
          </cell>
          <cell r="F2698">
            <v>1235</v>
          </cell>
        </row>
        <row r="2699">
          <cell r="A2699">
            <v>3450058</v>
          </cell>
          <cell r="B2699" t="str">
            <v>Stropní hák...915/50</v>
          </cell>
          <cell r="C2699">
            <v>2.4900000000000002</v>
          </cell>
          <cell r="D2699">
            <v>100</v>
          </cell>
          <cell r="E2699" t="str">
            <v>KS</v>
          </cell>
          <cell r="F2699">
            <v>249</v>
          </cell>
        </row>
        <row r="2700">
          <cell r="A2700">
            <v>3450066</v>
          </cell>
          <cell r="B2700" t="str">
            <v>Stropní hák...915/60</v>
          </cell>
          <cell r="C2700">
            <v>2.64</v>
          </cell>
          <cell r="D2700">
            <v>100</v>
          </cell>
          <cell r="E2700" t="str">
            <v>KS</v>
          </cell>
          <cell r="F2700">
            <v>264</v>
          </cell>
        </row>
        <row r="2701">
          <cell r="A2701">
            <v>3450074</v>
          </cell>
          <cell r="B2701" t="str">
            <v>Stropní hák...915/70</v>
          </cell>
          <cell r="C2701">
            <v>2.91</v>
          </cell>
          <cell r="D2701">
            <v>100</v>
          </cell>
          <cell r="E2701" t="str">
            <v>KS</v>
          </cell>
          <cell r="F2701">
            <v>291</v>
          </cell>
        </row>
        <row r="2702">
          <cell r="A2702">
            <v>3450082</v>
          </cell>
          <cell r="B2702" t="str">
            <v>Stropní hák...915/80</v>
          </cell>
          <cell r="C2702">
            <v>3.18</v>
          </cell>
          <cell r="D2702">
            <v>100</v>
          </cell>
          <cell r="E2702" t="str">
            <v>KS</v>
          </cell>
          <cell r="F2702">
            <v>318</v>
          </cell>
        </row>
        <row r="2703">
          <cell r="A2703">
            <v>3450090</v>
          </cell>
          <cell r="B2703" t="str">
            <v>Stropní hák...915/90</v>
          </cell>
          <cell r="C2703">
            <v>3.68</v>
          </cell>
          <cell r="D2703">
            <v>100</v>
          </cell>
          <cell r="E2703" t="str">
            <v>KS</v>
          </cell>
          <cell r="F2703">
            <v>368</v>
          </cell>
        </row>
        <row r="2704">
          <cell r="A2704">
            <v>3450104</v>
          </cell>
          <cell r="B2704" t="str">
            <v>Stropní hák...915/100</v>
          </cell>
          <cell r="C2704">
            <v>4</v>
          </cell>
          <cell r="D2704">
            <v>100</v>
          </cell>
          <cell r="E2704" t="str">
            <v>KS</v>
          </cell>
          <cell r="F2704">
            <v>400</v>
          </cell>
        </row>
        <row r="2705">
          <cell r="A2705">
            <v>3450120</v>
          </cell>
          <cell r="B2705" t="str">
            <v>Stropní hák...915/120</v>
          </cell>
          <cell r="C2705">
            <v>5.33</v>
          </cell>
          <cell r="D2705">
            <v>100</v>
          </cell>
          <cell r="E2705" t="str">
            <v>KS</v>
          </cell>
          <cell r="F2705">
            <v>533</v>
          </cell>
        </row>
        <row r="2706">
          <cell r="A2706">
            <v>3453820</v>
          </cell>
          <cell r="B2706" t="str">
            <v>Závěsný hák...948/TG6</v>
          </cell>
          <cell r="C2706">
            <v>41.89</v>
          </cell>
          <cell r="D2706">
            <v>100</v>
          </cell>
          <cell r="E2706" t="str">
            <v>KS</v>
          </cell>
          <cell r="F2706">
            <v>4189</v>
          </cell>
        </row>
        <row r="2707">
          <cell r="A2707">
            <v>3460061</v>
          </cell>
          <cell r="B2707" t="str">
            <v>Stropní hák...2081/K/M6</v>
          </cell>
          <cell r="C2707">
            <v>37.89</v>
          </cell>
          <cell r="D2707">
            <v>100</v>
          </cell>
          <cell r="E2707" t="str">
            <v>KS</v>
          </cell>
          <cell r="F2707">
            <v>3789</v>
          </cell>
        </row>
        <row r="2708">
          <cell r="A2708">
            <v>3460169</v>
          </cell>
          <cell r="B2708" t="str">
            <v>Stropní hák...2081/M6</v>
          </cell>
          <cell r="C2708">
            <v>41.95</v>
          </cell>
          <cell r="D2708">
            <v>100</v>
          </cell>
          <cell r="E2708" t="str">
            <v>KS</v>
          </cell>
          <cell r="F2708">
            <v>4195</v>
          </cell>
        </row>
        <row r="2709">
          <cell r="A2709">
            <v>3460762</v>
          </cell>
          <cell r="B2709" t="str">
            <v>Stropní hák TS...2989/M6</v>
          </cell>
          <cell r="C2709">
            <v>16.38</v>
          </cell>
          <cell r="D2709">
            <v>100</v>
          </cell>
          <cell r="E2709" t="str">
            <v>KS</v>
          </cell>
          <cell r="F2709">
            <v>1638</v>
          </cell>
        </row>
        <row r="2710">
          <cell r="A2710">
            <v>3460789</v>
          </cell>
          <cell r="B2710" t="str">
            <v>Stropní hák TS...2989/M8</v>
          </cell>
          <cell r="C2710">
            <v>17.78</v>
          </cell>
          <cell r="D2710">
            <v>100</v>
          </cell>
          <cell r="E2710" t="str">
            <v>KS</v>
          </cell>
          <cell r="F2710">
            <v>1778</v>
          </cell>
        </row>
        <row r="2711">
          <cell r="A2711">
            <v>3462080</v>
          </cell>
          <cell r="B2711" t="str">
            <v>Rabicový závěs...2083/M8</v>
          </cell>
          <cell r="C2711">
            <v>7.6</v>
          </cell>
          <cell r="D2711">
            <v>100</v>
          </cell>
          <cell r="E2711" t="str">
            <v>KS</v>
          </cell>
          <cell r="F2711">
            <v>760</v>
          </cell>
        </row>
        <row r="2712">
          <cell r="A2712">
            <v>3462862</v>
          </cell>
          <cell r="B2712" t="str">
            <v>Závěsné oko  TS...2990/M6</v>
          </cell>
          <cell r="C2712">
            <v>16.38</v>
          </cell>
          <cell r="D2712">
            <v>100</v>
          </cell>
          <cell r="E2712" t="str">
            <v>KS</v>
          </cell>
          <cell r="F2712">
            <v>1638</v>
          </cell>
        </row>
        <row r="2713">
          <cell r="A2713">
            <v>3462889</v>
          </cell>
          <cell r="B2713" t="str">
            <v>Závěsné oko  TS...2990/M8</v>
          </cell>
          <cell r="C2713">
            <v>17.78</v>
          </cell>
          <cell r="D2713">
            <v>100</v>
          </cell>
          <cell r="E2713" t="str">
            <v>KS</v>
          </cell>
          <cell r="F2713">
            <v>1778</v>
          </cell>
        </row>
        <row r="2714">
          <cell r="A2714">
            <v>3463060</v>
          </cell>
          <cell r="B2714" t="str">
            <v>Oko...2084/K/M6</v>
          </cell>
          <cell r="C2714">
            <v>10.35</v>
          </cell>
          <cell r="D2714">
            <v>100</v>
          </cell>
          <cell r="E2714" t="str">
            <v>KS</v>
          </cell>
          <cell r="F2714">
            <v>1035</v>
          </cell>
        </row>
        <row r="2715">
          <cell r="A2715">
            <v>3463567</v>
          </cell>
          <cell r="B2715" t="str">
            <v>Oko...2084/M6</v>
          </cell>
          <cell r="C2715">
            <v>11.2</v>
          </cell>
          <cell r="D2715">
            <v>100</v>
          </cell>
          <cell r="E2715" t="str">
            <v>KS</v>
          </cell>
          <cell r="F2715">
            <v>1120</v>
          </cell>
        </row>
        <row r="2716">
          <cell r="A2716">
            <v>3463583</v>
          </cell>
          <cell r="B2716" t="str">
            <v>Oko...2084/M8</v>
          </cell>
          <cell r="C2716">
            <v>12.51</v>
          </cell>
          <cell r="D2716">
            <v>100</v>
          </cell>
          <cell r="E2716" t="str">
            <v>KS</v>
          </cell>
          <cell r="F2716">
            <v>1251</v>
          </cell>
        </row>
        <row r="2717">
          <cell r="A2717">
            <v>3464067</v>
          </cell>
          <cell r="B2717" t="str">
            <v>Závěsné oko...2085/M6</v>
          </cell>
          <cell r="C2717">
            <v>31.72</v>
          </cell>
          <cell r="D2717">
            <v>100</v>
          </cell>
          <cell r="E2717" t="str">
            <v>KS</v>
          </cell>
          <cell r="F2717">
            <v>3172</v>
          </cell>
        </row>
        <row r="2718">
          <cell r="A2718">
            <v>3464083</v>
          </cell>
          <cell r="B2718" t="str">
            <v>Závěsné oko...2085/M8</v>
          </cell>
          <cell r="C2718">
            <v>31.72</v>
          </cell>
          <cell r="D2718">
            <v>100</v>
          </cell>
          <cell r="E2718" t="str">
            <v>KS</v>
          </cell>
          <cell r="F2718">
            <v>3172</v>
          </cell>
        </row>
        <row r="2719">
          <cell r="A2719">
            <v>3470148</v>
          </cell>
          <cell r="B2719" t="str">
            <v>Stropní hák...867/5X125</v>
          </cell>
          <cell r="C2719">
            <v>8.44</v>
          </cell>
          <cell r="D2719">
            <v>100</v>
          </cell>
          <cell r="E2719" t="str">
            <v>KS</v>
          </cell>
          <cell r="F2719">
            <v>844</v>
          </cell>
        </row>
        <row r="2720">
          <cell r="A2720">
            <v>3470210</v>
          </cell>
          <cell r="B2720" t="str">
            <v>Stropní hák...867/6X 95</v>
          </cell>
          <cell r="C2720">
            <v>10.17</v>
          </cell>
          <cell r="D2720">
            <v>100</v>
          </cell>
          <cell r="E2720" t="str">
            <v>KS</v>
          </cell>
          <cell r="F2720">
            <v>1017</v>
          </cell>
        </row>
        <row r="2721">
          <cell r="A2721">
            <v>3470237</v>
          </cell>
          <cell r="B2721" t="str">
            <v>Stropní hák...867/6X125</v>
          </cell>
          <cell r="C2721">
            <v>11.22</v>
          </cell>
          <cell r="D2721">
            <v>100</v>
          </cell>
          <cell r="E2721" t="str">
            <v>KS</v>
          </cell>
          <cell r="F2721">
            <v>1122</v>
          </cell>
        </row>
        <row r="2722">
          <cell r="A2722">
            <v>3472086</v>
          </cell>
          <cell r="B2722" t="str">
            <v>Očko...869/M8X40</v>
          </cell>
          <cell r="C2722">
            <v>30.18</v>
          </cell>
          <cell r="D2722">
            <v>100</v>
          </cell>
          <cell r="E2722" t="str">
            <v>KS</v>
          </cell>
          <cell r="F2722">
            <v>3018</v>
          </cell>
        </row>
        <row r="2723">
          <cell r="A2723">
            <v>3481611</v>
          </cell>
          <cell r="B2723" t="str">
            <v>Sklápěcí závěs s pružinou...450/M4</v>
          </cell>
          <cell r="C2723">
            <v>21.68</v>
          </cell>
          <cell r="D2723">
            <v>100</v>
          </cell>
          <cell r="E2723" t="str">
            <v>KS</v>
          </cell>
          <cell r="F2723">
            <v>2168</v>
          </cell>
        </row>
        <row r="2724">
          <cell r="A2724">
            <v>3481662</v>
          </cell>
          <cell r="B2724" t="str">
            <v>Sklápěcí závěs s pružinou...451/M4</v>
          </cell>
          <cell r="C2724">
            <v>23.46</v>
          </cell>
          <cell r="D2724">
            <v>100</v>
          </cell>
          <cell r="E2724" t="str">
            <v>KS</v>
          </cell>
          <cell r="F2724">
            <v>2346</v>
          </cell>
        </row>
        <row r="2725">
          <cell r="A2725">
            <v>3481778</v>
          </cell>
          <cell r="B2725" t="str">
            <v>Sklápěcí závěs s pružinou...452/M4</v>
          </cell>
          <cell r="C2725">
            <v>25.6</v>
          </cell>
          <cell r="D2725">
            <v>100</v>
          </cell>
          <cell r="E2725" t="str">
            <v>KS</v>
          </cell>
          <cell r="F2725">
            <v>2560</v>
          </cell>
        </row>
        <row r="2726">
          <cell r="A2726">
            <v>3482014</v>
          </cell>
          <cell r="B2726" t="str">
            <v>Sklápěcí závěs...453</v>
          </cell>
          <cell r="C2726">
            <v>38.86</v>
          </cell>
          <cell r="D2726">
            <v>100</v>
          </cell>
          <cell r="E2726" t="str">
            <v>KS</v>
          </cell>
          <cell r="F2726">
            <v>3886</v>
          </cell>
        </row>
        <row r="2727">
          <cell r="A2727">
            <v>3482030</v>
          </cell>
          <cell r="B2727" t="str">
            <v>Sklápěcí závěs...454</v>
          </cell>
          <cell r="C2727">
            <v>41.25</v>
          </cell>
          <cell r="D2727">
            <v>100</v>
          </cell>
          <cell r="E2727" t="str">
            <v>KS</v>
          </cell>
          <cell r="F2727">
            <v>4125</v>
          </cell>
        </row>
        <row r="2728">
          <cell r="A2728">
            <v>3482057</v>
          </cell>
          <cell r="B2728" t="str">
            <v>Sklápěcí závěs...455</v>
          </cell>
          <cell r="C2728">
            <v>24.53</v>
          </cell>
          <cell r="D2728">
            <v>100</v>
          </cell>
          <cell r="E2728" t="str">
            <v>KS</v>
          </cell>
          <cell r="F2728">
            <v>2453</v>
          </cell>
        </row>
        <row r="2729">
          <cell r="A2729">
            <v>3482073</v>
          </cell>
          <cell r="B2729" t="str">
            <v>Sklápěcí závěs...455/100</v>
          </cell>
          <cell r="C2729">
            <v>29.69</v>
          </cell>
          <cell r="D2729">
            <v>100</v>
          </cell>
          <cell r="E2729" t="str">
            <v>KS</v>
          </cell>
          <cell r="F2729">
            <v>2969</v>
          </cell>
        </row>
        <row r="2730">
          <cell r="A2730">
            <v>3482103</v>
          </cell>
          <cell r="B2730" t="str">
            <v>Sklápěcí závěs...456</v>
          </cell>
          <cell r="C2730">
            <v>29.86</v>
          </cell>
          <cell r="D2730">
            <v>100</v>
          </cell>
          <cell r="E2730" t="str">
            <v>KS</v>
          </cell>
          <cell r="F2730">
            <v>2986</v>
          </cell>
        </row>
        <row r="2731">
          <cell r="A2731">
            <v>3482138</v>
          </cell>
          <cell r="B2731" t="str">
            <v>Sklápěcí závěs...457</v>
          </cell>
          <cell r="C2731">
            <v>23.14</v>
          </cell>
          <cell r="D2731">
            <v>100</v>
          </cell>
          <cell r="E2731" t="str">
            <v>KS</v>
          </cell>
          <cell r="F2731">
            <v>2314</v>
          </cell>
        </row>
        <row r="2732">
          <cell r="A2732">
            <v>3482154</v>
          </cell>
          <cell r="B2732" t="str">
            <v>Sklápěcí závěs...458</v>
          </cell>
          <cell r="C2732">
            <v>28.85</v>
          </cell>
          <cell r="D2732">
            <v>100</v>
          </cell>
          <cell r="E2732" t="str">
            <v>KS</v>
          </cell>
          <cell r="F2732">
            <v>2885</v>
          </cell>
        </row>
        <row r="2733">
          <cell r="A2733">
            <v>3482707</v>
          </cell>
          <cell r="B2733" t="str">
            <v>Sklápěcí závěs...KD 8/100</v>
          </cell>
          <cell r="C2733">
            <v>133.01</v>
          </cell>
          <cell r="D2733">
            <v>100</v>
          </cell>
          <cell r="E2733" t="str">
            <v>KS</v>
          </cell>
          <cell r="F2733">
            <v>13301</v>
          </cell>
        </row>
        <row r="2734">
          <cell r="A2734">
            <v>3482758</v>
          </cell>
          <cell r="B2734" t="str">
            <v>Sklápěcí závěs...KD 10/100</v>
          </cell>
          <cell r="C2734">
            <v>142.18</v>
          </cell>
          <cell r="D2734">
            <v>100</v>
          </cell>
          <cell r="E2734" t="str">
            <v>KS</v>
          </cell>
          <cell r="F2734">
            <v>14218</v>
          </cell>
        </row>
        <row r="2735">
          <cell r="A2735">
            <v>3482766</v>
          </cell>
          <cell r="B2735" t="str">
            <v>Sklápěcí závěs...KD 10/150</v>
          </cell>
          <cell r="C2735">
            <v>156.85</v>
          </cell>
          <cell r="D2735">
            <v>100</v>
          </cell>
          <cell r="E2735" t="str">
            <v>KS</v>
          </cell>
          <cell r="F2735">
            <v>15685</v>
          </cell>
        </row>
        <row r="2736">
          <cell r="A2736">
            <v>3483061</v>
          </cell>
          <cell r="B2736" t="str">
            <v>Mosazná rozpěrná hmoždinka...865/M6</v>
          </cell>
          <cell r="C2736">
            <v>17.440000000000001</v>
          </cell>
          <cell r="D2736">
            <v>100</v>
          </cell>
          <cell r="E2736" t="str">
            <v>KS</v>
          </cell>
          <cell r="F2736">
            <v>1744</v>
          </cell>
        </row>
        <row r="2737">
          <cell r="A2737">
            <v>3483088</v>
          </cell>
          <cell r="B2737" t="str">
            <v>Mosazná rozpěrná hmoždinka...865/M8</v>
          </cell>
          <cell r="C2737">
            <v>19.03</v>
          </cell>
          <cell r="D2737">
            <v>100</v>
          </cell>
          <cell r="E2737" t="str">
            <v>KS</v>
          </cell>
          <cell r="F2737">
            <v>1903</v>
          </cell>
        </row>
        <row r="2738">
          <cell r="A2738">
            <v>3483096</v>
          </cell>
          <cell r="B2738" t="str">
            <v>Mosazná rozpěrná hmoždinka...865/M10</v>
          </cell>
          <cell r="C2738">
            <v>23.84</v>
          </cell>
          <cell r="D2738">
            <v>100</v>
          </cell>
          <cell r="E2738" t="str">
            <v>KS</v>
          </cell>
          <cell r="F2738">
            <v>2384</v>
          </cell>
        </row>
        <row r="2739">
          <cell r="A2739">
            <v>3483214</v>
          </cell>
          <cell r="B2739" t="str">
            <v>Hmoždinka do sádrokartonu...910/GKDM</v>
          </cell>
          <cell r="C2739">
            <v>8.49</v>
          </cell>
          <cell r="D2739">
            <v>100</v>
          </cell>
          <cell r="E2739" t="str">
            <v>KS</v>
          </cell>
          <cell r="F2739">
            <v>849</v>
          </cell>
        </row>
        <row r="2740">
          <cell r="A2740">
            <v>3484602</v>
          </cell>
          <cell r="B2740" t="str">
            <v>Kovová rozpěrná hmoždinka...MD 5/30</v>
          </cell>
          <cell r="C2740">
            <v>3.79</v>
          </cell>
          <cell r="D2740">
            <v>100</v>
          </cell>
          <cell r="E2740" t="str">
            <v>KS</v>
          </cell>
          <cell r="F2740">
            <v>379</v>
          </cell>
        </row>
        <row r="2741">
          <cell r="A2741">
            <v>3484629</v>
          </cell>
          <cell r="B2741" t="str">
            <v>Kovová rozpěrná hmoždinka...MD 6/32</v>
          </cell>
          <cell r="C2741">
            <v>4.0199999999999996</v>
          </cell>
          <cell r="D2741">
            <v>100</v>
          </cell>
          <cell r="E2741" t="str">
            <v>KS</v>
          </cell>
          <cell r="F2741">
            <v>402</v>
          </cell>
        </row>
        <row r="2742">
          <cell r="A2742">
            <v>3488298</v>
          </cell>
          <cell r="B2742" t="str">
            <v>Kotevní tyč...FIS A M8x</v>
          </cell>
          <cell r="C2742">
            <v>42.99</v>
          </cell>
          <cell r="D2742">
            <v>100</v>
          </cell>
          <cell r="E2742" t="str">
            <v>KS</v>
          </cell>
          <cell r="F2742">
            <v>4299</v>
          </cell>
        </row>
        <row r="2743">
          <cell r="A2743">
            <v>3488306</v>
          </cell>
          <cell r="B2743" t="str">
            <v>Kotevní tyč...FIS A M10</v>
          </cell>
          <cell r="C2743">
            <v>72.760000000000005</v>
          </cell>
          <cell r="D2743">
            <v>100</v>
          </cell>
          <cell r="E2743" t="str">
            <v>KS</v>
          </cell>
          <cell r="F2743">
            <v>7276</v>
          </cell>
        </row>
        <row r="2744">
          <cell r="A2744">
            <v>3488312</v>
          </cell>
          <cell r="B2744" t="str">
            <v>Kotevní tyč...FIS A M12</v>
          </cell>
          <cell r="C2744">
            <v>86.1</v>
          </cell>
          <cell r="D2744">
            <v>100</v>
          </cell>
          <cell r="E2744" t="str">
            <v>KS</v>
          </cell>
          <cell r="F2744">
            <v>8610</v>
          </cell>
        </row>
        <row r="2745">
          <cell r="A2745">
            <v>3488403</v>
          </cell>
          <cell r="B2745" t="str">
            <v>Maltová kartuše...FIS V360S</v>
          </cell>
          <cell r="C2745">
            <v>1806</v>
          </cell>
          <cell r="D2745">
            <v>1</v>
          </cell>
          <cell r="E2745" t="str">
            <v>KS</v>
          </cell>
          <cell r="F2745">
            <v>1806</v>
          </cell>
        </row>
        <row r="2746">
          <cell r="A2746">
            <v>3488462</v>
          </cell>
          <cell r="B2746" t="str">
            <v>Sítková vložka...FISH16x85</v>
          </cell>
          <cell r="C2746">
            <v>59.53</v>
          </cell>
          <cell r="D2746">
            <v>100</v>
          </cell>
          <cell r="E2746" t="str">
            <v>KS</v>
          </cell>
          <cell r="F2746">
            <v>5953</v>
          </cell>
        </row>
        <row r="2747">
          <cell r="A2747">
            <v>3488464</v>
          </cell>
          <cell r="B2747" t="str">
            <v>Dutinka chemické kotvy...FIS H 16x</v>
          </cell>
          <cell r="C2747">
            <v>39.97</v>
          </cell>
          <cell r="D2747">
            <v>100</v>
          </cell>
          <cell r="E2747" t="str">
            <v>KS</v>
          </cell>
          <cell r="F2747">
            <v>3997</v>
          </cell>
        </row>
        <row r="2748">
          <cell r="A2748">
            <v>3488468</v>
          </cell>
          <cell r="B2748" t="str">
            <v>Dutinka chemické kotvy...FIS H 20x</v>
          </cell>
          <cell r="C2748">
            <v>60.9</v>
          </cell>
          <cell r="D2748">
            <v>100</v>
          </cell>
          <cell r="E2748" t="str">
            <v>KS</v>
          </cell>
          <cell r="F2748">
            <v>6090</v>
          </cell>
        </row>
        <row r="2749">
          <cell r="A2749">
            <v>3488515</v>
          </cell>
          <cell r="B2749" t="str">
            <v>Středicí hrdlo...FIS PBZ</v>
          </cell>
          <cell r="C2749">
            <v>19.350000000000001</v>
          </cell>
          <cell r="D2749">
            <v>100</v>
          </cell>
          <cell r="E2749" t="str">
            <v>KS</v>
          </cell>
          <cell r="F2749">
            <v>1935</v>
          </cell>
        </row>
        <row r="2750">
          <cell r="A2750">
            <v>3488527</v>
          </cell>
          <cell r="B2750" t="str">
            <v>Vytlačovací pistole...FIS AK</v>
          </cell>
          <cell r="C2750">
            <v>7221</v>
          </cell>
          <cell r="D2750">
            <v>1</v>
          </cell>
          <cell r="E2750" t="str">
            <v>KS</v>
          </cell>
          <cell r="F2750">
            <v>7221</v>
          </cell>
        </row>
        <row r="2751">
          <cell r="A2751">
            <v>3492036</v>
          </cell>
          <cell r="B2751" t="str">
            <v>Natloukací kotva...FZEA10X40</v>
          </cell>
          <cell r="C2751">
            <v>44.69</v>
          </cell>
          <cell r="D2751">
            <v>100</v>
          </cell>
          <cell r="E2751" t="str">
            <v>KS</v>
          </cell>
          <cell r="F2751">
            <v>4469</v>
          </cell>
        </row>
        <row r="2752">
          <cell r="A2752">
            <v>3492060</v>
          </cell>
          <cell r="B2752" t="str">
            <v>Natloukací kotva...FZEA12X40</v>
          </cell>
          <cell r="C2752">
            <v>53.2</v>
          </cell>
          <cell r="D2752">
            <v>100</v>
          </cell>
          <cell r="E2752" t="str">
            <v>KS</v>
          </cell>
          <cell r="F2752">
            <v>5320</v>
          </cell>
        </row>
        <row r="2753">
          <cell r="A2753">
            <v>3492095</v>
          </cell>
          <cell r="B2753" t="str">
            <v>Natloukací kotva...FZEA14X40</v>
          </cell>
          <cell r="C2753">
            <v>78.81</v>
          </cell>
          <cell r="D2753">
            <v>100</v>
          </cell>
          <cell r="E2753" t="str">
            <v>KS</v>
          </cell>
          <cell r="F2753">
            <v>7881</v>
          </cell>
        </row>
        <row r="2754">
          <cell r="A2754">
            <v>3492145</v>
          </cell>
          <cell r="B2754" t="str">
            <v>Natloukací kotva...FZEA10X40</v>
          </cell>
          <cell r="C2754">
            <v>298.11</v>
          </cell>
          <cell r="D2754">
            <v>100</v>
          </cell>
          <cell r="E2754" t="str">
            <v>KS</v>
          </cell>
          <cell r="F2754">
            <v>29811</v>
          </cell>
        </row>
        <row r="2755">
          <cell r="A2755">
            <v>3492150</v>
          </cell>
          <cell r="B2755" t="str">
            <v>Natloukací kotva...FZEA12X40</v>
          </cell>
          <cell r="C2755">
            <v>363.82</v>
          </cell>
          <cell r="D2755">
            <v>100</v>
          </cell>
          <cell r="E2755" t="str">
            <v>KS</v>
          </cell>
          <cell r="F2755">
            <v>36382</v>
          </cell>
        </row>
        <row r="2756">
          <cell r="A2756">
            <v>3492338</v>
          </cell>
          <cell r="B2756" t="str">
            <v>Univerzální vrták...FZUB10X40</v>
          </cell>
          <cell r="C2756">
            <v>2795</v>
          </cell>
          <cell r="D2756">
            <v>1</v>
          </cell>
          <cell r="E2756" t="str">
            <v>KS</v>
          </cell>
          <cell r="F2756">
            <v>2795</v>
          </cell>
        </row>
        <row r="2757">
          <cell r="A2757">
            <v>3492362</v>
          </cell>
          <cell r="B2757" t="str">
            <v>Univerzální vrták...FZUB12X40</v>
          </cell>
          <cell r="C2757">
            <v>2884</v>
          </cell>
          <cell r="D2757">
            <v>1</v>
          </cell>
          <cell r="E2757" t="str">
            <v>KS</v>
          </cell>
          <cell r="F2757">
            <v>2884</v>
          </cell>
        </row>
        <row r="2758">
          <cell r="A2758">
            <v>3492397</v>
          </cell>
          <cell r="B2758" t="str">
            <v>Univerzální vrták...FZUB14X40</v>
          </cell>
          <cell r="C2758">
            <v>3047</v>
          </cell>
          <cell r="D2758">
            <v>1</v>
          </cell>
          <cell r="E2758" t="str">
            <v>KS</v>
          </cell>
          <cell r="F2758">
            <v>3047</v>
          </cell>
        </row>
        <row r="2759">
          <cell r="A2759">
            <v>3492621</v>
          </cell>
          <cell r="B2759" t="str">
            <v>Natloukací trn...FZED10X40</v>
          </cell>
          <cell r="C2759">
            <v>942</v>
          </cell>
          <cell r="D2759">
            <v>1</v>
          </cell>
          <cell r="E2759" t="str">
            <v>KS</v>
          </cell>
          <cell r="F2759">
            <v>942</v>
          </cell>
        </row>
        <row r="2760">
          <cell r="A2760">
            <v>3492664</v>
          </cell>
          <cell r="B2760" t="str">
            <v>Natloukací trn...FZED12X40</v>
          </cell>
          <cell r="C2760">
            <v>1098</v>
          </cell>
          <cell r="D2760">
            <v>1</v>
          </cell>
          <cell r="E2760" t="str">
            <v>KS</v>
          </cell>
          <cell r="F2760">
            <v>1098</v>
          </cell>
        </row>
        <row r="2761">
          <cell r="A2761">
            <v>3492699</v>
          </cell>
          <cell r="B2761" t="str">
            <v>Natloukací trn...FZED14X40</v>
          </cell>
          <cell r="C2761">
            <v>1410</v>
          </cell>
          <cell r="D2761">
            <v>1</v>
          </cell>
          <cell r="E2761" t="str">
            <v>KS</v>
          </cell>
          <cell r="F2761">
            <v>1410</v>
          </cell>
        </row>
        <row r="2762">
          <cell r="A2762">
            <v>3492800</v>
          </cell>
          <cell r="B2762" t="str">
            <v>Natloukací kotva...EA II M6</v>
          </cell>
          <cell r="C2762">
            <v>15.77</v>
          </cell>
          <cell r="D2762">
            <v>100</v>
          </cell>
          <cell r="E2762" t="str">
            <v>KS</v>
          </cell>
          <cell r="F2762">
            <v>1577</v>
          </cell>
        </row>
        <row r="2763">
          <cell r="A2763">
            <v>3498107</v>
          </cell>
          <cell r="B2763" t="str">
            <v>Protipožární šroubová kotva...MMS6X50</v>
          </cell>
          <cell r="C2763">
            <v>19.260000000000002</v>
          </cell>
          <cell r="D2763">
            <v>100</v>
          </cell>
          <cell r="E2763" t="str">
            <v>KS</v>
          </cell>
          <cell r="F2763">
            <v>1926</v>
          </cell>
        </row>
        <row r="2764">
          <cell r="A2764">
            <v>3498123</v>
          </cell>
          <cell r="B2764" t="str">
            <v>Protipožární šroubová kotva...MMS10X80</v>
          </cell>
          <cell r="C2764">
            <v>76.13</v>
          </cell>
          <cell r="D2764">
            <v>100</v>
          </cell>
          <cell r="E2764" t="str">
            <v>KS</v>
          </cell>
          <cell r="F2764">
            <v>7613</v>
          </cell>
        </row>
        <row r="2765">
          <cell r="A2765">
            <v>3498158</v>
          </cell>
          <cell r="B2765" t="str">
            <v>Protipožární šroubová kotva...MMS10X100</v>
          </cell>
          <cell r="C2765">
            <v>81.88</v>
          </cell>
          <cell r="D2765">
            <v>100</v>
          </cell>
          <cell r="E2765" t="str">
            <v>KS</v>
          </cell>
          <cell r="F2765">
            <v>8188</v>
          </cell>
        </row>
        <row r="2766">
          <cell r="A2766">
            <v>3498204</v>
          </cell>
          <cell r="B2766" t="str">
            <v>Protipožární šroubová kotva...HMSKS5X50</v>
          </cell>
          <cell r="C2766">
            <v>10.59</v>
          </cell>
          <cell r="D2766">
            <v>100</v>
          </cell>
          <cell r="E2766" t="str">
            <v>KS</v>
          </cell>
          <cell r="F2766">
            <v>1059</v>
          </cell>
        </row>
        <row r="2767">
          <cell r="A2767">
            <v>3498260</v>
          </cell>
          <cell r="B2767" t="str">
            <v>Protipožární šroub. kotva...MMS-MS7,5</v>
          </cell>
          <cell r="C2767">
            <v>16.899999999999999</v>
          </cell>
          <cell r="D2767">
            <v>100</v>
          </cell>
          <cell r="E2767" t="str">
            <v>KS</v>
          </cell>
          <cell r="F2767">
            <v>1690</v>
          </cell>
        </row>
        <row r="2768">
          <cell r="A2768">
            <v>3498263</v>
          </cell>
          <cell r="B2768" t="str">
            <v>Protipožární šroubová kotva...MMSST6X60</v>
          </cell>
          <cell r="C2768">
            <v>20.13</v>
          </cell>
          <cell r="D2768">
            <v>100</v>
          </cell>
          <cell r="E2768" t="str">
            <v>KS</v>
          </cell>
          <cell r="F2768">
            <v>2013</v>
          </cell>
        </row>
        <row r="2769">
          <cell r="A2769">
            <v>3498271</v>
          </cell>
          <cell r="B2769" t="str">
            <v>Protipožární šroubová kotva...MMS7,5X80</v>
          </cell>
          <cell r="C2769">
            <v>39.04</v>
          </cell>
          <cell r="D2769">
            <v>100</v>
          </cell>
          <cell r="E2769" t="str">
            <v>KS</v>
          </cell>
          <cell r="F2769">
            <v>3904</v>
          </cell>
        </row>
        <row r="2770">
          <cell r="A2770">
            <v>3498425</v>
          </cell>
          <cell r="B2770" t="str">
            <v>Protipožární hmoždinka...FNA/M6X30</v>
          </cell>
          <cell r="C2770">
            <v>29.4</v>
          </cell>
          <cell r="D2770">
            <v>100</v>
          </cell>
          <cell r="E2770" t="str">
            <v>KS</v>
          </cell>
          <cell r="F2770">
            <v>2940</v>
          </cell>
        </row>
        <row r="2771">
          <cell r="A2771">
            <v>3498426</v>
          </cell>
          <cell r="B2771" t="str">
            <v>FNA...FNA II 6x</v>
          </cell>
          <cell r="C2771">
            <v>215.25</v>
          </cell>
          <cell r="D2771">
            <v>100</v>
          </cell>
          <cell r="E2771" t="str">
            <v>KS</v>
          </cell>
          <cell r="F2771">
            <v>21525</v>
          </cell>
        </row>
        <row r="2772">
          <cell r="A2772">
            <v>3498468</v>
          </cell>
          <cell r="B2772" t="str">
            <v>Protipožární hmoždinka...FNA6X30/5</v>
          </cell>
          <cell r="C2772">
            <v>22.01</v>
          </cell>
          <cell r="D2772">
            <v>100</v>
          </cell>
          <cell r="E2772" t="str">
            <v>KS</v>
          </cell>
          <cell r="F2772">
            <v>2201</v>
          </cell>
        </row>
        <row r="2773">
          <cell r="A2773">
            <v>3498484</v>
          </cell>
          <cell r="B2773" t="str">
            <v>Svorníková kotva...FAZII8/30</v>
          </cell>
          <cell r="C2773">
            <v>41.47</v>
          </cell>
          <cell r="D2773">
            <v>100</v>
          </cell>
          <cell r="E2773" t="str">
            <v>KS</v>
          </cell>
          <cell r="F2773">
            <v>4147</v>
          </cell>
        </row>
        <row r="2774">
          <cell r="A2774">
            <v>3498487</v>
          </cell>
          <cell r="B2774" t="str">
            <v>Kotva...FAZ II 83</v>
          </cell>
          <cell r="C2774">
            <v>18000</v>
          </cell>
          <cell r="D2774">
            <v>1</v>
          </cell>
          <cell r="E2774" t="str">
            <v>KS</v>
          </cell>
          <cell r="F2774">
            <v>18000</v>
          </cell>
        </row>
        <row r="2775">
          <cell r="A2775">
            <v>3498506</v>
          </cell>
          <cell r="B2775" t="str">
            <v>Svorníková kotva...FAZII8/10</v>
          </cell>
          <cell r="C2775">
            <v>60.12</v>
          </cell>
          <cell r="D2775">
            <v>100</v>
          </cell>
          <cell r="E2775" t="str">
            <v>KS</v>
          </cell>
          <cell r="F2775">
            <v>6012</v>
          </cell>
        </row>
        <row r="2776">
          <cell r="A2776">
            <v>3498509</v>
          </cell>
          <cell r="B2776" t="str">
            <v>kotva...FAZ II 81</v>
          </cell>
          <cell r="C2776">
            <v>173.25</v>
          </cell>
          <cell r="D2776">
            <v>100</v>
          </cell>
          <cell r="E2776" t="str">
            <v>KS</v>
          </cell>
          <cell r="F2776">
            <v>17325</v>
          </cell>
        </row>
        <row r="2777">
          <cell r="A2777">
            <v>3498549</v>
          </cell>
          <cell r="B2777" t="str">
            <v>Svorníková kotva...FAZII1010</v>
          </cell>
          <cell r="C2777">
            <v>71.959999999999994</v>
          </cell>
          <cell r="D2777">
            <v>100</v>
          </cell>
          <cell r="E2777" t="str">
            <v>KS</v>
          </cell>
          <cell r="F2777">
            <v>7196</v>
          </cell>
        </row>
        <row r="2778">
          <cell r="A2778">
            <v>3498581</v>
          </cell>
          <cell r="B2778" t="str">
            <v>Svorníková kotva...FAZII10/3</v>
          </cell>
          <cell r="C2778">
            <v>78.52</v>
          </cell>
          <cell r="D2778">
            <v>100</v>
          </cell>
          <cell r="E2778" t="str">
            <v>KS</v>
          </cell>
          <cell r="F2778">
            <v>7852</v>
          </cell>
        </row>
        <row r="2779">
          <cell r="A2779">
            <v>3498597</v>
          </cell>
          <cell r="B2779" t="str">
            <v>Svorníková kotva...FAZII10/1</v>
          </cell>
          <cell r="C2779">
            <v>116.38</v>
          </cell>
          <cell r="D2779">
            <v>100</v>
          </cell>
          <cell r="E2779" t="str">
            <v>KS</v>
          </cell>
          <cell r="F2779">
            <v>11638</v>
          </cell>
        </row>
        <row r="2780">
          <cell r="A2780">
            <v>3498654</v>
          </cell>
          <cell r="B2780" t="str">
            <v>Svorníková kotva...FAZII12/1</v>
          </cell>
          <cell r="C2780">
            <v>86.34</v>
          </cell>
          <cell r="D2780">
            <v>100</v>
          </cell>
          <cell r="E2780" t="str">
            <v>KS</v>
          </cell>
          <cell r="F2780">
            <v>8634</v>
          </cell>
        </row>
        <row r="2781">
          <cell r="A2781">
            <v>3498743</v>
          </cell>
          <cell r="B2781" t="str">
            <v>Kotva pro velká zatížení...FHII18X80</v>
          </cell>
          <cell r="C2781">
            <v>236.52</v>
          </cell>
          <cell r="D2781">
            <v>100</v>
          </cell>
          <cell r="E2781" t="str">
            <v>KS</v>
          </cell>
          <cell r="F2781">
            <v>23652</v>
          </cell>
        </row>
        <row r="2782">
          <cell r="A2782">
            <v>3498760</v>
          </cell>
          <cell r="B2782" t="str">
            <v>Kotva do dutých stropů...FHY M8</v>
          </cell>
          <cell r="C2782">
            <v>105.84</v>
          </cell>
          <cell r="D2782">
            <v>100</v>
          </cell>
          <cell r="E2782" t="str">
            <v>KS</v>
          </cell>
          <cell r="F2782">
            <v>10584</v>
          </cell>
        </row>
        <row r="2783">
          <cell r="A2783">
            <v>3498764</v>
          </cell>
          <cell r="B2783" t="str">
            <v>Kotva do dutých stropů...FHY M10</v>
          </cell>
          <cell r="C2783">
            <v>148.83000000000001</v>
          </cell>
          <cell r="D2783">
            <v>100</v>
          </cell>
          <cell r="E2783" t="str">
            <v>KS</v>
          </cell>
          <cell r="F2783">
            <v>14883</v>
          </cell>
        </row>
        <row r="2784">
          <cell r="A2784">
            <v>3498824</v>
          </cell>
          <cell r="B2784" t="str">
            <v>Svorníková kotva...FAZ1010GS</v>
          </cell>
          <cell r="C2784">
            <v>241.44</v>
          </cell>
          <cell r="D2784">
            <v>100</v>
          </cell>
          <cell r="E2784" t="str">
            <v>KS</v>
          </cell>
          <cell r="F2784">
            <v>24144</v>
          </cell>
        </row>
        <row r="2785">
          <cell r="A2785">
            <v>3498859</v>
          </cell>
          <cell r="B2785" t="str">
            <v>Svorníková kotva...FAZ 12/10</v>
          </cell>
          <cell r="C2785">
            <v>363.36</v>
          </cell>
          <cell r="D2785">
            <v>100</v>
          </cell>
          <cell r="E2785" t="str">
            <v>KS</v>
          </cell>
          <cell r="F2785">
            <v>36336</v>
          </cell>
        </row>
        <row r="2786">
          <cell r="A2786">
            <v>5000017</v>
          </cell>
          <cell r="B2786" t="str">
            <v>Hloubkový zemnič...219/20</v>
          </cell>
          <cell r="C2786">
            <v>601</v>
          </cell>
          <cell r="D2786">
            <v>1</v>
          </cell>
          <cell r="E2786" t="str">
            <v>KS</v>
          </cell>
          <cell r="F2786">
            <v>601</v>
          </cell>
        </row>
        <row r="2787">
          <cell r="A2787">
            <v>5000025</v>
          </cell>
          <cell r="B2787" t="str">
            <v>Hloubkový zemnič...219/25</v>
          </cell>
          <cell r="C2787">
            <v>770</v>
          </cell>
          <cell r="D2787">
            <v>1</v>
          </cell>
          <cell r="E2787" t="str">
            <v>KS</v>
          </cell>
          <cell r="F2787">
            <v>770</v>
          </cell>
        </row>
        <row r="2788">
          <cell r="A2788">
            <v>5000203</v>
          </cell>
          <cell r="B2788" t="str">
            <v>Hloubkový zemnič...219/20</v>
          </cell>
          <cell r="C2788">
            <v>689</v>
          </cell>
          <cell r="D2788">
            <v>1</v>
          </cell>
          <cell r="E2788" t="str">
            <v>KS</v>
          </cell>
          <cell r="F2788">
            <v>689</v>
          </cell>
        </row>
        <row r="2789">
          <cell r="A2789">
            <v>5000335</v>
          </cell>
          <cell r="B2789" t="str">
            <v>....Le ERDER</v>
          </cell>
          <cell r="C2789">
            <v>4016</v>
          </cell>
          <cell r="D2789">
            <v>1</v>
          </cell>
          <cell r="E2789" t="str">
            <v>KS</v>
          </cell>
          <cell r="F2789">
            <v>4016</v>
          </cell>
        </row>
        <row r="2790">
          <cell r="A2790">
            <v>5000505</v>
          </cell>
          <cell r="B2790" t="str">
            <v>Tyčový zemnič...219/20 BP</v>
          </cell>
          <cell r="C2790">
            <v>1909</v>
          </cell>
          <cell r="D2790">
            <v>1</v>
          </cell>
          <cell r="E2790" t="str">
            <v>KS</v>
          </cell>
          <cell r="F2790">
            <v>1909</v>
          </cell>
        </row>
        <row r="2791">
          <cell r="A2791">
            <v>5000750</v>
          </cell>
          <cell r="B2791" t="str">
            <v>Tyčový zemnič...219/20 ST</v>
          </cell>
          <cell r="C2791">
            <v>448</v>
          </cell>
          <cell r="D2791">
            <v>1</v>
          </cell>
          <cell r="E2791" t="str">
            <v>KS</v>
          </cell>
          <cell r="F2791">
            <v>448</v>
          </cell>
        </row>
        <row r="2792">
          <cell r="A2792">
            <v>5000769</v>
          </cell>
          <cell r="B2792" t="str">
            <v>Tyčový zemnič...219/25 ST</v>
          </cell>
          <cell r="C2792">
            <v>465</v>
          </cell>
          <cell r="D2792">
            <v>1</v>
          </cell>
          <cell r="E2792" t="str">
            <v>KS</v>
          </cell>
          <cell r="F2792">
            <v>465</v>
          </cell>
        </row>
        <row r="2793">
          <cell r="A2793">
            <v>5000858</v>
          </cell>
          <cell r="B2793" t="str">
            <v>Tyčový zemnič...219/20 BP</v>
          </cell>
          <cell r="C2793">
            <v>2223</v>
          </cell>
          <cell r="D2793">
            <v>1</v>
          </cell>
          <cell r="E2793" t="str">
            <v>KS</v>
          </cell>
          <cell r="F2793">
            <v>2223</v>
          </cell>
        </row>
        <row r="2794">
          <cell r="A2794">
            <v>5000866</v>
          </cell>
          <cell r="B2794" t="str">
            <v>Tyčový zemnič...219/20 BP</v>
          </cell>
          <cell r="C2794">
            <v>3097</v>
          </cell>
          <cell r="D2794">
            <v>1</v>
          </cell>
          <cell r="E2794" t="str">
            <v>KS</v>
          </cell>
          <cell r="F2794">
            <v>3097</v>
          </cell>
        </row>
        <row r="2795">
          <cell r="A2795">
            <v>5000947</v>
          </cell>
          <cell r="B2795" t="str">
            <v>Tyčový zemnič...219/20 BP</v>
          </cell>
          <cell r="C2795">
            <v>620</v>
          </cell>
          <cell r="D2795">
            <v>1</v>
          </cell>
          <cell r="E2795" t="str">
            <v>KS</v>
          </cell>
          <cell r="F2795">
            <v>620</v>
          </cell>
        </row>
        <row r="2796">
          <cell r="A2796">
            <v>5000955</v>
          </cell>
          <cell r="B2796" t="str">
            <v>Tyčový zemnič...219/25 BP</v>
          </cell>
          <cell r="C2796">
            <v>806</v>
          </cell>
          <cell r="D2796">
            <v>1</v>
          </cell>
          <cell r="E2796" t="str">
            <v>KS</v>
          </cell>
          <cell r="F2796">
            <v>806</v>
          </cell>
        </row>
        <row r="2797">
          <cell r="A2797">
            <v>5001218</v>
          </cell>
          <cell r="B2797" t="str">
            <v>Příchytka připojitelná...2710/20</v>
          </cell>
          <cell r="C2797">
            <v>154</v>
          </cell>
          <cell r="D2797">
            <v>1</v>
          </cell>
          <cell r="E2797" t="str">
            <v>KS</v>
          </cell>
          <cell r="F2797">
            <v>154</v>
          </cell>
        </row>
        <row r="2798">
          <cell r="A2798">
            <v>5001226</v>
          </cell>
          <cell r="B2798" t="str">
            <v>Příchytka připojitelná...2710/25</v>
          </cell>
          <cell r="C2798">
            <v>165</v>
          </cell>
          <cell r="D2798">
            <v>1</v>
          </cell>
          <cell r="E2798" t="str">
            <v>KS</v>
          </cell>
          <cell r="F2798">
            <v>165</v>
          </cell>
        </row>
        <row r="2799">
          <cell r="A2799">
            <v>5001366</v>
          </cell>
          <cell r="B2799" t="str">
            <v>Příchytka připojitelná...2730/20VA</v>
          </cell>
          <cell r="C2799">
            <v>212</v>
          </cell>
          <cell r="D2799">
            <v>1</v>
          </cell>
          <cell r="E2799" t="str">
            <v>KS</v>
          </cell>
          <cell r="F2799">
            <v>212</v>
          </cell>
        </row>
        <row r="2800">
          <cell r="A2800">
            <v>5001404</v>
          </cell>
          <cell r="B2800" t="str">
            <v>Příchytka připojitelná...2730/20</v>
          </cell>
          <cell r="C2800">
            <v>163</v>
          </cell>
          <cell r="D2800">
            <v>1</v>
          </cell>
          <cell r="E2800" t="str">
            <v>KS</v>
          </cell>
          <cell r="F2800">
            <v>163</v>
          </cell>
        </row>
        <row r="2801">
          <cell r="A2801">
            <v>5001412</v>
          </cell>
          <cell r="B2801" t="str">
            <v>Příchytka připojitelná...2730/25</v>
          </cell>
          <cell r="C2801">
            <v>138</v>
          </cell>
          <cell r="D2801">
            <v>1</v>
          </cell>
          <cell r="E2801" t="str">
            <v>KS</v>
          </cell>
          <cell r="F2801">
            <v>138</v>
          </cell>
        </row>
        <row r="2802">
          <cell r="A2802">
            <v>5001560</v>
          </cell>
          <cell r="B2802" t="str">
            <v>Spojka...2745/20MS</v>
          </cell>
          <cell r="C2802">
            <v>478</v>
          </cell>
          <cell r="D2802">
            <v>1</v>
          </cell>
          <cell r="E2802" t="str">
            <v>KS</v>
          </cell>
          <cell r="F2802">
            <v>478</v>
          </cell>
        </row>
        <row r="2803">
          <cell r="A2803">
            <v>5001641</v>
          </cell>
          <cell r="B2803" t="str">
            <v>Příchytka připojitelná...2760/20</v>
          </cell>
          <cell r="C2803">
            <v>142</v>
          </cell>
          <cell r="D2803">
            <v>1</v>
          </cell>
          <cell r="E2803" t="str">
            <v>KS</v>
          </cell>
          <cell r="F2803">
            <v>142</v>
          </cell>
        </row>
        <row r="2804">
          <cell r="A2804">
            <v>5001668</v>
          </cell>
          <cell r="B2804" t="str">
            <v>Příchytka připojitelná...2760/25</v>
          </cell>
          <cell r="C2804">
            <v>140</v>
          </cell>
          <cell r="D2804">
            <v>1</v>
          </cell>
          <cell r="E2804" t="str">
            <v>KS</v>
          </cell>
          <cell r="F2804">
            <v>140</v>
          </cell>
        </row>
        <row r="2805">
          <cell r="A2805">
            <v>5003008</v>
          </cell>
          <cell r="B2805" t="str">
            <v>Křížový zemnič...213/1000D</v>
          </cell>
          <cell r="C2805">
            <v>536</v>
          </cell>
          <cell r="D2805">
            <v>1</v>
          </cell>
          <cell r="E2805" t="str">
            <v>KS</v>
          </cell>
          <cell r="F2805">
            <v>536</v>
          </cell>
        </row>
        <row r="2806">
          <cell r="A2806">
            <v>5003016</v>
          </cell>
          <cell r="B2806" t="str">
            <v>Křížový zemnič...213/1500D</v>
          </cell>
          <cell r="C2806">
            <v>665</v>
          </cell>
          <cell r="D2806">
            <v>1</v>
          </cell>
          <cell r="E2806" t="str">
            <v>KS</v>
          </cell>
          <cell r="F2806">
            <v>665</v>
          </cell>
        </row>
        <row r="2807">
          <cell r="A2807">
            <v>5003024</v>
          </cell>
          <cell r="B2807" t="str">
            <v>Křížový zemnič...213/2000D</v>
          </cell>
          <cell r="C2807">
            <v>901</v>
          </cell>
          <cell r="D2807">
            <v>1</v>
          </cell>
          <cell r="E2807" t="str">
            <v>KS</v>
          </cell>
          <cell r="F2807">
            <v>901</v>
          </cell>
        </row>
        <row r="2808">
          <cell r="A2808">
            <v>5003040</v>
          </cell>
          <cell r="B2808" t="str">
            <v>Křížový zemnič...213/3000D</v>
          </cell>
          <cell r="C2808">
            <v>1014</v>
          </cell>
          <cell r="D2808">
            <v>1</v>
          </cell>
          <cell r="E2808" t="str">
            <v>KS</v>
          </cell>
          <cell r="F2808">
            <v>1014</v>
          </cell>
        </row>
        <row r="2809">
          <cell r="A2809">
            <v>5003261</v>
          </cell>
          <cell r="B2809" t="str">
            <v>Křížový zemnič...213/1500M</v>
          </cell>
          <cell r="C2809">
            <v>1142</v>
          </cell>
          <cell r="D2809">
            <v>1</v>
          </cell>
          <cell r="E2809" t="str">
            <v>KS</v>
          </cell>
          <cell r="F2809">
            <v>1142</v>
          </cell>
        </row>
        <row r="2810">
          <cell r="A2810">
            <v>5003288</v>
          </cell>
          <cell r="B2810" t="str">
            <v>Křížový zemnič...213/2000M</v>
          </cell>
          <cell r="C2810">
            <v>1136</v>
          </cell>
          <cell r="D2810">
            <v>1</v>
          </cell>
          <cell r="E2810" t="str">
            <v>KS</v>
          </cell>
          <cell r="F2810">
            <v>1136</v>
          </cell>
        </row>
        <row r="2811">
          <cell r="A2811">
            <v>5003296</v>
          </cell>
          <cell r="B2811" t="str">
            <v>Křížový zemnič...213/2500M</v>
          </cell>
          <cell r="C2811">
            <v>1150</v>
          </cell>
          <cell r="D2811">
            <v>1</v>
          </cell>
          <cell r="E2811" t="str">
            <v>KS</v>
          </cell>
          <cell r="F2811">
            <v>1150</v>
          </cell>
        </row>
        <row r="2812">
          <cell r="A2812">
            <v>5009219</v>
          </cell>
          <cell r="B2812" t="str">
            <v>Uzemňovací deska...1816F</v>
          </cell>
          <cell r="C2812">
            <v>1649</v>
          </cell>
          <cell r="D2812">
            <v>1</v>
          </cell>
          <cell r="E2812" t="str">
            <v>KS</v>
          </cell>
          <cell r="F2812">
            <v>1649</v>
          </cell>
        </row>
        <row r="2813">
          <cell r="A2813">
            <v>5012015</v>
          </cell>
          <cell r="B2813" t="str">
            <v>Připojovací svorka...1818</v>
          </cell>
          <cell r="C2813">
            <v>95.74</v>
          </cell>
          <cell r="D2813">
            <v>100</v>
          </cell>
          <cell r="E2813" t="str">
            <v>KS</v>
          </cell>
          <cell r="F2813">
            <v>9574</v>
          </cell>
        </row>
        <row r="2814">
          <cell r="A2814">
            <v>5014018</v>
          </cell>
          <cell r="B2814" t="str">
            <v>Distanční držák...1811</v>
          </cell>
          <cell r="C2814">
            <v>65</v>
          </cell>
          <cell r="D2814">
            <v>1</v>
          </cell>
          <cell r="E2814" t="str">
            <v>KS</v>
          </cell>
          <cell r="F2814">
            <v>65</v>
          </cell>
        </row>
        <row r="2815">
          <cell r="A2815">
            <v>5014026</v>
          </cell>
          <cell r="B2815" t="str">
            <v>Distanční držák...1811/L</v>
          </cell>
          <cell r="C2815">
            <v>93</v>
          </cell>
          <cell r="D2815">
            <v>1</v>
          </cell>
          <cell r="E2815" t="str">
            <v>KS</v>
          </cell>
          <cell r="F2815">
            <v>93</v>
          </cell>
        </row>
        <row r="2816">
          <cell r="A2816">
            <v>5014212</v>
          </cell>
          <cell r="B2816" t="str">
            <v>Klínové svorky...1813</v>
          </cell>
          <cell r="C2816">
            <v>54</v>
          </cell>
          <cell r="D2816">
            <v>1</v>
          </cell>
          <cell r="E2816" t="str">
            <v>KS</v>
          </cell>
          <cell r="F2816">
            <v>54</v>
          </cell>
        </row>
        <row r="2817">
          <cell r="A2817">
            <v>5014468</v>
          </cell>
          <cell r="B2817" t="str">
            <v>Uzemňovací svorka VARIO...1814 FT</v>
          </cell>
          <cell r="C2817">
            <v>113</v>
          </cell>
          <cell r="D2817">
            <v>1</v>
          </cell>
          <cell r="E2817" t="str">
            <v>KS</v>
          </cell>
          <cell r="F2817">
            <v>113</v>
          </cell>
        </row>
        <row r="2818">
          <cell r="A2818">
            <v>5014476</v>
          </cell>
          <cell r="B2818" t="str">
            <v>Uzemňovací svorka VARIO...1814 ST</v>
          </cell>
          <cell r="C2818">
            <v>98</v>
          </cell>
          <cell r="D2818">
            <v>1</v>
          </cell>
          <cell r="E2818" t="str">
            <v>KS</v>
          </cell>
          <cell r="F2818">
            <v>98</v>
          </cell>
        </row>
        <row r="2819">
          <cell r="A2819">
            <v>5015014</v>
          </cell>
          <cell r="B2819" t="str">
            <v>Lišta potenciálového vyrovnání...1808</v>
          </cell>
          <cell r="C2819">
            <v>420</v>
          </cell>
          <cell r="D2819">
            <v>1</v>
          </cell>
          <cell r="E2819" t="str">
            <v>KS</v>
          </cell>
          <cell r="F2819">
            <v>420</v>
          </cell>
        </row>
        <row r="2820">
          <cell r="A2820">
            <v>5015057</v>
          </cell>
          <cell r="B2820" t="str">
            <v>Lišta potenciálového vyrovnání...1810</v>
          </cell>
          <cell r="C2820">
            <v>1057</v>
          </cell>
          <cell r="D2820">
            <v>1</v>
          </cell>
          <cell r="E2820" t="str">
            <v>KS</v>
          </cell>
          <cell r="F2820">
            <v>1057</v>
          </cell>
        </row>
        <row r="2821">
          <cell r="A2821">
            <v>5015065</v>
          </cell>
          <cell r="B2821" t="str">
            <v>Lišta potenciálového vyrovnání...1809/UP</v>
          </cell>
          <cell r="C2821">
            <v>1118</v>
          </cell>
          <cell r="D2821">
            <v>1</v>
          </cell>
          <cell r="E2821" t="str">
            <v>KS</v>
          </cell>
          <cell r="F2821">
            <v>1118</v>
          </cell>
        </row>
        <row r="2822">
          <cell r="A2822">
            <v>5015073</v>
          </cell>
          <cell r="B2822" t="str">
            <v>Lišta potenciálového vyrovnání...1809</v>
          </cell>
          <cell r="C2822">
            <v>187</v>
          </cell>
          <cell r="D2822">
            <v>1</v>
          </cell>
          <cell r="E2822" t="str">
            <v>KS</v>
          </cell>
          <cell r="F2822">
            <v>187</v>
          </cell>
        </row>
        <row r="2823">
          <cell r="A2823">
            <v>5015081</v>
          </cell>
          <cell r="B2823" t="str">
            <v>Lišta potenciálového vyrovnání...1809/M</v>
          </cell>
          <cell r="C2823">
            <v>512</v>
          </cell>
          <cell r="D2823">
            <v>1</v>
          </cell>
          <cell r="E2823" t="str">
            <v>KS</v>
          </cell>
          <cell r="F2823">
            <v>512</v>
          </cell>
        </row>
        <row r="2824">
          <cell r="A2824">
            <v>5015111</v>
          </cell>
          <cell r="B2824" t="str">
            <v>Lišta potenciálového vyrovnání...1809/A</v>
          </cell>
          <cell r="C2824">
            <v>234</v>
          </cell>
          <cell r="D2824">
            <v>1</v>
          </cell>
          <cell r="E2824" t="str">
            <v>KS</v>
          </cell>
          <cell r="F2824">
            <v>234</v>
          </cell>
        </row>
        <row r="2825">
          <cell r="A2825">
            <v>5015502</v>
          </cell>
          <cell r="B2825" t="str">
            <v>Lišta potenciálového vyrovnání...1809/BG</v>
          </cell>
          <cell r="C2825">
            <v>226</v>
          </cell>
          <cell r="D2825">
            <v>1</v>
          </cell>
          <cell r="E2825" t="str">
            <v>KS</v>
          </cell>
          <cell r="F2825">
            <v>226</v>
          </cell>
        </row>
        <row r="2826">
          <cell r="A2826">
            <v>5015545</v>
          </cell>
          <cell r="B2826" t="str">
            <v>Lišta potenciálového vyrovnání...1804/UP</v>
          </cell>
          <cell r="C2826">
            <v>344</v>
          </cell>
          <cell r="D2826">
            <v>1</v>
          </cell>
          <cell r="E2826" t="str">
            <v>KS</v>
          </cell>
          <cell r="F2826">
            <v>344</v>
          </cell>
        </row>
        <row r="2827">
          <cell r="A2827">
            <v>5015553</v>
          </cell>
          <cell r="B2827" t="str">
            <v>Lišta potenciálového vyrovnání...1804</v>
          </cell>
          <cell r="C2827">
            <v>117</v>
          </cell>
          <cell r="D2827">
            <v>1</v>
          </cell>
          <cell r="E2827" t="str">
            <v>KS</v>
          </cell>
          <cell r="F2827">
            <v>117</v>
          </cell>
        </row>
        <row r="2828">
          <cell r="A2828">
            <v>5015557</v>
          </cell>
          <cell r="B2828" t="str">
            <v>....1804/AP</v>
          </cell>
          <cell r="C2828">
            <v>286</v>
          </cell>
          <cell r="D2828">
            <v>1</v>
          </cell>
          <cell r="E2828" t="str">
            <v>KS</v>
          </cell>
          <cell r="F2828">
            <v>286</v>
          </cell>
        </row>
        <row r="2829">
          <cell r="A2829">
            <v>5015650</v>
          </cell>
          <cell r="B2829" t="str">
            <v>Lišta potenciálového vyrovnání...1801</v>
          </cell>
          <cell r="C2829">
            <v>596</v>
          </cell>
          <cell r="D2829">
            <v>1</v>
          </cell>
          <cell r="E2829" t="str">
            <v>KS</v>
          </cell>
          <cell r="F2829">
            <v>596</v>
          </cell>
        </row>
        <row r="2830">
          <cell r="A2830">
            <v>5015707</v>
          </cell>
          <cell r="B2830" t="str">
            <v>Kryt...1801/AH</v>
          </cell>
          <cell r="C2830">
            <v>56</v>
          </cell>
          <cell r="D2830">
            <v>1</v>
          </cell>
          <cell r="E2830" t="str">
            <v>KS</v>
          </cell>
          <cell r="F2830">
            <v>56</v>
          </cell>
        </row>
        <row r="2831">
          <cell r="A2831">
            <v>5015715</v>
          </cell>
          <cell r="B2831" t="str">
            <v>Podpěra lišty svorkovnice...1801/SCH</v>
          </cell>
          <cell r="C2831">
            <v>19</v>
          </cell>
          <cell r="D2831">
            <v>1</v>
          </cell>
          <cell r="E2831" t="str">
            <v>KS</v>
          </cell>
          <cell r="F2831">
            <v>19</v>
          </cell>
        </row>
        <row r="2832">
          <cell r="A2832">
            <v>5015723</v>
          </cell>
          <cell r="B2832" t="str">
            <v>Svorková lišta...1801/KL1</v>
          </cell>
          <cell r="C2832">
            <v>164</v>
          </cell>
          <cell r="D2832">
            <v>1</v>
          </cell>
          <cell r="E2832" t="str">
            <v>KS</v>
          </cell>
          <cell r="F2832">
            <v>164</v>
          </cell>
        </row>
        <row r="2833">
          <cell r="A2833">
            <v>5015731</v>
          </cell>
          <cell r="B2833" t="str">
            <v>Řadová příchytka...1801/RK30</v>
          </cell>
          <cell r="C2833">
            <v>102</v>
          </cell>
          <cell r="D2833">
            <v>1</v>
          </cell>
          <cell r="E2833" t="str">
            <v>KS</v>
          </cell>
          <cell r="F2833">
            <v>102</v>
          </cell>
        </row>
        <row r="2834">
          <cell r="A2834">
            <v>5015758</v>
          </cell>
          <cell r="B2834" t="str">
            <v>Řadová příchytka...1801/RK25</v>
          </cell>
          <cell r="C2834">
            <v>16</v>
          </cell>
          <cell r="D2834">
            <v>1</v>
          </cell>
          <cell r="E2834" t="str">
            <v>KS</v>
          </cell>
          <cell r="F2834">
            <v>16</v>
          </cell>
        </row>
        <row r="2835">
          <cell r="A2835">
            <v>5015766</v>
          </cell>
          <cell r="B2835" t="str">
            <v>Řadová příchytka...1801/RK95</v>
          </cell>
          <cell r="C2835">
            <v>21</v>
          </cell>
          <cell r="D2835">
            <v>1</v>
          </cell>
          <cell r="E2835" t="str">
            <v>KS</v>
          </cell>
          <cell r="F2835">
            <v>21</v>
          </cell>
        </row>
        <row r="2836">
          <cell r="A2836">
            <v>5015774</v>
          </cell>
          <cell r="B2836" t="str">
            <v>Řadová příchytka...1801/RK40</v>
          </cell>
          <cell r="C2836">
            <v>173</v>
          </cell>
          <cell r="D2836">
            <v>1</v>
          </cell>
          <cell r="E2836" t="str">
            <v>KS</v>
          </cell>
          <cell r="F2836">
            <v>173</v>
          </cell>
        </row>
        <row r="2837">
          <cell r="A2837">
            <v>5015804</v>
          </cell>
          <cell r="B2837" t="str">
            <v>Svorková lišta...1801/KL2</v>
          </cell>
          <cell r="C2837">
            <v>290</v>
          </cell>
          <cell r="D2837">
            <v>1</v>
          </cell>
          <cell r="E2837" t="str">
            <v>KS</v>
          </cell>
          <cell r="F2837">
            <v>290</v>
          </cell>
        </row>
        <row r="2838">
          <cell r="A2838">
            <v>5015812</v>
          </cell>
          <cell r="B2838" t="str">
            <v>Svorková lišta...1801/KL3</v>
          </cell>
          <cell r="C2838">
            <v>442</v>
          </cell>
          <cell r="D2838">
            <v>1</v>
          </cell>
          <cell r="E2838" t="str">
            <v>KS</v>
          </cell>
          <cell r="F2838">
            <v>442</v>
          </cell>
        </row>
        <row r="2839">
          <cell r="A2839">
            <v>5015830</v>
          </cell>
          <cell r="B2839" t="str">
            <v>Lišta potenciálového vyrovnání...1802/5-CU</v>
          </cell>
          <cell r="C2839">
            <v>987</v>
          </cell>
          <cell r="D2839">
            <v>1</v>
          </cell>
          <cell r="E2839" t="str">
            <v>KS</v>
          </cell>
          <cell r="F2839">
            <v>987</v>
          </cell>
        </row>
        <row r="2840">
          <cell r="A2840">
            <v>5015842</v>
          </cell>
          <cell r="B2840" t="str">
            <v>Lišta potenciálového vyrovnání...1802/10CU</v>
          </cell>
          <cell r="C2840">
            <v>1465</v>
          </cell>
          <cell r="D2840">
            <v>1</v>
          </cell>
          <cell r="E2840" t="str">
            <v>KS</v>
          </cell>
          <cell r="F2840">
            <v>1465</v>
          </cell>
        </row>
        <row r="2841">
          <cell r="A2841">
            <v>5015854</v>
          </cell>
          <cell r="B2841" t="str">
            <v>Lišta potenciálového vyrovnání...1802/5-VA</v>
          </cell>
          <cell r="C2841">
            <v>899</v>
          </cell>
          <cell r="D2841">
            <v>1</v>
          </cell>
          <cell r="E2841" t="str">
            <v>KS</v>
          </cell>
          <cell r="F2841">
            <v>899</v>
          </cell>
        </row>
        <row r="2842">
          <cell r="A2842">
            <v>5015866</v>
          </cell>
          <cell r="B2842" t="str">
            <v>Lišta potenciálového vyrovnání...1802/10VA</v>
          </cell>
          <cell r="C2842">
            <v>1379</v>
          </cell>
          <cell r="D2842">
            <v>1</v>
          </cell>
          <cell r="E2842" t="str">
            <v>KS</v>
          </cell>
          <cell r="F2842">
            <v>1379</v>
          </cell>
        </row>
        <row r="2843">
          <cell r="A2843">
            <v>5015880</v>
          </cell>
          <cell r="B2843" t="str">
            <v>Kryt...1802/AH 5</v>
          </cell>
          <cell r="C2843">
            <v>560</v>
          </cell>
          <cell r="D2843">
            <v>1</v>
          </cell>
          <cell r="E2843" t="str">
            <v>KS</v>
          </cell>
          <cell r="F2843">
            <v>560</v>
          </cell>
        </row>
        <row r="2844">
          <cell r="A2844">
            <v>5015884</v>
          </cell>
          <cell r="B2844" t="str">
            <v>Kryt...1802/AH10</v>
          </cell>
          <cell r="C2844">
            <v>613</v>
          </cell>
          <cell r="D2844">
            <v>1</v>
          </cell>
          <cell r="E2844" t="str">
            <v>KS</v>
          </cell>
          <cell r="F2844">
            <v>613</v>
          </cell>
        </row>
        <row r="2845">
          <cell r="A2845">
            <v>5015890</v>
          </cell>
          <cell r="B2845" t="str">
            <v>Příložka...1802/KL</v>
          </cell>
          <cell r="C2845">
            <v>143</v>
          </cell>
          <cell r="D2845">
            <v>1</v>
          </cell>
          <cell r="E2845" t="str">
            <v>KS</v>
          </cell>
          <cell r="F2845">
            <v>143</v>
          </cell>
        </row>
        <row r="2846">
          <cell r="A2846">
            <v>5016029</v>
          </cell>
          <cell r="B2846" t="str">
            <v>Připojovací díl uzemnění...1805/2</v>
          </cell>
          <cell r="C2846">
            <v>472</v>
          </cell>
          <cell r="D2846">
            <v>1</v>
          </cell>
          <cell r="E2846" t="str">
            <v>KS</v>
          </cell>
          <cell r="F2846">
            <v>472</v>
          </cell>
        </row>
        <row r="2847">
          <cell r="A2847">
            <v>5016037</v>
          </cell>
          <cell r="B2847" t="str">
            <v>Připojovací díl uzemnění...1805/4</v>
          </cell>
          <cell r="C2847">
            <v>435</v>
          </cell>
          <cell r="D2847">
            <v>1</v>
          </cell>
          <cell r="E2847" t="str">
            <v>KS</v>
          </cell>
          <cell r="F2847">
            <v>435</v>
          </cell>
        </row>
        <row r="2848">
          <cell r="A2848">
            <v>5016045</v>
          </cell>
          <cell r="B2848" t="str">
            <v>Připojovací díl uzemnění...1805/6</v>
          </cell>
          <cell r="C2848">
            <v>523</v>
          </cell>
          <cell r="D2848">
            <v>1</v>
          </cell>
          <cell r="E2848" t="str">
            <v>KS</v>
          </cell>
          <cell r="F2848">
            <v>523</v>
          </cell>
        </row>
        <row r="2849">
          <cell r="A2849">
            <v>5016118</v>
          </cell>
          <cell r="B2849" t="str">
            <v>Připojovací díl uzemnění...1805/4 VA</v>
          </cell>
          <cell r="C2849">
            <v>784</v>
          </cell>
          <cell r="D2849">
            <v>1</v>
          </cell>
          <cell r="E2849" t="str">
            <v>KS</v>
          </cell>
          <cell r="F2849">
            <v>784</v>
          </cell>
        </row>
        <row r="2850">
          <cell r="A2850">
            <v>5016126</v>
          </cell>
          <cell r="B2850" t="str">
            <v>Připojovací díl uzemnění...1805/6 VA</v>
          </cell>
          <cell r="C2850">
            <v>1017</v>
          </cell>
          <cell r="D2850">
            <v>1</v>
          </cell>
          <cell r="E2850" t="str">
            <v>KS</v>
          </cell>
          <cell r="F2850">
            <v>1017</v>
          </cell>
        </row>
        <row r="2851">
          <cell r="A2851">
            <v>5016142</v>
          </cell>
          <cell r="B2851" t="str">
            <v>Deskbox...1807</v>
          </cell>
          <cell r="C2851">
            <v>2764</v>
          </cell>
          <cell r="D2851">
            <v>1</v>
          </cell>
          <cell r="E2851" t="str">
            <v>KS</v>
          </cell>
          <cell r="F2851">
            <v>2764</v>
          </cell>
        </row>
        <row r="2852">
          <cell r="A2852">
            <v>5018501</v>
          </cell>
          <cell r="B2852" t="str">
            <v>Pásová ocel...5052</v>
          </cell>
          <cell r="C2852">
            <v>432.98</v>
          </cell>
          <cell r="D2852">
            <v>100</v>
          </cell>
          <cell r="E2852" t="str">
            <v>M</v>
          </cell>
          <cell r="F2852">
            <v>43298</v>
          </cell>
        </row>
        <row r="2853">
          <cell r="A2853">
            <v>5018706</v>
          </cell>
          <cell r="B2853" t="str">
            <v>Pásová ocel...5052</v>
          </cell>
          <cell r="C2853">
            <v>620.88</v>
          </cell>
          <cell r="D2853">
            <v>100</v>
          </cell>
          <cell r="E2853" t="str">
            <v>M</v>
          </cell>
          <cell r="F2853">
            <v>62088</v>
          </cell>
        </row>
        <row r="2854">
          <cell r="A2854">
            <v>5018730</v>
          </cell>
          <cell r="B2854" t="str">
            <v>Pásová ocel...5052</v>
          </cell>
          <cell r="C2854">
            <v>489.78</v>
          </cell>
          <cell r="D2854">
            <v>100</v>
          </cell>
          <cell r="E2854" t="str">
            <v>M</v>
          </cell>
          <cell r="F2854">
            <v>48978</v>
          </cell>
        </row>
        <row r="2855">
          <cell r="A2855">
            <v>5019303</v>
          </cell>
          <cell r="B2855" t="str">
            <v>Pásová ocel...5052</v>
          </cell>
          <cell r="C2855">
            <v>177.82</v>
          </cell>
          <cell r="D2855">
            <v>100</v>
          </cell>
          <cell r="E2855" t="str">
            <v>M</v>
          </cell>
          <cell r="F2855">
            <v>17782</v>
          </cell>
        </row>
        <row r="2856">
          <cell r="A2856">
            <v>5019342</v>
          </cell>
          <cell r="B2856" t="str">
            <v>Plochý vodič k uložení do země...5052 DIN</v>
          </cell>
          <cell r="C2856">
            <v>60.9</v>
          </cell>
          <cell r="D2856">
            <v>100</v>
          </cell>
          <cell r="E2856" t="str">
            <v>M</v>
          </cell>
          <cell r="F2856">
            <v>6090</v>
          </cell>
        </row>
        <row r="2857">
          <cell r="A2857">
            <v>5019344</v>
          </cell>
          <cell r="B2857" t="str">
            <v>Plochý vodič - zemnící pás...5052 DIN</v>
          </cell>
          <cell r="C2857">
            <v>78.75</v>
          </cell>
          <cell r="D2857">
            <v>100</v>
          </cell>
          <cell r="E2857" t="str">
            <v>M</v>
          </cell>
          <cell r="F2857">
            <v>7875</v>
          </cell>
        </row>
        <row r="2858">
          <cell r="A2858">
            <v>5019350</v>
          </cell>
          <cell r="B2858" t="str">
            <v>Plochý vodič, zemnící pás 30x4...5052 DIN</v>
          </cell>
          <cell r="C2858">
            <v>121.53</v>
          </cell>
          <cell r="D2858">
            <v>100</v>
          </cell>
          <cell r="E2858" t="str">
            <v>M</v>
          </cell>
          <cell r="F2858">
            <v>12153</v>
          </cell>
        </row>
        <row r="2859">
          <cell r="A2859">
            <v>5019355</v>
          </cell>
          <cell r="B2859" t="str">
            <v>Plochý vodič ocelový...5052 DIN</v>
          </cell>
          <cell r="C2859">
            <v>137.55000000000001</v>
          </cell>
          <cell r="D2859">
            <v>100</v>
          </cell>
          <cell r="E2859" t="str">
            <v>M</v>
          </cell>
          <cell r="F2859">
            <v>13755</v>
          </cell>
        </row>
        <row r="2860">
          <cell r="A2860">
            <v>5019360</v>
          </cell>
          <cell r="B2860" t="str">
            <v>Polchý vodič - zemnící pás...5052 DIN</v>
          </cell>
          <cell r="C2860">
            <v>168</v>
          </cell>
          <cell r="D2860">
            <v>100</v>
          </cell>
          <cell r="E2860" t="str">
            <v>M</v>
          </cell>
          <cell r="F2860">
            <v>16800</v>
          </cell>
        </row>
        <row r="2861">
          <cell r="A2861">
            <v>5020638</v>
          </cell>
          <cell r="B2861" t="str">
            <v>Pásová ocel...5052/30X</v>
          </cell>
          <cell r="C2861">
            <v>116.46</v>
          </cell>
          <cell r="D2861">
            <v>100</v>
          </cell>
          <cell r="E2861" t="str">
            <v>M</v>
          </cell>
          <cell r="F2861">
            <v>11646</v>
          </cell>
        </row>
        <row r="2862">
          <cell r="A2862">
            <v>5020751</v>
          </cell>
          <cell r="B2862" t="str">
            <v>Pásová ocel...5052/25X3</v>
          </cell>
          <cell r="C2862">
            <v>70.45</v>
          </cell>
          <cell r="D2862">
            <v>100</v>
          </cell>
          <cell r="E2862" t="str">
            <v>M</v>
          </cell>
          <cell r="F2862">
            <v>7045</v>
          </cell>
        </row>
        <row r="2863">
          <cell r="A2863">
            <v>5020808</v>
          </cell>
          <cell r="B2863" t="str">
            <v>Pásová ocel...5052/30X3</v>
          </cell>
          <cell r="C2863">
            <v>79.34</v>
          </cell>
          <cell r="D2863">
            <v>100</v>
          </cell>
          <cell r="E2863" t="str">
            <v>M</v>
          </cell>
          <cell r="F2863">
            <v>7934</v>
          </cell>
        </row>
        <row r="2864">
          <cell r="A2864">
            <v>5021081</v>
          </cell>
          <cell r="B2864" t="str">
            <v>Kruhový vodič...RD8</v>
          </cell>
          <cell r="C2864">
            <v>47.8</v>
          </cell>
          <cell r="D2864">
            <v>100</v>
          </cell>
          <cell r="E2864" t="str">
            <v>M</v>
          </cell>
          <cell r="F2864">
            <v>4780</v>
          </cell>
        </row>
        <row r="2865">
          <cell r="A2865">
            <v>5021103</v>
          </cell>
          <cell r="B2865" t="str">
            <v>Kruhový vodič...RD10</v>
          </cell>
          <cell r="C2865">
            <v>73.45</v>
          </cell>
          <cell r="D2865">
            <v>100</v>
          </cell>
          <cell r="E2865" t="str">
            <v>M</v>
          </cell>
          <cell r="F2865">
            <v>7345</v>
          </cell>
        </row>
        <row r="2866">
          <cell r="A2866">
            <v>5021162</v>
          </cell>
          <cell r="B2866" t="str">
            <v>Kruhový vodič...RD10/PVC</v>
          </cell>
          <cell r="C2866">
            <v>174.61</v>
          </cell>
          <cell r="D2866">
            <v>100</v>
          </cell>
          <cell r="E2866" t="str">
            <v>M</v>
          </cell>
          <cell r="F2866">
            <v>17461</v>
          </cell>
        </row>
        <row r="2867">
          <cell r="A2867">
            <v>5021227</v>
          </cell>
          <cell r="B2867" t="str">
            <v>Kruhový vodič...RD10/V2A</v>
          </cell>
          <cell r="C2867">
            <v>339.04</v>
          </cell>
          <cell r="D2867">
            <v>100</v>
          </cell>
          <cell r="E2867" t="str">
            <v>M</v>
          </cell>
          <cell r="F2867">
            <v>33904</v>
          </cell>
        </row>
        <row r="2868">
          <cell r="A2868">
            <v>5021286</v>
          </cell>
          <cell r="B2868" t="str">
            <v>Kruhový vodič...RD8/ALU</v>
          </cell>
          <cell r="C2868">
            <v>44.62</v>
          </cell>
          <cell r="D2868">
            <v>100</v>
          </cell>
          <cell r="E2868" t="str">
            <v>M</v>
          </cell>
          <cell r="F2868">
            <v>4462</v>
          </cell>
        </row>
        <row r="2869">
          <cell r="A2869">
            <v>5021294</v>
          </cell>
          <cell r="B2869" t="str">
            <v>Kruhový vodič...RD8/ALU-T</v>
          </cell>
          <cell r="C2869">
            <v>49.66</v>
          </cell>
          <cell r="D2869">
            <v>100</v>
          </cell>
          <cell r="E2869" t="str">
            <v>M</v>
          </cell>
          <cell r="F2869">
            <v>4966</v>
          </cell>
        </row>
        <row r="2870">
          <cell r="A2870">
            <v>5021308</v>
          </cell>
          <cell r="B2870" t="str">
            <v>Kruhový vodič...RD10/ALU</v>
          </cell>
          <cell r="C2870">
            <v>72.430000000000007</v>
          </cell>
          <cell r="D2870">
            <v>100</v>
          </cell>
          <cell r="E2870" t="str">
            <v>M</v>
          </cell>
          <cell r="F2870">
            <v>7243</v>
          </cell>
        </row>
        <row r="2871">
          <cell r="A2871">
            <v>5021332</v>
          </cell>
          <cell r="B2871" t="str">
            <v>Kruhový vodič...RD 8/PVC</v>
          </cell>
          <cell r="C2871">
            <v>96.6</v>
          </cell>
          <cell r="D2871">
            <v>100</v>
          </cell>
          <cell r="E2871" t="str">
            <v>M</v>
          </cell>
          <cell r="F2871">
            <v>9660</v>
          </cell>
        </row>
        <row r="2872">
          <cell r="A2872">
            <v>5021480</v>
          </cell>
          <cell r="B2872" t="str">
            <v>Kruhový vodič...RD8/CU</v>
          </cell>
          <cell r="C2872">
            <v>464.32</v>
          </cell>
          <cell r="D2872">
            <v>100</v>
          </cell>
          <cell r="E2872" t="str">
            <v>M</v>
          </cell>
          <cell r="F2872">
            <v>46432</v>
          </cell>
        </row>
        <row r="2873">
          <cell r="A2873">
            <v>5021502</v>
          </cell>
          <cell r="B2873" t="str">
            <v>Kruhový vodič...RD10/CU</v>
          </cell>
          <cell r="C2873">
            <v>775.19</v>
          </cell>
          <cell r="D2873">
            <v>100</v>
          </cell>
          <cell r="E2873" t="str">
            <v>M</v>
          </cell>
          <cell r="F2873">
            <v>77519</v>
          </cell>
        </row>
        <row r="2874">
          <cell r="A2874">
            <v>5021642</v>
          </cell>
          <cell r="B2874" t="str">
            <v>Kruhový vodič...RD10/V4A</v>
          </cell>
          <cell r="C2874">
            <v>461.59</v>
          </cell>
          <cell r="D2874">
            <v>100</v>
          </cell>
          <cell r="E2874" t="str">
            <v>M</v>
          </cell>
          <cell r="F2874">
            <v>46159</v>
          </cell>
        </row>
        <row r="2875">
          <cell r="A2875">
            <v>5021650</v>
          </cell>
          <cell r="B2875" t="str">
            <v>Měděné lanko...S/9/CU</v>
          </cell>
          <cell r="C2875">
            <v>477.18</v>
          </cell>
          <cell r="D2875">
            <v>100</v>
          </cell>
          <cell r="E2875" t="str">
            <v>M</v>
          </cell>
          <cell r="F2875">
            <v>47718</v>
          </cell>
        </row>
        <row r="2876">
          <cell r="A2876">
            <v>5021804</v>
          </cell>
          <cell r="B2876" t="str">
            <v>Pásová ocel...FL20/CU</v>
          </cell>
          <cell r="C2876">
            <v>502.09</v>
          </cell>
          <cell r="D2876">
            <v>100</v>
          </cell>
          <cell r="E2876" t="str">
            <v>M</v>
          </cell>
          <cell r="F2876">
            <v>50209</v>
          </cell>
        </row>
        <row r="2877">
          <cell r="A2877">
            <v>5025206</v>
          </cell>
          <cell r="B2877" t="str">
            <v>Distanční příchytka...370/50H</v>
          </cell>
          <cell r="C2877">
            <v>68.55</v>
          </cell>
          <cell r="D2877">
            <v>100</v>
          </cell>
          <cell r="E2877" t="str">
            <v>KS</v>
          </cell>
          <cell r="F2877">
            <v>6855</v>
          </cell>
        </row>
        <row r="2878">
          <cell r="A2878">
            <v>5028035</v>
          </cell>
          <cell r="B2878" t="str">
            <v>Distanční držák...710/30</v>
          </cell>
          <cell r="C2878">
            <v>53.08</v>
          </cell>
          <cell r="D2878">
            <v>100</v>
          </cell>
          <cell r="E2878" t="str">
            <v>KS</v>
          </cell>
          <cell r="F2878">
            <v>5308</v>
          </cell>
        </row>
        <row r="2879">
          <cell r="A2879">
            <v>5032032</v>
          </cell>
          <cell r="B2879" t="str">
            <v>Distanční příchytka...831/30</v>
          </cell>
          <cell r="C2879">
            <v>46.53</v>
          </cell>
          <cell r="D2879">
            <v>100</v>
          </cell>
          <cell r="E2879" t="str">
            <v>KS</v>
          </cell>
          <cell r="F2879">
            <v>4653</v>
          </cell>
        </row>
        <row r="2880">
          <cell r="A2880">
            <v>5032237</v>
          </cell>
          <cell r="B2880" t="str">
            <v>Distanční příchytka...831/30M6</v>
          </cell>
          <cell r="C2880">
            <v>49.85</v>
          </cell>
          <cell r="D2880">
            <v>100</v>
          </cell>
          <cell r="E2880" t="str">
            <v>KS</v>
          </cell>
          <cell r="F2880">
            <v>4985</v>
          </cell>
        </row>
        <row r="2881">
          <cell r="A2881">
            <v>5032245</v>
          </cell>
          <cell r="B2881" t="str">
            <v>Distanční příchytka...831/40M6</v>
          </cell>
          <cell r="C2881">
            <v>43.34</v>
          </cell>
          <cell r="D2881">
            <v>100</v>
          </cell>
          <cell r="E2881" t="str">
            <v>KS</v>
          </cell>
          <cell r="F2881">
            <v>4334</v>
          </cell>
        </row>
        <row r="2882">
          <cell r="A2882">
            <v>5032547</v>
          </cell>
          <cell r="B2882" t="str">
            <v>Distanční příchytka...832/40</v>
          </cell>
          <cell r="C2882">
            <v>43.05</v>
          </cell>
          <cell r="D2882">
            <v>100</v>
          </cell>
          <cell r="E2882" t="str">
            <v>KS</v>
          </cell>
          <cell r="F2882">
            <v>4305</v>
          </cell>
        </row>
        <row r="2883">
          <cell r="A2883">
            <v>5033039</v>
          </cell>
          <cell r="B2883" t="str">
            <v>Distanční příchytka...833/35</v>
          </cell>
          <cell r="C2883">
            <v>47.7</v>
          </cell>
          <cell r="D2883">
            <v>100</v>
          </cell>
          <cell r="E2883" t="str">
            <v>KS</v>
          </cell>
          <cell r="F2883">
            <v>4770</v>
          </cell>
        </row>
        <row r="2884">
          <cell r="A2884">
            <v>5033209</v>
          </cell>
          <cell r="B2884" t="str">
            <v>Držák z pásové oceli...835</v>
          </cell>
          <cell r="C2884">
            <v>116.79</v>
          </cell>
          <cell r="D2884">
            <v>100</v>
          </cell>
          <cell r="E2884" t="str">
            <v>KS</v>
          </cell>
          <cell r="F2884">
            <v>11679</v>
          </cell>
        </row>
        <row r="2885">
          <cell r="A2885">
            <v>5038014</v>
          </cell>
          <cell r="B2885" t="str">
            <v>Uzemňovací příchytka...942/ 11</v>
          </cell>
          <cell r="C2885">
            <v>56.59</v>
          </cell>
          <cell r="D2885">
            <v>100</v>
          </cell>
          <cell r="E2885" t="str">
            <v>KS</v>
          </cell>
          <cell r="F2885">
            <v>5659</v>
          </cell>
        </row>
        <row r="2886">
          <cell r="A2886">
            <v>5038030</v>
          </cell>
          <cell r="B2886" t="str">
            <v>Uzemňovací příchytka...942/ 15</v>
          </cell>
          <cell r="C2886">
            <v>59.95</v>
          </cell>
          <cell r="D2886">
            <v>100</v>
          </cell>
          <cell r="E2886" t="str">
            <v>KS</v>
          </cell>
          <cell r="F2886">
            <v>5995</v>
          </cell>
        </row>
        <row r="2887">
          <cell r="A2887">
            <v>5038057</v>
          </cell>
          <cell r="B2887" t="str">
            <v>Uzemňovací příchytka...942/ 18</v>
          </cell>
          <cell r="C2887">
            <v>62.46</v>
          </cell>
          <cell r="D2887">
            <v>100</v>
          </cell>
          <cell r="E2887" t="str">
            <v>KS</v>
          </cell>
          <cell r="F2887">
            <v>6246</v>
          </cell>
        </row>
        <row r="2888">
          <cell r="A2888">
            <v>5038073</v>
          </cell>
          <cell r="B2888" t="str">
            <v>Uzemňovací příchytka...942/ 22</v>
          </cell>
          <cell r="C2888">
            <v>64.52</v>
          </cell>
          <cell r="D2888">
            <v>100</v>
          </cell>
          <cell r="E2888" t="str">
            <v>KS</v>
          </cell>
          <cell r="F2888">
            <v>6452</v>
          </cell>
        </row>
        <row r="2889">
          <cell r="A2889">
            <v>5038081</v>
          </cell>
          <cell r="B2889" t="str">
            <v>Uzemňovací příchytka...942/ 28</v>
          </cell>
          <cell r="C2889">
            <v>68.02</v>
          </cell>
          <cell r="D2889">
            <v>100</v>
          </cell>
          <cell r="E2889" t="str">
            <v>KS</v>
          </cell>
          <cell r="F2889">
            <v>6802</v>
          </cell>
        </row>
        <row r="2890">
          <cell r="A2890">
            <v>5038111</v>
          </cell>
          <cell r="B2890" t="str">
            <v>Uzemňovací příchytka...942/ 35</v>
          </cell>
          <cell r="C2890">
            <v>78.83</v>
          </cell>
          <cell r="D2890">
            <v>100</v>
          </cell>
          <cell r="E2890" t="str">
            <v>KS</v>
          </cell>
          <cell r="F2890">
            <v>7883</v>
          </cell>
        </row>
        <row r="2891">
          <cell r="A2891">
            <v>5038138</v>
          </cell>
          <cell r="B2891" t="str">
            <v>Uzemňovací příchytka...942/ 43</v>
          </cell>
          <cell r="C2891">
            <v>123.7</v>
          </cell>
          <cell r="D2891">
            <v>100</v>
          </cell>
          <cell r="E2891" t="str">
            <v>KS</v>
          </cell>
          <cell r="F2891">
            <v>12370</v>
          </cell>
        </row>
        <row r="2892">
          <cell r="A2892">
            <v>5038154</v>
          </cell>
          <cell r="B2892" t="str">
            <v>Uzemňovací příchytka...942/ 49</v>
          </cell>
          <cell r="C2892">
            <v>130.58000000000001</v>
          </cell>
          <cell r="D2892">
            <v>100</v>
          </cell>
          <cell r="E2892" t="str">
            <v>KS</v>
          </cell>
          <cell r="F2892">
            <v>13058</v>
          </cell>
        </row>
        <row r="2893">
          <cell r="A2893">
            <v>5040035</v>
          </cell>
          <cell r="B2893" t="str">
            <v>Uzemňovací příchytka...925/1/4</v>
          </cell>
          <cell r="C2893">
            <v>35.54</v>
          </cell>
          <cell r="D2893">
            <v>100</v>
          </cell>
          <cell r="E2893" t="str">
            <v>KS</v>
          </cell>
          <cell r="F2893">
            <v>3554</v>
          </cell>
        </row>
        <row r="2894">
          <cell r="A2894">
            <v>5040051</v>
          </cell>
          <cell r="B2894" t="str">
            <v>Uzemňovací příchytka...925/3/8</v>
          </cell>
          <cell r="C2894">
            <v>36.86</v>
          </cell>
          <cell r="D2894">
            <v>100</v>
          </cell>
          <cell r="E2894" t="str">
            <v>KS</v>
          </cell>
          <cell r="F2894">
            <v>3686</v>
          </cell>
        </row>
        <row r="2895">
          <cell r="A2895">
            <v>5040078</v>
          </cell>
          <cell r="B2895" t="str">
            <v>Uzemňovací příchytka...925/1/2</v>
          </cell>
          <cell r="C2895">
            <v>40.21</v>
          </cell>
          <cell r="D2895">
            <v>100</v>
          </cell>
          <cell r="E2895" t="str">
            <v>KS</v>
          </cell>
          <cell r="F2895">
            <v>4021</v>
          </cell>
        </row>
        <row r="2896">
          <cell r="A2896">
            <v>5040094</v>
          </cell>
          <cell r="B2896" t="str">
            <v>Uzemňovací příchytka...925/3/4</v>
          </cell>
          <cell r="C2896">
            <v>42.16</v>
          </cell>
          <cell r="D2896">
            <v>100</v>
          </cell>
          <cell r="E2896" t="str">
            <v>KS</v>
          </cell>
          <cell r="F2896">
            <v>4216</v>
          </cell>
        </row>
        <row r="2897">
          <cell r="A2897">
            <v>5040116</v>
          </cell>
          <cell r="B2897" t="str">
            <v>Uzemňovací příchytka...925/1</v>
          </cell>
          <cell r="C2897">
            <v>44.9</v>
          </cell>
          <cell r="D2897">
            <v>100</v>
          </cell>
          <cell r="E2897" t="str">
            <v>KS</v>
          </cell>
          <cell r="F2897">
            <v>4490</v>
          </cell>
        </row>
        <row r="2898">
          <cell r="A2898">
            <v>5040132</v>
          </cell>
          <cell r="B2898" t="str">
            <v>Uzemňovací příchytka...925/1 1/4</v>
          </cell>
          <cell r="C2898">
            <v>47.35</v>
          </cell>
          <cell r="D2898">
            <v>100</v>
          </cell>
          <cell r="E2898" t="str">
            <v>KS</v>
          </cell>
          <cell r="F2898">
            <v>4735</v>
          </cell>
        </row>
        <row r="2899">
          <cell r="A2899">
            <v>5040507</v>
          </cell>
          <cell r="B2899" t="str">
            <v>Připojovací svorka...928</v>
          </cell>
          <cell r="C2899">
            <v>76.7</v>
          </cell>
          <cell r="D2899">
            <v>100</v>
          </cell>
          <cell r="E2899" t="str">
            <v>KS</v>
          </cell>
          <cell r="F2899">
            <v>7670</v>
          </cell>
        </row>
        <row r="2900">
          <cell r="A2900">
            <v>5043018</v>
          </cell>
          <cell r="B2900" t="str">
            <v>Uzemňovací svorka...937</v>
          </cell>
          <cell r="C2900">
            <v>80.180000000000007</v>
          </cell>
          <cell r="D2900">
            <v>100</v>
          </cell>
          <cell r="E2900" t="str">
            <v>KS</v>
          </cell>
          <cell r="F2900">
            <v>8018</v>
          </cell>
        </row>
        <row r="2901">
          <cell r="A2901">
            <v>5043107</v>
          </cell>
          <cell r="B2901" t="str">
            <v>Uzemňovací příchytka...939</v>
          </cell>
          <cell r="C2901">
            <v>59.36</v>
          </cell>
          <cell r="D2901">
            <v>100</v>
          </cell>
          <cell r="E2901" t="str">
            <v>KS</v>
          </cell>
          <cell r="F2901">
            <v>5936</v>
          </cell>
        </row>
        <row r="2902">
          <cell r="A2902">
            <v>5050030</v>
          </cell>
          <cell r="B2902" t="str">
            <v>Uzemňovací příchytka...950/Z1/4</v>
          </cell>
          <cell r="C2902">
            <v>34.729999999999997</v>
          </cell>
          <cell r="D2902">
            <v>100</v>
          </cell>
          <cell r="E2902" t="str">
            <v>KS</v>
          </cell>
          <cell r="F2902">
            <v>3473</v>
          </cell>
        </row>
        <row r="2903">
          <cell r="A2903">
            <v>5050057</v>
          </cell>
          <cell r="B2903" t="str">
            <v>Uzemňovací příchytka...950/Z3/8</v>
          </cell>
          <cell r="C2903">
            <v>38.75</v>
          </cell>
          <cell r="D2903">
            <v>100</v>
          </cell>
          <cell r="E2903" t="str">
            <v>KS</v>
          </cell>
          <cell r="F2903">
            <v>3875</v>
          </cell>
        </row>
        <row r="2904">
          <cell r="A2904">
            <v>5050073</v>
          </cell>
          <cell r="B2904" t="str">
            <v>Uzemňovací příchytka...950/Z1/2</v>
          </cell>
          <cell r="C2904">
            <v>43.44</v>
          </cell>
          <cell r="D2904">
            <v>100</v>
          </cell>
          <cell r="E2904" t="str">
            <v>KS</v>
          </cell>
          <cell r="F2904">
            <v>4344</v>
          </cell>
        </row>
        <row r="2905">
          <cell r="A2905">
            <v>5050081</v>
          </cell>
          <cell r="B2905" t="str">
            <v>Uzemňovací příchytka...950/Z3/4</v>
          </cell>
          <cell r="C2905">
            <v>45.36</v>
          </cell>
          <cell r="D2905">
            <v>100</v>
          </cell>
          <cell r="E2905" t="str">
            <v>KS</v>
          </cell>
          <cell r="F2905">
            <v>4536</v>
          </cell>
        </row>
        <row r="2906">
          <cell r="A2906">
            <v>5050111</v>
          </cell>
          <cell r="B2906" t="str">
            <v>Uzemňovací příchytka...950/Z1</v>
          </cell>
          <cell r="C2906">
            <v>46.89</v>
          </cell>
          <cell r="D2906">
            <v>100</v>
          </cell>
          <cell r="E2906" t="str">
            <v>KS</v>
          </cell>
          <cell r="F2906">
            <v>4689</v>
          </cell>
        </row>
        <row r="2907">
          <cell r="A2907">
            <v>5050138</v>
          </cell>
          <cell r="B2907" t="str">
            <v>Uzemňovací příchytka...950Z1 1/4</v>
          </cell>
          <cell r="C2907">
            <v>50.92</v>
          </cell>
          <cell r="D2907">
            <v>100</v>
          </cell>
          <cell r="E2907" t="str">
            <v>KS</v>
          </cell>
          <cell r="F2907">
            <v>5092</v>
          </cell>
        </row>
        <row r="2908">
          <cell r="A2908">
            <v>5050154</v>
          </cell>
          <cell r="B2908" t="str">
            <v>Uzemňovací příchytka...950Z1 1/2</v>
          </cell>
          <cell r="C2908">
            <v>52.39</v>
          </cell>
          <cell r="D2908">
            <v>100</v>
          </cell>
          <cell r="E2908" t="str">
            <v>KS</v>
          </cell>
          <cell r="F2908">
            <v>5239</v>
          </cell>
        </row>
        <row r="2909">
          <cell r="A2909">
            <v>5050170</v>
          </cell>
          <cell r="B2909" t="str">
            <v>Uzemňovací příchytka...950Z1 3/4</v>
          </cell>
          <cell r="C2909">
            <v>60.59</v>
          </cell>
          <cell r="D2909">
            <v>100</v>
          </cell>
          <cell r="E2909" t="str">
            <v>KS</v>
          </cell>
          <cell r="F2909">
            <v>6059</v>
          </cell>
        </row>
        <row r="2910">
          <cell r="A2910">
            <v>5050197</v>
          </cell>
          <cell r="B2910" t="str">
            <v>Uzemňovací příchytka...950/Z/2</v>
          </cell>
          <cell r="C2910">
            <v>67.83</v>
          </cell>
          <cell r="D2910">
            <v>100</v>
          </cell>
          <cell r="E2910" t="str">
            <v>KS</v>
          </cell>
          <cell r="F2910">
            <v>6783</v>
          </cell>
        </row>
        <row r="2911">
          <cell r="A2911">
            <v>5051509</v>
          </cell>
          <cell r="B2911" t="str">
            <v>Uzemňovací svorka...951</v>
          </cell>
          <cell r="C2911">
            <v>97.02</v>
          </cell>
          <cell r="D2911">
            <v>100</v>
          </cell>
          <cell r="E2911" t="str">
            <v>KS</v>
          </cell>
          <cell r="F2911">
            <v>9702</v>
          </cell>
        </row>
        <row r="2912">
          <cell r="A2912">
            <v>5052157</v>
          </cell>
          <cell r="B2912" t="str">
            <v>Uzemňovací příchytka...952Z1 1/2</v>
          </cell>
          <cell r="C2912">
            <v>180.76</v>
          </cell>
          <cell r="D2912">
            <v>100</v>
          </cell>
          <cell r="E2912" t="str">
            <v>KS</v>
          </cell>
          <cell r="F2912">
            <v>18076</v>
          </cell>
        </row>
        <row r="2913">
          <cell r="A2913">
            <v>5052181</v>
          </cell>
          <cell r="B2913" t="str">
            <v>Uzemňovací příchytka...952/Z/2</v>
          </cell>
          <cell r="C2913">
            <v>202.42</v>
          </cell>
          <cell r="D2913">
            <v>100</v>
          </cell>
          <cell r="E2913" t="str">
            <v>KS</v>
          </cell>
          <cell r="F2913">
            <v>20242</v>
          </cell>
        </row>
        <row r="2914">
          <cell r="A2914">
            <v>5057507</v>
          </cell>
          <cell r="B2914" t="str">
            <v>Pásková příchytka...927/0</v>
          </cell>
          <cell r="C2914">
            <v>81.97</v>
          </cell>
          <cell r="D2914">
            <v>100</v>
          </cell>
          <cell r="E2914" t="str">
            <v>KS</v>
          </cell>
          <cell r="F2914">
            <v>8197</v>
          </cell>
        </row>
        <row r="2915">
          <cell r="A2915">
            <v>5057515</v>
          </cell>
          <cell r="B2915" t="str">
            <v>Pásková příchytka...927/1</v>
          </cell>
          <cell r="C2915">
            <v>111.42</v>
          </cell>
          <cell r="D2915">
            <v>100</v>
          </cell>
          <cell r="E2915" t="str">
            <v>KS</v>
          </cell>
          <cell r="F2915">
            <v>11142</v>
          </cell>
        </row>
        <row r="2916">
          <cell r="A2916">
            <v>5057523</v>
          </cell>
          <cell r="B2916" t="str">
            <v>Pásková příchytka...927/2</v>
          </cell>
          <cell r="C2916">
            <v>142.27000000000001</v>
          </cell>
          <cell r="D2916">
            <v>100</v>
          </cell>
          <cell r="E2916" t="str">
            <v>KS</v>
          </cell>
          <cell r="F2916">
            <v>14227</v>
          </cell>
        </row>
        <row r="2917">
          <cell r="A2917">
            <v>5057558</v>
          </cell>
          <cell r="B2917" t="str">
            <v>Pásková příchytka...927/4</v>
          </cell>
          <cell r="C2917">
            <v>171.42</v>
          </cell>
          <cell r="D2917">
            <v>100</v>
          </cell>
          <cell r="E2917" t="str">
            <v>KS</v>
          </cell>
          <cell r="F2917">
            <v>17142</v>
          </cell>
        </row>
        <row r="2918">
          <cell r="A2918">
            <v>5057582</v>
          </cell>
          <cell r="B2918" t="str">
            <v>Pásková příchytka...927/S 1</v>
          </cell>
          <cell r="C2918">
            <v>81.040000000000006</v>
          </cell>
          <cell r="D2918">
            <v>100</v>
          </cell>
          <cell r="E2918" t="str">
            <v>KS</v>
          </cell>
          <cell r="F2918">
            <v>8104</v>
          </cell>
        </row>
        <row r="2919">
          <cell r="A2919">
            <v>5057599</v>
          </cell>
          <cell r="B2919" t="str">
            <v>Pásková uzemňovací objímka...927 2 6-K</v>
          </cell>
          <cell r="C2919">
            <v>97.65</v>
          </cell>
          <cell r="D2919">
            <v>100</v>
          </cell>
          <cell r="E2919" t="str">
            <v>KS</v>
          </cell>
          <cell r="F2919">
            <v>9765</v>
          </cell>
        </row>
        <row r="2920">
          <cell r="A2920">
            <v>5057922</v>
          </cell>
          <cell r="B2920" t="str">
            <v>Pásková příchytka...927/1VA</v>
          </cell>
          <cell r="C2920">
            <v>68.3</v>
          </cell>
          <cell r="D2920">
            <v>100</v>
          </cell>
          <cell r="E2920" t="str">
            <v>M</v>
          </cell>
          <cell r="F2920">
            <v>6830</v>
          </cell>
        </row>
        <row r="2921">
          <cell r="A2921">
            <v>5057930</v>
          </cell>
          <cell r="B2921" t="str">
            <v>Korpus příchytky...927SCHKVA</v>
          </cell>
          <cell r="C2921">
            <v>56.02</v>
          </cell>
          <cell r="D2921">
            <v>100</v>
          </cell>
          <cell r="E2921" t="str">
            <v>KS</v>
          </cell>
          <cell r="F2921">
            <v>5602</v>
          </cell>
        </row>
        <row r="2922">
          <cell r="A2922">
            <v>5064015</v>
          </cell>
          <cell r="B2922" t="str">
            <v>Objímka s odbočnou svorkou...470/4-16</v>
          </cell>
          <cell r="C2922">
            <v>77.97</v>
          </cell>
          <cell r="D2922">
            <v>100</v>
          </cell>
          <cell r="E2922" t="str">
            <v>KS</v>
          </cell>
          <cell r="F2922">
            <v>7797</v>
          </cell>
        </row>
        <row r="2923">
          <cell r="A2923">
            <v>5080053</v>
          </cell>
          <cell r="B2923" t="str">
            <v>Ochrana datových vedení...SD09V24/9</v>
          </cell>
          <cell r="C2923">
            <v>1839</v>
          </cell>
          <cell r="D2923">
            <v>1</v>
          </cell>
          <cell r="E2923" t="str">
            <v>KS</v>
          </cell>
          <cell r="F2923">
            <v>1839</v>
          </cell>
        </row>
        <row r="2924">
          <cell r="A2924">
            <v>5080061</v>
          </cell>
          <cell r="B2924" t="str">
            <v>Ochrana datových vedení...SD09V11/9</v>
          </cell>
          <cell r="C2924">
            <v>1839</v>
          </cell>
          <cell r="D2924">
            <v>1</v>
          </cell>
          <cell r="E2924" t="str">
            <v>KS</v>
          </cell>
          <cell r="F2924">
            <v>1839</v>
          </cell>
        </row>
        <row r="2925">
          <cell r="A2925">
            <v>5080150</v>
          </cell>
          <cell r="B2925" t="str">
            <v>Ochrana datových vedení...SD15V2415</v>
          </cell>
          <cell r="C2925">
            <v>2011</v>
          </cell>
          <cell r="D2925">
            <v>1</v>
          </cell>
          <cell r="E2925" t="str">
            <v>KS</v>
          </cell>
          <cell r="F2925">
            <v>2011</v>
          </cell>
        </row>
        <row r="2926">
          <cell r="A2926">
            <v>5080274</v>
          </cell>
          <cell r="B2926" t="str">
            <v>Ochrana datových vedení...SD25V2425</v>
          </cell>
          <cell r="C2926">
            <v>2116</v>
          </cell>
          <cell r="D2926">
            <v>1</v>
          </cell>
          <cell r="E2926" t="str">
            <v>KS</v>
          </cell>
          <cell r="F2926">
            <v>2116</v>
          </cell>
        </row>
        <row r="2927">
          <cell r="A2927">
            <v>5080282</v>
          </cell>
          <cell r="B2927" t="str">
            <v>Ochrana datových vedení...SD25V1125</v>
          </cell>
          <cell r="C2927">
            <v>2116</v>
          </cell>
          <cell r="D2927">
            <v>1</v>
          </cell>
          <cell r="E2927" t="str">
            <v>KS</v>
          </cell>
          <cell r="F2927">
            <v>2116</v>
          </cell>
        </row>
        <row r="2928">
          <cell r="A2928">
            <v>5081548</v>
          </cell>
          <cell r="B2928" t="str">
            <v>Ochrana Combi...R4ISDN4CG</v>
          </cell>
          <cell r="C2928">
            <v>1665</v>
          </cell>
          <cell r="D2928">
            <v>1</v>
          </cell>
          <cell r="E2928" t="str">
            <v>KS</v>
          </cell>
          <cell r="F2928">
            <v>1665</v>
          </cell>
        </row>
        <row r="2929">
          <cell r="A2929">
            <v>5081645</v>
          </cell>
          <cell r="B2929" t="str">
            <v>Jemná ochrana...R4SV24T4F</v>
          </cell>
          <cell r="C2929">
            <v>1741</v>
          </cell>
          <cell r="D2929">
            <v>1</v>
          </cell>
          <cell r="E2929" t="str">
            <v>KS</v>
          </cell>
          <cell r="F2929">
            <v>1741</v>
          </cell>
        </row>
        <row r="2930">
          <cell r="A2930">
            <v>5081647</v>
          </cell>
          <cell r="B2930" t="str">
            <v>Jemná ochrana...R4SV24T8F</v>
          </cell>
          <cell r="C2930">
            <v>2646</v>
          </cell>
          <cell r="D2930">
            <v>1</v>
          </cell>
          <cell r="E2930" t="str">
            <v>KS</v>
          </cell>
          <cell r="F2930">
            <v>2646</v>
          </cell>
        </row>
        <row r="2931">
          <cell r="A2931">
            <v>5081688</v>
          </cell>
          <cell r="B2931" t="str">
            <v>Základní ochrana...SC-TE/4CG</v>
          </cell>
          <cell r="C2931">
            <v>1300</v>
          </cell>
          <cell r="D2931">
            <v>1</v>
          </cell>
          <cell r="E2931" t="str">
            <v>KS</v>
          </cell>
          <cell r="F2931">
            <v>1300</v>
          </cell>
        </row>
        <row r="2932">
          <cell r="A2932">
            <v>5081726</v>
          </cell>
          <cell r="B2932" t="str">
            <v>Základní ochrana...R4SE104B</v>
          </cell>
          <cell r="C2932">
            <v>1575</v>
          </cell>
          <cell r="D2932">
            <v>1</v>
          </cell>
          <cell r="E2932" t="str">
            <v>KS</v>
          </cell>
          <cell r="F2932">
            <v>1575</v>
          </cell>
        </row>
        <row r="2933">
          <cell r="A2933">
            <v>5081734</v>
          </cell>
          <cell r="B2933" t="str">
            <v>Ochrana Combi...R4SE104C</v>
          </cell>
          <cell r="C2933">
            <v>1756</v>
          </cell>
          <cell r="D2933">
            <v>1</v>
          </cell>
          <cell r="E2933" t="str">
            <v>KS</v>
          </cell>
          <cell r="F2933">
            <v>1756</v>
          </cell>
        </row>
        <row r="2934">
          <cell r="A2934">
            <v>5081742</v>
          </cell>
          <cell r="B2934" t="str">
            <v>Jemná ochrana...R4SE104F</v>
          </cell>
          <cell r="C2934">
            <v>1689</v>
          </cell>
          <cell r="D2934">
            <v>1</v>
          </cell>
          <cell r="E2934" t="str">
            <v>KS</v>
          </cell>
          <cell r="F2934">
            <v>1689</v>
          </cell>
        </row>
        <row r="2935">
          <cell r="A2935">
            <v>5081793</v>
          </cell>
          <cell r="B2935" t="str">
            <v>Jemná ochrana...R4SATM8F</v>
          </cell>
          <cell r="C2935">
            <v>1786</v>
          </cell>
          <cell r="D2935">
            <v>1</v>
          </cell>
          <cell r="E2935" t="str">
            <v>KS</v>
          </cell>
          <cell r="F2935">
            <v>1786</v>
          </cell>
        </row>
        <row r="2936">
          <cell r="A2936">
            <v>5081800</v>
          </cell>
          <cell r="B2936" t="str">
            <v>NP-CAT6A...NP-CAT6A</v>
          </cell>
          <cell r="C2936">
            <v>3528</v>
          </cell>
          <cell r="D2936">
            <v>1</v>
          </cell>
          <cell r="E2936" t="str">
            <v>KS</v>
          </cell>
          <cell r="F2936">
            <v>3528</v>
          </cell>
        </row>
        <row r="2937">
          <cell r="A2937">
            <v>5081831</v>
          </cell>
          <cell r="B2937" t="str">
            <v>Ochrana Combi...R4SISD4C</v>
          </cell>
          <cell r="C2937">
            <v>1422</v>
          </cell>
          <cell r="D2937">
            <v>1</v>
          </cell>
          <cell r="E2937" t="str">
            <v>KS</v>
          </cell>
          <cell r="F2937">
            <v>1422</v>
          </cell>
        </row>
        <row r="2938">
          <cell r="A2938">
            <v>5081858</v>
          </cell>
          <cell r="B2938" t="str">
            <v>Jemná ochrana...R4SISD4F</v>
          </cell>
          <cell r="C2938">
            <v>1378</v>
          </cell>
          <cell r="D2938">
            <v>1</v>
          </cell>
          <cell r="E2938" t="str">
            <v>KS</v>
          </cell>
          <cell r="F2938">
            <v>1378</v>
          </cell>
        </row>
        <row r="2939">
          <cell r="A2939">
            <v>5081920</v>
          </cell>
          <cell r="B2939" t="str">
            <v>Ochrana Combi...R1TELE4C</v>
          </cell>
          <cell r="C2939">
            <v>1164</v>
          </cell>
          <cell r="D2939">
            <v>1</v>
          </cell>
          <cell r="E2939" t="str">
            <v>KS</v>
          </cell>
          <cell r="F2939">
            <v>1164</v>
          </cell>
        </row>
        <row r="2940">
          <cell r="A2940">
            <v>5081939</v>
          </cell>
          <cell r="B2940" t="str">
            <v>Jemná ochrana...R1TELE4F</v>
          </cell>
          <cell r="C2940">
            <v>1058</v>
          </cell>
          <cell r="D2940">
            <v>1</v>
          </cell>
          <cell r="E2940" t="str">
            <v>KS</v>
          </cell>
          <cell r="F2940">
            <v>1058</v>
          </cell>
        </row>
        <row r="2941">
          <cell r="A2941">
            <v>5081963</v>
          </cell>
          <cell r="B2941" t="str">
            <v>Ochrana Combi...R4TELE4C</v>
          </cell>
          <cell r="C2941">
            <v>1234</v>
          </cell>
          <cell r="D2941">
            <v>1</v>
          </cell>
          <cell r="E2941" t="str">
            <v>KS</v>
          </cell>
          <cell r="F2941">
            <v>1234</v>
          </cell>
        </row>
        <row r="2942">
          <cell r="A2942">
            <v>5081971</v>
          </cell>
          <cell r="B2942" t="str">
            <v>Jemná ochrana...R4TELE4F</v>
          </cell>
          <cell r="C2942">
            <v>1234</v>
          </cell>
          <cell r="D2942">
            <v>1</v>
          </cell>
          <cell r="E2942" t="str">
            <v>KS</v>
          </cell>
          <cell r="F2942">
            <v>1234</v>
          </cell>
        </row>
        <row r="2943">
          <cell r="A2943">
            <v>5082382</v>
          </cell>
          <cell r="B2943" t="str">
            <v>Upevňovací sada...DLS-BS</v>
          </cell>
          <cell r="C2943">
            <v>189</v>
          </cell>
          <cell r="D2943">
            <v>1</v>
          </cell>
          <cell r="E2943" t="str">
            <v>KS</v>
          </cell>
          <cell r="F2943">
            <v>189</v>
          </cell>
        </row>
        <row r="2944">
          <cell r="A2944">
            <v>5082412</v>
          </cell>
          <cell r="B2944" t="str">
            <v>Ochrana Combi...KBE2MFC</v>
          </cell>
          <cell r="C2944">
            <v>2084</v>
          </cell>
          <cell r="D2944">
            <v>1</v>
          </cell>
          <cell r="E2944" t="str">
            <v>KS</v>
          </cell>
          <cell r="F2944">
            <v>2084</v>
          </cell>
        </row>
        <row r="2945">
          <cell r="A2945">
            <v>5082420</v>
          </cell>
          <cell r="B2945" t="str">
            <v>Jemná ochrana...KBE2MFF</v>
          </cell>
          <cell r="C2945">
            <v>1996</v>
          </cell>
          <cell r="D2945">
            <v>1</v>
          </cell>
          <cell r="E2945" t="str">
            <v>KS</v>
          </cell>
          <cell r="F2945">
            <v>1996</v>
          </cell>
        </row>
        <row r="2946">
          <cell r="A2946">
            <v>5083060</v>
          </cell>
          <cell r="B2946" t="str">
            <v>Ochrana datových vedení...ASP-V24T4</v>
          </cell>
          <cell r="C2946">
            <v>2543</v>
          </cell>
          <cell r="D2946">
            <v>1</v>
          </cell>
          <cell r="E2946" t="str">
            <v>KS</v>
          </cell>
          <cell r="F2946">
            <v>2543</v>
          </cell>
        </row>
        <row r="2947">
          <cell r="A2947">
            <v>5083087</v>
          </cell>
          <cell r="B2947" t="str">
            <v>Ochrana datových vedení...ASPV11EI4</v>
          </cell>
          <cell r="C2947">
            <v>2543</v>
          </cell>
          <cell r="D2947">
            <v>1</v>
          </cell>
          <cell r="E2947" t="str">
            <v>KS</v>
          </cell>
          <cell r="F2947">
            <v>2543</v>
          </cell>
        </row>
        <row r="2948">
          <cell r="A2948">
            <v>5083400</v>
          </cell>
          <cell r="B2948" t="str">
            <v>Ochrana datových vedení...TV 4+1</v>
          </cell>
          <cell r="C2948">
            <v>2646</v>
          </cell>
          <cell r="D2948">
            <v>1</v>
          </cell>
          <cell r="E2948" t="str">
            <v>KS</v>
          </cell>
          <cell r="F2948">
            <v>2646</v>
          </cell>
        </row>
        <row r="2949">
          <cell r="A2949">
            <v>5084008</v>
          </cell>
          <cell r="B2949" t="str">
            <v>Připojovací svorkovnice...LSA-A-LEI</v>
          </cell>
          <cell r="C2949">
            <v>330</v>
          </cell>
          <cell r="D2949">
            <v>1</v>
          </cell>
          <cell r="E2949" t="str">
            <v>KS</v>
          </cell>
          <cell r="F2949">
            <v>330</v>
          </cell>
        </row>
        <row r="2950">
          <cell r="A2950">
            <v>5084012</v>
          </cell>
          <cell r="B2950" t="str">
            <v>Rozpojovací lišta...LSA-T-LEI</v>
          </cell>
          <cell r="C2950">
            <v>441</v>
          </cell>
          <cell r="D2950">
            <v>1</v>
          </cell>
          <cell r="E2950" t="str">
            <v>KS</v>
          </cell>
          <cell r="F2950">
            <v>441</v>
          </cell>
        </row>
        <row r="2951">
          <cell r="A2951">
            <v>5084016</v>
          </cell>
          <cell r="B2951" t="str">
            <v>Uzemňovací lišta...LSA-E-LEI</v>
          </cell>
          <cell r="C2951">
            <v>699</v>
          </cell>
          <cell r="D2951">
            <v>1</v>
          </cell>
          <cell r="E2951" t="str">
            <v>KS</v>
          </cell>
          <cell r="F2951">
            <v>699</v>
          </cell>
        </row>
        <row r="2952">
          <cell r="A2952">
            <v>5084020</v>
          </cell>
          <cell r="B2952" t="str">
            <v>LSA-Plus tech.-zákl. ochrana...LSA-B-MAG</v>
          </cell>
          <cell r="C2952">
            <v>2084</v>
          </cell>
          <cell r="D2952">
            <v>1</v>
          </cell>
          <cell r="E2952" t="str">
            <v>KS</v>
          </cell>
          <cell r="F2952">
            <v>2084</v>
          </cell>
        </row>
        <row r="2953">
          <cell r="A2953">
            <v>5084024</v>
          </cell>
          <cell r="B2953" t="str">
            <v>Ochranný přístroj Combi...LSA-BF180</v>
          </cell>
          <cell r="C2953">
            <v>910</v>
          </cell>
          <cell r="D2953">
            <v>1</v>
          </cell>
          <cell r="E2953" t="str">
            <v>KS</v>
          </cell>
          <cell r="F2953">
            <v>910</v>
          </cell>
        </row>
        <row r="2954">
          <cell r="A2954">
            <v>5084028</v>
          </cell>
          <cell r="B2954" t="str">
            <v>Ochranný přístroj Combi...LSA-BF-24</v>
          </cell>
          <cell r="C2954">
            <v>907</v>
          </cell>
          <cell r="D2954">
            <v>1</v>
          </cell>
          <cell r="E2954" t="str">
            <v>KS</v>
          </cell>
          <cell r="F2954">
            <v>907</v>
          </cell>
        </row>
        <row r="2955">
          <cell r="A2955">
            <v>5084032</v>
          </cell>
          <cell r="B2955" t="str">
            <v>Uzemňovací lišta...LSA-E</v>
          </cell>
          <cell r="C2955">
            <v>151</v>
          </cell>
          <cell r="D2955">
            <v>1</v>
          </cell>
          <cell r="E2955" t="str">
            <v>KS</v>
          </cell>
          <cell r="F2955">
            <v>151</v>
          </cell>
        </row>
        <row r="2956">
          <cell r="A2956">
            <v>5084036</v>
          </cell>
          <cell r="B2956" t="str">
            <v>Montážní opěrka...LSA-M</v>
          </cell>
          <cell r="C2956">
            <v>298</v>
          </cell>
          <cell r="D2956">
            <v>1</v>
          </cell>
          <cell r="E2956" t="str">
            <v>KS</v>
          </cell>
          <cell r="F2956">
            <v>298</v>
          </cell>
        </row>
        <row r="2957">
          <cell r="A2957">
            <v>5084040</v>
          </cell>
          <cell r="B2957" t="str">
            <v>Ukládací nástroj...LSA-TOOL</v>
          </cell>
          <cell r="C2957">
            <v>178</v>
          </cell>
          <cell r="D2957">
            <v>1</v>
          </cell>
          <cell r="E2957" t="str">
            <v>KS</v>
          </cell>
          <cell r="F2957">
            <v>178</v>
          </cell>
        </row>
        <row r="2958">
          <cell r="A2958">
            <v>5086019</v>
          </cell>
          <cell r="B2958" t="str">
            <v>Ochranný paket...P-TK</v>
          </cell>
          <cell r="C2958">
            <v>6735</v>
          </cell>
          <cell r="D2958">
            <v>1</v>
          </cell>
          <cell r="E2958" t="str">
            <v>KS</v>
          </cell>
          <cell r="F2958">
            <v>6735</v>
          </cell>
        </row>
        <row r="2959">
          <cell r="A2959">
            <v>5086023</v>
          </cell>
          <cell r="B2959" t="str">
            <v>Ochranný paket...P-TK+SAT</v>
          </cell>
          <cell r="C2959">
            <v>8253</v>
          </cell>
          <cell r="D2959">
            <v>1</v>
          </cell>
          <cell r="E2959" t="str">
            <v>KS</v>
          </cell>
          <cell r="F2959">
            <v>8253</v>
          </cell>
        </row>
        <row r="2960">
          <cell r="A2960">
            <v>5086027</v>
          </cell>
          <cell r="B2960" t="str">
            <v>Ochranný paket...P-TK+TV</v>
          </cell>
          <cell r="C2960">
            <v>8253</v>
          </cell>
          <cell r="D2960">
            <v>1</v>
          </cell>
          <cell r="E2960" t="str">
            <v>KS</v>
          </cell>
          <cell r="F2960">
            <v>8253</v>
          </cell>
        </row>
        <row r="2961">
          <cell r="A2961">
            <v>5088686</v>
          </cell>
          <cell r="B2961" t="str">
            <v>Ochrana před přepětím...VGCADPH5</v>
          </cell>
          <cell r="C2961">
            <v>11375</v>
          </cell>
          <cell r="D2961">
            <v>1</v>
          </cell>
          <cell r="E2961" t="str">
            <v>KS</v>
          </cell>
          <cell r="F2961">
            <v>11375</v>
          </cell>
        </row>
        <row r="2962">
          <cell r="A2962">
            <v>5088691</v>
          </cell>
          <cell r="B2962" t="str">
            <v>VG-C/DCPH-MS1000...VG-C/DCPH</v>
          </cell>
          <cell r="C2962">
            <v>6073</v>
          </cell>
          <cell r="D2962">
            <v>1</v>
          </cell>
          <cell r="E2962" t="str">
            <v>KS</v>
          </cell>
          <cell r="F2962">
            <v>6073</v>
          </cell>
        </row>
        <row r="2963">
          <cell r="A2963">
            <v>5088692</v>
          </cell>
          <cell r="B2963" t="str">
            <v>VG-BC/DCPH-MS900...VG-BC/DCP</v>
          </cell>
          <cell r="C2963">
            <v>6767</v>
          </cell>
          <cell r="D2963">
            <v>1</v>
          </cell>
          <cell r="E2963" t="str">
            <v>KS</v>
          </cell>
          <cell r="F2963">
            <v>6767</v>
          </cell>
        </row>
        <row r="2964">
          <cell r="A2964">
            <v>5088693</v>
          </cell>
          <cell r="B2964" t="str">
            <v>VG-BC/DCPH-MS600...VG-BC/DCP</v>
          </cell>
          <cell r="C2964">
            <v>7141</v>
          </cell>
          <cell r="D2964">
            <v>1</v>
          </cell>
          <cell r="E2964" t="str">
            <v>KS</v>
          </cell>
          <cell r="F2964">
            <v>7141</v>
          </cell>
        </row>
        <row r="2965">
          <cell r="A2965">
            <v>5088694</v>
          </cell>
          <cell r="B2965" t="str">
            <v>Zařízení přepěťové ochrany...VG-C/DC-P</v>
          </cell>
          <cell r="C2965">
            <v>4321</v>
          </cell>
          <cell r="D2965">
            <v>1</v>
          </cell>
          <cell r="E2965" t="str">
            <v>KS</v>
          </cell>
          <cell r="F2965">
            <v>4321</v>
          </cell>
        </row>
        <row r="2966">
          <cell r="A2966">
            <v>5088699</v>
          </cell>
          <cell r="B2966" t="str">
            <v>VG-C/DC-PH-Y...VG-C/DC-P</v>
          </cell>
          <cell r="C2966">
            <v>3867</v>
          </cell>
          <cell r="D2966">
            <v>1</v>
          </cell>
          <cell r="E2966" t="str">
            <v>KS</v>
          </cell>
          <cell r="F2966">
            <v>3867</v>
          </cell>
        </row>
        <row r="2967">
          <cell r="A2967">
            <v>5089200</v>
          </cell>
          <cell r="B2967" t="str">
            <v>Pouzdro...VG4BTNSTT</v>
          </cell>
          <cell r="C2967">
            <v>18295</v>
          </cell>
          <cell r="D2967">
            <v>1</v>
          </cell>
          <cell r="E2967" t="str">
            <v>KS</v>
          </cell>
          <cell r="F2967">
            <v>18295</v>
          </cell>
        </row>
        <row r="2968">
          <cell r="A2968">
            <v>5089212</v>
          </cell>
          <cell r="B2968" t="str">
            <v>Pouzdro...VG3-B/TNC</v>
          </cell>
          <cell r="C2968">
            <v>13184</v>
          </cell>
          <cell r="D2968">
            <v>1</v>
          </cell>
          <cell r="E2968" t="str">
            <v>KS</v>
          </cell>
          <cell r="F2968">
            <v>13184</v>
          </cell>
        </row>
        <row r="2969">
          <cell r="A2969">
            <v>5089611</v>
          </cell>
          <cell r="B2969" t="str">
            <v>Ochranná sada...PS4BCTTNF</v>
          </cell>
          <cell r="C2969">
            <v>20396</v>
          </cell>
          <cell r="D2969">
            <v>1</v>
          </cell>
          <cell r="E2969" t="str">
            <v>KS</v>
          </cell>
          <cell r="F2969">
            <v>20396</v>
          </cell>
        </row>
        <row r="2970">
          <cell r="A2970">
            <v>5089650</v>
          </cell>
          <cell r="B2970" t="str">
            <v>Spojovací můstek...VB-V10 Co</v>
          </cell>
          <cell r="C2970">
            <v>547</v>
          </cell>
          <cell r="D2970">
            <v>1</v>
          </cell>
          <cell r="E2970" t="str">
            <v>KS</v>
          </cell>
          <cell r="F2970">
            <v>547</v>
          </cell>
        </row>
        <row r="2971">
          <cell r="A2971">
            <v>5089652</v>
          </cell>
          <cell r="B2971" t="str">
            <v>Spojovací můstek...VB-V10 Co</v>
          </cell>
          <cell r="C2971">
            <v>547</v>
          </cell>
          <cell r="D2971">
            <v>1</v>
          </cell>
          <cell r="E2971" t="str">
            <v>KS</v>
          </cell>
          <cell r="F2971">
            <v>547</v>
          </cell>
        </row>
        <row r="2972">
          <cell r="A2972">
            <v>5089655</v>
          </cell>
          <cell r="B2972" t="str">
            <v>Spojovací můstek...VB-MultiB</v>
          </cell>
          <cell r="C2972">
            <v>493</v>
          </cell>
          <cell r="D2972">
            <v>1</v>
          </cell>
          <cell r="E2972" t="str">
            <v>KS</v>
          </cell>
          <cell r="F2972">
            <v>493</v>
          </cell>
        </row>
        <row r="2973">
          <cell r="A2973">
            <v>5089754</v>
          </cell>
          <cell r="B2973" t="str">
            <v>Ochranná sada...PS 3-B+C/</v>
          </cell>
          <cell r="C2973">
            <v>14288</v>
          </cell>
          <cell r="D2973">
            <v>1</v>
          </cell>
          <cell r="E2973" t="str">
            <v>KS</v>
          </cell>
          <cell r="F2973">
            <v>14288</v>
          </cell>
        </row>
        <row r="2974">
          <cell r="A2974">
            <v>5089756</v>
          </cell>
          <cell r="B2974" t="str">
            <v>Ochranná sada...PS 3-B+C/</v>
          </cell>
          <cell r="C2974">
            <v>15368</v>
          </cell>
          <cell r="D2974">
            <v>1</v>
          </cell>
          <cell r="E2974" t="str">
            <v>KS</v>
          </cell>
          <cell r="F2974">
            <v>15368</v>
          </cell>
        </row>
        <row r="2975">
          <cell r="A2975">
            <v>5089761</v>
          </cell>
          <cell r="B2975" t="str">
            <v>Ochranná sada...PS 4-B+C/</v>
          </cell>
          <cell r="C2975">
            <v>18180</v>
          </cell>
          <cell r="D2975">
            <v>1</v>
          </cell>
          <cell r="E2975" t="str">
            <v>KS</v>
          </cell>
          <cell r="F2975">
            <v>18180</v>
          </cell>
        </row>
        <row r="2976">
          <cell r="A2976">
            <v>5089763</v>
          </cell>
          <cell r="B2976" t="str">
            <v>Ochranná sada...PS 4-B+C/</v>
          </cell>
          <cell r="C2976">
            <v>20396</v>
          </cell>
          <cell r="D2976">
            <v>1</v>
          </cell>
          <cell r="E2976" t="str">
            <v>KS</v>
          </cell>
          <cell r="F2976">
            <v>20396</v>
          </cell>
        </row>
        <row r="2977">
          <cell r="A2977">
            <v>5089768</v>
          </cell>
          <cell r="B2977" t="str">
            <v>Ochranná sada...PS 3-VA/T</v>
          </cell>
          <cell r="C2977">
            <v>12117</v>
          </cell>
          <cell r="D2977">
            <v>1</v>
          </cell>
          <cell r="E2977" t="str">
            <v>KS</v>
          </cell>
          <cell r="F2977">
            <v>12117</v>
          </cell>
        </row>
        <row r="2978">
          <cell r="A2978">
            <v>5089770</v>
          </cell>
          <cell r="B2978" t="str">
            <v>Ochranná sada...PS 4-VA/T</v>
          </cell>
          <cell r="C2978">
            <v>15821</v>
          </cell>
          <cell r="D2978">
            <v>1</v>
          </cell>
          <cell r="E2978" t="str">
            <v>KS</v>
          </cell>
          <cell r="F2978">
            <v>15821</v>
          </cell>
        </row>
        <row r="2979">
          <cell r="A2979">
            <v>5089775</v>
          </cell>
          <cell r="B2979" t="str">
            <v>Ochranná sada...PS 3-VA/T</v>
          </cell>
          <cell r="C2979">
            <v>15324</v>
          </cell>
          <cell r="D2979">
            <v>1</v>
          </cell>
          <cell r="E2979" t="str">
            <v>KS</v>
          </cell>
          <cell r="F2979">
            <v>15324</v>
          </cell>
        </row>
        <row r="2980">
          <cell r="A2980">
            <v>5089777</v>
          </cell>
          <cell r="B2980" t="str">
            <v>Ochranná sada...PS 4-VA/T</v>
          </cell>
          <cell r="C2980">
            <v>18963</v>
          </cell>
          <cell r="D2980">
            <v>1</v>
          </cell>
          <cell r="E2980" t="str">
            <v>KS</v>
          </cell>
          <cell r="F2980">
            <v>18963</v>
          </cell>
        </row>
        <row r="2981">
          <cell r="A2981">
            <v>5089784</v>
          </cell>
          <cell r="B2981" t="str">
            <v>Ochranná sada...PS 4-B+C/</v>
          </cell>
          <cell r="C2981">
            <v>19173</v>
          </cell>
          <cell r="D2981">
            <v>1</v>
          </cell>
          <cell r="E2981" t="str">
            <v>KS</v>
          </cell>
          <cell r="F2981">
            <v>19173</v>
          </cell>
        </row>
        <row r="2982">
          <cell r="A2982">
            <v>5091322</v>
          </cell>
          <cell r="B2982" t="str">
            <v>Držák magnetických karet...MK-B</v>
          </cell>
          <cell r="C2982">
            <v>808</v>
          </cell>
          <cell r="D2982">
            <v>1</v>
          </cell>
          <cell r="E2982" t="str">
            <v>VPE</v>
          </cell>
          <cell r="F2982">
            <v>808</v>
          </cell>
        </row>
        <row r="2983">
          <cell r="A2983">
            <v>5091438</v>
          </cell>
          <cell r="B2983" t="str">
            <v>Snímač magnetických karet...PCS</v>
          </cell>
          <cell r="C2983">
            <v>622</v>
          </cell>
          <cell r="D2983">
            <v>1</v>
          </cell>
          <cell r="E2983" t="str">
            <v>VPE</v>
          </cell>
          <cell r="F2983">
            <v>622</v>
          </cell>
        </row>
        <row r="2984">
          <cell r="A2984">
            <v>5091527</v>
          </cell>
          <cell r="B2984" t="str">
            <v>Držák magnetických karet...PCS-H</v>
          </cell>
          <cell r="C2984">
            <v>222</v>
          </cell>
          <cell r="D2984">
            <v>1</v>
          </cell>
          <cell r="E2984" t="str">
            <v>VPE</v>
          </cell>
          <cell r="F2984">
            <v>222</v>
          </cell>
        </row>
        <row r="2985">
          <cell r="A2985">
            <v>5091683</v>
          </cell>
          <cell r="B2985" t="str">
            <v>Čtečka karet...PCS-CS-D</v>
          </cell>
          <cell r="C2985">
            <v>137812</v>
          </cell>
          <cell r="D2985">
            <v>1</v>
          </cell>
          <cell r="E2985" t="str">
            <v>KS</v>
          </cell>
          <cell r="F2985">
            <v>137812</v>
          </cell>
        </row>
        <row r="2986">
          <cell r="A2986">
            <v>5092451</v>
          </cell>
          <cell r="B2986" t="str">
            <v>Modul přepěťové ochrany...ÜSM-A</v>
          </cell>
          <cell r="C2986">
            <v>1092</v>
          </cell>
          <cell r="D2986">
            <v>1</v>
          </cell>
          <cell r="E2986" t="str">
            <v>KS</v>
          </cell>
          <cell r="F2986">
            <v>1092</v>
          </cell>
        </row>
        <row r="2987">
          <cell r="A2987">
            <v>5092460</v>
          </cell>
          <cell r="B2987" t="str">
            <v>Modul přepěťové ochrany...ÜSM-A-2</v>
          </cell>
          <cell r="C2987">
            <v>1241</v>
          </cell>
          <cell r="D2987">
            <v>1</v>
          </cell>
          <cell r="E2987" t="str">
            <v>KS</v>
          </cell>
          <cell r="F2987">
            <v>1241</v>
          </cell>
        </row>
        <row r="2988">
          <cell r="A2988">
            <v>5092472</v>
          </cell>
          <cell r="B2988" t="str">
            <v>Ochrana před přepětím...ÜSM-A-4</v>
          </cell>
          <cell r="C2988">
            <v>1124</v>
          </cell>
          <cell r="D2988">
            <v>1</v>
          </cell>
          <cell r="E2988" t="str">
            <v>KS</v>
          </cell>
          <cell r="F2988">
            <v>1124</v>
          </cell>
        </row>
        <row r="2989">
          <cell r="A2989">
            <v>5092800</v>
          </cell>
          <cell r="B2989" t="str">
            <v>FineController...FC-D-D</v>
          </cell>
          <cell r="C2989">
            <v>1047</v>
          </cell>
          <cell r="D2989">
            <v>1</v>
          </cell>
          <cell r="E2989" t="str">
            <v>KS</v>
          </cell>
          <cell r="F2989">
            <v>1047</v>
          </cell>
        </row>
        <row r="2990">
          <cell r="A2990">
            <v>5092808</v>
          </cell>
          <cell r="B2990" t="str">
            <v>FineController...FC-TV-D-D</v>
          </cell>
          <cell r="C2990">
            <v>1334</v>
          </cell>
          <cell r="D2990">
            <v>1</v>
          </cell>
          <cell r="E2990" t="str">
            <v>KS</v>
          </cell>
          <cell r="F2990">
            <v>1334</v>
          </cell>
        </row>
        <row r="2991">
          <cell r="A2991">
            <v>5092812</v>
          </cell>
          <cell r="B2991" t="str">
            <v>FineController...FC-ISDN-D</v>
          </cell>
          <cell r="C2991">
            <v>2010</v>
          </cell>
          <cell r="D2991">
            <v>1</v>
          </cell>
          <cell r="E2991" t="str">
            <v>KS</v>
          </cell>
          <cell r="F2991">
            <v>2010</v>
          </cell>
        </row>
        <row r="2992">
          <cell r="A2992">
            <v>5092816</v>
          </cell>
          <cell r="B2992" t="str">
            <v>FineController...FC-SAT-D-</v>
          </cell>
          <cell r="C2992">
            <v>1278</v>
          </cell>
          <cell r="D2992">
            <v>1</v>
          </cell>
          <cell r="E2992" t="str">
            <v>KS</v>
          </cell>
          <cell r="F2992">
            <v>1278</v>
          </cell>
        </row>
        <row r="2993">
          <cell r="A2993">
            <v>5092824</v>
          </cell>
          <cell r="B2993" t="str">
            <v>FineController...FC-TAE-D-</v>
          </cell>
          <cell r="C2993">
            <v>2050</v>
          </cell>
          <cell r="D2993">
            <v>1</v>
          </cell>
          <cell r="E2993" t="str">
            <v>KS</v>
          </cell>
          <cell r="F2993">
            <v>2050</v>
          </cell>
        </row>
        <row r="2994">
          <cell r="A2994">
            <v>5092840</v>
          </cell>
          <cell r="B2994" t="str">
            <v>FineController...FC-B/F</v>
          </cell>
          <cell r="C2994">
            <v>981</v>
          </cell>
          <cell r="D2994">
            <v>1</v>
          </cell>
          <cell r="E2994" t="str">
            <v>KS</v>
          </cell>
          <cell r="F2994">
            <v>981</v>
          </cell>
        </row>
        <row r="2995">
          <cell r="A2995">
            <v>5092844</v>
          </cell>
          <cell r="B2995" t="str">
            <v>FineController...FC-TV-B/F</v>
          </cell>
          <cell r="C2995">
            <v>1312</v>
          </cell>
          <cell r="D2995">
            <v>1</v>
          </cell>
          <cell r="E2995" t="str">
            <v>KS</v>
          </cell>
          <cell r="F2995">
            <v>1312</v>
          </cell>
        </row>
        <row r="2996">
          <cell r="A2996">
            <v>5092848</v>
          </cell>
          <cell r="B2996" t="str">
            <v>FineController...FC-SAT-BF</v>
          </cell>
          <cell r="C2996">
            <v>1312</v>
          </cell>
          <cell r="D2996">
            <v>1</v>
          </cell>
          <cell r="E2996" t="str">
            <v>KS</v>
          </cell>
          <cell r="F2996">
            <v>1312</v>
          </cell>
        </row>
        <row r="2997">
          <cell r="A2997">
            <v>5092852</v>
          </cell>
          <cell r="B2997" t="str">
            <v>FineController...FC-RJ-B/F</v>
          </cell>
          <cell r="C2997">
            <v>1358</v>
          </cell>
          <cell r="D2997">
            <v>1</v>
          </cell>
          <cell r="E2997" t="str">
            <v>KS</v>
          </cell>
          <cell r="F2997">
            <v>1358</v>
          </cell>
        </row>
        <row r="2998">
          <cell r="A2998">
            <v>5093015</v>
          </cell>
          <cell r="B2998" t="str">
            <v>Ochranný přístroj...S-UHF W/W</v>
          </cell>
          <cell r="C2998">
            <v>2104</v>
          </cell>
          <cell r="D2998">
            <v>1</v>
          </cell>
          <cell r="E2998" t="str">
            <v>KS</v>
          </cell>
          <cell r="F2998">
            <v>2104</v>
          </cell>
        </row>
        <row r="2999">
          <cell r="A2999">
            <v>5093023</v>
          </cell>
          <cell r="B2999" t="str">
            <v>Ochranný přístroj...S-UHF M/W</v>
          </cell>
          <cell r="C2999">
            <v>2104</v>
          </cell>
          <cell r="D2999">
            <v>1</v>
          </cell>
          <cell r="E2999" t="str">
            <v>KS</v>
          </cell>
          <cell r="F2999">
            <v>2104</v>
          </cell>
        </row>
        <row r="3000">
          <cell r="A3000">
            <v>5093171</v>
          </cell>
          <cell r="B3000" t="str">
            <v>Ochrana datových vedení...DS7/16M/W</v>
          </cell>
          <cell r="C3000">
            <v>2767</v>
          </cell>
          <cell r="D3000">
            <v>1</v>
          </cell>
          <cell r="E3000" t="str">
            <v>KS</v>
          </cell>
          <cell r="F3000">
            <v>2767</v>
          </cell>
        </row>
        <row r="3001">
          <cell r="A3001">
            <v>5093236</v>
          </cell>
          <cell r="B3001" t="str">
            <v>Ochranný přístroj...DS-BNCW/W</v>
          </cell>
          <cell r="C3001">
            <v>1852</v>
          </cell>
          <cell r="D3001">
            <v>1</v>
          </cell>
          <cell r="E3001" t="str">
            <v>KS</v>
          </cell>
          <cell r="F3001">
            <v>1852</v>
          </cell>
        </row>
        <row r="3002">
          <cell r="A3002">
            <v>5093252</v>
          </cell>
          <cell r="B3002" t="str">
            <v>Ochranný přístroj...DS-BNCM/W</v>
          </cell>
          <cell r="C3002">
            <v>1852</v>
          </cell>
          <cell r="D3002">
            <v>1</v>
          </cell>
          <cell r="E3002" t="str">
            <v>KS</v>
          </cell>
          <cell r="F3002">
            <v>1852</v>
          </cell>
        </row>
        <row r="3003">
          <cell r="A3003">
            <v>5093260</v>
          </cell>
          <cell r="B3003" t="str">
            <v>Ochranný přístroj...DS-BNCM/M</v>
          </cell>
          <cell r="C3003">
            <v>3682</v>
          </cell>
          <cell r="D3003">
            <v>1</v>
          </cell>
          <cell r="E3003" t="str">
            <v>KS</v>
          </cell>
          <cell r="F3003">
            <v>3682</v>
          </cell>
        </row>
        <row r="3004">
          <cell r="A3004">
            <v>5093270</v>
          </cell>
          <cell r="B3004" t="str">
            <v>Ochranný přístroj...DS-TNCM/W</v>
          </cell>
          <cell r="C3004">
            <v>1863</v>
          </cell>
          <cell r="D3004">
            <v>1</v>
          </cell>
          <cell r="E3004" t="str">
            <v>KS</v>
          </cell>
          <cell r="F3004">
            <v>1863</v>
          </cell>
        </row>
        <row r="3005">
          <cell r="A3005">
            <v>5093272</v>
          </cell>
          <cell r="B3005" t="str">
            <v>Ochranný přístroj...DS-F W/W</v>
          </cell>
          <cell r="C3005">
            <v>1907</v>
          </cell>
          <cell r="D3005">
            <v>1</v>
          </cell>
          <cell r="E3005" t="str">
            <v>KS</v>
          </cell>
          <cell r="F3005">
            <v>1907</v>
          </cell>
        </row>
        <row r="3006">
          <cell r="A3006">
            <v>5093275</v>
          </cell>
          <cell r="B3006" t="str">
            <v>Ochranný přístroj...DSF M/W</v>
          </cell>
          <cell r="C3006">
            <v>1907</v>
          </cell>
          <cell r="D3006">
            <v>1</v>
          </cell>
          <cell r="E3006" t="str">
            <v>KS</v>
          </cell>
          <cell r="F3006">
            <v>1907</v>
          </cell>
        </row>
        <row r="3007">
          <cell r="A3007">
            <v>5093378</v>
          </cell>
          <cell r="B3007" t="str">
            <v>V10 Compact...V10Compac</v>
          </cell>
          <cell r="C3007">
            <v>2189</v>
          </cell>
          <cell r="D3007">
            <v>1</v>
          </cell>
          <cell r="E3007" t="str">
            <v>KS</v>
          </cell>
          <cell r="F3007">
            <v>2189</v>
          </cell>
        </row>
        <row r="3008">
          <cell r="A3008">
            <v>5093380</v>
          </cell>
          <cell r="B3008" t="str">
            <v>V10 Compact...V10COMPAC</v>
          </cell>
          <cell r="C3008">
            <v>1779</v>
          </cell>
          <cell r="D3008">
            <v>1</v>
          </cell>
          <cell r="E3008" t="str">
            <v>KS</v>
          </cell>
          <cell r="F3008">
            <v>1779</v>
          </cell>
        </row>
        <row r="3009">
          <cell r="A3009">
            <v>5093384</v>
          </cell>
          <cell r="B3009" t="str">
            <v>V10 Compact...V10Compac</v>
          </cell>
          <cell r="C3009">
            <v>2189</v>
          </cell>
          <cell r="D3009">
            <v>1</v>
          </cell>
          <cell r="E3009" t="str">
            <v>KS</v>
          </cell>
          <cell r="F3009">
            <v>2189</v>
          </cell>
        </row>
        <row r="3010">
          <cell r="A3010">
            <v>5093391</v>
          </cell>
          <cell r="B3010" t="str">
            <v>V10 Compact...V10 Compa</v>
          </cell>
          <cell r="C3010">
            <v>3236</v>
          </cell>
          <cell r="D3010">
            <v>1</v>
          </cell>
          <cell r="E3010" t="str">
            <v>KS</v>
          </cell>
          <cell r="F3010">
            <v>3236</v>
          </cell>
        </row>
        <row r="3011">
          <cell r="A3011">
            <v>5093400</v>
          </cell>
          <cell r="B3011" t="str">
            <v>SurgeController V10...V10-C/0-1</v>
          </cell>
          <cell r="C3011">
            <v>527</v>
          </cell>
          <cell r="D3011">
            <v>1</v>
          </cell>
          <cell r="E3011" t="str">
            <v>KS</v>
          </cell>
          <cell r="F3011">
            <v>527</v>
          </cell>
        </row>
        <row r="3012">
          <cell r="A3012">
            <v>5093402</v>
          </cell>
          <cell r="B3012" t="str">
            <v>SurgeController V10...V10C/O280</v>
          </cell>
          <cell r="C3012">
            <v>396</v>
          </cell>
          <cell r="D3012">
            <v>1</v>
          </cell>
          <cell r="E3012" t="str">
            <v>KS</v>
          </cell>
          <cell r="F3012">
            <v>396</v>
          </cell>
        </row>
        <row r="3013">
          <cell r="A3013">
            <v>5093404</v>
          </cell>
          <cell r="B3013" t="str">
            <v>SurgeController V10...V10C/O320</v>
          </cell>
          <cell r="C3013">
            <v>435</v>
          </cell>
          <cell r="D3013">
            <v>1</v>
          </cell>
          <cell r="E3013" t="str">
            <v>KS</v>
          </cell>
          <cell r="F3013">
            <v>435</v>
          </cell>
        </row>
        <row r="3014">
          <cell r="A3014">
            <v>5093406</v>
          </cell>
          <cell r="B3014" t="str">
            <v>SurgeController V10...V10C/O385</v>
          </cell>
          <cell r="C3014">
            <v>435</v>
          </cell>
          <cell r="D3014">
            <v>1</v>
          </cell>
          <cell r="E3014" t="str">
            <v>KS</v>
          </cell>
          <cell r="F3014">
            <v>435</v>
          </cell>
        </row>
        <row r="3015">
          <cell r="A3015">
            <v>5093415</v>
          </cell>
          <cell r="B3015" t="str">
            <v>SurgeController V10...V 10-C/1-</v>
          </cell>
          <cell r="C3015">
            <v>661</v>
          </cell>
          <cell r="D3015">
            <v>1</v>
          </cell>
          <cell r="E3015" t="str">
            <v>KS</v>
          </cell>
          <cell r="F3015">
            <v>661</v>
          </cell>
        </row>
        <row r="3016">
          <cell r="A3016">
            <v>5093418</v>
          </cell>
          <cell r="B3016" t="str">
            <v>SurgeController V10...V10-C/1+N</v>
          </cell>
          <cell r="C3016">
            <v>1863</v>
          </cell>
          <cell r="D3016">
            <v>1</v>
          </cell>
          <cell r="E3016" t="str">
            <v>KS</v>
          </cell>
          <cell r="F3016">
            <v>1863</v>
          </cell>
        </row>
        <row r="3017">
          <cell r="A3017">
            <v>5093623</v>
          </cell>
          <cell r="B3017" t="str">
            <v>Svodič přepětí...V 50-B+C/</v>
          </cell>
          <cell r="C3017">
            <v>3999</v>
          </cell>
          <cell r="D3017">
            <v>1</v>
          </cell>
          <cell r="E3017" t="str">
            <v>KS</v>
          </cell>
          <cell r="F3017">
            <v>3999</v>
          </cell>
        </row>
        <row r="3018">
          <cell r="A3018">
            <v>5093627</v>
          </cell>
          <cell r="B3018" t="str">
            <v>CombiController V50...V50-B+C/3</v>
          </cell>
          <cell r="C3018">
            <v>3407</v>
          </cell>
          <cell r="D3018">
            <v>1</v>
          </cell>
          <cell r="E3018" t="str">
            <v>KS</v>
          </cell>
          <cell r="F3018">
            <v>3407</v>
          </cell>
        </row>
        <row r="3019">
          <cell r="A3019">
            <v>5093628</v>
          </cell>
          <cell r="B3019" t="str">
            <v>V 50 B+C/2-PH600...V 50-B+C/</v>
          </cell>
          <cell r="C3019">
            <v>2969</v>
          </cell>
          <cell r="D3019">
            <v>1</v>
          </cell>
          <cell r="E3019" t="str">
            <v>KS</v>
          </cell>
          <cell r="F3019">
            <v>2969</v>
          </cell>
        </row>
        <row r="3020">
          <cell r="A3020">
            <v>5093631</v>
          </cell>
          <cell r="B3020" t="str">
            <v>CombiController V50...V50-B+C/4</v>
          </cell>
          <cell r="C3020">
            <v>4956</v>
          </cell>
          <cell r="D3020">
            <v>1</v>
          </cell>
          <cell r="E3020" t="str">
            <v>KS</v>
          </cell>
          <cell r="F3020">
            <v>4956</v>
          </cell>
        </row>
        <row r="3021">
          <cell r="A3021">
            <v>5093643</v>
          </cell>
          <cell r="B3021" t="str">
            <v>CombiController V50...V50B+C3FS</v>
          </cell>
          <cell r="C3021">
            <v>4823</v>
          </cell>
          <cell r="D3021">
            <v>1</v>
          </cell>
          <cell r="E3021" t="str">
            <v>KS</v>
          </cell>
          <cell r="F3021">
            <v>4823</v>
          </cell>
        </row>
        <row r="3022">
          <cell r="A3022">
            <v>5093647</v>
          </cell>
          <cell r="B3022" t="str">
            <v>CombiController V50...V50B+C4FS</v>
          </cell>
          <cell r="C3022">
            <v>6220</v>
          </cell>
          <cell r="D3022">
            <v>1</v>
          </cell>
          <cell r="E3022" t="str">
            <v>KS</v>
          </cell>
          <cell r="F3022">
            <v>6220</v>
          </cell>
        </row>
        <row r="3023">
          <cell r="A3023">
            <v>5093653</v>
          </cell>
          <cell r="B3023" t="str">
            <v>....V50-B+C/1</v>
          </cell>
          <cell r="C3023">
            <v>2184</v>
          </cell>
          <cell r="D3023">
            <v>1</v>
          </cell>
          <cell r="E3023" t="str">
            <v>KS</v>
          </cell>
          <cell r="F3023">
            <v>2184</v>
          </cell>
        </row>
        <row r="3024">
          <cell r="A3024">
            <v>5093654</v>
          </cell>
          <cell r="B3024" t="str">
            <v>CombiController V50...V50-B+C/3</v>
          </cell>
          <cell r="C3024">
            <v>5181</v>
          </cell>
          <cell r="D3024">
            <v>1</v>
          </cell>
          <cell r="E3024" t="str">
            <v>KS</v>
          </cell>
          <cell r="F3024">
            <v>5181</v>
          </cell>
        </row>
        <row r="3025">
          <cell r="A3025">
            <v>5093662</v>
          </cell>
          <cell r="B3025" t="str">
            <v>CombiController V50...V50-B+C/3</v>
          </cell>
          <cell r="C3025">
            <v>6248</v>
          </cell>
          <cell r="D3025">
            <v>1</v>
          </cell>
          <cell r="E3025" t="str">
            <v>KS</v>
          </cell>
          <cell r="F3025">
            <v>6248</v>
          </cell>
        </row>
        <row r="3026">
          <cell r="A3026">
            <v>5093724</v>
          </cell>
          <cell r="B3026" t="str">
            <v>CombiController V50...V50B+C/0</v>
          </cell>
          <cell r="C3026">
            <v>1218</v>
          </cell>
          <cell r="D3026">
            <v>1</v>
          </cell>
          <cell r="E3026" t="str">
            <v>KS</v>
          </cell>
          <cell r="F3026">
            <v>1218</v>
          </cell>
        </row>
        <row r="3027">
          <cell r="A3027">
            <v>5093988</v>
          </cell>
          <cell r="B3027" t="str">
            <v>Ochranný přístroj...DS-N W/W</v>
          </cell>
          <cell r="C3027">
            <v>2269</v>
          </cell>
          <cell r="D3027">
            <v>1</v>
          </cell>
          <cell r="E3027" t="str">
            <v>KS</v>
          </cell>
          <cell r="F3027">
            <v>2269</v>
          </cell>
        </row>
        <row r="3028">
          <cell r="A3028">
            <v>5093996</v>
          </cell>
          <cell r="B3028" t="str">
            <v>Ochranný přístroj...DS-N M/W</v>
          </cell>
          <cell r="C3028">
            <v>2018</v>
          </cell>
          <cell r="D3028">
            <v>1</v>
          </cell>
          <cell r="E3028" t="str">
            <v>KS</v>
          </cell>
          <cell r="F3028">
            <v>2018</v>
          </cell>
        </row>
        <row r="3029">
          <cell r="A3029">
            <v>5094418</v>
          </cell>
          <cell r="B3029" t="str">
            <v>CombiController V25...V 25-B+C/</v>
          </cell>
          <cell r="C3029">
            <v>1356</v>
          </cell>
          <cell r="D3029">
            <v>1</v>
          </cell>
          <cell r="E3029" t="str">
            <v>KS</v>
          </cell>
          <cell r="F3029">
            <v>1356</v>
          </cell>
        </row>
        <row r="3030">
          <cell r="A3030">
            <v>5094421</v>
          </cell>
          <cell r="B3030" t="str">
            <v>CombiController V25...V 25-B+C/</v>
          </cell>
          <cell r="C3030">
            <v>2684</v>
          </cell>
          <cell r="D3030">
            <v>1</v>
          </cell>
          <cell r="E3030" t="str">
            <v>KS</v>
          </cell>
          <cell r="F3030">
            <v>2684</v>
          </cell>
        </row>
        <row r="3031">
          <cell r="A3031">
            <v>5094423</v>
          </cell>
          <cell r="B3031" t="str">
            <v>CombiController V25...V 25-B+C/</v>
          </cell>
          <cell r="C3031">
            <v>3429</v>
          </cell>
          <cell r="D3031">
            <v>1</v>
          </cell>
          <cell r="E3031" t="str">
            <v>KS</v>
          </cell>
          <cell r="F3031">
            <v>3429</v>
          </cell>
        </row>
        <row r="3032">
          <cell r="A3032">
            <v>5094426</v>
          </cell>
          <cell r="B3032" t="str">
            <v>CombiController V25...V 25-B+C/</v>
          </cell>
          <cell r="C3032">
            <v>4762</v>
          </cell>
          <cell r="D3032">
            <v>1</v>
          </cell>
          <cell r="E3032" t="str">
            <v>KS</v>
          </cell>
          <cell r="F3032">
            <v>4762</v>
          </cell>
        </row>
        <row r="3033">
          <cell r="A3033">
            <v>5094431</v>
          </cell>
          <cell r="B3033" t="str">
            <v>CombiController V25...V 25-B+C/</v>
          </cell>
          <cell r="C3033">
            <v>1378</v>
          </cell>
          <cell r="D3033">
            <v>1</v>
          </cell>
          <cell r="E3033" t="str">
            <v>KS</v>
          </cell>
          <cell r="F3033">
            <v>1378</v>
          </cell>
        </row>
        <row r="3034">
          <cell r="A3034">
            <v>5094434</v>
          </cell>
          <cell r="B3034" t="str">
            <v>CombiController V25...V 25-B+C/</v>
          </cell>
          <cell r="C3034">
            <v>2646</v>
          </cell>
          <cell r="D3034">
            <v>1</v>
          </cell>
          <cell r="E3034" t="str">
            <v>KS</v>
          </cell>
          <cell r="F3034">
            <v>2646</v>
          </cell>
        </row>
        <row r="3035">
          <cell r="A3035">
            <v>5094437</v>
          </cell>
          <cell r="B3035" t="str">
            <v>CombiController V25...V 25-B+C/</v>
          </cell>
          <cell r="C3035">
            <v>3726</v>
          </cell>
          <cell r="D3035">
            <v>1</v>
          </cell>
          <cell r="E3035" t="str">
            <v>KS</v>
          </cell>
          <cell r="F3035">
            <v>3726</v>
          </cell>
        </row>
        <row r="3036">
          <cell r="A3036">
            <v>5094440</v>
          </cell>
          <cell r="B3036" t="str">
            <v>CombiController V25...V 25-B+C/</v>
          </cell>
          <cell r="C3036">
            <v>4796</v>
          </cell>
          <cell r="D3036">
            <v>1</v>
          </cell>
          <cell r="E3036" t="str">
            <v>KS</v>
          </cell>
          <cell r="F3036">
            <v>4796</v>
          </cell>
        </row>
        <row r="3037">
          <cell r="A3037">
            <v>5094444</v>
          </cell>
          <cell r="B3037" t="str">
            <v>CombiController V25...V25-B+C/1</v>
          </cell>
          <cell r="C3037">
            <v>2679</v>
          </cell>
          <cell r="D3037">
            <v>1</v>
          </cell>
          <cell r="E3037" t="str">
            <v>KS</v>
          </cell>
          <cell r="F3037">
            <v>2679</v>
          </cell>
        </row>
        <row r="3038">
          <cell r="A3038">
            <v>5094457</v>
          </cell>
          <cell r="B3038" t="str">
            <v>CombiController V25...V 25-B+C/</v>
          </cell>
          <cell r="C3038">
            <v>2525</v>
          </cell>
          <cell r="D3038">
            <v>1</v>
          </cell>
          <cell r="E3038" t="str">
            <v>KS</v>
          </cell>
          <cell r="F3038">
            <v>2525</v>
          </cell>
        </row>
        <row r="3039">
          <cell r="A3039">
            <v>5094460</v>
          </cell>
          <cell r="B3039" t="str">
            <v>CombiController V25...V 25-B+C/</v>
          </cell>
          <cell r="C3039">
            <v>3407</v>
          </cell>
          <cell r="D3039">
            <v>1</v>
          </cell>
          <cell r="E3039" t="str">
            <v>KS</v>
          </cell>
          <cell r="F3039">
            <v>3407</v>
          </cell>
        </row>
        <row r="3040">
          <cell r="A3040">
            <v>5094463</v>
          </cell>
          <cell r="B3040" t="str">
            <v>CombiController V25...V 25-B+C/</v>
          </cell>
          <cell r="C3040">
            <v>4432</v>
          </cell>
          <cell r="D3040">
            <v>1</v>
          </cell>
          <cell r="E3040" t="str">
            <v>KS</v>
          </cell>
          <cell r="F3040">
            <v>4432</v>
          </cell>
        </row>
        <row r="3041">
          <cell r="A3041">
            <v>5094478</v>
          </cell>
          <cell r="B3041" t="str">
            <v>CombiController V25...V 25-B+C/</v>
          </cell>
          <cell r="C3041">
            <v>5490</v>
          </cell>
          <cell r="D3041">
            <v>1</v>
          </cell>
          <cell r="E3041" t="str">
            <v>KS</v>
          </cell>
          <cell r="F3041">
            <v>5490</v>
          </cell>
        </row>
        <row r="3042">
          <cell r="A3042">
            <v>5094490</v>
          </cell>
          <cell r="B3042" t="str">
            <v>CombiController V25...V 25-B+C/</v>
          </cell>
          <cell r="C3042">
            <v>4035</v>
          </cell>
          <cell r="D3042">
            <v>1</v>
          </cell>
          <cell r="E3042" t="str">
            <v>KS</v>
          </cell>
          <cell r="F3042">
            <v>4035</v>
          </cell>
        </row>
        <row r="3043">
          <cell r="A3043">
            <v>5094493</v>
          </cell>
          <cell r="B3043" t="str">
            <v>CombiController V25...V 25-B+C/</v>
          </cell>
          <cell r="C3043">
            <v>5303</v>
          </cell>
          <cell r="D3043">
            <v>1</v>
          </cell>
          <cell r="E3043" t="str">
            <v>KS</v>
          </cell>
          <cell r="F3043">
            <v>5303</v>
          </cell>
        </row>
        <row r="3044">
          <cell r="A3044">
            <v>5094510</v>
          </cell>
          <cell r="B3044" t="str">
            <v>CombiController V25...V25-B+C/3</v>
          </cell>
          <cell r="C3044">
            <v>4564</v>
          </cell>
          <cell r="D3044">
            <v>1</v>
          </cell>
          <cell r="E3044" t="str">
            <v>KS</v>
          </cell>
          <cell r="F3044">
            <v>4564</v>
          </cell>
        </row>
        <row r="3045">
          <cell r="A3045">
            <v>5094552</v>
          </cell>
          <cell r="B3045" t="str">
            <v>CombiController V25...V 25-B+C/</v>
          </cell>
          <cell r="C3045">
            <v>8544</v>
          </cell>
          <cell r="D3045">
            <v>1</v>
          </cell>
          <cell r="E3045" t="str">
            <v>KS</v>
          </cell>
          <cell r="F3045">
            <v>8544</v>
          </cell>
        </row>
        <row r="3046">
          <cell r="A3046">
            <v>5094608</v>
          </cell>
          <cell r="B3046" t="str">
            <v>V 20-C/3-PH-1000...V 20-C/3-</v>
          </cell>
          <cell r="C3046">
            <v>2539</v>
          </cell>
          <cell r="D3046">
            <v>1</v>
          </cell>
          <cell r="E3046" t="str">
            <v>KS</v>
          </cell>
          <cell r="F3046">
            <v>2539</v>
          </cell>
        </row>
        <row r="3047">
          <cell r="A3047">
            <v>5094617</v>
          </cell>
          <cell r="B3047" t="str">
            <v>V 20-C/2-PH-1000...V 20-C/2-</v>
          </cell>
          <cell r="C3047">
            <v>1732</v>
          </cell>
          <cell r="D3047">
            <v>1</v>
          </cell>
          <cell r="E3047" t="str">
            <v>KS</v>
          </cell>
          <cell r="F3047">
            <v>1732</v>
          </cell>
        </row>
        <row r="3048">
          <cell r="A3048">
            <v>5094618</v>
          </cell>
          <cell r="B3048" t="str">
            <v>SurgeController V20...V 20-C/1-</v>
          </cell>
          <cell r="C3048">
            <v>804</v>
          </cell>
          <cell r="D3048">
            <v>1</v>
          </cell>
          <cell r="E3048" t="str">
            <v>KS</v>
          </cell>
          <cell r="F3048">
            <v>804</v>
          </cell>
        </row>
        <row r="3049">
          <cell r="A3049">
            <v>5094621</v>
          </cell>
          <cell r="B3049" t="str">
            <v>SurgeController V20...V 20-C/2-</v>
          </cell>
          <cell r="C3049">
            <v>1360</v>
          </cell>
          <cell r="D3049">
            <v>1</v>
          </cell>
          <cell r="E3049" t="str">
            <v>KS</v>
          </cell>
          <cell r="F3049">
            <v>1360</v>
          </cell>
        </row>
        <row r="3050">
          <cell r="A3050">
            <v>5094624</v>
          </cell>
          <cell r="B3050" t="str">
            <v>SurgeController V20...V 20-C/3-</v>
          </cell>
          <cell r="C3050">
            <v>2008</v>
          </cell>
          <cell r="D3050">
            <v>1</v>
          </cell>
          <cell r="E3050" t="str">
            <v>KS</v>
          </cell>
          <cell r="F3050">
            <v>2008</v>
          </cell>
        </row>
        <row r="3051">
          <cell r="A3051">
            <v>5094627</v>
          </cell>
          <cell r="B3051" t="str">
            <v>SurgeController V20...V 20-C/4-</v>
          </cell>
          <cell r="C3051">
            <v>2837</v>
          </cell>
          <cell r="D3051">
            <v>1</v>
          </cell>
          <cell r="E3051" t="str">
            <v>KS</v>
          </cell>
          <cell r="F3051">
            <v>2837</v>
          </cell>
        </row>
        <row r="3052">
          <cell r="A3052">
            <v>5094632</v>
          </cell>
          <cell r="B3052" t="str">
            <v>SurgeController V20...V20-C/2+F</v>
          </cell>
          <cell r="C3052">
            <v>2201</v>
          </cell>
          <cell r="D3052">
            <v>1</v>
          </cell>
          <cell r="E3052" t="str">
            <v>KS</v>
          </cell>
          <cell r="F3052">
            <v>2201</v>
          </cell>
        </row>
        <row r="3053">
          <cell r="A3053">
            <v>5094636</v>
          </cell>
          <cell r="B3053" t="str">
            <v>SurgeController V20...V20-C/2+F</v>
          </cell>
          <cell r="C3053">
            <v>2150</v>
          </cell>
          <cell r="D3053">
            <v>1</v>
          </cell>
          <cell r="E3053" t="str">
            <v>KS</v>
          </cell>
          <cell r="F3053">
            <v>2150</v>
          </cell>
        </row>
        <row r="3054">
          <cell r="A3054">
            <v>5094650</v>
          </cell>
          <cell r="B3054" t="str">
            <v>SurgeController V20...V20-C/1+N</v>
          </cell>
          <cell r="C3054">
            <v>1548</v>
          </cell>
          <cell r="D3054">
            <v>1</v>
          </cell>
          <cell r="E3054" t="str">
            <v>KS</v>
          </cell>
          <cell r="F3054">
            <v>1548</v>
          </cell>
        </row>
        <row r="3055">
          <cell r="A3055">
            <v>5094653</v>
          </cell>
          <cell r="B3055" t="str">
            <v>SurgeController V20...V 20-C/2+</v>
          </cell>
          <cell r="C3055">
            <v>2337</v>
          </cell>
          <cell r="D3055">
            <v>1</v>
          </cell>
          <cell r="E3055" t="str">
            <v>KS</v>
          </cell>
          <cell r="F3055">
            <v>2337</v>
          </cell>
        </row>
        <row r="3056">
          <cell r="A3056">
            <v>5094656</v>
          </cell>
          <cell r="B3056" t="str">
            <v>SurgeController V20...V 20-C/3+</v>
          </cell>
          <cell r="C3056">
            <v>2738</v>
          </cell>
          <cell r="D3056">
            <v>1</v>
          </cell>
          <cell r="E3056" t="str">
            <v>KS</v>
          </cell>
          <cell r="F3056">
            <v>2738</v>
          </cell>
        </row>
        <row r="3057">
          <cell r="A3057">
            <v>5094666</v>
          </cell>
          <cell r="B3057" t="str">
            <v>SurgeController V20...V20-C/1+N</v>
          </cell>
          <cell r="C3057">
            <v>2483</v>
          </cell>
          <cell r="D3057">
            <v>1</v>
          </cell>
          <cell r="E3057" t="str">
            <v>KS</v>
          </cell>
          <cell r="F3057">
            <v>2483</v>
          </cell>
        </row>
        <row r="3058">
          <cell r="A3058">
            <v>5094668</v>
          </cell>
          <cell r="B3058" t="str">
            <v>SurgeController V20...V 20-C/3+</v>
          </cell>
          <cell r="C3058">
            <v>3205</v>
          </cell>
          <cell r="D3058">
            <v>1</v>
          </cell>
          <cell r="E3058" t="str">
            <v>KS</v>
          </cell>
          <cell r="F3058">
            <v>3205</v>
          </cell>
        </row>
        <row r="3059">
          <cell r="A3059">
            <v>5094703</v>
          </cell>
          <cell r="B3059" t="str">
            <v>SurgeController V20...V 20-C/1-</v>
          </cell>
          <cell r="C3059">
            <v>758</v>
          </cell>
          <cell r="D3059">
            <v>1</v>
          </cell>
          <cell r="E3059" t="str">
            <v>KS</v>
          </cell>
          <cell r="F3059">
            <v>758</v>
          </cell>
        </row>
        <row r="3060">
          <cell r="A3060">
            <v>5094704</v>
          </cell>
          <cell r="B3060" t="str">
            <v>SurgeController V20...V 20-C/2-</v>
          </cell>
          <cell r="C3060">
            <v>1908</v>
          </cell>
          <cell r="D3060">
            <v>1</v>
          </cell>
          <cell r="E3060" t="str">
            <v>KS</v>
          </cell>
          <cell r="F3060">
            <v>1908</v>
          </cell>
        </row>
        <row r="3061">
          <cell r="A3061">
            <v>5094705</v>
          </cell>
          <cell r="B3061" t="str">
            <v>SurgeController V20...V 20-C/3-</v>
          </cell>
          <cell r="C3061">
            <v>2186</v>
          </cell>
          <cell r="D3061">
            <v>1</v>
          </cell>
          <cell r="E3061" t="str">
            <v>KS</v>
          </cell>
          <cell r="F3061">
            <v>2186</v>
          </cell>
        </row>
        <row r="3062">
          <cell r="A3062">
            <v>5094708</v>
          </cell>
          <cell r="B3062" t="str">
            <v>SurgeController V20...V 20-C/4-</v>
          </cell>
          <cell r="C3062">
            <v>3060</v>
          </cell>
          <cell r="D3062">
            <v>1</v>
          </cell>
          <cell r="E3062" t="str">
            <v>KS</v>
          </cell>
          <cell r="F3062">
            <v>3060</v>
          </cell>
        </row>
        <row r="3063">
          <cell r="A3063">
            <v>5094713</v>
          </cell>
          <cell r="B3063" t="str">
            <v>SurgeController V20...V 20-C/1-</v>
          </cell>
          <cell r="C3063">
            <v>925</v>
          </cell>
          <cell r="D3063">
            <v>1</v>
          </cell>
          <cell r="E3063" t="str">
            <v>KS</v>
          </cell>
          <cell r="F3063">
            <v>925</v>
          </cell>
        </row>
        <row r="3064">
          <cell r="A3064">
            <v>5094714</v>
          </cell>
          <cell r="B3064" t="str">
            <v>SurgeController V20...V 20-C/2-</v>
          </cell>
          <cell r="C3064">
            <v>1908</v>
          </cell>
          <cell r="D3064">
            <v>1</v>
          </cell>
          <cell r="E3064" t="str">
            <v>KS</v>
          </cell>
          <cell r="F3064">
            <v>1908</v>
          </cell>
        </row>
        <row r="3065">
          <cell r="A3065">
            <v>5094715</v>
          </cell>
          <cell r="B3065" t="str">
            <v>SurgeController V20...V 20-C/3-</v>
          </cell>
          <cell r="C3065">
            <v>2551</v>
          </cell>
          <cell r="D3065">
            <v>1</v>
          </cell>
          <cell r="E3065" t="str">
            <v>KS</v>
          </cell>
          <cell r="F3065">
            <v>2551</v>
          </cell>
        </row>
        <row r="3066">
          <cell r="A3066">
            <v>5094718</v>
          </cell>
          <cell r="B3066" t="str">
            <v>SurgeController V20...V 20-C/4-</v>
          </cell>
          <cell r="C3066">
            <v>3340</v>
          </cell>
          <cell r="D3066">
            <v>1</v>
          </cell>
          <cell r="E3066" t="str">
            <v>KS</v>
          </cell>
          <cell r="F3066">
            <v>3340</v>
          </cell>
        </row>
        <row r="3067">
          <cell r="A3067">
            <v>5094727</v>
          </cell>
          <cell r="B3067" t="str">
            <v>SurgeController V20...V 20-C/1+</v>
          </cell>
          <cell r="C3067">
            <v>1643</v>
          </cell>
          <cell r="D3067">
            <v>1</v>
          </cell>
          <cell r="E3067" t="str">
            <v>KS</v>
          </cell>
          <cell r="F3067">
            <v>1643</v>
          </cell>
        </row>
        <row r="3068">
          <cell r="A3068">
            <v>5094731</v>
          </cell>
          <cell r="B3068" t="str">
            <v>SurgeController V20...V 20-C/3+</v>
          </cell>
          <cell r="C3068">
            <v>3111</v>
          </cell>
          <cell r="D3068">
            <v>1</v>
          </cell>
          <cell r="E3068" t="str">
            <v>KS</v>
          </cell>
          <cell r="F3068">
            <v>3111</v>
          </cell>
        </row>
        <row r="3069">
          <cell r="A3069">
            <v>5094734</v>
          </cell>
          <cell r="B3069" t="str">
            <v>SurgeController V20...V 20-C/4+</v>
          </cell>
          <cell r="C3069">
            <v>3911</v>
          </cell>
          <cell r="D3069">
            <v>1</v>
          </cell>
          <cell r="E3069" t="str">
            <v>KS</v>
          </cell>
          <cell r="F3069">
            <v>3911</v>
          </cell>
        </row>
        <row r="3070">
          <cell r="A3070">
            <v>5094760</v>
          </cell>
          <cell r="B3070" t="str">
            <v>SurgeController V20...V 20-C/1+</v>
          </cell>
          <cell r="C3070">
            <v>2263</v>
          </cell>
          <cell r="D3070">
            <v>1</v>
          </cell>
          <cell r="E3070" t="str">
            <v>KS</v>
          </cell>
          <cell r="F3070">
            <v>2263</v>
          </cell>
        </row>
        <row r="3071">
          <cell r="A3071">
            <v>5094762</v>
          </cell>
          <cell r="B3071" t="str">
            <v>SurgeController V20...V 20-C/2+</v>
          </cell>
          <cell r="C3071">
            <v>2964</v>
          </cell>
          <cell r="D3071">
            <v>1</v>
          </cell>
          <cell r="E3071" t="str">
            <v>KS</v>
          </cell>
          <cell r="F3071">
            <v>2964</v>
          </cell>
        </row>
        <row r="3072">
          <cell r="A3072">
            <v>5094765</v>
          </cell>
          <cell r="B3072" t="str">
            <v>SurgeController V20...V 20-C/3+</v>
          </cell>
          <cell r="C3072">
            <v>3667</v>
          </cell>
          <cell r="D3072">
            <v>1</v>
          </cell>
          <cell r="E3072" t="str">
            <v>KS</v>
          </cell>
          <cell r="F3072">
            <v>3667</v>
          </cell>
        </row>
        <row r="3073">
          <cell r="A3073">
            <v>5094780</v>
          </cell>
          <cell r="B3073" t="str">
            <v>SurgeController V20...V 20-C/3+</v>
          </cell>
          <cell r="C3073">
            <v>3227</v>
          </cell>
          <cell r="D3073">
            <v>1</v>
          </cell>
          <cell r="E3073" t="str">
            <v>KS</v>
          </cell>
          <cell r="F3073">
            <v>3227</v>
          </cell>
        </row>
        <row r="3074">
          <cell r="A3074">
            <v>5094788</v>
          </cell>
          <cell r="B3074" t="str">
            <v>SurgeController V20...V 20-C/3+</v>
          </cell>
          <cell r="C3074">
            <v>3762</v>
          </cell>
          <cell r="D3074">
            <v>1</v>
          </cell>
          <cell r="E3074" t="str">
            <v>KS</v>
          </cell>
          <cell r="F3074">
            <v>3762</v>
          </cell>
        </row>
        <row r="3075">
          <cell r="A3075">
            <v>5094792</v>
          </cell>
          <cell r="B3075" t="str">
            <v>SurgeController V20...V 20-C/3+</v>
          </cell>
          <cell r="C3075">
            <v>3139</v>
          </cell>
          <cell r="D3075">
            <v>1</v>
          </cell>
          <cell r="E3075" t="str">
            <v>KS</v>
          </cell>
          <cell r="F3075">
            <v>3139</v>
          </cell>
        </row>
        <row r="3076">
          <cell r="A3076">
            <v>5094795</v>
          </cell>
          <cell r="B3076" t="str">
            <v>SurgeController V20...V 20-C/4+</v>
          </cell>
          <cell r="C3076">
            <v>3944</v>
          </cell>
          <cell r="D3076">
            <v>1</v>
          </cell>
          <cell r="E3076" t="str">
            <v>KS</v>
          </cell>
          <cell r="F3076">
            <v>3944</v>
          </cell>
        </row>
        <row r="3077">
          <cell r="A3077">
            <v>5094920</v>
          </cell>
          <cell r="B3077" t="str">
            <v>SurgeController V10...V 10-C/3+</v>
          </cell>
          <cell r="C3077">
            <v>2566</v>
          </cell>
          <cell r="D3077">
            <v>1</v>
          </cell>
          <cell r="E3077" t="str">
            <v>KS</v>
          </cell>
          <cell r="F3077">
            <v>2566</v>
          </cell>
        </row>
        <row r="3078">
          <cell r="A3078">
            <v>5094924</v>
          </cell>
          <cell r="B3078" t="str">
            <v>SurgeController V10...V 10-C/3+</v>
          </cell>
          <cell r="C3078">
            <v>3263</v>
          </cell>
          <cell r="D3078">
            <v>1</v>
          </cell>
          <cell r="E3078" t="str">
            <v>KS</v>
          </cell>
          <cell r="F3078">
            <v>3263</v>
          </cell>
        </row>
        <row r="3079">
          <cell r="A3079">
            <v>5094931</v>
          </cell>
          <cell r="B3079" t="str">
            <v>SurgeController V10...V 10-C/3+</v>
          </cell>
          <cell r="C3079">
            <v>3144</v>
          </cell>
          <cell r="D3079">
            <v>1</v>
          </cell>
          <cell r="E3079" t="str">
            <v>KS</v>
          </cell>
          <cell r="F3079">
            <v>3144</v>
          </cell>
        </row>
        <row r="3080">
          <cell r="A3080">
            <v>5095599</v>
          </cell>
          <cell r="B3080" t="str">
            <v>Jiskřiště CP25...C25BCONPE</v>
          </cell>
          <cell r="C3080">
            <v>685</v>
          </cell>
          <cell r="D3080">
            <v>1</v>
          </cell>
          <cell r="E3080" t="str">
            <v>KS</v>
          </cell>
          <cell r="F3080">
            <v>685</v>
          </cell>
        </row>
        <row r="3081">
          <cell r="A3081">
            <v>5095603</v>
          </cell>
          <cell r="B3081" t="str">
            <v>Svodič bleskových proudů...C25BC0NPE</v>
          </cell>
          <cell r="C3081">
            <v>1206</v>
          </cell>
          <cell r="D3081">
            <v>1</v>
          </cell>
          <cell r="E3081" t="str">
            <v>KS</v>
          </cell>
          <cell r="F3081">
            <v>1206</v>
          </cell>
        </row>
        <row r="3082">
          <cell r="A3082">
            <v>5095606</v>
          </cell>
          <cell r="B3082" t="str">
            <v>Jiskřiště NPE...C25BC1NPE</v>
          </cell>
          <cell r="C3082">
            <v>1635</v>
          </cell>
          <cell r="D3082">
            <v>1</v>
          </cell>
          <cell r="E3082" t="str">
            <v>KS</v>
          </cell>
          <cell r="F3082">
            <v>1635</v>
          </cell>
        </row>
        <row r="3083">
          <cell r="A3083">
            <v>5095654</v>
          </cell>
          <cell r="B3083" t="str">
            <v>SurgeController V20...V20CNPEFS</v>
          </cell>
          <cell r="C3083">
            <v>2774</v>
          </cell>
          <cell r="D3083">
            <v>1</v>
          </cell>
          <cell r="E3083" t="str">
            <v>KS</v>
          </cell>
          <cell r="F3083">
            <v>2774</v>
          </cell>
        </row>
        <row r="3084">
          <cell r="A3084">
            <v>5095670</v>
          </cell>
          <cell r="B3084" t="str">
            <v>SurgeController V20...V20CNPEFS</v>
          </cell>
          <cell r="C3084">
            <v>3439</v>
          </cell>
          <cell r="D3084">
            <v>1</v>
          </cell>
          <cell r="E3084" t="str">
            <v>KS</v>
          </cell>
          <cell r="F3084">
            <v>3439</v>
          </cell>
        </row>
        <row r="3085">
          <cell r="A3085">
            <v>5095840</v>
          </cell>
          <cell r="B3085" t="str">
            <v>Spodní díl V20 a V25...V20CU1+NF</v>
          </cell>
          <cell r="C3085">
            <v>1296</v>
          </cell>
          <cell r="D3085">
            <v>1</v>
          </cell>
          <cell r="E3085" t="str">
            <v>KS</v>
          </cell>
          <cell r="F3085">
            <v>1296</v>
          </cell>
        </row>
        <row r="3086">
          <cell r="A3086">
            <v>5095859</v>
          </cell>
          <cell r="B3086" t="str">
            <v>Spodní díl V20 a V25...V20-C/U-3</v>
          </cell>
          <cell r="C3086">
            <v>1724</v>
          </cell>
          <cell r="D3086">
            <v>1</v>
          </cell>
          <cell r="E3086" t="str">
            <v>KS</v>
          </cell>
          <cell r="F3086">
            <v>1724</v>
          </cell>
        </row>
        <row r="3087">
          <cell r="A3087">
            <v>5096006</v>
          </cell>
          <cell r="B3087" t="str">
            <v>SurgeController V20...V20C1-FS</v>
          </cell>
          <cell r="C3087">
            <v>1546</v>
          </cell>
          <cell r="D3087">
            <v>1</v>
          </cell>
          <cell r="E3087" t="str">
            <v>KS</v>
          </cell>
          <cell r="F3087">
            <v>1546</v>
          </cell>
        </row>
        <row r="3088">
          <cell r="A3088">
            <v>5096030</v>
          </cell>
          <cell r="B3088" t="str">
            <v>SurgeController V20...V20C4-FS</v>
          </cell>
          <cell r="C3088">
            <v>3950</v>
          </cell>
          <cell r="D3088">
            <v>1</v>
          </cell>
          <cell r="E3088" t="str">
            <v>KS</v>
          </cell>
          <cell r="F3088">
            <v>3950</v>
          </cell>
        </row>
        <row r="3089">
          <cell r="A3089">
            <v>5096057</v>
          </cell>
          <cell r="B3089" t="str">
            <v>SurgeController V20...V20C1-FS</v>
          </cell>
          <cell r="C3089">
            <v>1627</v>
          </cell>
          <cell r="D3089">
            <v>1</v>
          </cell>
          <cell r="E3089" t="str">
            <v>KS</v>
          </cell>
          <cell r="F3089">
            <v>1627</v>
          </cell>
        </row>
        <row r="3090">
          <cell r="A3090">
            <v>5096251</v>
          </cell>
          <cell r="B3090" t="str">
            <v>SurgeController V20...V20C3FSSÜ</v>
          </cell>
          <cell r="C3090">
            <v>5061</v>
          </cell>
          <cell r="D3090">
            <v>1</v>
          </cell>
          <cell r="E3090" t="str">
            <v>KS</v>
          </cell>
          <cell r="F3090">
            <v>5061</v>
          </cell>
        </row>
        <row r="3091">
          <cell r="A3091">
            <v>5096278</v>
          </cell>
          <cell r="B3091" t="str">
            <v>SurgeController V20...V20C4FSSÜ</v>
          </cell>
          <cell r="C3091">
            <v>5941</v>
          </cell>
          <cell r="D3091">
            <v>1</v>
          </cell>
          <cell r="E3091" t="str">
            <v>KS</v>
          </cell>
          <cell r="F3091">
            <v>5941</v>
          </cell>
        </row>
        <row r="3092">
          <cell r="A3092">
            <v>5096308</v>
          </cell>
          <cell r="B3092" t="str">
            <v>Spodní díl V20 a V25...V20CU-1FS</v>
          </cell>
          <cell r="C3092">
            <v>1153</v>
          </cell>
          <cell r="D3092">
            <v>1</v>
          </cell>
          <cell r="E3092" t="str">
            <v>KS</v>
          </cell>
          <cell r="F3092">
            <v>1153</v>
          </cell>
        </row>
        <row r="3093">
          <cell r="A3093">
            <v>5096316</v>
          </cell>
          <cell r="B3093" t="str">
            <v>Spodní díl V20 a V25...V20CU-2FS</v>
          </cell>
          <cell r="C3093">
            <v>1378</v>
          </cell>
          <cell r="D3093">
            <v>1</v>
          </cell>
          <cell r="E3093" t="str">
            <v>KS</v>
          </cell>
          <cell r="F3093">
            <v>1378</v>
          </cell>
        </row>
        <row r="3094">
          <cell r="A3094">
            <v>5096324</v>
          </cell>
          <cell r="B3094" t="str">
            <v>Spodní díl V20 a V25...V20CU-3FS</v>
          </cell>
          <cell r="C3094">
            <v>1603</v>
          </cell>
          <cell r="D3094">
            <v>1</v>
          </cell>
          <cell r="E3094" t="str">
            <v>KS</v>
          </cell>
          <cell r="F3094">
            <v>1603</v>
          </cell>
        </row>
        <row r="3095">
          <cell r="A3095">
            <v>5096332</v>
          </cell>
          <cell r="B3095" t="str">
            <v>Spodní díl V20 a V25...V20CU-4FS</v>
          </cell>
          <cell r="C3095">
            <v>1835</v>
          </cell>
          <cell r="D3095">
            <v>1</v>
          </cell>
          <cell r="E3095" t="str">
            <v>KS</v>
          </cell>
          <cell r="F3095">
            <v>1835</v>
          </cell>
        </row>
        <row r="3096">
          <cell r="A3096">
            <v>5096359</v>
          </cell>
          <cell r="B3096" t="str">
            <v>Spodní díl V20 a V25...V20U3FSSÜ</v>
          </cell>
          <cell r="C3096">
            <v>3707</v>
          </cell>
          <cell r="D3096">
            <v>1</v>
          </cell>
          <cell r="E3096" t="str">
            <v>KS</v>
          </cell>
          <cell r="F3096">
            <v>3707</v>
          </cell>
        </row>
        <row r="3097">
          <cell r="A3097">
            <v>5096367</v>
          </cell>
          <cell r="B3097" t="str">
            <v>Spodní díl V20 a V25...V20U4FSSÜ</v>
          </cell>
          <cell r="C3097">
            <v>3997</v>
          </cell>
          <cell r="D3097">
            <v>1</v>
          </cell>
          <cell r="E3097" t="str">
            <v>KS</v>
          </cell>
          <cell r="F3097">
            <v>3997</v>
          </cell>
        </row>
        <row r="3098">
          <cell r="A3098">
            <v>5096370</v>
          </cell>
          <cell r="B3098" t="str">
            <v>Spodní díl V20 a V25...V20U3NPE</v>
          </cell>
          <cell r="C3098">
            <v>4379</v>
          </cell>
          <cell r="D3098">
            <v>1</v>
          </cell>
          <cell r="E3098" t="str">
            <v>KS</v>
          </cell>
          <cell r="F3098">
            <v>4379</v>
          </cell>
        </row>
        <row r="3099">
          <cell r="A3099">
            <v>5096372</v>
          </cell>
          <cell r="B3099" t="str">
            <v>Spodní díl V20 a V25...V20-C/U-3</v>
          </cell>
          <cell r="C3099">
            <v>4289</v>
          </cell>
          <cell r="D3099">
            <v>1</v>
          </cell>
          <cell r="E3099" t="str">
            <v>KS</v>
          </cell>
          <cell r="F3099">
            <v>4289</v>
          </cell>
        </row>
        <row r="3100">
          <cell r="A3100">
            <v>5096375</v>
          </cell>
          <cell r="B3100" t="str">
            <v>SurgeController V20...V20C2-AS</v>
          </cell>
          <cell r="C3100">
            <v>3848</v>
          </cell>
          <cell r="D3100">
            <v>1</v>
          </cell>
          <cell r="E3100" t="str">
            <v>KS</v>
          </cell>
          <cell r="F3100">
            <v>3848</v>
          </cell>
        </row>
        <row r="3101">
          <cell r="A3101">
            <v>5096383</v>
          </cell>
          <cell r="B3101" t="str">
            <v>SurgeController V20...V20C3-AS</v>
          </cell>
          <cell r="C3101">
            <v>4627</v>
          </cell>
          <cell r="D3101">
            <v>1</v>
          </cell>
          <cell r="E3101" t="str">
            <v>KS</v>
          </cell>
          <cell r="F3101">
            <v>4627</v>
          </cell>
        </row>
        <row r="3102">
          <cell r="A3102">
            <v>5096391</v>
          </cell>
          <cell r="B3102" t="str">
            <v>SurgeController V20...V20C4-AS</v>
          </cell>
          <cell r="C3102">
            <v>5314</v>
          </cell>
          <cell r="D3102">
            <v>1</v>
          </cell>
          <cell r="E3102" t="str">
            <v>KS</v>
          </cell>
          <cell r="F3102">
            <v>5314</v>
          </cell>
        </row>
        <row r="3103">
          <cell r="A3103">
            <v>5096397</v>
          </cell>
          <cell r="B3103" t="str">
            <v>SurgeController V20...V20CNPEAS</v>
          </cell>
          <cell r="C3103">
            <v>5309</v>
          </cell>
          <cell r="D3103">
            <v>1</v>
          </cell>
          <cell r="E3103" t="str">
            <v>KS</v>
          </cell>
          <cell r="F3103">
            <v>5309</v>
          </cell>
        </row>
        <row r="3104">
          <cell r="A3104">
            <v>5096413</v>
          </cell>
          <cell r="B3104" t="str">
            <v>Spodní díl V20 a V25...V20CU-2AS</v>
          </cell>
          <cell r="C3104">
            <v>3273</v>
          </cell>
          <cell r="D3104">
            <v>1</v>
          </cell>
          <cell r="E3104" t="str">
            <v>KS</v>
          </cell>
          <cell r="F3104">
            <v>3273</v>
          </cell>
        </row>
        <row r="3105">
          <cell r="A3105">
            <v>5096421</v>
          </cell>
          <cell r="B3105" t="str">
            <v>Spodní díl V20 a V25...V20CU-3AS</v>
          </cell>
          <cell r="C3105">
            <v>3544</v>
          </cell>
          <cell r="D3105">
            <v>1</v>
          </cell>
          <cell r="E3105" t="str">
            <v>KS</v>
          </cell>
          <cell r="F3105">
            <v>3544</v>
          </cell>
        </row>
        <row r="3106">
          <cell r="A3106">
            <v>5096448</v>
          </cell>
          <cell r="B3106" t="str">
            <v>Spodní díl V20 a V25...V20CU-4AS</v>
          </cell>
          <cell r="C3106">
            <v>3770</v>
          </cell>
          <cell r="D3106">
            <v>1</v>
          </cell>
          <cell r="E3106" t="str">
            <v>KS</v>
          </cell>
          <cell r="F3106">
            <v>3770</v>
          </cell>
        </row>
        <row r="3107">
          <cell r="A3107">
            <v>5096626</v>
          </cell>
          <cell r="B3107" t="str">
            <v>Spodní díl V20 a V25...V20CU3-PH</v>
          </cell>
          <cell r="C3107">
            <v>835</v>
          </cell>
          <cell r="D3107">
            <v>1</v>
          </cell>
          <cell r="E3107" t="str">
            <v>KS</v>
          </cell>
          <cell r="F3107">
            <v>835</v>
          </cell>
        </row>
        <row r="3108">
          <cell r="A3108">
            <v>5096634</v>
          </cell>
          <cell r="B3108" t="str">
            <v>Spodní díl V20 a V25...V20U3PHFS</v>
          </cell>
          <cell r="C3108">
            <v>1519</v>
          </cell>
          <cell r="D3108">
            <v>1</v>
          </cell>
          <cell r="E3108" t="str">
            <v>KS</v>
          </cell>
          <cell r="F3108">
            <v>1519</v>
          </cell>
        </row>
        <row r="3109">
          <cell r="A3109">
            <v>5096637</v>
          </cell>
          <cell r="B3109" t="str">
            <v>V20-C/U-2PH...V20-C/U-2</v>
          </cell>
          <cell r="C3109">
            <v>602</v>
          </cell>
          <cell r="D3109">
            <v>1</v>
          </cell>
          <cell r="E3109" t="str">
            <v>KS</v>
          </cell>
          <cell r="F3109">
            <v>602</v>
          </cell>
        </row>
        <row r="3110">
          <cell r="A3110">
            <v>5096639</v>
          </cell>
          <cell r="B3110" t="str">
            <v>V20-C/U-2PH+FS...V20-C/U-2</v>
          </cell>
          <cell r="C3110">
            <v>1230</v>
          </cell>
          <cell r="D3110">
            <v>1</v>
          </cell>
          <cell r="E3110" t="str">
            <v>KS</v>
          </cell>
          <cell r="F3110">
            <v>1230</v>
          </cell>
        </row>
        <row r="3111">
          <cell r="A3111">
            <v>5096647</v>
          </cell>
          <cell r="B3111" t="str">
            <v>Fotovoltaický spodní díl...V20-C/U-3</v>
          </cell>
          <cell r="C3111">
            <v>904</v>
          </cell>
          <cell r="D3111">
            <v>1</v>
          </cell>
          <cell r="E3111" t="str">
            <v>KS</v>
          </cell>
          <cell r="F3111">
            <v>904</v>
          </cell>
        </row>
        <row r="3112">
          <cell r="A3112">
            <v>5096648</v>
          </cell>
          <cell r="B3112" t="str">
            <v>MultiBase...MB 1</v>
          </cell>
          <cell r="C3112">
            <v>328</v>
          </cell>
          <cell r="D3112">
            <v>1</v>
          </cell>
          <cell r="E3112" t="str">
            <v>KS</v>
          </cell>
          <cell r="F3112">
            <v>328</v>
          </cell>
        </row>
        <row r="3113">
          <cell r="A3113">
            <v>5096649</v>
          </cell>
          <cell r="B3113" t="str">
            <v>MultiBase...MB 1+FS</v>
          </cell>
          <cell r="C3113">
            <v>1095</v>
          </cell>
          <cell r="D3113">
            <v>1</v>
          </cell>
          <cell r="E3113" t="str">
            <v>KS</v>
          </cell>
          <cell r="F3113">
            <v>1095</v>
          </cell>
        </row>
        <row r="3114">
          <cell r="A3114">
            <v>5096650</v>
          </cell>
          <cell r="B3114" t="str">
            <v>MultiBase...MB 1+NPE</v>
          </cell>
          <cell r="C3114">
            <v>618</v>
          </cell>
          <cell r="D3114">
            <v>1</v>
          </cell>
          <cell r="E3114" t="str">
            <v>KS</v>
          </cell>
          <cell r="F3114">
            <v>618</v>
          </cell>
        </row>
        <row r="3115">
          <cell r="A3115">
            <v>5096651</v>
          </cell>
          <cell r="B3115" t="str">
            <v>MultiBase...MB 1+NPE+</v>
          </cell>
          <cell r="C3115">
            <v>1481</v>
          </cell>
          <cell r="D3115">
            <v>1</v>
          </cell>
          <cell r="E3115" t="str">
            <v>KS</v>
          </cell>
          <cell r="F3115">
            <v>1481</v>
          </cell>
        </row>
        <row r="3116">
          <cell r="A3116">
            <v>5096653</v>
          </cell>
          <cell r="B3116" t="str">
            <v>MultiBase...MB 2</v>
          </cell>
          <cell r="C3116">
            <v>467</v>
          </cell>
          <cell r="D3116">
            <v>1</v>
          </cell>
          <cell r="E3116" t="str">
            <v>KS</v>
          </cell>
          <cell r="F3116">
            <v>467</v>
          </cell>
        </row>
        <row r="3117">
          <cell r="A3117">
            <v>5096654</v>
          </cell>
          <cell r="B3117" t="str">
            <v>MultiBase...MB 2+FS</v>
          </cell>
          <cell r="C3117">
            <v>1481</v>
          </cell>
          <cell r="D3117">
            <v>1</v>
          </cell>
          <cell r="E3117" t="str">
            <v>KS</v>
          </cell>
          <cell r="F3117">
            <v>1481</v>
          </cell>
        </row>
        <row r="3118">
          <cell r="A3118">
            <v>5096655</v>
          </cell>
          <cell r="B3118" t="str">
            <v>MultiBase...MB2+NPE</v>
          </cell>
          <cell r="C3118">
            <v>919</v>
          </cell>
          <cell r="D3118">
            <v>1</v>
          </cell>
          <cell r="E3118" t="str">
            <v>KS</v>
          </cell>
          <cell r="F3118">
            <v>919</v>
          </cell>
        </row>
        <row r="3119">
          <cell r="A3119">
            <v>5096657</v>
          </cell>
          <cell r="B3119" t="str">
            <v>MultiBase...MB2+NPEFS</v>
          </cell>
          <cell r="C3119">
            <v>1693</v>
          </cell>
          <cell r="D3119">
            <v>1</v>
          </cell>
          <cell r="E3119" t="str">
            <v>KS</v>
          </cell>
          <cell r="F3119">
            <v>1693</v>
          </cell>
        </row>
        <row r="3120">
          <cell r="A3120">
            <v>5096665</v>
          </cell>
          <cell r="B3120" t="str">
            <v>MultiBase...MB3</v>
          </cell>
          <cell r="C3120">
            <v>867</v>
          </cell>
          <cell r="D3120">
            <v>1</v>
          </cell>
          <cell r="E3120" t="str">
            <v>KS</v>
          </cell>
          <cell r="F3120">
            <v>867</v>
          </cell>
        </row>
        <row r="3121">
          <cell r="A3121">
            <v>5096667</v>
          </cell>
          <cell r="B3121" t="str">
            <v>MultiBase...MB3+FS</v>
          </cell>
          <cell r="C3121">
            <v>1603</v>
          </cell>
          <cell r="D3121">
            <v>1</v>
          </cell>
          <cell r="E3121" t="str">
            <v>KS</v>
          </cell>
          <cell r="F3121">
            <v>1603</v>
          </cell>
        </row>
        <row r="3122">
          <cell r="A3122">
            <v>5096669</v>
          </cell>
          <cell r="B3122" t="str">
            <v>MultiBase...MB3+NPE</v>
          </cell>
          <cell r="C3122">
            <v>1139</v>
          </cell>
          <cell r="D3122">
            <v>1</v>
          </cell>
          <cell r="E3122" t="str">
            <v>KS</v>
          </cell>
          <cell r="F3122">
            <v>1139</v>
          </cell>
        </row>
        <row r="3123">
          <cell r="A3123">
            <v>5096671</v>
          </cell>
          <cell r="B3123" t="str">
            <v>MultiBase...MB3+NPEFS</v>
          </cell>
          <cell r="C3123">
            <v>1651</v>
          </cell>
          <cell r="D3123">
            <v>1</v>
          </cell>
          <cell r="E3123" t="str">
            <v>KS</v>
          </cell>
          <cell r="F3123">
            <v>1651</v>
          </cell>
        </row>
        <row r="3124">
          <cell r="A3124">
            <v>5096675</v>
          </cell>
          <cell r="B3124" t="str">
            <v>MultiBase MB50...MB 50-3+N</v>
          </cell>
          <cell r="C3124">
            <v>2150</v>
          </cell>
          <cell r="D3124">
            <v>1</v>
          </cell>
          <cell r="E3124" t="str">
            <v>KS</v>
          </cell>
          <cell r="F3124">
            <v>2150</v>
          </cell>
        </row>
        <row r="3125">
          <cell r="A3125">
            <v>5096677</v>
          </cell>
          <cell r="B3125" t="str">
            <v>MultiBase MB50...MB 50-3+N</v>
          </cell>
          <cell r="C3125">
            <v>2767</v>
          </cell>
          <cell r="D3125">
            <v>1</v>
          </cell>
          <cell r="E3125" t="str">
            <v>KS</v>
          </cell>
          <cell r="F3125">
            <v>2767</v>
          </cell>
        </row>
        <row r="3126">
          <cell r="A3126">
            <v>5096680</v>
          </cell>
          <cell r="B3126" t="str">
            <v>MultiBase...MB4</v>
          </cell>
          <cell r="C3126">
            <v>1139</v>
          </cell>
          <cell r="D3126">
            <v>1</v>
          </cell>
          <cell r="E3126" t="str">
            <v>KS</v>
          </cell>
          <cell r="F3126">
            <v>1139</v>
          </cell>
        </row>
        <row r="3127">
          <cell r="A3127">
            <v>5096682</v>
          </cell>
          <cell r="B3127" t="str">
            <v>MultiBase...MB4+FS</v>
          </cell>
          <cell r="C3127">
            <v>1835</v>
          </cell>
          <cell r="D3127">
            <v>1</v>
          </cell>
          <cell r="E3127" t="str">
            <v>KS</v>
          </cell>
          <cell r="F3127">
            <v>1835</v>
          </cell>
        </row>
        <row r="3128">
          <cell r="A3128">
            <v>5096707</v>
          </cell>
          <cell r="B3128" t="str">
            <v>SurgeController V20...V20C0-150</v>
          </cell>
          <cell r="C3128">
            <v>657</v>
          </cell>
          <cell r="D3128">
            <v>1</v>
          </cell>
          <cell r="E3128" t="str">
            <v>KS</v>
          </cell>
          <cell r="F3128">
            <v>657</v>
          </cell>
        </row>
        <row r="3129">
          <cell r="A3129">
            <v>5096782</v>
          </cell>
          <cell r="B3129" t="str">
            <v>CombiController V25...C25-B/O 1</v>
          </cell>
          <cell r="C3129">
            <v>615</v>
          </cell>
          <cell r="D3129">
            <v>1</v>
          </cell>
          <cell r="E3129" t="str">
            <v>KS</v>
          </cell>
          <cell r="F3129">
            <v>615</v>
          </cell>
        </row>
        <row r="3130">
          <cell r="A3130">
            <v>5096812</v>
          </cell>
          <cell r="B3130" t="str">
            <v>Zkušební přístroj ISOLAB...ISOLAB</v>
          </cell>
          <cell r="C3130">
            <v>42754</v>
          </cell>
          <cell r="D3130">
            <v>1</v>
          </cell>
          <cell r="E3130" t="str">
            <v>KS</v>
          </cell>
          <cell r="F3130">
            <v>42754</v>
          </cell>
        </row>
        <row r="3131">
          <cell r="A3131">
            <v>5096820</v>
          </cell>
          <cell r="B3131" t="str">
            <v>LightningController...MC50 VDE</v>
          </cell>
          <cell r="C3131">
            <v>2345</v>
          </cell>
          <cell r="D3131">
            <v>1</v>
          </cell>
          <cell r="E3131" t="str">
            <v>KS</v>
          </cell>
          <cell r="F3131">
            <v>2345</v>
          </cell>
        </row>
        <row r="3132">
          <cell r="A3132">
            <v>5096822</v>
          </cell>
          <cell r="B3132" t="str">
            <v>CoordinatedLightningController...MCD50B/O</v>
          </cell>
          <cell r="C3132">
            <v>3145</v>
          </cell>
          <cell r="D3132">
            <v>1</v>
          </cell>
          <cell r="E3132" t="str">
            <v>KS</v>
          </cell>
          <cell r="F3132">
            <v>3145</v>
          </cell>
        </row>
        <row r="3133">
          <cell r="A3133">
            <v>5096825</v>
          </cell>
          <cell r="B3133" t="str">
            <v>LightningController...MC50B0-OS</v>
          </cell>
          <cell r="C3133">
            <v>2963</v>
          </cell>
          <cell r="D3133">
            <v>1</v>
          </cell>
          <cell r="E3133" t="str">
            <v>KS</v>
          </cell>
          <cell r="F3133">
            <v>2963</v>
          </cell>
        </row>
        <row r="3134">
          <cell r="A3134">
            <v>5096827</v>
          </cell>
          <cell r="B3134" t="str">
            <v>CoordinatedLightningController...MCD50B0OS</v>
          </cell>
          <cell r="C3134">
            <v>3738</v>
          </cell>
          <cell r="D3134">
            <v>1</v>
          </cell>
          <cell r="E3134" t="str">
            <v>KS</v>
          </cell>
          <cell r="F3134">
            <v>3738</v>
          </cell>
        </row>
        <row r="3135">
          <cell r="A3135">
            <v>5096835</v>
          </cell>
          <cell r="B3135" t="str">
            <v>CoordinatedLightningController...MCD 50-B/</v>
          </cell>
          <cell r="C3135">
            <v>12259</v>
          </cell>
          <cell r="D3135">
            <v>1</v>
          </cell>
          <cell r="E3135" t="str">
            <v>KS</v>
          </cell>
          <cell r="F3135">
            <v>12259</v>
          </cell>
        </row>
        <row r="3136">
          <cell r="A3136">
            <v>5096836</v>
          </cell>
          <cell r="B3136" t="str">
            <v>CoordinatedLightningController...MCD 50-B/</v>
          </cell>
          <cell r="C3136">
            <v>16218</v>
          </cell>
          <cell r="D3136">
            <v>1</v>
          </cell>
          <cell r="E3136" t="str">
            <v>KS</v>
          </cell>
          <cell r="F3136">
            <v>16218</v>
          </cell>
        </row>
        <row r="3137">
          <cell r="A3137">
            <v>5096839</v>
          </cell>
          <cell r="B3137" t="str">
            <v>LightningController...MC50U VDE</v>
          </cell>
          <cell r="C3137">
            <v>708</v>
          </cell>
          <cell r="D3137">
            <v>1</v>
          </cell>
          <cell r="E3137" t="str">
            <v>KS</v>
          </cell>
          <cell r="F3137">
            <v>708</v>
          </cell>
        </row>
        <row r="3138">
          <cell r="A3138">
            <v>5096847</v>
          </cell>
          <cell r="B3138" t="str">
            <v>LightningController...MC50B VDE</v>
          </cell>
          <cell r="C3138">
            <v>2635</v>
          </cell>
          <cell r="D3138">
            <v>1</v>
          </cell>
          <cell r="E3138" t="str">
            <v>KS</v>
          </cell>
          <cell r="F3138">
            <v>2635</v>
          </cell>
        </row>
        <row r="3139">
          <cell r="A3139">
            <v>5096849</v>
          </cell>
          <cell r="B3139" t="str">
            <v>CoordinatedLightningController...MCD50-B</v>
          </cell>
          <cell r="C3139">
            <v>3339</v>
          </cell>
          <cell r="D3139">
            <v>1</v>
          </cell>
          <cell r="E3139" t="str">
            <v>KS</v>
          </cell>
          <cell r="F3139">
            <v>3339</v>
          </cell>
        </row>
        <row r="3140">
          <cell r="A3140">
            <v>5096851</v>
          </cell>
          <cell r="B3140" t="str">
            <v>LightningController...MC50-B-OS</v>
          </cell>
          <cell r="C3140">
            <v>3255</v>
          </cell>
          <cell r="D3140">
            <v>1</v>
          </cell>
          <cell r="E3140" t="str">
            <v>KS</v>
          </cell>
          <cell r="F3140">
            <v>3255</v>
          </cell>
        </row>
        <row r="3141">
          <cell r="A3141">
            <v>5096852</v>
          </cell>
          <cell r="B3141" t="str">
            <v>CoordinatedLightningController...MCD50B-OS</v>
          </cell>
          <cell r="C3141">
            <v>4170</v>
          </cell>
          <cell r="D3141">
            <v>1</v>
          </cell>
          <cell r="E3141" t="str">
            <v>KS</v>
          </cell>
          <cell r="F3141">
            <v>4170</v>
          </cell>
        </row>
        <row r="3142">
          <cell r="A3142">
            <v>5096858</v>
          </cell>
          <cell r="B3142" t="str">
            <v>LightningController...MCD50B150</v>
          </cell>
          <cell r="C3142">
            <v>3249</v>
          </cell>
          <cell r="D3142">
            <v>1</v>
          </cell>
          <cell r="E3142" t="str">
            <v>KS</v>
          </cell>
          <cell r="F3142">
            <v>3249</v>
          </cell>
        </row>
        <row r="3143">
          <cell r="A3143">
            <v>5096863</v>
          </cell>
          <cell r="B3143" t="str">
            <v>LightningController...MC125BNPE</v>
          </cell>
          <cell r="C3143">
            <v>3349</v>
          </cell>
          <cell r="D3143">
            <v>1</v>
          </cell>
          <cell r="E3143" t="str">
            <v>KS</v>
          </cell>
          <cell r="F3143">
            <v>3349</v>
          </cell>
        </row>
        <row r="3144">
          <cell r="A3144">
            <v>5096865</v>
          </cell>
          <cell r="B3144" t="str">
            <v>CoordinatedLightningController...MCD125NPE</v>
          </cell>
          <cell r="C3144">
            <v>3634</v>
          </cell>
          <cell r="D3144">
            <v>1</v>
          </cell>
          <cell r="E3144" t="str">
            <v>KS</v>
          </cell>
          <cell r="F3144">
            <v>3634</v>
          </cell>
        </row>
        <row r="3145">
          <cell r="A3145">
            <v>5096873</v>
          </cell>
          <cell r="B3145" t="str">
            <v>CoordinatedLightningController...MCD125N15</v>
          </cell>
          <cell r="C3145">
            <v>3634</v>
          </cell>
          <cell r="D3145">
            <v>1</v>
          </cell>
          <cell r="E3145" t="str">
            <v>KS</v>
          </cell>
          <cell r="F3145">
            <v>3634</v>
          </cell>
        </row>
        <row r="3146">
          <cell r="A3146">
            <v>5096874</v>
          </cell>
          <cell r="B3146" t="str">
            <v>CoordinatedLightningController...MCD 50-B/</v>
          </cell>
          <cell r="C3146">
            <v>15964</v>
          </cell>
          <cell r="D3146">
            <v>1</v>
          </cell>
          <cell r="E3146" t="str">
            <v>KS</v>
          </cell>
          <cell r="F3146">
            <v>15964</v>
          </cell>
        </row>
        <row r="3147">
          <cell r="A3147">
            <v>5096875</v>
          </cell>
          <cell r="B3147" t="str">
            <v>CoordinatedLightningController...MCD 50-B/</v>
          </cell>
          <cell r="C3147">
            <v>19988</v>
          </cell>
          <cell r="D3147">
            <v>1</v>
          </cell>
          <cell r="E3147" t="str">
            <v>KS</v>
          </cell>
          <cell r="F3147">
            <v>19988</v>
          </cell>
        </row>
        <row r="3148">
          <cell r="A3148">
            <v>5096876</v>
          </cell>
          <cell r="B3148" t="str">
            <v>LightningController...MC50-B/3</v>
          </cell>
          <cell r="C3148">
            <v>8699</v>
          </cell>
          <cell r="D3148">
            <v>1</v>
          </cell>
          <cell r="E3148" t="str">
            <v>KS</v>
          </cell>
          <cell r="F3148">
            <v>8699</v>
          </cell>
        </row>
        <row r="3149">
          <cell r="A3149">
            <v>5096877</v>
          </cell>
          <cell r="B3149" t="str">
            <v>CoordinatedLightningController...MCD50-B/3</v>
          </cell>
          <cell r="C3149">
            <v>11116</v>
          </cell>
          <cell r="D3149">
            <v>1</v>
          </cell>
          <cell r="E3149" t="str">
            <v>KS</v>
          </cell>
          <cell r="F3149">
            <v>11116</v>
          </cell>
        </row>
        <row r="3150">
          <cell r="A3150">
            <v>5096878</v>
          </cell>
          <cell r="B3150" t="str">
            <v>LightningController...MC50B/3+1</v>
          </cell>
          <cell r="C3150">
            <v>12546</v>
          </cell>
          <cell r="D3150">
            <v>1</v>
          </cell>
          <cell r="E3150" t="str">
            <v>KS</v>
          </cell>
          <cell r="F3150">
            <v>12546</v>
          </cell>
        </row>
        <row r="3151">
          <cell r="A3151">
            <v>5096879</v>
          </cell>
          <cell r="B3151" t="str">
            <v>CoordinatedLightningController...MCD50B3+1</v>
          </cell>
          <cell r="C3151">
            <v>15258</v>
          </cell>
          <cell r="D3151">
            <v>1</v>
          </cell>
          <cell r="E3151" t="str">
            <v>KS</v>
          </cell>
          <cell r="F3151">
            <v>15258</v>
          </cell>
        </row>
        <row r="3152">
          <cell r="A3152">
            <v>5096884</v>
          </cell>
          <cell r="B3152" t="str">
            <v>Propojovací můstek...MC-V3</v>
          </cell>
          <cell r="C3152">
            <v>197</v>
          </cell>
          <cell r="D3152">
            <v>1</v>
          </cell>
          <cell r="E3152" t="str">
            <v>KS</v>
          </cell>
          <cell r="F3152">
            <v>197</v>
          </cell>
        </row>
        <row r="3153">
          <cell r="A3153">
            <v>5096886</v>
          </cell>
          <cell r="B3153" t="str">
            <v>Propojovací můstek...MC-V4</v>
          </cell>
          <cell r="C3153">
            <v>236</v>
          </cell>
          <cell r="D3153">
            <v>1</v>
          </cell>
          <cell r="E3153" t="str">
            <v>KS</v>
          </cell>
          <cell r="F3153">
            <v>236</v>
          </cell>
        </row>
        <row r="3154">
          <cell r="A3154">
            <v>5096970</v>
          </cell>
          <cell r="B3154" t="str">
            <v>LightningCoordinator...LC 63</v>
          </cell>
          <cell r="C3154">
            <v>1513</v>
          </cell>
          <cell r="D3154">
            <v>1</v>
          </cell>
          <cell r="E3154" t="str">
            <v>KS</v>
          </cell>
          <cell r="F3154">
            <v>1513</v>
          </cell>
        </row>
        <row r="3155">
          <cell r="A3155">
            <v>5097053</v>
          </cell>
          <cell r="B3155" t="str">
            <v>CombiController V25...V25B/0</v>
          </cell>
          <cell r="C3155">
            <v>1064</v>
          </cell>
          <cell r="D3155">
            <v>1</v>
          </cell>
          <cell r="E3155" t="str">
            <v>KS</v>
          </cell>
          <cell r="F3155">
            <v>1064</v>
          </cell>
        </row>
        <row r="3156">
          <cell r="A3156">
            <v>5097055</v>
          </cell>
          <cell r="B3156" t="str">
            <v>CombiController V25...V25B/O SO</v>
          </cell>
          <cell r="C3156">
            <v>837</v>
          </cell>
          <cell r="D3156">
            <v>1</v>
          </cell>
          <cell r="E3156" t="str">
            <v>KS</v>
          </cell>
          <cell r="F3156">
            <v>837</v>
          </cell>
        </row>
        <row r="3157">
          <cell r="A3157">
            <v>5097057</v>
          </cell>
          <cell r="B3157" t="str">
            <v>CombiController V25...V25B/0 SO</v>
          </cell>
          <cell r="C3157">
            <v>837</v>
          </cell>
          <cell r="D3157">
            <v>1</v>
          </cell>
          <cell r="E3157" t="str">
            <v>KS</v>
          </cell>
          <cell r="F3157">
            <v>837</v>
          </cell>
        </row>
        <row r="3158">
          <cell r="A3158">
            <v>5097061</v>
          </cell>
          <cell r="B3158" t="str">
            <v>CombiController V25...V25B0-385</v>
          </cell>
          <cell r="C3158">
            <v>1168</v>
          </cell>
          <cell r="D3158">
            <v>1</v>
          </cell>
          <cell r="E3158" t="str">
            <v>KS</v>
          </cell>
          <cell r="F3158">
            <v>1168</v>
          </cell>
        </row>
        <row r="3159">
          <cell r="A3159">
            <v>5097063</v>
          </cell>
          <cell r="B3159" t="str">
            <v>CombiController V25...V25B0-385</v>
          </cell>
          <cell r="C3159">
            <v>1168</v>
          </cell>
          <cell r="D3159">
            <v>1</v>
          </cell>
          <cell r="E3159" t="str">
            <v>KS</v>
          </cell>
          <cell r="F3159">
            <v>1168</v>
          </cell>
        </row>
        <row r="3160">
          <cell r="A3160">
            <v>5097088</v>
          </cell>
          <cell r="B3160" t="str">
            <v>CombiController V25...V25B0-150</v>
          </cell>
          <cell r="C3160">
            <v>1168</v>
          </cell>
          <cell r="D3160">
            <v>1</v>
          </cell>
          <cell r="E3160" t="str">
            <v>KS</v>
          </cell>
          <cell r="F3160">
            <v>1168</v>
          </cell>
        </row>
        <row r="3161">
          <cell r="A3161">
            <v>5097111</v>
          </cell>
          <cell r="B3161" t="str">
            <v>CombiController V25...V25B3NPA3</v>
          </cell>
          <cell r="C3161">
            <v>6552</v>
          </cell>
          <cell r="D3161">
            <v>1</v>
          </cell>
          <cell r="E3161" t="str">
            <v>KS</v>
          </cell>
          <cell r="F3161">
            <v>6552</v>
          </cell>
        </row>
        <row r="3162">
          <cell r="A3162">
            <v>5097185</v>
          </cell>
          <cell r="B3162" t="str">
            <v>CombiController V25...V25B3-AS</v>
          </cell>
          <cell r="C3162">
            <v>5706</v>
          </cell>
          <cell r="D3162">
            <v>1</v>
          </cell>
          <cell r="E3162" t="str">
            <v>KS</v>
          </cell>
          <cell r="F3162">
            <v>5706</v>
          </cell>
        </row>
        <row r="3163">
          <cell r="A3163">
            <v>5097193</v>
          </cell>
          <cell r="B3163" t="str">
            <v>CombiController V25...V25B4-AS</v>
          </cell>
          <cell r="C3163">
            <v>6793</v>
          </cell>
          <cell r="D3163">
            <v>1</v>
          </cell>
          <cell r="E3163" t="str">
            <v>KS</v>
          </cell>
          <cell r="F3163">
            <v>6793</v>
          </cell>
        </row>
        <row r="3164">
          <cell r="A3164">
            <v>5097266</v>
          </cell>
          <cell r="B3164" t="str">
            <v>CombiController V25...V25B1-150</v>
          </cell>
          <cell r="C3164">
            <v>1430</v>
          </cell>
          <cell r="D3164">
            <v>1</v>
          </cell>
          <cell r="E3164" t="str">
            <v>KS</v>
          </cell>
          <cell r="F3164">
            <v>1430</v>
          </cell>
        </row>
        <row r="3165">
          <cell r="A3165">
            <v>5097290</v>
          </cell>
          <cell r="B3165" t="str">
            <v>CombiController V25...V25B0-320</v>
          </cell>
          <cell r="C3165">
            <v>570</v>
          </cell>
          <cell r="D3165">
            <v>1</v>
          </cell>
          <cell r="E3165" t="str">
            <v>KS</v>
          </cell>
          <cell r="F3165">
            <v>570</v>
          </cell>
        </row>
        <row r="3166">
          <cell r="A3166">
            <v>5097355</v>
          </cell>
          <cell r="B3166" t="str">
            <v>CombiController V25...V25B4FSSÜ</v>
          </cell>
          <cell r="C3166">
            <v>7435</v>
          </cell>
          <cell r="D3166">
            <v>1</v>
          </cell>
          <cell r="E3166" t="str">
            <v>KS</v>
          </cell>
          <cell r="F3166">
            <v>7435</v>
          </cell>
        </row>
        <row r="3167">
          <cell r="A3167">
            <v>5097428</v>
          </cell>
          <cell r="B3167" t="str">
            <v>CombiController V25...V25BNPEFS</v>
          </cell>
          <cell r="C3167">
            <v>4649</v>
          </cell>
          <cell r="D3167">
            <v>1</v>
          </cell>
          <cell r="E3167" t="str">
            <v>KS</v>
          </cell>
          <cell r="F3167">
            <v>4649</v>
          </cell>
        </row>
        <row r="3168">
          <cell r="A3168">
            <v>5097432</v>
          </cell>
          <cell r="B3168" t="str">
            <v>CombiController V25...V25NPE3AS</v>
          </cell>
          <cell r="C3168">
            <v>5693</v>
          </cell>
          <cell r="D3168">
            <v>1</v>
          </cell>
          <cell r="E3168" t="str">
            <v>KS</v>
          </cell>
          <cell r="F3168">
            <v>5693</v>
          </cell>
        </row>
        <row r="3169">
          <cell r="A3169">
            <v>5097438</v>
          </cell>
          <cell r="B3169" t="str">
            <v>CombiController V25...V25B3 SO</v>
          </cell>
          <cell r="C3169">
            <v>3429</v>
          </cell>
          <cell r="D3169">
            <v>1</v>
          </cell>
          <cell r="E3169" t="str">
            <v>KS</v>
          </cell>
          <cell r="F3169">
            <v>3429</v>
          </cell>
        </row>
        <row r="3170">
          <cell r="A3170">
            <v>5097447</v>
          </cell>
          <cell r="B3170" t="str">
            <v>V 25-B+C/3-PH900...V 25-B+C/</v>
          </cell>
          <cell r="C3170">
            <v>4068</v>
          </cell>
          <cell r="D3170">
            <v>1</v>
          </cell>
          <cell r="E3170" t="str">
            <v>KS</v>
          </cell>
          <cell r="F3170">
            <v>4068</v>
          </cell>
        </row>
        <row r="3171">
          <cell r="A3171">
            <v>5097452</v>
          </cell>
          <cell r="B3171" t="str">
            <v>Blitzbarriere...VF12ACDC</v>
          </cell>
          <cell r="C3171">
            <v>921</v>
          </cell>
          <cell r="D3171">
            <v>1</v>
          </cell>
          <cell r="E3171" t="str">
            <v>KS</v>
          </cell>
          <cell r="F3171">
            <v>921</v>
          </cell>
        </row>
        <row r="3172">
          <cell r="A3172">
            <v>5097453</v>
          </cell>
          <cell r="B3172" t="str">
            <v>Blitzbarriere...VF 12-AC/</v>
          </cell>
          <cell r="C3172">
            <v>921</v>
          </cell>
          <cell r="D3172">
            <v>1</v>
          </cell>
          <cell r="E3172" t="str">
            <v>KS</v>
          </cell>
          <cell r="F3172">
            <v>921</v>
          </cell>
        </row>
        <row r="3173">
          <cell r="A3173">
            <v>5097457</v>
          </cell>
          <cell r="B3173" t="str">
            <v>V 25B+C/PH900...V 25-B+C/</v>
          </cell>
          <cell r="C3173">
            <v>2644</v>
          </cell>
          <cell r="D3173">
            <v>1</v>
          </cell>
          <cell r="E3173" t="str">
            <v>KS</v>
          </cell>
          <cell r="F3173">
            <v>2644</v>
          </cell>
        </row>
        <row r="3174">
          <cell r="A3174">
            <v>5097615</v>
          </cell>
          <cell r="B3174" t="str">
            <v>Blitzbarriere...VF 48-AC/</v>
          </cell>
          <cell r="C3174">
            <v>921</v>
          </cell>
          <cell r="D3174">
            <v>1</v>
          </cell>
          <cell r="E3174" t="str">
            <v>KS</v>
          </cell>
          <cell r="F3174">
            <v>921</v>
          </cell>
        </row>
        <row r="3175">
          <cell r="A3175">
            <v>5097650</v>
          </cell>
          <cell r="B3175" t="str">
            <v>VF 230 - AC...VF 230-AC</v>
          </cell>
          <cell r="C3175">
            <v>921</v>
          </cell>
          <cell r="D3175">
            <v>1</v>
          </cell>
          <cell r="E3175" t="str">
            <v>KS</v>
          </cell>
          <cell r="F3175">
            <v>921</v>
          </cell>
        </row>
        <row r="3176">
          <cell r="A3176">
            <v>5097858</v>
          </cell>
          <cell r="B3176" t="str">
            <v>....VF 230-AC</v>
          </cell>
          <cell r="C3176">
            <v>1631</v>
          </cell>
          <cell r="D3176">
            <v>1</v>
          </cell>
          <cell r="E3176" t="str">
            <v>KS</v>
          </cell>
          <cell r="F3176">
            <v>1631</v>
          </cell>
        </row>
        <row r="3177">
          <cell r="A3177">
            <v>5097916</v>
          </cell>
          <cell r="B3177" t="str">
            <v>Blitzbarriere...VF230/20</v>
          </cell>
          <cell r="C3177">
            <v>948</v>
          </cell>
          <cell r="D3177">
            <v>1</v>
          </cell>
          <cell r="E3177" t="str">
            <v>KS</v>
          </cell>
          <cell r="F3177">
            <v>948</v>
          </cell>
        </row>
        <row r="3178">
          <cell r="A3178">
            <v>5097958</v>
          </cell>
          <cell r="B3178" t="str">
            <v>Ochrana před přepětím...VF-KSA/MS</v>
          </cell>
          <cell r="C3178">
            <v>1293</v>
          </cell>
          <cell r="D3178">
            <v>1</v>
          </cell>
          <cell r="E3178" t="str">
            <v>KS</v>
          </cell>
          <cell r="F3178">
            <v>1293</v>
          </cell>
        </row>
        <row r="3179">
          <cell r="A3179">
            <v>5097959</v>
          </cell>
          <cell r="B3179" t="str">
            <v>Ochrana před přepětím...VF-KSA/FA</v>
          </cell>
          <cell r="C3179">
            <v>1185</v>
          </cell>
          <cell r="D3179">
            <v>1</v>
          </cell>
          <cell r="E3179" t="str">
            <v>KS</v>
          </cell>
          <cell r="F3179">
            <v>1185</v>
          </cell>
        </row>
        <row r="3180">
          <cell r="A3180">
            <v>5098404</v>
          </cell>
          <cell r="B3180" t="str">
            <v>Blesková bariéra...MDP-2/D-5</v>
          </cell>
          <cell r="C3180">
            <v>1168</v>
          </cell>
          <cell r="D3180">
            <v>1</v>
          </cell>
          <cell r="E3180" t="str">
            <v>KS</v>
          </cell>
          <cell r="F3180">
            <v>1168</v>
          </cell>
        </row>
        <row r="3181">
          <cell r="A3181">
            <v>5098407</v>
          </cell>
          <cell r="B3181" t="str">
            <v>Blesková bariéra...MDP-3/D-5</v>
          </cell>
          <cell r="C3181">
            <v>1533</v>
          </cell>
          <cell r="D3181">
            <v>1</v>
          </cell>
          <cell r="E3181" t="str">
            <v>KS</v>
          </cell>
          <cell r="F3181">
            <v>1533</v>
          </cell>
        </row>
        <row r="3182">
          <cell r="A3182">
            <v>5098411</v>
          </cell>
          <cell r="B3182" t="str">
            <v>Blesková bariéra...MDP-4/D-5</v>
          </cell>
          <cell r="C3182">
            <v>2006</v>
          </cell>
          <cell r="D3182">
            <v>1</v>
          </cell>
          <cell r="E3182" t="str">
            <v>KS</v>
          </cell>
          <cell r="F3182">
            <v>2006</v>
          </cell>
        </row>
        <row r="3183">
          <cell r="A3183">
            <v>5098422</v>
          </cell>
          <cell r="B3183" t="str">
            <v>Blesková bariéra...MDP-2/D-2</v>
          </cell>
          <cell r="C3183">
            <v>1168</v>
          </cell>
          <cell r="D3183">
            <v>1</v>
          </cell>
          <cell r="E3183" t="str">
            <v>KS</v>
          </cell>
          <cell r="F3183">
            <v>1168</v>
          </cell>
        </row>
        <row r="3184">
          <cell r="A3184">
            <v>5098427</v>
          </cell>
          <cell r="B3184" t="str">
            <v>Blesková bariéra...MDP-3/D-2</v>
          </cell>
          <cell r="C3184">
            <v>1533</v>
          </cell>
          <cell r="D3184">
            <v>1</v>
          </cell>
          <cell r="E3184" t="str">
            <v>KS</v>
          </cell>
          <cell r="F3184">
            <v>1533</v>
          </cell>
        </row>
        <row r="3185">
          <cell r="A3185">
            <v>5098431</v>
          </cell>
          <cell r="B3185" t="str">
            <v>Blesková bariéra...MDP-4/D-2</v>
          </cell>
          <cell r="C3185">
            <v>2006</v>
          </cell>
          <cell r="D3185">
            <v>1</v>
          </cell>
          <cell r="E3185" t="str">
            <v>KS</v>
          </cell>
          <cell r="F3185">
            <v>2006</v>
          </cell>
        </row>
        <row r="3186">
          <cell r="A3186">
            <v>5098442</v>
          </cell>
          <cell r="B3186" t="str">
            <v>Blesková bariéra...MDP-2/D-4</v>
          </cell>
          <cell r="C3186">
            <v>1168</v>
          </cell>
          <cell r="D3186">
            <v>1</v>
          </cell>
          <cell r="E3186" t="str">
            <v>KS</v>
          </cell>
          <cell r="F3186">
            <v>1168</v>
          </cell>
        </row>
        <row r="3187">
          <cell r="A3187">
            <v>5098446</v>
          </cell>
          <cell r="B3187" t="str">
            <v>Blesková bariéra...MDP-3/D-4</v>
          </cell>
          <cell r="C3187">
            <v>1533</v>
          </cell>
          <cell r="D3187">
            <v>1</v>
          </cell>
          <cell r="E3187" t="str">
            <v>KS</v>
          </cell>
          <cell r="F3187">
            <v>1533</v>
          </cell>
        </row>
        <row r="3188">
          <cell r="A3188">
            <v>5098450</v>
          </cell>
          <cell r="B3188" t="str">
            <v>Blesková bariéra...MDP-4/D-4</v>
          </cell>
          <cell r="C3188">
            <v>2006</v>
          </cell>
          <cell r="D3188">
            <v>1</v>
          </cell>
          <cell r="E3188" t="str">
            <v>KS</v>
          </cell>
          <cell r="F3188">
            <v>2006</v>
          </cell>
        </row>
        <row r="3189">
          <cell r="A3189">
            <v>5098470</v>
          </cell>
          <cell r="B3189" t="str">
            <v>Uzemňovací lišta...VB-MDP/10</v>
          </cell>
          <cell r="C3189">
            <v>142</v>
          </cell>
          <cell r="D3189">
            <v>1</v>
          </cell>
          <cell r="E3189" t="str">
            <v>KS</v>
          </cell>
          <cell r="F3189">
            <v>142</v>
          </cell>
        </row>
        <row r="3190">
          <cell r="A3190">
            <v>5098599</v>
          </cell>
          <cell r="B3190" t="str">
            <v>Blitzbarriere...FLD   5</v>
          </cell>
          <cell r="C3190">
            <v>845</v>
          </cell>
          <cell r="D3190">
            <v>1</v>
          </cell>
          <cell r="E3190" t="str">
            <v>KS</v>
          </cell>
          <cell r="F3190">
            <v>845</v>
          </cell>
        </row>
        <row r="3191">
          <cell r="A3191">
            <v>5098610</v>
          </cell>
          <cell r="B3191" t="str">
            <v>Blitzbarriere...FLD  24</v>
          </cell>
          <cell r="C3191">
            <v>845</v>
          </cell>
          <cell r="D3191">
            <v>1</v>
          </cell>
          <cell r="E3191" t="str">
            <v>KS</v>
          </cell>
          <cell r="F3191">
            <v>845</v>
          </cell>
        </row>
        <row r="3192">
          <cell r="A3192">
            <v>5098630</v>
          </cell>
          <cell r="B3192" t="str">
            <v>FLD 48...FLD 48</v>
          </cell>
          <cell r="C3192">
            <v>845</v>
          </cell>
          <cell r="D3192">
            <v>1</v>
          </cell>
          <cell r="E3192" t="str">
            <v>KS</v>
          </cell>
          <cell r="F3192">
            <v>845</v>
          </cell>
        </row>
        <row r="3193">
          <cell r="A3193">
            <v>5098807</v>
          </cell>
          <cell r="B3193" t="str">
            <v>Blitzbarriere...FLD 2- 12</v>
          </cell>
          <cell r="C3193">
            <v>845</v>
          </cell>
          <cell r="D3193">
            <v>1</v>
          </cell>
          <cell r="E3193" t="str">
            <v>KS</v>
          </cell>
          <cell r="F3193">
            <v>845</v>
          </cell>
        </row>
        <row r="3194">
          <cell r="A3194">
            <v>5099475</v>
          </cell>
          <cell r="B3194" t="str">
            <v>SurgeController V20...V 20-VA/1</v>
          </cell>
          <cell r="C3194">
            <v>1022</v>
          </cell>
          <cell r="D3194">
            <v>1</v>
          </cell>
          <cell r="E3194" t="str">
            <v>KS</v>
          </cell>
          <cell r="F3194">
            <v>1022</v>
          </cell>
        </row>
        <row r="3195">
          <cell r="A3195">
            <v>5099579</v>
          </cell>
          <cell r="B3195" t="str">
            <v>SurgeController V20...V20C0-75</v>
          </cell>
          <cell r="C3195">
            <v>657</v>
          </cell>
          <cell r="D3195">
            <v>1</v>
          </cell>
          <cell r="E3195" t="str">
            <v>KS</v>
          </cell>
          <cell r="F3195">
            <v>657</v>
          </cell>
        </row>
        <row r="3196">
          <cell r="A3196">
            <v>5099595</v>
          </cell>
          <cell r="B3196" t="str">
            <v>SurgeController V20...V20C0-385</v>
          </cell>
          <cell r="C3196">
            <v>657</v>
          </cell>
          <cell r="D3196">
            <v>1</v>
          </cell>
          <cell r="E3196" t="str">
            <v>KS</v>
          </cell>
          <cell r="F3196">
            <v>657</v>
          </cell>
        </row>
        <row r="3197">
          <cell r="A3197">
            <v>5099609</v>
          </cell>
          <cell r="B3197" t="str">
            <v>SurgeController V20...V20C0-280</v>
          </cell>
          <cell r="C3197">
            <v>573</v>
          </cell>
          <cell r="D3197">
            <v>1</v>
          </cell>
          <cell r="E3197" t="str">
            <v>KS</v>
          </cell>
          <cell r="F3197">
            <v>573</v>
          </cell>
        </row>
        <row r="3198">
          <cell r="A3198">
            <v>5099613</v>
          </cell>
          <cell r="B3198" t="str">
            <v>SurgeController V20...V20VA0385</v>
          </cell>
          <cell r="C3198">
            <v>652</v>
          </cell>
          <cell r="D3198">
            <v>1</v>
          </cell>
          <cell r="E3198" t="str">
            <v>KS</v>
          </cell>
          <cell r="F3198">
            <v>652</v>
          </cell>
        </row>
        <row r="3199">
          <cell r="A3199">
            <v>5099617</v>
          </cell>
          <cell r="B3199" t="str">
            <v>SurgeController V20...V20C0-550</v>
          </cell>
          <cell r="C3199">
            <v>657</v>
          </cell>
          <cell r="D3199">
            <v>1</v>
          </cell>
          <cell r="E3199" t="str">
            <v>KS</v>
          </cell>
          <cell r="F3199">
            <v>657</v>
          </cell>
        </row>
        <row r="3200">
          <cell r="A3200">
            <v>5099706</v>
          </cell>
          <cell r="B3200" t="str">
            <v>SurgeController V20...V20C0-440</v>
          </cell>
          <cell r="C3200">
            <v>657</v>
          </cell>
          <cell r="D3200">
            <v>1</v>
          </cell>
          <cell r="E3200" t="str">
            <v>KS</v>
          </cell>
          <cell r="F3200">
            <v>657</v>
          </cell>
        </row>
        <row r="3201">
          <cell r="A3201">
            <v>5099720</v>
          </cell>
          <cell r="B3201" t="str">
            <v>SurgeController V20...V20CO-75</v>
          </cell>
          <cell r="C3201">
            <v>504</v>
          </cell>
          <cell r="D3201">
            <v>1</v>
          </cell>
          <cell r="E3201" t="str">
            <v>KS</v>
          </cell>
          <cell r="F3201">
            <v>504</v>
          </cell>
        </row>
        <row r="3202">
          <cell r="A3202">
            <v>5099723</v>
          </cell>
          <cell r="B3202" t="str">
            <v>SurgeController V20...V20CO-280</v>
          </cell>
          <cell r="C3202">
            <v>480</v>
          </cell>
          <cell r="D3202">
            <v>1</v>
          </cell>
          <cell r="E3202" t="str">
            <v>KS</v>
          </cell>
          <cell r="F3202">
            <v>480</v>
          </cell>
        </row>
        <row r="3203">
          <cell r="A3203">
            <v>5099726</v>
          </cell>
          <cell r="B3203" t="str">
            <v>SurgeController V20...V20CO-320</v>
          </cell>
          <cell r="C3203">
            <v>504</v>
          </cell>
          <cell r="D3203">
            <v>1</v>
          </cell>
          <cell r="E3203" t="str">
            <v>KS</v>
          </cell>
          <cell r="F3203">
            <v>504</v>
          </cell>
        </row>
        <row r="3204">
          <cell r="A3204">
            <v>5099729</v>
          </cell>
          <cell r="B3204" t="str">
            <v>SurgeController V20...V20CO-385</v>
          </cell>
          <cell r="C3204">
            <v>504</v>
          </cell>
          <cell r="D3204">
            <v>1</v>
          </cell>
          <cell r="E3204" t="str">
            <v>KS</v>
          </cell>
          <cell r="F3204">
            <v>504</v>
          </cell>
        </row>
        <row r="3205">
          <cell r="A3205">
            <v>5099732</v>
          </cell>
          <cell r="B3205" t="str">
            <v>SurgeControllver V20...V20VAO385</v>
          </cell>
          <cell r="C3205">
            <v>688</v>
          </cell>
          <cell r="D3205">
            <v>1</v>
          </cell>
          <cell r="E3205" t="str">
            <v>KS</v>
          </cell>
          <cell r="F3205">
            <v>688</v>
          </cell>
        </row>
        <row r="3206">
          <cell r="A3206">
            <v>5099735</v>
          </cell>
          <cell r="B3206" t="str">
            <v>SurgeController V20...V20CO-550</v>
          </cell>
          <cell r="C3206">
            <v>491</v>
          </cell>
          <cell r="D3206">
            <v>1</v>
          </cell>
          <cell r="E3206" t="str">
            <v>KS</v>
          </cell>
          <cell r="F3206">
            <v>491</v>
          </cell>
        </row>
        <row r="3207">
          <cell r="A3207">
            <v>5099803</v>
          </cell>
          <cell r="B3207" t="str">
            <v>Oddělovací jiskřiště...FS-V20</v>
          </cell>
          <cell r="C3207">
            <v>10419</v>
          </cell>
          <cell r="D3207">
            <v>1</v>
          </cell>
          <cell r="E3207" t="str">
            <v>KS</v>
          </cell>
          <cell r="F3207">
            <v>10419</v>
          </cell>
        </row>
        <row r="3208">
          <cell r="A3208">
            <v>5099848</v>
          </cell>
          <cell r="B3208" t="str">
            <v>SurgeController V20...V20C0-320</v>
          </cell>
          <cell r="C3208">
            <v>659</v>
          </cell>
          <cell r="D3208">
            <v>1</v>
          </cell>
          <cell r="E3208" t="str">
            <v>KS</v>
          </cell>
          <cell r="F3208">
            <v>659</v>
          </cell>
        </row>
        <row r="3209">
          <cell r="A3209">
            <v>5099850</v>
          </cell>
          <cell r="B3209" t="str">
            <v>SurgeController V20...V20C0-335</v>
          </cell>
          <cell r="C3209">
            <v>669</v>
          </cell>
          <cell r="D3209">
            <v>1</v>
          </cell>
          <cell r="E3209" t="str">
            <v>KS</v>
          </cell>
          <cell r="F3209">
            <v>669</v>
          </cell>
        </row>
        <row r="3210">
          <cell r="A3210">
            <v>5101069</v>
          </cell>
          <cell r="B3210" t="str">
            <v>Válcované olovo...198/60</v>
          </cell>
          <cell r="C3210">
            <v>642</v>
          </cell>
          <cell r="D3210">
            <v>1</v>
          </cell>
          <cell r="E3210" t="str">
            <v>KG</v>
          </cell>
          <cell r="F3210">
            <v>642</v>
          </cell>
        </row>
        <row r="3211">
          <cell r="A3211">
            <v>5102057</v>
          </cell>
          <cell r="B3211" t="str">
            <v>Příchytka trubková...303/3/8</v>
          </cell>
          <cell r="C3211">
            <v>83.22</v>
          </cell>
          <cell r="D3211">
            <v>100</v>
          </cell>
          <cell r="E3211" t="str">
            <v>KS</v>
          </cell>
          <cell r="F3211">
            <v>8322</v>
          </cell>
        </row>
        <row r="3212">
          <cell r="A3212">
            <v>5102073</v>
          </cell>
          <cell r="B3212" t="str">
            <v>Příchytka trubková...303/1/2</v>
          </cell>
          <cell r="C3212">
            <v>101.27</v>
          </cell>
          <cell r="D3212">
            <v>100</v>
          </cell>
          <cell r="E3212" t="str">
            <v>KS</v>
          </cell>
          <cell r="F3212">
            <v>10127</v>
          </cell>
        </row>
        <row r="3213">
          <cell r="A3213">
            <v>5102081</v>
          </cell>
          <cell r="B3213" t="str">
            <v>Příchytka trubková...303/3/4</v>
          </cell>
          <cell r="C3213">
            <v>100.06</v>
          </cell>
          <cell r="D3213">
            <v>100</v>
          </cell>
          <cell r="E3213" t="str">
            <v>KS</v>
          </cell>
          <cell r="F3213">
            <v>10006</v>
          </cell>
        </row>
        <row r="3214">
          <cell r="A3214">
            <v>5102111</v>
          </cell>
          <cell r="B3214" t="str">
            <v>Příchytka trubková...303/1</v>
          </cell>
          <cell r="C3214">
            <v>114.17</v>
          </cell>
          <cell r="D3214">
            <v>100</v>
          </cell>
          <cell r="E3214" t="str">
            <v>KS</v>
          </cell>
          <cell r="F3214">
            <v>11417</v>
          </cell>
        </row>
        <row r="3215">
          <cell r="A3215">
            <v>5102138</v>
          </cell>
          <cell r="B3215" t="str">
            <v>Příchytka trubková...303/1 1/4</v>
          </cell>
          <cell r="C3215">
            <v>101.71</v>
          </cell>
          <cell r="D3215">
            <v>100</v>
          </cell>
          <cell r="E3215" t="str">
            <v>KS</v>
          </cell>
          <cell r="F3215">
            <v>10171</v>
          </cell>
        </row>
        <row r="3216">
          <cell r="A3216">
            <v>5102154</v>
          </cell>
          <cell r="B3216" t="str">
            <v>Příchytka trubková...303/1 1/2</v>
          </cell>
          <cell r="C3216">
            <v>124.78</v>
          </cell>
          <cell r="D3216">
            <v>100</v>
          </cell>
          <cell r="E3216" t="str">
            <v>KS</v>
          </cell>
          <cell r="F3216">
            <v>12478</v>
          </cell>
        </row>
        <row r="3217">
          <cell r="A3217">
            <v>5102197</v>
          </cell>
          <cell r="B3217" t="str">
            <v>Příchytka trubková...303/2</v>
          </cell>
          <cell r="C3217">
            <v>124.7</v>
          </cell>
          <cell r="D3217">
            <v>100</v>
          </cell>
          <cell r="E3217" t="str">
            <v>KS</v>
          </cell>
          <cell r="F3217">
            <v>12470</v>
          </cell>
        </row>
        <row r="3218">
          <cell r="A3218">
            <v>5102219</v>
          </cell>
          <cell r="B3218" t="str">
            <v>Příchytka trubková...303/2 1/2</v>
          </cell>
          <cell r="C3218">
            <v>131.75</v>
          </cell>
          <cell r="D3218">
            <v>100</v>
          </cell>
          <cell r="E3218" t="str">
            <v>KS</v>
          </cell>
          <cell r="F3218">
            <v>13175</v>
          </cell>
        </row>
        <row r="3219">
          <cell r="A3219">
            <v>5102235</v>
          </cell>
          <cell r="B3219" t="str">
            <v>Příchytka trubková...303/3</v>
          </cell>
          <cell r="C3219">
            <v>119.7</v>
          </cell>
          <cell r="D3219">
            <v>100</v>
          </cell>
          <cell r="E3219" t="str">
            <v>KS</v>
          </cell>
          <cell r="F3219">
            <v>11970</v>
          </cell>
        </row>
        <row r="3220">
          <cell r="A3220">
            <v>5102251</v>
          </cell>
          <cell r="B3220" t="str">
            <v>Příchytka trubková...303/3 1/2</v>
          </cell>
          <cell r="C3220">
            <v>176.4</v>
          </cell>
          <cell r="D3220">
            <v>100</v>
          </cell>
          <cell r="E3220" t="str">
            <v>KS</v>
          </cell>
          <cell r="F3220">
            <v>17640</v>
          </cell>
        </row>
        <row r="3221">
          <cell r="A3221">
            <v>5106001</v>
          </cell>
          <cell r="B3221" t="str">
            <v>Rozpojovací skříň...5700/DIN</v>
          </cell>
          <cell r="C3221">
            <v>3563</v>
          </cell>
          <cell r="D3221">
            <v>1</v>
          </cell>
          <cell r="E3221" t="str">
            <v>KS</v>
          </cell>
          <cell r="F3221">
            <v>3563</v>
          </cell>
        </row>
        <row r="3222">
          <cell r="A3222">
            <v>5106028</v>
          </cell>
          <cell r="B3222" t="str">
            <v>Rozpojovací skříň...5700/A</v>
          </cell>
          <cell r="C3222">
            <v>5739</v>
          </cell>
          <cell r="D3222">
            <v>1</v>
          </cell>
          <cell r="E3222" t="str">
            <v>KS</v>
          </cell>
          <cell r="F3222">
            <v>5739</v>
          </cell>
        </row>
        <row r="3223">
          <cell r="A3223">
            <v>5106133</v>
          </cell>
          <cell r="B3223" t="str">
            <v>Revizní dvířka...5800/VZ.</v>
          </cell>
          <cell r="C3223">
            <v>400</v>
          </cell>
          <cell r="D3223">
            <v>1</v>
          </cell>
          <cell r="E3223" t="str">
            <v>KS</v>
          </cell>
          <cell r="F3223">
            <v>400</v>
          </cell>
        </row>
        <row r="3224">
          <cell r="A3224">
            <v>5106141</v>
          </cell>
          <cell r="B3224" t="str">
            <v>Revizní dvířka...5800/VA</v>
          </cell>
          <cell r="C3224">
            <v>904</v>
          </cell>
          <cell r="D3224">
            <v>1</v>
          </cell>
          <cell r="E3224" t="str">
            <v>KS</v>
          </cell>
          <cell r="F3224">
            <v>904</v>
          </cell>
        </row>
        <row r="3225">
          <cell r="A3225">
            <v>5201101</v>
          </cell>
          <cell r="B3225" t="str">
            <v>Střešní průchodka...330/K</v>
          </cell>
          <cell r="C3225">
            <v>129.33000000000001</v>
          </cell>
          <cell r="D3225">
            <v>100</v>
          </cell>
          <cell r="E3225" t="str">
            <v>KS</v>
          </cell>
          <cell r="F3225">
            <v>12933</v>
          </cell>
        </row>
        <row r="3226">
          <cell r="A3226">
            <v>5202213</v>
          </cell>
          <cell r="B3226" t="str">
            <v>Střešní držáky vedení...133/NB</v>
          </cell>
          <cell r="C3226">
            <v>73.11</v>
          </cell>
          <cell r="D3226">
            <v>100</v>
          </cell>
          <cell r="E3226" t="str">
            <v>KS</v>
          </cell>
          <cell r="F3226">
            <v>7311</v>
          </cell>
        </row>
        <row r="3227">
          <cell r="A3227">
            <v>5202248</v>
          </cell>
          <cell r="B3227" t="str">
            <v>Střešní držáky vedení...133/A</v>
          </cell>
          <cell r="C3227">
            <v>104.08</v>
          </cell>
          <cell r="D3227">
            <v>100</v>
          </cell>
          <cell r="E3227" t="str">
            <v>KS</v>
          </cell>
          <cell r="F3227">
            <v>10408</v>
          </cell>
        </row>
        <row r="3228">
          <cell r="A3228">
            <v>5202515</v>
          </cell>
          <cell r="B3228" t="str">
            <v>Střešní držáky vedení...132/K-VA</v>
          </cell>
          <cell r="C3228">
            <v>151.83000000000001</v>
          </cell>
          <cell r="D3228">
            <v>100</v>
          </cell>
          <cell r="E3228" t="str">
            <v>KS</v>
          </cell>
          <cell r="F3228">
            <v>15183</v>
          </cell>
        </row>
        <row r="3229">
          <cell r="A3229">
            <v>5202566</v>
          </cell>
          <cell r="B3229" t="str">
            <v>Střešní držáky vedení...132/N-DK</v>
          </cell>
          <cell r="C3229">
            <v>178.37</v>
          </cell>
          <cell r="D3229">
            <v>100</v>
          </cell>
          <cell r="E3229" t="str">
            <v>KS</v>
          </cell>
          <cell r="F3229">
            <v>17837</v>
          </cell>
        </row>
        <row r="3230">
          <cell r="A3230">
            <v>5202590</v>
          </cell>
          <cell r="B3230" t="str">
            <v>Střešní držáky vedení...132/K-CU</v>
          </cell>
          <cell r="C3230">
            <v>156.36000000000001</v>
          </cell>
          <cell r="D3230">
            <v>100</v>
          </cell>
          <cell r="E3230" t="str">
            <v>KS</v>
          </cell>
          <cell r="F3230">
            <v>15636</v>
          </cell>
        </row>
        <row r="3231">
          <cell r="A3231">
            <v>5202833</v>
          </cell>
          <cell r="B3231" t="str">
            <v>Střešní držáky vedení...132/VA</v>
          </cell>
          <cell r="C3231">
            <v>173.04</v>
          </cell>
          <cell r="D3231">
            <v>100</v>
          </cell>
          <cell r="E3231" t="str">
            <v>KS</v>
          </cell>
          <cell r="F3231">
            <v>17304</v>
          </cell>
        </row>
        <row r="3232">
          <cell r="A3232">
            <v>5202868</v>
          </cell>
          <cell r="B3232" t="str">
            <v>Střešní držáky vedení...132/CU</v>
          </cell>
          <cell r="C3232">
            <v>198.81</v>
          </cell>
          <cell r="D3232">
            <v>100</v>
          </cell>
          <cell r="E3232" t="str">
            <v>KS</v>
          </cell>
          <cell r="F3232">
            <v>19881</v>
          </cell>
        </row>
        <row r="3233">
          <cell r="A3233">
            <v>5207258</v>
          </cell>
          <cell r="B3233" t="str">
            <v>Nalepovací patka...194</v>
          </cell>
          <cell r="C3233">
            <v>7.36</v>
          </cell>
          <cell r="D3233">
            <v>100</v>
          </cell>
          <cell r="E3233" t="str">
            <v>KS</v>
          </cell>
          <cell r="F3233">
            <v>736</v>
          </cell>
        </row>
        <row r="3234">
          <cell r="A3234">
            <v>5207266</v>
          </cell>
          <cell r="B3234" t="str">
            <v>Nalepovací patka...194/K</v>
          </cell>
          <cell r="C3234">
            <v>75.680000000000007</v>
          </cell>
          <cell r="D3234">
            <v>100</v>
          </cell>
          <cell r="E3234" t="str">
            <v>KS</v>
          </cell>
          <cell r="F3234">
            <v>7568</v>
          </cell>
        </row>
        <row r="3235">
          <cell r="A3235">
            <v>5207304</v>
          </cell>
          <cell r="B3235" t="str">
            <v>Distanční díl...196/30</v>
          </cell>
          <cell r="C3235">
            <v>18.46</v>
          </cell>
          <cell r="D3235">
            <v>100</v>
          </cell>
          <cell r="E3235" t="str">
            <v>KS</v>
          </cell>
          <cell r="F3235">
            <v>1846</v>
          </cell>
        </row>
        <row r="3236">
          <cell r="A3236">
            <v>5207339</v>
          </cell>
          <cell r="B3236" t="str">
            <v>Držák vedení...177/VA M6</v>
          </cell>
          <cell r="C3236">
            <v>29.92</v>
          </cell>
          <cell r="D3236">
            <v>100</v>
          </cell>
          <cell r="E3236" t="str">
            <v>KS</v>
          </cell>
          <cell r="F3236">
            <v>2992</v>
          </cell>
        </row>
        <row r="3237">
          <cell r="A3237">
            <v>5207347</v>
          </cell>
          <cell r="B3237" t="str">
            <v>Držák vedení...177/VA M8</v>
          </cell>
          <cell r="C3237">
            <v>21.46</v>
          </cell>
          <cell r="D3237">
            <v>100</v>
          </cell>
          <cell r="E3237" t="str">
            <v>KS</v>
          </cell>
          <cell r="F3237">
            <v>2146</v>
          </cell>
        </row>
        <row r="3238">
          <cell r="A3238">
            <v>5207371</v>
          </cell>
          <cell r="B3238" t="str">
            <v>Podložka...177/U</v>
          </cell>
          <cell r="C3238">
            <v>5.46</v>
          </cell>
          <cell r="D3238">
            <v>100</v>
          </cell>
          <cell r="E3238" t="str">
            <v>KS</v>
          </cell>
          <cell r="F3238">
            <v>546</v>
          </cell>
        </row>
        <row r="3239">
          <cell r="A3239">
            <v>5207444</v>
          </cell>
          <cell r="B3239" t="str">
            <v>Držák vedení...177/20 M8</v>
          </cell>
          <cell r="C3239">
            <v>11.25</v>
          </cell>
          <cell r="D3239">
            <v>100</v>
          </cell>
          <cell r="E3239" t="str">
            <v>KS</v>
          </cell>
          <cell r="F3239">
            <v>1125</v>
          </cell>
        </row>
        <row r="3240">
          <cell r="A3240">
            <v>5207451</v>
          </cell>
          <cell r="B3240" t="str">
            <v>Držák vedení...177/20-KL</v>
          </cell>
          <cell r="C3240">
            <v>79.38</v>
          </cell>
          <cell r="D3240">
            <v>100</v>
          </cell>
          <cell r="E3240" t="str">
            <v>KS</v>
          </cell>
          <cell r="F3240">
            <v>7938</v>
          </cell>
        </row>
        <row r="3241">
          <cell r="A3241">
            <v>5207460</v>
          </cell>
          <cell r="B3241" t="str">
            <v>Držák vedení...177/30 M8</v>
          </cell>
          <cell r="C3241">
            <v>11.68</v>
          </cell>
          <cell r="D3241">
            <v>100</v>
          </cell>
          <cell r="E3241" t="str">
            <v>KS</v>
          </cell>
          <cell r="F3241">
            <v>1168</v>
          </cell>
        </row>
        <row r="3242">
          <cell r="A3242">
            <v>5207487</v>
          </cell>
          <cell r="B3242" t="str">
            <v>Držák vedení...177/55 M8</v>
          </cell>
          <cell r="C3242">
            <v>22.73</v>
          </cell>
          <cell r="D3242">
            <v>100</v>
          </cell>
          <cell r="E3242" t="str">
            <v>KS</v>
          </cell>
          <cell r="F3242">
            <v>2273</v>
          </cell>
        </row>
        <row r="3243">
          <cell r="A3243">
            <v>5207541</v>
          </cell>
          <cell r="B3243" t="str">
            <v>Distanční díl...196/55</v>
          </cell>
          <cell r="C3243">
            <v>46.92</v>
          </cell>
          <cell r="D3243">
            <v>100</v>
          </cell>
          <cell r="E3243" t="str">
            <v>KS</v>
          </cell>
          <cell r="F3243">
            <v>4692</v>
          </cell>
        </row>
        <row r="3244">
          <cell r="A3244">
            <v>5207746</v>
          </cell>
          <cell r="B3244" t="str">
            <v>Držák vedení...177/20-CU</v>
          </cell>
          <cell r="C3244">
            <v>13.7</v>
          </cell>
          <cell r="D3244">
            <v>100</v>
          </cell>
          <cell r="E3244" t="str">
            <v>KS</v>
          </cell>
          <cell r="F3244">
            <v>1370</v>
          </cell>
        </row>
        <row r="3245">
          <cell r="A3245">
            <v>5207754</v>
          </cell>
          <cell r="B3245" t="str">
            <v>Držák vedení...177/30-CU</v>
          </cell>
          <cell r="C3245">
            <v>14.01</v>
          </cell>
          <cell r="D3245">
            <v>100</v>
          </cell>
          <cell r="E3245" t="str">
            <v>KS</v>
          </cell>
          <cell r="F3245">
            <v>1401</v>
          </cell>
        </row>
        <row r="3246">
          <cell r="A3246">
            <v>5207762</v>
          </cell>
          <cell r="B3246" t="str">
            <v>Držák vedení...177/55-CU</v>
          </cell>
          <cell r="C3246">
            <v>26.65</v>
          </cell>
          <cell r="D3246">
            <v>100</v>
          </cell>
          <cell r="E3246" t="str">
            <v>KS</v>
          </cell>
          <cell r="F3246">
            <v>2665</v>
          </cell>
        </row>
        <row r="3247">
          <cell r="A3247">
            <v>5207800</v>
          </cell>
          <cell r="B3247" t="str">
            <v>Držák vedení...177VA-VK6</v>
          </cell>
          <cell r="C3247">
            <v>37.04</v>
          </cell>
          <cell r="D3247">
            <v>100</v>
          </cell>
          <cell r="E3247" t="str">
            <v>KS</v>
          </cell>
          <cell r="F3247">
            <v>3704</v>
          </cell>
        </row>
        <row r="3248">
          <cell r="A3248">
            <v>5207819</v>
          </cell>
          <cell r="B3248" t="str">
            <v>Držák vedení...177VA-VK8</v>
          </cell>
          <cell r="C3248">
            <v>33.130000000000003</v>
          </cell>
          <cell r="D3248">
            <v>100</v>
          </cell>
          <cell r="E3248" t="str">
            <v>KS</v>
          </cell>
          <cell r="F3248">
            <v>3313</v>
          </cell>
        </row>
        <row r="3249">
          <cell r="A3249">
            <v>5207851</v>
          </cell>
          <cell r="B3249" t="str">
            <v>Držák vedení...177B-HD20</v>
          </cell>
          <cell r="C3249">
            <v>22.98</v>
          </cell>
          <cell r="D3249">
            <v>100</v>
          </cell>
          <cell r="E3249" t="str">
            <v>KS</v>
          </cell>
          <cell r="F3249">
            <v>2298</v>
          </cell>
        </row>
        <row r="3250">
          <cell r="A3250">
            <v>5207878</v>
          </cell>
          <cell r="B3250" t="str">
            <v>Držák vedení...177B-HD30</v>
          </cell>
          <cell r="C3250">
            <v>23.08</v>
          </cell>
          <cell r="D3250">
            <v>100</v>
          </cell>
          <cell r="E3250" t="str">
            <v>KS</v>
          </cell>
          <cell r="F3250">
            <v>2308</v>
          </cell>
        </row>
        <row r="3251">
          <cell r="A3251">
            <v>5208017</v>
          </cell>
          <cell r="B3251" t="str">
            <v>Patka...199/DIN</v>
          </cell>
          <cell r="C3251">
            <v>33.6</v>
          </cell>
          <cell r="D3251">
            <v>100</v>
          </cell>
          <cell r="E3251" t="str">
            <v>KS</v>
          </cell>
          <cell r="F3251">
            <v>3360</v>
          </cell>
        </row>
        <row r="3252">
          <cell r="A3252">
            <v>5215277</v>
          </cell>
          <cell r="B3252" t="str">
            <v>Střešní držáky vedení...157/NB-VA</v>
          </cell>
          <cell r="C3252">
            <v>77.400000000000006</v>
          </cell>
          <cell r="D3252">
            <v>100</v>
          </cell>
          <cell r="E3252" t="str">
            <v>KS</v>
          </cell>
          <cell r="F3252">
            <v>7740</v>
          </cell>
        </row>
        <row r="3253">
          <cell r="A3253">
            <v>5215307</v>
          </cell>
          <cell r="B3253" t="str">
            <v>Střešní držáky vedení...157/ND-VA</v>
          </cell>
          <cell r="C3253">
            <v>94.87</v>
          </cell>
          <cell r="D3253">
            <v>100</v>
          </cell>
          <cell r="E3253" t="str">
            <v>KS</v>
          </cell>
          <cell r="F3253">
            <v>9487</v>
          </cell>
        </row>
        <row r="3254">
          <cell r="A3254">
            <v>5215374</v>
          </cell>
          <cell r="B3254" t="str">
            <v>Střešní držáky vedení...157/LK-VA</v>
          </cell>
          <cell r="C3254">
            <v>81.86</v>
          </cell>
          <cell r="D3254">
            <v>100</v>
          </cell>
          <cell r="E3254" t="str">
            <v>KS</v>
          </cell>
          <cell r="F3254">
            <v>8186</v>
          </cell>
        </row>
        <row r="3255">
          <cell r="A3255">
            <v>5215382</v>
          </cell>
          <cell r="B3255" t="str">
            <v>Střešní držáky vedení...157/LK-CU</v>
          </cell>
          <cell r="C3255">
            <v>106.55</v>
          </cell>
          <cell r="D3255">
            <v>100</v>
          </cell>
          <cell r="E3255" t="str">
            <v>KS</v>
          </cell>
          <cell r="F3255">
            <v>10655</v>
          </cell>
        </row>
        <row r="3256">
          <cell r="A3256">
            <v>5215439</v>
          </cell>
          <cell r="B3256" t="str">
            <v>Střešní držáky vedení...157/L-VA</v>
          </cell>
          <cell r="C3256">
            <v>95.37</v>
          </cell>
          <cell r="D3256">
            <v>100</v>
          </cell>
          <cell r="E3256" t="str">
            <v>KS</v>
          </cell>
          <cell r="F3256">
            <v>9537</v>
          </cell>
        </row>
        <row r="3257">
          <cell r="A3257">
            <v>5215471</v>
          </cell>
          <cell r="B3257" t="str">
            <v>Střešní držáky vedení...157/L-CU</v>
          </cell>
          <cell r="C3257">
            <v>103.17</v>
          </cell>
          <cell r="D3257">
            <v>100</v>
          </cell>
          <cell r="E3257" t="str">
            <v>KS</v>
          </cell>
          <cell r="F3257">
            <v>10317</v>
          </cell>
        </row>
        <row r="3258">
          <cell r="A3258">
            <v>5215501</v>
          </cell>
          <cell r="B3258" t="str">
            <v>Střešní držáky vedení...157/E-VA</v>
          </cell>
          <cell r="C3258">
            <v>85.35</v>
          </cell>
          <cell r="D3258">
            <v>100</v>
          </cell>
          <cell r="E3258" t="str">
            <v>KS</v>
          </cell>
          <cell r="F3258">
            <v>8535</v>
          </cell>
        </row>
        <row r="3259">
          <cell r="A3259">
            <v>5215544</v>
          </cell>
          <cell r="B3259" t="str">
            <v>Střešní držáky vedení...157/FK-VA</v>
          </cell>
          <cell r="C3259">
            <v>49.3</v>
          </cell>
          <cell r="D3259">
            <v>100</v>
          </cell>
          <cell r="E3259" t="str">
            <v>KS</v>
          </cell>
          <cell r="F3259">
            <v>4930</v>
          </cell>
        </row>
        <row r="3260">
          <cell r="A3260">
            <v>5215552</v>
          </cell>
          <cell r="B3260" t="str">
            <v>Střešní držáky vedení...157/F-VA</v>
          </cell>
          <cell r="C3260">
            <v>81.13</v>
          </cell>
          <cell r="D3260">
            <v>100</v>
          </cell>
          <cell r="E3260" t="str">
            <v>KS</v>
          </cell>
          <cell r="F3260">
            <v>8113</v>
          </cell>
        </row>
        <row r="3261">
          <cell r="A3261">
            <v>5215579</v>
          </cell>
          <cell r="B3261" t="str">
            <v>Střešní držáky vedení...157/F-VA</v>
          </cell>
          <cell r="C3261">
            <v>93.27</v>
          </cell>
          <cell r="D3261">
            <v>100</v>
          </cell>
          <cell r="E3261" t="str">
            <v>KS</v>
          </cell>
          <cell r="F3261">
            <v>9327</v>
          </cell>
        </row>
        <row r="3262">
          <cell r="A3262">
            <v>5215587</v>
          </cell>
          <cell r="B3262" t="str">
            <v>Střešní držáky vedení...157/FK-VA</v>
          </cell>
          <cell r="C3262">
            <v>75.239999999999995</v>
          </cell>
          <cell r="D3262">
            <v>100</v>
          </cell>
          <cell r="E3262" t="str">
            <v>KS</v>
          </cell>
          <cell r="F3262">
            <v>7524</v>
          </cell>
        </row>
        <row r="3263">
          <cell r="A3263">
            <v>5215609</v>
          </cell>
          <cell r="B3263" t="str">
            <v>Střešní držáky vedení...157/FK-VA</v>
          </cell>
          <cell r="C3263">
            <v>82.24</v>
          </cell>
          <cell r="D3263">
            <v>100</v>
          </cell>
          <cell r="E3263" t="str">
            <v>KS</v>
          </cell>
          <cell r="F3263">
            <v>8224</v>
          </cell>
        </row>
        <row r="3264">
          <cell r="A3264">
            <v>5215625</v>
          </cell>
          <cell r="B3264" t="str">
            <v>Střešní držáky vedení...157/I-VA</v>
          </cell>
          <cell r="C3264">
            <v>87.69</v>
          </cell>
          <cell r="D3264">
            <v>100</v>
          </cell>
          <cell r="E3264" t="str">
            <v>KS</v>
          </cell>
          <cell r="F3264">
            <v>8769</v>
          </cell>
        </row>
        <row r="3265">
          <cell r="A3265">
            <v>5215668</v>
          </cell>
          <cell r="B3265" t="str">
            <v>Střešní držáky vedení...157/IK-VA</v>
          </cell>
          <cell r="C3265">
            <v>78.39</v>
          </cell>
          <cell r="D3265">
            <v>100</v>
          </cell>
          <cell r="E3265" t="str">
            <v>KS</v>
          </cell>
          <cell r="F3265">
            <v>7839</v>
          </cell>
        </row>
        <row r="3266">
          <cell r="A3266">
            <v>5215749</v>
          </cell>
          <cell r="B3266" t="str">
            <v>Střešní držáky vedení...157/I-CU</v>
          </cell>
          <cell r="C3266">
            <v>103.43</v>
          </cell>
          <cell r="D3266">
            <v>100</v>
          </cell>
          <cell r="E3266" t="str">
            <v>KS</v>
          </cell>
          <cell r="F3266">
            <v>10343</v>
          </cell>
        </row>
        <row r="3267">
          <cell r="A3267">
            <v>5215803</v>
          </cell>
          <cell r="B3267" t="str">
            <v>Střešní držáky vedení...157/E-CU</v>
          </cell>
          <cell r="C3267">
            <v>102.92</v>
          </cell>
          <cell r="D3267">
            <v>100</v>
          </cell>
          <cell r="E3267" t="str">
            <v>KS</v>
          </cell>
          <cell r="F3267">
            <v>10292</v>
          </cell>
        </row>
        <row r="3268">
          <cell r="A3268">
            <v>5215838</v>
          </cell>
          <cell r="B3268" t="str">
            <v>Střešní držáky vedení...157/EK-VA</v>
          </cell>
          <cell r="C3268">
            <v>69.41</v>
          </cell>
          <cell r="D3268">
            <v>100</v>
          </cell>
          <cell r="E3268" t="str">
            <v>KS</v>
          </cell>
          <cell r="F3268">
            <v>6941</v>
          </cell>
        </row>
        <row r="3269">
          <cell r="A3269">
            <v>5215854</v>
          </cell>
          <cell r="B3269" t="str">
            <v>Střešní držáky vedení...157/EK-CU</v>
          </cell>
          <cell r="C3269">
            <v>81.11</v>
          </cell>
          <cell r="D3269">
            <v>100</v>
          </cell>
          <cell r="E3269" t="str">
            <v>KS</v>
          </cell>
          <cell r="F3269">
            <v>8111</v>
          </cell>
        </row>
        <row r="3270">
          <cell r="A3270">
            <v>5215879</v>
          </cell>
          <cell r="B3270" t="str">
            <v>Střešní držáky vedení...157/FX-CU</v>
          </cell>
          <cell r="C3270">
            <v>154.35</v>
          </cell>
          <cell r="D3270">
            <v>100</v>
          </cell>
          <cell r="E3270" t="str">
            <v>KS</v>
          </cell>
          <cell r="F3270">
            <v>15435</v>
          </cell>
        </row>
        <row r="3271">
          <cell r="A3271">
            <v>5216184</v>
          </cell>
          <cell r="B3271" t="str">
            <v>Střešní držáky vedení...157/FK-CU</v>
          </cell>
          <cell r="C3271">
            <v>78.7</v>
          </cell>
          <cell r="D3271">
            <v>100</v>
          </cell>
          <cell r="E3271" t="str">
            <v>KS</v>
          </cell>
          <cell r="F3271">
            <v>7870</v>
          </cell>
        </row>
        <row r="3272">
          <cell r="A3272">
            <v>5216206</v>
          </cell>
          <cell r="B3272" t="str">
            <v>Střešní držáky vedení...157/F-CU</v>
          </cell>
          <cell r="C3272">
            <v>94.71</v>
          </cell>
          <cell r="D3272">
            <v>100</v>
          </cell>
          <cell r="E3272" t="str">
            <v>KS</v>
          </cell>
          <cell r="F3272">
            <v>9471</v>
          </cell>
        </row>
        <row r="3273">
          <cell r="A3273">
            <v>5216214</v>
          </cell>
          <cell r="B3273" t="str">
            <v>Střešní držáky vedení...157/FK-CU</v>
          </cell>
          <cell r="C3273">
            <v>85.15</v>
          </cell>
          <cell r="D3273">
            <v>100</v>
          </cell>
          <cell r="E3273" t="str">
            <v>KS</v>
          </cell>
          <cell r="F3273">
            <v>8515</v>
          </cell>
        </row>
        <row r="3274">
          <cell r="A3274">
            <v>5216257</v>
          </cell>
          <cell r="B3274" t="str">
            <v>Střešní držáky vedení...157/F-CU</v>
          </cell>
          <cell r="C3274">
            <v>132.43</v>
          </cell>
          <cell r="D3274">
            <v>100</v>
          </cell>
          <cell r="E3274" t="str">
            <v>KS</v>
          </cell>
          <cell r="F3274">
            <v>13243</v>
          </cell>
        </row>
        <row r="3275">
          <cell r="A3275">
            <v>5216265</v>
          </cell>
          <cell r="B3275" t="str">
            <v>Střešní držáky vedení...157/FK-CU</v>
          </cell>
          <cell r="C3275">
            <v>97.93</v>
          </cell>
          <cell r="D3275">
            <v>100</v>
          </cell>
          <cell r="E3275" t="str">
            <v>KS</v>
          </cell>
          <cell r="F3275">
            <v>9793</v>
          </cell>
        </row>
        <row r="3276">
          <cell r="A3276">
            <v>5216338</v>
          </cell>
          <cell r="B3276" t="str">
            <v>Střešní držáky vedení...157/NMK</v>
          </cell>
          <cell r="C3276">
            <v>144.44</v>
          </cell>
          <cell r="D3276">
            <v>100</v>
          </cell>
          <cell r="E3276" t="str">
            <v>KS</v>
          </cell>
          <cell r="F3276">
            <v>14444</v>
          </cell>
        </row>
        <row r="3277">
          <cell r="A3277">
            <v>5216818</v>
          </cell>
          <cell r="B3277" t="str">
            <v>Střešní držáky vedení...159/K-VA</v>
          </cell>
          <cell r="C3277">
            <v>52.54</v>
          </cell>
          <cell r="D3277">
            <v>100</v>
          </cell>
          <cell r="E3277" t="str">
            <v>KS</v>
          </cell>
          <cell r="F3277">
            <v>5254</v>
          </cell>
        </row>
        <row r="3278">
          <cell r="A3278">
            <v>5217075</v>
          </cell>
          <cell r="B3278" t="str">
            <v>Střešní držáky vedení...159/VA-V</v>
          </cell>
          <cell r="C3278">
            <v>69.680000000000007</v>
          </cell>
          <cell r="D3278">
            <v>100</v>
          </cell>
          <cell r="E3278" t="str">
            <v>KS</v>
          </cell>
          <cell r="F3278">
            <v>6968</v>
          </cell>
        </row>
        <row r="3279">
          <cell r="A3279">
            <v>5218314</v>
          </cell>
          <cell r="B3279" t="str">
            <v>Střešní držáky vedení...165/NBK55</v>
          </cell>
          <cell r="C3279">
            <v>72.459999999999994</v>
          </cell>
          <cell r="D3279">
            <v>100</v>
          </cell>
          <cell r="E3279" t="str">
            <v>KS</v>
          </cell>
          <cell r="F3279">
            <v>7246</v>
          </cell>
        </row>
        <row r="3280">
          <cell r="A3280">
            <v>5218675</v>
          </cell>
          <cell r="B3280" t="str">
            <v>Střešní držáky vedení...165/MBG10</v>
          </cell>
          <cell r="C3280">
            <v>45.12</v>
          </cell>
          <cell r="D3280">
            <v>100</v>
          </cell>
          <cell r="E3280" t="str">
            <v>KS</v>
          </cell>
          <cell r="F3280">
            <v>4512</v>
          </cell>
        </row>
        <row r="3281">
          <cell r="A3281">
            <v>5218683</v>
          </cell>
          <cell r="B3281" t="str">
            <v>Střešní držáky vedení...165/OBG-8</v>
          </cell>
          <cell r="C3281">
            <v>45.12</v>
          </cell>
          <cell r="D3281">
            <v>100</v>
          </cell>
          <cell r="E3281" t="str">
            <v>KS</v>
          </cell>
          <cell r="F3281">
            <v>4512</v>
          </cell>
        </row>
        <row r="3282">
          <cell r="A3282">
            <v>5218691</v>
          </cell>
          <cell r="B3282" t="str">
            <v>Střešní držáky vedení...165/MBG-8</v>
          </cell>
          <cell r="C3282">
            <v>45.12</v>
          </cell>
          <cell r="D3282">
            <v>100</v>
          </cell>
          <cell r="E3282" t="str">
            <v>KS</v>
          </cell>
          <cell r="F3282">
            <v>4512</v>
          </cell>
        </row>
        <row r="3283">
          <cell r="A3283">
            <v>5218748</v>
          </cell>
          <cell r="B3283" t="str">
            <v>Střešní držáky vedení...165MBG200</v>
          </cell>
          <cell r="C3283">
            <v>57.33</v>
          </cell>
          <cell r="D3283">
            <v>100</v>
          </cell>
          <cell r="E3283" t="str">
            <v>KS</v>
          </cell>
          <cell r="F3283">
            <v>5733</v>
          </cell>
        </row>
        <row r="3284">
          <cell r="A3284">
            <v>5218756</v>
          </cell>
          <cell r="B3284" t="str">
            <v>Střešní držáky vedení...165MBG200</v>
          </cell>
          <cell r="C3284">
            <v>65.78</v>
          </cell>
          <cell r="D3284">
            <v>100</v>
          </cell>
          <cell r="E3284" t="str">
            <v>KS</v>
          </cell>
          <cell r="F3284">
            <v>6578</v>
          </cell>
        </row>
        <row r="3285">
          <cell r="A3285">
            <v>5218810</v>
          </cell>
          <cell r="B3285" t="str">
            <v>Střešní držáky vedení...165/B/60</v>
          </cell>
          <cell r="C3285">
            <v>113.52</v>
          </cell>
          <cell r="D3285">
            <v>100</v>
          </cell>
          <cell r="E3285" t="str">
            <v>KS</v>
          </cell>
          <cell r="F3285">
            <v>11352</v>
          </cell>
        </row>
        <row r="3286">
          <cell r="A3286">
            <v>5218829</v>
          </cell>
          <cell r="B3286" t="str">
            <v>Střešní držáky vedení...165/B/100</v>
          </cell>
          <cell r="C3286">
            <v>107.59</v>
          </cell>
          <cell r="D3286">
            <v>100</v>
          </cell>
          <cell r="E3286" t="str">
            <v>KS</v>
          </cell>
          <cell r="F3286">
            <v>10759</v>
          </cell>
        </row>
        <row r="3287">
          <cell r="A3287">
            <v>5218861</v>
          </cell>
          <cell r="B3287" t="str">
            <v>Střešní držáky vedení...165/KR</v>
          </cell>
          <cell r="C3287">
            <v>18.39</v>
          </cell>
          <cell r="D3287">
            <v>100</v>
          </cell>
          <cell r="E3287" t="str">
            <v>KS</v>
          </cell>
          <cell r="F3287">
            <v>1839</v>
          </cell>
        </row>
        <row r="3288">
          <cell r="A3288">
            <v>5218926</v>
          </cell>
          <cell r="B3288" t="str">
            <v>Deskbox...172/AR</v>
          </cell>
          <cell r="C3288">
            <v>61.34</v>
          </cell>
          <cell r="D3288">
            <v>100</v>
          </cell>
          <cell r="E3288" t="str">
            <v>KS</v>
          </cell>
          <cell r="F3288">
            <v>6134</v>
          </cell>
        </row>
        <row r="3289">
          <cell r="A3289">
            <v>5218993</v>
          </cell>
          <cell r="B3289" t="str">
            <v>Střešní držáky vedení...165/R-8</v>
          </cell>
          <cell r="C3289">
            <v>47.76</v>
          </cell>
          <cell r="D3289">
            <v>100</v>
          </cell>
          <cell r="E3289" t="str">
            <v>KS</v>
          </cell>
          <cell r="F3289">
            <v>4776</v>
          </cell>
        </row>
        <row r="3290">
          <cell r="A3290">
            <v>5218997</v>
          </cell>
          <cell r="B3290" t="str">
            <v>Podpěra jímacího vedení...165/R-8-1</v>
          </cell>
          <cell r="C3290">
            <v>47.76</v>
          </cell>
          <cell r="D3290">
            <v>100</v>
          </cell>
          <cell r="E3290" t="str">
            <v>KS</v>
          </cell>
          <cell r="F3290">
            <v>4776</v>
          </cell>
        </row>
        <row r="3291">
          <cell r="A3291">
            <v>5223075</v>
          </cell>
          <cell r="B3291" t="str">
            <v>Držák vedení...163/70</v>
          </cell>
          <cell r="C3291">
            <v>71.3</v>
          </cell>
          <cell r="D3291">
            <v>100</v>
          </cell>
          <cell r="E3291" t="str">
            <v>KS</v>
          </cell>
          <cell r="F3291">
            <v>7130</v>
          </cell>
        </row>
        <row r="3292">
          <cell r="A3292">
            <v>5223156</v>
          </cell>
          <cell r="B3292" t="str">
            <v>Držák vedení...163/150</v>
          </cell>
          <cell r="C3292">
            <v>59.05</v>
          </cell>
          <cell r="D3292">
            <v>100</v>
          </cell>
          <cell r="E3292" t="str">
            <v>KS</v>
          </cell>
          <cell r="F3292">
            <v>5905</v>
          </cell>
        </row>
        <row r="3293">
          <cell r="A3293">
            <v>5223202</v>
          </cell>
          <cell r="B3293" t="str">
            <v>Držák vedení...163/200</v>
          </cell>
          <cell r="C3293">
            <v>72.14</v>
          </cell>
          <cell r="D3293">
            <v>100</v>
          </cell>
          <cell r="E3293" t="str">
            <v>KS</v>
          </cell>
          <cell r="F3293">
            <v>7214</v>
          </cell>
        </row>
        <row r="3294">
          <cell r="A3294">
            <v>5227070</v>
          </cell>
          <cell r="B3294" t="str">
            <v>Držák vedení...176/A/65</v>
          </cell>
          <cell r="C3294">
            <v>87.04</v>
          </cell>
          <cell r="D3294">
            <v>100</v>
          </cell>
          <cell r="E3294" t="str">
            <v>KS</v>
          </cell>
          <cell r="F3294">
            <v>8704</v>
          </cell>
        </row>
        <row r="3295">
          <cell r="A3295">
            <v>5227100</v>
          </cell>
          <cell r="B3295" t="str">
            <v>Držák vedení...176/A/100</v>
          </cell>
          <cell r="C3295">
            <v>112.07</v>
          </cell>
          <cell r="D3295">
            <v>100</v>
          </cell>
          <cell r="E3295" t="str">
            <v>KS</v>
          </cell>
          <cell r="F3295">
            <v>11207</v>
          </cell>
        </row>
        <row r="3296">
          <cell r="A3296">
            <v>5227151</v>
          </cell>
          <cell r="B3296" t="str">
            <v>Držák vedení...176/A/150</v>
          </cell>
          <cell r="C3296">
            <v>140.57</v>
          </cell>
          <cell r="D3296">
            <v>100</v>
          </cell>
          <cell r="E3296" t="str">
            <v>KS</v>
          </cell>
          <cell r="F3296">
            <v>14057</v>
          </cell>
        </row>
        <row r="3297">
          <cell r="A3297">
            <v>5228026</v>
          </cell>
          <cell r="B3297" t="str">
            <v>Víko...156/8</v>
          </cell>
          <cell r="C3297">
            <v>10.36</v>
          </cell>
          <cell r="D3297">
            <v>100</v>
          </cell>
          <cell r="E3297" t="str">
            <v>KS</v>
          </cell>
          <cell r="F3297">
            <v>1036</v>
          </cell>
        </row>
        <row r="3298">
          <cell r="A3298">
            <v>5228123</v>
          </cell>
          <cell r="B3298" t="str">
            <v>Víko...156/K8-10</v>
          </cell>
          <cell r="C3298">
            <v>6.78</v>
          </cell>
          <cell r="D3298">
            <v>100</v>
          </cell>
          <cell r="E3298" t="str">
            <v>KS</v>
          </cell>
          <cell r="F3298">
            <v>678</v>
          </cell>
        </row>
        <row r="3299">
          <cell r="A3299">
            <v>5228220</v>
          </cell>
          <cell r="B3299" t="str">
            <v>Víko...156/16</v>
          </cell>
          <cell r="C3299">
            <v>10.99</v>
          </cell>
          <cell r="D3299">
            <v>100</v>
          </cell>
          <cell r="E3299" t="str">
            <v>KS</v>
          </cell>
          <cell r="F3299">
            <v>1099</v>
          </cell>
        </row>
        <row r="3300">
          <cell r="A3300">
            <v>5228328</v>
          </cell>
          <cell r="B3300" t="str">
            <v>Víko...156/FL</v>
          </cell>
          <cell r="C3300">
            <v>10.73</v>
          </cell>
          <cell r="D3300">
            <v>100</v>
          </cell>
          <cell r="E3300" t="str">
            <v>KS</v>
          </cell>
          <cell r="F3300">
            <v>1073</v>
          </cell>
        </row>
        <row r="3301">
          <cell r="A3301">
            <v>5229162</v>
          </cell>
          <cell r="B3301" t="str">
            <v>Držák vedení...168/M6</v>
          </cell>
          <cell r="C3301">
            <v>35.5</v>
          </cell>
          <cell r="D3301">
            <v>100</v>
          </cell>
          <cell r="E3301" t="str">
            <v>KS</v>
          </cell>
          <cell r="F3301">
            <v>3550</v>
          </cell>
        </row>
        <row r="3302">
          <cell r="A3302">
            <v>5229367</v>
          </cell>
          <cell r="B3302" t="str">
            <v>Držák vedení...168/ZN/M6</v>
          </cell>
          <cell r="C3302">
            <v>89.43</v>
          </cell>
          <cell r="D3302">
            <v>100</v>
          </cell>
          <cell r="E3302" t="str">
            <v>KS</v>
          </cell>
          <cell r="F3302">
            <v>8943</v>
          </cell>
        </row>
        <row r="3303">
          <cell r="A3303">
            <v>5229383</v>
          </cell>
          <cell r="B3303" t="str">
            <v>Držák vedení...168DINKZN</v>
          </cell>
          <cell r="C3303">
            <v>91.07</v>
          </cell>
          <cell r="D3303">
            <v>100</v>
          </cell>
          <cell r="E3303" t="str">
            <v>KS</v>
          </cell>
          <cell r="F3303">
            <v>9107</v>
          </cell>
        </row>
        <row r="3304">
          <cell r="A3304">
            <v>5229464</v>
          </cell>
          <cell r="B3304" t="str">
            <v>Držák vedení...168FL30M6</v>
          </cell>
          <cell r="C3304">
            <v>33.71</v>
          </cell>
          <cell r="D3304">
            <v>100</v>
          </cell>
          <cell r="E3304" t="str">
            <v>KS</v>
          </cell>
          <cell r="F3304">
            <v>3371</v>
          </cell>
        </row>
        <row r="3305">
          <cell r="A3305">
            <v>5229480</v>
          </cell>
          <cell r="B3305" t="str">
            <v>Držák vedení...168DIN 30</v>
          </cell>
          <cell r="C3305">
            <v>34.99</v>
          </cell>
          <cell r="D3305">
            <v>100</v>
          </cell>
          <cell r="E3305" t="str">
            <v>KS</v>
          </cell>
          <cell r="F3305">
            <v>3499</v>
          </cell>
        </row>
        <row r="3306">
          <cell r="A3306">
            <v>5229553</v>
          </cell>
          <cell r="B3306" t="str">
            <v>Držák vedení...168FL40M8</v>
          </cell>
          <cell r="C3306">
            <v>102.87</v>
          </cell>
          <cell r="D3306">
            <v>100</v>
          </cell>
          <cell r="E3306" t="str">
            <v>KS</v>
          </cell>
          <cell r="F3306">
            <v>10287</v>
          </cell>
        </row>
        <row r="3307">
          <cell r="A3307">
            <v>5229588</v>
          </cell>
          <cell r="B3307" t="str">
            <v>Držák vedení...168DINKTG</v>
          </cell>
          <cell r="C3307">
            <v>87.97</v>
          </cell>
          <cell r="D3307">
            <v>100</v>
          </cell>
          <cell r="E3307" t="str">
            <v>KS</v>
          </cell>
          <cell r="F3307">
            <v>8797</v>
          </cell>
        </row>
        <row r="3308">
          <cell r="A3308">
            <v>5229839</v>
          </cell>
          <cell r="B3308" t="str">
            <v>Držák vedení...168DIN-K</v>
          </cell>
          <cell r="C3308">
            <v>34.17</v>
          </cell>
          <cell r="D3308">
            <v>100</v>
          </cell>
          <cell r="E3308" t="str">
            <v>KS</v>
          </cell>
          <cell r="F3308">
            <v>3417</v>
          </cell>
        </row>
        <row r="3309">
          <cell r="A3309">
            <v>5229944</v>
          </cell>
          <cell r="B3309" t="str">
            <v>Držák vedení...113BZ8-10</v>
          </cell>
          <cell r="C3309">
            <v>39.869999999999997</v>
          </cell>
          <cell r="D3309">
            <v>100</v>
          </cell>
          <cell r="E3309" t="str">
            <v>KS</v>
          </cell>
          <cell r="F3309">
            <v>3987</v>
          </cell>
        </row>
        <row r="3310">
          <cell r="A3310">
            <v>5229960</v>
          </cell>
          <cell r="B3310" t="str">
            <v>Držák vedení...113/Z8-10</v>
          </cell>
          <cell r="C3310">
            <v>36.21</v>
          </cell>
          <cell r="D3310">
            <v>100</v>
          </cell>
          <cell r="E3310" t="str">
            <v>KS</v>
          </cell>
          <cell r="F3310">
            <v>3621</v>
          </cell>
        </row>
        <row r="3311">
          <cell r="A3311">
            <v>5230217</v>
          </cell>
          <cell r="B3311" t="str">
            <v>Držák vedení...113/M8 ZN</v>
          </cell>
          <cell r="C3311">
            <v>120.96</v>
          </cell>
          <cell r="D3311">
            <v>100</v>
          </cell>
          <cell r="E3311" t="str">
            <v>KS</v>
          </cell>
          <cell r="F3311">
            <v>12096</v>
          </cell>
        </row>
        <row r="3312">
          <cell r="A3312">
            <v>5230322</v>
          </cell>
          <cell r="B3312" t="str">
            <v>Držák vedení...113B-Z-HD</v>
          </cell>
          <cell r="C3312">
            <v>55.86</v>
          </cell>
          <cell r="D3312">
            <v>100</v>
          </cell>
          <cell r="E3312" t="str">
            <v>KS</v>
          </cell>
          <cell r="F3312">
            <v>5586</v>
          </cell>
        </row>
        <row r="3313">
          <cell r="A3313">
            <v>5230446</v>
          </cell>
          <cell r="B3313" t="str">
            <v>Držák vedení...113/BZ-FL</v>
          </cell>
          <cell r="C3313">
            <v>49.15</v>
          </cell>
          <cell r="D3313">
            <v>100</v>
          </cell>
          <cell r="E3313" t="str">
            <v>KS</v>
          </cell>
          <cell r="F3313">
            <v>4915</v>
          </cell>
        </row>
        <row r="3314">
          <cell r="A3314">
            <v>5230462</v>
          </cell>
          <cell r="B3314" t="str">
            <v>Držák vedení...113BZHDFL</v>
          </cell>
          <cell r="C3314">
            <v>79.38</v>
          </cell>
          <cell r="D3314">
            <v>100</v>
          </cell>
          <cell r="E3314" t="str">
            <v>KS</v>
          </cell>
          <cell r="F3314">
            <v>7938</v>
          </cell>
        </row>
        <row r="3315">
          <cell r="A3315">
            <v>5230527</v>
          </cell>
          <cell r="B3315" t="str">
            <v>Držák...113/Z-20</v>
          </cell>
          <cell r="C3315">
            <v>83.25</v>
          </cell>
          <cell r="D3315">
            <v>100</v>
          </cell>
          <cell r="E3315" t="str">
            <v>KS</v>
          </cell>
          <cell r="F3315">
            <v>8325</v>
          </cell>
        </row>
        <row r="3316">
          <cell r="A3316">
            <v>5240034</v>
          </cell>
          <cell r="B3316" t="str">
            <v>Ochranné jiskřiště Parex...480/180MM</v>
          </cell>
          <cell r="C3316">
            <v>2922</v>
          </cell>
          <cell r="D3316">
            <v>1</v>
          </cell>
          <cell r="E3316" t="str">
            <v>KS</v>
          </cell>
          <cell r="F3316">
            <v>2922</v>
          </cell>
        </row>
        <row r="3317">
          <cell r="A3317">
            <v>5240050</v>
          </cell>
          <cell r="B3317" t="str">
            <v>Ovladač...482</v>
          </cell>
          <cell r="C3317">
            <v>493</v>
          </cell>
          <cell r="D3317">
            <v>1</v>
          </cell>
          <cell r="E3317" t="str">
            <v>KS</v>
          </cell>
          <cell r="F3317">
            <v>493</v>
          </cell>
        </row>
        <row r="3318">
          <cell r="A3318">
            <v>5240069</v>
          </cell>
          <cell r="B3318" t="str">
            <v>Ochranné jiskřiště Parex...480/350MM</v>
          </cell>
          <cell r="C3318">
            <v>3028</v>
          </cell>
          <cell r="D3318">
            <v>1</v>
          </cell>
          <cell r="E3318" t="str">
            <v>KS</v>
          </cell>
          <cell r="F3318">
            <v>3028</v>
          </cell>
        </row>
        <row r="3319">
          <cell r="A3319">
            <v>5240077</v>
          </cell>
          <cell r="B3319" t="str">
            <v>Ochranné jiskřiště Parex...480/250MM</v>
          </cell>
          <cell r="C3319">
            <v>3008</v>
          </cell>
          <cell r="D3319">
            <v>1</v>
          </cell>
          <cell r="E3319" t="str">
            <v>KS</v>
          </cell>
          <cell r="F3319">
            <v>3008</v>
          </cell>
        </row>
        <row r="3320">
          <cell r="A3320">
            <v>5240085</v>
          </cell>
          <cell r="B3320" t="str">
            <v>Jiskřiště...481</v>
          </cell>
          <cell r="C3320">
            <v>1086</v>
          </cell>
          <cell r="D3320">
            <v>1</v>
          </cell>
          <cell r="E3320" t="str">
            <v>KS</v>
          </cell>
          <cell r="F3320">
            <v>1086</v>
          </cell>
        </row>
        <row r="3321">
          <cell r="A3321">
            <v>5240328</v>
          </cell>
          <cell r="B3321" t="str">
            <v>Připojovací jazýček...485/M12</v>
          </cell>
          <cell r="C3321">
            <v>59</v>
          </cell>
          <cell r="D3321">
            <v>1</v>
          </cell>
          <cell r="E3321" t="str">
            <v>KS</v>
          </cell>
          <cell r="F3321">
            <v>59</v>
          </cell>
        </row>
        <row r="3322">
          <cell r="A3322">
            <v>5300037</v>
          </cell>
          <cell r="B3322" t="str">
            <v>Napínací šroub...945/M 6</v>
          </cell>
          <cell r="C3322">
            <v>66.900000000000006</v>
          </cell>
          <cell r="D3322">
            <v>100</v>
          </cell>
          <cell r="E3322" t="str">
            <v>KS</v>
          </cell>
          <cell r="F3322">
            <v>6690</v>
          </cell>
        </row>
        <row r="3323">
          <cell r="A3323">
            <v>5300053</v>
          </cell>
          <cell r="B3323" t="str">
            <v>Napínací šroub...945/M10</v>
          </cell>
          <cell r="C3323">
            <v>119.62</v>
          </cell>
          <cell r="D3323">
            <v>100</v>
          </cell>
          <cell r="E3323" t="str">
            <v>KS</v>
          </cell>
          <cell r="F3323">
            <v>11962</v>
          </cell>
        </row>
        <row r="3324">
          <cell r="A3324">
            <v>5300061</v>
          </cell>
          <cell r="B3324" t="str">
            <v>Napínací šroub...945/M12</v>
          </cell>
          <cell r="C3324">
            <v>161.82</v>
          </cell>
          <cell r="D3324">
            <v>100</v>
          </cell>
          <cell r="E3324" t="str">
            <v>KS</v>
          </cell>
          <cell r="F3324">
            <v>16182</v>
          </cell>
        </row>
        <row r="3325">
          <cell r="A3325">
            <v>5300088</v>
          </cell>
          <cell r="B3325" t="str">
            <v>Napínací šroub...945/M16</v>
          </cell>
          <cell r="C3325">
            <v>350.61</v>
          </cell>
          <cell r="D3325">
            <v>100</v>
          </cell>
          <cell r="E3325" t="str">
            <v>KS</v>
          </cell>
          <cell r="F3325">
            <v>35061</v>
          </cell>
        </row>
        <row r="3326">
          <cell r="A3326">
            <v>5301009</v>
          </cell>
          <cell r="B3326" t="str">
            <v>Lanové oko...946/5MM</v>
          </cell>
          <cell r="C3326">
            <v>10.95</v>
          </cell>
          <cell r="D3326">
            <v>100</v>
          </cell>
          <cell r="E3326" t="str">
            <v>KS</v>
          </cell>
          <cell r="F3326">
            <v>1095</v>
          </cell>
        </row>
        <row r="3327">
          <cell r="A3327">
            <v>5301033</v>
          </cell>
          <cell r="B3327" t="str">
            <v>Lanové oko...946/3MM</v>
          </cell>
          <cell r="C3327">
            <v>10.63</v>
          </cell>
          <cell r="D3327">
            <v>100</v>
          </cell>
          <cell r="E3327" t="str">
            <v>KS</v>
          </cell>
          <cell r="F3327">
            <v>1063</v>
          </cell>
        </row>
        <row r="3328">
          <cell r="A3328">
            <v>5301041</v>
          </cell>
          <cell r="B3328" t="str">
            <v>Lanové oko...946/4MM</v>
          </cell>
          <cell r="C3328">
            <v>10.26</v>
          </cell>
          <cell r="D3328">
            <v>100</v>
          </cell>
          <cell r="E3328" t="str">
            <v>KS</v>
          </cell>
          <cell r="F3328">
            <v>1026</v>
          </cell>
        </row>
        <row r="3329">
          <cell r="A3329">
            <v>5301068</v>
          </cell>
          <cell r="B3329" t="str">
            <v>Lanové oko...946/6MM</v>
          </cell>
          <cell r="C3329">
            <v>11.53</v>
          </cell>
          <cell r="D3329">
            <v>100</v>
          </cell>
          <cell r="E3329" t="str">
            <v>KS</v>
          </cell>
          <cell r="F3329">
            <v>1153</v>
          </cell>
        </row>
        <row r="3330">
          <cell r="A3330">
            <v>5301084</v>
          </cell>
          <cell r="B3330" t="str">
            <v>Lanové oko...946/8MM</v>
          </cell>
          <cell r="C3330">
            <v>15.4</v>
          </cell>
          <cell r="D3330">
            <v>100</v>
          </cell>
          <cell r="E3330" t="str">
            <v>KS</v>
          </cell>
          <cell r="F3330">
            <v>1540</v>
          </cell>
        </row>
        <row r="3331">
          <cell r="A3331">
            <v>5301106</v>
          </cell>
          <cell r="B3331" t="str">
            <v>Lanové oko...946/10MM</v>
          </cell>
          <cell r="C3331">
            <v>22.94</v>
          </cell>
          <cell r="D3331">
            <v>100</v>
          </cell>
          <cell r="E3331" t="str">
            <v>KS</v>
          </cell>
          <cell r="F3331">
            <v>2294</v>
          </cell>
        </row>
        <row r="3332">
          <cell r="A3332">
            <v>5302021</v>
          </cell>
          <cell r="B3332" t="str">
            <v>Lanová svorka...947/3MM</v>
          </cell>
          <cell r="C3332">
            <v>7.59</v>
          </cell>
          <cell r="D3332">
            <v>100</v>
          </cell>
          <cell r="E3332" t="str">
            <v>KS</v>
          </cell>
          <cell r="F3332">
            <v>759</v>
          </cell>
        </row>
        <row r="3333">
          <cell r="A3333">
            <v>5302056</v>
          </cell>
          <cell r="B3333" t="str">
            <v>Lanová svorka...947/5MM</v>
          </cell>
          <cell r="C3333">
            <v>8.43</v>
          </cell>
          <cell r="D3333">
            <v>100</v>
          </cell>
          <cell r="E3333" t="str">
            <v>KS</v>
          </cell>
          <cell r="F3333">
            <v>843</v>
          </cell>
        </row>
        <row r="3334">
          <cell r="A3334">
            <v>5302064</v>
          </cell>
          <cell r="B3334" t="str">
            <v>Lanová svorka...947/6MM</v>
          </cell>
          <cell r="C3334">
            <v>9.6199999999999992</v>
          </cell>
          <cell r="D3334">
            <v>100</v>
          </cell>
          <cell r="E3334" t="str">
            <v>KS</v>
          </cell>
          <cell r="F3334">
            <v>962</v>
          </cell>
        </row>
        <row r="3335">
          <cell r="A3335">
            <v>5302080</v>
          </cell>
          <cell r="B3335" t="str">
            <v>Lanová svorka...947/8MM</v>
          </cell>
          <cell r="C3335">
            <v>11.99</v>
          </cell>
          <cell r="D3335">
            <v>100</v>
          </cell>
          <cell r="E3335" t="str">
            <v>KS</v>
          </cell>
          <cell r="F3335">
            <v>1199</v>
          </cell>
        </row>
        <row r="3336">
          <cell r="A3336">
            <v>5302102</v>
          </cell>
          <cell r="B3336" t="str">
            <v>Lanová svorka...947/10MM</v>
          </cell>
          <cell r="C3336">
            <v>18.16</v>
          </cell>
          <cell r="D3336">
            <v>100</v>
          </cell>
          <cell r="E3336" t="str">
            <v>KS</v>
          </cell>
          <cell r="F3336">
            <v>1816</v>
          </cell>
        </row>
        <row r="3337">
          <cell r="A3337">
            <v>5303206</v>
          </cell>
          <cell r="B3337" t="str">
            <v>Ocelový drát-Napínací lano...957/3MM</v>
          </cell>
          <cell r="C3337">
            <v>22.24</v>
          </cell>
          <cell r="D3337">
            <v>100</v>
          </cell>
          <cell r="E3337" t="str">
            <v>M</v>
          </cell>
          <cell r="F3337">
            <v>2224</v>
          </cell>
        </row>
        <row r="3338">
          <cell r="A3338">
            <v>5303214</v>
          </cell>
          <cell r="B3338" t="str">
            <v>Ocelový drát-Napínací lano...957/4MM</v>
          </cell>
          <cell r="C3338">
            <v>25.66</v>
          </cell>
          <cell r="D3338">
            <v>100</v>
          </cell>
          <cell r="E3338" t="str">
            <v>M</v>
          </cell>
          <cell r="F3338">
            <v>2566</v>
          </cell>
        </row>
        <row r="3339">
          <cell r="A3339">
            <v>5303222</v>
          </cell>
          <cell r="B3339" t="str">
            <v>Ocelový drát-Napínací lano...957/5MM</v>
          </cell>
          <cell r="C3339">
            <v>34.21</v>
          </cell>
          <cell r="D3339">
            <v>100</v>
          </cell>
          <cell r="E3339" t="str">
            <v>M</v>
          </cell>
          <cell r="F3339">
            <v>3421</v>
          </cell>
        </row>
        <row r="3340">
          <cell r="A3340">
            <v>5303230</v>
          </cell>
          <cell r="B3340" t="str">
            <v>Ocelový drát-Napínací lano...957/6MM</v>
          </cell>
          <cell r="C3340">
            <v>43.21</v>
          </cell>
          <cell r="D3340">
            <v>100</v>
          </cell>
          <cell r="E3340" t="str">
            <v>M</v>
          </cell>
          <cell r="F3340">
            <v>4321</v>
          </cell>
        </row>
        <row r="3341">
          <cell r="A3341">
            <v>5303257</v>
          </cell>
          <cell r="B3341" t="str">
            <v>Ocelový drát-Napínací lano...957/8MM</v>
          </cell>
          <cell r="C3341">
            <v>71.58</v>
          </cell>
          <cell r="D3341">
            <v>100</v>
          </cell>
          <cell r="E3341" t="str">
            <v>M</v>
          </cell>
          <cell r="F3341">
            <v>7158</v>
          </cell>
        </row>
        <row r="3342">
          <cell r="A3342">
            <v>5303265</v>
          </cell>
          <cell r="B3342" t="str">
            <v>Ocelový drát-Napínací lano...957/10MM</v>
          </cell>
          <cell r="C3342">
            <v>108.23</v>
          </cell>
          <cell r="D3342">
            <v>100</v>
          </cell>
          <cell r="E3342" t="str">
            <v>M</v>
          </cell>
          <cell r="F3342">
            <v>10823</v>
          </cell>
        </row>
        <row r="3343">
          <cell r="A3343">
            <v>5304008</v>
          </cell>
          <cell r="B3343" t="str">
            <v>Propojovací svorka...5000</v>
          </cell>
          <cell r="C3343">
            <v>33.950000000000003</v>
          </cell>
          <cell r="D3343">
            <v>100</v>
          </cell>
          <cell r="E3343" t="str">
            <v>KS</v>
          </cell>
          <cell r="F3343">
            <v>3395</v>
          </cell>
        </row>
        <row r="3344">
          <cell r="A3344">
            <v>5304105</v>
          </cell>
          <cell r="B3344" t="str">
            <v>Propojovací svorka...5001</v>
          </cell>
          <cell r="C3344">
            <v>40.56</v>
          </cell>
          <cell r="D3344">
            <v>100</v>
          </cell>
          <cell r="E3344" t="str">
            <v>KS</v>
          </cell>
          <cell r="F3344">
            <v>4056</v>
          </cell>
        </row>
        <row r="3345">
          <cell r="A3345">
            <v>5304164</v>
          </cell>
          <cell r="B3345" t="str">
            <v>Propojovací svorka...5001/N</v>
          </cell>
          <cell r="C3345">
            <v>45.23</v>
          </cell>
          <cell r="D3345">
            <v>100</v>
          </cell>
          <cell r="E3345" t="str">
            <v>KS</v>
          </cell>
          <cell r="F3345">
            <v>4523</v>
          </cell>
        </row>
        <row r="3346">
          <cell r="A3346">
            <v>5304172</v>
          </cell>
          <cell r="B3346" t="str">
            <v>Propojovací svorka...5001/N-CU</v>
          </cell>
          <cell r="C3346">
            <v>219.17</v>
          </cell>
          <cell r="D3346">
            <v>100</v>
          </cell>
          <cell r="E3346" t="str">
            <v>KS</v>
          </cell>
          <cell r="F3346">
            <v>21917</v>
          </cell>
        </row>
        <row r="3347">
          <cell r="A3347">
            <v>5304202</v>
          </cell>
          <cell r="B3347" t="str">
            <v>Propojovací svorka...5002</v>
          </cell>
          <cell r="C3347">
            <v>83.42</v>
          </cell>
          <cell r="D3347">
            <v>100</v>
          </cell>
          <cell r="E3347" t="str">
            <v>KS</v>
          </cell>
          <cell r="F3347">
            <v>8342</v>
          </cell>
        </row>
        <row r="3348">
          <cell r="A3348">
            <v>5304318</v>
          </cell>
          <cell r="B3348" t="str">
            <v>Propojovací svorka...5003</v>
          </cell>
          <cell r="C3348">
            <v>170.78</v>
          </cell>
          <cell r="D3348">
            <v>100</v>
          </cell>
          <cell r="E3348" t="str">
            <v>KS</v>
          </cell>
          <cell r="F3348">
            <v>17078</v>
          </cell>
        </row>
        <row r="3349">
          <cell r="A3349">
            <v>5304407</v>
          </cell>
          <cell r="B3349" t="str">
            <v>FangFix Junior...5004/12</v>
          </cell>
          <cell r="C3349">
            <v>248.38</v>
          </cell>
          <cell r="D3349">
            <v>100</v>
          </cell>
          <cell r="E3349" t="str">
            <v>KS</v>
          </cell>
          <cell r="F3349">
            <v>24838</v>
          </cell>
        </row>
        <row r="3350">
          <cell r="A3350">
            <v>5304504</v>
          </cell>
          <cell r="B3350" t="str">
            <v>FangFix Junior...5004/20</v>
          </cell>
          <cell r="C3350">
            <v>307.49</v>
          </cell>
          <cell r="D3350">
            <v>100</v>
          </cell>
          <cell r="E3350" t="str">
            <v>KS</v>
          </cell>
          <cell r="F3350">
            <v>30749</v>
          </cell>
        </row>
        <row r="3351">
          <cell r="A3351">
            <v>5304520</v>
          </cell>
          <cell r="B3351" t="str">
            <v>Konstrukční svorka...5010/20FT</v>
          </cell>
          <cell r="C3351">
            <v>227.95</v>
          </cell>
          <cell r="D3351">
            <v>100</v>
          </cell>
          <cell r="E3351" t="str">
            <v>KS</v>
          </cell>
          <cell r="F3351">
            <v>22795</v>
          </cell>
        </row>
        <row r="3352">
          <cell r="A3352">
            <v>5304601</v>
          </cell>
          <cell r="B3352" t="str">
            <v>Propojovací svorka...5005</v>
          </cell>
          <cell r="C3352">
            <v>133.51</v>
          </cell>
          <cell r="D3352">
            <v>100</v>
          </cell>
          <cell r="E3352" t="str">
            <v>KS</v>
          </cell>
          <cell r="F3352">
            <v>13351</v>
          </cell>
        </row>
        <row r="3353">
          <cell r="A3353">
            <v>5304660</v>
          </cell>
          <cell r="B3353" t="str">
            <v>Propojovací svorka...5005/N</v>
          </cell>
          <cell r="C3353">
            <v>110.65</v>
          </cell>
          <cell r="D3353">
            <v>100</v>
          </cell>
          <cell r="E3353" t="str">
            <v>KS</v>
          </cell>
          <cell r="F3353">
            <v>11065</v>
          </cell>
        </row>
        <row r="3354">
          <cell r="A3354">
            <v>5304970</v>
          </cell>
          <cell r="B3354" t="str">
            <v>Propojovací svorka...5009</v>
          </cell>
          <cell r="C3354">
            <v>76.650000000000006</v>
          </cell>
          <cell r="D3354">
            <v>100</v>
          </cell>
          <cell r="E3354" t="str">
            <v>KS</v>
          </cell>
          <cell r="F3354">
            <v>7665</v>
          </cell>
        </row>
        <row r="3355">
          <cell r="A3355">
            <v>5304997</v>
          </cell>
          <cell r="B3355" t="str">
            <v>Propojovací svorka...5011</v>
          </cell>
          <cell r="C3355">
            <v>30.15</v>
          </cell>
          <cell r="D3355">
            <v>100</v>
          </cell>
          <cell r="E3355" t="str">
            <v>KS</v>
          </cell>
          <cell r="F3355">
            <v>3015</v>
          </cell>
        </row>
        <row r="3356">
          <cell r="A3356">
            <v>5305012</v>
          </cell>
          <cell r="B3356" t="str">
            <v>Lanová svorka...261/SO</v>
          </cell>
          <cell r="C3356">
            <v>17.96</v>
          </cell>
          <cell r="D3356">
            <v>100</v>
          </cell>
          <cell r="E3356" t="str">
            <v>KS</v>
          </cell>
          <cell r="F3356">
            <v>1796</v>
          </cell>
        </row>
        <row r="3357">
          <cell r="A3357">
            <v>5311039</v>
          </cell>
          <cell r="B3357" t="str">
            <v>Spojka T...244</v>
          </cell>
          <cell r="C3357">
            <v>74.040000000000006</v>
          </cell>
          <cell r="D3357">
            <v>100</v>
          </cell>
          <cell r="E3357" t="str">
            <v>KS</v>
          </cell>
          <cell r="F3357">
            <v>7404</v>
          </cell>
        </row>
        <row r="3358">
          <cell r="A3358">
            <v>5311101</v>
          </cell>
          <cell r="B3358" t="str">
            <v>Spojka T...245/8-10</v>
          </cell>
          <cell r="C3358">
            <v>54.83</v>
          </cell>
          <cell r="D3358">
            <v>100</v>
          </cell>
          <cell r="E3358" t="str">
            <v>KS</v>
          </cell>
          <cell r="F3358">
            <v>5483</v>
          </cell>
        </row>
        <row r="3359">
          <cell r="A3359">
            <v>5311152</v>
          </cell>
          <cell r="B3359" t="str">
            <v>Spojka T...245CU8-10</v>
          </cell>
          <cell r="C3359">
            <v>104.02</v>
          </cell>
          <cell r="D3359">
            <v>100</v>
          </cell>
          <cell r="E3359" t="str">
            <v>KS</v>
          </cell>
          <cell r="F3359">
            <v>10402</v>
          </cell>
        </row>
        <row r="3360">
          <cell r="A3360">
            <v>5311209</v>
          </cell>
          <cell r="B3360" t="str">
            <v>Spojka T...247/8MM</v>
          </cell>
          <cell r="C3360">
            <v>78.459999999999994</v>
          </cell>
          <cell r="D3360">
            <v>100</v>
          </cell>
          <cell r="E3360" t="str">
            <v>KS</v>
          </cell>
          <cell r="F3360">
            <v>7846</v>
          </cell>
        </row>
        <row r="3361">
          <cell r="A3361">
            <v>5311268</v>
          </cell>
          <cell r="B3361" t="str">
            <v>Spojka T...247/8CU</v>
          </cell>
          <cell r="C3361">
            <v>170.77</v>
          </cell>
          <cell r="D3361">
            <v>100</v>
          </cell>
          <cell r="E3361" t="str">
            <v>KS</v>
          </cell>
          <cell r="F3361">
            <v>17077</v>
          </cell>
        </row>
        <row r="3362">
          <cell r="A3362">
            <v>5311500</v>
          </cell>
          <cell r="B3362" t="str">
            <v>Rychlospojka...249/ST</v>
          </cell>
          <cell r="C3362">
            <v>56.47</v>
          </cell>
          <cell r="D3362">
            <v>100</v>
          </cell>
          <cell r="E3362" t="str">
            <v>KS</v>
          </cell>
          <cell r="F3362">
            <v>5647</v>
          </cell>
        </row>
        <row r="3363">
          <cell r="A3363">
            <v>5311519</v>
          </cell>
          <cell r="B3363" t="str">
            <v>Rychlospojka...249/ALU</v>
          </cell>
          <cell r="C3363">
            <v>70.95</v>
          </cell>
          <cell r="D3363">
            <v>100</v>
          </cell>
          <cell r="E3363" t="str">
            <v>KS</v>
          </cell>
          <cell r="F3363">
            <v>7095</v>
          </cell>
        </row>
        <row r="3364">
          <cell r="A3364">
            <v>5311527</v>
          </cell>
          <cell r="B3364" t="str">
            <v>Rychlospojka...249/CU</v>
          </cell>
          <cell r="C3364">
            <v>126.9</v>
          </cell>
          <cell r="D3364">
            <v>100</v>
          </cell>
          <cell r="E3364" t="str">
            <v>KS</v>
          </cell>
          <cell r="F3364">
            <v>12690</v>
          </cell>
        </row>
        <row r="3365">
          <cell r="A3365">
            <v>5311535</v>
          </cell>
          <cell r="B3365" t="str">
            <v>Rychlospojka...249/ZV</v>
          </cell>
          <cell r="C3365">
            <v>204.89</v>
          </cell>
          <cell r="D3365">
            <v>100</v>
          </cell>
          <cell r="E3365" t="str">
            <v>KS</v>
          </cell>
          <cell r="F3365">
            <v>20489</v>
          </cell>
        </row>
        <row r="3366">
          <cell r="A3366">
            <v>5311551</v>
          </cell>
          <cell r="B3366" t="str">
            <v>Rychlospojka...249/VA</v>
          </cell>
          <cell r="C3366">
            <v>97.77</v>
          </cell>
          <cell r="D3366">
            <v>100</v>
          </cell>
          <cell r="E3366" t="str">
            <v>KS</v>
          </cell>
          <cell r="F3366">
            <v>9777</v>
          </cell>
        </row>
        <row r="3367">
          <cell r="A3367">
            <v>5311713</v>
          </cell>
          <cell r="B3367" t="str">
            <v>Rychlospojka Vario...249/B-ALU</v>
          </cell>
          <cell r="C3367">
            <v>48.66</v>
          </cell>
          <cell r="D3367">
            <v>100</v>
          </cell>
          <cell r="E3367" t="str">
            <v>KS</v>
          </cell>
          <cell r="F3367">
            <v>4866</v>
          </cell>
        </row>
        <row r="3368">
          <cell r="A3368">
            <v>5312035</v>
          </cell>
          <cell r="B3368" t="str">
            <v>Křížová spojka...251</v>
          </cell>
          <cell r="C3368">
            <v>63.89</v>
          </cell>
          <cell r="D3368">
            <v>100</v>
          </cell>
          <cell r="E3368" t="str">
            <v>KS</v>
          </cell>
          <cell r="F3368">
            <v>6389</v>
          </cell>
        </row>
        <row r="3369">
          <cell r="A3369">
            <v>5312132</v>
          </cell>
          <cell r="B3369" t="str">
            <v>Křížová spojka...251/CU</v>
          </cell>
          <cell r="C3369">
            <v>169.43</v>
          </cell>
          <cell r="D3369">
            <v>100</v>
          </cell>
          <cell r="E3369" t="str">
            <v>KS</v>
          </cell>
          <cell r="F3369">
            <v>16943</v>
          </cell>
        </row>
        <row r="3370">
          <cell r="A3370">
            <v>5312310</v>
          </cell>
          <cell r="B3370" t="str">
            <v>Křížová spojka...252/8X8</v>
          </cell>
          <cell r="C3370">
            <v>120.78</v>
          </cell>
          <cell r="D3370">
            <v>100</v>
          </cell>
          <cell r="E3370" t="str">
            <v>KS</v>
          </cell>
          <cell r="F3370">
            <v>12078</v>
          </cell>
        </row>
        <row r="3371">
          <cell r="A3371">
            <v>5312345</v>
          </cell>
          <cell r="B3371" t="str">
            <v>Křížová spojka...252/8X16</v>
          </cell>
          <cell r="C3371">
            <v>148.44999999999999</v>
          </cell>
          <cell r="D3371">
            <v>100</v>
          </cell>
          <cell r="E3371" t="str">
            <v>KS</v>
          </cell>
          <cell r="F3371">
            <v>14845</v>
          </cell>
        </row>
        <row r="3372">
          <cell r="A3372">
            <v>5312418</v>
          </cell>
          <cell r="B3372" t="str">
            <v>Křížová spojka...252CU8X8</v>
          </cell>
          <cell r="C3372">
            <v>562.27</v>
          </cell>
          <cell r="D3372">
            <v>100</v>
          </cell>
          <cell r="E3372" t="str">
            <v>KS</v>
          </cell>
          <cell r="F3372">
            <v>56227</v>
          </cell>
        </row>
        <row r="3373">
          <cell r="A3373">
            <v>5312442</v>
          </cell>
          <cell r="B3373" t="str">
            <v>Křížová spojka...252CU8X16</v>
          </cell>
          <cell r="C3373">
            <v>683.41</v>
          </cell>
          <cell r="D3373">
            <v>100</v>
          </cell>
          <cell r="E3373" t="str">
            <v>KS</v>
          </cell>
          <cell r="F3373">
            <v>68341</v>
          </cell>
        </row>
        <row r="3374">
          <cell r="A3374">
            <v>5312604</v>
          </cell>
          <cell r="B3374" t="str">
            <v>Křížová spojka...253/8X8</v>
          </cell>
          <cell r="C3374">
            <v>93.96</v>
          </cell>
          <cell r="D3374">
            <v>100</v>
          </cell>
          <cell r="E3374" t="str">
            <v>KS</v>
          </cell>
          <cell r="F3374">
            <v>9396</v>
          </cell>
        </row>
        <row r="3375">
          <cell r="A3375">
            <v>5312655</v>
          </cell>
          <cell r="B3375" t="str">
            <v>Křížová spojka...252FL8-10</v>
          </cell>
          <cell r="C3375">
            <v>106.77</v>
          </cell>
          <cell r="D3375">
            <v>100</v>
          </cell>
          <cell r="E3375" t="str">
            <v>KS</v>
          </cell>
          <cell r="F3375">
            <v>10677</v>
          </cell>
        </row>
        <row r="3376">
          <cell r="A3376">
            <v>5312809</v>
          </cell>
          <cell r="B3376" t="str">
            <v>Křížová spojka...253/10X16</v>
          </cell>
          <cell r="C3376">
            <v>130.69999999999999</v>
          </cell>
          <cell r="D3376">
            <v>100</v>
          </cell>
          <cell r="E3376" t="str">
            <v>KS</v>
          </cell>
          <cell r="F3376">
            <v>13070</v>
          </cell>
        </row>
        <row r="3377">
          <cell r="A3377">
            <v>5312906</v>
          </cell>
          <cell r="B3377" t="str">
            <v>Křížová spojka...250</v>
          </cell>
          <cell r="C3377">
            <v>75.64</v>
          </cell>
          <cell r="D3377">
            <v>100</v>
          </cell>
          <cell r="E3377" t="str">
            <v>KS</v>
          </cell>
          <cell r="F3377">
            <v>7564</v>
          </cell>
        </row>
        <row r="3378">
          <cell r="A3378">
            <v>5312922</v>
          </cell>
          <cell r="B3378" t="str">
            <v>Křížová spojka...250/VA</v>
          </cell>
          <cell r="C3378">
            <v>125.24</v>
          </cell>
          <cell r="D3378">
            <v>100</v>
          </cell>
          <cell r="E3378" t="str">
            <v>KS</v>
          </cell>
          <cell r="F3378">
            <v>12524</v>
          </cell>
        </row>
        <row r="3379">
          <cell r="A3379">
            <v>5313015</v>
          </cell>
          <cell r="B3379" t="str">
            <v>Diagonální svorka...250/A FT</v>
          </cell>
          <cell r="C3379">
            <v>118.28</v>
          </cell>
          <cell r="D3379">
            <v>100</v>
          </cell>
          <cell r="E3379" t="str">
            <v>KS</v>
          </cell>
          <cell r="F3379">
            <v>11828</v>
          </cell>
        </row>
        <row r="3380">
          <cell r="A3380">
            <v>5313066</v>
          </cell>
          <cell r="B3380" t="str">
            <v>Diagonální svorka...250/A-BO</v>
          </cell>
          <cell r="C3380">
            <v>237.34</v>
          </cell>
          <cell r="D3380">
            <v>100</v>
          </cell>
          <cell r="E3380" t="str">
            <v>KS</v>
          </cell>
          <cell r="F3380">
            <v>23734</v>
          </cell>
        </row>
        <row r="3381">
          <cell r="A3381">
            <v>5314038</v>
          </cell>
          <cell r="B3381" t="str">
            <v>Křížová spojka...254/10X10</v>
          </cell>
          <cell r="C3381">
            <v>77.400000000000006</v>
          </cell>
          <cell r="D3381">
            <v>100</v>
          </cell>
          <cell r="E3381" t="str">
            <v>KS</v>
          </cell>
          <cell r="F3381">
            <v>7740</v>
          </cell>
        </row>
        <row r="3382">
          <cell r="A3382">
            <v>5314135</v>
          </cell>
          <cell r="B3382" t="str">
            <v>Křížová spojka...254/DIN</v>
          </cell>
          <cell r="C3382">
            <v>213.75</v>
          </cell>
          <cell r="D3382">
            <v>100</v>
          </cell>
          <cell r="E3382" t="str">
            <v>KS</v>
          </cell>
          <cell r="F3382">
            <v>21375</v>
          </cell>
        </row>
        <row r="3383">
          <cell r="A3383">
            <v>5314518</v>
          </cell>
          <cell r="B3383" t="str">
            <v>Křížová spojka...255/30</v>
          </cell>
          <cell r="C3383">
            <v>84.06</v>
          </cell>
          <cell r="D3383">
            <v>100</v>
          </cell>
          <cell r="E3383" t="str">
            <v>KS</v>
          </cell>
          <cell r="F3383">
            <v>8406</v>
          </cell>
        </row>
        <row r="3384">
          <cell r="A3384">
            <v>5314534</v>
          </cell>
          <cell r="B3384" t="str">
            <v>Křížová spojka...255/A</v>
          </cell>
          <cell r="C3384">
            <v>65.040000000000006</v>
          </cell>
          <cell r="D3384">
            <v>100</v>
          </cell>
          <cell r="E3384" t="str">
            <v>KS</v>
          </cell>
          <cell r="F3384">
            <v>6504</v>
          </cell>
        </row>
        <row r="3385">
          <cell r="A3385">
            <v>5314615</v>
          </cell>
          <cell r="B3385" t="str">
            <v>Křížová spojka...256/30</v>
          </cell>
          <cell r="C3385">
            <v>121.1</v>
          </cell>
          <cell r="D3385">
            <v>100</v>
          </cell>
          <cell r="E3385" t="str">
            <v>KS</v>
          </cell>
          <cell r="F3385">
            <v>12110</v>
          </cell>
        </row>
        <row r="3386">
          <cell r="A3386">
            <v>5314658</v>
          </cell>
          <cell r="B3386" t="str">
            <v>Křížová spojka...256/A-30</v>
          </cell>
          <cell r="C3386">
            <v>102.08</v>
          </cell>
          <cell r="D3386">
            <v>100</v>
          </cell>
          <cell r="E3386" t="str">
            <v>KS</v>
          </cell>
          <cell r="F3386">
            <v>10208</v>
          </cell>
        </row>
        <row r="3387">
          <cell r="A3387">
            <v>5314666</v>
          </cell>
          <cell r="B3387" t="str">
            <v>Křížová spojka...256/A-40</v>
          </cell>
          <cell r="C3387">
            <v>127.47</v>
          </cell>
          <cell r="D3387">
            <v>100</v>
          </cell>
          <cell r="E3387" t="str">
            <v>KS</v>
          </cell>
          <cell r="F3387">
            <v>12747</v>
          </cell>
        </row>
        <row r="3388">
          <cell r="A3388">
            <v>5314720</v>
          </cell>
          <cell r="B3388" t="str">
            <v>Křížová spojka...256/B-A30</v>
          </cell>
          <cell r="C3388">
            <v>205.47</v>
          </cell>
          <cell r="D3388">
            <v>100</v>
          </cell>
          <cell r="E3388" t="str">
            <v>KS</v>
          </cell>
          <cell r="F3388">
            <v>20547</v>
          </cell>
        </row>
        <row r="3389">
          <cell r="A3389">
            <v>5315506</v>
          </cell>
          <cell r="B3389" t="str">
            <v>Paralelní spojka...259/8-10</v>
          </cell>
          <cell r="C3389">
            <v>148.38999999999999</v>
          </cell>
          <cell r="D3389">
            <v>100</v>
          </cell>
          <cell r="E3389" t="str">
            <v>KS</v>
          </cell>
          <cell r="F3389">
            <v>14839</v>
          </cell>
        </row>
        <row r="3390">
          <cell r="A3390">
            <v>5315514</v>
          </cell>
          <cell r="B3390" t="str">
            <v>Paralelní svorka...259/A FT</v>
          </cell>
          <cell r="C3390">
            <v>86.74</v>
          </cell>
          <cell r="D3390">
            <v>100</v>
          </cell>
          <cell r="E3390" t="str">
            <v>KS</v>
          </cell>
          <cell r="F3390">
            <v>8674</v>
          </cell>
        </row>
        <row r="3391">
          <cell r="A3391">
            <v>5315522</v>
          </cell>
          <cell r="B3391" t="str">
            <v>Paralelní svorka...259/A VA</v>
          </cell>
          <cell r="C3391">
            <v>126.71</v>
          </cell>
          <cell r="D3391">
            <v>100</v>
          </cell>
          <cell r="E3391" t="str">
            <v>KS</v>
          </cell>
          <cell r="F3391">
            <v>12671</v>
          </cell>
        </row>
        <row r="3392">
          <cell r="A3392">
            <v>5315654</v>
          </cell>
          <cell r="B3392" t="str">
            <v>Paralelní spojka...260/8/8MS</v>
          </cell>
          <cell r="C3392">
            <v>253.97</v>
          </cell>
          <cell r="D3392">
            <v>100</v>
          </cell>
          <cell r="E3392" t="str">
            <v>KS</v>
          </cell>
          <cell r="F3392">
            <v>25397</v>
          </cell>
        </row>
        <row r="3393">
          <cell r="A3393">
            <v>5315700</v>
          </cell>
          <cell r="B3393" t="str">
            <v>Paralelní spojka...260/8X8</v>
          </cell>
          <cell r="C3393">
            <v>66.040000000000006</v>
          </cell>
          <cell r="D3393">
            <v>100</v>
          </cell>
          <cell r="E3393" t="str">
            <v>KS</v>
          </cell>
          <cell r="F3393">
            <v>6604</v>
          </cell>
        </row>
        <row r="3394">
          <cell r="A3394">
            <v>5316014</v>
          </cell>
          <cell r="B3394" t="str">
            <v>Svorka žlabu...262</v>
          </cell>
          <cell r="C3394">
            <v>92.98</v>
          </cell>
          <cell r="D3394">
            <v>100</v>
          </cell>
          <cell r="E3394" t="str">
            <v>KS</v>
          </cell>
          <cell r="F3394">
            <v>9298</v>
          </cell>
        </row>
        <row r="3395">
          <cell r="A3395">
            <v>5316154</v>
          </cell>
          <cell r="B3395" t="str">
            <v>Svorka žlabu...262/CU</v>
          </cell>
          <cell r="C3395">
            <v>252.67</v>
          </cell>
          <cell r="D3395">
            <v>100</v>
          </cell>
          <cell r="E3395" t="str">
            <v>KS</v>
          </cell>
          <cell r="F3395">
            <v>25267</v>
          </cell>
        </row>
        <row r="3396">
          <cell r="A3396">
            <v>5316170</v>
          </cell>
          <cell r="B3396" t="str">
            <v>Svorka žlabu...262/ZM</v>
          </cell>
          <cell r="C3396">
            <v>355.4</v>
          </cell>
          <cell r="D3396">
            <v>100</v>
          </cell>
          <cell r="E3396" t="str">
            <v>KS</v>
          </cell>
          <cell r="F3396">
            <v>35540</v>
          </cell>
        </row>
        <row r="3397">
          <cell r="A3397">
            <v>5316219</v>
          </cell>
          <cell r="B3397" t="str">
            <v>Svorka žlabu...262/A</v>
          </cell>
          <cell r="C3397">
            <v>97.91</v>
          </cell>
          <cell r="D3397">
            <v>100</v>
          </cell>
          <cell r="E3397" t="str">
            <v>KS</v>
          </cell>
          <cell r="F3397">
            <v>9791</v>
          </cell>
        </row>
        <row r="3398">
          <cell r="A3398">
            <v>5316251</v>
          </cell>
          <cell r="B3398" t="str">
            <v>Svorka žlabu...262/A/CU</v>
          </cell>
          <cell r="C3398">
            <v>207.6</v>
          </cell>
          <cell r="D3398">
            <v>100</v>
          </cell>
          <cell r="E3398" t="str">
            <v>KS</v>
          </cell>
          <cell r="F3398">
            <v>20760</v>
          </cell>
        </row>
        <row r="3399">
          <cell r="A3399">
            <v>5316308</v>
          </cell>
          <cell r="B3399" t="str">
            <v>Svorka žlabu...267</v>
          </cell>
          <cell r="C3399">
            <v>124.68</v>
          </cell>
          <cell r="D3399">
            <v>100</v>
          </cell>
          <cell r="E3399" t="str">
            <v>KS</v>
          </cell>
          <cell r="F3399">
            <v>12468</v>
          </cell>
        </row>
        <row r="3400">
          <cell r="A3400">
            <v>5316324</v>
          </cell>
          <cell r="B3400" t="str">
            <v>Svorka žlabu...267/VA</v>
          </cell>
          <cell r="C3400">
            <v>182.15</v>
          </cell>
          <cell r="D3400">
            <v>100</v>
          </cell>
          <cell r="E3400" t="str">
            <v>KS</v>
          </cell>
          <cell r="F3400">
            <v>18215</v>
          </cell>
        </row>
        <row r="3401">
          <cell r="A3401">
            <v>5316450</v>
          </cell>
          <cell r="B3401" t="str">
            <v>Žlabová svorka s pružinou...RK-FIX</v>
          </cell>
          <cell r="C3401">
            <v>139.88999999999999</v>
          </cell>
          <cell r="D3401">
            <v>100</v>
          </cell>
          <cell r="E3401" t="str">
            <v>KS</v>
          </cell>
          <cell r="F3401">
            <v>13989</v>
          </cell>
        </row>
        <row r="3402">
          <cell r="A3402">
            <v>5316459</v>
          </cell>
          <cell r="B3402" t="str">
            <v>Žlabová svorka s pružinou...RK-FIX/VA</v>
          </cell>
          <cell r="C3402">
            <v>177.12</v>
          </cell>
          <cell r="D3402">
            <v>100</v>
          </cell>
          <cell r="E3402" t="str">
            <v>KS</v>
          </cell>
          <cell r="F3402">
            <v>17712</v>
          </cell>
        </row>
        <row r="3403">
          <cell r="A3403">
            <v>5316468</v>
          </cell>
          <cell r="B3403" t="str">
            <v>Žlabová svorka s pružinou...RK-FIX/CU</v>
          </cell>
          <cell r="C3403">
            <v>189.02</v>
          </cell>
          <cell r="D3403">
            <v>100</v>
          </cell>
          <cell r="E3403" t="str">
            <v>KS</v>
          </cell>
          <cell r="F3403">
            <v>18902</v>
          </cell>
        </row>
        <row r="3404">
          <cell r="A3404">
            <v>5316510</v>
          </cell>
          <cell r="B3404" t="str">
            <v>Připoj. svorka sněhové ochrany...264</v>
          </cell>
          <cell r="C3404">
            <v>113.64</v>
          </cell>
          <cell r="D3404">
            <v>100</v>
          </cell>
          <cell r="E3404" t="str">
            <v>KS</v>
          </cell>
          <cell r="F3404">
            <v>11364</v>
          </cell>
        </row>
        <row r="3405">
          <cell r="A3405">
            <v>5316553</v>
          </cell>
          <cell r="B3405" t="str">
            <v>Připoj. svorka sněhové ochrany...264/CU</v>
          </cell>
          <cell r="C3405">
            <v>235.57</v>
          </cell>
          <cell r="D3405">
            <v>100</v>
          </cell>
          <cell r="E3405" t="str">
            <v>KS</v>
          </cell>
          <cell r="F3405">
            <v>23557</v>
          </cell>
        </row>
        <row r="3406">
          <cell r="A3406">
            <v>5317010</v>
          </cell>
          <cell r="B3406" t="str">
            <v>FangFix Junior...269/8/10</v>
          </cell>
          <cell r="C3406">
            <v>92.69</v>
          </cell>
          <cell r="D3406">
            <v>100</v>
          </cell>
          <cell r="E3406" t="str">
            <v>KS</v>
          </cell>
          <cell r="F3406">
            <v>9269</v>
          </cell>
        </row>
        <row r="3407">
          <cell r="A3407">
            <v>5317053</v>
          </cell>
          <cell r="B3407" t="str">
            <v>FangFix Junior...269ZN8/10</v>
          </cell>
          <cell r="C3407">
            <v>189.74</v>
          </cell>
          <cell r="D3407">
            <v>100</v>
          </cell>
          <cell r="E3407" t="str">
            <v>KS</v>
          </cell>
          <cell r="F3407">
            <v>18974</v>
          </cell>
        </row>
        <row r="3408">
          <cell r="A3408">
            <v>5317207</v>
          </cell>
          <cell r="B3408" t="str">
            <v>FangFix Junior...270/8/10</v>
          </cell>
          <cell r="C3408">
            <v>136.38999999999999</v>
          </cell>
          <cell r="D3408">
            <v>100</v>
          </cell>
          <cell r="E3408" t="str">
            <v>KS</v>
          </cell>
          <cell r="F3408">
            <v>13639</v>
          </cell>
        </row>
        <row r="3409">
          <cell r="A3409">
            <v>5317223</v>
          </cell>
          <cell r="B3409" t="str">
            <v>FangFix Junior...273/8/10</v>
          </cell>
          <cell r="C3409">
            <v>141.36000000000001</v>
          </cell>
          <cell r="D3409">
            <v>100</v>
          </cell>
          <cell r="E3409" t="str">
            <v>KS</v>
          </cell>
          <cell r="F3409">
            <v>14136</v>
          </cell>
        </row>
        <row r="3410">
          <cell r="A3410">
            <v>5317258</v>
          </cell>
          <cell r="B3410" t="str">
            <v>FangFix Junior...270CU8/10</v>
          </cell>
          <cell r="C3410">
            <v>288.12</v>
          </cell>
          <cell r="D3410">
            <v>100</v>
          </cell>
          <cell r="E3410" t="str">
            <v>KS</v>
          </cell>
          <cell r="F3410">
            <v>28812</v>
          </cell>
        </row>
        <row r="3411">
          <cell r="A3411">
            <v>5317274</v>
          </cell>
          <cell r="B3411" t="str">
            <v>FangFix Junior...273CU8/10</v>
          </cell>
          <cell r="C3411">
            <v>396.11</v>
          </cell>
          <cell r="D3411">
            <v>100</v>
          </cell>
          <cell r="E3411" t="str">
            <v>KS</v>
          </cell>
          <cell r="F3411">
            <v>39611</v>
          </cell>
        </row>
        <row r="3412">
          <cell r="A3412">
            <v>5317401</v>
          </cell>
          <cell r="B3412" t="str">
            <v>FangFix Junior...271/8/10</v>
          </cell>
          <cell r="C3412">
            <v>97.57</v>
          </cell>
          <cell r="D3412">
            <v>100</v>
          </cell>
          <cell r="E3412" t="str">
            <v>KS</v>
          </cell>
          <cell r="F3412">
            <v>9757</v>
          </cell>
        </row>
        <row r="3413">
          <cell r="A3413">
            <v>5317428</v>
          </cell>
          <cell r="B3413" t="str">
            <v>FangFix Junior...274/8/10</v>
          </cell>
          <cell r="C3413">
            <v>127.77</v>
          </cell>
          <cell r="D3413">
            <v>100</v>
          </cell>
          <cell r="E3413" t="str">
            <v>KS</v>
          </cell>
          <cell r="F3413">
            <v>12777</v>
          </cell>
        </row>
        <row r="3414">
          <cell r="A3414">
            <v>5317452</v>
          </cell>
          <cell r="B3414" t="str">
            <v>FangFix Junior...271CU8/10</v>
          </cell>
          <cell r="C3414">
            <v>185.78</v>
          </cell>
          <cell r="D3414">
            <v>100</v>
          </cell>
          <cell r="E3414" t="str">
            <v>KS</v>
          </cell>
          <cell r="F3414">
            <v>18578</v>
          </cell>
        </row>
        <row r="3415">
          <cell r="A3415">
            <v>5317479</v>
          </cell>
          <cell r="B3415" t="str">
            <v>FangFix Junior...274CU8/10</v>
          </cell>
          <cell r="C3415">
            <v>218.06</v>
          </cell>
          <cell r="D3415">
            <v>100</v>
          </cell>
          <cell r="E3415" t="str">
            <v>KS</v>
          </cell>
          <cell r="F3415">
            <v>21806</v>
          </cell>
        </row>
        <row r="3416">
          <cell r="A3416">
            <v>5318084</v>
          </cell>
          <cell r="B3416" t="str">
            <v>Svorka...272/8MM</v>
          </cell>
          <cell r="C3416">
            <v>286.12</v>
          </cell>
          <cell r="D3416">
            <v>100</v>
          </cell>
          <cell r="E3416" t="str">
            <v>KS</v>
          </cell>
          <cell r="F3416">
            <v>28612</v>
          </cell>
        </row>
        <row r="3417">
          <cell r="A3417">
            <v>5318149</v>
          </cell>
          <cell r="B3417" t="str">
            <v>Svorka...272/14MM</v>
          </cell>
          <cell r="C3417">
            <v>310.67</v>
          </cell>
          <cell r="D3417">
            <v>100</v>
          </cell>
          <cell r="E3417" t="str">
            <v>KS</v>
          </cell>
          <cell r="F3417">
            <v>31067</v>
          </cell>
        </row>
        <row r="3418">
          <cell r="A3418">
            <v>5320011</v>
          </cell>
          <cell r="B3418" t="str">
            <v>Koncový díl...280/8/10</v>
          </cell>
          <cell r="C3418">
            <v>42.6</v>
          </cell>
          <cell r="D3418">
            <v>100</v>
          </cell>
          <cell r="E3418" t="str">
            <v>KS</v>
          </cell>
          <cell r="F3418">
            <v>4260</v>
          </cell>
        </row>
        <row r="3419">
          <cell r="A3419">
            <v>5320054</v>
          </cell>
          <cell r="B3419" t="str">
            <v>Koncový díl...280ZN8/10</v>
          </cell>
          <cell r="C3419">
            <v>107.52</v>
          </cell>
          <cell r="D3419">
            <v>100</v>
          </cell>
          <cell r="E3419" t="str">
            <v>KS</v>
          </cell>
          <cell r="F3419">
            <v>10752</v>
          </cell>
        </row>
        <row r="3420">
          <cell r="A3420">
            <v>5320690</v>
          </cell>
          <cell r="B3420" t="str">
            <v>Připojovací jazýček...287/CU</v>
          </cell>
          <cell r="C3420">
            <v>57.6</v>
          </cell>
          <cell r="D3420">
            <v>100</v>
          </cell>
          <cell r="E3420" t="str">
            <v>KS</v>
          </cell>
          <cell r="F3420">
            <v>5760</v>
          </cell>
        </row>
        <row r="3421">
          <cell r="A3421">
            <v>5320704</v>
          </cell>
          <cell r="B3421" t="str">
            <v>Připojovací jazýček...287</v>
          </cell>
          <cell r="C3421">
            <v>21.36</v>
          </cell>
          <cell r="D3421">
            <v>100</v>
          </cell>
          <cell r="E3421" t="str">
            <v>KS</v>
          </cell>
          <cell r="F3421">
            <v>2136</v>
          </cell>
        </row>
        <row r="3422">
          <cell r="A3422">
            <v>5320712</v>
          </cell>
          <cell r="B3422" t="str">
            <v>Překlenovací třmen...288</v>
          </cell>
          <cell r="C3422">
            <v>31.94</v>
          </cell>
          <cell r="D3422">
            <v>100</v>
          </cell>
          <cell r="E3422" t="str">
            <v>KS</v>
          </cell>
          <cell r="F3422">
            <v>3194</v>
          </cell>
        </row>
        <row r="3423">
          <cell r="A3423">
            <v>5325307</v>
          </cell>
          <cell r="B3423" t="str">
            <v>Patka svorky...319/8</v>
          </cell>
          <cell r="C3423">
            <v>110.83</v>
          </cell>
          <cell r="D3423">
            <v>100</v>
          </cell>
          <cell r="E3423" t="str">
            <v>KS</v>
          </cell>
          <cell r="F3423">
            <v>11083</v>
          </cell>
        </row>
        <row r="3424">
          <cell r="A3424">
            <v>5325315</v>
          </cell>
          <cell r="B3424" t="str">
            <v>Patka svorky...319/10</v>
          </cell>
          <cell r="C3424">
            <v>116.34</v>
          </cell>
          <cell r="D3424">
            <v>100</v>
          </cell>
          <cell r="E3424" t="str">
            <v>KS</v>
          </cell>
          <cell r="F3424">
            <v>11634</v>
          </cell>
        </row>
        <row r="3425">
          <cell r="A3425">
            <v>5326303</v>
          </cell>
          <cell r="B3425" t="str">
            <v>Svorkovnice...324/S</v>
          </cell>
          <cell r="C3425">
            <v>45.33</v>
          </cell>
          <cell r="D3425">
            <v>100</v>
          </cell>
          <cell r="E3425" t="str">
            <v>KS</v>
          </cell>
          <cell r="F3425">
            <v>4533</v>
          </cell>
        </row>
        <row r="3426">
          <cell r="A3426">
            <v>5326311</v>
          </cell>
          <cell r="B3426" t="str">
            <v>Svorkovnice...324/S-VA</v>
          </cell>
          <cell r="C3426">
            <v>61.02</v>
          </cell>
          <cell r="D3426">
            <v>100</v>
          </cell>
          <cell r="E3426" t="str">
            <v>KS</v>
          </cell>
          <cell r="F3426">
            <v>6102</v>
          </cell>
        </row>
        <row r="3427">
          <cell r="A3427">
            <v>5326338</v>
          </cell>
          <cell r="B3427" t="str">
            <v>Svorkovnice...324/S-CU</v>
          </cell>
          <cell r="C3427">
            <v>80.349999999999994</v>
          </cell>
          <cell r="D3427">
            <v>100</v>
          </cell>
          <cell r="E3427" t="str">
            <v>KS</v>
          </cell>
          <cell r="F3427">
            <v>8035</v>
          </cell>
        </row>
        <row r="3428">
          <cell r="A3428">
            <v>5327075</v>
          </cell>
          <cell r="B3428" t="str">
            <v>Upevňovací spona...325/70</v>
          </cell>
          <cell r="C3428">
            <v>140.35</v>
          </cell>
          <cell r="D3428">
            <v>100</v>
          </cell>
          <cell r="E3428" t="str">
            <v>KS</v>
          </cell>
          <cell r="F3428">
            <v>14035</v>
          </cell>
        </row>
        <row r="3429">
          <cell r="A3429">
            <v>5327083</v>
          </cell>
          <cell r="B3429" t="str">
            <v>Upevňovací spona...325/80</v>
          </cell>
          <cell r="C3429">
            <v>146.08000000000001</v>
          </cell>
          <cell r="D3429">
            <v>100</v>
          </cell>
          <cell r="E3429" t="str">
            <v>KS</v>
          </cell>
          <cell r="F3429">
            <v>14608</v>
          </cell>
        </row>
        <row r="3430">
          <cell r="A3430">
            <v>5327105</v>
          </cell>
          <cell r="B3430" t="str">
            <v>Upevňovací spona...325/100</v>
          </cell>
          <cell r="C3430">
            <v>160.51</v>
          </cell>
          <cell r="D3430">
            <v>100</v>
          </cell>
          <cell r="E3430" t="str">
            <v>KS</v>
          </cell>
          <cell r="F3430">
            <v>16051</v>
          </cell>
        </row>
        <row r="3431">
          <cell r="A3431">
            <v>5328209</v>
          </cell>
          <cell r="B3431" t="str">
            <v>Spojka...237/N</v>
          </cell>
          <cell r="C3431">
            <v>104.43</v>
          </cell>
          <cell r="D3431">
            <v>100</v>
          </cell>
          <cell r="E3431" t="str">
            <v>KS</v>
          </cell>
          <cell r="F3431">
            <v>10443</v>
          </cell>
        </row>
        <row r="3432">
          <cell r="A3432">
            <v>5328284</v>
          </cell>
          <cell r="B3432" t="str">
            <v>Spojka...237/N-CU</v>
          </cell>
          <cell r="C3432">
            <v>209.84</v>
          </cell>
          <cell r="D3432">
            <v>100</v>
          </cell>
          <cell r="E3432" t="str">
            <v>KS</v>
          </cell>
          <cell r="F3432">
            <v>20984</v>
          </cell>
        </row>
        <row r="3433">
          <cell r="A3433">
            <v>5329078</v>
          </cell>
          <cell r="B3433" t="str">
            <v>Spojka...239</v>
          </cell>
          <cell r="C3433">
            <v>80.489999999999995</v>
          </cell>
          <cell r="D3433">
            <v>100</v>
          </cell>
          <cell r="E3433" t="str">
            <v>KS</v>
          </cell>
          <cell r="F3433">
            <v>8049</v>
          </cell>
        </row>
        <row r="3434">
          <cell r="A3434">
            <v>5331013</v>
          </cell>
          <cell r="B3434" t="str">
            <v>Překlenovací lano...853</v>
          </cell>
          <cell r="C3434">
            <v>250.46</v>
          </cell>
          <cell r="D3434">
            <v>100</v>
          </cell>
          <cell r="E3434" t="str">
            <v>KS</v>
          </cell>
          <cell r="F3434">
            <v>25046</v>
          </cell>
        </row>
        <row r="3435">
          <cell r="A3435">
            <v>5331501</v>
          </cell>
          <cell r="B3435" t="str">
            <v>Přípojovací a prodlužovací pás...856</v>
          </cell>
          <cell r="C3435">
            <v>206.08</v>
          </cell>
          <cell r="D3435">
            <v>100</v>
          </cell>
          <cell r="E3435" t="str">
            <v>KS</v>
          </cell>
          <cell r="F3435">
            <v>20608</v>
          </cell>
        </row>
        <row r="3436">
          <cell r="A3436">
            <v>5334934</v>
          </cell>
          <cell r="B3436" t="str">
            <v>Koncový díl...5011/VA10</v>
          </cell>
          <cell r="C3436">
            <v>78.02</v>
          </cell>
          <cell r="D3436">
            <v>100</v>
          </cell>
          <cell r="E3436" t="str">
            <v>KS</v>
          </cell>
          <cell r="F3436">
            <v>7802</v>
          </cell>
        </row>
        <row r="3437">
          <cell r="A3437">
            <v>5334942</v>
          </cell>
          <cell r="B3437" t="str">
            <v>Koncový díl...5011/VA12</v>
          </cell>
          <cell r="C3437">
            <v>61.91</v>
          </cell>
          <cell r="D3437">
            <v>100</v>
          </cell>
          <cell r="E3437" t="str">
            <v>KS</v>
          </cell>
          <cell r="F3437">
            <v>6191</v>
          </cell>
        </row>
        <row r="3438">
          <cell r="A3438">
            <v>5335140</v>
          </cell>
          <cell r="B3438" t="str">
            <v>Rozpojovací díl...223/O-DIN</v>
          </cell>
          <cell r="C3438">
            <v>78.58</v>
          </cell>
          <cell r="D3438">
            <v>100</v>
          </cell>
          <cell r="E3438" t="str">
            <v>KS</v>
          </cell>
          <cell r="F3438">
            <v>7858</v>
          </cell>
        </row>
        <row r="3439">
          <cell r="A3439">
            <v>5335167</v>
          </cell>
          <cell r="B3439" t="str">
            <v>Rozpojovací díl...223/O-MS</v>
          </cell>
          <cell r="C3439">
            <v>158.11000000000001</v>
          </cell>
          <cell r="D3439">
            <v>100</v>
          </cell>
          <cell r="E3439" t="str">
            <v>KS</v>
          </cell>
          <cell r="F3439">
            <v>15811</v>
          </cell>
        </row>
        <row r="3440">
          <cell r="A3440">
            <v>5335205</v>
          </cell>
          <cell r="B3440" t="str">
            <v>Rozpojovací díl...223/DIN</v>
          </cell>
          <cell r="C3440">
            <v>78.58</v>
          </cell>
          <cell r="D3440">
            <v>100</v>
          </cell>
          <cell r="E3440" t="str">
            <v>KS</v>
          </cell>
          <cell r="F3440">
            <v>7858</v>
          </cell>
        </row>
        <row r="3441">
          <cell r="A3441">
            <v>5335256</v>
          </cell>
          <cell r="B3441" t="str">
            <v>Rozpojovací díl...223MS-DIN</v>
          </cell>
          <cell r="C3441">
            <v>120.17</v>
          </cell>
          <cell r="D3441">
            <v>100</v>
          </cell>
          <cell r="E3441" t="str">
            <v>KS</v>
          </cell>
          <cell r="F3441">
            <v>12017</v>
          </cell>
        </row>
        <row r="3442">
          <cell r="A3442">
            <v>5336007</v>
          </cell>
          <cell r="B3442" t="str">
            <v>Rozpojovací díl...226</v>
          </cell>
          <cell r="C3442">
            <v>117.76</v>
          </cell>
          <cell r="D3442">
            <v>100</v>
          </cell>
          <cell r="E3442" t="str">
            <v>KS</v>
          </cell>
          <cell r="F3442">
            <v>11776</v>
          </cell>
        </row>
        <row r="3443">
          <cell r="A3443">
            <v>5336023</v>
          </cell>
          <cell r="B3443" t="str">
            <v>Rozpojovací díl...226/CU</v>
          </cell>
          <cell r="C3443">
            <v>168.27</v>
          </cell>
          <cell r="D3443">
            <v>100</v>
          </cell>
          <cell r="E3443" t="str">
            <v>KS</v>
          </cell>
          <cell r="F3443">
            <v>16827</v>
          </cell>
        </row>
        <row r="3444">
          <cell r="A3444">
            <v>5336058</v>
          </cell>
          <cell r="B3444" t="str">
            <v>Rozpojovací díl...226/VA</v>
          </cell>
          <cell r="C3444">
            <v>110.56</v>
          </cell>
          <cell r="D3444">
            <v>100</v>
          </cell>
          <cell r="E3444" t="str">
            <v>KS</v>
          </cell>
          <cell r="F3444">
            <v>11056</v>
          </cell>
        </row>
        <row r="3445">
          <cell r="A3445">
            <v>5336074</v>
          </cell>
          <cell r="B3445" t="str">
            <v>Rozpojovací díl...226/ZV-VA</v>
          </cell>
          <cell r="C3445">
            <v>284.83999999999997</v>
          </cell>
          <cell r="D3445">
            <v>100</v>
          </cell>
          <cell r="E3445" t="str">
            <v>KS</v>
          </cell>
          <cell r="F3445">
            <v>28484</v>
          </cell>
        </row>
        <row r="3446">
          <cell r="A3446">
            <v>5336090</v>
          </cell>
          <cell r="B3446" t="str">
            <v>Rozpojovací díl...226/ZV-CU</v>
          </cell>
          <cell r="C3446">
            <v>334.03</v>
          </cell>
          <cell r="D3446">
            <v>100</v>
          </cell>
          <cell r="E3446" t="str">
            <v>KS</v>
          </cell>
          <cell r="F3446">
            <v>33403</v>
          </cell>
        </row>
        <row r="3447">
          <cell r="A3447">
            <v>5336309</v>
          </cell>
          <cell r="B3447" t="str">
            <v>Rozpojovací díl...233</v>
          </cell>
          <cell r="C3447">
            <v>112.61</v>
          </cell>
          <cell r="D3447">
            <v>100</v>
          </cell>
          <cell r="E3447" t="str">
            <v>KS</v>
          </cell>
          <cell r="F3447">
            <v>11261</v>
          </cell>
        </row>
        <row r="3448">
          <cell r="A3448">
            <v>5336341</v>
          </cell>
          <cell r="B3448" t="str">
            <v>Rozpojovací díl...233/VA</v>
          </cell>
          <cell r="C3448">
            <v>115.88</v>
          </cell>
          <cell r="D3448">
            <v>100</v>
          </cell>
          <cell r="E3448" t="str">
            <v>KS</v>
          </cell>
          <cell r="F3448">
            <v>11588</v>
          </cell>
        </row>
        <row r="3449">
          <cell r="A3449">
            <v>5336376</v>
          </cell>
          <cell r="B3449" t="str">
            <v>Rozpojovací díl...233/ZV</v>
          </cell>
          <cell r="C3449">
            <v>278.39</v>
          </cell>
          <cell r="D3449">
            <v>100</v>
          </cell>
          <cell r="E3449" t="str">
            <v>KS</v>
          </cell>
          <cell r="F3449">
            <v>27839</v>
          </cell>
        </row>
        <row r="3450">
          <cell r="A3450">
            <v>5336457</v>
          </cell>
          <cell r="B3450" t="str">
            <v>Rozpojovací díl...233/A</v>
          </cell>
          <cell r="C3450">
            <v>123.54</v>
          </cell>
          <cell r="D3450">
            <v>100</v>
          </cell>
          <cell r="E3450" t="str">
            <v>KS</v>
          </cell>
          <cell r="F3450">
            <v>12354</v>
          </cell>
        </row>
        <row r="3451">
          <cell r="A3451">
            <v>5336503</v>
          </cell>
          <cell r="B3451" t="str">
            <v>Rozpojovací díl...233/A-ZV</v>
          </cell>
          <cell r="C3451">
            <v>272.89</v>
          </cell>
          <cell r="D3451">
            <v>100</v>
          </cell>
          <cell r="E3451" t="str">
            <v>KS</v>
          </cell>
          <cell r="F3451">
            <v>27289</v>
          </cell>
        </row>
        <row r="3452">
          <cell r="A3452">
            <v>5340012</v>
          </cell>
          <cell r="B3452" t="str">
            <v>Rozpojovací svorka...292</v>
          </cell>
          <cell r="C3452">
            <v>167.83</v>
          </cell>
          <cell r="D3452">
            <v>100</v>
          </cell>
          <cell r="E3452" t="str">
            <v>KS</v>
          </cell>
          <cell r="F3452">
            <v>16783</v>
          </cell>
        </row>
        <row r="3453">
          <cell r="A3453">
            <v>5350085</v>
          </cell>
          <cell r="B3453" t="str">
            <v>Okapová příchytka...301/80</v>
          </cell>
          <cell r="C3453">
            <v>75.760000000000005</v>
          </cell>
          <cell r="D3453">
            <v>100</v>
          </cell>
          <cell r="E3453" t="str">
            <v>KS</v>
          </cell>
          <cell r="F3453">
            <v>7576</v>
          </cell>
        </row>
        <row r="3454">
          <cell r="A3454">
            <v>5350093</v>
          </cell>
          <cell r="B3454" t="str">
            <v>Okapová příchytka...301/90</v>
          </cell>
          <cell r="C3454">
            <v>62.84</v>
          </cell>
          <cell r="D3454">
            <v>100</v>
          </cell>
          <cell r="E3454" t="str">
            <v>KS</v>
          </cell>
          <cell r="F3454">
            <v>6284</v>
          </cell>
        </row>
        <row r="3455">
          <cell r="A3455">
            <v>5350107</v>
          </cell>
          <cell r="B3455" t="str">
            <v>Okapová příchytka...301/100</v>
          </cell>
          <cell r="C3455">
            <v>74.14</v>
          </cell>
          <cell r="D3455">
            <v>100</v>
          </cell>
          <cell r="E3455" t="str">
            <v>KS</v>
          </cell>
          <cell r="F3455">
            <v>7414</v>
          </cell>
        </row>
        <row r="3456">
          <cell r="A3456">
            <v>5350115</v>
          </cell>
          <cell r="B3456" t="str">
            <v>Okapová příchytka...301/110</v>
          </cell>
          <cell r="C3456">
            <v>82.4</v>
          </cell>
          <cell r="D3456">
            <v>100</v>
          </cell>
          <cell r="E3456" t="str">
            <v>KS</v>
          </cell>
          <cell r="F3456">
            <v>8240</v>
          </cell>
        </row>
        <row r="3457">
          <cell r="A3457">
            <v>5350123</v>
          </cell>
          <cell r="B3457" t="str">
            <v>Okapová příchytka...301/120</v>
          </cell>
          <cell r="C3457">
            <v>81.38</v>
          </cell>
          <cell r="D3457">
            <v>100</v>
          </cell>
          <cell r="E3457" t="str">
            <v>KS</v>
          </cell>
          <cell r="F3457">
            <v>8138</v>
          </cell>
        </row>
        <row r="3458">
          <cell r="A3458">
            <v>5350689</v>
          </cell>
          <cell r="B3458" t="str">
            <v>Okapová příchytka...301/CU80</v>
          </cell>
          <cell r="C3458">
            <v>218.49</v>
          </cell>
          <cell r="D3458">
            <v>100</v>
          </cell>
          <cell r="E3458" t="str">
            <v>KS</v>
          </cell>
          <cell r="F3458">
            <v>21849</v>
          </cell>
        </row>
        <row r="3459">
          <cell r="A3459">
            <v>5350697</v>
          </cell>
          <cell r="B3459" t="str">
            <v>Okapová příchytka...301/CU90</v>
          </cell>
          <cell r="C3459">
            <v>251</v>
          </cell>
          <cell r="D3459">
            <v>100</v>
          </cell>
          <cell r="E3459" t="str">
            <v>KS</v>
          </cell>
          <cell r="F3459">
            <v>25100</v>
          </cell>
        </row>
        <row r="3460">
          <cell r="A3460">
            <v>5350700</v>
          </cell>
          <cell r="B3460" t="str">
            <v>Okapová příchytka...301/CU100</v>
          </cell>
          <cell r="C3460">
            <v>225.62</v>
          </cell>
          <cell r="D3460">
            <v>100</v>
          </cell>
          <cell r="E3460" t="str">
            <v>KS</v>
          </cell>
          <cell r="F3460">
            <v>22562</v>
          </cell>
        </row>
        <row r="3461">
          <cell r="A3461">
            <v>5350719</v>
          </cell>
          <cell r="B3461" t="str">
            <v>Okapová příchytka...301/CU110</v>
          </cell>
          <cell r="C3461">
            <v>310.64</v>
          </cell>
          <cell r="D3461">
            <v>100</v>
          </cell>
          <cell r="E3461" t="str">
            <v>KS</v>
          </cell>
          <cell r="F3461">
            <v>31064</v>
          </cell>
        </row>
        <row r="3462">
          <cell r="A3462">
            <v>5350727</v>
          </cell>
          <cell r="B3462" t="str">
            <v>Okapová příchytka...301/CU120</v>
          </cell>
          <cell r="C3462">
            <v>310.17</v>
          </cell>
          <cell r="D3462">
            <v>100</v>
          </cell>
          <cell r="E3462" t="str">
            <v>KS</v>
          </cell>
          <cell r="F3462">
            <v>31017</v>
          </cell>
        </row>
        <row r="3463">
          <cell r="A3463">
            <v>5350867</v>
          </cell>
          <cell r="B3463" t="str">
            <v>Okapová příchytka...301/V</v>
          </cell>
          <cell r="C3463">
            <v>39.36</v>
          </cell>
          <cell r="D3463">
            <v>100</v>
          </cell>
          <cell r="E3463" t="str">
            <v>KS</v>
          </cell>
          <cell r="F3463">
            <v>3936</v>
          </cell>
        </row>
        <row r="3464">
          <cell r="A3464">
            <v>5350883</v>
          </cell>
          <cell r="B3464" t="str">
            <v>Okapová příchytka...301/V-CU</v>
          </cell>
          <cell r="C3464">
            <v>122.43</v>
          </cell>
          <cell r="D3464">
            <v>100</v>
          </cell>
          <cell r="E3464" t="str">
            <v>KS</v>
          </cell>
          <cell r="F3464">
            <v>12243</v>
          </cell>
        </row>
        <row r="3465">
          <cell r="A3465">
            <v>5350905</v>
          </cell>
          <cell r="B3465" t="str">
            <v>Okapová příchytka...301/V-VA</v>
          </cell>
          <cell r="C3465">
            <v>77.55</v>
          </cell>
          <cell r="D3465">
            <v>100</v>
          </cell>
          <cell r="E3465" t="str">
            <v>KS</v>
          </cell>
          <cell r="F3465">
            <v>7755</v>
          </cell>
        </row>
        <row r="3466">
          <cell r="A3466">
            <v>5351057</v>
          </cell>
          <cell r="B3466" t="str">
            <v>Okapová příchytka...301/S</v>
          </cell>
          <cell r="C3466">
            <v>55.51</v>
          </cell>
          <cell r="D3466">
            <v>100</v>
          </cell>
          <cell r="E3466" t="str">
            <v>KS</v>
          </cell>
          <cell r="F3466">
            <v>5551</v>
          </cell>
        </row>
        <row r="3467">
          <cell r="A3467">
            <v>5351073</v>
          </cell>
          <cell r="B3467" t="str">
            <v>Okapová příchytka...301/S</v>
          </cell>
          <cell r="C3467">
            <v>50.4</v>
          </cell>
          <cell r="D3467">
            <v>100</v>
          </cell>
          <cell r="E3467" t="str">
            <v>KS</v>
          </cell>
          <cell r="F3467">
            <v>5040</v>
          </cell>
        </row>
        <row r="3468">
          <cell r="A3468">
            <v>5351359</v>
          </cell>
          <cell r="B3468" t="str">
            <v>Okapová příchytka...301/S-AL</v>
          </cell>
          <cell r="C3468">
            <v>84.56</v>
          </cell>
          <cell r="D3468">
            <v>100</v>
          </cell>
          <cell r="E3468" t="str">
            <v>KS</v>
          </cell>
          <cell r="F3468">
            <v>8456</v>
          </cell>
        </row>
        <row r="3469">
          <cell r="A3469">
            <v>5351456</v>
          </cell>
          <cell r="B3469" t="str">
            <v>Okapová příchytka...301/S-CU</v>
          </cell>
          <cell r="C3469">
            <v>110.35</v>
          </cell>
          <cell r="D3469">
            <v>100</v>
          </cell>
          <cell r="E3469" t="str">
            <v>KS</v>
          </cell>
          <cell r="F3469">
            <v>11035</v>
          </cell>
        </row>
        <row r="3470">
          <cell r="A3470">
            <v>5351472</v>
          </cell>
          <cell r="B3470" t="str">
            <v>Okapová příchytka...301/S-CU</v>
          </cell>
          <cell r="C3470">
            <v>123.02</v>
          </cell>
          <cell r="D3470">
            <v>100</v>
          </cell>
          <cell r="E3470" t="str">
            <v>KS</v>
          </cell>
          <cell r="F3470">
            <v>12302</v>
          </cell>
        </row>
        <row r="3471">
          <cell r="A3471">
            <v>5400155</v>
          </cell>
          <cell r="B3471" t="str">
            <v>Jímací tyč...101/A1500</v>
          </cell>
          <cell r="C3471">
            <v>468.41</v>
          </cell>
          <cell r="D3471">
            <v>100</v>
          </cell>
          <cell r="E3471" t="str">
            <v>KS</v>
          </cell>
          <cell r="F3471">
            <v>46841</v>
          </cell>
        </row>
        <row r="3472">
          <cell r="A3472">
            <v>5400627</v>
          </cell>
          <cell r="B3472" t="str">
            <v>Jímací tyč...101/A-CU</v>
          </cell>
          <cell r="C3472">
            <v>1805.89</v>
          </cell>
          <cell r="D3472">
            <v>100</v>
          </cell>
          <cell r="E3472" t="str">
            <v>KS</v>
          </cell>
          <cell r="F3472">
            <v>180589</v>
          </cell>
        </row>
        <row r="3473">
          <cell r="A3473">
            <v>5401771</v>
          </cell>
          <cell r="B3473" t="str">
            <v>Jímací tyč...101/ALU</v>
          </cell>
          <cell r="C3473">
            <v>402.44</v>
          </cell>
          <cell r="D3473">
            <v>100</v>
          </cell>
          <cell r="E3473" t="str">
            <v>KS</v>
          </cell>
          <cell r="F3473">
            <v>40244</v>
          </cell>
        </row>
        <row r="3474">
          <cell r="A3474">
            <v>5401801</v>
          </cell>
          <cell r="B3474" t="str">
            <v>Jímací tyč...101/ALU</v>
          </cell>
          <cell r="C3474">
            <v>441.44</v>
          </cell>
          <cell r="D3474">
            <v>100</v>
          </cell>
          <cell r="E3474" t="str">
            <v>KS</v>
          </cell>
          <cell r="F3474">
            <v>44144</v>
          </cell>
        </row>
        <row r="3475">
          <cell r="A3475">
            <v>5401836</v>
          </cell>
          <cell r="B3475" t="str">
            <v>Jímací tyč...101/ALU</v>
          </cell>
          <cell r="C3475">
            <v>567.55999999999995</v>
          </cell>
          <cell r="D3475">
            <v>100</v>
          </cell>
          <cell r="E3475" t="str">
            <v>KS</v>
          </cell>
          <cell r="F3475">
            <v>56756</v>
          </cell>
        </row>
        <row r="3476">
          <cell r="A3476">
            <v>5401852</v>
          </cell>
          <cell r="B3476" t="str">
            <v>Jímací tyč...101/ALU</v>
          </cell>
          <cell r="C3476">
            <v>778.2</v>
          </cell>
          <cell r="D3476">
            <v>100</v>
          </cell>
          <cell r="E3476" t="str">
            <v>KS</v>
          </cell>
          <cell r="F3476">
            <v>77820</v>
          </cell>
        </row>
        <row r="3477">
          <cell r="A3477">
            <v>5401879</v>
          </cell>
          <cell r="B3477" t="str">
            <v>Jímací tyč...101/ALU</v>
          </cell>
          <cell r="C3477">
            <v>1582.63</v>
          </cell>
          <cell r="D3477">
            <v>100</v>
          </cell>
          <cell r="E3477" t="str">
            <v>KS</v>
          </cell>
          <cell r="F3477">
            <v>158263</v>
          </cell>
        </row>
        <row r="3478">
          <cell r="A3478">
            <v>5401970</v>
          </cell>
          <cell r="B3478" t="str">
            <v>Jímací tyč...101/J1000</v>
          </cell>
          <cell r="C3478">
            <v>128.41999999999999</v>
          </cell>
          <cell r="D3478">
            <v>100</v>
          </cell>
          <cell r="E3478" t="str">
            <v>KS</v>
          </cell>
          <cell r="F3478">
            <v>12842</v>
          </cell>
        </row>
        <row r="3479">
          <cell r="A3479">
            <v>5401980</v>
          </cell>
          <cell r="B3479" t="str">
            <v>Jímací tyč...101VL1500</v>
          </cell>
          <cell r="C3479">
            <v>405.89</v>
          </cell>
          <cell r="D3479">
            <v>100</v>
          </cell>
          <cell r="E3479" t="str">
            <v>KS</v>
          </cell>
          <cell r="F3479">
            <v>40589</v>
          </cell>
        </row>
        <row r="3480">
          <cell r="A3480">
            <v>5401983</v>
          </cell>
          <cell r="B3480" t="str">
            <v>Jímací tyč...101VL2000</v>
          </cell>
          <cell r="C3480">
            <v>382.04</v>
          </cell>
          <cell r="D3480">
            <v>100</v>
          </cell>
          <cell r="E3480" t="str">
            <v>KS</v>
          </cell>
          <cell r="F3480">
            <v>38204</v>
          </cell>
        </row>
        <row r="3481">
          <cell r="A3481">
            <v>5401986</v>
          </cell>
          <cell r="B3481" t="str">
            <v>Jímací tyč...101VL2500</v>
          </cell>
          <cell r="C3481">
            <v>486.4</v>
          </cell>
          <cell r="D3481">
            <v>100</v>
          </cell>
          <cell r="E3481" t="str">
            <v>KS</v>
          </cell>
          <cell r="F3481">
            <v>48640</v>
          </cell>
        </row>
        <row r="3482">
          <cell r="A3482">
            <v>5401989</v>
          </cell>
          <cell r="B3482" t="str">
            <v>Jímací tyč...101VL3000</v>
          </cell>
          <cell r="C3482">
            <v>544.87</v>
          </cell>
          <cell r="D3482">
            <v>100</v>
          </cell>
          <cell r="E3482" t="str">
            <v>KS</v>
          </cell>
          <cell r="F3482">
            <v>54487</v>
          </cell>
        </row>
        <row r="3483">
          <cell r="A3483">
            <v>5401993</v>
          </cell>
          <cell r="B3483" t="str">
            <v>Trubková jímací tyč...101VL3500</v>
          </cell>
          <cell r="C3483">
            <v>786.56</v>
          </cell>
          <cell r="D3483">
            <v>100</v>
          </cell>
          <cell r="E3483" t="str">
            <v>KS</v>
          </cell>
          <cell r="F3483">
            <v>78656</v>
          </cell>
        </row>
        <row r="3484">
          <cell r="A3484">
            <v>5401995</v>
          </cell>
          <cell r="B3484" t="str">
            <v>Trubková jímací tyč...101VL4000</v>
          </cell>
          <cell r="C3484">
            <v>775.11</v>
          </cell>
          <cell r="D3484">
            <v>100</v>
          </cell>
          <cell r="E3484" t="str">
            <v>KS</v>
          </cell>
          <cell r="F3484">
            <v>77511</v>
          </cell>
        </row>
        <row r="3485">
          <cell r="A3485">
            <v>5402107</v>
          </cell>
          <cell r="B3485" t="str">
            <v>Jímací tyč...101/G1000</v>
          </cell>
          <cell r="C3485">
            <v>490.63</v>
          </cell>
          <cell r="D3485">
            <v>100</v>
          </cell>
          <cell r="E3485" t="str">
            <v>KS</v>
          </cell>
          <cell r="F3485">
            <v>49063</v>
          </cell>
        </row>
        <row r="3486">
          <cell r="A3486">
            <v>5402158</v>
          </cell>
          <cell r="B3486" t="str">
            <v>Jímací tyč...101/G1500</v>
          </cell>
          <cell r="C3486">
            <v>567.13</v>
          </cell>
          <cell r="D3486">
            <v>100</v>
          </cell>
          <cell r="E3486" t="str">
            <v>KS</v>
          </cell>
          <cell r="F3486">
            <v>56713</v>
          </cell>
        </row>
        <row r="3487">
          <cell r="A3487">
            <v>5402808</v>
          </cell>
          <cell r="B3487" t="str">
            <v>Jímací tyč...101A-L100</v>
          </cell>
          <cell r="C3487">
            <v>638.38</v>
          </cell>
          <cell r="D3487">
            <v>100</v>
          </cell>
          <cell r="E3487" t="str">
            <v>KS</v>
          </cell>
          <cell r="F3487">
            <v>63838</v>
          </cell>
        </row>
        <row r="3488">
          <cell r="A3488">
            <v>5402859</v>
          </cell>
          <cell r="B3488" t="str">
            <v>Jímací tyč...101A-L150</v>
          </cell>
          <cell r="C3488">
            <v>669.99</v>
          </cell>
          <cell r="D3488">
            <v>100</v>
          </cell>
          <cell r="E3488" t="str">
            <v>KS</v>
          </cell>
          <cell r="F3488">
            <v>66999</v>
          </cell>
        </row>
        <row r="3489">
          <cell r="A3489">
            <v>5402864</v>
          </cell>
          <cell r="B3489" t="str">
            <v>Jímací tyč...101 3B-40</v>
          </cell>
          <cell r="C3489">
            <v>4905</v>
          </cell>
          <cell r="D3489">
            <v>1</v>
          </cell>
          <cell r="E3489" t="str">
            <v>KS</v>
          </cell>
          <cell r="F3489">
            <v>4905</v>
          </cell>
        </row>
        <row r="3490">
          <cell r="A3490">
            <v>5402868</v>
          </cell>
          <cell r="B3490" t="str">
            <v>101 3B-50...101 3B-50</v>
          </cell>
          <cell r="C3490">
            <v>6627</v>
          </cell>
          <cell r="D3490">
            <v>1</v>
          </cell>
          <cell r="E3490" t="str">
            <v>KS</v>
          </cell>
          <cell r="F3490">
            <v>6627</v>
          </cell>
        </row>
        <row r="3491">
          <cell r="A3491">
            <v>5402870</v>
          </cell>
          <cell r="B3491" t="str">
            <v>....101 3B-55</v>
          </cell>
          <cell r="C3491">
            <v>7188</v>
          </cell>
          <cell r="D3491">
            <v>1</v>
          </cell>
          <cell r="E3491" t="str">
            <v>KS</v>
          </cell>
          <cell r="F3491">
            <v>7188</v>
          </cell>
        </row>
        <row r="3492">
          <cell r="A3492">
            <v>5402872</v>
          </cell>
          <cell r="B3492" t="str">
            <v>Jímací tyč...101 3B-60</v>
          </cell>
          <cell r="C3492">
            <v>7610</v>
          </cell>
          <cell r="D3492">
            <v>1</v>
          </cell>
          <cell r="E3492" t="str">
            <v>KS</v>
          </cell>
          <cell r="F3492">
            <v>7610</v>
          </cell>
        </row>
        <row r="3493">
          <cell r="A3493">
            <v>5402876</v>
          </cell>
          <cell r="B3493" t="str">
            <v>Jímací tyč...101 3B-70</v>
          </cell>
          <cell r="C3493">
            <v>9909</v>
          </cell>
          <cell r="D3493">
            <v>1</v>
          </cell>
          <cell r="E3493" t="str">
            <v>KS</v>
          </cell>
          <cell r="F3493">
            <v>9909</v>
          </cell>
        </row>
        <row r="3494">
          <cell r="A3494">
            <v>5402878</v>
          </cell>
          <cell r="B3494" t="str">
            <v>Jímací tyč...101 3B-75</v>
          </cell>
          <cell r="C3494">
            <v>10741</v>
          </cell>
          <cell r="D3494">
            <v>1</v>
          </cell>
          <cell r="E3494" t="str">
            <v>KS</v>
          </cell>
          <cell r="F3494">
            <v>10741</v>
          </cell>
        </row>
        <row r="3495">
          <cell r="A3495">
            <v>5402880</v>
          </cell>
          <cell r="B3495" t="str">
            <v>Jímací tyč...101 3B-80</v>
          </cell>
          <cell r="C3495">
            <v>11576</v>
          </cell>
          <cell r="D3495">
            <v>1</v>
          </cell>
          <cell r="E3495" t="str">
            <v>KS</v>
          </cell>
          <cell r="F3495">
            <v>11576</v>
          </cell>
        </row>
        <row r="3496">
          <cell r="A3496">
            <v>5402891</v>
          </cell>
          <cell r="B3496" t="str">
            <v>Podstavec...101/ST</v>
          </cell>
          <cell r="C3496">
            <v>459.34</v>
          </cell>
          <cell r="D3496">
            <v>100</v>
          </cell>
          <cell r="E3496" t="str">
            <v>KS</v>
          </cell>
          <cell r="F3496">
            <v>45934</v>
          </cell>
        </row>
        <row r="3497">
          <cell r="A3497">
            <v>5402956</v>
          </cell>
          <cell r="B3497" t="str">
            <v>Podstavec...101/B-16</v>
          </cell>
          <cell r="C3497">
            <v>605.48</v>
          </cell>
          <cell r="D3497">
            <v>100</v>
          </cell>
          <cell r="E3497" t="str">
            <v>KS</v>
          </cell>
          <cell r="F3497">
            <v>60548</v>
          </cell>
        </row>
        <row r="3498">
          <cell r="A3498">
            <v>5403103</v>
          </cell>
          <cell r="B3498" t="str">
            <v>Systém FangFix...F-FIX-10</v>
          </cell>
          <cell r="C3498">
            <v>387.55</v>
          </cell>
          <cell r="D3498">
            <v>100</v>
          </cell>
          <cell r="E3498" t="str">
            <v>KS</v>
          </cell>
          <cell r="F3498">
            <v>38755</v>
          </cell>
        </row>
        <row r="3499">
          <cell r="A3499">
            <v>5403117</v>
          </cell>
          <cell r="B3499" t="str">
            <v>Podstavec...F-FIX-S10</v>
          </cell>
          <cell r="C3499">
            <v>187.98</v>
          </cell>
          <cell r="D3499">
            <v>100</v>
          </cell>
          <cell r="E3499" t="str">
            <v>KS</v>
          </cell>
          <cell r="F3499">
            <v>18798</v>
          </cell>
        </row>
        <row r="3500">
          <cell r="A3500">
            <v>5403200</v>
          </cell>
          <cell r="B3500" t="str">
            <v>Systém FangFix...F-FIX-16</v>
          </cell>
          <cell r="C3500">
            <v>657.4</v>
          </cell>
          <cell r="D3500">
            <v>100</v>
          </cell>
          <cell r="E3500" t="str">
            <v>KS</v>
          </cell>
          <cell r="F3500">
            <v>65740</v>
          </cell>
        </row>
        <row r="3501">
          <cell r="A3501">
            <v>5403219</v>
          </cell>
          <cell r="B3501" t="str">
            <v>Svorka FangFix...F-FIX-KL</v>
          </cell>
          <cell r="C3501">
            <v>382.02</v>
          </cell>
          <cell r="D3501">
            <v>100</v>
          </cell>
          <cell r="E3501" t="str">
            <v>KS</v>
          </cell>
          <cell r="F3501">
            <v>38202</v>
          </cell>
        </row>
        <row r="3502">
          <cell r="A3502">
            <v>5403227</v>
          </cell>
          <cell r="B3502" t="str">
            <v>Podstavec...F-FIX-S16</v>
          </cell>
          <cell r="C3502">
            <v>231.42</v>
          </cell>
          <cell r="D3502">
            <v>100</v>
          </cell>
          <cell r="E3502" t="str">
            <v>KS</v>
          </cell>
          <cell r="F3502">
            <v>23142</v>
          </cell>
        </row>
        <row r="3503">
          <cell r="A3503">
            <v>5403235</v>
          </cell>
          <cell r="B3503" t="str">
            <v>Základní systém...F-FIX-B16</v>
          </cell>
          <cell r="C3503">
            <v>64.27</v>
          </cell>
          <cell r="D3503">
            <v>100</v>
          </cell>
          <cell r="E3503" t="str">
            <v>KS</v>
          </cell>
          <cell r="F3503">
            <v>6427</v>
          </cell>
        </row>
        <row r="3504">
          <cell r="A3504">
            <v>5403308</v>
          </cell>
          <cell r="B3504" t="str">
            <v>FangFix Junior...F-FIX-JUN</v>
          </cell>
          <cell r="C3504">
            <v>302</v>
          </cell>
          <cell r="D3504">
            <v>1</v>
          </cell>
          <cell r="E3504" t="str">
            <v>KS</v>
          </cell>
          <cell r="F3504">
            <v>302</v>
          </cell>
        </row>
        <row r="3505">
          <cell r="A3505">
            <v>5403324</v>
          </cell>
          <cell r="B3505" t="str">
            <v>Základní systém...F-FIX-BAS</v>
          </cell>
          <cell r="C3505">
            <v>35</v>
          </cell>
          <cell r="D3505">
            <v>1</v>
          </cell>
          <cell r="E3505" t="str">
            <v>KS</v>
          </cell>
          <cell r="F3505">
            <v>35</v>
          </cell>
        </row>
        <row r="3506">
          <cell r="A3506">
            <v>5403330</v>
          </cell>
          <cell r="B3506" t="str">
            <v>Držák jímací tyče...F-Fix-132</v>
          </cell>
          <cell r="C3506">
            <v>1018</v>
          </cell>
          <cell r="D3506">
            <v>1</v>
          </cell>
          <cell r="E3506" t="str">
            <v>KS</v>
          </cell>
          <cell r="F3506">
            <v>1018</v>
          </cell>
        </row>
        <row r="3507">
          <cell r="A3507">
            <v>5405068</v>
          </cell>
          <cell r="B3507" t="str">
            <v>Jímací hrot...120/A</v>
          </cell>
          <cell r="C3507">
            <v>31.72</v>
          </cell>
          <cell r="D3507">
            <v>100</v>
          </cell>
          <cell r="E3507" t="str">
            <v>KS</v>
          </cell>
          <cell r="F3507">
            <v>3172</v>
          </cell>
        </row>
        <row r="3508">
          <cell r="A3508">
            <v>5405769</v>
          </cell>
          <cell r="B3508" t="str">
            <v>Jímací hřib...128/F</v>
          </cell>
          <cell r="C3508">
            <v>672</v>
          </cell>
          <cell r="D3508">
            <v>1</v>
          </cell>
          <cell r="E3508" t="str">
            <v>KS</v>
          </cell>
          <cell r="F3508">
            <v>672</v>
          </cell>
        </row>
        <row r="3509">
          <cell r="A3509">
            <v>5405866</v>
          </cell>
          <cell r="B3509" t="str">
            <v>Základová deska...128/K</v>
          </cell>
          <cell r="C3509">
            <v>850</v>
          </cell>
          <cell r="D3509">
            <v>1</v>
          </cell>
          <cell r="E3509" t="str">
            <v>KS</v>
          </cell>
          <cell r="F3509">
            <v>850</v>
          </cell>
        </row>
        <row r="3510">
          <cell r="A3510">
            <v>5408002</v>
          </cell>
          <cell r="B3510" t="str">
            <v>Izolovaný svod - vodič...isCon SW</v>
          </cell>
          <cell r="C3510">
            <v>764.03</v>
          </cell>
          <cell r="D3510">
            <v>100</v>
          </cell>
          <cell r="E3510" t="str">
            <v>M</v>
          </cell>
          <cell r="F3510">
            <v>76403</v>
          </cell>
        </row>
        <row r="3511">
          <cell r="A3511">
            <v>5408004</v>
          </cell>
          <cell r="B3511" t="str">
            <v>Izolovaný svod - vodič...isCon LGR</v>
          </cell>
          <cell r="C3511">
            <v>764.03</v>
          </cell>
          <cell r="D3511">
            <v>100</v>
          </cell>
          <cell r="E3511" t="str">
            <v>M</v>
          </cell>
          <cell r="F3511">
            <v>76403</v>
          </cell>
        </row>
        <row r="3512">
          <cell r="A3512">
            <v>5408022</v>
          </cell>
          <cell r="B3512" t="str">
            <v>Připojovací prvek...isCon con</v>
          </cell>
          <cell r="C3512">
            <v>792</v>
          </cell>
          <cell r="D3512">
            <v>1</v>
          </cell>
          <cell r="E3512" t="str">
            <v>KS</v>
          </cell>
          <cell r="F3512">
            <v>792</v>
          </cell>
        </row>
        <row r="3513">
          <cell r="A3513">
            <v>5408028</v>
          </cell>
          <cell r="B3513" t="str">
            <v>Připojovací deska...isCon AP2</v>
          </cell>
          <cell r="C3513">
            <v>487</v>
          </cell>
          <cell r="D3513">
            <v>1</v>
          </cell>
          <cell r="E3513" t="str">
            <v>KS</v>
          </cell>
          <cell r="F3513">
            <v>487</v>
          </cell>
        </row>
        <row r="3514">
          <cell r="A3514">
            <v>5408036</v>
          </cell>
          <cell r="B3514" t="str">
            <v>Přípojka potenciálu...isCon PAE</v>
          </cell>
          <cell r="C3514">
            <v>276</v>
          </cell>
          <cell r="D3514">
            <v>1</v>
          </cell>
          <cell r="E3514" t="str">
            <v>KS</v>
          </cell>
          <cell r="F3514">
            <v>276</v>
          </cell>
        </row>
        <row r="3515">
          <cell r="A3515">
            <v>5408054</v>
          </cell>
          <cell r="B3515" t="str">
            <v>Držák vedení s upínacím pásem...isCon HS-</v>
          </cell>
          <cell r="C3515">
            <v>810</v>
          </cell>
          <cell r="D3515">
            <v>1</v>
          </cell>
          <cell r="E3515" t="str">
            <v>KS</v>
          </cell>
          <cell r="F3515">
            <v>810</v>
          </cell>
        </row>
        <row r="3516">
          <cell r="A3516">
            <v>5408056</v>
          </cell>
          <cell r="B3516" t="str">
            <v>Držák vedení...isCon H V</v>
          </cell>
          <cell r="C3516">
            <v>53</v>
          </cell>
          <cell r="D3516">
            <v>1</v>
          </cell>
          <cell r="E3516" t="str">
            <v>KS</v>
          </cell>
          <cell r="F3516">
            <v>53</v>
          </cell>
        </row>
        <row r="3517">
          <cell r="A3517">
            <v>5408105</v>
          </cell>
          <cell r="B3517" t="str">
            <v>Izolační tyč...101/I3000</v>
          </cell>
          <cell r="C3517">
            <v>1716</v>
          </cell>
          <cell r="D3517">
            <v>1</v>
          </cell>
          <cell r="E3517" t="str">
            <v>KS</v>
          </cell>
          <cell r="F3517">
            <v>1716</v>
          </cell>
        </row>
        <row r="3518">
          <cell r="A3518">
            <v>5408107</v>
          </cell>
          <cell r="B3518" t="str">
            <v>Izolační tyč...101/16-75</v>
          </cell>
          <cell r="C3518">
            <v>359</v>
          </cell>
          <cell r="D3518">
            <v>1</v>
          </cell>
          <cell r="E3518" t="str">
            <v>KS</v>
          </cell>
          <cell r="F3518">
            <v>359</v>
          </cell>
        </row>
        <row r="3519">
          <cell r="A3519">
            <v>5408108</v>
          </cell>
          <cell r="B3519" t="str">
            <v>Izolační tyč...101/16-15</v>
          </cell>
          <cell r="C3519">
            <v>504</v>
          </cell>
          <cell r="D3519">
            <v>1</v>
          </cell>
          <cell r="E3519" t="str">
            <v>KS</v>
          </cell>
          <cell r="F3519">
            <v>504</v>
          </cell>
        </row>
        <row r="3520">
          <cell r="A3520">
            <v>5408109</v>
          </cell>
          <cell r="B3520" t="str">
            <v>Izolační tyč...101/16-30</v>
          </cell>
          <cell r="C3520">
            <v>979</v>
          </cell>
          <cell r="D3520">
            <v>1</v>
          </cell>
          <cell r="E3520" t="str">
            <v>KS</v>
          </cell>
          <cell r="F3520">
            <v>979</v>
          </cell>
        </row>
        <row r="3521">
          <cell r="A3521">
            <v>5408148</v>
          </cell>
          <cell r="B3521" t="str">
            <v>Izolační tyč...101/I6000</v>
          </cell>
          <cell r="C3521">
            <v>3697</v>
          </cell>
          <cell r="D3521">
            <v>1</v>
          </cell>
          <cell r="E3521" t="str">
            <v>KS</v>
          </cell>
          <cell r="F3521">
            <v>3697</v>
          </cell>
        </row>
        <row r="3522">
          <cell r="A3522">
            <v>5408156</v>
          </cell>
          <cell r="B3522" t="str">
            <v>Spojka T...101/IT</v>
          </cell>
          <cell r="C3522">
            <v>485</v>
          </cell>
          <cell r="D3522">
            <v>1</v>
          </cell>
          <cell r="E3522" t="str">
            <v>KS</v>
          </cell>
          <cell r="F3522">
            <v>485</v>
          </cell>
        </row>
        <row r="3523">
          <cell r="A3523">
            <v>5408158</v>
          </cell>
          <cell r="B3523" t="str">
            <v>....101/IT-16</v>
          </cell>
          <cell r="C3523">
            <v>540</v>
          </cell>
          <cell r="D3523">
            <v>1</v>
          </cell>
          <cell r="E3523" t="str">
            <v>KS</v>
          </cell>
          <cell r="F3523">
            <v>540</v>
          </cell>
        </row>
        <row r="3524">
          <cell r="A3524">
            <v>5408245</v>
          </cell>
          <cell r="B3524" t="str">
            <v>Spojka DK...101/IDK</v>
          </cell>
          <cell r="C3524">
            <v>799</v>
          </cell>
          <cell r="D3524">
            <v>1</v>
          </cell>
          <cell r="E3524" t="str">
            <v>KS</v>
          </cell>
          <cell r="F3524">
            <v>799</v>
          </cell>
        </row>
        <row r="3525">
          <cell r="A3525">
            <v>5408247</v>
          </cell>
          <cell r="B3525" t="str">
            <v>Spojka DK...101/IDK-1</v>
          </cell>
          <cell r="C3525">
            <v>630</v>
          </cell>
          <cell r="D3525">
            <v>1</v>
          </cell>
          <cell r="E3525" t="str">
            <v>KS</v>
          </cell>
          <cell r="F3525">
            <v>630</v>
          </cell>
        </row>
        <row r="3526">
          <cell r="A3526">
            <v>5408298</v>
          </cell>
          <cell r="B3526" t="str">
            <v>Spojka K...101/IK-16</v>
          </cell>
          <cell r="C3526">
            <v>474</v>
          </cell>
          <cell r="D3526">
            <v>1</v>
          </cell>
          <cell r="E3526" t="str">
            <v>KS</v>
          </cell>
          <cell r="F3526">
            <v>474</v>
          </cell>
        </row>
        <row r="3527">
          <cell r="A3527">
            <v>5408350</v>
          </cell>
          <cell r="B3527" t="str">
            <v>Vestavný díl...101IA-M16</v>
          </cell>
          <cell r="C3527">
            <v>832</v>
          </cell>
          <cell r="D3527">
            <v>1</v>
          </cell>
          <cell r="E3527" t="str">
            <v>KS</v>
          </cell>
          <cell r="F3527">
            <v>832</v>
          </cell>
        </row>
        <row r="3528">
          <cell r="A3528">
            <v>5408352</v>
          </cell>
          <cell r="B3528" t="str">
            <v>Příchytka...101/A-16</v>
          </cell>
          <cell r="C3528">
            <v>598</v>
          </cell>
          <cell r="D3528">
            <v>1</v>
          </cell>
          <cell r="E3528" t="str">
            <v>KS</v>
          </cell>
          <cell r="F3528">
            <v>598</v>
          </cell>
        </row>
        <row r="3529">
          <cell r="A3529">
            <v>5408393</v>
          </cell>
          <cell r="B3529" t="str">
            <v>Koncový díl...101/IES</v>
          </cell>
          <cell r="C3529">
            <v>597</v>
          </cell>
          <cell r="D3529">
            <v>1</v>
          </cell>
          <cell r="E3529" t="str">
            <v>KS</v>
          </cell>
          <cell r="F3529">
            <v>597</v>
          </cell>
        </row>
        <row r="3530">
          <cell r="A3530">
            <v>5408395</v>
          </cell>
          <cell r="B3530" t="str">
            <v>....101/IES-1</v>
          </cell>
          <cell r="C3530">
            <v>491</v>
          </cell>
          <cell r="D3530">
            <v>1</v>
          </cell>
          <cell r="E3530" t="str">
            <v>KS</v>
          </cell>
          <cell r="F3530">
            <v>491</v>
          </cell>
        </row>
        <row r="3531">
          <cell r="A3531">
            <v>5408458</v>
          </cell>
          <cell r="B3531" t="str">
            <v>Jímací hrot...101ISPM10</v>
          </cell>
          <cell r="C3531">
            <v>177</v>
          </cell>
          <cell r="D3531">
            <v>1</v>
          </cell>
          <cell r="E3531" t="str">
            <v>KS</v>
          </cell>
          <cell r="F3531">
            <v>177</v>
          </cell>
        </row>
        <row r="3532">
          <cell r="A3532">
            <v>5408504</v>
          </cell>
          <cell r="B3532" t="str">
            <v>Připojovací kloub...101IAGM16</v>
          </cell>
          <cell r="C3532">
            <v>1491</v>
          </cell>
          <cell r="D3532">
            <v>1</v>
          </cell>
          <cell r="E3532" t="str">
            <v>KS</v>
          </cell>
          <cell r="F3532">
            <v>1491</v>
          </cell>
        </row>
        <row r="3533">
          <cell r="A3533">
            <v>5408687</v>
          </cell>
          <cell r="B3533" t="str">
            <v>Nástěnné připojení...101IW-M10</v>
          </cell>
          <cell r="C3533">
            <v>403</v>
          </cell>
          <cell r="D3533">
            <v>1</v>
          </cell>
          <cell r="E3533" t="str">
            <v>KS</v>
          </cell>
          <cell r="F3533">
            <v>403</v>
          </cell>
        </row>
        <row r="3534">
          <cell r="A3534">
            <v>5408689</v>
          </cell>
          <cell r="B3534" t="str">
            <v>....101/W-16</v>
          </cell>
          <cell r="C3534">
            <v>444</v>
          </cell>
          <cell r="D3534">
            <v>1</v>
          </cell>
          <cell r="E3534" t="str">
            <v>KS</v>
          </cell>
          <cell r="F3534">
            <v>444</v>
          </cell>
        </row>
        <row r="3535">
          <cell r="A3535">
            <v>5408733</v>
          </cell>
          <cell r="B3535" t="str">
            <v>Odlučovač vody...101/IAB</v>
          </cell>
          <cell r="C3535">
            <v>304</v>
          </cell>
          <cell r="D3535">
            <v>1</v>
          </cell>
          <cell r="E3535" t="str">
            <v>KS</v>
          </cell>
          <cell r="F3535">
            <v>304</v>
          </cell>
        </row>
        <row r="3536">
          <cell r="A3536">
            <v>5408806</v>
          </cell>
          <cell r="B3536" t="str">
            <v>Distanční držák ISO...ISO-A 500</v>
          </cell>
          <cell r="C3536">
            <v>722</v>
          </cell>
          <cell r="D3536">
            <v>1</v>
          </cell>
          <cell r="E3536" t="str">
            <v>KS</v>
          </cell>
          <cell r="F3536">
            <v>722</v>
          </cell>
        </row>
        <row r="3537">
          <cell r="A3537">
            <v>5408814</v>
          </cell>
          <cell r="B3537" t="str">
            <v>Distanční držák ISO...ISO-A 800</v>
          </cell>
          <cell r="C3537">
            <v>975</v>
          </cell>
          <cell r="D3537">
            <v>1</v>
          </cell>
          <cell r="E3537" t="str">
            <v>KS</v>
          </cell>
          <cell r="F3537">
            <v>975</v>
          </cell>
        </row>
        <row r="3538">
          <cell r="A3538">
            <v>5408849</v>
          </cell>
          <cell r="B3538" t="str">
            <v>Izolovaný distanční držák...ISAV1000R</v>
          </cell>
          <cell r="C3538">
            <v>1869</v>
          </cell>
          <cell r="D3538">
            <v>1</v>
          </cell>
          <cell r="E3538" t="str">
            <v>KS</v>
          </cell>
          <cell r="F3538">
            <v>1869</v>
          </cell>
        </row>
        <row r="3539">
          <cell r="A3539">
            <v>5408852</v>
          </cell>
          <cell r="B3539" t="str">
            <v>Izolovaný distanční držák...ISAV1000W</v>
          </cell>
          <cell r="C3539">
            <v>1255</v>
          </cell>
          <cell r="D3539">
            <v>1</v>
          </cell>
          <cell r="E3539" t="str">
            <v>KS</v>
          </cell>
          <cell r="F3539">
            <v>1255</v>
          </cell>
        </row>
        <row r="3540">
          <cell r="A3540">
            <v>5408942</v>
          </cell>
          <cell r="B3540" t="str">
            <v>Izolovaný jímací stožár...isFang 30</v>
          </cell>
          <cell r="C3540">
            <v>12621</v>
          </cell>
          <cell r="D3540">
            <v>1</v>
          </cell>
          <cell r="E3540" t="str">
            <v>KS</v>
          </cell>
          <cell r="F3540">
            <v>12621</v>
          </cell>
        </row>
        <row r="3541">
          <cell r="A3541">
            <v>5408946</v>
          </cell>
          <cell r="B3541" t="str">
            <v>Izolovaný jímací stožár...isFang 50</v>
          </cell>
          <cell r="C3541">
            <v>15660</v>
          </cell>
          <cell r="D3541">
            <v>1</v>
          </cell>
          <cell r="E3541" t="str">
            <v>KS</v>
          </cell>
          <cell r="F3541">
            <v>15660</v>
          </cell>
        </row>
        <row r="3542">
          <cell r="A3542">
            <v>5408950</v>
          </cell>
          <cell r="B3542" t="str">
            <v>Nosič isFang...isFang TW</v>
          </cell>
          <cell r="C3542">
            <v>761</v>
          </cell>
          <cell r="D3542">
            <v>1</v>
          </cell>
          <cell r="E3542" t="str">
            <v>KS</v>
          </cell>
          <cell r="F3542">
            <v>761</v>
          </cell>
        </row>
        <row r="3543">
          <cell r="A3543">
            <v>5408956</v>
          </cell>
          <cell r="B3543" t="str">
            <v>Nosič isFang...isFang TR</v>
          </cell>
          <cell r="C3543">
            <v>1060</v>
          </cell>
          <cell r="D3543">
            <v>1</v>
          </cell>
          <cell r="E3543" t="str">
            <v>KS</v>
          </cell>
          <cell r="F3543">
            <v>1060</v>
          </cell>
        </row>
        <row r="3544">
          <cell r="A3544">
            <v>5408958</v>
          </cell>
          <cell r="B3544" t="str">
            <v>Nosič isFang...isFang TS</v>
          </cell>
          <cell r="C3544">
            <v>914</v>
          </cell>
          <cell r="D3544">
            <v>1</v>
          </cell>
          <cell r="E3544" t="str">
            <v>KS</v>
          </cell>
          <cell r="F3544">
            <v>914</v>
          </cell>
        </row>
        <row r="3545">
          <cell r="A3545">
            <v>5408966</v>
          </cell>
          <cell r="B3545" t="str">
            <v>Stojan jímacího stožáru...isFang 3B</v>
          </cell>
          <cell r="C3545">
            <v>9244</v>
          </cell>
          <cell r="D3545">
            <v>1</v>
          </cell>
          <cell r="E3545" t="str">
            <v>KS</v>
          </cell>
          <cell r="F3545">
            <v>9244</v>
          </cell>
        </row>
        <row r="3546">
          <cell r="A3546">
            <v>5408968</v>
          </cell>
          <cell r="B3546" t="str">
            <v>....isFang 3B</v>
          </cell>
          <cell r="C3546">
            <v>11374</v>
          </cell>
          <cell r="D3546">
            <v>1</v>
          </cell>
          <cell r="E3546" t="str">
            <v>KS</v>
          </cell>
          <cell r="F3546">
            <v>11374</v>
          </cell>
        </row>
        <row r="3547">
          <cell r="A3547">
            <v>5408969</v>
          </cell>
          <cell r="B3547" t="str">
            <v>Stativ se třemi nohami...isFang 3B</v>
          </cell>
          <cell r="C3547">
            <v>15261</v>
          </cell>
          <cell r="D3547">
            <v>1</v>
          </cell>
          <cell r="E3547" t="str">
            <v>KS</v>
          </cell>
          <cell r="F3547">
            <v>15261</v>
          </cell>
        </row>
        <row r="3548">
          <cell r="A3548">
            <v>5408971</v>
          </cell>
          <cell r="B3548" t="str">
            <v>Závitová tyč...isFang 3B</v>
          </cell>
          <cell r="C3548">
            <v>710</v>
          </cell>
          <cell r="D3548">
            <v>1</v>
          </cell>
          <cell r="E3548" t="str">
            <v>KS</v>
          </cell>
          <cell r="F3548">
            <v>710</v>
          </cell>
        </row>
        <row r="3549">
          <cell r="A3549">
            <v>5408972</v>
          </cell>
          <cell r="B3549" t="str">
            <v>....isFang 3B</v>
          </cell>
          <cell r="C3549">
            <v>854</v>
          </cell>
          <cell r="D3549">
            <v>1</v>
          </cell>
          <cell r="E3549" t="str">
            <v>KS</v>
          </cell>
          <cell r="F3549">
            <v>854</v>
          </cell>
        </row>
        <row r="3550">
          <cell r="A3550">
            <v>5408976</v>
          </cell>
          <cell r="B3550" t="str">
            <v>Kombinovaná sada Iso...101/3-ES-</v>
          </cell>
          <cell r="C3550">
            <v>3622</v>
          </cell>
          <cell r="D3550">
            <v>1</v>
          </cell>
          <cell r="E3550" t="str">
            <v>KS</v>
          </cell>
          <cell r="F3550">
            <v>3622</v>
          </cell>
        </row>
        <row r="3551">
          <cell r="A3551">
            <v>5408978</v>
          </cell>
          <cell r="B3551" t="str">
            <v>Kombinovaná sada Iso...101/VS-16</v>
          </cell>
          <cell r="C3551">
            <v>3362</v>
          </cell>
          <cell r="D3551">
            <v>1</v>
          </cell>
          <cell r="E3551" t="str">
            <v>KS</v>
          </cell>
          <cell r="F3551">
            <v>3362</v>
          </cell>
        </row>
        <row r="3552">
          <cell r="A3552">
            <v>5408984</v>
          </cell>
          <cell r="B3552" t="str">
            <v>Kombinovaná sada Iso...101/B-16</v>
          </cell>
          <cell r="C3552">
            <v>320</v>
          </cell>
          <cell r="D3552">
            <v>1</v>
          </cell>
          <cell r="E3552" t="str">
            <v>KS</v>
          </cell>
          <cell r="F3552">
            <v>320</v>
          </cell>
        </row>
        <row r="3553">
          <cell r="A3553">
            <v>5408986</v>
          </cell>
          <cell r="B3553" t="str">
            <v>Kombinovaná sada Iso...101/WG-16</v>
          </cell>
          <cell r="C3553">
            <v>560</v>
          </cell>
          <cell r="D3553">
            <v>1</v>
          </cell>
          <cell r="E3553" t="str">
            <v>KS</v>
          </cell>
          <cell r="F3553">
            <v>560</v>
          </cell>
        </row>
        <row r="3554">
          <cell r="A3554">
            <v>5410304</v>
          </cell>
          <cell r="B3554" t="str">
            <v>Držák tyče...112/CU100</v>
          </cell>
          <cell r="C3554">
            <v>160.15</v>
          </cell>
          <cell r="D3554">
            <v>100</v>
          </cell>
          <cell r="E3554" t="str">
            <v>KS</v>
          </cell>
          <cell r="F3554">
            <v>16015</v>
          </cell>
        </row>
        <row r="3555">
          <cell r="A3555">
            <v>5412609</v>
          </cell>
          <cell r="B3555" t="str">
            <v>Držák tyče...113/Z-16</v>
          </cell>
          <cell r="C3555">
            <v>36.99</v>
          </cell>
          <cell r="D3555">
            <v>100</v>
          </cell>
          <cell r="E3555" t="str">
            <v>KS</v>
          </cell>
          <cell r="F3555">
            <v>3699</v>
          </cell>
        </row>
        <row r="3556">
          <cell r="A3556">
            <v>5412633</v>
          </cell>
          <cell r="B3556" t="str">
            <v>Držák tyče...113/ZN-16</v>
          </cell>
          <cell r="C3556">
            <v>128.97</v>
          </cell>
          <cell r="D3556">
            <v>100</v>
          </cell>
          <cell r="E3556" t="str">
            <v>KS</v>
          </cell>
          <cell r="F3556">
            <v>12897</v>
          </cell>
        </row>
        <row r="3557">
          <cell r="A3557">
            <v>5412706</v>
          </cell>
          <cell r="B3557" t="str">
            <v>Držák tyče...113/B-Z16</v>
          </cell>
          <cell r="C3557">
            <v>41.17</v>
          </cell>
          <cell r="D3557">
            <v>100</v>
          </cell>
          <cell r="E3557" t="str">
            <v>KS</v>
          </cell>
          <cell r="F3557">
            <v>4117</v>
          </cell>
        </row>
        <row r="3558">
          <cell r="A3558">
            <v>5412803</v>
          </cell>
          <cell r="B3558" t="str">
            <v>Držák tyče...113B-Z-HD</v>
          </cell>
          <cell r="C3558">
            <v>71.790000000000006</v>
          </cell>
          <cell r="D3558">
            <v>100</v>
          </cell>
          <cell r="E3558" t="str">
            <v>KS</v>
          </cell>
          <cell r="F3558">
            <v>7179</v>
          </cell>
        </row>
        <row r="3559">
          <cell r="A3559">
            <v>5412811</v>
          </cell>
          <cell r="B3559" t="str">
            <v>Držák tyče...113B-ZNHD</v>
          </cell>
          <cell r="C3559">
            <v>80.010000000000005</v>
          </cell>
          <cell r="D3559">
            <v>100</v>
          </cell>
          <cell r="E3559" t="str">
            <v>KS</v>
          </cell>
          <cell r="F3559">
            <v>8001</v>
          </cell>
        </row>
        <row r="3560">
          <cell r="A3560">
            <v>5416566</v>
          </cell>
          <cell r="B3560" t="str">
            <v>Svorka...108B/DIN</v>
          </cell>
          <cell r="C3560">
            <v>170.91</v>
          </cell>
          <cell r="D3560">
            <v>100</v>
          </cell>
          <cell r="E3560" t="str">
            <v>KS</v>
          </cell>
          <cell r="F3560">
            <v>17091</v>
          </cell>
        </row>
        <row r="3561">
          <cell r="A3561">
            <v>5420008</v>
          </cell>
          <cell r="B3561" t="str">
            <v>Připojovací bod uzemnění...205/B M10</v>
          </cell>
          <cell r="C3561">
            <v>639</v>
          </cell>
          <cell r="D3561">
            <v>1</v>
          </cell>
          <cell r="E3561" t="str">
            <v>KS</v>
          </cell>
          <cell r="F3561">
            <v>639</v>
          </cell>
        </row>
        <row r="3562">
          <cell r="A3562">
            <v>5420016</v>
          </cell>
          <cell r="B3562" t="str">
            <v>Připojovací bod uzemnění...205/B M12</v>
          </cell>
          <cell r="C3562">
            <v>694</v>
          </cell>
          <cell r="D3562">
            <v>1</v>
          </cell>
          <cell r="E3562" t="str">
            <v>KS</v>
          </cell>
          <cell r="F3562">
            <v>694</v>
          </cell>
        </row>
        <row r="3563">
          <cell r="A3563">
            <v>5420156</v>
          </cell>
          <cell r="B3563" t="str">
            <v>Vývod zemniče...200/1500</v>
          </cell>
          <cell r="C3563">
            <v>475.94</v>
          </cell>
          <cell r="D3563">
            <v>100</v>
          </cell>
          <cell r="E3563" t="str">
            <v>KS</v>
          </cell>
          <cell r="F3563">
            <v>47594</v>
          </cell>
        </row>
        <row r="3564">
          <cell r="A3564">
            <v>5420504</v>
          </cell>
          <cell r="B3564" t="str">
            <v>Vývod zemniče...200VA1500</v>
          </cell>
          <cell r="C3564">
            <v>1505.88</v>
          </cell>
          <cell r="D3564">
            <v>100</v>
          </cell>
          <cell r="E3564" t="str">
            <v>KS</v>
          </cell>
          <cell r="F3564">
            <v>150588</v>
          </cell>
        </row>
        <row r="3565">
          <cell r="A3565">
            <v>5420539</v>
          </cell>
          <cell r="B3565" t="str">
            <v>...200VA2000</v>
          </cell>
          <cell r="C3565">
            <v>2380</v>
          </cell>
          <cell r="D3565">
            <v>100</v>
          </cell>
          <cell r="E3565" t="str">
            <v>KS</v>
          </cell>
          <cell r="F3565">
            <v>238000</v>
          </cell>
        </row>
        <row r="3566">
          <cell r="A3566">
            <v>5424100</v>
          </cell>
          <cell r="B3566" t="str">
            <v>Jímací tyč...101/F1000</v>
          </cell>
          <cell r="C3566">
            <v>446.28</v>
          </cell>
          <cell r="D3566">
            <v>100</v>
          </cell>
          <cell r="E3566" t="str">
            <v>KS</v>
          </cell>
          <cell r="F3566">
            <v>44628</v>
          </cell>
        </row>
        <row r="3567">
          <cell r="A3567">
            <v>5424151</v>
          </cell>
          <cell r="B3567" t="str">
            <v>Jímací tyč...101/F1500</v>
          </cell>
          <cell r="C3567">
            <v>523.6</v>
          </cell>
          <cell r="D3567">
            <v>100</v>
          </cell>
          <cell r="E3567" t="str">
            <v>KS</v>
          </cell>
          <cell r="F3567">
            <v>52360</v>
          </cell>
        </row>
        <row r="3568">
          <cell r="A3568">
            <v>5424208</v>
          </cell>
          <cell r="B3568" t="str">
            <v>Jímací tyč...101/F2000</v>
          </cell>
          <cell r="C3568">
            <v>570.09</v>
          </cell>
          <cell r="D3568">
            <v>100</v>
          </cell>
          <cell r="E3568" t="str">
            <v>KS</v>
          </cell>
          <cell r="F3568">
            <v>57009</v>
          </cell>
        </row>
        <row r="3569">
          <cell r="A3569">
            <v>5430011</v>
          </cell>
          <cell r="B3569" t="str">
            <v>Vývod zemniče...204 KS</v>
          </cell>
          <cell r="C3569">
            <v>754</v>
          </cell>
          <cell r="D3569">
            <v>1</v>
          </cell>
          <cell r="E3569" t="str">
            <v>KS</v>
          </cell>
          <cell r="F3569">
            <v>754</v>
          </cell>
        </row>
        <row r="3570">
          <cell r="A3570">
            <v>5430062</v>
          </cell>
          <cell r="B3570" t="str">
            <v>Vývod zemniče...204 KS</v>
          </cell>
          <cell r="C3570">
            <v>1046</v>
          </cell>
          <cell r="D3570">
            <v>1</v>
          </cell>
          <cell r="E3570" t="str">
            <v>KS</v>
          </cell>
          <cell r="F3570">
            <v>1046</v>
          </cell>
        </row>
        <row r="3571">
          <cell r="A3571">
            <v>5430151</v>
          </cell>
          <cell r="B3571" t="str">
            <v>Tyčový vývod zemniče...204KL1500</v>
          </cell>
          <cell r="C3571">
            <v>847.26</v>
          </cell>
          <cell r="D3571">
            <v>100</v>
          </cell>
          <cell r="E3571" t="str">
            <v>KS</v>
          </cell>
          <cell r="F3571">
            <v>84726</v>
          </cell>
        </row>
        <row r="3572">
          <cell r="A3572">
            <v>6000054</v>
          </cell>
          <cell r="B3572" t="str">
            <v>GRM 35/50...GRM 35/50</v>
          </cell>
          <cell r="C3572">
            <v>371</v>
          </cell>
          <cell r="D3572">
            <v>1</v>
          </cell>
          <cell r="E3572" t="str">
            <v>M</v>
          </cell>
          <cell r="F3572">
            <v>371</v>
          </cell>
        </row>
        <row r="3573">
          <cell r="A3573">
            <v>6000060</v>
          </cell>
          <cell r="B3573" t="str">
            <v>GRM 35/50...GRM 35/50</v>
          </cell>
          <cell r="C3573">
            <v>125</v>
          </cell>
          <cell r="D3573">
            <v>1</v>
          </cell>
          <cell r="E3573" t="str">
            <v>M</v>
          </cell>
          <cell r="F3573">
            <v>125</v>
          </cell>
        </row>
        <row r="3574">
          <cell r="A3574">
            <v>6000062</v>
          </cell>
          <cell r="B3574" t="str">
            <v>Mřížový žlab GRM...GRM35/100</v>
          </cell>
          <cell r="C3574">
            <v>195</v>
          </cell>
          <cell r="D3574">
            <v>1</v>
          </cell>
          <cell r="E3574" t="str">
            <v>M</v>
          </cell>
          <cell r="F3574">
            <v>195</v>
          </cell>
        </row>
        <row r="3575">
          <cell r="A3575">
            <v>6000063</v>
          </cell>
          <cell r="B3575" t="str">
            <v>Mřížový žlab GRM...GRM35/150</v>
          </cell>
          <cell r="C3575">
            <v>206</v>
          </cell>
          <cell r="D3575">
            <v>1</v>
          </cell>
          <cell r="E3575" t="str">
            <v>M</v>
          </cell>
          <cell r="F3575">
            <v>206</v>
          </cell>
        </row>
        <row r="3576">
          <cell r="A3576">
            <v>6000064</v>
          </cell>
          <cell r="B3576" t="str">
            <v>Mřížový žlab GRM...GRM35/200</v>
          </cell>
          <cell r="C3576">
            <v>247</v>
          </cell>
          <cell r="D3576">
            <v>1</v>
          </cell>
          <cell r="E3576" t="str">
            <v>M</v>
          </cell>
          <cell r="F3576">
            <v>247</v>
          </cell>
        </row>
        <row r="3577">
          <cell r="A3577">
            <v>6000066</v>
          </cell>
          <cell r="B3577" t="str">
            <v>Mřížový žlab GRM...GRM35/300</v>
          </cell>
          <cell r="C3577">
            <v>306</v>
          </cell>
          <cell r="D3577">
            <v>1</v>
          </cell>
          <cell r="E3577" t="str">
            <v>M</v>
          </cell>
          <cell r="F3577">
            <v>306</v>
          </cell>
        </row>
        <row r="3578">
          <cell r="A3578">
            <v>6000071</v>
          </cell>
          <cell r="B3578" t="str">
            <v>Mřížový žlab GRM...GRM35/100</v>
          </cell>
          <cell r="C3578">
            <v>200</v>
          </cell>
          <cell r="D3578">
            <v>1</v>
          </cell>
          <cell r="E3578" t="str">
            <v>M</v>
          </cell>
          <cell r="F3578">
            <v>200</v>
          </cell>
        </row>
        <row r="3579">
          <cell r="A3579">
            <v>6000072</v>
          </cell>
          <cell r="B3579" t="str">
            <v>Mřížový žlab GRM...GRM35/150</v>
          </cell>
          <cell r="C3579">
            <v>216</v>
          </cell>
          <cell r="D3579">
            <v>1</v>
          </cell>
          <cell r="E3579" t="str">
            <v>M</v>
          </cell>
          <cell r="F3579">
            <v>216</v>
          </cell>
        </row>
        <row r="3580">
          <cell r="A3580">
            <v>6000073</v>
          </cell>
          <cell r="B3580" t="str">
            <v>Mřížový žlab GRM...GRM35/200</v>
          </cell>
          <cell r="C3580">
            <v>234</v>
          </cell>
          <cell r="D3580">
            <v>1</v>
          </cell>
          <cell r="E3580" t="str">
            <v>M</v>
          </cell>
          <cell r="F3580">
            <v>234</v>
          </cell>
        </row>
        <row r="3581">
          <cell r="A3581">
            <v>6000075</v>
          </cell>
          <cell r="B3581" t="str">
            <v>Mřížový žlab GRM...GRM35/300</v>
          </cell>
          <cell r="C3581">
            <v>335</v>
          </cell>
          <cell r="D3581">
            <v>1</v>
          </cell>
          <cell r="E3581" t="str">
            <v>M</v>
          </cell>
          <cell r="F3581">
            <v>335</v>
          </cell>
        </row>
        <row r="3582">
          <cell r="A3582">
            <v>6000087</v>
          </cell>
          <cell r="B3582" t="str">
            <v>Mřížový žlab GRM...GRM35/100</v>
          </cell>
          <cell r="C3582">
            <v>699</v>
          </cell>
          <cell r="D3582">
            <v>1</v>
          </cell>
          <cell r="E3582" t="str">
            <v>M</v>
          </cell>
          <cell r="F3582">
            <v>699</v>
          </cell>
        </row>
        <row r="3583">
          <cell r="A3583">
            <v>6000118</v>
          </cell>
          <cell r="B3583" t="str">
            <v>Mřížový žlab GR...GR 55/100</v>
          </cell>
          <cell r="C3583">
            <v>220</v>
          </cell>
          <cell r="D3583">
            <v>1</v>
          </cell>
          <cell r="E3583" t="str">
            <v>M</v>
          </cell>
          <cell r="F3583">
            <v>220</v>
          </cell>
        </row>
        <row r="3584">
          <cell r="A3584">
            <v>6000509</v>
          </cell>
          <cell r="B3584" t="str">
            <v>Mřížový žlab GR...GR 55/500</v>
          </cell>
          <cell r="C3584">
            <v>511</v>
          </cell>
          <cell r="D3584">
            <v>1</v>
          </cell>
          <cell r="E3584" t="str">
            <v>M</v>
          </cell>
          <cell r="F3584">
            <v>511</v>
          </cell>
        </row>
        <row r="3585">
          <cell r="A3585">
            <v>6000770</v>
          </cell>
          <cell r="B3585" t="str">
            <v>Mřížový žlab GR...GR55/600</v>
          </cell>
          <cell r="C3585">
            <v>772</v>
          </cell>
          <cell r="D3585">
            <v>1</v>
          </cell>
          <cell r="E3585" t="str">
            <v>M</v>
          </cell>
          <cell r="F3585">
            <v>772</v>
          </cell>
        </row>
        <row r="3586">
          <cell r="A3586">
            <v>6000904</v>
          </cell>
          <cell r="B3586" t="str">
            <v>Mřížový žlab GR...GR55/05VA</v>
          </cell>
          <cell r="C3586">
            <v>592</v>
          </cell>
          <cell r="D3586">
            <v>1</v>
          </cell>
          <cell r="E3586" t="str">
            <v>M</v>
          </cell>
          <cell r="F3586">
            <v>592</v>
          </cell>
        </row>
        <row r="3587">
          <cell r="A3587">
            <v>6001040</v>
          </cell>
          <cell r="B3587" t="str">
            <v>Mřížový žlab GRM...GRM55/100</v>
          </cell>
          <cell r="C3587">
            <v>189</v>
          </cell>
          <cell r="D3587">
            <v>1</v>
          </cell>
          <cell r="E3587" t="str">
            <v>M</v>
          </cell>
          <cell r="F3587">
            <v>189</v>
          </cell>
        </row>
        <row r="3588">
          <cell r="A3588">
            <v>6001044</v>
          </cell>
          <cell r="B3588" t="str">
            <v>Mřížový žlab GRM...GRM55/150</v>
          </cell>
          <cell r="C3588">
            <v>214</v>
          </cell>
          <cell r="D3588">
            <v>1</v>
          </cell>
          <cell r="E3588" t="str">
            <v>M</v>
          </cell>
          <cell r="F3588">
            <v>214</v>
          </cell>
        </row>
        <row r="3589">
          <cell r="A3589">
            <v>6001047</v>
          </cell>
          <cell r="B3589" t="str">
            <v>Mřížový žlab GRM...GRM55/200</v>
          </cell>
          <cell r="C3589">
            <v>230</v>
          </cell>
          <cell r="D3589">
            <v>1</v>
          </cell>
          <cell r="E3589" t="str">
            <v>M</v>
          </cell>
          <cell r="F3589">
            <v>230</v>
          </cell>
        </row>
        <row r="3590">
          <cell r="A3590">
            <v>6001050</v>
          </cell>
          <cell r="B3590" t="str">
            <v>Mřížový žlab GRM...GRM55/300</v>
          </cell>
          <cell r="C3590">
            <v>348</v>
          </cell>
          <cell r="D3590">
            <v>1</v>
          </cell>
          <cell r="E3590" t="str">
            <v>M</v>
          </cell>
          <cell r="F3590">
            <v>348</v>
          </cell>
        </row>
        <row r="3591">
          <cell r="A3591">
            <v>6001053</v>
          </cell>
          <cell r="B3591" t="str">
            <v>Mřížový žlab GRM...GRM55/400</v>
          </cell>
          <cell r="C3591">
            <v>404</v>
          </cell>
          <cell r="D3591">
            <v>1</v>
          </cell>
          <cell r="E3591" t="str">
            <v>M</v>
          </cell>
          <cell r="F3591">
            <v>404</v>
          </cell>
        </row>
        <row r="3592">
          <cell r="A3592">
            <v>6001059</v>
          </cell>
          <cell r="B3592" t="str">
            <v>Mřížový žlab GRM...GRM55/600</v>
          </cell>
          <cell r="C3592">
            <v>586</v>
          </cell>
          <cell r="D3592">
            <v>1</v>
          </cell>
          <cell r="E3592" t="str">
            <v>M</v>
          </cell>
          <cell r="F3592">
            <v>586</v>
          </cell>
        </row>
        <row r="3593">
          <cell r="A3593">
            <v>6001070</v>
          </cell>
          <cell r="B3593" t="str">
            <v>Mřížový žlab GRM...GRM 55/50</v>
          </cell>
          <cell r="C3593">
            <v>425</v>
          </cell>
          <cell r="D3593">
            <v>1</v>
          </cell>
          <cell r="E3593" t="str">
            <v>M</v>
          </cell>
          <cell r="F3593">
            <v>425</v>
          </cell>
        </row>
        <row r="3594">
          <cell r="A3594">
            <v>6001072</v>
          </cell>
          <cell r="B3594" t="str">
            <v>Mřížový žlab GRM...GRM55/100</v>
          </cell>
          <cell r="C3594">
            <v>506</v>
          </cell>
          <cell r="D3594">
            <v>1</v>
          </cell>
          <cell r="E3594" t="str">
            <v>M</v>
          </cell>
          <cell r="F3594">
            <v>506</v>
          </cell>
        </row>
        <row r="3595">
          <cell r="A3595">
            <v>6001074</v>
          </cell>
          <cell r="B3595" t="str">
            <v>Mřížový žlab GRM...GRM55/150</v>
          </cell>
          <cell r="C3595">
            <v>620</v>
          </cell>
          <cell r="D3595">
            <v>1</v>
          </cell>
          <cell r="E3595" t="str">
            <v>M</v>
          </cell>
          <cell r="F3595">
            <v>620</v>
          </cell>
        </row>
        <row r="3596">
          <cell r="A3596">
            <v>6001076</v>
          </cell>
          <cell r="B3596" t="str">
            <v>Mřížový žlab GRM...GRM55/200</v>
          </cell>
          <cell r="C3596">
            <v>777</v>
          </cell>
          <cell r="D3596">
            <v>1</v>
          </cell>
          <cell r="E3596" t="str">
            <v>M</v>
          </cell>
          <cell r="F3596">
            <v>777</v>
          </cell>
        </row>
        <row r="3597">
          <cell r="A3597">
            <v>6001078</v>
          </cell>
          <cell r="B3597" t="str">
            <v>Mřížový žlab GRM...GRM55/300</v>
          </cell>
          <cell r="C3597">
            <v>1094</v>
          </cell>
          <cell r="D3597">
            <v>1</v>
          </cell>
          <cell r="E3597" t="str">
            <v>M</v>
          </cell>
          <cell r="F3597">
            <v>1094</v>
          </cell>
        </row>
        <row r="3598">
          <cell r="A3598">
            <v>6001080</v>
          </cell>
          <cell r="B3598" t="str">
            <v>Mřížový žlab GRM...GRM55/400</v>
          </cell>
          <cell r="C3598">
            <v>1880</v>
          </cell>
          <cell r="D3598">
            <v>1</v>
          </cell>
          <cell r="E3598" t="str">
            <v>M</v>
          </cell>
          <cell r="F3598">
            <v>1880</v>
          </cell>
        </row>
        <row r="3599">
          <cell r="A3599">
            <v>6001082</v>
          </cell>
          <cell r="B3599" t="str">
            <v>Mřížový žlab GRM...GRM55/500</v>
          </cell>
          <cell r="C3599">
            <v>2268</v>
          </cell>
          <cell r="D3599">
            <v>1</v>
          </cell>
          <cell r="E3599" t="str">
            <v>M</v>
          </cell>
          <cell r="F3599">
            <v>2268</v>
          </cell>
        </row>
        <row r="3600">
          <cell r="A3600">
            <v>6001085</v>
          </cell>
          <cell r="B3600" t="str">
            <v>Mřížový žlab GRM...GRM55/600</v>
          </cell>
          <cell r="C3600">
            <v>2725</v>
          </cell>
          <cell r="D3600">
            <v>1</v>
          </cell>
          <cell r="E3600" t="str">
            <v>M</v>
          </cell>
          <cell r="F3600">
            <v>2725</v>
          </cell>
        </row>
        <row r="3601">
          <cell r="A3601">
            <v>6001088</v>
          </cell>
          <cell r="B3601" t="str">
            <v>Mřížový žlab GRM...GRM55/100</v>
          </cell>
          <cell r="C3601">
            <v>830</v>
          </cell>
          <cell r="D3601">
            <v>1</v>
          </cell>
          <cell r="E3601" t="str">
            <v>M</v>
          </cell>
          <cell r="F3601">
            <v>830</v>
          </cell>
        </row>
        <row r="3602">
          <cell r="A3602">
            <v>6001091</v>
          </cell>
          <cell r="B3602" t="str">
            <v>Mřížový žlab GRM...GRM55/200</v>
          </cell>
          <cell r="C3602">
            <v>1152</v>
          </cell>
          <cell r="D3602">
            <v>1</v>
          </cell>
          <cell r="E3602" t="str">
            <v>M</v>
          </cell>
          <cell r="F3602">
            <v>1152</v>
          </cell>
        </row>
        <row r="3603">
          <cell r="A3603">
            <v>6001093</v>
          </cell>
          <cell r="B3603" t="str">
            <v>Mřížový žlab GRM...GRM55/300</v>
          </cell>
          <cell r="C3603">
            <v>2021</v>
          </cell>
          <cell r="D3603">
            <v>1</v>
          </cell>
          <cell r="E3603" t="str">
            <v>M</v>
          </cell>
          <cell r="F3603">
            <v>2021</v>
          </cell>
        </row>
        <row r="3604">
          <cell r="A3604">
            <v>6001095</v>
          </cell>
          <cell r="B3604" t="str">
            <v>Mřížový žlab GRM...GRM55/400</v>
          </cell>
          <cell r="C3604">
            <v>2490</v>
          </cell>
          <cell r="D3604">
            <v>1</v>
          </cell>
          <cell r="E3604" t="str">
            <v>M</v>
          </cell>
          <cell r="F3604">
            <v>2490</v>
          </cell>
        </row>
        <row r="3605">
          <cell r="A3605">
            <v>6001415</v>
          </cell>
          <cell r="B3605" t="str">
            <v>Mřížový žlab GRM...GRM 55/50</v>
          </cell>
          <cell r="C3605">
            <v>202</v>
          </cell>
          <cell r="D3605">
            <v>1</v>
          </cell>
          <cell r="E3605" t="str">
            <v>M</v>
          </cell>
          <cell r="F3605">
            <v>202</v>
          </cell>
        </row>
        <row r="3606">
          <cell r="A3606">
            <v>6001416</v>
          </cell>
          <cell r="B3606" t="str">
            <v>Mřížový žlab GRM...GRM55/100</v>
          </cell>
          <cell r="C3606">
            <v>235</v>
          </cell>
          <cell r="D3606">
            <v>1</v>
          </cell>
          <cell r="E3606" t="str">
            <v>M</v>
          </cell>
          <cell r="F3606">
            <v>235</v>
          </cell>
        </row>
        <row r="3607">
          <cell r="A3607">
            <v>6001418</v>
          </cell>
          <cell r="B3607" t="str">
            <v>Mřížový žlab GRM...GRM55/150</v>
          </cell>
          <cell r="C3607">
            <v>254</v>
          </cell>
          <cell r="D3607">
            <v>1</v>
          </cell>
          <cell r="E3607" t="str">
            <v>M</v>
          </cell>
          <cell r="F3607">
            <v>254</v>
          </cell>
        </row>
        <row r="3608">
          <cell r="A3608">
            <v>6001420</v>
          </cell>
          <cell r="B3608" t="str">
            <v>Mřížový žlab GRM...GRM55/200</v>
          </cell>
          <cell r="C3608">
            <v>282</v>
          </cell>
          <cell r="D3608">
            <v>1</v>
          </cell>
          <cell r="E3608" t="str">
            <v>M</v>
          </cell>
          <cell r="F3608">
            <v>282</v>
          </cell>
        </row>
        <row r="3609">
          <cell r="A3609">
            <v>6001421</v>
          </cell>
          <cell r="B3609" t="str">
            <v>Mřížový žlab GRM...GRM55/200</v>
          </cell>
          <cell r="C3609">
            <v>357</v>
          </cell>
          <cell r="D3609">
            <v>1</v>
          </cell>
          <cell r="E3609" t="str">
            <v>M</v>
          </cell>
          <cell r="F3609">
            <v>357</v>
          </cell>
        </row>
        <row r="3610">
          <cell r="A3610">
            <v>6001424</v>
          </cell>
          <cell r="B3610" t="str">
            <v>Mřížový žlab GRM...GRM55/300</v>
          </cell>
          <cell r="C3610">
            <v>408</v>
          </cell>
          <cell r="D3610">
            <v>1</v>
          </cell>
          <cell r="E3610" t="str">
            <v>M</v>
          </cell>
          <cell r="F3610">
            <v>408</v>
          </cell>
        </row>
        <row r="3611">
          <cell r="A3611">
            <v>6001428</v>
          </cell>
          <cell r="B3611" t="str">
            <v>Mřížový žlab GRM...GRM55/400</v>
          </cell>
          <cell r="C3611">
            <v>506</v>
          </cell>
          <cell r="D3611">
            <v>1</v>
          </cell>
          <cell r="E3611" t="str">
            <v>M</v>
          </cell>
          <cell r="F3611">
            <v>506</v>
          </cell>
        </row>
        <row r="3612">
          <cell r="A3612">
            <v>6001430</v>
          </cell>
          <cell r="B3612" t="str">
            <v>Mřížový žlab GRM...GRM55/450</v>
          </cell>
          <cell r="C3612">
            <v>551</v>
          </cell>
          <cell r="D3612">
            <v>1</v>
          </cell>
          <cell r="E3612" t="str">
            <v>M</v>
          </cell>
          <cell r="F3612">
            <v>551</v>
          </cell>
        </row>
        <row r="3613">
          <cell r="A3613">
            <v>6001432</v>
          </cell>
          <cell r="B3613" t="str">
            <v>Mřížový žlab GRM...GRM55/500</v>
          </cell>
          <cell r="C3613">
            <v>598</v>
          </cell>
          <cell r="D3613">
            <v>1</v>
          </cell>
          <cell r="E3613" t="str">
            <v>M</v>
          </cell>
          <cell r="F3613">
            <v>598</v>
          </cell>
        </row>
        <row r="3614">
          <cell r="A3614">
            <v>6001436</v>
          </cell>
          <cell r="B3614" t="str">
            <v>Mřížový žlab GRM...GRM55/600</v>
          </cell>
          <cell r="C3614">
            <v>786</v>
          </cell>
          <cell r="D3614">
            <v>1</v>
          </cell>
          <cell r="E3614" t="str">
            <v>M</v>
          </cell>
          <cell r="F3614">
            <v>786</v>
          </cell>
        </row>
        <row r="3615">
          <cell r="A3615">
            <v>6001441</v>
          </cell>
          <cell r="B3615" t="str">
            <v>Mřížový žlab GRM...GRM 55/50</v>
          </cell>
          <cell r="C3615">
            <v>175</v>
          </cell>
          <cell r="D3615">
            <v>1</v>
          </cell>
          <cell r="E3615" t="str">
            <v>M</v>
          </cell>
          <cell r="F3615">
            <v>175</v>
          </cell>
        </row>
        <row r="3616">
          <cell r="A3616">
            <v>6001442</v>
          </cell>
          <cell r="B3616" t="str">
            <v>Mřížový žlab GRM...GRM55/100</v>
          </cell>
          <cell r="C3616">
            <v>199</v>
          </cell>
          <cell r="D3616">
            <v>1</v>
          </cell>
          <cell r="E3616" t="str">
            <v>M</v>
          </cell>
          <cell r="F3616">
            <v>199</v>
          </cell>
        </row>
        <row r="3617">
          <cell r="A3617">
            <v>6001444</v>
          </cell>
          <cell r="B3617" t="str">
            <v>Mřížový žlab GRM...GRM55/150</v>
          </cell>
          <cell r="C3617">
            <v>247</v>
          </cell>
          <cell r="D3617">
            <v>1</v>
          </cell>
          <cell r="E3617" t="str">
            <v>M</v>
          </cell>
          <cell r="F3617">
            <v>247</v>
          </cell>
        </row>
        <row r="3618">
          <cell r="A3618">
            <v>6001446</v>
          </cell>
          <cell r="B3618" t="str">
            <v>Mřížový žlab GRM...GRM55/200</v>
          </cell>
          <cell r="C3618">
            <v>267</v>
          </cell>
          <cell r="D3618">
            <v>1</v>
          </cell>
          <cell r="E3618" t="str">
            <v>M</v>
          </cell>
          <cell r="F3618">
            <v>267</v>
          </cell>
        </row>
        <row r="3619">
          <cell r="A3619">
            <v>6001447</v>
          </cell>
          <cell r="B3619" t="str">
            <v>Mřížový žlab GRM...GRM55/200</v>
          </cell>
          <cell r="C3619">
            <v>284</v>
          </cell>
          <cell r="D3619">
            <v>1</v>
          </cell>
          <cell r="E3619" t="str">
            <v>M</v>
          </cell>
          <cell r="F3619">
            <v>284</v>
          </cell>
        </row>
        <row r="3620">
          <cell r="A3620">
            <v>6001448</v>
          </cell>
          <cell r="B3620" t="str">
            <v>Mřížový žlab GRM...GRM55/300</v>
          </cell>
          <cell r="C3620">
            <v>359</v>
          </cell>
          <cell r="D3620">
            <v>1</v>
          </cell>
          <cell r="E3620" t="str">
            <v>M</v>
          </cell>
          <cell r="F3620">
            <v>359</v>
          </cell>
        </row>
        <row r="3621">
          <cell r="A3621">
            <v>6001450</v>
          </cell>
          <cell r="B3621" t="str">
            <v>Mřížový žlab GRM...GRM55/400</v>
          </cell>
          <cell r="C3621">
            <v>450</v>
          </cell>
          <cell r="D3621">
            <v>1</v>
          </cell>
          <cell r="E3621" t="str">
            <v>M</v>
          </cell>
          <cell r="F3621">
            <v>450</v>
          </cell>
        </row>
        <row r="3622">
          <cell r="A3622">
            <v>6001452</v>
          </cell>
          <cell r="B3622" t="str">
            <v>Mřížový žlab GRM...GRM55/500</v>
          </cell>
          <cell r="C3622">
            <v>573</v>
          </cell>
          <cell r="D3622">
            <v>1</v>
          </cell>
          <cell r="E3622" t="str">
            <v>M</v>
          </cell>
          <cell r="F3622">
            <v>573</v>
          </cell>
        </row>
        <row r="3623">
          <cell r="A3623">
            <v>6001454</v>
          </cell>
          <cell r="B3623" t="str">
            <v>Mřížový žlab GRM...GRM55/600</v>
          </cell>
          <cell r="C3623">
            <v>648</v>
          </cell>
          <cell r="D3623">
            <v>1</v>
          </cell>
          <cell r="E3623" t="str">
            <v>M</v>
          </cell>
          <cell r="F3623">
            <v>648</v>
          </cell>
        </row>
        <row r="3624">
          <cell r="A3624">
            <v>6001920</v>
          </cell>
          <cell r="B3624" t="str">
            <v>Oblouk mřížových žlabů 90°...GRB90/510</v>
          </cell>
          <cell r="C3624">
            <v>349</v>
          </cell>
          <cell r="D3624">
            <v>1</v>
          </cell>
          <cell r="E3624" t="str">
            <v>KS</v>
          </cell>
          <cell r="F3624">
            <v>349</v>
          </cell>
        </row>
        <row r="3625">
          <cell r="A3625">
            <v>6001939</v>
          </cell>
          <cell r="B3625" t="str">
            <v>Oblouk mřížových žlabů 90°...GRB90/520</v>
          </cell>
          <cell r="C3625">
            <v>390</v>
          </cell>
          <cell r="D3625">
            <v>1</v>
          </cell>
          <cell r="E3625" t="str">
            <v>KS</v>
          </cell>
          <cell r="F3625">
            <v>390</v>
          </cell>
        </row>
        <row r="3626">
          <cell r="A3626">
            <v>6001947</v>
          </cell>
          <cell r="B3626" t="str">
            <v>Oblouk mřížových žlabů 90°...GRB90/530</v>
          </cell>
          <cell r="C3626">
            <v>564</v>
          </cell>
          <cell r="D3626">
            <v>1</v>
          </cell>
          <cell r="E3626" t="str">
            <v>KS</v>
          </cell>
          <cell r="F3626">
            <v>564</v>
          </cell>
        </row>
        <row r="3627">
          <cell r="A3627">
            <v>6001955</v>
          </cell>
          <cell r="B3627" t="str">
            <v>Oblouk mřížových žlabů 90°...GRB90/540</v>
          </cell>
          <cell r="C3627">
            <v>593</v>
          </cell>
          <cell r="D3627">
            <v>1</v>
          </cell>
          <cell r="E3627" t="str">
            <v>KS</v>
          </cell>
          <cell r="F3627">
            <v>593</v>
          </cell>
        </row>
        <row r="3628">
          <cell r="A3628">
            <v>6001963</v>
          </cell>
          <cell r="B3628" t="str">
            <v>Oblouk mřížových žlabů 90°...GRB90/550</v>
          </cell>
          <cell r="C3628">
            <v>786</v>
          </cell>
          <cell r="D3628">
            <v>1</v>
          </cell>
          <cell r="E3628" t="str">
            <v>KS</v>
          </cell>
          <cell r="F3628">
            <v>786</v>
          </cell>
        </row>
        <row r="3629">
          <cell r="A3629">
            <v>6001998</v>
          </cell>
          <cell r="B3629" t="str">
            <v>Oblouk mřížových žlabů 90°...GRB90/515</v>
          </cell>
          <cell r="C3629">
            <v>392</v>
          </cell>
          <cell r="D3629">
            <v>1</v>
          </cell>
          <cell r="E3629" t="str">
            <v>KS</v>
          </cell>
          <cell r="F3629">
            <v>392</v>
          </cell>
        </row>
        <row r="3630">
          <cell r="A3630">
            <v>6002218</v>
          </cell>
          <cell r="B3630" t="str">
            <v>Oblouk mřížových žlabů 90°...GRB90/510</v>
          </cell>
          <cell r="C3630">
            <v>430</v>
          </cell>
          <cell r="D3630">
            <v>1</v>
          </cell>
          <cell r="E3630" t="str">
            <v>KS</v>
          </cell>
          <cell r="F3630">
            <v>430</v>
          </cell>
        </row>
        <row r="3631">
          <cell r="A3631">
            <v>6002226</v>
          </cell>
          <cell r="B3631" t="str">
            <v>Oblouk mřížových žlabů 90°...GRB90/520</v>
          </cell>
          <cell r="C3631">
            <v>486</v>
          </cell>
          <cell r="D3631">
            <v>1</v>
          </cell>
          <cell r="E3631" t="str">
            <v>KS</v>
          </cell>
          <cell r="F3631">
            <v>486</v>
          </cell>
        </row>
        <row r="3632">
          <cell r="A3632">
            <v>6002234</v>
          </cell>
          <cell r="B3632" t="str">
            <v>Oblouk mřížových žlabů 90°...GRB90/530</v>
          </cell>
          <cell r="C3632">
            <v>758</v>
          </cell>
          <cell r="D3632">
            <v>1</v>
          </cell>
          <cell r="E3632" t="str">
            <v>KS</v>
          </cell>
          <cell r="F3632">
            <v>758</v>
          </cell>
        </row>
        <row r="3633">
          <cell r="A3633">
            <v>6002242</v>
          </cell>
          <cell r="B3633" t="str">
            <v>Oblouk mřížových žlabů 90°...GRB90/540</v>
          </cell>
          <cell r="C3633">
            <v>833</v>
          </cell>
          <cell r="D3633">
            <v>1</v>
          </cell>
          <cell r="E3633" t="str">
            <v>KS</v>
          </cell>
          <cell r="F3633">
            <v>833</v>
          </cell>
        </row>
        <row r="3634">
          <cell r="A3634">
            <v>6002250</v>
          </cell>
          <cell r="B3634" t="str">
            <v>Oblouk mřížových žlabů 90°...GRB90/550</v>
          </cell>
          <cell r="C3634">
            <v>881</v>
          </cell>
          <cell r="D3634">
            <v>1</v>
          </cell>
          <cell r="E3634" t="str">
            <v>KS</v>
          </cell>
          <cell r="F3634">
            <v>881</v>
          </cell>
        </row>
        <row r="3635">
          <cell r="A3635">
            <v>6002269</v>
          </cell>
          <cell r="B3635" t="str">
            <v>Oblouk mřížových žlabů 90°...GRB90/560</v>
          </cell>
          <cell r="C3635">
            <v>1022</v>
          </cell>
          <cell r="D3635">
            <v>1</v>
          </cell>
          <cell r="E3635" t="str">
            <v>KS</v>
          </cell>
          <cell r="F3635">
            <v>1022</v>
          </cell>
        </row>
        <row r="3636">
          <cell r="A3636">
            <v>6002307</v>
          </cell>
          <cell r="B3636" t="str">
            <v>Oblouk mřížových žlabů 90°...GRB90/110</v>
          </cell>
          <cell r="C3636">
            <v>801</v>
          </cell>
          <cell r="D3636">
            <v>1</v>
          </cell>
          <cell r="E3636" t="str">
            <v>KS</v>
          </cell>
          <cell r="F3636">
            <v>801</v>
          </cell>
        </row>
        <row r="3637">
          <cell r="A3637">
            <v>6002311</v>
          </cell>
          <cell r="B3637" t="str">
            <v>Oblouk mřížových žlabů 90°...GRB90/115</v>
          </cell>
          <cell r="C3637">
            <v>915</v>
          </cell>
          <cell r="D3637">
            <v>1</v>
          </cell>
          <cell r="E3637" t="str">
            <v>KS</v>
          </cell>
          <cell r="F3637">
            <v>915</v>
          </cell>
        </row>
        <row r="3638">
          <cell r="A3638">
            <v>6002315</v>
          </cell>
          <cell r="B3638" t="str">
            <v>Oblouk mřížových žlabů 90°...GRB90/120</v>
          </cell>
          <cell r="C3638">
            <v>982</v>
          </cell>
          <cell r="D3638">
            <v>1</v>
          </cell>
          <cell r="E3638" t="str">
            <v>KS</v>
          </cell>
          <cell r="F3638">
            <v>982</v>
          </cell>
        </row>
        <row r="3639">
          <cell r="A3639">
            <v>6002323</v>
          </cell>
          <cell r="B3639" t="str">
            <v>Oblouk mřížových žlabů 90°...GRB90/130</v>
          </cell>
          <cell r="C3639">
            <v>1145</v>
          </cell>
          <cell r="D3639">
            <v>1</v>
          </cell>
          <cell r="E3639" t="str">
            <v>KS</v>
          </cell>
          <cell r="F3639">
            <v>1145</v>
          </cell>
        </row>
        <row r="3640">
          <cell r="A3640">
            <v>6002331</v>
          </cell>
          <cell r="B3640" t="str">
            <v>Oblouk mřížových žlabů 90°...GRB90/140</v>
          </cell>
          <cell r="C3640">
            <v>1172</v>
          </cell>
          <cell r="D3640">
            <v>1</v>
          </cell>
          <cell r="E3640" t="str">
            <v>KS</v>
          </cell>
          <cell r="F3640">
            <v>1172</v>
          </cell>
        </row>
        <row r="3641">
          <cell r="A3641">
            <v>6002358</v>
          </cell>
          <cell r="B3641" t="str">
            <v>Oblouk mřížových žlabů 90°...GRB90/150</v>
          </cell>
          <cell r="C3641">
            <v>1198</v>
          </cell>
          <cell r="D3641">
            <v>1</v>
          </cell>
          <cell r="E3641" t="str">
            <v>KS</v>
          </cell>
          <cell r="F3641">
            <v>1198</v>
          </cell>
        </row>
        <row r="3642">
          <cell r="A3642">
            <v>6002366</v>
          </cell>
          <cell r="B3642" t="str">
            <v>Oblouk mřížových žlabů 90°...GRB90/160</v>
          </cell>
          <cell r="C3642">
            <v>1377</v>
          </cell>
          <cell r="D3642">
            <v>1</v>
          </cell>
          <cell r="E3642" t="str">
            <v>KS</v>
          </cell>
          <cell r="F3642">
            <v>1377</v>
          </cell>
        </row>
        <row r="3643">
          <cell r="A3643">
            <v>6002402</v>
          </cell>
          <cell r="B3643" t="str">
            <v>Mřížový žlab GRM...GRM105/10</v>
          </cell>
          <cell r="C3643">
            <v>224</v>
          </cell>
          <cell r="D3643">
            <v>1</v>
          </cell>
          <cell r="E3643" t="str">
            <v>M</v>
          </cell>
          <cell r="F3643">
            <v>224</v>
          </cell>
        </row>
        <row r="3644">
          <cell r="A3644">
            <v>6002404</v>
          </cell>
          <cell r="B3644" t="str">
            <v>Mřížový žlab GRM...GRM105/15</v>
          </cell>
          <cell r="C3644">
            <v>306</v>
          </cell>
          <cell r="D3644">
            <v>1</v>
          </cell>
          <cell r="E3644" t="str">
            <v>M</v>
          </cell>
          <cell r="F3644">
            <v>306</v>
          </cell>
        </row>
        <row r="3645">
          <cell r="A3645">
            <v>6002406</v>
          </cell>
          <cell r="B3645" t="str">
            <v>Mřížový žlab GRM...GRM105/20</v>
          </cell>
          <cell r="C3645">
            <v>318</v>
          </cell>
          <cell r="D3645">
            <v>1</v>
          </cell>
          <cell r="E3645" t="str">
            <v>M</v>
          </cell>
          <cell r="F3645">
            <v>318</v>
          </cell>
        </row>
        <row r="3646">
          <cell r="A3646">
            <v>6002408</v>
          </cell>
          <cell r="B3646" t="str">
            <v>Mřížový žlab GRM...GRM105/30</v>
          </cell>
          <cell r="C3646">
            <v>412</v>
          </cell>
          <cell r="D3646">
            <v>1</v>
          </cell>
          <cell r="E3646" t="str">
            <v>M</v>
          </cell>
          <cell r="F3646">
            <v>412</v>
          </cell>
        </row>
        <row r="3647">
          <cell r="A3647">
            <v>6002410</v>
          </cell>
          <cell r="B3647" t="str">
            <v>Mřížový žlab GRM...GRM105/40</v>
          </cell>
          <cell r="C3647">
            <v>531</v>
          </cell>
          <cell r="D3647">
            <v>1</v>
          </cell>
          <cell r="E3647" t="str">
            <v>M</v>
          </cell>
          <cell r="F3647">
            <v>531</v>
          </cell>
        </row>
        <row r="3648">
          <cell r="A3648">
            <v>6002415</v>
          </cell>
          <cell r="B3648" t="str">
            <v>Mřížový žlab GRM...GRM105/50</v>
          </cell>
          <cell r="C3648">
            <v>639</v>
          </cell>
          <cell r="D3648">
            <v>1</v>
          </cell>
          <cell r="E3648" t="str">
            <v>M</v>
          </cell>
          <cell r="F3648">
            <v>639</v>
          </cell>
        </row>
        <row r="3649">
          <cell r="A3649">
            <v>6002417</v>
          </cell>
          <cell r="B3649" t="str">
            <v>Mřížový žlab GRM...GRM105/60</v>
          </cell>
          <cell r="C3649">
            <v>868</v>
          </cell>
          <cell r="D3649">
            <v>1</v>
          </cell>
          <cell r="E3649" t="str">
            <v>M</v>
          </cell>
          <cell r="F3649">
            <v>868</v>
          </cell>
        </row>
        <row r="3650">
          <cell r="A3650">
            <v>6002431</v>
          </cell>
          <cell r="B3650" t="str">
            <v>Mřížový žlab GRM...GRM105/10</v>
          </cell>
          <cell r="C3650">
            <v>242</v>
          </cell>
          <cell r="D3650">
            <v>1</v>
          </cell>
          <cell r="E3650" t="str">
            <v>M</v>
          </cell>
          <cell r="F3650">
            <v>242</v>
          </cell>
        </row>
        <row r="3651">
          <cell r="A3651">
            <v>6002433</v>
          </cell>
          <cell r="B3651" t="str">
            <v>Mřížový žlab GRM...GRM105/15</v>
          </cell>
          <cell r="C3651">
            <v>335</v>
          </cell>
          <cell r="D3651">
            <v>1</v>
          </cell>
          <cell r="E3651" t="str">
            <v>M</v>
          </cell>
          <cell r="F3651">
            <v>335</v>
          </cell>
        </row>
        <row r="3652">
          <cell r="A3652">
            <v>6002435</v>
          </cell>
          <cell r="B3652" t="str">
            <v>Mřížový žlab GRM...GRM105/20</v>
          </cell>
          <cell r="C3652">
            <v>336</v>
          </cell>
          <cell r="D3652">
            <v>1</v>
          </cell>
          <cell r="E3652" t="str">
            <v>M</v>
          </cell>
          <cell r="F3652">
            <v>336</v>
          </cell>
        </row>
        <row r="3653">
          <cell r="A3653">
            <v>6002437</v>
          </cell>
          <cell r="B3653" t="str">
            <v>Mřížový žlab GRM...GRM105/30</v>
          </cell>
          <cell r="C3653">
            <v>489</v>
          </cell>
          <cell r="D3653">
            <v>1</v>
          </cell>
          <cell r="E3653" t="str">
            <v>M</v>
          </cell>
          <cell r="F3653">
            <v>489</v>
          </cell>
        </row>
        <row r="3654">
          <cell r="A3654">
            <v>6002439</v>
          </cell>
          <cell r="B3654" t="str">
            <v>Mřížový žlab GRM...GRM105/40</v>
          </cell>
          <cell r="C3654">
            <v>541</v>
          </cell>
          <cell r="D3654">
            <v>1</v>
          </cell>
          <cell r="E3654" t="str">
            <v>M</v>
          </cell>
          <cell r="F3654">
            <v>541</v>
          </cell>
        </row>
        <row r="3655">
          <cell r="A3655">
            <v>6002443</v>
          </cell>
          <cell r="B3655" t="str">
            <v>Mřížový žlab GRM...GRM105/50</v>
          </cell>
          <cell r="C3655">
            <v>670</v>
          </cell>
          <cell r="D3655">
            <v>1</v>
          </cell>
          <cell r="E3655" t="str">
            <v>M</v>
          </cell>
          <cell r="F3655">
            <v>670</v>
          </cell>
        </row>
        <row r="3656">
          <cell r="A3656">
            <v>6002445</v>
          </cell>
          <cell r="B3656" t="str">
            <v>Mřížový žlab GRM...GRM105/60</v>
          </cell>
          <cell r="C3656">
            <v>900</v>
          </cell>
          <cell r="D3656">
            <v>1</v>
          </cell>
          <cell r="E3656" t="str">
            <v>M</v>
          </cell>
          <cell r="F3656">
            <v>900</v>
          </cell>
        </row>
        <row r="3657">
          <cell r="A3657">
            <v>6002451</v>
          </cell>
          <cell r="B3657" t="str">
            <v>Mřížový žlab GRM...GRM105/10</v>
          </cell>
          <cell r="C3657">
            <v>946</v>
          </cell>
          <cell r="D3657">
            <v>1</v>
          </cell>
          <cell r="E3657" t="str">
            <v>M</v>
          </cell>
          <cell r="F3657">
            <v>946</v>
          </cell>
        </row>
        <row r="3658">
          <cell r="A3658">
            <v>6002457</v>
          </cell>
          <cell r="B3658" t="str">
            <v>Mřížový žlab GRM...GRM105/20</v>
          </cell>
          <cell r="C3658">
            <v>1342</v>
          </cell>
          <cell r="D3658">
            <v>1</v>
          </cell>
          <cell r="E3658" t="str">
            <v>M</v>
          </cell>
          <cell r="F3658">
            <v>1342</v>
          </cell>
        </row>
        <row r="3659">
          <cell r="A3659">
            <v>6002460</v>
          </cell>
          <cell r="B3659" t="str">
            <v>Mřížový žlab GRM...GRM105/30</v>
          </cell>
          <cell r="C3659">
            <v>1753</v>
          </cell>
          <cell r="D3659">
            <v>1</v>
          </cell>
          <cell r="E3659" t="str">
            <v>M</v>
          </cell>
          <cell r="F3659">
            <v>1753</v>
          </cell>
        </row>
        <row r="3660">
          <cell r="A3660">
            <v>6002463</v>
          </cell>
          <cell r="B3660" t="str">
            <v>Mřížový žlab GRM...GRM105/40</v>
          </cell>
          <cell r="C3660">
            <v>2231</v>
          </cell>
          <cell r="D3660">
            <v>1</v>
          </cell>
          <cell r="E3660" t="str">
            <v>M</v>
          </cell>
          <cell r="F3660">
            <v>2231</v>
          </cell>
        </row>
        <row r="3661">
          <cell r="A3661">
            <v>6002466</v>
          </cell>
          <cell r="B3661" t="str">
            <v>Mřížový žlab GRM...GRM105/50</v>
          </cell>
          <cell r="C3661">
            <v>2547</v>
          </cell>
          <cell r="D3661">
            <v>1</v>
          </cell>
          <cell r="E3661" t="str">
            <v>M</v>
          </cell>
          <cell r="F3661">
            <v>2547</v>
          </cell>
        </row>
        <row r="3662">
          <cell r="A3662">
            <v>6002944</v>
          </cell>
          <cell r="B3662" t="str">
            <v>Mřížový žlab GR...GR105/100</v>
          </cell>
          <cell r="C3662">
            <v>182</v>
          </cell>
          <cell r="D3662">
            <v>1</v>
          </cell>
          <cell r="E3662" t="str">
            <v>M</v>
          </cell>
          <cell r="F3662">
            <v>182</v>
          </cell>
        </row>
        <row r="3663">
          <cell r="A3663">
            <v>6002946</v>
          </cell>
          <cell r="B3663" t="str">
            <v>Mřížový žlab GR...GR105/200</v>
          </cell>
          <cell r="C3663">
            <v>187</v>
          </cell>
          <cell r="D3663">
            <v>1</v>
          </cell>
          <cell r="E3663" t="str">
            <v>M</v>
          </cell>
          <cell r="F3663">
            <v>187</v>
          </cell>
        </row>
        <row r="3664">
          <cell r="A3664">
            <v>6003109</v>
          </cell>
          <cell r="B3664" t="str">
            <v>Mřížový žlab GR...GR105/100</v>
          </cell>
          <cell r="C3664">
            <v>251</v>
          </cell>
          <cell r="D3664">
            <v>1</v>
          </cell>
          <cell r="E3664" t="str">
            <v>M</v>
          </cell>
          <cell r="F3664">
            <v>251</v>
          </cell>
        </row>
        <row r="3665">
          <cell r="A3665">
            <v>6003206</v>
          </cell>
          <cell r="B3665" t="str">
            <v>Mřížový žlab GR...GR105/200</v>
          </cell>
          <cell r="C3665">
            <v>361</v>
          </cell>
          <cell r="D3665">
            <v>1</v>
          </cell>
          <cell r="E3665" t="str">
            <v>M</v>
          </cell>
          <cell r="F3665">
            <v>361</v>
          </cell>
        </row>
        <row r="3666">
          <cell r="A3666">
            <v>6003303</v>
          </cell>
          <cell r="B3666" t="str">
            <v>Mřížový žlab GR...GR105/300</v>
          </cell>
          <cell r="C3666">
            <v>476</v>
          </cell>
          <cell r="D3666">
            <v>1</v>
          </cell>
          <cell r="E3666" t="str">
            <v>M</v>
          </cell>
          <cell r="F3666">
            <v>476</v>
          </cell>
        </row>
        <row r="3667">
          <cell r="A3667">
            <v>6003508</v>
          </cell>
          <cell r="B3667" t="str">
            <v>Mřížový žlab GR...GR105/500</v>
          </cell>
          <cell r="C3667">
            <v>581</v>
          </cell>
          <cell r="D3667">
            <v>1</v>
          </cell>
          <cell r="E3667" t="str">
            <v>M</v>
          </cell>
          <cell r="F3667">
            <v>581</v>
          </cell>
        </row>
        <row r="3668">
          <cell r="A3668">
            <v>6003818</v>
          </cell>
          <cell r="B3668" t="str">
            <v>Mřížový úhelník...GW 40/80</v>
          </cell>
          <cell r="C3668">
            <v>263</v>
          </cell>
          <cell r="D3668">
            <v>1</v>
          </cell>
          <cell r="E3668" t="str">
            <v>M</v>
          </cell>
          <cell r="F3668">
            <v>263</v>
          </cell>
        </row>
        <row r="3669">
          <cell r="A3669">
            <v>6003850</v>
          </cell>
          <cell r="B3669" t="str">
            <v>Svorka...KL 20</v>
          </cell>
          <cell r="C3669">
            <v>105</v>
          </cell>
          <cell r="D3669">
            <v>1</v>
          </cell>
          <cell r="E3669" t="str">
            <v>KS</v>
          </cell>
          <cell r="F3669">
            <v>105</v>
          </cell>
        </row>
        <row r="3670">
          <cell r="A3670">
            <v>6003869</v>
          </cell>
          <cell r="B3670" t="str">
            <v>Svorka...KL 30</v>
          </cell>
          <cell r="C3670">
            <v>102</v>
          </cell>
          <cell r="D3670">
            <v>1</v>
          </cell>
          <cell r="E3670" t="str">
            <v>KS</v>
          </cell>
          <cell r="F3670">
            <v>102</v>
          </cell>
        </row>
        <row r="3671">
          <cell r="A3671">
            <v>6003873</v>
          </cell>
          <cell r="B3671" t="str">
            <v>Upevňovací svorka...BFK153/33</v>
          </cell>
          <cell r="C3671">
            <v>504</v>
          </cell>
          <cell r="D3671">
            <v>1</v>
          </cell>
          <cell r="E3671" t="str">
            <v>KS</v>
          </cell>
          <cell r="F3671">
            <v>504</v>
          </cell>
        </row>
        <row r="3672">
          <cell r="A3672">
            <v>6003875</v>
          </cell>
          <cell r="B3672" t="str">
            <v>Upevňovací svorka...BFK166/58</v>
          </cell>
          <cell r="C3672">
            <v>531</v>
          </cell>
          <cell r="D3672">
            <v>1</v>
          </cell>
          <cell r="E3672" t="str">
            <v>KS</v>
          </cell>
          <cell r="F3672">
            <v>531</v>
          </cell>
        </row>
        <row r="3673">
          <cell r="A3673">
            <v>6003880</v>
          </cell>
          <cell r="B3673" t="str">
            <v>Upevňovací svorka...BFK132/58</v>
          </cell>
          <cell r="C3673">
            <v>279</v>
          </cell>
          <cell r="D3673">
            <v>1</v>
          </cell>
          <cell r="E3673" t="str">
            <v>KS</v>
          </cell>
          <cell r="F3673">
            <v>279</v>
          </cell>
        </row>
        <row r="3674">
          <cell r="A3674">
            <v>6003884</v>
          </cell>
          <cell r="B3674" t="str">
            <v>Upevňovací svorka...BFK153/33</v>
          </cell>
          <cell r="C3674">
            <v>257</v>
          </cell>
          <cell r="D3674">
            <v>1</v>
          </cell>
          <cell r="E3674" t="str">
            <v>KS</v>
          </cell>
          <cell r="F3674">
            <v>257</v>
          </cell>
        </row>
        <row r="3675">
          <cell r="A3675">
            <v>6003888</v>
          </cell>
          <cell r="B3675" t="str">
            <v>Upevňovací svorka...BFK166/58</v>
          </cell>
          <cell r="C3675">
            <v>261</v>
          </cell>
          <cell r="D3675">
            <v>1</v>
          </cell>
          <cell r="E3675" t="str">
            <v>KS</v>
          </cell>
          <cell r="F3675">
            <v>261</v>
          </cell>
        </row>
        <row r="3676">
          <cell r="A3676">
            <v>6003892</v>
          </cell>
          <cell r="B3676" t="str">
            <v>Upevňovací svorka...BFK187/33</v>
          </cell>
          <cell r="C3676">
            <v>303</v>
          </cell>
          <cell r="D3676">
            <v>1</v>
          </cell>
          <cell r="E3676" t="str">
            <v>KS</v>
          </cell>
          <cell r="F3676">
            <v>303</v>
          </cell>
        </row>
        <row r="3677">
          <cell r="A3677">
            <v>6004814</v>
          </cell>
          <cell r="B3677" t="str">
            <v>Mřížový žlab GR...GR 55/100</v>
          </cell>
          <cell r="C3677">
            <v>188</v>
          </cell>
          <cell r="D3677">
            <v>1</v>
          </cell>
          <cell r="E3677" t="str">
            <v>M</v>
          </cell>
          <cell r="F3677">
            <v>188</v>
          </cell>
        </row>
        <row r="3678">
          <cell r="A3678">
            <v>6004857</v>
          </cell>
          <cell r="B3678" t="str">
            <v>Mřížový žlab GR...GR 55/400</v>
          </cell>
          <cell r="C3678">
            <v>435</v>
          </cell>
          <cell r="D3678">
            <v>1</v>
          </cell>
          <cell r="E3678" t="str">
            <v>M</v>
          </cell>
          <cell r="F3678">
            <v>435</v>
          </cell>
        </row>
        <row r="3679">
          <cell r="A3679">
            <v>6004877</v>
          </cell>
          <cell r="B3679" t="str">
            <v>Mřížový žlab GR...GR55/600S</v>
          </cell>
          <cell r="C3679">
            <v>352</v>
          </cell>
          <cell r="D3679">
            <v>1</v>
          </cell>
          <cell r="E3679" t="str">
            <v>M</v>
          </cell>
          <cell r="F3679">
            <v>352</v>
          </cell>
        </row>
        <row r="3680">
          <cell r="A3680">
            <v>6005520</v>
          </cell>
          <cell r="B3680" t="str">
            <v>Mřížový žlab Magic G...G-GRM 50/</v>
          </cell>
          <cell r="C3680">
            <v>384</v>
          </cell>
          <cell r="D3680">
            <v>1</v>
          </cell>
          <cell r="E3680" t="str">
            <v>M</v>
          </cell>
          <cell r="F3680">
            <v>384</v>
          </cell>
        </row>
        <row r="3681">
          <cell r="A3681">
            <v>6005523</v>
          </cell>
          <cell r="B3681" t="str">
            <v>Mřížový žlab Magic G...G-GRM 75/</v>
          </cell>
          <cell r="C3681">
            <v>398</v>
          </cell>
          <cell r="D3681">
            <v>1</v>
          </cell>
          <cell r="E3681" t="str">
            <v>M</v>
          </cell>
          <cell r="F3681">
            <v>398</v>
          </cell>
        </row>
        <row r="3682">
          <cell r="A3682">
            <v>6005526</v>
          </cell>
          <cell r="B3682" t="str">
            <v>Mřížový žlab Magic G...G-GRM 125</v>
          </cell>
          <cell r="C3682">
            <v>463</v>
          </cell>
          <cell r="D3682">
            <v>1</v>
          </cell>
          <cell r="E3682" t="str">
            <v>M</v>
          </cell>
          <cell r="F3682">
            <v>463</v>
          </cell>
        </row>
        <row r="3683">
          <cell r="A3683">
            <v>6005529</v>
          </cell>
          <cell r="B3683" t="str">
            <v>Mřížový žlab Magic G...G-GRM 150</v>
          </cell>
          <cell r="C3683">
            <v>629</v>
          </cell>
          <cell r="D3683">
            <v>1</v>
          </cell>
          <cell r="E3683" t="str">
            <v>M</v>
          </cell>
          <cell r="F3683">
            <v>629</v>
          </cell>
        </row>
        <row r="3684">
          <cell r="A3684">
            <v>6005535</v>
          </cell>
          <cell r="B3684" t="str">
            <v>Mřížový žlab - G...G-GRM 50/</v>
          </cell>
          <cell r="C3684">
            <v>198</v>
          </cell>
          <cell r="D3684">
            <v>1</v>
          </cell>
          <cell r="E3684" t="str">
            <v>M</v>
          </cell>
          <cell r="F3684">
            <v>198</v>
          </cell>
        </row>
        <row r="3685">
          <cell r="A3685">
            <v>6005538</v>
          </cell>
          <cell r="B3685" t="str">
            <v>Mřížový žlab -G...G-GRM 75/</v>
          </cell>
          <cell r="C3685">
            <v>239</v>
          </cell>
          <cell r="D3685">
            <v>1</v>
          </cell>
          <cell r="E3685" t="str">
            <v>M</v>
          </cell>
          <cell r="F3685">
            <v>239</v>
          </cell>
        </row>
        <row r="3686">
          <cell r="A3686">
            <v>6005541</v>
          </cell>
          <cell r="B3686" t="str">
            <v>Mřížový žlab -G...G-GRM 125</v>
          </cell>
          <cell r="C3686">
            <v>257</v>
          </cell>
          <cell r="D3686">
            <v>1</v>
          </cell>
          <cell r="E3686" t="str">
            <v>M</v>
          </cell>
          <cell r="F3686">
            <v>257</v>
          </cell>
        </row>
        <row r="3687">
          <cell r="A3687">
            <v>6005544</v>
          </cell>
          <cell r="B3687" t="str">
            <v>Mřížový žlab - G...G-GRM 150</v>
          </cell>
          <cell r="C3687">
            <v>363</v>
          </cell>
          <cell r="D3687">
            <v>1</v>
          </cell>
          <cell r="E3687" t="str">
            <v>M</v>
          </cell>
          <cell r="F3687">
            <v>363</v>
          </cell>
        </row>
        <row r="3688">
          <cell r="A3688">
            <v>6005550</v>
          </cell>
          <cell r="B3688" t="str">
            <v>mřížový žlab...G-GRM 50/</v>
          </cell>
          <cell r="C3688">
            <v>660</v>
          </cell>
          <cell r="D3688">
            <v>1</v>
          </cell>
          <cell r="E3688" t="str">
            <v>M</v>
          </cell>
          <cell r="F3688">
            <v>660</v>
          </cell>
        </row>
        <row r="3689">
          <cell r="A3689">
            <v>6005553</v>
          </cell>
          <cell r="B3689" t="str">
            <v>mřížový žlab...G-GRM 75/</v>
          </cell>
          <cell r="C3689">
            <v>730</v>
          </cell>
          <cell r="D3689">
            <v>1</v>
          </cell>
          <cell r="E3689" t="str">
            <v>M</v>
          </cell>
          <cell r="F3689">
            <v>730</v>
          </cell>
        </row>
        <row r="3690">
          <cell r="A3690">
            <v>6005977</v>
          </cell>
          <cell r="B3690" t="str">
            <v>Závěsný profil...AP 45 FT</v>
          </cell>
          <cell r="C3690">
            <v>337</v>
          </cell>
          <cell r="D3690">
            <v>1</v>
          </cell>
          <cell r="E3690" t="str">
            <v>M</v>
          </cell>
          <cell r="F3690">
            <v>337</v>
          </cell>
        </row>
        <row r="3691">
          <cell r="A3691">
            <v>6005985</v>
          </cell>
          <cell r="B3691" t="str">
            <v>Závěsný profil...AP 45 FS</v>
          </cell>
          <cell r="C3691">
            <v>164</v>
          </cell>
          <cell r="D3691">
            <v>1</v>
          </cell>
          <cell r="E3691" t="str">
            <v>M</v>
          </cell>
          <cell r="F3691">
            <v>164</v>
          </cell>
        </row>
        <row r="3692">
          <cell r="A3692">
            <v>6006403</v>
          </cell>
          <cell r="B3692" t="str">
            <v>Mřížový žlab GR...GR35/200S</v>
          </cell>
          <cell r="C3692">
            <v>388</v>
          </cell>
          <cell r="D3692">
            <v>1</v>
          </cell>
          <cell r="E3692" t="str">
            <v>M</v>
          </cell>
          <cell r="F3692">
            <v>388</v>
          </cell>
        </row>
        <row r="3693">
          <cell r="A3693">
            <v>6006425</v>
          </cell>
          <cell r="B3693" t="str">
            <v>Mřížový žlab GR...GR55/050S</v>
          </cell>
          <cell r="C3693">
            <v>227</v>
          </cell>
          <cell r="D3693">
            <v>1</v>
          </cell>
          <cell r="E3693" t="str">
            <v>M</v>
          </cell>
          <cell r="F3693">
            <v>227</v>
          </cell>
        </row>
        <row r="3694">
          <cell r="A3694">
            <v>6006433</v>
          </cell>
          <cell r="B3694" t="str">
            <v>Mřížový žlab GR...GR55/050S</v>
          </cell>
          <cell r="C3694">
            <v>212</v>
          </cell>
          <cell r="D3694">
            <v>1</v>
          </cell>
          <cell r="E3694" t="str">
            <v>M</v>
          </cell>
          <cell r="F3694">
            <v>212</v>
          </cell>
        </row>
        <row r="3695">
          <cell r="A3695">
            <v>6006453</v>
          </cell>
          <cell r="B3695" t="str">
            <v>Mřížový žlab GRM...GRM55/100</v>
          </cell>
          <cell r="C3695">
            <v>243</v>
          </cell>
          <cell r="D3695">
            <v>1</v>
          </cell>
          <cell r="E3695" t="str">
            <v>M</v>
          </cell>
          <cell r="F3695">
            <v>243</v>
          </cell>
        </row>
        <row r="3696">
          <cell r="A3696">
            <v>6006455</v>
          </cell>
          <cell r="B3696" t="str">
            <v>Mřížový žlab GRM...GRM55/200</v>
          </cell>
          <cell r="C3696">
            <v>326</v>
          </cell>
          <cell r="D3696">
            <v>1</v>
          </cell>
          <cell r="E3696" t="str">
            <v>M</v>
          </cell>
          <cell r="F3696">
            <v>326</v>
          </cell>
        </row>
        <row r="3697">
          <cell r="A3697">
            <v>6006456</v>
          </cell>
          <cell r="B3697" t="str">
            <v>Mřížový žlab GRM...GRM55/300</v>
          </cell>
          <cell r="C3697">
            <v>410</v>
          </cell>
          <cell r="D3697">
            <v>1</v>
          </cell>
          <cell r="E3697" t="str">
            <v>M</v>
          </cell>
          <cell r="F3697">
            <v>410</v>
          </cell>
        </row>
        <row r="3698">
          <cell r="A3698">
            <v>6006457</v>
          </cell>
          <cell r="B3698" t="str">
            <v>Mřížový žlab GRM...GRM55/400</v>
          </cell>
          <cell r="C3698">
            <v>503</v>
          </cell>
          <cell r="D3698">
            <v>1</v>
          </cell>
          <cell r="E3698" t="str">
            <v>M</v>
          </cell>
          <cell r="F3698">
            <v>503</v>
          </cell>
        </row>
        <row r="3699">
          <cell r="A3699">
            <v>6006458</v>
          </cell>
          <cell r="B3699" t="str">
            <v>Mřížový žlab GRM...GRM55/500</v>
          </cell>
          <cell r="C3699">
            <v>625</v>
          </cell>
          <cell r="D3699">
            <v>1</v>
          </cell>
          <cell r="E3699" t="str">
            <v>M</v>
          </cell>
          <cell r="F3699">
            <v>625</v>
          </cell>
        </row>
        <row r="3700">
          <cell r="A3700">
            <v>6006486</v>
          </cell>
          <cell r="B3700" t="str">
            <v>Modulární nosič...MPG/65FT</v>
          </cell>
          <cell r="C3700">
            <v>122</v>
          </cell>
          <cell r="D3700">
            <v>1</v>
          </cell>
          <cell r="E3700" t="str">
            <v>KS</v>
          </cell>
          <cell r="F3700">
            <v>122</v>
          </cell>
        </row>
        <row r="3701">
          <cell r="A3701">
            <v>6006487</v>
          </cell>
          <cell r="B3701" t="str">
            <v>Modulární nosič...MPG/90FT</v>
          </cell>
          <cell r="C3701">
            <v>221</v>
          </cell>
          <cell r="D3701">
            <v>1</v>
          </cell>
          <cell r="E3701" t="str">
            <v>KS</v>
          </cell>
          <cell r="F3701">
            <v>221</v>
          </cell>
        </row>
        <row r="3702">
          <cell r="A3702">
            <v>6006488</v>
          </cell>
          <cell r="B3702" t="str">
            <v>Modulární nosič...MPG/65V4A</v>
          </cell>
          <cell r="C3702">
            <v>214</v>
          </cell>
          <cell r="D3702">
            <v>1</v>
          </cell>
          <cell r="E3702" t="str">
            <v>KS</v>
          </cell>
          <cell r="F3702">
            <v>214</v>
          </cell>
        </row>
        <row r="3703">
          <cell r="A3703">
            <v>6006489</v>
          </cell>
          <cell r="B3703" t="str">
            <v>Modulární nosič...MPG/90V4A</v>
          </cell>
          <cell r="C3703">
            <v>331</v>
          </cell>
          <cell r="D3703">
            <v>1</v>
          </cell>
          <cell r="E3703" t="str">
            <v>KS</v>
          </cell>
          <cell r="F3703">
            <v>331</v>
          </cell>
        </row>
        <row r="3704">
          <cell r="A3704">
            <v>6006701</v>
          </cell>
          <cell r="B3704" t="str">
            <v>Kabelová opěrka...KAL 60</v>
          </cell>
          <cell r="C3704">
            <v>689</v>
          </cell>
          <cell r="D3704">
            <v>1</v>
          </cell>
          <cell r="E3704" t="str">
            <v>KS</v>
          </cell>
          <cell r="F3704">
            <v>689</v>
          </cell>
        </row>
        <row r="3705">
          <cell r="A3705">
            <v>6006728</v>
          </cell>
          <cell r="B3705" t="str">
            <v>Kabelová opěrka...KAL 80</v>
          </cell>
          <cell r="C3705">
            <v>556</v>
          </cell>
          <cell r="D3705">
            <v>1</v>
          </cell>
          <cell r="E3705" t="str">
            <v>KS</v>
          </cell>
          <cell r="F3705">
            <v>556</v>
          </cell>
        </row>
        <row r="3706">
          <cell r="A3706">
            <v>6007201</v>
          </cell>
          <cell r="B3706" t="str">
            <v>Příčka C...C 40/20</v>
          </cell>
          <cell r="C3706">
            <v>118</v>
          </cell>
          <cell r="D3706">
            <v>1</v>
          </cell>
          <cell r="E3706" t="str">
            <v>KS</v>
          </cell>
          <cell r="F3706">
            <v>118</v>
          </cell>
        </row>
        <row r="3707">
          <cell r="A3707">
            <v>6007228</v>
          </cell>
          <cell r="B3707" t="str">
            <v>Příčka C...C 40/30</v>
          </cell>
          <cell r="C3707">
            <v>137</v>
          </cell>
          <cell r="D3707">
            <v>1</v>
          </cell>
          <cell r="E3707" t="str">
            <v>KS</v>
          </cell>
          <cell r="F3707">
            <v>137</v>
          </cell>
        </row>
        <row r="3708">
          <cell r="A3708">
            <v>6007236</v>
          </cell>
          <cell r="B3708" t="str">
            <v>Příčka C...C 40/40</v>
          </cell>
          <cell r="C3708">
            <v>220</v>
          </cell>
          <cell r="D3708">
            <v>1</v>
          </cell>
          <cell r="E3708" t="str">
            <v>KS</v>
          </cell>
          <cell r="F3708">
            <v>220</v>
          </cell>
        </row>
        <row r="3709">
          <cell r="A3709">
            <v>6007244</v>
          </cell>
          <cell r="B3709" t="str">
            <v>Příčka C...C 40/50</v>
          </cell>
          <cell r="C3709">
            <v>240</v>
          </cell>
          <cell r="D3709">
            <v>1</v>
          </cell>
          <cell r="E3709" t="str">
            <v>KS</v>
          </cell>
          <cell r="F3709">
            <v>240</v>
          </cell>
        </row>
        <row r="3710">
          <cell r="A3710">
            <v>6007252</v>
          </cell>
          <cell r="B3710" t="str">
            <v>Příčka C...C 40/60</v>
          </cell>
          <cell r="C3710">
            <v>247</v>
          </cell>
          <cell r="D3710">
            <v>1</v>
          </cell>
          <cell r="E3710" t="str">
            <v>KS</v>
          </cell>
          <cell r="F3710">
            <v>247</v>
          </cell>
        </row>
        <row r="3711">
          <cell r="A3711">
            <v>6007260</v>
          </cell>
          <cell r="B3711" t="str">
            <v>Příčka C...C 40/70</v>
          </cell>
          <cell r="C3711">
            <v>275</v>
          </cell>
          <cell r="D3711">
            <v>1</v>
          </cell>
          <cell r="E3711" t="str">
            <v>KS</v>
          </cell>
          <cell r="F3711">
            <v>275</v>
          </cell>
        </row>
        <row r="3712">
          <cell r="A3712">
            <v>6007279</v>
          </cell>
          <cell r="B3712" t="str">
            <v>Příčka C...C 40/80</v>
          </cell>
          <cell r="C3712">
            <v>304</v>
          </cell>
          <cell r="D3712">
            <v>1</v>
          </cell>
          <cell r="E3712" t="str">
            <v>KS</v>
          </cell>
          <cell r="F3712">
            <v>304</v>
          </cell>
        </row>
        <row r="3713">
          <cell r="A3713">
            <v>6007287</v>
          </cell>
          <cell r="B3713" t="str">
            <v>Příčka C...C 40/90</v>
          </cell>
          <cell r="C3713">
            <v>306</v>
          </cell>
          <cell r="D3713">
            <v>1</v>
          </cell>
          <cell r="E3713" t="str">
            <v>KS</v>
          </cell>
          <cell r="F3713">
            <v>306</v>
          </cell>
        </row>
        <row r="3714">
          <cell r="A3714">
            <v>6007295</v>
          </cell>
          <cell r="B3714" t="str">
            <v>Příčka C...C 40/100</v>
          </cell>
          <cell r="C3714">
            <v>323</v>
          </cell>
          <cell r="D3714">
            <v>1</v>
          </cell>
          <cell r="E3714" t="str">
            <v>KS</v>
          </cell>
          <cell r="F3714">
            <v>323</v>
          </cell>
        </row>
        <row r="3715">
          <cell r="A3715">
            <v>6007309</v>
          </cell>
          <cell r="B3715" t="str">
            <v>Příčka C...C 40/110</v>
          </cell>
          <cell r="C3715">
            <v>346</v>
          </cell>
          <cell r="D3715">
            <v>1</v>
          </cell>
          <cell r="E3715" t="str">
            <v>KS</v>
          </cell>
          <cell r="F3715">
            <v>346</v>
          </cell>
        </row>
        <row r="3716">
          <cell r="A3716">
            <v>6007317</v>
          </cell>
          <cell r="B3716" t="str">
            <v>Příčka C...C 40/120</v>
          </cell>
          <cell r="C3716">
            <v>410</v>
          </cell>
          <cell r="D3716">
            <v>1</v>
          </cell>
          <cell r="E3716" t="str">
            <v>KS</v>
          </cell>
          <cell r="F3716">
            <v>410</v>
          </cell>
        </row>
        <row r="3717">
          <cell r="A3717">
            <v>6007496</v>
          </cell>
          <cell r="B3717" t="str">
            <v>Úchyt příček...SA CPS 4</v>
          </cell>
          <cell r="C3717">
            <v>570</v>
          </cell>
          <cell r="D3717">
            <v>1</v>
          </cell>
          <cell r="E3717" t="str">
            <v>PAR</v>
          </cell>
          <cell r="F3717">
            <v>570</v>
          </cell>
        </row>
        <row r="3718">
          <cell r="A3718">
            <v>6008046</v>
          </cell>
          <cell r="B3718" t="str">
            <v>Úhelníková příčka...WSK 40/40</v>
          </cell>
          <cell r="C3718">
            <v>661</v>
          </cell>
          <cell r="D3718">
            <v>1</v>
          </cell>
          <cell r="E3718" t="str">
            <v>KS</v>
          </cell>
          <cell r="F3718">
            <v>661</v>
          </cell>
        </row>
        <row r="3719">
          <cell r="A3719">
            <v>6008054</v>
          </cell>
          <cell r="B3719" t="str">
            <v>Úhelníková příčka...WSK 40/40</v>
          </cell>
          <cell r="C3719">
            <v>662</v>
          </cell>
          <cell r="D3719">
            <v>1</v>
          </cell>
          <cell r="E3719" t="str">
            <v>KS</v>
          </cell>
          <cell r="F3719">
            <v>662</v>
          </cell>
        </row>
        <row r="3720">
          <cell r="A3720">
            <v>6008062</v>
          </cell>
          <cell r="B3720" t="str">
            <v>Úhelníková příčka...WSK 40/60</v>
          </cell>
          <cell r="C3720">
            <v>725</v>
          </cell>
          <cell r="D3720">
            <v>1</v>
          </cell>
          <cell r="E3720" t="str">
            <v>KS</v>
          </cell>
          <cell r="F3720">
            <v>725</v>
          </cell>
        </row>
        <row r="3721">
          <cell r="A3721">
            <v>6008070</v>
          </cell>
          <cell r="B3721" t="str">
            <v>Úhelníková příčka...WSK 40/40</v>
          </cell>
          <cell r="C3721">
            <v>703</v>
          </cell>
          <cell r="D3721">
            <v>1</v>
          </cell>
          <cell r="E3721" t="str">
            <v>KS</v>
          </cell>
          <cell r="F3721">
            <v>703</v>
          </cell>
        </row>
        <row r="3722">
          <cell r="A3722">
            <v>6008100</v>
          </cell>
          <cell r="B3722" t="str">
            <v>Úhelníková příčka...WSK 40/40</v>
          </cell>
          <cell r="C3722">
            <v>796</v>
          </cell>
          <cell r="D3722">
            <v>1</v>
          </cell>
          <cell r="E3722" t="str">
            <v>KS</v>
          </cell>
          <cell r="F3722">
            <v>796</v>
          </cell>
        </row>
        <row r="3723">
          <cell r="A3723">
            <v>6008127</v>
          </cell>
          <cell r="B3723" t="str">
            <v>Úhelníková příčka...WSK 40/40</v>
          </cell>
          <cell r="C3723">
            <v>773</v>
          </cell>
          <cell r="D3723">
            <v>1</v>
          </cell>
          <cell r="E3723" t="str">
            <v>KS</v>
          </cell>
          <cell r="F3723">
            <v>773</v>
          </cell>
        </row>
        <row r="3724">
          <cell r="A3724">
            <v>6008232</v>
          </cell>
          <cell r="B3724" t="str">
            <v>Příčka C...CK 40/30</v>
          </cell>
          <cell r="C3724">
            <v>451</v>
          </cell>
          <cell r="D3724">
            <v>1</v>
          </cell>
          <cell r="E3724" t="str">
            <v>KS</v>
          </cell>
          <cell r="F3724">
            <v>451</v>
          </cell>
        </row>
        <row r="3725">
          <cell r="A3725">
            <v>6008240</v>
          </cell>
          <cell r="B3725" t="str">
            <v>Příčka C...CK 40/40</v>
          </cell>
          <cell r="C3725">
            <v>630</v>
          </cell>
          <cell r="D3725">
            <v>1</v>
          </cell>
          <cell r="E3725" t="str">
            <v>KS</v>
          </cell>
          <cell r="F3725">
            <v>630</v>
          </cell>
        </row>
        <row r="3726">
          <cell r="A3726">
            <v>6008259</v>
          </cell>
          <cell r="B3726" t="str">
            <v>Příčka C...CK 40/50</v>
          </cell>
          <cell r="C3726">
            <v>648</v>
          </cell>
          <cell r="D3726">
            <v>1</v>
          </cell>
          <cell r="E3726" t="str">
            <v>KS</v>
          </cell>
          <cell r="F3726">
            <v>648</v>
          </cell>
        </row>
        <row r="3727">
          <cell r="A3727">
            <v>6008267</v>
          </cell>
          <cell r="B3727" t="str">
            <v>Příčka C...CK 40/60</v>
          </cell>
          <cell r="C3727">
            <v>643</v>
          </cell>
          <cell r="D3727">
            <v>1</v>
          </cell>
          <cell r="E3727" t="str">
            <v>KS</v>
          </cell>
          <cell r="F3727">
            <v>643</v>
          </cell>
        </row>
        <row r="3728">
          <cell r="A3728">
            <v>6008275</v>
          </cell>
          <cell r="B3728" t="str">
            <v>Příčka C...CK 40/70</v>
          </cell>
          <cell r="C3728">
            <v>666</v>
          </cell>
          <cell r="D3728">
            <v>1</v>
          </cell>
          <cell r="E3728" t="str">
            <v>KS</v>
          </cell>
          <cell r="F3728">
            <v>666</v>
          </cell>
        </row>
        <row r="3729">
          <cell r="A3729">
            <v>6008283</v>
          </cell>
          <cell r="B3729" t="str">
            <v>Příčka C...CK 40/80</v>
          </cell>
          <cell r="C3729">
            <v>720</v>
          </cell>
          <cell r="D3729">
            <v>1</v>
          </cell>
          <cell r="E3729" t="str">
            <v>KS</v>
          </cell>
          <cell r="F3729">
            <v>720</v>
          </cell>
        </row>
        <row r="3730">
          <cell r="A3730">
            <v>6008291</v>
          </cell>
          <cell r="B3730" t="str">
            <v>Příčka C...CK 40/90</v>
          </cell>
          <cell r="C3730">
            <v>744</v>
          </cell>
          <cell r="D3730">
            <v>1</v>
          </cell>
          <cell r="E3730" t="str">
            <v>KS</v>
          </cell>
          <cell r="F3730">
            <v>744</v>
          </cell>
        </row>
        <row r="3731">
          <cell r="A3731">
            <v>6008305</v>
          </cell>
          <cell r="B3731" t="str">
            <v>Příčka C...CK 40/100</v>
          </cell>
          <cell r="C3731">
            <v>766</v>
          </cell>
          <cell r="D3731">
            <v>1</v>
          </cell>
          <cell r="E3731" t="str">
            <v>KS</v>
          </cell>
          <cell r="F3731">
            <v>766</v>
          </cell>
        </row>
        <row r="3732">
          <cell r="A3732">
            <v>6008313</v>
          </cell>
          <cell r="B3732" t="str">
            <v>Příčka C...CK 40/110</v>
          </cell>
          <cell r="C3732">
            <v>897</v>
          </cell>
          <cell r="D3732">
            <v>1</v>
          </cell>
          <cell r="E3732" t="str">
            <v>KS</v>
          </cell>
          <cell r="F3732">
            <v>897</v>
          </cell>
        </row>
        <row r="3733">
          <cell r="A3733">
            <v>6008321</v>
          </cell>
          <cell r="B3733" t="str">
            <v>Příčka C...CK 40/120</v>
          </cell>
          <cell r="C3733">
            <v>854</v>
          </cell>
          <cell r="D3733">
            <v>1</v>
          </cell>
          <cell r="E3733" t="str">
            <v>KS</v>
          </cell>
          <cell r="F3733">
            <v>854</v>
          </cell>
        </row>
        <row r="3734">
          <cell r="A3734">
            <v>6010008</v>
          </cell>
          <cell r="B3734" t="str">
            <v>Stoupací žebřík...SLM50C40F</v>
          </cell>
          <cell r="C3734">
            <v>1149</v>
          </cell>
          <cell r="D3734">
            <v>1</v>
          </cell>
          <cell r="E3734" t="str">
            <v>M</v>
          </cell>
          <cell r="F3734">
            <v>1149</v>
          </cell>
        </row>
        <row r="3735">
          <cell r="A3735">
            <v>6010016</v>
          </cell>
          <cell r="B3735" t="str">
            <v>Stoupací žebřík...SLM50C40F</v>
          </cell>
          <cell r="C3735">
            <v>1226</v>
          </cell>
          <cell r="D3735">
            <v>1</v>
          </cell>
          <cell r="E3735" t="str">
            <v>M</v>
          </cell>
          <cell r="F3735">
            <v>1226</v>
          </cell>
        </row>
        <row r="3736">
          <cell r="A3736">
            <v>6010024</v>
          </cell>
          <cell r="B3736" t="str">
            <v>Stoupací žebřík...SLM50C40F</v>
          </cell>
          <cell r="C3736">
            <v>1279</v>
          </cell>
          <cell r="D3736">
            <v>1</v>
          </cell>
          <cell r="E3736" t="str">
            <v>M</v>
          </cell>
          <cell r="F3736">
            <v>1279</v>
          </cell>
        </row>
        <row r="3737">
          <cell r="A3737">
            <v>6010105</v>
          </cell>
          <cell r="B3737" t="str">
            <v>Stoupací žebřík...SLS80C40F</v>
          </cell>
          <cell r="C3737">
            <v>2723</v>
          </cell>
          <cell r="D3737">
            <v>1</v>
          </cell>
          <cell r="E3737" t="str">
            <v>M</v>
          </cell>
          <cell r="F3737">
            <v>2723</v>
          </cell>
        </row>
        <row r="3738">
          <cell r="A3738">
            <v>6010113</v>
          </cell>
          <cell r="B3738" t="str">
            <v>Stoupací žebřík...SLS80C40F</v>
          </cell>
          <cell r="C3738">
            <v>2668</v>
          </cell>
          <cell r="D3738">
            <v>1</v>
          </cell>
          <cell r="E3738" t="str">
            <v>M</v>
          </cell>
          <cell r="F3738">
            <v>2668</v>
          </cell>
        </row>
        <row r="3739">
          <cell r="A3739">
            <v>6010121</v>
          </cell>
          <cell r="B3739" t="str">
            <v>Stoupací žebřík...SLS80C40F</v>
          </cell>
          <cell r="C3739">
            <v>2809</v>
          </cell>
          <cell r="D3739">
            <v>1</v>
          </cell>
          <cell r="E3739" t="str">
            <v>M</v>
          </cell>
          <cell r="F3739">
            <v>2809</v>
          </cell>
        </row>
        <row r="3740">
          <cell r="A3740">
            <v>6010466</v>
          </cell>
          <cell r="B3740" t="str">
            <v>Stoupací žebřík těžký...SLM50 C40</v>
          </cell>
          <cell r="C3740">
            <v>1027</v>
          </cell>
          <cell r="D3740">
            <v>1</v>
          </cell>
          <cell r="E3740" t="str">
            <v>M</v>
          </cell>
          <cell r="F3740">
            <v>1027</v>
          </cell>
        </row>
        <row r="3741">
          <cell r="A3741">
            <v>6010474</v>
          </cell>
          <cell r="B3741" t="str">
            <v>Stoupací žebřík těžký...SLM50 C40</v>
          </cell>
          <cell r="C3741">
            <v>1060</v>
          </cell>
          <cell r="D3741">
            <v>1</v>
          </cell>
          <cell r="E3741" t="str">
            <v>M</v>
          </cell>
          <cell r="F3741">
            <v>1060</v>
          </cell>
        </row>
        <row r="3742">
          <cell r="A3742">
            <v>6010482</v>
          </cell>
          <cell r="B3742" t="str">
            <v>Stoupací žebřík těžký...SLM50 C40</v>
          </cell>
          <cell r="C3742">
            <v>1066</v>
          </cell>
          <cell r="D3742">
            <v>1</v>
          </cell>
          <cell r="E3742" t="str">
            <v>M</v>
          </cell>
          <cell r="F3742">
            <v>1066</v>
          </cell>
        </row>
        <row r="3743">
          <cell r="A3743">
            <v>6010490</v>
          </cell>
          <cell r="B3743" t="str">
            <v>Stoupací žebřík těžký...SLM50 C40</v>
          </cell>
          <cell r="C3743">
            <v>1166</v>
          </cell>
          <cell r="D3743">
            <v>1</v>
          </cell>
          <cell r="E3743" t="str">
            <v>M</v>
          </cell>
          <cell r="F3743">
            <v>1166</v>
          </cell>
        </row>
        <row r="3744">
          <cell r="A3744">
            <v>6010504</v>
          </cell>
          <cell r="B3744" t="str">
            <v>Stoupací žebřík těžký...SLM50 C40</v>
          </cell>
          <cell r="C3744">
            <v>1392</v>
          </cell>
          <cell r="D3744">
            <v>1</v>
          </cell>
          <cell r="E3744" t="str">
            <v>M</v>
          </cell>
          <cell r="F3744">
            <v>1392</v>
          </cell>
        </row>
        <row r="3745">
          <cell r="A3745">
            <v>6010512</v>
          </cell>
          <cell r="B3745" t="str">
            <v>Stoupací žebřík těžký...SLM50 C40</v>
          </cell>
          <cell r="C3745">
            <v>1286</v>
          </cell>
          <cell r="D3745">
            <v>1</v>
          </cell>
          <cell r="E3745" t="str">
            <v>M</v>
          </cell>
          <cell r="F3745">
            <v>1286</v>
          </cell>
        </row>
        <row r="3746">
          <cell r="A3746">
            <v>6010520</v>
          </cell>
          <cell r="B3746" t="str">
            <v>Stoupací žebřík těžký...SLM50 C40</v>
          </cell>
          <cell r="C3746">
            <v>1498</v>
          </cell>
          <cell r="D3746">
            <v>1</v>
          </cell>
          <cell r="E3746" t="str">
            <v>M</v>
          </cell>
          <cell r="F3746">
            <v>1498</v>
          </cell>
        </row>
        <row r="3747">
          <cell r="A3747">
            <v>6010539</v>
          </cell>
          <cell r="B3747" t="str">
            <v>Stoupací žebřík těžký...SLM50 C40</v>
          </cell>
          <cell r="C3747">
            <v>1207</v>
          </cell>
          <cell r="D3747">
            <v>1</v>
          </cell>
          <cell r="E3747" t="str">
            <v>M</v>
          </cell>
          <cell r="F3747">
            <v>1207</v>
          </cell>
        </row>
        <row r="3748">
          <cell r="A3748">
            <v>6010547</v>
          </cell>
          <cell r="B3748" t="str">
            <v>Stoupací žebřík těžký...SLM50 C40</v>
          </cell>
          <cell r="C3748">
            <v>1573</v>
          </cell>
          <cell r="D3748">
            <v>1</v>
          </cell>
          <cell r="E3748" t="str">
            <v>M</v>
          </cell>
          <cell r="F3748">
            <v>1573</v>
          </cell>
        </row>
        <row r="3749">
          <cell r="A3749">
            <v>6010555</v>
          </cell>
          <cell r="B3749" t="str">
            <v>Stoupací žebřík těžký...SLM50 C40</v>
          </cell>
          <cell r="C3749">
            <v>1284</v>
          </cell>
          <cell r="D3749">
            <v>1</v>
          </cell>
          <cell r="E3749" t="str">
            <v>M</v>
          </cell>
          <cell r="F3749">
            <v>1284</v>
          </cell>
        </row>
        <row r="3750">
          <cell r="A3750">
            <v>6010563</v>
          </cell>
          <cell r="B3750" t="str">
            <v>Stoupací žebřík těžký...SLM50 C40</v>
          </cell>
          <cell r="C3750">
            <v>1649</v>
          </cell>
          <cell r="D3750">
            <v>1</v>
          </cell>
          <cell r="E3750" t="str">
            <v>M</v>
          </cell>
          <cell r="F3750">
            <v>1649</v>
          </cell>
        </row>
        <row r="3751">
          <cell r="A3751">
            <v>6010620</v>
          </cell>
          <cell r="B3751" t="str">
            <v>Stoupací žebřík středně těžký...SLL 620 C</v>
          </cell>
          <cell r="C3751">
            <v>662</v>
          </cell>
          <cell r="D3751">
            <v>1</v>
          </cell>
          <cell r="E3751" t="str">
            <v>M</v>
          </cell>
          <cell r="F3751">
            <v>662</v>
          </cell>
        </row>
        <row r="3752">
          <cell r="A3752">
            <v>6010622</v>
          </cell>
          <cell r="B3752" t="str">
            <v>Stoupací žebřík středně těžký...SLL 630 C</v>
          </cell>
          <cell r="C3752">
            <v>662</v>
          </cell>
          <cell r="D3752">
            <v>1</v>
          </cell>
          <cell r="E3752" t="str">
            <v>M</v>
          </cell>
          <cell r="F3752">
            <v>662</v>
          </cell>
        </row>
        <row r="3753">
          <cell r="A3753">
            <v>6010624</v>
          </cell>
          <cell r="B3753" t="str">
            <v>Stoupací žebřík středně těžký...SLL 640 C</v>
          </cell>
          <cell r="C3753">
            <v>729</v>
          </cell>
          <cell r="D3753">
            <v>1</v>
          </cell>
          <cell r="E3753" t="str">
            <v>M</v>
          </cell>
          <cell r="F3753">
            <v>729</v>
          </cell>
        </row>
        <row r="3754">
          <cell r="A3754">
            <v>6010626</v>
          </cell>
          <cell r="B3754" t="str">
            <v>Stoupací žebřík středně těžký...SLL 650 C</v>
          </cell>
          <cell r="C3754">
            <v>793</v>
          </cell>
          <cell r="D3754">
            <v>1</v>
          </cell>
          <cell r="E3754" t="str">
            <v>M</v>
          </cell>
          <cell r="F3754">
            <v>793</v>
          </cell>
        </row>
        <row r="3755">
          <cell r="A3755">
            <v>6010628</v>
          </cell>
          <cell r="B3755" t="str">
            <v>Stoupací žebřík středně těžký...SLL 660 C</v>
          </cell>
          <cell r="C3755">
            <v>817</v>
          </cell>
          <cell r="D3755">
            <v>1</v>
          </cell>
          <cell r="E3755" t="str">
            <v>M</v>
          </cell>
          <cell r="F3755">
            <v>817</v>
          </cell>
        </row>
        <row r="3756">
          <cell r="A3756">
            <v>6010630</v>
          </cell>
          <cell r="B3756" t="str">
            <v>Stoupací žebřík středně těžký...SLL 620 C</v>
          </cell>
          <cell r="C3756">
            <v>863</v>
          </cell>
          <cell r="D3756">
            <v>1</v>
          </cell>
          <cell r="E3756" t="str">
            <v>M</v>
          </cell>
          <cell r="F3756">
            <v>863</v>
          </cell>
        </row>
        <row r="3757">
          <cell r="A3757">
            <v>6010632</v>
          </cell>
          <cell r="B3757" t="str">
            <v>Stoupací žebřík středně těžký...SLL 630 C</v>
          </cell>
          <cell r="C3757">
            <v>932</v>
          </cell>
          <cell r="D3757">
            <v>1</v>
          </cell>
          <cell r="E3757" t="str">
            <v>M</v>
          </cell>
          <cell r="F3757">
            <v>932</v>
          </cell>
        </row>
        <row r="3758">
          <cell r="A3758">
            <v>6010634</v>
          </cell>
          <cell r="B3758" t="str">
            <v>Stoupací žebřík středně těžký...SLL 640 C</v>
          </cell>
          <cell r="C3758">
            <v>984</v>
          </cell>
          <cell r="D3758">
            <v>1</v>
          </cell>
          <cell r="E3758" t="str">
            <v>M</v>
          </cell>
          <cell r="F3758">
            <v>984</v>
          </cell>
        </row>
        <row r="3759">
          <cell r="A3759">
            <v>6010636</v>
          </cell>
          <cell r="B3759" t="str">
            <v>Stoupací žebřík středně těžký...SLL 650 C</v>
          </cell>
          <cell r="C3759">
            <v>1025</v>
          </cell>
          <cell r="D3759">
            <v>1</v>
          </cell>
          <cell r="E3759" t="str">
            <v>M</v>
          </cell>
          <cell r="F3759">
            <v>1025</v>
          </cell>
        </row>
        <row r="3760">
          <cell r="A3760">
            <v>6010638</v>
          </cell>
          <cell r="B3760" t="str">
            <v>Stoupací žebřík středně těžký...SLL 660 C</v>
          </cell>
          <cell r="C3760">
            <v>975</v>
          </cell>
          <cell r="D3760">
            <v>1</v>
          </cell>
          <cell r="E3760" t="str">
            <v>M</v>
          </cell>
          <cell r="F3760">
            <v>975</v>
          </cell>
        </row>
        <row r="3761">
          <cell r="A3761">
            <v>6011908</v>
          </cell>
          <cell r="B3761" t="str">
            <v>Stoupací žebřík lehký...SLL45/30C</v>
          </cell>
          <cell r="C3761">
            <v>473</v>
          </cell>
          <cell r="D3761">
            <v>1</v>
          </cell>
          <cell r="E3761" t="str">
            <v>M</v>
          </cell>
          <cell r="F3761">
            <v>473</v>
          </cell>
        </row>
        <row r="3762">
          <cell r="A3762">
            <v>6011959</v>
          </cell>
          <cell r="B3762" t="str">
            <v>Stoupací žebřík lehký...SLL45/50C</v>
          </cell>
          <cell r="C3762">
            <v>774</v>
          </cell>
          <cell r="D3762">
            <v>1</v>
          </cell>
          <cell r="E3762" t="str">
            <v>M</v>
          </cell>
          <cell r="F3762">
            <v>774</v>
          </cell>
        </row>
        <row r="3763">
          <cell r="A3763">
            <v>6011962</v>
          </cell>
          <cell r="B3763" t="str">
            <v>Stoupací žebřík lehký...SLL45/60C</v>
          </cell>
          <cell r="C3763">
            <v>772</v>
          </cell>
          <cell r="D3763">
            <v>1</v>
          </cell>
          <cell r="E3763" t="str">
            <v>M</v>
          </cell>
          <cell r="F3763">
            <v>772</v>
          </cell>
        </row>
        <row r="3764">
          <cell r="A3764">
            <v>6013384</v>
          </cell>
          <cell r="B3764" t="str">
            <v>Stoupací žebřík Industrie...SLS80 C40</v>
          </cell>
          <cell r="C3764">
            <v>2780</v>
          </cell>
          <cell r="D3764">
            <v>1</v>
          </cell>
          <cell r="E3764" t="str">
            <v>M</v>
          </cell>
          <cell r="F3764">
            <v>2780</v>
          </cell>
        </row>
        <row r="3765">
          <cell r="A3765">
            <v>6013392</v>
          </cell>
          <cell r="B3765" t="str">
            <v>Stoupací žebřík Industrie...SLS80 C40</v>
          </cell>
          <cell r="C3765">
            <v>2528</v>
          </cell>
          <cell r="D3765">
            <v>1</v>
          </cell>
          <cell r="E3765" t="str">
            <v>M</v>
          </cell>
          <cell r="F3765">
            <v>2528</v>
          </cell>
        </row>
        <row r="3766">
          <cell r="A3766">
            <v>6013406</v>
          </cell>
          <cell r="B3766" t="str">
            <v>Stoupací žebřík Industrie...SLS80 C40</v>
          </cell>
          <cell r="C3766">
            <v>2618</v>
          </cell>
          <cell r="D3766">
            <v>1</v>
          </cell>
          <cell r="E3766" t="str">
            <v>M</v>
          </cell>
          <cell r="F3766">
            <v>2618</v>
          </cell>
        </row>
        <row r="3767">
          <cell r="A3767">
            <v>6013414</v>
          </cell>
          <cell r="B3767" t="str">
            <v>Stoupací žebřík Industrie...SLS80 C40</v>
          </cell>
          <cell r="C3767">
            <v>2660</v>
          </cell>
          <cell r="D3767">
            <v>1</v>
          </cell>
          <cell r="E3767" t="str">
            <v>M</v>
          </cell>
          <cell r="F3767">
            <v>2660</v>
          </cell>
        </row>
        <row r="3768">
          <cell r="A3768">
            <v>6013422</v>
          </cell>
          <cell r="B3768" t="str">
            <v>Stoupací žebřík Industrie...SLS80 C40</v>
          </cell>
          <cell r="C3768">
            <v>2612</v>
          </cell>
          <cell r="D3768">
            <v>1</v>
          </cell>
          <cell r="E3768" t="str">
            <v>M</v>
          </cell>
          <cell r="F3768">
            <v>2612</v>
          </cell>
        </row>
        <row r="3769">
          <cell r="A3769">
            <v>6013430</v>
          </cell>
          <cell r="B3769" t="str">
            <v>Stoupací žebřík Industrie...SLS80 C40</v>
          </cell>
          <cell r="C3769">
            <v>2683</v>
          </cell>
          <cell r="D3769">
            <v>1</v>
          </cell>
          <cell r="E3769" t="str">
            <v>M</v>
          </cell>
          <cell r="F3769">
            <v>2683</v>
          </cell>
        </row>
        <row r="3770">
          <cell r="A3770">
            <v>6013449</v>
          </cell>
          <cell r="B3770" t="str">
            <v>Stoupací žebřík Industrie...SLS80 C40</v>
          </cell>
          <cell r="C3770">
            <v>2787</v>
          </cell>
          <cell r="D3770">
            <v>1</v>
          </cell>
          <cell r="E3770" t="str">
            <v>M</v>
          </cell>
          <cell r="F3770">
            <v>2787</v>
          </cell>
        </row>
        <row r="3771">
          <cell r="A3771">
            <v>6013457</v>
          </cell>
          <cell r="B3771" t="str">
            <v>Stoupací žebřík Industrie...SLS80 C40</v>
          </cell>
          <cell r="C3771">
            <v>3505</v>
          </cell>
          <cell r="D3771">
            <v>1</v>
          </cell>
          <cell r="E3771" t="str">
            <v>M</v>
          </cell>
          <cell r="F3771">
            <v>3505</v>
          </cell>
        </row>
        <row r="3772">
          <cell r="A3772">
            <v>6013465</v>
          </cell>
          <cell r="B3772" t="str">
            <v>Stoupací žebřík Industrie...SLS80 C40</v>
          </cell>
          <cell r="C3772">
            <v>2759</v>
          </cell>
          <cell r="D3772">
            <v>1</v>
          </cell>
          <cell r="E3772" t="str">
            <v>M</v>
          </cell>
          <cell r="F3772">
            <v>2759</v>
          </cell>
        </row>
        <row r="3773">
          <cell r="A3773">
            <v>6013481</v>
          </cell>
          <cell r="B3773" t="str">
            <v>Stoupací žebřík Industrie...SLS80 C40</v>
          </cell>
          <cell r="C3773">
            <v>2979</v>
          </cell>
          <cell r="D3773">
            <v>1</v>
          </cell>
          <cell r="E3773" t="str">
            <v>M</v>
          </cell>
          <cell r="F3773">
            <v>2979</v>
          </cell>
        </row>
        <row r="3774">
          <cell r="A3774">
            <v>6013848</v>
          </cell>
          <cell r="B3774" t="str">
            <v>Stoupací žebřík Industrie...SLS80 W40</v>
          </cell>
          <cell r="C3774">
            <v>2449</v>
          </cell>
          <cell r="D3774">
            <v>1</v>
          </cell>
          <cell r="E3774" t="str">
            <v>M</v>
          </cell>
          <cell r="F3774">
            <v>2449</v>
          </cell>
        </row>
        <row r="3775">
          <cell r="A3775">
            <v>6013856</v>
          </cell>
          <cell r="B3775" t="str">
            <v>Stoupací žebřík Industrie...SLS80 W40</v>
          </cell>
          <cell r="C3775">
            <v>2285</v>
          </cell>
          <cell r="D3775">
            <v>1</v>
          </cell>
          <cell r="E3775" t="str">
            <v>M</v>
          </cell>
          <cell r="F3775">
            <v>2285</v>
          </cell>
        </row>
        <row r="3776">
          <cell r="A3776">
            <v>6013864</v>
          </cell>
          <cell r="B3776" t="str">
            <v>Stoupací žebřík Industrie...SLS80 W40</v>
          </cell>
          <cell r="C3776">
            <v>2418</v>
          </cell>
          <cell r="D3776">
            <v>1</v>
          </cell>
          <cell r="E3776" t="str">
            <v>M</v>
          </cell>
          <cell r="F3776">
            <v>2418</v>
          </cell>
        </row>
        <row r="3777">
          <cell r="A3777">
            <v>6013872</v>
          </cell>
          <cell r="B3777" t="str">
            <v>Stoupací žebřík Industrie...SLS80 W40</v>
          </cell>
          <cell r="C3777">
            <v>2796</v>
          </cell>
          <cell r="D3777">
            <v>1</v>
          </cell>
          <cell r="E3777" t="str">
            <v>M</v>
          </cell>
          <cell r="F3777">
            <v>2796</v>
          </cell>
        </row>
        <row r="3778">
          <cell r="A3778">
            <v>6013880</v>
          </cell>
          <cell r="B3778" t="str">
            <v>Stoupací žebřík Industrie...SLS80 W40</v>
          </cell>
          <cell r="C3778">
            <v>2502</v>
          </cell>
          <cell r="D3778">
            <v>1</v>
          </cell>
          <cell r="E3778" t="str">
            <v>M</v>
          </cell>
          <cell r="F3778">
            <v>2502</v>
          </cell>
        </row>
        <row r="3779">
          <cell r="A3779">
            <v>6013902</v>
          </cell>
          <cell r="B3779" t="str">
            <v>Stoupací žebřík Industrie...SLS80 W40</v>
          </cell>
          <cell r="C3779">
            <v>2787</v>
          </cell>
          <cell r="D3779">
            <v>1</v>
          </cell>
          <cell r="E3779" t="str">
            <v>M</v>
          </cell>
          <cell r="F3779">
            <v>2787</v>
          </cell>
        </row>
        <row r="3780">
          <cell r="A3780">
            <v>6015174</v>
          </cell>
          <cell r="B3780" t="str">
            <v>Svorka...KS 23/35</v>
          </cell>
          <cell r="C3780">
            <v>30</v>
          </cell>
          <cell r="D3780">
            <v>1</v>
          </cell>
          <cell r="E3780" t="str">
            <v>KS</v>
          </cell>
          <cell r="F3780">
            <v>30</v>
          </cell>
        </row>
        <row r="3781">
          <cell r="A3781">
            <v>6015220</v>
          </cell>
          <cell r="B3781" t="str">
            <v>Středový závěs...GMA/M6</v>
          </cell>
          <cell r="C3781">
            <v>19</v>
          </cell>
          <cell r="D3781">
            <v>1</v>
          </cell>
          <cell r="E3781" t="str">
            <v>KS</v>
          </cell>
          <cell r="F3781">
            <v>19</v>
          </cell>
        </row>
        <row r="3782">
          <cell r="A3782">
            <v>6015239</v>
          </cell>
          <cell r="B3782" t="str">
            <v>Středový závěs...GMA/M8</v>
          </cell>
          <cell r="C3782">
            <v>19</v>
          </cell>
          <cell r="D3782">
            <v>1</v>
          </cell>
          <cell r="E3782" t="str">
            <v>KS</v>
          </cell>
          <cell r="F3782">
            <v>19</v>
          </cell>
        </row>
        <row r="3783">
          <cell r="A3783">
            <v>6015247</v>
          </cell>
          <cell r="B3783" t="str">
            <v>Středový závěs...GMA/M10</v>
          </cell>
          <cell r="C3783">
            <v>18</v>
          </cell>
          <cell r="D3783">
            <v>1</v>
          </cell>
          <cell r="E3783" t="str">
            <v>KS</v>
          </cell>
          <cell r="F3783">
            <v>18</v>
          </cell>
        </row>
        <row r="3784">
          <cell r="A3784">
            <v>6015255</v>
          </cell>
          <cell r="B3784" t="str">
            <v>Středový závěs...GMA/M10FT</v>
          </cell>
          <cell r="C3784">
            <v>32</v>
          </cell>
          <cell r="D3784">
            <v>1</v>
          </cell>
          <cell r="E3784" t="str">
            <v>KS</v>
          </cell>
          <cell r="F3784">
            <v>32</v>
          </cell>
        </row>
        <row r="3785">
          <cell r="A3785">
            <v>6015261</v>
          </cell>
          <cell r="B3785" t="str">
            <v>Středový závěs...GMA/M10VA</v>
          </cell>
          <cell r="C3785">
            <v>96</v>
          </cell>
          <cell r="D3785">
            <v>1</v>
          </cell>
          <cell r="E3785" t="str">
            <v>KS</v>
          </cell>
          <cell r="F3785">
            <v>96</v>
          </cell>
        </row>
        <row r="3786">
          <cell r="A3786">
            <v>6015263</v>
          </cell>
          <cell r="B3786" t="str">
            <v>Svorka...GKS 50</v>
          </cell>
          <cell r="C3786">
            <v>15</v>
          </cell>
          <cell r="D3786">
            <v>1</v>
          </cell>
          <cell r="E3786" t="str">
            <v>KS</v>
          </cell>
          <cell r="F3786">
            <v>15</v>
          </cell>
        </row>
        <row r="3787">
          <cell r="A3787">
            <v>6015271</v>
          </cell>
          <cell r="B3787" t="str">
            <v>Svorka...GKS 50 FT</v>
          </cell>
          <cell r="C3787">
            <v>21</v>
          </cell>
          <cell r="D3787">
            <v>1</v>
          </cell>
          <cell r="E3787" t="str">
            <v>KS</v>
          </cell>
          <cell r="F3787">
            <v>21</v>
          </cell>
        </row>
        <row r="3788">
          <cell r="A3788">
            <v>6015276</v>
          </cell>
          <cell r="B3788" t="str">
            <v>Svorka...GKS 50 FS</v>
          </cell>
          <cell r="C3788">
            <v>12</v>
          </cell>
          <cell r="D3788">
            <v>1</v>
          </cell>
          <cell r="E3788" t="str">
            <v>KS</v>
          </cell>
          <cell r="F3788">
            <v>12</v>
          </cell>
        </row>
        <row r="3789">
          <cell r="A3789">
            <v>6015278</v>
          </cell>
          <cell r="B3789" t="str">
            <v>Svorka...GKS 50 FT</v>
          </cell>
          <cell r="C3789">
            <v>15</v>
          </cell>
          <cell r="D3789">
            <v>1</v>
          </cell>
          <cell r="E3789" t="str">
            <v>KS</v>
          </cell>
          <cell r="F3789">
            <v>15</v>
          </cell>
        </row>
        <row r="3790">
          <cell r="A3790">
            <v>6015280</v>
          </cell>
          <cell r="B3790" t="str">
            <v>Svorka...GKS 50 VA</v>
          </cell>
          <cell r="C3790">
            <v>54</v>
          </cell>
          <cell r="D3790">
            <v>1</v>
          </cell>
          <cell r="E3790" t="str">
            <v>KS</v>
          </cell>
          <cell r="F3790">
            <v>54</v>
          </cell>
        </row>
        <row r="3791">
          <cell r="A3791">
            <v>6015336</v>
          </cell>
          <cell r="B3791" t="str">
            <v>Držák bočnice...SH M10 FS</v>
          </cell>
          <cell r="C3791">
            <v>30</v>
          </cell>
          <cell r="D3791">
            <v>1</v>
          </cell>
          <cell r="E3791" t="str">
            <v>KS</v>
          </cell>
          <cell r="F3791">
            <v>30</v>
          </cell>
        </row>
        <row r="3792">
          <cell r="A3792">
            <v>6015340</v>
          </cell>
          <cell r="B3792" t="str">
            <v>Držák bočnice...SH M10V4A</v>
          </cell>
          <cell r="C3792">
            <v>99</v>
          </cell>
          <cell r="D3792">
            <v>1</v>
          </cell>
          <cell r="E3792" t="str">
            <v>KS</v>
          </cell>
          <cell r="F3792">
            <v>99</v>
          </cell>
        </row>
        <row r="3793">
          <cell r="A3793">
            <v>6015360</v>
          </cell>
          <cell r="B3793" t="str">
            <v>Nástěnný úhelník...WW100/15</v>
          </cell>
          <cell r="C3793">
            <v>58</v>
          </cell>
          <cell r="D3793">
            <v>1</v>
          </cell>
          <cell r="E3793" t="str">
            <v>KS</v>
          </cell>
          <cell r="F3793">
            <v>58</v>
          </cell>
        </row>
        <row r="3794">
          <cell r="A3794">
            <v>6015379</v>
          </cell>
          <cell r="B3794" t="str">
            <v>Nástěnný úhelník...WW100/20</v>
          </cell>
          <cell r="C3794">
            <v>80</v>
          </cell>
          <cell r="D3794">
            <v>1</v>
          </cell>
          <cell r="E3794" t="str">
            <v>KS</v>
          </cell>
          <cell r="F3794">
            <v>80</v>
          </cell>
        </row>
        <row r="3795">
          <cell r="A3795">
            <v>6015400</v>
          </cell>
          <cell r="B3795" t="str">
            <v>Středový závěs...GMS 170</v>
          </cell>
          <cell r="C3795">
            <v>54</v>
          </cell>
          <cell r="D3795">
            <v>1</v>
          </cell>
          <cell r="E3795" t="str">
            <v>KS</v>
          </cell>
          <cell r="F3795">
            <v>54</v>
          </cell>
        </row>
        <row r="3796">
          <cell r="A3796">
            <v>6015402</v>
          </cell>
          <cell r="B3796" t="str">
            <v>Středový závěs...GMS 270</v>
          </cell>
          <cell r="C3796">
            <v>66</v>
          </cell>
          <cell r="D3796">
            <v>1</v>
          </cell>
          <cell r="E3796" t="str">
            <v>KS</v>
          </cell>
          <cell r="F3796">
            <v>66</v>
          </cell>
        </row>
        <row r="3797">
          <cell r="A3797">
            <v>6015404</v>
          </cell>
          <cell r="B3797" t="str">
            <v>Středový závěs...GMS 370</v>
          </cell>
          <cell r="C3797">
            <v>90</v>
          </cell>
          <cell r="D3797">
            <v>1</v>
          </cell>
          <cell r="E3797" t="str">
            <v>KS</v>
          </cell>
          <cell r="F3797">
            <v>90</v>
          </cell>
        </row>
        <row r="3798">
          <cell r="A3798">
            <v>6015406</v>
          </cell>
          <cell r="B3798" t="str">
            <v>Středový závěs...GMS 470</v>
          </cell>
          <cell r="C3798">
            <v>112</v>
          </cell>
          <cell r="D3798">
            <v>1</v>
          </cell>
          <cell r="E3798" t="str">
            <v>KS</v>
          </cell>
          <cell r="F3798">
            <v>112</v>
          </cell>
        </row>
        <row r="3799">
          <cell r="A3799">
            <v>6015408</v>
          </cell>
          <cell r="B3799" t="str">
            <v>Středový závěs...GMS 570</v>
          </cell>
          <cell r="C3799">
            <v>126</v>
          </cell>
          <cell r="D3799">
            <v>1</v>
          </cell>
          <cell r="E3799" t="str">
            <v>KS</v>
          </cell>
          <cell r="F3799">
            <v>126</v>
          </cell>
        </row>
        <row r="3800">
          <cell r="A3800">
            <v>6015419</v>
          </cell>
          <cell r="B3800" t="str">
            <v>Středový závěs...GMS 270</v>
          </cell>
          <cell r="C3800">
            <v>262</v>
          </cell>
          <cell r="D3800">
            <v>1</v>
          </cell>
          <cell r="E3800" t="str">
            <v>KS</v>
          </cell>
          <cell r="F3800">
            <v>262</v>
          </cell>
        </row>
        <row r="3801">
          <cell r="A3801">
            <v>6015420</v>
          </cell>
          <cell r="B3801" t="str">
            <v>Středový závěs...GMS 370</v>
          </cell>
          <cell r="C3801">
            <v>323</v>
          </cell>
          <cell r="D3801">
            <v>1</v>
          </cell>
          <cell r="E3801" t="str">
            <v>KS</v>
          </cell>
          <cell r="F3801">
            <v>323</v>
          </cell>
        </row>
        <row r="3802">
          <cell r="A3802">
            <v>6015425</v>
          </cell>
          <cell r="B3802" t="str">
            <v>Držák bočnice...SH-KAB.20</v>
          </cell>
          <cell r="C3802">
            <v>81</v>
          </cell>
          <cell r="D3802">
            <v>1</v>
          </cell>
          <cell r="E3802" t="str">
            <v>KS</v>
          </cell>
          <cell r="F3802">
            <v>81</v>
          </cell>
        </row>
        <row r="3803">
          <cell r="A3803">
            <v>6015506</v>
          </cell>
          <cell r="B3803" t="str">
            <v>Distanční třmen...DBL50/100</v>
          </cell>
          <cell r="C3803">
            <v>100</v>
          </cell>
          <cell r="D3803">
            <v>1</v>
          </cell>
          <cell r="E3803" t="str">
            <v>KS</v>
          </cell>
          <cell r="F3803">
            <v>100</v>
          </cell>
        </row>
        <row r="3804">
          <cell r="A3804">
            <v>6015514</v>
          </cell>
          <cell r="B3804" t="str">
            <v>Distanční třmen...DBL50/150</v>
          </cell>
          <cell r="C3804">
            <v>103</v>
          </cell>
          <cell r="D3804">
            <v>1</v>
          </cell>
          <cell r="E3804" t="str">
            <v>KS</v>
          </cell>
          <cell r="F3804">
            <v>103</v>
          </cell>
        </row>
        <row r="3805">
          <cell r="A3805">
            <v>6015522</v>
          </cell>
          <cell r="B3805" t="str">
            <v>Distanční třmen...DBL50/200</v>
          </cell>
          <cell r="C3805">
            <v>144</v>
          </cell>
          <cell r="D3805">
            <v>1</v>
          </cell>
          <cell r="E3805" t="str">
            <v>KS</v>
          </cell>
          <cell r="F3805">
            <v>144</v>
          </cell>
        </row>
        <row r="3806">
          <cell r="A3806">
            <v>6015530</v>
          </cell>
          <cell r="B3806" t="str">
            <v>Distanční třmen...DBL50/300</v>
          </cell>
          <cell r="C3806">
            <v>145</v>
          </cell>
          <cell r="D3806">
            <v>1</v>
          </cell>
          <cell r="E3806" t="str">
            <v>KS</v>
          </cell>
          <cell r="F3806">
            <v>145</v>
          </cell>
        </row>
        <row r="3807">
          <cell r="A3807">
            <v>6015549</v>
          </cell>
          <cell r="B3807" t="str">
            <v>Distanční třmen...DBL50/400</v>
          </cell>
          <cell r="C3807">
            <v>199</v>
          </cell>
          <cell r="D3807">
            <v>1</v>
          </cell>
          <cell r="E3807" t="str">
            <v>KS</v>
          </cell>
          <cell r="F3807">
            <v>199</v>
          </cell>
        </row>
        <row r="3808">
          <cell r="A3808">
            <v>6015552</v>
          </cell>
          <cell r="B3808" t="str">
            <v>Třmen...DBL 50/50</v>
          </cell>
          <cell r="C3808">
            <v>225</v>
          </cell>
          <cell r="D3808">
            <v>1</v>
          </cell>
          <cell r="E3808" t="str">
            <v>KS</v>
          </cell>
          <cell r="F3808">
            <v>225</v>
          </cell>
        </row>
        <row r="3809">
          <cell r="A3809">
            <v>6015555</v>
          </cell>
          <cell r="B3809" t="str">
            <v>Třmen...DBL 50/60</v>
          </cell>
          <cell r="C3809">
            <v>231</v>
          </cell>
          <cell r="D3809">
            <v>1</v>
          </cell>
          <cell r="E3809" t="str">
            <v>KS</v>
          </cell>
          <cell r="F3809">
            <v>231</v>
          </cell>
        </row>
        <row r="3810">
          <cell r="A3810">
            <v>6015565</v>
          </cell>
          <cell r="B3810" t="str">
            <v>Distanční třmen...DBL50/100</v>
          </cell>
          <cell r="C3810">
            <v>152</v>
          </cell>
          <cell r="D3810">
            <v>1</v>
          </cell>
          <cell r="E3810" t="str">
            <v>KS</v>
          </cell>
          <cell r="F3810">
            <v>152</v>
          </cell>
        </row>
        <row r="3811">
          <cell r="A3811">
            <v>6015573</v>
          </cell>
          <cell r="B3811" t="str">
            <v>Distanční třmen...DBL50/150</v>
          </cell>
          <cell r="C3811">
            <v>157</v>
          </cell>
          <cell r="D3811">
            <v>1</v>
          </cell>
          <cell r="E3811" t="str">
            <v>KS</v>
          </cell>
          <cell r="F3811">
            <v>157</v>
          </cell>
        </row>
        <row r="3812">
          <cell r="A3812">
            <v>6015581</v>
          </cell>
          <cell r="B3812" t="str">
            <v>Distanční třmen...DBL50/200</v>
          </cell>
          <cell r="C3812">
            <v>178</v>
          </cell>
          <cell r="D3812">
            <v>1</v>
          </cell>
          <cell r="E3812" t="str">
            <v>KS</v>
          </cell>
          <cell r="F3812">
            <v>178</v>
          </cell>
        </row>
        <row r="3813">
          <cell r="A3813">
            <v>6015603</v>
          </cell>
          <cell r="B3813" t="str">
            <v>Distanční třmen...DBL50/300</v>
          </cell>
          <cell r="C3813">
            <v>245</v>
          </cell>
          <cell r="D3813">
            <v>1</v>
          </cell>
          <cell r="E3813" t="str">
            <v>KS</v>
          </cell>
          <cell r="F3813">
            <v>245</v>
          </cell>
        </row>
        <row r="3814">
          <cell r="A3814">
            <v>6015611</v>
          </cell>
          <cell r="B3814" t="str">
            <v>Distanční třmen...DBL50/400</v>
          </cell>
          <cell r="C3814">
            <v>304</v>
          </cell>
          <cell r="D3814">
            <v>1</v>
          </cell>
          <cell r="E3814" t="str">
            <v>KS</v>
          </cell>
          <cell r="F3814">
            <v>304</v>
          </cell>
        </row>
        <row r="3815">
          <cell r="A3815">
            <v>6015614</v>
          </cell>
          <cell r="B3815" t="str">
            <v>Třmen...DBL 50/50</v>
          </cell>
          <cell r="C3815">
            <v>300</v>
          </cell>
          <cell r="D3815">
            <v>1</v>
          </cell>
          <cell r="E3815" t="str">
            <v>KS</v>
          </cell>
          <cell r="F3815">
            <v>300</v>
          </cell>
        </row>
        <row r="3816">
          <cell r="A3816">
            <v>6015617</v>
          </cell>
          <cell r="B3816" t="str">
            <v>Třmen...DBL 50/60</v>
          </cell>
          <cell r="C3816">
            <v>309</v>
          </cell>
          <cell r="D3816">
            <v>1</v>
          </cell>
          <cell r="E3816" t="str">
            <v>KS</v>
          </cell>
          <cell r="F3816">
            <v>309</v>
          </cell>
        </row>
        <row r="3817">
          <cell r="A3817">
            <v>6015630</v>
          </cell>
          <cell r="B3817" t="str">
            <v>Distanční třmen...DBL50/100</v>
          </cell>
          <cell r="C3817">
            <v>171</v>
          </cell>
          <cell r="D3817">
            <v>1</v>
          </cell>
          <cell r="E3817" t="str">
            <v>KS</v>
          </cell>
          <cell r="F3817">
            <v>171</v>
          </cell>
        </row>
        <row r="3818">
          <cell r="A3818">
            <v>6015632</v>
          </cell>
          <cell r="B3818" t="str">
            <v>Distanční třmen...DBL50/200</v>
          </cell>
          <cell r="C3818">
            <v>255</v>
          </cell>
          <cell r="D3818">
            <v>1</v>
          </cell>
          <cell r="E3818" t="str">
            <v>KS</v>
          </cell>
          <cell r="F3818">
            <v>255</v>
          </cell>
        </row>
        <row r="3819">
          <cell r="A3819">
            <v>6015633</v>
          </cell>
          <cell r="B3819" t="str">
            <v>Distanční třmen...DBL50/300</v>
          </cell>
          <cell r="C3819">
            <v>402</v>
          </cell>
          <cell r="D3819">
            <v>1</v>
          </cell>
          <cell r="E3819" t="str">
            <v>KS</v>
          </cell>
          <cell r="F3819">
            <v>402</v>
          </cell>
        </row>
        <row r="3820">
          <cell r="A3820">
            <v>6015634</v>
          </cell>
          <cell r="B3820" t="str">
            <v>Distanční třmen...DBL50/400</v>
          </cell>
          <cell r="C3820">
            <v>521</v>
          </cell>
          <cell r="D3820">
            <v>1</v>
          </cell>
          <cell r="E3820" t="str">
            <v>KS</v>
          </cell>
          <cell r="F3820">
            <v>521</v>
          </cell>
        </row>
        <row r="3821">
          <cell r="A3821">
            <v>6015646</v>
          </cell>
          <cell r="B3821" t="str">
            <v>Distanční třmen...DBLG20/5</v>
          </cell>
          <cell r="C3821">
            <v>43</v>
          </cell>
          <cell r="D3821">
            <v>1</v>
          </cell>
          <cell r="E3821" t="str">
            <v>KS</v>
          </cell>
          <cell r="F3821">
            <v>43</v>
          </cell>
        </row>
        <row r="3822">
          <cell r="A3822">
            <v>6015654</v>
          </cell>
          <cell r="B3822" t="str">
            <v>Distanční třmen...DBLG20/10</v>
          </cell>
          <cell r="C3822">
            <v>54</v>
          </cell>
          <cell r="D3822">
            <v>1</v>
          </cell>
          <cell r="E3822" t="str">
            <v>KS</v>
          </cell>
          <cell r="F3822">
            <v>54</v>
          </cell>
        </row>
        <row r="3823">
          <cell r="A3823">
            <v>6015656</v>
          </cell>
          <cell r="B3823" t="str">
            <v>Distanční třmen...DBLG20/10</v>
          </cell>
          <cell r="C3823">
            <v>58</v>
          </cell>
          <cell r="D3823">
            <v>1</v>
          </cell>
          <cell r="E3823" t="str">
            <v>KS</v>
          </cell>
          <cell r="F3823">
            <v>58</v>
          </cell>
        </row>
        <row r="3824">
          <cell r="A3824">
            <v>6015662</v>
          </cell>
          <cell r="B3824" t="str">
            <v>Distanční třmen...DBLG20/20</v>
          </cell>
          <cell r="C3824">
            <v>70</v>
          </cell>
          <cell r="D3824">
            <v>1</v>
          </cell>
          <cell r="E3824" t="str">
            <v>KS</v>
          </cell>
          <cell r="F3824">
            <v>70</v>
          </cell>
        </row>
        <row r="3825">
          <cell r="A3825">
            <v>6015664</v>
          </cell>
          <cell r="B3825" t="str">
            <v>Distanční třmen...DBLG20/20</v>
          </cell>
          <cell r="C3825">
            <v>84</v>
          </cell>
          <cell r="D3825">
            <v>1</v>
          </cell>
          <cell r="E3825" t="str">
            <v>KS</v>
          </cell>
          <cell r="F3825">
            <v>84</v>
          </cell>
        </row>
        <row r="3826">
          <cell r="A3826">
            <v>6015670</v>
          </cell>
          <cell r="B3826" t="str">
            <v>Distanční třmen...DBLG20/30</v>
          </cell>
          <cell r="C3826">
            <v>88</v>
          </cell>
          <cell r="D3826">
            <v>1</v>
          </cell>
          <cell r="E3826" t="str">
            <v>KS</v>
          </cell>
          <cell r="F3826">
            <v>88</v>
          </cell>
        </row>
        <row r="3827">
          <cell r="A3827">
            <v>6015689</v>
          </cell>
          <cell r="B3827" t="str">
            <v>Distanční třmen...DBLG20/40</v>
          </cell>
          <cell r="C3827">
            <v>110</v>
          </cell>
          <cell r="D3827">
            <v>1</v>
          </cell>
          <cell r="E3827" t="str">
            <v>KS</v>
          </cell>
          <cell r="F3827">
            <v>110</v>
          </cell>
        </row>
        <row r="3828">
          <cell r="A3828">
            <v>6015691</v>
          </cell>
          <cell r="B3828" t="str">
            <v>Distanční třmen...DBLG20/40</v>
          </cell>
          <cell r="C3828">
            <v>141</v>
          </cell>
          <cell r="D3828">
            <v>1</v>
          </cell>
          <cell r="E3828" t="str">
            <v>KS</v>
          </cell>
          <cell r="F3828">
            <v>141</v>
          </cell>
        </row>
        <row r="3829">
          <cell r="A3829">
            <v>6015693</v>
          </cell>
          <cell r="B3829" t="str">
            <v>Třmen...DBLG 20/5</v>
          </cell>
          <cell r="C3829">
            <v>133</v>
          </cell>
          <cell r="D3829">
            <v>1</v>
          </cell>
          <cell r="E3829" t="str">
            <v>KS</v>
          </cell>
          <cell r="F3829">
            <v>133</v>
          </cell>
        </row>
        <row r="3830">
          <cell r="A3830">
            <v>6016200</v>
          </cell>
          <cell r="B3830" t="str">
            <v>Mřížový žlab C...CGR50/50</v>
          </cell>
          <cell r="C3830">
            <v>1276</v>
          </cell>
          <cell r="D3830">
            <v>1</v>
          </cell>
          <cell r="E3830" t="str">
            <v>M</v>
          </cell>
          <cell r="F3830">
            <v>1276</v>
          </cell>
        </row>
        <row r="3831">
          <cell r="A3831">
            <v>6016235</v>
          </cell>
          <cell r="B3831" t="str">
            <v>Mřížový žlab C...CGR50/100</v>
          </cell>
          <cell r="C3831">
            <v>1325</v>
          </cell>
          <cell r="D3831">
            <v>1</v>
          </cell>
          <cell r="E3831" t="str">
            <v>M</v>
          </cell>
          <cell r="F3831">
            <v>1325</v>
          </cell>
        </row>
        <row r="3832">
          <cell r="A3832">
            <v>6016251</v>
          </cell>
          <cell r="B3832" t="str">
            <v>Mřížový žlab C...CGR50/200</v>
          </cell>
          <cell r="C3832">
            <v>1875</v>
          </cell>
          <cell r="D3832">
            <v>1</v>
          </cell>
          <cell r="E3832" t="str">
            <v>M</v>
          </cell>
          <cell r="F3832">
            <v>1875</v>
          </cell>
        </row>
        <row r="3833">
          <cell r="A3833">
            <v>6016278</v>
          </cell>
          <cell r="B3833" t="str">
            <v>Montážní úhelník 90°...MW90/SL17</v>
          </cell>
          <cell r="C3833">
            <v>430</v>
          </cell>
          <cell r="D3833">
            <v>1</v>
          </cell>
          <cell r="E3833" t="str">
            <v>KS</v>
          </cell>
          <cell r="F3833">
            <v>430</v>
          </cell>
        </row>
        <row r="3834">
          <cell r="A3834">
            <v>6016367</v>
          </cell>
          <cell r="B3834" t="str">
            <v>Spojka bočnice...K 11/262</v>
          </cell>
          <cell r="C3834">
            <v>57</v>
          </cell>
          <cell r="D3834">
            <v>1</v>
          </cell>
          <cell r="E3834" t="str">
            <v>KS</v>
          </cell>
          <cell r="F3834">
            <v>57</v>
          </cell>
        </row>
        <row r="3835">
          <cell r="A3835">
            <v>6016391</v>
          </cell>
          <cell r="B3835" t="str">
            <v>Stropní úhelník...K 6/101VA</v>
          </cell>
          <cell r="C3835">
            <v>53</v>
          </cell>
          <cell r="D3835">
            <v>1</v>
          </cell>
          <cell r="E3835" t="str">
            <v>KS</v>
          </cell>
          <cell r="F3835">
            <v>53</v>
          </cell>
        </row>
        <row r="3836">
          <cell r="A3836">
            <v>6016421</v>
          </cell>
          <cell r="B3836" t="str">
            <v>Nástěnné upevnění...K 12/1818</v>
          </cell>
          <cell r="C3836">
            <v>74</v>
          </cell>
          <cell r="D3836">
            <v>1</v>
          </cell>
          <cell r="E3836" t="str">
            <v>KS</v>
          </cell>
          <cell r="F3836">
            <v>74</v>
          </cell>
        </row>
        <row r="3837">
          <cell r="A3837">
            <v>6016529</v>
          </cell>
          <cell r="B3837" t="str">
            <v>Svorka...KS23/35VA</v>
          </cell>
          <cell r="C3837">
            <v>33</v>
          </cell>
          <cell r="D3837">
            <v>1</v>
          </cell>
          <cell r="E3837" t="str">
            <v>KS</v>
          </cell>
          <cell r="F3837">
            <v>33</v>
          </cell>
        </row>
        <row r="3838">
          <cell r="A3838">
            <v>6016545</v>
          </cell>
          <cell r="B3838" t="str">
            <v>Rychlospojka...GRS 3,9</v>
          </cell>
          <cell r="C3838">
            <v>14.3</v>
          </cell>
          <cell r="D3838">
            <v>1</v>
          </cell>
          <cell r="E3838" t="str">
            <v>KS</v>
          </cell>
          <cell r="F3838">
            <v>14.3</v>
          </cell>
        </row>
        <row r="3839">
          <cell r="A3839">
            <v>6016553</v>
          </cell>
          <cell r="B3839" t="str">
            <v>Rychlospojka...GRS 4,4</v>
          </cell>
          <cell r="C3839">
            <v>14.3</v>
          </cell>
          <cell r="D3839">
            <v>1</v>
          </cell>
          <cell r="E3839" t="str">
            <v>KS</v>
          </cell>
          <cell r="F3839">
            <v>14.3</v>
          </cell>
        </row>
        <row r="3840">
          <cell r="A3840">
            <v>6016561</v>
          </cell>
          <cell r="B3840" t="str">
            <v>Rychlospojka...GRS 4,8</v>
          </cell>
          <cell r="C3840">
            <v>14.3</v>
          </cell>
          <cell r="D3840">
            <v>1</v>
          </cell>
          <cell r="E3840" t="str">
            <v>KS</v>
          </cell>
          <cell r="F3840">
            <v>14.3</v>
          </cell>
        </row>
        <row r="3841">
          <cell r="A3841">
            <v>6016596</v>
          </cell>
          <cell r="B3841" t="str">
            <v>Spojka...GSV 34 G</v>
          </cell>
          <cell r="C3841">
            <v>17</v>
          </cell>
          <cell r="D3841">
            <v>1</v>
          </cell>
          <cell r="E3841" t="str">
            <v>KS</v>
          </cell>
          <cell r="F3841">
            <v>17</v>
          </cell>
        </row>
        <row r="3842">
          <cell r="A3842">
            <v>6016634</v>
          </cell>
          <cell r="B3842" t="str">
            <v>Spojka...GSV 34 FT</v>
          </cell>
          <cell r="C3842">
            <v>25</v>
          </cell>
          <cell r="D3842">
            <v>1</v>
          </cell>
          <cell r="E3842" t="str">
            <v>KS</v>
          </cell>
          <cell r="F3842">
            <v>25</v>
          </cell>
        </row>
        <row r="3843">
          <cell r="A3843">
            <v>6016642</v>
          </cell>
          <cell r="B3843" t="str">
            <v>Spojka...GSV 34 VA</v>
          </cell>
          <cell r="C3843">
            <v>41</v>
          </cell>
          <cell r="D3843">
            <v>1</v>
          </cell>
          <cell r="E3843" t="str">
            <v>KS</v>
          </cell>
          <cell r="F3843">
            <v>41</v>
          </cell>
        </row>
        <row r="3844">
          <cell r="A3844">
            <v>6016648</v>
          </cell>
          <cell r="B3844" t="str">
            <v>SurgeController...GSV34VA S</v>
          </cell>
          <cell r="C3844">
            <v>51</v>
          </cell>
          <cell r="D3844">
            <v>1</v>
          </cell>
          <cell r="E3844" t="str">
            <v>KS</v>
          </cell>
          <cell r="F3844">
            <v>51</v>
          </cell>
        </row>
        <row r="3845">
          <cell r="A3845">
            <v>6016680</v>
          </cell>
          <cell r="B3845" t="str">
            <v>Rychlospojka...GRV 245FS</v>
          </cell>
          <cell r="C3845">
            <v>37</v>
          </cell>
          <cell r="D3845">
            <v>1</v>
          </cell>
          <cell r="E3845" t="str">
            <v>KS</v>
          </cell>
          <cell r="F3845">
            <v>37</v>
          </cell>
        </row>
        <row r="3846">
          <cell r="A3846">
            <v>6016684</v>
          </cell>
          <cell r="B3846" t="str">
            <v>Rychlospojka...GRV 245DD</v>
          </cell>
          <cell r="C3846">
            <v>57</v>
          </cell>
          <cell r="D3846">
            <v>1</v>
          </cell>
          <cell r="E3846" t="str">
            <v>KS</v>
          </cell>
          <cell r="F3846">
            <v>57</v>
          </cell>
        </row>
        <row r="3847">
          <cell r="A3847">
            <v>6016715</v>
          </cell>
          <cell r="B3847" t="str">
            <v>Rohová spojka...GEV 36 G</v>
          </cell>
          <cell r="C3847">
            <v>14.3</v>
          </cell>
          <cell r="D3847">
            <v>1</v>
          </cell>
          <cell r="E3847" t="str">
            <v>KS</v>
          </cell>
          <cell r="F3847">
            <v>14.3</v>
          </cell>
        </row>
        <row r="3848">
          <cell r="A3848">
            <v>6016723</v>
          </cell>
          <cell r="B3848" t="str">
            <v>Rohová spojka...GEV 36 FT</v>
          </cell>
          <cell r="C3848">
            <v>20</v>
          </cell>
          <cell r="D3848">
            <v>1</v>
          </cell>
          <cell r="E3848" t="str">
            <v>KS</v>
          </cell>
          <cell r="F3848">
            <v>20</v>
          </cell>
        </row>
        <row r="3849">
          <cell r="A3849">
            <v>6016731</v>
          </cell>
          <cell r="B3849" t="str">
            <v>Rohová spojka...GEV 36 VA</v>
          </cell>
          <cell r="C3849">
            <v>33</v>
          </cell>
          <cell r="D3849">
            <v>1</v>
          </cell>
          <cell r="E3849" t="str">
            <v>KS</v>
          </cell>
          <cell r="F3849">
            <v>33</v>
          </cell>
        </row>
        <row r="3850">
          <cell r="A3850">
            <v>6016764</v>
          </cell>
          <cell r="B3850" t="str">
            <v>Rohová spojka...GEV36VA S</v>
          </cell>
          <cell r="C3850">
            <v>44</v>
          </cell>
          <cell r="D3850">
            <v>1</v>
          </cell>
          <cell r="E3850" t="str">
            <v>KS</v>
          </cell>
          <cell r="F3850">
            <v>44</v>
          </cell>
        </row>
        <row r="3851">
          <cell r="A3851">
            <v>6016820</v>
          </cell>
          <cell r="B3851" t="str">
            <v>Svorka...GKS 34 FT</v>
          </cell>
          <cell r="C3851">
            <v>17</v>
          </cell>
          <cell r="D3851">
            <v>1</v>
          </cell>
          <cell r="E3851" t="str">
            <v>KS</v>
          </cell>
          <cell r="F3851">
            <v>17</v>
          </cell>
        </row>
        <row r="3852">
          <cell r="A3852">
            <v>6016839</v>
          </cell>
          <cell r="B3852" t="str">
            <v>Svorka...GKS 34 VA</v>
          </cell>
          <cell r="C3852">
            <v>21</v>
          </cell>
          <cell r="D3852">
            <v>1</v>
          </cell>
          <cell r="E3852" t="str">
            <v>KS</v>
          </cell>
          <cell r="F3852">
            <v>21</v>
          </cell>
        </row>
        <row r="3853">
          <cell r="A3853">
            <v>6016855</v>
          </cell>
          <cell r="B3853" t="str">
            <v>Svorka...GKS 34 G</v>
          </cell>
          <cell r="C3853">
            <v>11</v>
          </cell>
          <cell r="D3853">
            <v>1</v>
          </cell>
          <cell r="E3853" t="str">
            <v>KS</v>
          </cell>
          <cell r="F3853">
            <v>11</v>
          </cell>
        </row>
        <row r="3854">
          <cell r="A3854">
            <v>6016859</v>
          </cell>
          <cell r="B3854" t="str">
            <v>Svorka...GKS34VA S</v>
          </cell>
          <cell r="C3854">
            <v>40</v>
          </cell>
          <cell r="D3854">
            <v>1</v>
          </cell>
          <cell r="E3854" t="str">
            <v>KS</v>
          </cell>
          <cell r="F3854">
            <v>40</v>
          </cell>
        </row>
        <row r="3855">
          <cell r="A3855">
            <v>6017037</v>
          </cell>
          <cell r="B3855" t="str">
            <v>Svorka...GKT 38 G</v>
          </cell>
          <cell r="C3855">
            <v>12</v>
          </cell>
          <cell r="D3855">
            <v>1</v>
          </cell>
          <cell r="E3855" t="str">
            <v>KS</v>
          </cell>
          <cell r="F3855">
            <v>12</v>
          </cell>
        </row>
        <row r="3856">
          <cell r="A3856">
            <v>6017045</v>
          </cell>
          <cell r="B3856" t="str">
            <v>Svorka...GKT 38 VA</v>
          </cell>
          <cell r="C3856">
            <v>32</v>
          </cell>
          <cell r="D3856">
            <v>1</v>
          </cell>
          <cell r="E3856" t="str">
            <v>KS</v>
          </cell>
          <cell r="F3856">
            <v>32</v>
          </cell>
        </row>
        <row r="3857">
          <cell r="A3857">
            <v>6017061</v>
          </cell>
          <cell r="B3857" t="str">
            <v>Svorka...GKT 38 FT</v>
          </cell>
          <cell r="C3857">
            <v>17</v>
          </cell>
          <cell r="D3857">
            <v>1</v>
          </cell>
          <cell r="E3857" t="str">
            <v>KS</v>
          </cell>
          <cell r="F3857">
            <v>17</v>
          </cell>
        </row>
        <row r="3858">
          <cell r="A3858">
            <v>6017092</v>
          </cell>
          <cell r="B3858" t="str">
            <v>Svorka...GKT38VA S</v>
          </cell>
          <cell r="C3858">
            <v>40</v>
          </cell>
          <cell r="D3858">
            <v>1</v>
          </cell>
          <cell r="E3858" t="str">
            <v>KS</v>
          </cell>
          <cell r="F3858">
            <v>40</v>
          </cell>
        </row>
        <row r="3859">
          <cell r="A3859">
            <v>6017134</v>
          </cell>
          <cell r="B3859" t="str">
            <v>Svorka...LKS 40 VA</v>
          </cell>
          <cell r="C3859">
            <v>48</v>
          </cell>
          <cell r="D3859">
            <v>1</v>
          </cell>
          <cell r="E3859" t="str">
            <v>KS</v>
          </cell>
          <cell r="F3859">
            <v>48</v>
          </cell>
        </row>
        <row r="3860">
          <cell r="A3860">
            <v>6017320</v>
          </cell>
          <cell r="B3860" t="str">
            <v>Montážní úhelník 45°...MW45/SL10</v>
          </cell>
          <cell r="C3860">
            <v>212</v>
          </cell>
          <cell r="D3860">
            <v>1</v>
          </cell>
          <cell r="E3860" t="str">
            <v>KS</v>
          </cell>
          <cell r="F3860">
            <v>212</v>
          </cell>
        </row>
        <row r="3861">
          <cell r="A3861">
            <v>6017339</v>
          </cell>
          <cell r="B3861" t="str">
            <v>Montážní úhelník 45°...MW45/SL10</v>
          </cell>
          <cell r="C3861">
            <v>320</v>
          </cell>
          <cell r="D3861">
            <v>1</v>
          </cell>
          <cell r="E3861" t="str">
            <v>KS</v>
          </cell>
          <cell r="F3861">
            <v>320</v>
          </cell>
        </row>
        <row r="3862">
          <cell r="A3862">
            <v>6017347</v>
          </cell>
          <cell r="B3862" t="str">
            <v>Montážní úhelník 90°...MW90/SL17</v>
          </cell>
          <cell r="C3862">
            <v>278</v>
          </cell>
          <cell r="D3862">
            <v>1</v>
          </cell>
          <cell r="E3862" t="str">
            <v>KS</v>
          </cell>
          <cell r="F3862">
            <v>278</v>
          </cell>
        </row>
        <row r="3863">
          <cell r="A3863">
            <v>6017355</v>
          </cell>
          <cell r="B3863" t="str">
            <v>Montážní úhelník 90°...MW90/SL23</v>
          </cell>
          <cell r="C3863">
            <v>375</v>
          </cell>
          <cell r="D3863">
            <v>1</v>
          </cell>
          <cell r="E3863" t="str">
            <v>KS</v>
          </cell>
          <cell r="F3863">
            <v>375</v>
          </cell>
        </row>
        <row r="3864">
          <cell r="A3864">
            <v>6017371</v>
          </cell>
          <cell r="B3864" t="str">
            <v>Perforovaný pás...5050/20X3</v>
          </cell>
          <cell r="C3864">
            <v>131</v>
          </cell>
          <cell r="D3864">
            <v>1</v>
          </cell>
          <cell r="E3864" t="str">
            <v>KS</v>
          </cell>
          <cell r="F3864">
            <v>131</v>
          </cell>
        </row>
        <row r="3865">
          <cell r="A3865">
            <v>6017428</v>
          </cell>
          <cell r="B3865" t="str">
            <v>Mřížový žlab C...CGR50/50</v>
          </cell>
          <cell r="C3865">
            <v>542</v>
          </cell>
          <cell r="D3865">
            <v>1</v>
          </cell>
          <cell r="E3865" t="str">
            <v>M</v>
          </cell>
          <cell r="F3865">
            <v>542</v>
          </cell>
        </row>
        <row r="3866">
          <cell r="A3866">
            <v>6017436</v>
          </cell>
          <cell r="B3866" t="str">
            <v>Mřížový žlab C...CGR50/100</v>
          </cell>
          <cell r="C3866">
            <v>601</v>
          </cell>
          <cell r="D3866">
            <v>1</v>
          </cell>
          <cell r="E3866" t="str">
            <v>M</v>
          </cell>
          <cell r="F3866">
            <v>601</v>
          </cell>
        </row>
        <row r="3867">
          <cell r="A3867">
            <v>6017444</v>
          </cell>
          <cell r="B3867" t="str">
            <v>Mřížový žlab C...CGR50/200</v>
          </cell>
          <cell r="C3867">
            <v>701</v>
          </cell>
          <cell r="D3867">
            <v>1</v>
          </cell>
          <cell r="E3867" t="str">
            <v>M</v>
          </cell>
          <cell r="F3867">
            <v>701</v>
          </cell>
        </row>
        <row r="3868">
          <cell r="A3868">
            <v>6017452</v>
          </cell>
          <cell r="B3868" t="str">
            <v>Mřížový žlab C...CGR50/300</v>
          </cell>
          <cell r="C3868">
            <v>917</v>
          </cell>
          <cell r="D3868">
            <v>1</v>
          </cell>
          <cell r="E3868" t="str">
            <v>M</v>
          </cell>
          <cell r="F3868">
            <v>917</v>
          </cell>
        </row>
        <row r="3869">
          <cell r="A3869">
            <v>6017460</v>
          </cell>
          <cell r="B3869" t="str">
            <v>Mřížový žlab C...CGR50/400</v>
          </cell>
          <cell r="C3869">
            <v>1044</v>
          </cell>
          <cell r="D3869">
            <v>1</v>
          </cell>
          <cell r="E3869" t="str">
            <v>M</v>
          </cell>
          <cell r="F3869">
            <v>1044</v>
          </cell>
        </row>
        <row r="3870">
          <cell r="A3870">
            <v>6017700</v>
          </cell>
          <cell r="B3870" t="str">
            <v>Střihač svorníků...GR-BS</v>
          </cell>
          <cell r="C3870">
            <v>3576</v>
          </cell>
          <cell r="D3870">
            <v>1</v>
          </cell>
          <cell r="E3870" t="str">
            <v>KS</v>
          </cell>
          <cell r="F3870">
            <v>3576</v>
          </cell>
        </row>
        <row r="3871">
          <cell r="A3871">
            <v>6018300</v>
          </cell>
          <cell r="B3871" t="str">
            <v>Spojka závěsu I...VIS 8</v>
          </cell>
          <cell r="C3871">
            <v>410</v>
          </cell>
          <cell r="D3871">
            <v>1</v>
          </cell>
          <cell r="E3871" t="str">
            <v>KS</v>
          </cell>
          <cell r="F3871">
            <v>410</v>
          </cell>
        </row>
        <row r="3872">
          <cell r="A3872">
            <v>6018378</v>
          </cell>
          <cell r="B3872" t="str">
            <v>Spojka závěsu U...VUS 7</v>
          </cell>
          <cell r="C3872">
            <v>658</v>
          </cell>
          <cell r="D3872">
            <v>1</v>
          </cell>
          <cell r="E3872" t="str">
            <v>KS</v>
          </cell>
          <cell r="F3872">
            <v>658</v>
          </cell>
        </row>
        <row r="3873">
          <cell r="A3873">
            <v>6018408</v>
          </cell>
          <cell r="B3873" t="str">
            <v>Spojka závěsu U...VUS 7 VA</v>
          </cell>
          <cell r="C3873">
            <v>1170</v>
          </cell>
          <cell r="D3873">
            <v>1</v>
          </cell>
          <cell r="E3873" t="str">
            <v>KS</v>
          </cell>
          <cell r="F3873">
            <v>1170</v>
          </cell>
        </row>
        <row r="3874">
          <cell r="A3874">
            <v>6018505</v>
          </cell>
          <cell r="B3874" t="str">
            <v>Spojka závěsu U...VUS 5</v>
          </cell>
          <cell r="C3874">
            <v>344</v>
          </cell>
          <cell r="D3874">
            <v>1</v>
          </cell>
          <cell r="E3874" t="str">
            <v>KS</v>
          </cell>
          <cell r="F3874">
            <v>344</v>
          </cell>
        </row>
        <row r="3875">
          <cell r="A3875">
            <v>6018513</v>
          </cell>
          <cell r="B3875" t="str">
            <v>Spojka závěsu U...VUS 3</v>
          </cell>
          <cell r="C3875">
            <v>307</v>
          </cell>
          <cell r="D3875">
            <v>1</v>
          </cell>
          <cell r="E3875" t="str">
            <v>KS</v>
          </cell>
          <cell r="F3875">
            <v>307</v>
          </cell>
        </row>
        <row r="3876">
          <cell r="A3876">
            <v>6018963</v>
          </cell>
          <cell r="B3876" t="str">
            <v>Nosníková svorka...TGK 30/42</v>
          </cell>
          <cell r="C3876">
            <v>129</v>
          </cell>
          <cell r="D3876">
            <v>1</v>
          </cell>
          <cell r="E3876" t="str">
            <v>KS</v>
          </cell>
          <cell r="F3876">
            <v>129</v>
          </cell>
        </row>
        <row r="3877">
          <cell r="A3877">
            <v>6019064</v>
          </cell>
          <cell r="B3877" t="str">
            <v>Nosníková spona...AHIS 8</v>
          </cell>
          <cell r="C3877">
            <v>421</v>
          </cell>
          <cell r="D3877">
            <v>1</v>
          </cell>
          <cell r="E3877" t="str">
            <v>KS</v>
          </cell>
          <cell r="F3877">
            <v>421</v>
          </cell>
        </row>
        <row r="3878">
          <cell r="A3878">
            <v>6019528</v>
          </cell>
          <cell r="B3878" t="str">
            <v>Upevňovací úhelník...BW80/55FT</v>
          </cell>
          <cell r="C3878">
            <v>105</v>
          </cell>
          <cell r="D3878">
            <v>1</v>
          </cell>
          <cell r="E3878" t="str">
            <v>KS</v>
          </cell>
          <cell r="F3878">
            <v>105</v>
          </cell>
        </row>
        <row r="3879">
          <cell r="A3879">
            <v>6019560</v>
          </cell>
          <cell r="B3879" t="str">
            <v>Upevňovací úhelník...BW60/40FT</v>
          </cell>
          <cell r="C3879">
            <v>126</v>
          </cell>
          <cell r="D3879">
            <v>1</v>
          </cell>
          <cell r="E3879" t="str">
            <v>KS</v>
          </cell>
          <cell r="F3879">
            <v>126</v>
          </cell>
        </row>
        <row r="3880">
          <cell r="A3880">
            <v>6019587</v>
          </cell>
          <cell r="B3880" t="str">
            <v>Upevňovací úhelník...BW60/40VA</v>
          </cell>
          <cell r="C3880">
            <v>237</v>
          </cell>
          <cell r="D3880">
            <v>1</v>
          </cell>
          <cell r="E3880" t="str">
            <v>KS</v>
          </cell>
          <cell r="F3880">
            <v>237</v>
          </cell>
        </row>
        <row r="3881">
          <cell r="A3881">
            <v>6019617</v>
          </cell>
          <cell r="B3881" t="str">
            <v>Nástěnný třmen...WB30/75FT</v>
          </cell>
          <cell r="C3881">
            <v>69</v>
          </cell>
          <cell r="D3881">
            <v>1</v>
          </cell>
          <cell r="E3881" t="str">
            <v>KS</v>
          </cell>
          <cell r="F3881">
            <v>69</v>
          </cell>
        </row>
        <row r="3882">
          <cell r="A3882">
            <v>6019668</v>
          </cell>
          <cell r="B3882" t="str">
            <v>Nástěnný třmen...WB30/75VA</v>
          </cell>
          <cell r="C3882">
            <v>133</v>
          </cell>
          <cell r="D3882">
            <v>1</v>
          </cell>
          <cell r="E3882" t="str">
            <v>KS</v>
          </cell>
          <cell r="F3882">
            <v>133</v>
          </cell>
        </row>
        <row r="3883">
          <cell r="A3883">
            <v>6019706</v>
          </cell>
          <cell r="B3883" t="str">
            <v>Upevňovací úhelník...BW70/40FT</v>
          </cell>
          <cell r="C3883">
            <v>85</v>
          </cell>
          <cell r="D3883">
            <v>1</v>
          </cell>
          <cell r="E3883" t="str">
            <v>KS</v>
          </cell>
          <cell r="F3883">
            <v>85</v>
          </cell>
        </row>
        <row r="3884">
          <cell r="A3884">
            <v>6020801</v>
          </cell>
          <cell r="B3884" t="str">
            <v>Podlahový kanál...2650</v>
          </cell>
          <cell r="C3884">
            <v>304</v>
          </cell>
          <cell r="D3884">
            <v>1</v>
          </cell>
          <cell r="E3884" t="str">
            <v>M</v>
          </cell>
          <cell r="F3884">
            <v>304</v>
          </cell>
        </row>
        <row r="3885">
          <cell r="A3885">
            <v>6020887</v>
          </cell>
          <cell r="B3885" t="str">
            <v>Nástěnný a stropní kanál...WDK40060</v>
          </cell>
          <cell r="C3885">
            <v>84</v>
          </cell>
          <cell r="D3885">
            <v>1</v>
          </cell>
          <cell r="E3885" t="str">
            <v>M</v>
          </cell>
          <cell r="F3885">
            <v>84</v>
          </cell>
        </row>
        <row r="3886">
          <cell r="A3886">
            <v>6020895</v>
          </cell>
          <cell r="B3886" t="str">
            <v>Nástěnný a stropní kanál...WDK40090</v>
          </cell>
          <cell r="C3886">
            <v>132</v>
          </cell>
          <cell r="D3886">
            <v>1</v>
          </cell>
          <cell r="E3886" t="str">
            <v>M</v>
          </cell>
          <cell r="F3886">
            <v>132</v>
          </cell>
        </row>
        <row r="3887">
          <cell r="A3887">
            <v>6020909</v>
          </cell>
          <cell r="B3887" t="str">
            <v>Nástěnný a stropní kanál...WDK40110</v>
          </cell>
          <cell r="C3887">
            <v>164</v>
          </cell>
          <cell r="D3887">
            <v>1</v>
          </cell>
          <cell r="E3887" t="str">
            <v>M</v>
          </cell>
          <cell r="F3887">
            <v>164</v>
          </cell>
        </row>
        <row r="3888">
          <cell r="A3888">
            <v>6021018</v>
          </cell>
          <cell r="B3888" t="str">
            <v>Nástěnný a stropní kanál...WDK40090</v>
          </cell>
          <cell r="C3888">
            <v>139</v>
          </cell>
          <cell r="D3888">
            <v>1</v>
          </cell>
          <cell r="E3888" t="str">
            <v>M</v>
          </cell>
          <cell r="F3888">
            <v>139</v>
          </cell>
        </row>
        <row r="3889">
          <cell r="A3889">
            <v>6021034</v>
          </cell>
          <cell r="B3889" t="str">
            <v>Nástěnný a stropní kanál...WDK40110</v>
          </cell>
          <cell r="C3889">
            <v>159</v>
          </cell>
          <cell r="D3889">
            <v>1</v>
          </cell>
          <cell r="E3889" t="str">
            <v>M</v>
          </cell>
          <cell r="F3889">
            <v>159</v>
          </cell>
        </row>
        <row r="3890">
          <cell r="A3890">
            <v>6021093</v>
          </cell>
          <cell r="B3890" t="str">
            <v>Kryt vnějšího rohu...HA 40090</v>
          </cell>
          <cell r="C3890">
            <v>68</v>
          </cell>
          <cell r="D3890">
            <v>1</v>
          </cell>
          <cell r="E3890" t="str">
            <v>KS</v>
          </cell>
          <cell r="F3890">
            <v>68</v>
          </cell>
        </row>
        <row r="3891">
          <cell r="A3891">
            <v>6021190</v>
          </cell>
          <cell r="B3891" t="str">
            <v>Kryt vnitřního rohu...HI 40090</v>
          </cell>
          <cell r="C3891">
            <v>84</v>
          </cell>
          <cell r="D3891">
            <v>1</v>
          </cell>
          <cell r="E3891" t="str">
            <v>KS</v>
          </cell>
          <cell r="F3891">
            <v>84</v>
          </cell>
        </row>
        <row r="3892">
          <cell r="A3892">
            <v>6021336</v>
          </cell>
          <cell r="B3892" t="str">
            <v>Kryt plochého rohu...HF 40090</v>
          </cell>
          <cell r="C3892">
            <v>96</v>
          </cell>
          <cell r="D3892">
            <v>1</v>
          </cell>
          <cell r="E3892" t="str">
            <v>KS</v>
          </cell>
          <cell r="F3892">
            <v>96</v>
          </cell>
        </row>
        <row r="3893">
          <cell r="A3893">
            <v>6021492</v>
          </cell>
          <cell r="B3893" t="str">
            <v>Koncový díl...HE 40060</v>
          </cell>
          <cell r="C3893">
            <v>12</v>
          </cell>
          <cell r="D3893">
            <v>1</v>
          </cell>
          <cell r="E3893" t="str">
            <v>KS</v>
          </cell>
          <cell r="F3893">
            <v>12</v>
          </cell>
        </row>
        <row r="3894">
          <cell r="A3894">
            <v>6021506</v>
          </cell>
          <cell r="B3894" t="str">
            <v>Koncový díl...HE 40090</v>
          </cell>
          <cell r="C3894">
            <v>12</v>
          </cell>
          <cell r="D3894">
            <v>1</v>
          </cell>
          <cell r="E3894" t="str">
            <v>KS</v>
          </cell>
          <cell r="F3894">
            <v>12</v>
          </cell>
        </row>
        <row r="3895">
          <cell r="A3895">
            <v>6021514</v>
          </cell>
          <cell r="B3895" t="str">
            <v>Koncový díl...HE 40110</v>
          </cell>
          <cell r="C3895">
            <v>13</v>
          </cell>
          <cell r="D3895">
            <v>1</v>
          </cell>
          <cell r="E3895" t="str">
            <v>KS</v>
          </cell>
          <cell r="F3895">
            <v>13</v>
          </cell>
        </row>
        <row r="3896">
          <cell r="A3896">
            <v>6021697</v>
          </cell>
          <cell r="B3896" t="str">
            <v>Kryt vnějšího rohu...HA 40060</v>
          </cell>
          <cell r="C3896">
            <v>61</v>
          </cell>
          <cell r="D3896">
            <v>1</v>
          </cell>
          <cell r="E3896" t="str">
            <v>KS</v>
          </cell>
          <cell r="F3896">
            <v>61</v>
          </cell>
        </row>
        <row r="3897">
          <cell r="A3897">
            <v>6021700</v>
          </cell>
          <cell r="B3897" t="str">
            <v>Kryt vnějšího rohu...HA 40110</v>
          </cell>
          <cell r="C3897">
            <v>127</v>
          </cell>
          <cell r="D3897">
            <v>1</v>
          </cell>
          <cell r="E3897" t="str">
            <v>KS</v>
          </cell>
          <cell r="F3897">
            <v>127</v>
          </cell>
        </row>
        <row r="3898">
          <cell r="A3898">
            <v>6021719</v>
          </cell>
          <cell r="B3898" t="str">
            <v>Kryt vnitřního rohu...HI 40060</v>
          </cell>
          <cell r="C3898">
            <v>78</v>
          </cell>
          <cell r="D3898">
            <v>1</v>
          </cell>
          <cell r="E3898" t="str">
            <v>KS</v>
          </cell>
          <cell r="F3898">
            <v>78</v>
          </cell>
        </row>
        <row r="3899">
          <cell r="A3899">
            <v>6021727</v>
          </cell>
          <cell r="B3899" t="str">
            <v>Kryt vnitřního rohu...HI 40110</v>
          </cell>
          <cell r="C3899">
            <v>86</v>
          </cell>
          <cell r="D3899">
            <v>1</v>
          </cell>
          <cell r="E3899" t="str">
            <v>KS</v>
          </cell>
          <cell r="F3899">
            <v>86</v>
          </cell>
        </row>
        <row r="3900">
          <cell r="A3900">
            <v>6021735</v>
          </cell>
          <cell r="B3900" t="str">
            <v>Kryt plochého rohu...HF 40060</v>
          </cell>
          <cell r="C3900">
            <v>88</v>
          </cell>
          <cell r="D3900">
            <v>1</v>
          </cell>
          <cell r="E3900" t="str">
            <v>KS</v>
          </cell>
          <cell r="F3900">
            <v>88</v>
          </cell>
        </row>
        <row r="3901">
          <cell r="A3901">
            <v>6021743</v>
          </cell>
          <cell r="B3901" t="str">
            <v>Kryt plochého rohu...HF 40110</v>
          </cell>
          <cell r="C3901">
            <v>150</v>
          </cell>
          <cell r="D3901">
            <v>1</v>
          </cell>
          <cell r="E3901" t="str">
            <v>KS</v>
          </cell>
          <cell r="F3901">
            <v>150</v>
          </cell>
        </row>
        <row r="3902">
          <cell r="A3902">
            <v>6021840</v>
          </cell>
          <cell r="B3902" t="str">
            <v>Nástěnný a stropní kanál...WDK60110</v>
          </cell>
          <cell r="C3902">
            <v>176</v>
          </cell>
          <cell r="D3902">
            <v>1</v>
          </cell>
          <cell r="E3902" t="str">
            <v>M</v>
          </cell>
          <cell r="F3902">
            <v>176</v>
          </cell>
        </row>
        <row r="3903">
          <cell r="A3903">
            <v>6021859</v>
          </cell>
          <cell r="B3903" t="str">
            <v>Nástěnný a stropní kanál...WDK60130</v>
          </cell>
          <cell r="C3903">
            <v>225</v>
          </cell>
          <cell r="D3903">
            <v>1</v>
          </cell>
          <cell r="E3903" t="str">
            <v>M</v>
          </cell>
          <cell r="F3903">
            <v>225</v>
          </cell>
        </row>
        <row r="3904">
          <cell r="A3904">
            <v>6021867</v>
          </cell>
          <cell r="B3904" t="str">
            <v>Nástěnný a stropní kanál...WDK60170</v>
          </cell>
          <cell r="C3904">
            <v>287</v>
          </cell>
          <cell r="D3904">
            <v>1</v>
          </cell>
          <cell r="E3904" t="str">
            <v>M</v>
          </cell>
          <cell r="F3904">
            <v>287</v>
          </cell>
        </row>
        <row r="3905">
          <cell r="A3905">
            <v>6021875</v>
          </cell>
          <cell r="B3905" t="str">
            <v>Nástěnný a stropní kanál...WDK60210</v>
          </cell>
          <cell r="C3905">
            <v>333</v>
          </cell>
          <cell r="D3905">
            <v>1</v>
          </cell>
          <cell r="E3905" t="str">
            <v>M</v>
          </cell>
          <cell r="F3905">
            <v>333</v>
          </cell>
        </row>
        <row r="3906">
          <cell r="A3906">
            <v>6021883</v>
          </cell>
          <cell r="B3906" t="str">
            <v>Nástěnný a stropní kanál...WDK60150</v>
          </cell>
          <cell r="C3906">
            <v>267</v>
          </cell>
          <cell r="D3906">
            <v>1</v>
          </cell>
          <cell r="E3906" t="str">
            <v>M</v>
          </cell>
          <cell r="F3906">
            <v>267</v>
          </cell>
        </row>
        <row r="3907">
          <cell r="A3907">
            <v>6021891</v>
          </cell>
          <cell r="B3907" t="str">
            <v>Nástěnný a stropní kanál...WDK60230</v>
          </cell>
          <cell r="C3907">
            <v>429</v>
          </cell>
          <cell r="D3907">
            <v>1</v>
          </cell>
          <cell r="E3907" t="str">
            <v>M</v>
          </cell>
          <cell r="F3907">
            <v>429</v>
          </cell>
        </row>
        <row r="3908">
          <cell r="A3908">
            <v>6021913</v>
          </cell>
          <cell r="B3908" t="str">
            <v>Nástěnný a stropní kanál...WDK60090</v>
          </cell>
          <cell r="C3908">
            <v>151</v>
          </cell>
          <cell r="D3908">
            <v>1</v>
          </cell>
          <cell r="E3908" t="str">
            <v>M</v>
          </cell>
          <cell r="F3908">
            <v>151</v>
          </cell>
        </row>
        <row r="3909">
          <cell r="A3909">
            <v>6021948</v>
          </cell>
          <cell r="B3909" t="str">
            <v>Nástěnný a stropní kanál...WDK60060</v>
          </cell>
          <cell r="C3909">
            <v>131</v>
          </cell>
          <cell r="D3909">
            <v>1</v>
          </cell>
          <cell r="E3909" t="str">
            <v>M</v>
          </cell>
          <cell r="F3909">
            <v>131</v>
          </cell>
        </row>
        <row r="3910">
          <cell r="A3910">
            <v>6022006</v>
          </cell>
          <cell r="B3910" t="str">
            <v>Nástěnný a stropní kanál...WDK60090</v>
          </cell>
          <cell r="C3910">
            <v>158</v>
          </cell>
          <cell r="D3910">
            <v>1</v>
          </cell>
          <cell r="E3910" t="str">
            <v>M</v>
          </cell>
          <cell r="F3910">
            <v>158</v>
          </cell>
        </row>
        <row r="3911">
          <cell r="A3911">
            <v>6022014</v>
          </cell>
          <cell r="B3911" t="str">
            <v>Nástěnný a stropní kanál...WDK60110</v>
          </cell>
          <cell r="C3911">
            <v>186</v>
          </cell>
          <cell r="D3911">
            <v>1</v>
          </cell>
          <cell r="E3911" t="str">
            <v>M</v>
          </cell>
          <cell r="F3911">
            <v>186</v>
          </cell>
        </row>
        <row r="3912">
          <cell r="A3912">
            <v>6022022</v>
          </cell>
          <cell r="B3912" t="str">
            <v>Nástěnný a stropní kanál...WDK60130</v>
          </cell>
          <cell r="C3912">
            <v>237</v>
          </cell>
          <cell r="D3912">
            <v>1</v>
          </cell>
          <cell r="E3912" t="str">
            <v>M</v>
          </cell>
          <cell r="F3912">
            <v>237</v>
          </cell>
        </row>
        <row r="3913">
          <cell r="A3913">
            <v>6022030</v>
          </cell>
          <cell r="B3913" t="str">
            <v>Nástěnný a stropní kanál...WDK60150</v>
          </cell>
          <cell r="C3913">
            <v>242</v>
          </cell>
          <cell r="D3913">
            <v>1</v>
          </cell>
          <cell r="E3913" t="str">
            <v>M</v>
          </cell>
          <cell r="F3913">
            <v>242</v>
          </cell>
        </row>
        <row r="3914">
          <cell r="A3914">
            <v>6022049</v>
          </cell>
          <cell r="B3914" t="str">
            <v>Nástěnný a stropní kanál...WDK60170</v>
          </cell>
          <cell r="C3914">
            <v>291</v>
          </cell>
          <cell r="D3914">
            <v>1</v>
          </cell>
          <cell r="E3914" t="str">
            <v>M</v>
          </cell>
          <cell r="F3914">
            <v>291</v>
          </cell>
        </row>
        <row r="3915">
          <cell r="A3915">
            <v>6022057</v>
          </cell>
          <cell r="B3915" t="str">
            <v>Nástěnný a stropní kanál...WDK60230</v>
          </cell>
          <cell r="C3915">
            <v>347</v>
          </cell>
          <cell r="D3915">
            <v>1</v>
          </cell>
          <cell r="E3915" t="str">
            <v>M</v>
          </cell>
          <cell r="F3915">
            <v>347</v>
          </cell>
        </row>
        <row r="3916">
          <cell r="A3916">
            <v>6022065</v>
          </cell>
          <cell r="B3916" t="str">
            <v>Nástěnný a stropní kanál...WDK60210</v>
          </cell>
          <cell r="C3916">
            <v>348</v>
          </cell>
          <cell r="D3916">
            <v>1</v>
          </cell>
          <cell r="E3916" t="str">
            <v>M</v>
          </cell>
          <cell r="F3916">
            <v>348</v>
          </cell>
        </row>
        <row r="3917">
          <cell r="A3917">
            <v>6022073</v>
          </cell>
          <cell r="B3917" t="str">
            <v>Kryt vnějšího rohu...HA 60060</v>
          </cell>
          <cell r="C3917">
            <v>56</v>
          </cell>
          <cell r="D3917">
            <v>1</v>
          </cell>
          <cell r="E3917" t="str">
            <v>KS</v>
          </cell>
          <cell r="F3917">
            <v>56</v>
          </cell>
        </row>
        <row r="3918">
          <cell r="A3918">
            <v>6022111</v>
          </cell>
          <cell r="B3918" t="str">
            <v>Kryt vnějšího rohu...HA 60090</v>
          </cell>
          <cell r="C3918">
            <v>56</v>
          </cell>
          <cell r="D3918">
            <v>1</v>
          </cell>
          <cell r="E3918" t="str">
            <v>KS</v>
          </cell>
          <cell r="F3918">
            <v>56</v>
          </cell>
        </row>
        <row r="3919">
          <cell r="A3919">
            <v>6022146</v>
          </cell>
          <cell r="B3919" t="str">
            <v>Kryt vnějšího rohu...HA 60110</v>
          </cell>
          <cell r="C3919">
            <v>118</v>
          </cell>
          <cell r="D3919">
            <v>1</v>
          </cell>
          <cell r="E3919" t="str">
            <v>KS</v>
          </cell>
          <cell r="F3919">
            <v>118</v>
          </cell>
        </row>
        <row r="3920">
          <cell r="A3920">
            <v>6022162</v>
          </cell>
          <cell r="B3920" t="str">
            <v>Kryt vnějšího rohu...HA 60130</v>
          </cell>
          <cell r="C3920">
            <v>121</v>
          </cell>
          <cell r="D3920">
            <v>1</v>
          </cell>
          <cell r="E3920" t="str">
            <v>KS</v>
          </cell>
          <cell r="F3920">
            <v>121</v>
          </cell>
        </row>
        <row r="3921">
          <cell r="A3921">
            <v>6022189</v>
          </cell>
          <cell r="B3921" t="str">
            <v>Kryt vnějšího rohu...HA 60170</v>
          </cell>
          <cell r="C3921">
            <v>131</v>
          </cell>
          <cell r="D3921">
            <v>1</v>
          </cell>
          <cell r="E3921" t="str">
            <v>KS</v>
          </cell>
          <cell r="F3921">
            <v>131</v>
          </cell>
        </row>
        <row r="3922">
          <cell r="A3922">
            <v>6022197</v>
          </cell>
          <cell r="B3922" t="str">
            <v>Kryt vnějšího rohu...HA 60210</v>
          </cell>
          <cell r="C3922">
            <v>140</v>
          </cell>
          <cell r="D3922">
            <v>1</v>
          </cell>
          <cell r="E3922" t="str">
            <v>KS</v>
          </cell>
          <cell r="F3922">
            <v>140</v>
          </cell>
        </row>
        <row r="3923">
          <cell r="A3923">
            <v>6022219</v>
          </cell>
          <cell r="B3923" t="str">
            <v>Kryt vnitřního rohu...HI 60090</v>
          </cell>
          <cell r="C3923">
            <v>72</v>
          </cell>
          <cell r="D3923">
            <v>1</v>
          </cell>
          <cell r="E3923" t="str">
            <v>KS</v>
          </cell>
          <cell r="F3923">
            <v>72</v>
          </cell>
        </row>
        <row r="3924">
          <cell r="A3924">
            <v>6022235</v>
          </cell>
          <cell r="B3924" t="str">
            <v>Kryt vnitřního rohu...HI 60110</v>
          </cell>
          <cell r="C3924">
            <v>115</v>
          </cell>
          <cell r="D3924">
            <v>1</v>
          </cell>
          <cell r="E3924" t="str">
            <v>KS</v>
          </cell>
          <cell r="F3924">
            <v>115</v>
          </cell>
        </row>
        <row r="3925">
          <cell r="A3925">
            <v>6022251</v>
          </cell>
          <cell r="B3925" t="str">
            <v>Kryt vnitřního rohu...HI 60130</v>
          </cell>
          <cell r="C3925">
            <v>122</v>
          </cell>
          <cell r="D3925">
            <v>1</v>
          </cell>
          <cell r="E3925" t="str">
            <v>KS</v>
          </cell>
          <cell r="F3925">
            <v>122</v>
          </cell>
        </row>
        <row r="3926">
          <cell r="A3926">
            <v>6022286</v>
          </cell>
          <cell r="B3926" t="str">
            <v>Kryt vnitřního rohu...HI 60170</v>
          </cell>
          <cell r="C3926">
            <v>128</v>
          </cell>
          <cell r="D3926">
            <v>1</v>
          </cell>
          <cell r="E3926" t="str">
            <v>KS</v>
          </cell>
          <cell r="F3926">
            <v>128</v>
          </cell>
        </row>
        <row r="3927">
          <cell r="A3927">
            <v>6022294</v>
          </cell>
          <cell r="B3927" t="str">
            <v>Kryt vnitřního rohu...HI 60210</v>
          </cell>
          <cell r="C3927">
            <v>135</v>
          </cell>
          <cell r="D3927">
            <v>1</v>
          </cell>
          <cell r="E3927" t="str">
            <v>KS</v>
          </cell>
          <cell r="F3927">
            <v>135</v>
          </cell>
        </row>
        <row r="3928">
          <cell r="A3928">
            <v>6022316</v>
          </cell>
          <cell r="B3928" t="str">
            <v>Kryt plochého rohu...HF 60090</v>
          </cell>
          <cell r="C3928">
            <v>84</v>
          </cell>
          <cell r="D3928">
            <v>1</v>
          </cell>
          <cell r="E3928" t="str">
            <v>KS</v>
          </cell>
          <cell r="F3928">
            <v>84</v>
          </cell>
        </row>
        <row r="3929">
          <cell r="A3929">
            <v>6022332</v>
          </cell>
          <cell r="B3929" t="str">
            <v>Kryt plochého rohu...HF 60110</v>
          </cell>
          <cell r="C3929">
            <v>141</v>
          </cell>
          <cell r="D3929">
            <v>1</v>
          </cell>
          <cell r="E3929" t="str">
            <v>KS</v>
          </cell>
          <cell r="F3929">
            <v>141</v>
          </cell>
        </row>
        <row r="3930">
          <cell r="A3930">
            <v>6022359</v>
          </cell>
          <cell r="B3930" t="str">
            <v>Kryt plochého rohu...HF 60130</v>
          </cell>
          <cell r="C3930">
            <v>150</v>
          </cell>
          <cell r="D3930">
            <v>1</v>
          </cell>
          <cell r="E3930" t="str">
            <v>KS</v>
          </cell>
          <cell r="F3930">
            <v>150</v>
          </cell>
        </row>
        <row r="3931">
          <cell r="A3931">
            <v>6022375</v>
          </cell>
          <cell r="B3931" t="str">
            <v>Kryt plochého rohu...HF 60170</v>
          </cell>
          <cell r="C3931">
            <v>156</v>
          </cell>
          <cell r="D3931">
            <v>1</v>
          </cell>
          <cell r="E3931" t="str">
            <v>KS</v>
          </cell>
          <cell r="F3931">
            <v>156</v>
          </cell>
        </row>
        <row r="3932">
          <cell r="A3932">
            <v>6022383</v>
          </cell>
          <cell r="B3932" t="str">
            <v>Kryt vnitřního rohu...HI 60060</v>
          </cell>
          <cell r="C3932">
            <v>71</v>
          </cell>
          <cell r="D3932">
            <v>1</v>
          </cell>
          <cell r="E3932" t="str">
            <v>KS</v>
          </cell>
          <cell r="F3932">
            <v>71</v>
          </cell>
        </row>
        <row r="3933">
          <cell r="A3933">
            <v>6022391</v>
          </cell>
          <cell r="B3933" t="str">
            <v>Kryt plochého rohu...HF 60210</v>
          </cell>
          <cell r="C3933">
            <v>173</v>
          </cell>
          <cell r="D3933">
            <v>1</v>
          </cell>
          <cell r="E3933" t="str">
            <v>KS</v>
          </cell>
          <cell r="F3933">
            <v>173</v>
          </cell>
        </row>
        <row r="3934">
          <cell r="A3934">
            <v>6022448</v>
          </cell>
          <cell r="B3934" t="str">
            <v>Kryt plochého rohu...HF 60060</v>
          </cell>
          <cell r="C3934">
            <v>82</v>
          </cell>
          <cell r="D3934">
            <v>1</v>
          </cell>
          <cell r="E3934" t="str">
            <v>KS</v>
          </cell>
          <cell r="F3934">
            <v>82</v>
          </cell>
        </row>
        <row r="3935">
          <cell r="A3935">
            <v>6022499</v>
          </cell>
          <cell r="B3935" t="str">
            <v>Koncový díl...HE 60060</v>
          </cell>
          <cell r="C3935">
            <v>12</v>
          </cell>
          <cell r="D3935">
            <v>1</v>
          </cell>
          <cell r="E3935" t="str">
            <v>KS</v>
          </cell>
          <cell r="F3935">
            <v>12</v>
          </cell>
        </row>
        <row r="3936">
          <cell r="A3936">
            <v>6022502</v>
          </cell>
          <cell r="B3936" t="str">
            <v>Koncový díl...HE 60090</v>
          </cell>
          <cell r="C3936">
            <v>13</v>
          </cell>
          <cell r="D3936">
            <v>1</v>
          </cell>
          <cell r="E3936" t="str">
            <v>KS</v>
          </cell>
          <cell r="F3936">
            <v>13</v>
          </cell>
        </row>
        <row r="3937">
          <cell r="A3937">
            <v>6022529</v>
          </cell>
          <cell r="B3937" t="str">
            <v>Koncový díl...HE 60130</v>
          </cell>
          <cell r="C3937">
            <v>17</v>
          </cell>
          <cell r="D3937">
            <v>1</v>
          </cell>
          <cell r="E3937" t="str">
            <v>KS</v>
          </cell>
          <cell r="F3937">
            <v>17</v>
          </cell>
        </row>
        <row r="3938">
          <cell r="A3938">
            <v>6022545</v>
          </cell>
          <cell r="B3938" t="str">
            <v>Koncový díl...HE 60170</v>
          </cell>
          <cell r="C3938">
            <v>19</v>
          </cell>
          <cell r="D3938">
            <v>1</v>
          </cell>
          <cell r="E3938" t="str">
            <v>KS</v>
          </cell>
          <cell r="F3938">
            <v>19</v>
          </cell>
        </row>
        <row r="3939">
          <cell r="A3939">
            <v>6022561</v>
          </cell>
          <cell r="B3939" t="str">
            <v>Koncový díl...HE 60210</v>
          </cell>
          <cell r="C3939">
            <v>24</v>
          </cell>
          <cell r="D3939">
            <v>1</v>
          </cell>
          <cell r="E3939" t="str">
            <v>KS</v>
          </cell>
          <cell r="F3939">
            <v>24</v>
          </cell>
        </row>
        <row r="3940">
          <cell r="A3940">
            <v>6022588</v>
          </cell>
          <cell r="B3940" t="str">
            <v>Koncový díl...HE 60110</v>
          </cell>
          <cell r="C3940">
            <v>17</v>
          </cell>
          <cell r="D3940">
            <v>1</v>
          </cell>
          <cell r="E3940" t="str">
            <v>KS</v>
          </cell>
          <cell r="F3940">
            <v>17</v>
          </cell>
        </row>
        <row r="3941">
          <cell r="A3941">
            <v>6022669</v>
          </cell>
          <cell r="B3941" t="str">
            <v>Vrchní díl...2410/ 40</v>
          </cell>
          <cell r="C3941">
            <v>28</v>
          </cell>
          <cell r="D3941">
            <v>1</v>
          </cell>
          <cell r="E3941" t="str">
            <v>M</v>
          </cell>
          <cell r="F3941">
            <v>28</v>
          </cell>
        </row>
        <row r="3942">
          <cell r="A3942">
            <v>6022685</v>
          </cell>
          <cell r="B3942" t="str">
            <v>Vrchní díl...2410/ 60</v>
          </cell>
          <cell r="C3942">
            <v>31</v>
          </cell>
          <cell r="D3942">
            <v>1</v>
          </cell>
          <cell r="E3942" t="str">
            <v>M</v>
          </cell>
          <cell r="F3942">
            <v>31</v>
          </cell>
        </row>
        <row r="3943">
          <cell r="A3943">
            <v>6022715</v>
          </cell>
          <cell r="B3943" t="str">
            <v>Vrchní díl...2410/110</v>
          </cell>
          <cell r="C3943">
            <v>73</v>
          </cell>
          <cell r="D3943">
            <v>1</v>
          </cell>
          <cell r="E3943" t="str">
            <v>M</v>
          </cell>
          <cell r="F3943">
            <v>73</v>
          </cell>
        </row>
        <row r="3944">
          <cell r="A3944">
            <v>6022758</v>
          </cell>
          <cell r="B3944" t="str">
            <v>Vrchní díl...2410/170</v>
          </cell>
          <cell r="C3944">
            <v>112</v>
          </cell>
          <cell r="D3944">
            <v>1</v>
          </cell>
          <cell r="E3944" t="str">
            <v>M</v>
          </cell>
          <cell r="F3944">
            <v>112</v>
          </cell>
        </row>
        <row r="3945">
          <cell r="A3945">
            <v>6022774</v>
          </cell>
          <cell r="B3945" t="str">
            <v>Vrchní díl...2410/210</v>
          </cell>
          <cell r="C3945">
            <v>120</v>
          </cell>
          <cell r="D3945">
            <v>1</v>
          </cell>
          <cell r="E3945" t="str">
            <v>M</v>
          </cell>
          <cell r="F3945">
            <v>120</v>
          </cell>
        </row>
        <row r="3946">
          <cell r="A3946">
            <v>6022928</v>
          </cell>
          <cell r="B3946" t="str">
            <v>Nýt rozpěrný...2252/6,5</v>
          </cell>
          <cell r="C3946">
            <v>3.22</v>
          </cell>
          <cell r="D3946">
            <v>100</v>
          </cell>
          <cell r="E3946" t="str">
            <v>KS</v>
          </cell>
          <cell r="F3946">
            <v>322</v>
          </cell>
        </row>
        <row r="3947">
          <cell r="A3947">
            <v>6022995</v>
          </cell>
          <cell r="B3947" t="str">
            <v>Spona vrchního dílu...2370/ 60</v>
          </cell>
          <cell r="C3947">
            <v>4.7</v>
          </cell>
          <cell r="D3947">
            <v>100</v>
          </cell>
          <cell r="E3947" t="str">
            <v>KS</v>
          </cell>
          <cell r="F3947">
            <v>470</v>
          </cell>
        </row>
        <row r="3948">
          <cell r="A3948">
            <v>6023002</v>
          </cell>
          <cell r="B3948" t="str">
            <v>Víko dílu T a křížení...HK 60090</v>
          </cell>
          <cell r="C3948">
            <v>100</v>
          </cell>
          <cell r="D3948">
            <v>1</v>
          </cell>
          <cell r="E3948" t="str">
            <v>KS</v>
          </cell>
          <cell r="F3948">
            <v>100</v>
          </cell>
        </row>
        <row r="3949">
          <cell r="A3949">
            <v>6023029</v>
          </cell>
          <cell r="B3949" t="str">
            <v>Víko dílu T a křížení...HK 60110</v>
          </cell>
          <cell r="C3949">
            <v>107</v>
          </cell>
          <cell r="D3949">
            <v>1</v>
          </cell>
          <cell r="E3949" t="str">
            <v>KS</v>
          </cell>
          <cell r="F3949">
            <v>107</v>
          </cell>
        </row>
        <row r="3950">
          <cell r="A3950">
            <v>6023045</v>
          </cell>
          <cell r="B3950" t="str">
            <v>Víko dílu T a křížení...HK 60130</v>
          </cell>
          <cell r="C3950">
            <v>108</v>
          </cell>
          <cell r="D3950">
            <v>1</v>
          </cell>
          <cell r="E3950" t="str">
            <v>KS</v>
          </cell>
          <cell r="F3950">
            <v>108</v>
          </cell>
        </row>
        <row r="3951">
          <cell r="A3951">
            <v>6023061</v>
          </cell>
          <cell r="B3951" t="str">
            <v>Víko dílu T a křížení...HK 60170</v>
          </cell>
          <cell r="C3951">
            <v>180</v>
          </cell>
          <cell r="D3951">
            <v>1</v>
          </cell>
          <cell r="E3951" t="str">
            <v>KS</v>
          </cell>
          <cell r="F3951">
            <v>180</v>
          </cell>
        </row>
        <row r="3952">
          <cell r="A3952">
            <v>6023081</v>
          </cell>
          <cell r="B3952" t="str">
            <v>Bend Radius ohyb...TW/BR-I</v>
          </cell>
          <cell r="C3952">
            <v>29</v>
          </cell>
          <cell r="D3952">
            <v>1</v>
          </cell>
          <cell r="E3952" t="str">
            <v>KS</v>
          </cell>
          <cell r="F3952">
            <v>29</v>
          </cell>
        </row>
        <row r="3953">
          <cell r="A3953">
            <v>6023085</v>
          </cell>
          <cell r="B3953" t="str">
            <v>Bend Radius ohyb...TW/BR-A</v>
          </cell>
          <cell r="C3953">
            <v>29</v>
          </cell>
          <cell r="D3953">
            <v>1</v>
          </cell>
          <cell r="E3953" t="str">
            <v>KS</v>
          </cell>
          <cell r="F3953">
            <v>29</v>
          </cell>
        </row>
        <row r="3954">
          <cell r="A3954">
            <v>6023089</v>
          </cell>
          <cell r="B3954" t="str">
            <v>Bend Radius ohyb...TW/BR-F</v>
          </cell>
          <cell r="C3954">
            <v>29</v>
          </cell>
          <cell r="D3954">
            <v>1</v>
          </cell>
          <cell r="E3954" t="str">
            <v>KS</v>
          </cell>
          <cell r="F3954">
            <v>29</v>
          </cell>
        </row>
        <row r="3955">
          <cell r="A3955">
            <v>6023096</v>
          </cell>
          <cell r="B3955" t="str">
            <v>Přepážka...2371/40</v>
          </cell>
          <cell r="C3955">
            <v>25</v>
          </cell>
          <cell r="D3955">
            <v>1</v>
          </cell>
          <cell r="E3955" t="str">
            <v>M</v>
          </cell>
          <cell r="F3955">
            <v>25</v>
          </cell>
        </row>
        <row r="3956">
          <cell r="A3956">
            <v>6023118</v>
          </cell>
          <cell r="B3956" t="str">
            <v>Přepážka...2371/60</v>
          </cell>
          <cell r="C3956">
            <v>30</v>
          </cell>
          <cell r="D3956">
            <v>1</v>
          </cell>
          <cell r="E3956" t="str">
            <v>M</v>
          </cell>
          <cell r="F3956">
            <v>30</v>
          </cell>
        </row>
        <row r="3957">
          <cell r="A3957">
            <v>6023126</v>
          </cell>
          <cell r="B3957" t="str">
            <v>Víko dílu T a křížení...HK 60210</v>
          </cell>
          <cell r="C3957">
            <v>192</v>
          </cell>
          <cell r="D3957">
            <v>1</v>
          </cell>
          <cell r="E3957" t="str">
            <v>KS</v>
          </cell>
          <cell r="F3957">
            <v>192</v>
          </cell>
        </row>
        <row r="3958">
          <cell r="A3958">
            <v>6023142</v>
          </cell>
          <cell r="B3958" t="str">
            <v>Víko dílu T a křížení...HK 40090</v>
          </cell>
          <cell r="C3958">
            <v>108</v>
          </cell>
          <cell r="D3958">
            <v>1</v>
          </cell>
          <cell r="E3958" t="str">
            <v>KS</v>
          </cell>
          <cell r="F3958">
            <v>108</v>
          </cell>
        </row>
        <row r="3959">
          <cell r="A3959">
            <v>6023207</v>
          </cell>
          <cell r="B3959" t="str">
            <v>Přístrojová krabice...2390/60</v>
          </cell>
          <cell r="C3959">
            <v>45</v>
          </cell>
          <cell r="D3959">
            <v>1</v>
          </cell>
          <cell r="E3959" t="str">
            <v>KS</v>
          </cell>
          <cell r="F3959">
            <v>45</v>
          </cell>
        </row>
        <row r="3960">
          <cell r="A3960">
            <v>6023223</v>
          </cell>
          <cell r="B3960" t="str">
            <v>Víko dílu T a křížení...HK 60060</v>
          </cell>
          <cell r="C3960">
            <v>88</v>
          </cell>
          <cell r="D3960">
            <v>1</v>
          </cell>
          <cell r="E3960" t="str">
            <v>KS</v>
          </cell>
          <cell r="F3960">
            <v>88</v>
          </cell>
        </row>
        <row r="3961">
          <cell r="A3961">
            <v>6023312</v>
          </cell>
          <cell r="B3961" t="str">
            <v>Víko dílu T a křížení...HK 40060</v>
          </cell>
          <cell r="C3961">
            <v>98</v>
          </cell>
          <cell r="D3961">
            <v>1</v>
          </cell>
          <cell r="E3961" t="str">
            <v>KS</v>
          </cell>
          <cell r="F3961">
            <v>98</v>
          </cell>
        </row>
        <row r="3962">
          <cell r="A3962">
            <v>6023339</v>
          </cell>
          <cell r="B3962" t="str">
            <v>Víko dílu T a křížení...HK 40110</v>
          </cell>
          <cell r="C3962">
            <v>115</v>
          </cell>
          <cell r="D3962">
            <v>1</v>
          </cell>
          <cell r="E3962" t="str">
            <v>KS</v>
          </cell>
          <cell r="F3962">
            <v>115</v>
          </cell>
        </row>
        <row r="3963">
          <cell r="A3963">
            <v>6023509</v>
          </cell>
          <cell r="B3963" t="str">
            <v>Spona vrchního dílu...2370/ 90</v>
          </cell>
          <cell r="C3963">
            <v>6.74</v>
          </cell>
          <cell r="D3963">
            <v>100</v>
          </cell>
          <cell r="E3963" t="str">
            <v>KS</v>
          </cell>
          <cell r="F3963">
            <v>674</v>
          </cell>
        </row>
        <row r="3964">
          <cell r="A3964">
            <v>6023517</v>
          </cell>
          <cell r="B3964" t="str">
            <v>Spona vrchního dílu...2370/110</v>
          </cell>
          <cell r="C3964">
            <v>8.8000000000000007</v>
          </cell>
          <cell r="D3964">
            <v>100</v>
          </cell>
          <cell r="E3964" t="str">
            <v>KS</v>
          </cell>
          <cell r="F3964">
            <v>880</v>
          </cell>
        </row>
        <row r="3965">
          <cell r="A3965">
            <v>6023525</v>
          </cell>
          <cell r="B3965" t="str">
            <v>Spona vrchního dílu...2370/130</v>
          </cell>
          <cell r="C3965">
            <v>11.04</v>
          </cell>
          <cell r="D3965">
            <v>100</v>
          </cell>
          <cell r="E3965" t="str">
            <v>KS</v>
          </cell>
          <cell r="F3965">
            <v>1104</v>
          </cell>
        </row>
        <row r="3966">
          <cell r="A3966">
            <v>6023533</v>
          </cell>
          <cell r="B3966" t="str">
            <v>Spona vrchního dílu...2370/150</v>
          </cell>
          <cell r="C3966">
            <v>11.64</v>
          </cell>
          <cell r="D3966">
            <v>100</v>
          </cell>
          <cell r="E3966" t="str">
            <v>KS</v>
          </cell>
          <cell r="F3966">
            <v>1164</v>
          </cell>
        </row>
        <row r="3967">
          <cell r="A3967">
            <v>6023541</v>
          </cell>
          <cell r="B3967" t="str">
            <v>Spona vrchního dílu...2370/170</v>
          </cell>
          <cell r="C3967">
            <v>12.36</v>
          </cell>
          <cell r="D3967">
            <v>100</v>
          </cell>
          <cell r="E3967" t="str">
            <v>KS</v>
          </cell>
          <cell r="F3967">
            <v>1236</v>
          </cell>
        </row>
        <row r="3968">
          <cell r="A3968">
            <v>6023576</v>
          </cell>
          <cell r="B3968" t="str">
            <v>Spona vrchního dílu...2370/210</v>
          </cell>
          <cell r="C3968">
            <v>13.63</v>
          </cell>
          <cell r="D3968">
            <v>100</v>
          </cell>
          <cell r="E3968" t="str">
            <v>KS</v>
          </cell>
          <cell r="F3968">
            <v>1363</v>
          </cell>
        </row>
        <row r="3969">
          <cell r="A3969">
            <v>6023584</v>
          </cell>
          <cell r="B3969" t="str">
            <v>Spona vrchního dílu...2370/230</v>
          </cell>
          <cell r="C3969">
            <v>11.1</v>
          </cell>
          <cell r="D3969">
            <v>100</v>
          </cell>
          <cell r="E3969" t="str">
            <v>KS</v>
          </cell>
          <cell r="F3969">
            <v>1110</v>
          </cell>
        </row>
        <row r="3970">
          <cell r="A3970">
            <v>6024009</v>
          </cell>
          <cell r="B3970" t="str">
            <v>Přístrojová krabice...2392</v>
          </cell>
          <cell r="C3970">
            <v>265</v>
          </cell>
          <cell r="D3970">
            <v>1</v>
          </cell>
          <cell r="E3970" t="str">
            <v>KS</v>
          </cell>
          <cell r="F3970">
            <v>265</v>
          </cell>
        </row>
        <row r="3971">
          <cell r="A3971">
            <v>6024025</v>
          </cell>
          <cell r="B3971" t="str">
            <v>Příruba dvojitá...2393/16</v>
          </cell>
          <cell r="C3971">
            <v>58</v>
          </cell>
          <cell r="D3971">
            <v>1</v>
          </cell>
          <cell r="E3971" t="str">
            <v>KS</v>
          </cell>
          <cell r="F3971">
            <v>58</v>
          </cell>
        </row>
        <row r="3972">
          <cell r="A3972">
            <v>6024033</v>
          </cell>
          <cell r="B3972" t="str">
            <v>Příruba dvojitá...2393/32</v>
          </cell>
          <cell r="C3972">
            <v>57</v>
          </cell>
          <cell r="D3972">
            <v>1</v>
          </cell>
          <cell r="E3972" t="str">
            <v>KS</v>
          </cell>
          <cell r="F3972">
            <v>57</v>
          </cell>
        </row>
        <row r="3973">
          <cell r="A3973">
            <v>6024106</v>
          </cell>
          <cell r="B3973" t="str">
            <v>Krycí deska pro CEE...2393/UP</v>
          </cell>
          <cell r="C3973">
            <v>67</v>
          </cell>
          <cell r="D3973">
            <v>1</v>
          </cell>
          <cell r="E3973" t="str">
            <v>KS</v>
          </cell>
          <cell r="F3973">
            <v>67</v>
          </cell>
        </row>
        <row r="3974">
          <cell r="A3974">
            <v>6024432</v>
          </cell>
          <cell r="B3974" t="str">
            <v>Kryt vnitřního rohu...HI 60150</v>
          </cell>
          <cell r="C3974">
            <v>133</v>
          </cell>
          <cell r="D3974">
            <v>1</v>
          </cell>
          <cell r="E3974" t="str">
            <v>KS</v>
          </cell>
          <cell r="F3974">
            <v>133</v>
          </cell>
        </row>
        <row r="3975">
          <cell r="A3975">
            <v>6024440</v>
          </cell>
          <cell r="B3975" t="str">
            <v>Kryt vnitřního rohu...HI 60230</v>
          </cell>
          <cell r="C3975">
            <v>150</v>
          </cell>
          <cell r="D3975">
            <v>1</v>
          </cell>
          <cell r="E3975" t="str">
            <v>KS</v>
          </cell>
          <cell r="F3975">
            <v>150</v>
          </cell>
        </row>
        <row r="3976">
          <cell r="A3976">
            <v>6024467</v>
          </cell>
          <cell r="B3976" t="str">
            <v>Kryt vnitřního rohu...HI 80170</v>
          </cell>
          <cell r="C3976">
            <v>405</v>
          </cell>
          <cell r="D3976">
            <v>1</v>
          </cell>
          <cell r="E3976" t="str">
            <v>KS</v>
          </cell>
          <cell r="F3976">
            <v>405</v>
          </cell>
        </row>
        <row r="3977">
          <cell r="A3977">
            <v>6024475</v>
          </cell>
          <cell r="B3977" t="str">
            <v>Kryt vnitřního rohu...HI 80210</v>
          </cell>
          <cell r="C3977">
            <v>460</v>
          </cell>
          <cell r="D3977">
            <v>1</v>
          </cell>
          <cell r="E3977" t="str">
            <v>KS</v>
          </cell>
          <cell r="F3977">
            <v>460</v>
          </cell>
        </row>
        <row r="3978">
          <cell r="A3978">
            <v>6024483</v>
          </cell>
          <cell r="B3978" t="str">
            <v>Kryt vnitřního rohu...HI 100130</v>
          </cell>
          <cell r="C3978">
            <v>517</v>
          </cell>
          <cell r="D3978">
            <v>1</v>
          </cell>
          <cell r="E3978" t="str">
            <v>KS</v>
          </cell>
          <cell r="F3978">
            <v>517</v>
          </cell>
        </row>
        <row r="3979">
          <cell r="A3979">
            <v>6024505</v>
          </cell>
          <cell r="B3979" t="str">
            <v>Kryt vnitřního rohu...HI 100230</v>
          </cell>
          <cell r="C3979">
            <v>501</v>
          </cell>
          <cell r="D3979">
            <v>1</v>
          </cell>
          <cell r="E3979" t="str">
            <v>KS</v>
          </cell>
          <cell r="F3979">
            <v>501</v>
          </cell>
        </row>
        <row r="3980">
          <cell r="A3980">
            <v>6024521</v>
          </cell>
          <cell r="B3980" t="str">
            <v>Kryt vnějšího rohu...HA 60150</v>
          </cell>
          <cell r="C3980">
            <v>128</v>
          </cell>
          <cell r="D3980">
            <v>1</v>
          </cell>
          <cell r="E3980" t="str">
            <v>KS</v>
          </cell>
          <cell r="F3980">
            <v>128</v>
          </cell>
        </row>
        <row r="3981">
          <cell r="A3981">
            <v>6024548</v>
          </cell>
          <cell r="B3981" t="str">
            <v>Kryt vnějšího rohu...HA 60230</v>
          </cell>
          <cell r="C3981">
            <v>151</v>
          </cell>
          <cell r="D3981">
            <v>1</v>
          </cell>
          <cell r="E3981" t="str">
            <v>KS</v>
          </cell>
          <cell r="F3981">
            <v>151</v>
          </cell>
        </row>
        <row r="3982">
          <cell r="A3982">
            <v>6024564</v>
          </cell>
          <cell r="B3982" t="str">
            <v>Kryt vnějšího rohu...HA 80170</v>
          </cell>
          <cell r="C3982">
            <v>517</v>
          </cell>
          <cell r="D3982">
            <v>1</v>
          </cell>
          <cell r="E3982" t="str">
            <v>KS</v>
          </cell>
          <cell r="F3982">
            <v>517</v>
          </cell>
        </row>
        <row r="3983">
          <cell r="A3983">
            <v>6024572</v>
          </cell>
          <cell r="B3983" t="str">
            <v>Kryt vnějšího rohu...HA 80210</v>
          </cell>
          <cell r="C3983">
            <v>481</v>
          </cell>
          <cell r="D3983">
            <v>1</v>
          </cell>
          <cell r="E3983" t="str">
            <v>KS</v>
          </cell>
          <cell r="F3983">
            <v>481</v>
          </cell>
        </row>
        <row r="3984">
          <cell r="A3984">
            <v>6024580</v>
          </cell>
          <cell r="B3984" t="str">
            <v>Kryt vnějšího rohu...HA 100130</v>
          </cell>
          <cell r="C3984">
            <v>463</v>
          </cell>
          <cell r="D3984">
            <v>1</v>
          </cell>
          <cell r="E3984" t="str">
            <v>KS</v>
          </cell>
          <cell r="F3984">
            <v>463</v>
          </cell>
        </row>
        <row r="3985">
          <cell r="A3985">
            <v>6024599</v>
          </cell>
          <cell r="B3985" t="str">
            <v>Kryt plochého rohu...HF 60150</v>
          </cell>
          <cell r="C3985">
            <v>153</v>
          </cell>
          <cell r="D3985">
            <v>1</v>
          </cell>
          <cell r="E3985" t="str">
            <v>KS</v>
          </cell>
          <cell r="F3985">
            <v>153</v>
          </cell>
        </row>
        <row r="3986">
          <cell r="A3986">
            <v>6024602</v>
          </cell>
          <cell r="B3986" t="str">
            <v>Kryt plochého rohu...HF 60230</v>
          </cell>
          <cell r="C3986">
            <v>212</v>
          </cell>
          <cell r="D3986">
            <v>1</v>
          </cell>
          <cell r="E3986" t="str">
            <v>KS</v>
          </cell>
          <cell r="F3986">
            <v>212</v>
          </cell>
        </row>
        <row r="3987">
          <cell r="A3987">
            <v>6024610</v>
          </cell>
          <cell r="B3987" t="str">
            <v>Kryt plochého rohu...HF 80170</v>
          </cell>
          <cell r="C3987">
            <v>594</v>
          </cell>
          <cell r="D3987">
            <v>1</v>
          </cell>
          <cell r="E3987" t="str">
            <v>KS</v>
          </cell>
          <cell r="F3987">
            <v>594</v>
          </cell>
        </row>
        <row r="3988">
          <cell r="A3988">
            <v>6024629</v>
          </cell>
          <cell r="B3988" t="str">
            <v>Kryt plochého rohu...HF 80210</v>
          </cell>
          <cell r="C3988">
            <v>544</v>
          </cell>
          <cell r="D3988">
            <v>1</v>
          </cell>
          <cell r="E3988" t="str">
            <v>KS</v>
          </cell>
          <cell r="F3988">
            <v>544</v>
          </cell>
        </row>
        <row r="3989">
          <cell r="A3989">
            <v>6024637</v>
          </cell>
          <cell r="B3989" t="str">
            <v>Kryt plochého rohu...HF 100130</v>
          </cell>
          <cell r="C3989">
            <v>498</v>
          </cell>
          <cell r="D3989">
            <v>1</v>
          </cell>
          <cell r="E3989" t="str">
            <v>KS</v>
          </cell>
          <cell r="F3989">
            <v>498</v>
          </cell>
        </row>
        <row r="3990">
          <cell r="A3990">
            <v>6024688</v>
          </cell>
          <cell r="B3990" t="str">
            <v>Kryt vnějšího rohu...HA 100230</v>
          </cell>
          <cell r="C3990">
            <v>501</v>
          </cell>
          <cell r="D3990">
            <v>1</v>
          </cell>
          <cell r="E3990" t="str">
            <v>KS</v>
          </cell>
          <cell r="F3990">
            <v>501</v>
          </cell>
        </row>
        <row r="3991">
          <cell r="A3991">
            <v>6024718</v>
          </cell>
          <cell r="B3991" t="str">
            <v>Víko dílu T a křížení...HK 100230</v>
          </cell>
          <cell r="C3991">
            <v>535</v>
          </cell>
          <cell r="D3991">
            <v>1</v>
          </cell>
          <cell r="E3991" t="str">
            <v>KS</v>
          </cell>
          <cell r="F3991">
            <v>535</v>
          </cell>
        </row>
        <row r="3992">
          <cell r="A3992">
            <v>6024769</v>
          </cell>
          <cell r="B3992" t="str">
            <v>Víko dílu T a křížení...HK 60150</v>
          </cell>
          <cell r="C3992">
            <v>110</v>
          </cell>
          <cell r="D3992">
            <v>1</v>
          </cell>
          <cell r="E3992" t="str">
            <v>KS</v>
          </cell>
          <cell r="F3992">
            <v>110</v>
          </cell>
        </row>
        <row r="3993">
          <cell r="A3993">
            <v>6024777</v>
          </cell>
          <cell r="B3993" t="str">
            <v>Víko dílu T a křížení...HK 60230</v>
          </cell>
          <cell r="C3993">
            <v>196</v>
          </cell>
          <cell r="D3993">
            <v>1</v>
          </cell>
          <cell r="E3993" t="str">
            <v>KS</v>
          </cell>
          <cell r="F3993">
            <v>196</v>
          </cell>
        </row>
        <row r="3994">
          <cell r="A3994">
            <v>6024793</v>
          </cell>
          <cell r="B3994" t="str">
            <v>Víko dílu T a křížení...HK 80170</v>
          </cell>
          <cell r="C3994">
            <v>449</v>
          </cell>
          <cell r="D3994">
            <v>1</v>
          </cell>
          <cell r="E3994" t="str">
            <v>KS</v>
          </cell>
          <cell r="F3994">
            <v>449</v>
          </cell>
        </row>
        <row r="3995">
          <cell r="A3995">
            <v>6024807</v>
          </cell>
          <cell r="B3995" t="str">
            <v>Víko dílu T a křížení...HK 80210</v>
          </cell>
          <cell r="C3995">
            <v>693</v>
          </cell>
          <cell r="D3995">
            <v>1</v>
          </cell>
          <cell r="E3995" t="str">
            <v>KS</v>
          </cell>
          <cell r="F3995">
            <v>693</v>
          </cell>
        </row>
        <row r="3996">
          <cell r="A3996">
            <v>6024815</v>
          </cell>
          <cell r="B3996" t="str">
            <v>Víko dílu T a křížení...HK 100130</v>
          </cell>
          <cell r="C3996">
            <v>670</v>
          </cell>
          <cell r="D3996">
            <v>1</v>
          </cell>
          <cell r="E3996" t="str">
            <v>KS</v>
          </cell>
          <cell r="F3996">
            <v>670</v>
          </cell>
        </row>
        <row r="3997">
          <cell r="A3997">
            <v>6024823</v>
          </cell>
          <cell r="B3997" t="str">
            <v>Koncový díl...HE 60150</v>
          </cell>
          <cell r="C3997">
            <v>19</v>
          </cell>
          <cell r="D3997">
            <v>1</v>
          </cell>
          <cell r="E3997" t="str">
            <v>KS</v>
          </cell>
          <cell r="F3997">
            <v>19</v>
          </cell>
        </row>
        <row r="3998">
          <cell r="A3998">
            <v>6024831</v>
          </cell>
          <cell r="B3998" t="str">
            <v>Koncový díl...HE 60230</v>
          </cell>
          <cell r="C3998">
            <v>24</v>
          </cell>
          <cell r="D3998">
            <v>1</v>
          </cell>
          <cell r="E3998" t="str">
            <v>KS</v>
          </cell>
          <cell r="F3998">
            <v>24</v>
          </cell>
        </row>
        <row r="3999">
          <cell r="A3999">
            <v>6024858</v>
          </cell>
          <cell r="B3999" t="str">
            <v>Koncový díl...HE 80170</v>
          </cell>
          <cell r="C3999">
            <v>80</v>
          </cell>
          <cell r="D3999">
            <v>1</v>
          </cell>
          <cell r="E3999" t="str">
            <v>KS</v>
          </cell>
          <cell r="F3999">
            <v>80</v>
          </cell>
        </row>
        <row r="4000">
          <cell r="A4000">
            <v>6024874</v>
          </cell>
          <cell r="B4000" t="str">
            <v>Koncový díl...HE 80210</v>
          </cell>
          <cell r="C4000">
            <v>84</v>
          </cell>
          <cell r="D4000">
            <v>1</v>
          </cell>
          <cell r="E4000" t="str">
            <v>KS</v>
          </cell>
          <cell r="F4000">
            <v>84</v>
          </cell>
        </row>
        <row r="4001">
          <cell r="A4001">
            <v>6024882</v>
          </cell>
          <cell r="B4001" t="str">
            <v>Koncový díl...HE 100130</v>
          </cell>
          <cell r="C4001">
            <v>75</v>
          </cell>
          <cell r="D4001">
            <v>1</v>
          </cell>
          <cell r="E4001" t="str">
            <v>KS</v>
          </cell>
          <cell r="F4001">
            <v>75</v>
          </cell>
        </row>
        <row r="4002">
          <cell r="A4002">
            <v>6024904</v>
          </cell>
          <cell r="B4002" t="str">
            <v>Koncový díl...HE 100230</v>
          </cell>
          <cell r="C4002">
            <v>99</v>
          </cell>
          <cell r="D4002">
            <v>1</v>
          </cell>
          <cell r="E4002" t="str">
            <v>KS</v>
          </cell>
          <cell r="F4002">
            <v>99</v>
          </cell>
        </row>
        <row r="4003">
          <cell r="A4003">
            <v>6024947</v>
          </cell>
          <cell r="B4003" t="str">
            <v>Nástěnný a stropní kanál...WDK15015</v>
          </cell>
          <cell r="C4003">
            <v>22</v>
          </cell>
          <cell r="D4003">
            <v>1</v>
          </cell>
          <cell r="E4003" t="str">
            <v>M</v>
          </cell>
          <cell r="F4003">
            <v>22</v>
          </cell>
        </row>
        <row r="4004">
          <cell r="A4004">
            <v>6024955</v>
          </cell>
          <cell r="B4004" t="str">
            <v>Nástěnný a stropní kanál...WDK15015</v>
          </cell>
          <cell r="C4004">
            <v>22</v>
          </cell>
          <cell r="D4004">
            <v>1</v>
          </cell>
          <cell r="E4004" t="str">
            <v>M</v>
          </cell>
          <cell r="F4004">
            <v>22</v>
          </cell>
        </row>
        <row r="4005">
          <cell r="A4005">
            <v>6024963</v>
          </cell>
          <cell r="B4005" t="str">
            <v>Nástěnný a stropní kanál...WDK15015</v>
          </cell>
          <cell r="C4005">
            <v>19</v>
          </cell>
          <cell r="D4005">
            <v>1</v>
          </cell>
          <cell r="E4005" t="str">
            <v>M</v>
          </cell>
          <cell r="F4005">
            <v>19</v>
          </cell>
        </row>
        <row r="4006">
          <cell r="A4006">
            <v>6024971</v>
          </cell>
          <cell r="B4006" t="str">
            <v>Nástěnný a stropní kanál...WDK15015</v>
          </cell>
          <cell r="C4006">
            <v>19</v>
          </cell>
          <cell r="D4006">
            <v>1</v>
          </cell>
          <cell r="E4006" t="str">
            <v>M</v>
          </cell>
          <cell r="F4006">
            <v>19</v>
          </cell>
        </row>
        <row r="4007">
          <cell r="A4007">
            <v>6025005</v>
          </cell>
          <cell r="B4007" t="str">
            <v>Nástěnný a stropní kanál...WDK15030</v>
          </cell>
          <cell r="C4007">
            <v>39</v>
          </cell>
          <cell r="D4007">
            <v>1</v>
          </cell>
          <cell r="E4007" t="str">
            <v>M</v>
          </cell>
          <cell r="F4007">
            <v>39</v>
          </cell>
        </row>
        <row r="4008">
          <cell r="A4008">
            <v>6025013</v>
          </cell>
          <cell r="B4008" t="str">
            <v>Nástěnný a stropní kanál...WDK15030</v>
          </cell>
          <cell r="C4008">
            <v>38</v>
          </cell>
          <cell r="D4008">
            <v>1</v>
          </cell>
          <cell r="E4008" t="str">
            <v>M</v>
          </cell>
          <cell r="F4008">
            <v>38</v>
          </cell>
        </row>
        <row r="4009">
          <cell r="A4009">
            <v>6025021</v>
          </cell>
          <cell r="B4009" t="str">
            <v>Nástěnný a stropní kanál...WDK15030</v>
          </cell>
          <cell r="C4009">
            <v>38</v>
          </cell>
          <cell r="D4009">
            <v>1</v>
          </cell>
          <cell r="E4009" t="str">
            <v>M</v>
          </cell>
          <cell r="F4009">
            <v>38</v>
          </cell>
        </row>
        <row r="4010">
          <cell r="A4010">
            <v>6025048</v>
          </cell>
          <cell r="B4010" t="str">
            <v>Nástěnný a stropní kanál...WDK15030</v>
          </cell>
          <cell r="C4010">
            <v>26</v>
          </cell>
          <cell r="D4010">
            <v>1</v>
          </cell>
          <cell r="E4010" t="str">
            <v>M</v>
          </cell>
          <cell r="F4010">
            <v>26</v>
          </cell>
        </row>
        <row r="4011">
          <cell r="A4011">
            <v>6025102</v>
          </cell>
          <cell r="B4011" t="str">
            <v>Nástěnný a stropní kanál...WDK20020</v>
          </cell>
          <cell r="C4011">
            <v>21</v>
          </cell>
          <cell r="D4011">
            <v>1</v>
          </cell>
          <cell r="E4011" t="str">
            <v>M</v>
          </cell>
          <cell r="F4011">
            <v>21</v>
          </cell>
        </row>
        <row r="4012">
          <cell r="A4012">
            <v>6025110</v>
          </cell>
          <cell r="B4012" t="str">
            <v>Nástěnný a stropní kanál...WDK20020</v>
          </cell>
          <cell r="C4012">
            <v>20</v>
          </cell>
          <cell r="D4012">
            <v>1</v>
          </cell>
          <cell r="E4012" t="str">
            <v>M</v>
          </cell>
          <cell r="F4012">
            <v>20</v>
          </cell>
        </row>
        <row r="4013">
          <cell r="A4013">
            <v>6025129</v>
          </cell>
          <cell r="B4013" t="str">
            <v>Nástěnný a stropní kanál...WDK20020</v>
          </cell>
          <cell r="C4013">
            <v>19</v>
          </cell>
          <cell r="D4013">
            <v>1</v>
          </cell>
          <cell r="E4013" t="str">
            <v>M</v>
          </cell>
          <cell r="F4013">
            <v>19</v>
          </cell>
        </row>
        <row r="4014">
          <cell r="A4014">
            <v>6025137</v>
          </cell>
          <cell r="B4014" t="str">
            <v>Nástěnný a stropní kanál...WDK15040</v>
          </cell>
          <cell r="C4014">
            <v>39</v>
          </cell>
          <cell r="D4014">
            <v>1</v>
          </cell>
          <cell r="E4014" t="str">
            <v>M</v>
          </cell>
          <cell r="F4014">
            <v>39</v>
          </cell>
        </row>
        <row r="4015">
          <cell r="A4015">
            <v>6025153</v>
          </cell>
          <cell r="B4015" t="str">
            <v>Nástěnný a stropní kanál...WDK20020</v>
          </cell>
          <cell r="C4015">
            <v>21</v>
          </cell>
          <cell r="D4015">
            <v>1</v>
          </cell>
          <cell r="E4015" t="str">
            <v>M</v>
          </cell>
          <cell r="F4015">
            <v>21</v>
          </cell>
        </row>
        <row r="4016">
          <cell r="A4016">
            <v>6025161</v>
          </cell>
          <cell r="B4016" t="str">
            <v>Nástěnný a stropní kanál...WDK15040</v>
          </cell>
          <cell r="C4016">
            <v>38</v>
          </cell>
          <cell r="D4016">
            <v>1</v>
          </cell>
          <cell r="E4016" t="str">
            <v>M</v>
          </cell>
          <cell r="F4016">
            <v>38</v>
          </cell>
        </row>
        <row r="4017">
          <cell r="A4017">
            <v>6025412</v>
          </cell>
          <cell r="B4017" t="str">
            <v>Nástěnný a stropní kanál...WDK40040</v>
          </cell>
          <cell r="C4017">
            <v>54</v>
          </cell>
          <cell r="D4017">
            <v>1</v>
          </cell>
          <cell r="E4017" t="str">
            <v>M</v>
          </cell>
          <cell r="F4017">
            <v>54</v>
          </cell>
        </row>
        <row r="4018">
          <cell r="A4018">
            <v>6025420</v>
          </cell>
          <cell r="B4018" t="str">
            <v>Nástěnný a stropní kanál...WDK40040</v>
          </cell>
          <cell r="C4018">
            <v>59</v>
          </cell>
          <cell r="D4018">
            <v>1</v>
          </cell>
          <cell r="E4018" t="str">
            <v>M</v>
          </cell>
          <cell r="F4018">
            <v>59</v>
          </cell>
        </row>
        <row r="4019">
          <cell r="A4019">
            <v>6025447</v>
          </cell>
          <cell r="B4019" t="str">
            <v>Nástěnný a stropní kanál...WDK40040</v>
          </cell>
          <cell r="C4019">
            <v>54</v>
          </cell>
          <cell r="D4019">
            <v>1</v>
          </cell>
          <cell r="E4019" t="str">
            <v>M</v>
          </cell>
          <cell r="F4019">
            <v>54</v>
          </cell>
        </row>
        <row r="4020">
          <cell r="A4020">
            <v>6025617</v>
          </cell>
          <cell r="B4020" t="str">
            <v>Nástěnný a stropní kanál...WDK40060</v>
          </cell>
          <cell r="C4020">
            <v>81</v>
          </cell>
          <cell r="D4020">
            <v>1</v>
          </cell>
          <cell r="E4020" t="str">
            <v>M</v>
          </cell>
          <cell r="F4020">
            <v>81</v>
          </cell>
        </row>
        <row r="4021">
          <cell r="A4021">
            <v>6025633</v>
          </cell>
          <cell r="B4021" t="str">
            <v>Nástěnný a stropní kanál...WDK40060</v>
          </cell>
          <cell r="C4021">
            <v>88</v>
          </cell>
          <cell r="D4021">
            <v>1</v>
          </cell>
          <cell r="E4021" t="str">
            <v>M</v>
          </cell>
          <cell r="F4021">
            <v>88</v>
          </cell>
        </row>
        <row r="4022">
          <cell r="A4022">
            <v>6025668</v>
          </cell>
          <cell r="B4022" t="str">
            <v>Nástěnný a stropní kanál...WDK60060</v>
          </cell>
          <cell r="C4022">
            <v>135</v>
          </cell>
          <cell r="D4022">
            <v>1</v>
          </cell>
          <cell r="E4022" t="str">
            <v>M</v>
          </cell>
          <cell r="F4022">
            <v>135</v>
          </cell>
        </row>
        <row r="4023">
          <cell r="A4023">
            <v>6026176</v>
          </cell>
          <cell r="B4023" t="str">
            <v>Nástěnný a stropní kanál...WDK80170</v>
          </cell>
          <cell r="C4023">
            <v>388</v>
          </cell>
          <cell r="D4023">
            <v>1</v>
          </cell>
          <cell r="E4023" t="str">
            <v>M</v>
          </cell>
          <cell r="F4023">
            <v>388</v>
          </cell>
        </row>
        <row r="4024">
          <cell r="A4024">
            <v>6026184</v>
          </cell>
          <cell r="B4024" t="str">
            <v>Nástěnný a stropní kanál...WDK80170</v>
          </cell>
          <cell r="C4024">
            <v>394</v>
          </cell>
          <cell r="D4024">
            <v>1</v>
          </cell>
          <cell r="E4024" t="str">
            <v>M</v>
          </cell>
          <cell r="F4024">
            <v>394</v>
          </cell>
        </row>
        <row r="4025">
          <cell r="A4025">
            <v>6026192</v>
          </cell>
          <cell r="B4025" t="str">
            <v>Nástěnný a stropní kanál...WDK80210</v>
          </cell>
          <cell r="C4025">
            <v>540</v>
          </cell>
          <cell r="D4025">
            <v>1</v>
          </cell>
          <cell r="E4025" t="str">
            <v>M</v>
          </cell>
          <cell r="F4025">
            <v>540</v>
          </cell>
        </row>
        <row r="4026">
          <cell r="A4026">
            <v>6026206</v>
          </cell>
          <cell r="B4026" t="str">
            <v>Nástěnný a stropní kanál...WDK80210</v>
          </cell>
          <cell r="C4026">
            <v>558</v>
          </cell>
          <cell r="D4026">
            <v>1</v>
          </cell>
          <cell r="E4026" t="str">
            <v>M</v>
          </cell>
          <cell r="F4026">
            <v>558</v>
          </cell>
        </row>
        <row r="4027">
          <cell r="A4027">
            <v>6026273</v>
          </cell>
          <cell r="B4027" t="str">
            <v>Nástěnný a stropní kanál...WDK100130</v>
          </cell>
          <cell r="C4027">
            <v>462</v>
          </cell>
          <cell r="D4027">
            <v>1</v>
          </cell>
          <cell r="E4027" t="str">
            <v>M</v>
          </cell>
          <cell r="F4027">
            <v>462</v>
          </cell>
        </row>
        <row r="4028">
          <cell r="A4028">
            <v>6026281</v>
          </cell>
          <cell r="B4028" t="str">
            <v>Nástěnný a stropní kanál...WDK100130</v>
          </cell>
          <cell r="C4028">
            <v>470</v>
          </cell>
          <cell r="D4028">
            <v>1</v>
          </cell>
          <cell r="E4028" t="str">
            <v>M</v>
          </cell>
          <cell r="F4028">
            <v>470</v>
          </cell>
        </row>
        <row r="4029">
          <cell r="A4029">
            <v>6026311</v>
          </cell>
          <cell r="B4029" t="str">
            <v>Nástěnný a stropní kanál...WDK100230</v>
          </cell>
          <cell r="C4029">
            <v>628</v>
          </cell>
          <cell r="D4029">
            <v>1</v>
          </cell>
          <cell r="E4029" t="str">
            <v>M</v>
          </cell>
          <cell r="F4029">
            <v>628</v>
          </cell>
        </row>
        <row r="4030">
          <cell r="A4030">
            <v>6026338</v>
          </cell>
          <cell r="B4030" t="str">
            <v>Nástěnný a stropní kanál...WDK100230</v>
          </cell>
          <cell r="C4030">
            <v>628</v>
          </cell>
          <cell r="D4030">
            <v>1</v>
          </cell>
          <cell r="E4030" t="str">
            <v>M</v>
          </cell>
          <cell r="F4030">
            <v>628</v>
          </cell>
        </row>
        <row r="4031">
          <cell r="A4031">
            <v>6026354</v>
          </cell>
          <cell r="B4031" t="str">
            <v>Nástěnný a stropní kanál...WDK20035</v>
          </cell>
          <cell r="C4031">
            <v>49</v>
          </cell>
          <cell r="D4031">
            <v>1</v>
          </cell>
          <cell r="E4031" t="str">
            <v>M</v>
          </cell>
          <cell r="F4031">
            <v>49</v>
          </cell>
        </row>
        <row r="4032">
          <cell r="A4032">
            <v>6026362</v>
          </cell>
          <cell r="B4032" t="str">
            <v>Nástěnný a stropní kanál...WDK20035</v>
          </cell>
          <cell r="C4032">
            <v>44</v>
          </cell>
          <cell r="D4032">
            <v>1</v>
          </cell>
          <cell r="E4032" t="str">
            <v>M</v>
          </cell>
          <cell r="F4032">
            <v>44</v>
          </cell>
        </row>
        <row r="4033">
          <cell r="A4033">
            <v>6026370</v>
          </cell>
          <cell r="B4033" t="str">
            <v>Nástěnný a stropní kanál...WDK20035</v>
          </cell>
          <cell r="C4033">
            <v>44</v>
          </cell>
          <cell r="D4033">
            <v>1</v>
          </cell>
          <cell r="E4033" t="str">
            <v>M</v>
          </cell>
          <cell r="F4033">
            <v>44</v>
          </cell>
        </row>
        <row r="4034">
          <cell r="A4034">
            <v>6026400</v>
          </cell>
          <cell r="B4034" t="str">
            <v>Nástěnný a stropní kanál...WDK25025</v>
          </cell>
          <cell r="C4034">
            <v>28</v>
          </cell>
          <cell r="D4034">
            <v>1</v>
          </cell>
          <cell r="E4034" t="str">
            <v>M</v>
          </cell>
          <cell r="F4034">
            <v>28</v>
          </cell>
        </row>
        <row r="4035">
          <cell r="A4035">
            <v>6026419</v>
          </cell>
          <cell r="B4035" t="str">
            <v>Nástěnný a stropní kanál...WDK25025</v>
          </cell>
          <cell r="C4035">
            <v>37</v>
          </cell>
          <cell r="D4035">
            <v>1</v>
          </cell>
          <cell r="E4035" t="str">
            <v>M</v>
          </cell>
          <cell r="F4035">
            <v>37</v>
          </cell>
        </row>
        <row r="4036">
          <cell r="A4036">
            <v>6026427</v>
          </cell>
          <cell r="B4036" t="str">
            <v>Nástěnný a stropní kanál...WDK25025</v>
          </cell>
          <cell r="C4036">
            <v>35</v>
          </cell>
          <cell r="D4036">
            <v>1</v>
          </cell>
          <cell r="E4036" t="str">
            <v>M</v>
          </cell>
          <cell r="F4036">
            <v>35</v>
          </cell>
        </row>
        <row r="4037">
          <cell r="A4037">
            <v>6026443</v>
          </cell>
          <cell r="B4037" t="str">
            <v>Nástěnný a stropní kanál...WDK25040</v>
          </cell>
          <cell r="C4037">
            <v>55</v>
          </cell>
          <cell r="D4037">
            <v>1</v>
          </cell>
          <cell r="E4037" t="str">
            <v>M</v>
          </cell>
          <cell r="F4037">
            <v>55</v>
          </cell>
        </row>
        <row r="4038">
          <cell r="A4038">
            <v>6026451</v>
          </cell>
          <cell r="B4038" t="str">
            <v>Nástěnný a stropní kanál...WDK25040</v>
          </cell>
          <cell r="C4038">
            <v>54</v>
          </cell>
          <cell r="D4038">
            <v>1</v>
          </cell>
          <cell r="E4038" t="str">
            <v>M</v>
          </cell>
          <cell r="F4038">
            <v>54</v>
          </cell>
        </row>
        <row r="4039">
          <cell r="A4039">
            <v>6026796</v>
          </cell>
          <cell r="B4039" t="str">
            <v>Nástěnný a stropní kanál...WDK30030</v>
          </cell>
          <cell r="C4039">
            <v>54</v>
          </cell>
          <cell r="D4039">
            <v>1</v>
          </cell>
          <cell r="E4039" t="str">
            <v>M</v>
          </cell>
          <cell r="F4039">
            <v>54</v>
          </cell>
        </row>
        <row r="4040">
          <cell r="A4040">
            <v>6026818</v>
          </cell>
          <cell r="B4040" t="str">
            <v>Nástěnný a stropní kanál...WDK30030</v>
          </cell>
          <cell r="C4040">
            <v>48</v>
          </cell>
          <cell r="D4040">
            <v>1</v>
          </cell>
          <cell r="E4040" t="str">
            <v>M</v>
          </cell>
          <cell r="F4040">
            <v>48</v>
          </cell>
        </row>
        <row r="4041">
          <cell r="A4041">
            <v>6026826</v>
          </cell>
          <cell r="B4041" t="str">
            <v>Nástěnný a stropní kanál...WDK30030</v>
          </cell>
          <cell r="C4041">
            <v>48</v>
          </cell>
          <cell r="D4041">
            <v>1</v>
          </cell>
          <cell r="E4041" t="str">
            <v>M</v>
          </cell>
          <cell r="F4041">
            <v>48</v>
          </cell>
        </row>
        <row r="4042">
          <cell r="A4042">
            <v>6026834</v>
          </cell>
          <cell r="B4042" t="str">
            <v>...WDK30030</v>
          </cell>
          <cell r="C4042">
            <v>71</v>
          </cell>
          <cell r="D4042">
            <v>1</v>
          </cell>
          <cell r="E4042" t="str">
            <v>M</v>
          </cell>
          <cell r="F4042">
            <v>71</v>
          </cell>
        </row>
        <row r="4043">
          <cell r="A4043">
            <v>6026842</v>
          </cell>
          <cell r="B4043" t="str">
            <v>Nástěnný a stropní kanál...WDK30045</v>
          </cell>
          <cell r="C4043">
            <v>46</v>
          </cell>
          <cell r="D4043">
            <v>1</v>
          </cell>
          <cell r="E4043" t="str">
            <v>M</v>
          </cell>
          <cell r="F4043">
            <v>46</v>
          </cell>
        </row>
        <row r="4044">
          <cell r="A4044">
            <v>6026850</v>
          </cell>
          <cell r="B4044" t="str">
            <v>Nástěnný a stropní kanál...WDK30045</v>
          </cell>
          <cell r="C4044">
            <v>46</v>
          </cell>
          <cell r="D4044">
            <v>1</v>
          </cell>
          <cell r="E4044" t="str">
            <v>M</v>
          </cell>
          <cell r="F4044">
            <v>46</v>
          </cell>
        </row>
        <row r="4045">
          <cell r="A4045">
            <v>6026869</v>
          </cell>
          <cell r="B4045" t="str">
            <v>Nástěnný a stropní kanál...WDK30045</v>
          </cell>
          <cell r="C4045">
            <v>56</v>
          </cell>
          <cell r="D4045">
            <v>1</v>
          </cell>
          <cell r="E4045" t="str">
            <v>M</v>
          </cell>
          <cell r="F4045">
            <v>56</v>
          </cell>
        </row>
        <row r="4046">
          <cell r="A4046">
            <v>6026982</v>
          </cell>
          <cell r="B4046" t="str">
            <v>Přepážka...2371/ 80</v>
          </cell>
          <cell r="C4046">
            <v>44</v>
          </cell>
          <cell r="D4046">
            <v>1</v>
          </cell>
          <cell r="E4046" t="str">
            <v>M</v>
          </cell>
          <cell r="F4046">
            <v>44</v>
          </cell>
        </row>
        <row r="4047">
          <cell r="A4047">
            <v>6026990</v>
          </cell>
          <cell r="B4047" t="str">
            <v>Přepážka...2371</v>
          </cell>
          <cell r="C4047">
            <v>50</v>
          </cell>
          <cell r="D4047">
            <v>1</v>
          </cell>
          <cell r="E4047" t="str">
            <v>M</v>
          </cell>
          <cell r="F4047">
            <v>50</v>
          </cell>
        </row>
        <row r="4048">
          <cell r="A4048">
            <v>6027016</v>
          </cell>
          <cell r="B4048" t="str">
            <v>Nástěnný a stropní kanál...WDK40040</v>
          </cell>
          <cell r="C4048">
            <v>55</v>
          </cell>
          <cell r="D4048">
            <v>1</v>
          </cell>
          <cell r="E4048" t="str">
            <v>M</v>
          </cell>
          <cell r="F4048">
            <v>55</v>
          </cell>
        </row>
        <row r="4049">
          <cell r="A4049">
            <v>6027024</v>
          </cell>
          <cell r="B4049" t="str">
            <v>Nástěnný a stropní kanál...WDK40060</v>
          </cell>
          <cell r="C4049">
            <v>78</v>
          </cell>
          <cell r="D4049">
            <v>1</v>
          </cell>
          <cell r="E4049" t="str">
            <v>M</v>
          </cell>
          <cell r="F4049">
            <v>78</v>
          </cell>
        </row>
        <row r="4050">
          <cell r="A4050">
            <v>6027032</v>
          </cell>
          <cell r="B4050" t="str">
            <v>Nástěnný a stropní kanál...WDK40090</v>
          </cell>
          <cell r="C4050">
            <v>111</v>
          </cell>
          <cell r="D4050">
            <v>1</v>
          </cell>
          <cell r="E4050" t="str">
            <v>M</v>
          </cell>
          <cell r="F4050">
            <v>111</v>
          </cell>
        </row>
        <row r="4051">
          <cell r="A4051">
            <v>6027040</v>
          </cell>
          <cell r="B4051" t="str">
            <v>Nástěnný a stropní kanál...WDK40110</v>
          </cell>
          <cell r="C4051">
            <v>144</v>
          </cell>
          <cell r="D4051">
            <v>1</v>
          </cell>
          <cell r="E4051" t="str">
            <v>M</v>
          </cell>
          <cell r="F4051">
            <v>144</v>
          </cell>
        </row>
        <row r="4052">
          <cell r="A4052">
            <v>6027105</v>
          </cell>
          <cell r="B4052" t="str">
            <v>Nástěnný a stropní kanál...WDK60060</v>
          </cell>
          <cell r="C4052">
            <v>131</v>
          </cell>
          <cell r="D4052">
            <v>1</v>
          </cell>
          <cell r="E4052" t="str">
            <v>M</v>
          </cell>
          <cell r="F4052">
            <v>131</v>
          </cell>
        </row>
        <row r="4053">
          <cell r="A4053">
            <v>6027113</v>
          </cell>
          <cell r="B4053" t="str">
            <v>Nástěnný a stropní kanál...WDK60090</v>
          </cell>
          <cell r="C4053">
            <v>151</v>
          </cell>
          <cell r="D4053">
            <v>1</v>
          </cell>
          <cell r="E4053" t="str">
            <v>M</v>
          </cell>
          <cell r="F4053">
            <v>151</v>
          </cell>
        </row>
        <row r="4054">
          <cell r="A4054">
            <v>6027121</v>
          </cell>
          <cell r="B4054" t="str">
            <v>Nástěnný a stropní kanál...WDK60110</v>
          </cell>
          <cell r="C4054">
            <v>186</v>
          </cell>
          <cell r="D4054">
            <v>1</v>
          </cell>
          <cell r="E4054" t="str">
            <v>M</v>
          </cell>
          <cell r="F4054">
            <v>186</v>
          </cell>
        </row>
        <row r="4055">
          <cell r="A4055">
            <v>6027148</v>
          </cell>
          <cell r="B4055" t="str">
            <v>Nástěnný a stropní kanál...WDK60130</v>
          </cell>
          <cell r="C4055">
            <v>205</v>
          </cell>
          <cell r="D4055">
            <v>1</v>
          </cell>
          <cell r="E4055" t="str">
            <v>M</v>
          </cell>
          <cell r="F4055">
            <v>205</v>
          </cell>
        </row>
        <row r="4056">
          <cell r="A4056">
            <v>6027156</v>
          </cell>
          <cell r="B4056" t="str">
            <v>Nástěnný a stropní kanál...WDK60150</v>
          </cell>
          <cell r="C4056">
            <v>267</v>
          </cell>
          <cell r="D4056">
            <v>1</v>
          </cell>
          <cell r="E4056" t="str">
            <v>M</v>
          </cell>
          <cell r="F4056">
            <v>267</v>
          </cell>
        </row>
        <row r="4057">
          <cell r="A4057">
            <v>6027164</v>
          </cell>
          <cell r="B4057" t="str">
            <v>Nástěnný a stropní kanál...WDK60170</v>
          </cell>
          <cell r="C4057">
            <v>258</v>
          </cell>
          <cell r="D4057">
            <v>1</v>
          </cell>
          <cell r="E4057" t="str">
            <v>M</v>
          </cell>
          <cell r="F4057">
            <v>258</v>
          </cell>
        </row>
        <row r="4058">
          <cell r="A4058">
            <v>6027172</v>
          </cell>
          <cell r="B4058" t="str">
            <v>Nástěnný a stropní kanál...WDK60210</v>
          </cell>
          <cell r="C4058">
            <v>333</v>
          </cell>
          <cell r="D4058">
            <v>1</v>
          </cell>
          <cell r="E4058" t="str">
            <v>M</v>
          </cell>
          <cell r="F4058">
            <v>333</v>
          </cell>
        </row>
        <row r="4059">
          <cell r="A4059">
            <v>6027180</v>
          </cell>
          <cell r="B4059" t="str">
            <v>Nástěnný a stropní kanál...WDK60230</v>
          </cell>
          <cell r="C4059">
            <v>429</v>
          </cell>
          <cell r="D4059">
            <v>1</v>
          </cell>
          <cell r="E4059" t="str">
            <v>M</v>
          </cell>
          <cell r="F4059">
            <v>429</v>
          </cell>
        </row>
        <row r="4060">
          <cell r="A4060">
            <v>6027229</v>
          </cell>
          <cell r="B4060" t="str">
            <v>Nástěnný a stropní kanál...WDK80170</v>
          </cell>
          <cell r="C4060">
            <v>388</v>
          </cell>
          <cell r="D4060">
            <v>1</v>
          </cell>
          <cell r="E4060" t="str">
            <v>M</v>
          </cell>
          <cell r="F4060">
            <v>388</v>
          </cell>
        </row>
        <row r="4061">
          <cell r="A4061">
            <v>6027237</v>
          </cell>
          <cell r="B4061" t="str">
            <v>Nástěnný a stropní kanál...WDK80210</v>
          </cell>
          <cell r="C4061">
            <v>496</v>
          </cell>
          <cell r="D4061">
            <v>1</v>
          </cell>
          <cell r="E4061" t="str">
            <v>M</v>
          </cell>
          <cell r="F4061">
            <v>496</v>
          </cell>
        </row>
        <row r="4062">
          <cell r="A4062">
            <v>6027245</v>
          </cell>
          <cell r="B4062" t="str">
            <v>Nástěnný a stropní kanál...WDK100130</v>
          </cell>
          <cell r="C4062">
            <v>462</v>
          </cell>
          <cell r="D4062">
            <v>1</v>
          </cell>
          <cell r="E4062" t="str">
            <v>M</v>
          </cell>
          <cell r="F4062">
            <v>462</v>
          </cell>
        </row>
        <row r="4063">
          <cell r="A4063">
            <v>6027253</v>
          </cell>
          <cell r="B4063" t="str">
            <v>Nástěnný a stropní kanál...WDK100230</v>
          </cell>
          <cell r="C4063">
            <v>631</v>
          </cell>
          <cell r="D4063">
            <v>1</v>
          </cell>
          <cell r="E4063" t="str">
            <v>M</v>
          </cell>
          <cell r="F4063">
            <v>631</v>
          </cell>
        </row>
        <row r="4064">
          <cell r="A4064">
            <v>6027601</v>
          </cell>
          <cell r="B4064" t="str">
            <v>Vrchní díl...2410/ 40</v>
          </cell>
          <cell r="C4064">
            <v>25</v>
          </cell>
          <cell r="D4064">
            <v>1</v>
          </cell>
          <cell r="E4064" t="str">
            <v>M</v>
          </cell>
          <cell r="F4064">
            <v>25</v>
          </cell>
        </row>
        <row r="4065">
          <cell r="A4065">
            <v>6027636</v>
          </cell>
          <cell r="B4065" t="str">
            <v>Vrchní díl...2410/ 90</v>
          </cell>
          <cell r="C4065">
            <v>69</v>
          </cell>
          <cell r="D4065">
            <v>1</v>
          </cell>
          <cell r="E4065" t="str">
            <v>M</v>
          </cell>
          <cell r="F4065">
            <v>69</v>
          </cell>
        </row>
        <row r="4066">
          <cell r="A4066">
            <v>6027644</v>
          </cell>
          <cell r="B4066" t="str">
            <v>Vrchní díl...2410/110</v>
          </cell>
          <cell r="C4066">
            <v>65</v>
          </cell>
          <cell r="D4066">
            <v>1</v>
          </cell>
          <cell r="E4066" t="str">
            <v>M</v>
          </cell>
          <cell r="F4066">
            <v>65</v>
          </cell>
        </row>
        <row r="4067">
          <cell r="A4067">
            <v>6027652</v>
          </cell>
          <cell r="B4067" t="str">
            <v>Vrchní díl...2410/130</v>
          </cell>
          <cell r="C4067">
            <v>90</v>
          </cell>
          <cell r="D4067">
            <v>1</v>
          </cell>
          <cell r="E4067" t="str">
            <v>M</v>
          </cell>
          <cell r="F4067">
            <v>90</v>
          </cell>
        </row>
        <row r="4068">
          <cell r="A4068">
            <v>6027660</v>
          </cell>
          <cell r="B4068" t="str">
            <v>Vrchní díl...2410/ 60</v>
          </cell>
          <cell r="C4068">
            <v>31</v>
          </cell>
          <cell r="D4068">
            <v>1</v>
          </cell>
          <cell r="E4068" t="str">
            <v>M</v>
          </cell>
          <cell r="F4068">
            <v>31</v>
          </cell>
        </row>
        <row r="4069">
          <cell r="A4069">
            <v>6027679</v>
          </cell>
          <cell r="B4069" t="str">
            <v>Vrchní díl...2410/170</v>
          </cell>
          <cell r="C4069">
            <v>121</v>
          </cell>
          <cell r="D4069">
            <v>1</v>
          </cell>
          <cell r="E4069" t="str">
            <v>M</v>
          </cell>
          <cell r="F4069">
            <v>121</v>
          </cell>
        </row>
        <row r="4070">
          <cell r="A4070">
            <v>6027687</v>
          </cell>
          <cell r="B4070" t="str">
            <v>Vrchní díl...2410/210</v>
          </cell>
          <cell r="C4070">
            <v>119</v>
          </cell>
          <cell r="D4070">
            <v>1</v>
          </cell>
          <cell r="E4070" t="str">
            <v>M</v>
          </cell>
          <cell r="F4070">
            <v>119</v>
          </cell>
        </row>
        <row r="4071">
          <cell r="A4071">
            <v>6028152</v>
          </cell>
          <cell r="B4071" t="str">
            <v>Vrchní díl...2410/110</v>
          </cell>
          <cell r="C4071">
            <v>71</v>
          </cell>
          <cell r="D4071">
            <v>1</v>
          </cell>
          <cell r="E4071" t="str">
            <v>M</v>
          </cell>
          <cell r="F4071">
            <v>71</v>
          </cell>
        </row>
        <row r="4072">
          <cell r="A4072">
            <v>6028187</v>
          </cell>
          <cell r="B4072" t="str">
            <v>Vrchní díl...2410/170</v>
          </cell>
          <cell r="C4072">
            <v>112</v>
          </cell>
          <cell r="D4072">
            <v>1</v>
          </cell>
          <cell r="E4072" t="str">
            <v>M</v>
          </cell>
          <cell r="F4072">
            <v>112</v>
          </cell>
        </row>
        <row r="4073">
          <cell r="A4073">
            <v>6028403</v>
          </cell>
          <cell r="B4073" t="str">
            <v>Nůžky...SK 2545</v>
          </cell>
          <cell r="C4073">
            <v>1848</v>
          </cell>
          <cell r="D4073">
            <v>1</v>
          </cell>
          <cell r="E4073" t="str">
            <v>KS</v>
          </cell>
          <cell r="F4073">
            <v>1848</v>
          </cell>
        </row>
        <row r="4074">
          <cell r="A4074">
            <v>6028411</v>
          </cell>
          <cell r="B4074" t="str">
            <v>Nůžky...SG 2545</v>
          </cell>
          <cell r="C4074">
            <v>2444</v>
          </cell>
          <cell r="D4074">
            <v>1</v>
          </cell>
          <cell r="E4074" t="str">
            <v>KS</v>
          </cell>
          <cell r="F4074">
            <v>2444</v>
          </cell>
        </row>
        <row r="4075">
          <cell r="A4075">
            <v>6031994</v>
          </cell>
          <cell r="B4075" t="str">
            <v>SurgeController...SSV-K</v>
          </cell>
          <cell r="C4075">
            <v>16</v>
          </cell>
          <cell r="D4075">
            <v>1</v>
          </cell>
          <cell r="E4075" t="str">
            <v>KS</v>
          </cell>
          <cell r="F4075">
            <v>16</v>
          </cell>
        </row>
        <row r="4076">
          <cell r="A4076">
            <v>6040314</v>
          </cell>
          <cell r="B4076" t="str">
            <v>Odbočný díl...RAA 305</v>
          </cell>
          <cell r="C4076">
            <v>345</v>
          </cell>
          <cell r="D4076">
            <v>1</v>
          </cell>
          <cell r="E4076" t="str">
            <v>KS</v>
          </cell>
          <cell r="F4076">
            <v>345</v>
          </cell>
        </row>
        <row r="4077">
          <cell r="A4077">
            <v>6040322</v>
          </cell>
          <cell r="B4077" t="str">
            <v>Odbočný díl...RAA 310</v>
          </cell>
          <cell r="C4077">
            <v>370</v>
          </cell>
          <cell r="D4077">
            <v>1</v>
          </cell>
          <cell r="E4077" t="str">
            <v>KS</v>
          </cell>
          <cell r="F4077">
            <v>370</v>
          </cell>
        </row>
        <row r="4078">
          <cell r="A4078">
            <v>6040349</v>
          </cell>
          <cell r="B4078" t="str">
            <v>Odbočný díl...RAA 320</v>
          </cell>
          <cell r="C4078">
            <v>364</v>
          </cell>
          <cell r="D4078">
            <v>1</v>
          </cell>
          <cell r="E4078" t="str">
            <v>KS</v>
          </cell>
          <cell r="F4078">
            <v>364</v>
          </cell>
        </row>
        <row r="4079">
          <cell r="A4079">
            <v>6040357</v>
          </cell>
          <cell r="B4079" t="str">
            <v>Odbočný díl...RAA 330</v>
          </cell>
          <cell r="C4079">
            <v>408</v>
          </cell>
          <cell r="D4079">
            <v>1</v>
          </cell>
          <cell r="E4079" t="str">
            <v>KS</v>
          </cell>
          <cell r="F4079">
            <v>408</v>
          </cell>
        </row>
        <row r="4080">
          <cell r="A4080">
            <v>6040403</v>
          </cell>
          <cell r="B4080" t="str">
            <v>Odbočný díl...RAA 610</v>
          </cell>
          <cell r="C4080">
            <v>411</v>
          </cell>
          <cell r="D4080">
            <v>1</v>
          </cell>
          <cell r="E4080" t="str">
            <v>KS</v>
          </cell>
          <cell r="F4080">
            <v>411</v>
          </cell>
        </row>
        <row r="4081">
          <cell r="A4081">
            <v>6040411</v>
          </cell>
          <cell r="B4081" t="str">
            <v>Odbočný díl...RAA 615</v>
          </cell>
          <cell r="C4081">
            <v>548</v>
          </cell>
          <cell r="D4081">
            <v>1</v>
          </cell>
          <cell r="E4081" t="str">
            <v>KS</v>
          </cell>
          <cell r="F4081">
            <v>548</v>
          </cell>
        </row>
        <row r="4082">
          <cell r="A4082">
            <v>6040438</v>
          </cell>
          <cell r="B4082" t="str">
            <v>Odbočný díl...RAA 620</v>
          </cell>
          <cell r="C4082">
            <v>477</v>
          </cell>
          <cell r="D4082">
            <v>1</v>
          </cell>
          <cell r="E4082" t="str">
            <v>KS</v>
          </cell>
          <cell r="F4082">
            <v>477</v>
          </cell>
        </row>
        <row r="4083">
          <cell r="A4083">
            <v>6040446</v>
          </cell>
          <cell r="B4083" t="str">
            <v>Odbočný díl...RAA 630</v>
          </cell>
          <cell r="C4083">
            <v>451</v>
          </cell>
          <cell r="D4083">
            <v>1</v>
          </cell>
          <cell r="E4083" t="str">
            <v>KS</v>
          </cell>
          <cell r="F4083">
            <v>451</v>
          </cell>
        </row>
        <row r="4084">
          <cell r="A4084">
            <v>6042910</v>
          </cell>
          <cell r="B4084" t="str">
            <v>Úhlová spojka...WKV 60 FT</v>
          </cell>
          <cell r="C4084">
            <v>79</v>
          </cell>
          <cell r="D4084">
            <v>1</v>
          </cell>
          <cell r="E4084" t="str">
            <v>KS</v>
          </cell>
          <cell r="F4084">
            <v>79</v>
          </cell>
        </row>
        <row r="4085">
          <cell r="A4085">
            <v>6043038</v>
          </cell>
          <cell r="B4085" t="str">
            <v>Úhlová spojka...WKV 35 FS</v>
          </cell>
          <cell r="C4085">
            <v>78</v>
          </cell>
          <cell r="D4085">
            <v>1</v>
          </cell>
          <cell r="E4085" t="str">
            <v>KS</v>
          </cell>
          <cell r="F4085">
            <v>78</v>
          </cell>
        </row>
        <row r="4086">
          <cell r="A4086">
            <v>6043062</v>
          </cell>
          <cell r="B4086" t="str">
            <v>Úhlová spojka...WKV 60 FS</v>
          </cell>
          <cell r="C4086">
            <v>79</v>
          </cell>
          <cell r="D4086">
            <v>1</v>
          </cell>
          <cell r="E4086" t="str">
            <v>KS</v>
          </cell>
          <cell r="F4086">
            <v>79</v>
          </cell>
        </row>
        <row r="4087">
          <cell r="A4087">
            <v>6043119</v>
          </cell>
          <cell r="B4087" t="str">
            <v>Oblouk 90°...RB 90 310</v>
          </cell>
          <cell r="C4087">
            <v>493</v>
          </cell>
          <cell r="D4087">
            <v>1</v>
          </cell>
          <cell r="E4087" t="str">
            <v>KS</v>
          </cell>
          <cell r="F4087">
            <v>493</v>
          </cell>
        </row>
        <row r="4088">
          <cell r="A4088">
            <v>6043127</v>
          </cell>
          <cell r="B4088" t="str">
            <v>Oblouk 90°...RB 90 320</v>
          </cell>
          <cell r="C4088">
            <v>576</v>
          </cell>
          <cell r="D4088">
            <v>1</v>
          </cell>
          <cell r="E4088" t="str">
            <v>KS</v>
          </cell>
          <cell r="F4088">
            <v>576</v>
          </cell>
        </row>
        <row r="4089">
          <cell r="A4089">
            <v>6043135</v>
          </cell>
          <cell r="B4089" t="str">
            <v>Oblouk 90°...RB 90 330</v>
          </cell>
          <cell r="C4089">
            <v>731</v>
          </cell>
          <cell r="D4089">
            <v>1</v>
          </cell>
          <cell r="E4089" t="str">
            <v>KS</v>
          </cell>
          <cell r="F4089">
            <v>731</v>
          </cell>
        </row>
        <row r="4090">
          <cell r="A4090">
            <v>6043208</v>
          </cell>
          <cell r="B4090" t="str">
            <v>Oblouk 90°...RB 90 615</v>
          </cell>
          <cell r="C4090">
            <v>463</v>
          </cell>
          <cell r="D4090">
            <v>1</v>
          </cell>
          <cell r="E4090" t="str">
            <v>KS</v>
          </cell>
          <cell r="F4090">
            <v>463</v>
          </cell>
        </row>
        <row r="4091">
          <cell r="A4091">
            <v>6043216</v>
          </cell>
          <cell r="B4091" t="str">
            <v>Oblouk 90°...RB 90 610</v>
          </cell>
          <cell r="C4091">
            <v>447</v>
          </cell>
          <cell r="D4091">
            <v>1</v>
          </cell>
          <cell r="E4091" t="str">
            <v>KS</v>
          </cell>
          <cell r="F4091">
            <v>447</v>
          </cell>
        </row>
        <row r="4092">
          <cell r="A4092">
            <v>6043224</v>
          </cell>
          <cell r="B4092" t="str">
            <v>Oblouk 90°...RB 90 620</v>
          </cell>
          <cell r="C4092">
            <v>532</v>
          </cell>
          <cell r="D4092">
            <v>1</v>
          </cell>
          <cell r="E4092" t="str">
            <v>KS</v>
          </cell>
          <cell r="F4092">
            <v>532</v>
          </cell>
        </row>
        <row r="4093">
          <cell r="A4093">
            <v>6043232</v>
          </cell>
          <cell r="B4093" t="str">
            <v>Oblouk 90°...RB 90 630</v>
          </cell>
          <cell r="C4093">
            <v>603</v>
          </cell>
          <cell r="D4093">
            <v>1</v>
          </cell>
          <cell r="E4093" t="str">
            <v>KS</v>
          </cell>
          <cell r="F4093">
            <v>603</v>
          </cell>
        </row>
        <row r="4094">
          <cell r="A4094">
            <v>6043321</v>
          </cell>
          <cell r="B4094" t="str">
            <v>Odbočný díl T...RT 320</v>
          </cell>
          <cell r="C4094">
            <v>819</v>
          </cell>
          <cell r="D4094">
            <v>1</v>
          </cell>
          <cell r="E4094" t="str">
            <v>KS</v>
          </cell>
          <cell r="F4094">
            <v>819</v>
          </cell>
        </row>
        <row r="4095">
          <cell r="A4095">
            <v>6043402</v>
          </cell>
          <cell r="B4095" t="str">
            <v>Odbočný díl T...RT 615</v>
          </cell>
          <cell r="C4095">
            <v>941</v>
          </cell>
          <cell r="D4095">
            <v>1</v>
          </cell>
          <cell r="E4095" t="str">
            <v>KS</v>
          </cell>
          <cell r="F4095">
            <v>941</v>
          </cell>
        </row>
        <row r="4096">
          <cell r="A4096">
            <v>6043410</v>
          </cell>
          <cell r="B4096" t="str">
            <v>Odbočný díl T...RT 610</v>
          </cell>
          <cell r="C4096">
            <v>573</v>
          </cell>
          <cell r="D4096">
            <v>1</v>
          </cell>
          <cell r="E4096" t="str">
            <v>KS</v>
          </cell>
          <cell r="F4096">
            <v>573</v>
          </cell>
        </row>
        <row r="4097">
          <cell r="A4097">
            <v>6043429</v>
          </cell>
          <cell r="B4097" t="str">
            <v>Odbočný díl T...RT 620</v>
          </cell>
          <cell r="C4097">
            <v>696</v>
          </cell>
          <cell r="D4097">
            <v>1</v>
          </cell>
          <cell r="E4097" t="str">
            <v>KS</v>
          </cell>
          <cell r="F4097">
            <v>696</v>
          </cell>
        </row>
        <row r="4098">
          <cell r="A4098">
            <v>6043437</v>
          </cell>
          <cell r="B4098" t="str">
            <v>Odbočný díl T...RT 630</v>
          </cell>
          <cell r="C4098">
            <v>786</v>
          </cell>
          <cell r="D4098">
            <v>1</v>
          </cell>
          <cell r="E4098" t="str">
            <v>KS</v>
          </cell>
          <cell r="F4098">
            <v>786</v>
          </cell>
        </row>
        <row r="4099">
          <cell r="A4099">
            <v>6043607</v>
          </cell>
          <cell r="B4099" t="str">
            <v>Křížení...RK 615</v>
          </cell>
          <cell r="C4099">
            <v>992</v>
          </cell>
          <cell r="D4099">
            <v>1</v>
          </cell>
          <cell r="E4099" t="str">
            <v>KS</v>
          </cell>
          <cell r="F4099">
            <v>992</v>
          </cell>
        </row>
        <row r="4100">
          <cell r="A4100">
            <v>6043615</v>
          </cell>
          <cell r="B4100" t="str">
            <v>Křížení...RK 610</v>
          </cell>
          <cell r="C4100">
            <v>687</v>
          </cell>
          <cell r="D4100">
            <v>1</v>
          </cell>
          <cell r="E4100" t="str">
            <v>KS</v>
          </cell>
          <cell r="F4100">
            <v>687</v>
          </cell>
        </row>
        <row r="4101">
          <cell r="A4101">
            <v>6043623</v>
          </cell>
          <cell r="B4101" t="str">
            <v>Křížení...RK 620</v>
          </cell>
          <cell r="C4101">
            <v>791</v>
          </cell>
          <cell r="D4101">
            <v>1</v>
          </cell>
          <cell r="E4101" t="str">
            <v>KS</v>
          </cell>
          <cell r="F4101">
            <v>791</v>
          </cell>
        </row>
        <row r="4102">
          <cell r="A4102">
            <v>6043631</v>
          </cell>
          <cell r="B4102" t="str">
            <v>Křížení...RK 630</v>
          </cell>
          <cell r="C4102">
            <v>919</v>
          </cell>
          <cell r="D4102">
            <v>1</v>
          </cell>
          <cell r="E4102" t="str">
            <v>KS</v>
          </cell>
          <cell r="F4102">
            <v>919</v>
          </cell>
        </row>
        <row r="4103">
          <cell r="A4103">
            <v>6043704</v>
          </cell>
          <cell r="B4103" t="str">
            <v>Oblouk 45°...RB 45 310</v>
          </cell>
          <cell r="C4103">
            <v>492</v>
          </cell>
          <cell r="D4103">
            <v>1</v>
          </cell>
          <cell r="E4103" t="str">
            <v>KS</v>
          </cell>
          <cell r="F4103">
            <v>492</v>
          </cell>
        </row>
        <row r="4104">
          <cell r="A4104">
            <v>6043712</v>
          </cell>
          <cell r="B4104" t="str">
            <v>Oblouk 45°...RB 45 320</v>
          </cell>
          <cell r="C4104">
            <v>696</v>
          </cell>
          <cell r="D4104">
            <v>1</v>
          </cell>
          <cell r="E4104" t="str">
            <v>KS</v>
          </cell>
          <cell r="F4104">
            <v>696</v>
          </cell>
        </row>
        <row r="4105">
          <cell r="A4105">
            <v>6043720</v>
          </cell>
          <cell r="B4105" t="str">
            <v>Oblouk 45°...RB 45 330</v>
          </cell>
          <cell r="C4105">
            <v>928</v>
          </cell>
          <cell r="D4105">
            <v>1</v>
          </cell>
          <cell r="E4105" t="str">
            <v>KS</v>
          </cell>
          <cell r="F4105">
            <v>928</v>
          </cell>
        </row>
        <row r="4106">
          <cell r="A4106">
            <v>6043755</v>
          </cell>
          <cell r="B4106" t="str">
            <v>Oblouk 45°...RB 45 615</v>
          </cell>
          <cell r="C4106">
            <v>603</v>
          </cell>
          <cell r="D4106">
            <v>1</v>
          </cell>
          <cell r="E4106" t="str">
            <v>KS</v>
          </cell>
          <cell r="F4106">
            <v>603</v>
          </cell>
        </row>
        <row r="4107">
          <cell r="A4107">
            <v>6043763</v>
          </cell>
          <cell r="B4107" t="str">
            <v>Oblouk 45°...RB 45 610</v>
          </cell>
          <cell r="C4107">
            <v>428</v>
          </cell>
          <cell r="D4107">
            <v>1</v>
          </cell>
          <cell r="E4107" t="str">
            <v>KS</v>
          </cell>
          <cell r="F4107">
            <v>428</v>
          </cell>
        </row>
        <row r="4108">
          <cell r="A4108">
            <v>6043771</v>
          </cell>
          <cell r="B4108" t="str">
            <v>Oblouk 45°...RB 45 620</v>
          </cell>
          <cell r="C4108">
            <v>496</v>
          </cell>
          <cell r="D4108">
            <v>1</v>
          </cell>
          <cell r="E4108" t="str">
            <v>KS</v>
          </cell>
          <cell r="F4108">
            <v>496</v>
          </cell>
        </row>
        <row r="4109">
          <cell r="A4109">
            <v>6043798</v>
          </cell>
          <cell r="B4109" t="str">
            <v>Oblouk 45°...RB 45 630</v>
          </cell>
          <cell r="C4109">
            <v>569</v>
          </cell>
          <cell r="D4109">
            <v>1</v>
          </cell>
          <cell r="E4109" t="str">
            <v>KS</v>
          </cell>
          <cell r="F4109">
            <v>569</v>
          </cell>
        </row>
        <row r="4110">
          <cell r="A4110">
            <v>6045057</v>
          </cell>
          <cell r="B4110" t="str">
            <v>Kabel. žlab dle námořní normy...20920/105</v>
          </cell>
          <cell r="C4110">
            <v>268</v>
          </cell>
          <cell r="D4110">
            <v>1</v>
          </cell>
          <cell r="E4110" t="str">
            <v>M</v>
          </cell>
          <cell r="F4110">
            <v>268</v>
          </cell>
        </row>
        <row r="4111">
          <cell r="A4111">
            <v>6045103</v>
          </cell>
          <cell r="B4111" t="str">
            <v>Kabel. žlab dle námořní normy...20920/110</v>
          </cell>
          <cell r="C4111">
            <v>317</v>
          </cell>
          <cell r="D4111">
            <v>1</v>
          </cell>
          <cell r="E4111" t="str">
            <v>M</v>
          </cell>
          <cell r="F4111">
            <v>317</v>
          </cell>
        </row>
        <row r="4112">
          <cell r="A4112">
            <v>6045138</v>
          </cell>
          <cell r="B4112" t="str">
            <v>Kabel. žlab dle námořní normy...20920/112</v>
          </cell>
          <cell r="C4112">
            <v>378</v>
          </cell>
          <cell r="D4112">
            <v>1</v>
          </cell>
          <cell r="E4112" t="str">
            <v>M</v>
          </cell>
          <cell r="F4112">
            <v>378</v>
          </cell>
        </row>
        <row r="4113">
          <cell r="A4113">
            <v>6045154</v>
          </cell>
          <cell r="B4113" t="str">
            <v>Kabel. žlab dle námořní normy...20920/115</v>
          </cell>
          <cell r="C4113">
            <v>376</v>
          </cell>
          <cell r="D4113">
            <v>1</v>
          </cell>
          <cell r="E4113" t="str">
            <v>M</v>
          </cell>
          <cell r="F4113">
            <v>376</v>
          </cell>
        </row>
        <row r="4114">
          <cell r="A4114">
            <v>6045200</v>
          </cell>
          <cell r="B4114" t="str">
            <v>Kabel. žlab dle námořní normy...20920/120</v>
          </cell>
          <cell r="C4114">
            <v>489</v>
          </cell>
          <cell r="D4114">
            <v>1</v>
          </cell>
          <cell r="E4114" t="str">
            <v>M</v>
          </cell>
          <cell r="F4114">
            <v>489</v>
          </cell>
        </row>
        <row r="4115">
          <cell r="A4115">
            <v>6045251</v>
          </cell>
          <cell r="B4115" t="str">
            <v>Kabel. žlab dle námořní normy...20920/125</v>
          </cell>
          <cell r="C4115">
            <v>554</v>
          </cell>
          <cell r="D4115">
            <v>1</v>
          </cell>
          <cell r="E4115" t="str">
            <v>M</v>
          </cell>
          <cell r="F4115">
            <v>554</v>
          </cell>
        </row>
        <row r="4116">
          <cell r="A4116">
            <v>6045834</v>
          </cell>
          <cell r="B4116" t="str">
            <v>Kabel. žlab dle námořní normy...MKR 15 10</v>
          </cell>
          <cell r="C4116">
            <v>453</v>
          </cell>
          <cell r="D4116">
            <v>1</v>
          </cell>
          <cell r="E4116" t="str">
            <v>M</v>
          </cell>
          <cell r="F4116">
            <v>453</v>
          </cell>
        </row>
        <row r="4117">
          <cell r="A4117">
            <v>6047408</v>
          </cell>
          <cell r="B4117" t="str">
            <v>Kabelový žlab RKS...RKS 305</v>
          </cell>
          <cell r="C4117">
            <v>192</v>
          </cell>
          <cell r="D4117">
            <v>1</v>
          </cell>
          <cell r="E4117" t="str">
            <v>M</v>
          </cell>
          <cell r="F4117">
            <v>192</v>
          </cell>
        </row>
        <row r="4118">
          <cell r="A4118">
            <v>6047417</v>
          </cell>
          <cell r="B4118" t="str">
            <v>Kabelový žlab RKSM...RKSM 310</v>
          </cell>
          <cell r="C4118">
            <v>243</v>
          </cell>
          <cell r="D4118">
            <v>1</v>
          </cell>
          <cell r="E4118" t="str">
            <v>M</v>
          </cell>
          <cell r="F4118">
            <v>243</v>
          </cell>
        </row>
        <row r="4119">
          <cell r="A4119">
            <v>6047433</v>
          </cell>
          <cell r="B4119" t="str">
            <v>Kabelový žlab RKSM...RKSM 320</v>
          </cell>
          <cell r="C4119">
            <v>280</v>
          </cell>
          <cell r="D4119">
            <v>1</v>
          </cell>
          <cell r="E4119" t="str">
            <v>M</v>
          </cell>
          <cell r="F4119">
            <v>280</v>
          </cell>
        </row>
        <row r="4120">
          <cell r="A4120">
            <v>6047460</v>
          </cell>
          <cell r="B4120" t="str">
            <v>Kabelový žlab RKSM...RKSM 330</v>
          </cell>
          <cell r="C4120">
            <v>362</v>
          </cell>
          <cell r="D4120">
            <v>1</v>
          </cell>
          <cell r="E4120" t="str">
            <v>M</v>
          </cell>
          <cell r="F4120">
            <v>362</v>
          </cell>
        </row>
        <row r="4121">
          <cell r="A4121">
            <v>6047611</v>
          </cell>
          <cell r="B4121" t="str">
            <v>Kabelový žlab RKSM...RKSM 610</v>
          </cell>
          <cell r="C4121">
            <v>238</v>
          </cell>
          <cell r="D4121">
            <v>1</v>
          </cell>
          <cell r="E4121" t="str">
            <v>M</v>
          </cell>
          <cell r="F4121">
            <v>238</v>
          </cell>
        </row>
        <row r="4122">
          <cell r="A4122">
            <v>6047613</v>
          </cell>
          <cell r="B4122" t="str">
            <v>....RKSM 610</v>
          </cell>
          <cell r="C4122">
            <v>788</v>
          </cell>
          <cell r="D4122">
            <v>1</v>
          </cell>
          <cell r="E4122" t="str">
            <v>M</v>
          </cell>
          <cell r="F4122">
            <v>788</v>
          </cell>
        </row>
        <row r="4123">
          <cell r="A4123">
            <v>6047614</v>
          </cell>
          <cell r="B4123" t="str">
            <v>Kabelový žlab...RKSM 610</v>
          </cell>
          <cell r="C4123">
            <v>1320</v>
          </cell>
          <cell r="D4123">
            <v>1</v>
          </cell>
          <cell r="E4123" t="str">
            <v>M</v>
          </cell>
          <cell r="F4123">
            <v>1320</v>
          </cell>
        </row>
        <row r="4124">
          <cell r="A4124">
            <v>6047630</v>
          </cell>
          <cell r="B4124" t="str">
            <v>Kabelový žlab RKSM...RKSM 615</v>
          </cell>
          <cell r="C4124">
            <v>280</v>
          </cell>
          <cell r="D4124">
            <v>1</v>
          </cell>
          <cell r="E4124" t="str">
            <v>M</v>
          </cell>
          <cell r="F4124">
            <v>280</v>
          </cell>
        </row>
        <row r="4125">
          <cell r="A4125">
            <v>6047633</v>
          </cell>
          <cell r="B4125" t="str">
            <v>Kabelový žlab...RKSM 615</v>
          </cell>
          <cell r="C4125">
            <v>1388</v>
          </cell>
          <cell r="D4125">
            <v>1</v>
          </cell>
          <cell r="E4125" t="str">
            <v>M</v>
          </cell>
          <cell r="F4125">
            <v>1388</v>
          </cell>
        </row>
        <row r="4126">
          <cell r="A4126">
            <v>6047638</v>
          </cell>
          <cell r="B4126" t="str">
            <v>Kabelový žlab RKSM...RKSM 620</v>
          </cell>
          <cell r="C4126">
            <v>294</v>
          </cell>
          <cell r="D4126">
            <v>1</v>
          </cell>
          <cell r="E4126" t="str">
            <v>M</v>
          </cell>
          <cell r="F4126">
            <v>294</v>
          </cell>
        </row>
        <row r="4127">
          <cell r="A4127">
            <v>6047640</v>
          </cell>
          <cell r="B4127" t="str">
            <v>....RKSM 620</v>
          </cell>
          <cell r="C4127">
            <v>1116</v>
          </cell>
          <cell r="D4127">
            <v>1</v>
          </cell>
          <cell r="E4127" t="str">
            <v>M</v>
          </cell>
          <cell r="F4127">
            <v>1116</v>
          </cell>
        </row>
        <row r="4128">
          <cell r="A4128">
            <v>6047641</v>
          </cell>
          <cell r="B4128" t="str">
            <v>Kabelový žlab...RKSM 620</v>
          </cell>
          <cell r="C4128">
            <v>1796</v>
          </cell>
          <cell r="D4128">
            <v>1</v>
          </cell>
          <cell r="E4128" t="str">
            <v>M</v>
          </cell>
          <cell r="F4128">
            <v>1796</v>
          </cell>
        </row>
        <row r="4129">
          <cell r="A4129">
            <v>6047654</v>
          </cell>
          <cell r="B4129" t="str">
            <v>Kabelový žlab RKSM...RKSM 630</v>
          </cell>
          <cell r="C4129">
            <v>369</v>
          </cell>
          <cell r="D4129">
            <v>1</v>
          </cell>
          <cell r="E4129" t="str">
            <v>M</v>
          </cell>
          <cell r="F4129">
            <v>369</v>
          </cell>
        </row>
        <row r="4130">
          <cell r="A4130">
            <v>6047656</v>
          </cell>
          <cell r="B4130" t="str">
            <v>....RKSM 630</v>
          </cell>
          <cell r="C4130">
            <v>1353</v>
          </cell>
          <cell r="D4130">
            <v>1</v>
          </cell>
          <cell r="E4130" t="str">
            <v>M</v>
          </cell>
          <cell r="F4130">
            <v>1353</v>
          </cell>
        </row>
        <row r="4131">
          <cell r="A4131">
            <v>6047657</v>
          </cell>
          <cell r="B4131" t="str">
            <v>Kabelový žlab...RKSM 630</v>
          </cell>
          <cell r="C4131">
            <v>2050</v>
          </cell>
          <cell r="D4131">
            <v>1</v>
          </cell>
          <cell r="E4131" t="str">
            <v>M</v>
          </cell>
          <cell r="F4131">
            <v>2050</v>
          </cell>
        </row>
        <row r="4132">
          <cell r="A4132">
            <v>6047689</v>
          </cell>
          <cell r="B4132" t="str">
            <v>Kabelový žlab RKSM...RKSM 640</v>
          </cell>
          <cell r="C4132">
            <v>520</v>
          </cell>
          <cell r="D4132">
            <v>1</v>
          </cell>
          <cell r="E4132" t="str">
            <v>M</v>
          </cell>
          <cell r="F4132">
            <v>520</v>
          </cell>
        </row>
        <row r="4133">
          <cell r="A4133">
            <v>6047691</v>
          </cell>
          <cell r="B4133" t="str">
            <v>RKSM 640 V4A...RKSM 640</v>
          </cell>
          <cell r="C4133">
            <v>1765</v>
          </cell>
          <cell r="D4133">
            <v>1</v>
          </cell>
          <cell r="E4133" t="str">
            <v>M</v>
          </cell>
          <cell r="F4133">
            <v>1765</v>
          </cell>
        </row>
        <row r="4134">
          <cell r="A4134">
            <v>6047719</v>
          </cell>
          <cell r="B4134" t="str">
            <v>Kabelový žlab RKSM...RKSM 650</v>
          </cell>
          <cell r="C4134">
            <v>652</v>
          </cell>
          <cell r="D4134">
            <v>1</v>
          </cell>
          <cell r="E4134" t="str">
            <v>M</v>
          </cell>
          <cell r="F4134">
            <v>652</v>
          </cell>
        </row>
        <row r="4135">
          <cell r="A4135">
            <v>6047735</v>
          </cell>
          <cell r="B4135" t="str">
            <v>Kabelový žlab RKSM...RKSM 660</v>
          </cell>
          <cell r="C4135">
            <v>705</v>
          </cell>
          <cell r="D4135">
            <v>1</v>
          </cell>
          <cell r="E4135" t="str">
            <v>M</v>
          </cell>
          <cell r="F4135">
            <v>705</v>
          </cell>
        </row>
        <row r="4136">
          <cell r="A4136">
            <v>6049150</v>
          </cell>
          <cell r="B4136" t="str">
            <v>Víko neděrované...DLKS100</v>
          </cell>
          <cell r="C4136">
            <v>105</v>
          </cell>
          <cell r="D4136">
            <v>1</v>
          </cell>
          <cell r="E4136" t="str">
            <v>M</v>
          </cell>
          <cell r="F4136">
            <v>105</v>
          </cell>
        </row>
        <row r="4137">
          <cell r="A4137">
            <v>6049156</v>
          </cell>
          <cell r="B4137" t="str">
            <v>Víko neděrované...DLKS200</v>
          </cell>
          <cell r="C4137">
            <v>157</v>
          </cell>
          <cell r="D4137">
            <v>1</v>
          </cell>
          <cell r="E4137" t="str">
            <v>M</v>
          </cell>
          <cell r="F4137">
            <v>157</v>
          </cell>
        </row>
        <row r="4138">
          <cell r="A4138">
            <v>6049162</v>
          </cell>
          <cell r="B4138" t="str">
            <v>Víko neděrované...DLKS300</v>
          </cell>
          <cell r="C4138">
            <v>228</v>
          </cell>
          <cell r="D4138">
            <v>1</v>
          </cell>
          <cell r="E4138" t="str">
            <v>M</v>
          </cell>
          <cell r="F4138">
            <v>228</v>
          </cell>
        </row>
        <row r="4139">
          <cell r="A4139">
            <v>6050360</v>
          </cell>
          <cell r="B4139" t="str">
            <v>Řetěz...LTK-K</v>
          </cell>
          <cell r="C4139">
            <v>66</v>
          </cell>
          <cell r="D4139">
            <v>1</v>
          </cell>
          <cell r="E4139" t="str">
            <v>M</v>
          </cell>
          <cell r="F4139">
            <v>66</v>
          </cell>
        </row>
        <row r="4140">
          <cell r="A4140">
            <v>6050370</v>
          </cell>
          <cell r="B4140" t="str">
            <v>Řetěz...LTK-K 25</v>
          </cell>
          <cell r="C4140">
            <v>42</v>
          </cell>
          <cell r="D4140">
            <v>1</v>
          </cell>
          <cell r="E4140" t="str">
            <v>M</v>
          </cell>
          <cell r="F4140">
            <v>42</v>
          </cell>
        </row>
        <row r="4141">
          <cell r="A4141">
            <v>6050375</v>
          </cell>
          <cell r="B4141" t="str">
            <v>Rozpojitelné články řetězu...KNG</v>
          </cell>
          <cell r="C4141">
            <v>7.99</v>
          </cell>
          <cell r="D4141">
            <v>100</v>
          </cell>
          <cell r="E4141" t="str">
            <v>KS</v>
          </cell>
          <cell r="F4141">
            <v>799</v>
          </cell>
        </row>
        <row r="4142">
          <cell r="A4142">
            <v>6051332</v>
          </cell>
          <cell r="B4142" t="str">
            <v>Víko s otočnými západkami...DRL/050FT</v>
          </cell>
          <cell r="C4142">
            <v>297</v>
          </cell>
          <cell r="D4142">
            <v>1</v>
          </cell>
          <cell r="E4142" t="str">
            <v>M</v>
          </cell>
          <cell r="F4142">
            <v>297</v>
          </cell>
        </row>
        <row r="4143">
          <cell r="A4143">
            <v>6051340</v>
          </cell>
          <cell r="B4143" t="str">
            <v>Víko s otočnými západkami...DRL/100FT</v>
          </cell>
          <cell r="C4143">
            <v>359</v>
          </cell>
          <cell r="D4143">
            <v>1</v>
          </cell>
          <cell r="E4143" t="str">
            <v>M</v>
          </cell>
          <cell r="F4143">
            <v>359</v>
          </cell>
        </row>
        <row r="4144">
          <cell r="A4144">
            <v>6051367</v>
          </cell>
          <cell r="B4144" t="str">
            <v>Víko s otočnými západkami...DRL/200FT</v>
          </cell>
          <cell r="C4144">
            <v>469</v>
          </cell>
          <cell r="D4144">
            <v>1</v>
          </cell>
          <cell r="E4144" t="str">
            <v>M</v>
          </cell>
          <cell r="F4144">
            <v>469</v>
          </cell>
        </row>
        <row r="4145">
          <cell r="A4145">
            <v>6051383</v>
          </cell>
          <cell r="B4145" t="str">
            <v>Víko s otočnými západkami...DRL/300FT</v>
          </cell>
          <cell r="C4145">
            <v>605</v>
          </cell>
          <cell r="D4145">
            <v>1</v>
          </cell>
          <cell r="E4145" t="str">
            <v>M</v>
          </cell>
          <cell r="F4145">
            <v>605</v>
          </cell>
        </row>
        <row r="4146">
          <cell r="A4146">
            <v>6051413</v>
          </cell>
          <cell r="B4146" t="str">
            <v>Víko s otočnými západkami...DRL/400FT</v>
          </cell>
          <cell r="C4146">
            <v>717</v>
          </cell>
          <cell r="D4146">
            <v>1</v>
          </cell>
          <cell r="E4146" t="str">
            <v>M</v>
          </cell>
          <cell r="F4146">
            <v>717</v>
          </cell>
        </row>
        <row r="4147">
          <cell r="A4147">
            <v>6051448</v>
          </cell>
          <cell r="B4147" t="str">
            <v>Víko s otočnými západkami...DRL/500FT</v>
          </cell>
          <cell r="C4147">
            <v>963</v>
          </cell>
          <cell r="D4147">
            <v>1</v>
          </cell>
          <cell r="E4147" t="str">
            <v>M</v>
          </cell>
          <cell r="F4147">
            <v>963</v>
          </cell>
        </row>
        <row r="4148">
          <cell r="A4148">
            <v>6051464</v>
          </cell>
          <cell r="B4148" t="str">
            <v>Víko s otočnými západkami...DRL/550FT</v>
          </cell>
          <cell r="C4148">
            <v>1013</v>
          </cell>
          <cell r="D4148">
            <v>1</v>
          </cell>
          <cell r="E4148" t="str">
            <v>M</v>
          </cell>
          <cell r="F4148">
            <v>1013</v>
          </cell>
        </row>
        <row r="4149">
          <cell r="A4149">
            <v>6052029</v>
          </cell>
          <cell r="B4149" t="str">
            <v>Víko s otočnými západkami...DRL/075FS</v>
          </cell>
          <cell r="C4149">
            <v>213</v>
          </cell>
          <cell r="D4149">
            <v>1</v>
          </cell>
          <cell r="E4149" t="str">
            <v>M</v>
          </cell>
          <cell r="F4149">
            <v>213</v>
          </cell>
        </row>
        <row r="4150">
          <cell r="A4150">
            <v>6052053</v>
          </cell>
          <cell r="B4150" t="str">
            <v>Víko s otočnými západkami...DRL/050FS</v>
          </cell>
          <cell r="C4150">
            <v>168</v>
          </cell>
          <cell r="D4150">
            <v>1</v>
          </cell>
          <cell r="E4150" t="str">
            <v>M</v>
          </cell>
          <cell r="F4150">
            <v>168</v>
          </cell>
        </row>
        <row r="4151">
          <cell r="A4151">
            <v>6052056</v>
          </cell>
          <cell r="B4151" t="str">
            <v>Víko neděrované...DRLU050FS</v>
          </cell>
          <cell r="C4151">
            <v>122</v>
          </cell>
          <cell r="D4151">
            <v>1</v>
          </cell>
          <cell r="E4151" t="str">
            <v>M</v>
          </cell>
          <cell r="F4151">
            <v>122</v>
          </cell>
        </row>
        <row r="4152">
          <cell r="A4152">
            <v>6052096</v>
          </cell>
          <cell r="B4152" t="str">
            <v>Víko s otočnými západkami...DRL/100FS</v>
          </cell>
          <cell r="C4152">
            <v>207</v>
          </cell>
          <cell r="D4152">
            <v>1</v>
          </cell>
          <cell r="E4152" t="str">
            <v>M</v>
          </cell>
          <cell r="F4152">
            <v>207</v>
          </cell>
        </row>
        <row r="4153">
          <cell r="A4153">
            <v>6052103</v>
          </cell>
          <cell r="B4153" t="str">
            <v>Víko neděrované...DRLU100FS</v>
          </cell>
          <cell r="C4153">
            <v>161</v>
          </cell>
          <cell r="D4153">
            <v>1</v>
          </cell>
          <cell r="E4153" t="str">
            <v>M</v>
          </cell>
          <cell r="F4153">
            <v>161</v>
          </cell>
        </row>
        <row r="4154">
          <cell r="A4154">
            <v>6052150</v>
          </cell>
          <cell r="B4154" t="str">
            <v>Víko s otočnými západkami...DRL/150FS</v>
          </cell>
          <cell r="C4154">
            <v>298</v>
          </cell>
          <cell r="D4154">
            <v>1</v>
          </cell>
          <cell r="E4154" t="str">
            <v>M</v>
          </cell>
          <cell r="F4154">
            <v>298</v>
          </cell>
        </row>
        <row r="4155">
          <cell r="A4155">
            <v>6052153</v>
          </cell>
          <cell r="B4155" t="str">
            <v>Víko neděrované...DRLU150FS</v>
          </cell>
          <cell r="C4155">
            <v>205</v>
          </cell>
          <cell r="D4155">
            <v>1</v>
          </cell>
          <cell r="E4155" t="str">
            <v>M</v>
          </cell>
          <cell r="F4155">
            <v>205</v>
          </cell>
        </row>
        <row r="4156">
          <cell r="A4156">
            <v>6052207</v>
          </cell>
          <cell r="B4156" t="str">
            <v>Víko s otočnými západkami...DRL/200FS</v>
          </cell>
          <cell r="C4156">
            <v>302</v>
          </cell>
          <cell r="D4156">
            <v>1</v>
          </cell>
          <cell r="E4156" t="str">
            <v>M</v>
          </cell>
          <cell r="F4156">
            <v>302</v>
          </cell>
        </row>
        <row r="4157">
          <cell r="A4157">
            <v>6052210</v>
          </cell>
          <cell r="B4157" t="str">
            <v>Víko neděrované...DRLU200FS</v>
          </cell>
          <cell r="C4157">
            <v>252</v>
          </cell>
          <cell r="D4157">
            <v>1</v>
          </cell>
          <cell r="E4157" t="str">
            <v>M</v>
          </cell>
          <cell r="F4157">
            <v>252</v>
          </cell>
        </row>
        <row r="4158">
          <cell r="A4158">
            <v>6052304</v>
          </cell>
          <cell r="B4158" t="str">
            <v>Víko s otočnými západkami...DRL/300FS</v>
          </cell>
          <cell r="C4158">
            <v>389</v>
          </cell>
          <cell r="D4158">
            <v>1</v>
          </cell>
          <cell r="E4158" t="str">
            <v>M</v>
          </cell>
          <cell r="F4158">
            <v>389</v>
          </cell>
        </row>
        <row r="4159">
          <cell r="A4159">
            <v>6052307</v>
          </cell>
          <cell r="B4159" t="str">
            <v>Víko neděrované...DRLU300FS</v>
          </cell>
          <cell r="C4159">
            <v>323</v>
          </cell>
          <cell r="D4159">
            <v>1</v>
          </cell>
          <cell r="E4159" t="str">
            <v>M</v>
          </cell>
          <cell r="F4159">
            <v>323</v>
          </cell>
        </row>
        <row r="4160">
          <cell r="A4160">
            <v>6052401</v>
          </cell>
          <cell r="B4160" t="str">
            <v>Víko s otočnými západkami...DRL/400FS</v>
          </cell>
          <cell r="C4160">
            <v>496</v>
          </cell>
          <cell r="D4160">
            <v>1</v>
          </cell>
          <cell r="E4160" t="str">
            <v>M</v>
          </cell>
          <cell r="F4160">
            <v>496</v>
          </cell>
        </row>
        <row r="4161">
          <cell r="A4161">
            <v>6052405</v>
          </cell>
          <cell r="B4161" t="str">
            <v>Víko neděrované...DRLU400FS</v>
          </cell>
          <cell r="C4161">
            <v>430</v>
          </cell>
          <cell r="D4161">
            <v>1</v>
          </cell>
          <cell r="E4161" t="str">
            <v>M</v>
          </cell>
          <cell r="F4161">
            <v>430</v>
          </cell>
        </row>
        <row r="4162">
          <cell r="A4162">
            <v>6052509</v>
          </cell>
          <cell r="B4162" t="str">
            <v>Víko s otočnými západkami...DRL/500FS</v>
          </cell>
          <cell r="C4162">
            <v>791</v>
          </cell>
          <cell r="D4162">
            <v>1</v>
          </cell>
          <cell r="E4162" t="str">
            <v>M</v>
          </cell>
          <cell r="F4162">
            <v>791</v>
          </cell>
        </row>
        <row r="4163">
          <cell r="A4163">
            <v>6052512</v>
          </cell>
          <cell r="B4163" t="str">
            <v>Víko neděrované...DRLU500FS</v>
          </cell>
          <cell r="C4163">
            <v>633</v>
          </cell>
          <cell r="D4163">
            <v>1</v>
          </cell>
          <cell r="E4163" t="str">
            <v>M</v>
          </cell>
          <cell r="F4163">
            <v>633</v>
          </cell>
        </row>
        <row r="4164">
          <cell r="A4164">
            <v>6052568</v>
          </cell>
          <cell r="B4164" t="str">
            <v>Víko s otočnými západkami...DRL/550FS</v>
          </cell>
          <cell r="C4164">
            <v>852</v>
          </cell>
          <cell r="D4164">
            <v>1</v>
          </cell>
          <cell r="E4164" t="str">
            <v>M</v>
          </cell>
          <cell r="F4164">
            <v>852</v>
          </cell>
        </row>
        <row r="4165">
          <cell r="A4165">
            <v>6052571</v>
          </cell>
          <cell r="B4165" t="str">
            <v>Víko neděrované...DRLU550FS</v>
          </cell>
          <cell r="C4165">
            <v>714</v>
          </cell>
          <cell r="D4165">
            <v>1</v>
          </cell>
          <cell r="E4165" t="str">
            <v>M</v>
          </cell>
          <cell r="F4165">
            <v>714</v>
          </cell>
        </row>
        <row r="4166">
          <cell r="A4166">
            <v>6052606</v>
          </cell>
          <cell r="B4166" t="str">
            <v>Víko s otočnými západkami...DRL/600FS</v>
          </cell>
          <cell r="C4166">
            <v>909</v>
          </cell>
          <cell r="D4166">
            <v>1</v>
          </cell>
          <cell r="E4166" t="str">
            <v>M</v>
          </cell>
          <cell r="F4166">
            <v>909</v>
          </cell>
        </row>
        <row r="4167">
          <cell r="A4167">
            <v>6052609</v>
          </cell>
          <cell r="B4167" t="str">
            <v>Víko neděrované...DRLU600FS</v>
          </cell>
          <cell r="C4167">
            <v>744</v>
          </cell>
          <cell r="D4167">
            <v>1</v>
          </cell>
          <cell r="E4167" t="str">
            <v>M</v>
          </cell>
          <cell r="F4167">
            <v>744</v>
          </cell>
        </row>
        <row r="4168">
          <cell r="A4168">
            <v>6052640</v>
          </cell>
          <cell r="B4168" t="str">
            <v>Víko neděrované...DRLU050DD</v>
          </cell>
          <cell r="C4168">
            <v>156</v>
          </cell>
          <cell r="D4168">
            <v>1</v>
          </cell>
          <cell r="E4168" t="str">
            <v>M</v>
          </cell>
          <cell r="F4168">
            <v>156</v>
          </cell>
        </row>
        <row r="4169">
          <cell r="A4169">
            <v>6052643</v>
          </cell>
          <cell r="B4169" t="str">
            <v>Víko neděrované...DRLU100DD</v>
          </cell>
          <cell r="C4169">
            <v>182</v>
          </cell>
          <cell r="D4169">
            <v>1</v>
          </cell>
          <cell r="E4169" t="str">
            <v>M</v>
          </cell>
          <cell r="F4169">
            <v>182</v>
          </cell>
        </row>
        <row r="4170">
          <cell r="A4170">
            <v>6052647</v>
          </cell>
          <cell r="B4170" t="str">
            <v>Víko neděrované...DRLU150DD</v>
          </cell>
          <cell r="C4170">
            <v>261</v>
          </cell>
          <cell r="D4170">
            <v>1</v>
          </cell>
          <cell r="E4170" t="str">
            <v>M</v>
          </cell>
          <cell r="F4170">
            <v>261</v>
          </cell>
        </row>
        <row r="4171">
          <cell r="A4171">
            <v>6052650</v>
          </cell>
          <cell r="B4171" t="str">
            <v>Víko neděrované...DRLU200DD</v>
          </cell>
          <cell r="C4171">
            <v>303</v>
          </cell>
          <cell r="D4171">
            <v>1</v>
          </cell>
          <cell r="E4171" t="str">
            <v>M</v>
          </cell>
          <cell r="F4171">
            <v>303</v>
          </cell>
        </row>
        <row r="4172">
          <cell r="A4172">
            <v>6052656</v>
          </cell>
          <cell r="B4172" t="str">
            <v>Víko neděrované...DRLU300DD</v>
          </cell>
          <cell r="C4172">
            <v>370</v>
          </cell>
          <cell r="D4172">
            <v>1</v>
          </cell>
          <cell r="E4172" t="str">
            <v>M</v>
          </cell>
          <cell r="F4172">
            <v>370</v>
          </cell>
        </row>
        <row r="4173">
          <cell r="A4173">
            <v>6052662</v>
          </cell>
          <cell r="B4173" t="str">
            <v>Víko neděrované...DRLU400DD</v>
          </cell>
          <cell r="C4173">
            <v>536</v>
          </cell>
          <cell r="D4173">
            <v>1</v>
          </cell>
          <cell r="E4173" t="str">
            <v>M</v>
          </cell>
          <cell r="F4173">
            <v>536</v>
          </cell>
        </row>
        <row r="4174">
          <cell r="A4174">
            <v>6052668</v>
          </cell>
          <cell r="B4174" t="str">
            <v>Víko neděrované...DRLU500DD</v>
          </cell>
          <cell r="C4174">
            <v>828</v>
          </cell>
          <cell r="D4174">
            <v>1</v>
          </cell>
          <cell r="E4174" t="str">
            <v>M</v>
          </cell>
          <cell r="F4174">
            <v>828</v>
          </cell>
        </row>
        <row r="4175">
          <cell r="A4175">
            <v>6052671</v>
          </cell>
          <cell r="B4175" t="str">
            <v>Víko neděrované...DRLU550DD</v>
          </cell>
          <cell r="C4175">
            <v>1040</v>
          </cell>
          <cell r="D4175">
            <v>1</v>
          </cell>
          <cell r="E4175" t="str">
            <v>M</v>
          </cell>
          <cell r="F4175">
            <v>1040</v>
          </cell>
        </row>
        <row r="4176">
          <cell r="A4176">
            <v>6052674</v>
          </cell>
          <cell r="B4176" t="str">
            <v>Víko neděrované...DRLU600DD</v>
          </cell>
          <cell r="C4176">
            <v>989</v>
          </cell>
          <cell r="D4176">
            <v>1</v>
          </cell>
          <cell r="E4176" t="str">
            <v>M</v>
          </cell>
          <cell r="F4176">
            <v>989</v>
          </cell>
        </row>
        <row r="4177">
          <cell r="A4177">
            <v>6052700</v>
          </cell>
          <cell r="B4177" t="str">
            <v>Víko s otočnými západkami...DRL/050DD</v>
          </cell>
          <cell r="C4177">
            <v>297</v>
          </cell>
          <cell r="D4177">
            <v>1</v>
          </cell>
          <cell r="E4177" t="str">
            <v>M</v>
          </cell>
          <cell r="F4177">
            <v>297</v>
          </cell>
        </row>
        <row r="4178">
          <cell r="A4178">
            <v>6052703</v>
          </cell>
          <cell r="B4178" t="str">
            <v>Víko s otočnými západkami...DRL/100DD</v>
          </cell>
          <cell r="C4178">
            <v>359</v>
          </cell>
          <cell r="D4178">
            <v>1</v>
          </cell>
          <cell r="E4178" t="str">
            <v>M</v>
          </cell>
          <cell r="F4178">
            <v>359</v>
          </cell>
        </row>
        <row r="4179">
          <cell r="A4179">
            <v>6052706</v>
          </cell>
          <cell r="B4179" t="str">
            <v>Víko s otočnými západkami...DRL/150DD</v>
          </cell>
          <cell r="C4179">
            <v>550</v>
          </cell>
          <cell r="D4179">
            <v>1</v>
          </cell>
          <cell r="E4179" t="str">
            <v>M</v>
          </cell>
          <cell r="F4179">
            <v>550</v>
          </cell>
        </row>
        <row r="4180">
          <cell r="A4180">
            <v>6052709</v>
          </cell>
          <cell r="B4180" t="str">
            <v>Víko s otočnými západkami...DRL/200DD</v>
          </cell>
          <cell r="C4180">
            <v>469</v>
          </cell>
          <cell r="D4180">
            <v>1</v>
          </cell>
          <cell r="E4180" t="str">
            <v>M</v>
          </cell>
          <cell r="F4180">
            <v>469</v>
          </cell>
        </row>
        <row r="4181">
          <cell r="A4181">
            <v>6052712</v>
          </cell>
          <cell r="B4181" t="str">
            <v>Víko s otočnými západkami...DRL/300DD</v>
          </cell>
          <cell r="C4181">
            <v>605</v>
          </cell>
          <cell r="D4181">
            <v>1</v>
          </cell>
          <cell r="E4181" t="str">
            <v>M</v>
          </cell>
          <cell r="F4181">
            <v>605</v>
          </cell>
        </row>
        <row r="4182">
          <cell r="A4182">
            <v>6052715</v>
          </cell>
          <cell r="B4182" t="str">
            <v>Víko s otočnými západkami...DRL/400DD</v>
          </cell>
          <cell r="C4182">
            <v>717</v>
          </cell>
          <cell r="D4182">
            <v>1</v>
          </cell>
          <cell r="E4182" t="str">
            <v>M</v>
          </cell>
          <cell r="F4182">
            <v>717</v>
          </cell>
        </row>
        <row r="4183">
          <cell r="A4183">
            <v>6052718</v>
          </cell>
          <cell r="B4183" t="str">
            <v>Víko s otočnými západkami...DRL/500DD</v>
          </cell>
          <cell r="C4183">
            <v>963</v>
          </cell>
          <cell r="D4183">
            <v>1</v>
          </cell>
          <cell r="E4183" t="str">
            <v>M</v>
          </cell>
          <cell r="F4183">
            <v>963</v>
          </cell>
        </row>
        <row r="4184">
          <cell r="A4184">
            <v>6052721</v>
          </cell>
          <cell r="B4184" t="str">
            <v>Víko s otočnými západkami...DRL/550DD</v>
          </cell>
          <cell r="C4184">
            <v>1013</v>
          </cell>
          <cell r="D4184">
            <v>1</v>
          </cell>
          <cell r="E4184" t="str">
            <v>M</v>
          </cell>
          <cell r="F4184">
            <v>1013</v>
          </cell>
        </row>
        <row r="4185">
          <cell r="A4185">
            <v>6052724</v>
          </cell>
          <cell r="B4185" t="str">
            <v>Víko s otočnými západkami...DRL/600DD</v>
          </cell>
          <cell r="C4185">
            <v>1131</v>
          </cell>
          <cell r="D4185">
            <v>1</v>
          </cell>
          <cell r="E4185" t="str">
            <v>M</v>
          </cell>
          <cell r="F4185">
            <v>1131</v>
          </cell>
        </row>
        <row r="4186">
          <cell r="A4186">
            <v>6052750</v>
          </cell>
          <cell r="B4186" t="str">
            <v>Víko s otočnými západkami...DRL BKS10</v>
          </cell>
          <cell r="C4186">
            <v>1391</v>
          </cell>
          <cell r="D4186">
            <v>1</v>
          </cell>
          <cell r="E4186" t="str">
            <v>M</v>
          </cell>
          <cell r="F4186">
            <v>1391</v>
          </cell>
        </row>
        <row r="4187">
          <cell r="A4187">
            <v>6052752</v>
          </cell>
          <cell r="B4187" t="str">
            <v>Víko s otočnými západkami...DRL BKS20</v>
          </cell>
          <cell r="C4187">
            <v>2127</v>
          </cell>
          <cell r="D4187">
            <v>1</v>
          </cell>
          <cell r="E4187" t="str">
            <v>M</v>
          </cell>
          <cell r="F4187">
            <v>2127</v>
          </cell>
        </row>
        <row r="4188">
          <cell r="A4188">
            <v>6052755</v>
          </cell>
          <cell r="B4188" t="str">
            <v>Víko s otočnými západkami...DRL BKS30</v>
          </cell>
          <cell r="C4188">
            <v>2579</v>
          </cell>
          <cell r="D4188">
            <v>1</v>
          </cell>
          <cell r="E4188" t="str">
            <v>M</v>
          </cell>
          <cell r="F4188">
            <v>2579</v>
          </cell>
        </row>
        <row r="4189">
          <cell r="A4189">
            <v>6052757</v>
          </cell>
          <cell r="B4189" t="str">
            <v>Víko s otočnými západkami...DRL BKS40</v>
          </cell>
          <cell r="C4189">
            <v>3477</v>
          </cell>
          <cell r="D4189">
            <v>1</v>
          </cell>
          <cell r="E4189" t="str">
            <v>M</v>
          </cell>
          <cell r="F4189">
            <v>3477</v>
          </cell>
        </row>
        <row r="4190">
          <cell r="A4190">
            <v>6052759</v>
          </cell>
          <cell r="B4190" t="str">
            <v>Víko s otočnými západkami...DRL BKS50</v>
          </cell>
          <cell r="C4190">
            <v>4425</v>
          </cell>
          <cell r="D4190">
            <v>1</v>
          </cell>
          <cell r="E4190" t="str">
            <v>M</v>
          </cell>
          <cell r="F4190">
            <v>4425</v>
          </cell>
        </row>
        <row r="4191">
          <cell r="A4191">
            <v>6052763</v>
          </cell>
          <cell r="B4191" t="str">
            <v>Víko s otočnými západkami...DRL BKS60</v>
          </cell>
          <cell r="C4191">
            <v>4983</v>
          </cell>
          <cell r="D4191">
            <v>1</v>
          </cell>
          <cell r="E4191" t="str">
            <v>M</v>
          </cell>
          <cell r="F4191">
            <v>4983</v>
          </cell>
        </row>
        <row r="4192">
          <cell r="A4192">
            <v>6052821</v>
          </cell>
          <cell r="B4192" t="str">
            <v>Víko neděrované...DRLU 50VA</v>
          </cell>
          <cell r="C4192">
            <v>435</v>
          </cell>
          <cell r="D4192">
            <v>1</v>
          </cell>
          <cell r="E4192" t="str">
            <v>M</v>
          </cell>
          <cell r="F4192">
            <v>435</v>
          </cell>
        </row>
        <row r="4193">
          <cell r="A4193">
            <v>6052824</v>
          </cell>
          <cell r="B4193" t="str">
            <v>Víko neděrované...DRLU100VA</v>
          </cell>
          <cell r="C4193">
            <v>726</v>
          </cell>
          <cell r="D4193">
            <v>1</v>
          </cell>
          <cell r="E4193" t="str">
            <v>M</v>
          </cell>
          <cell r="F4193">
            <v>726</v>
          </cell>
        </row>
        <row r="4194">
          <cell r="A4194">
            <v>6052828</v>
          </cell>
          <cell r="B4194" t="str">
            <v>Víko neděrované...DRLU150VA</v>
          </cell>
          <cell r="C4194">
            <v>1012</v>
          </cell>
          <cell r="D4194">
            <v>1</v>
          </cell>
          <cell r="E4194" t="str">
            <v>M</v>
          </cell>
          <cell r="F4194">
            <v>1012</v>
          </cell>
        </row>
        <row r="4195">
          <cell r="A4195">
            <v>6052831</v>
          </cell>
          <cell r="B4195" t="str">
            <v>Víko neděrované...DRLU200VA</v>
          </cell>
          <cell r="C4195">
            <v>1291</v>
          </cell>
          <cell r="D4195">
            <v>1</v>
          </cell>
          <cell r="E4195" t="str">
            <v>M</v>
          </cell>
          <cell r="F4195">
            <v>1291</v>
          </cell>
        </row>
        <row r="4196">
          <cell r="A4196">
            <v>6052834</v>
          </cell>
          <cell r="B4196" t="str">
            <v>Víko neděrované...DRLU300VA</v>
          </cell>
          <cell r="C4196">
            <v>1486</v>
          </cell>
          <cell r="D4196">
            <v>1</v>
          </cell>
          <cell r="E4196" t="str">
            <v>M</v>
          </cell>
          <cell r="F4196">
            <v>1486</v>
          </cell>
        </row>
        <row r="4197">
          <cell r="A4197">
            <v>6052837</v>
          </cell>
          <cell r="B4197" t="str">
            <v>Víko neděrované...DRLU400VA</v>
          </cell>
          <cell r="C4197">
            <v>1968</v>
          </cell>
          <cell r="D4197">
            <v>1</v>
          </cell>
          <cell r="E4197" t="str">
            <v>M</v>
          </cell>
          <cell r="F4197">
            <v>1968</v>
          </cell>
        </row>
        <row r="4198">
          <cell r="A4198">
            <v>6052841</v>
          </cell>
          <cell r="B4198" t="str">
            <v>Víko neděrované...DRLU500VA</v>
          </cell>
          <cell r="C4198">
            <v>3195</v>
          </cell>
          <cell r="D4198">
            <v>1</v>
          </cell>
          <cell r="E4198" t="str">
            <v>M</v>
          </cell>
          <cell r="F4198">
            <v>3195</v>
          </cell>
        </row>
        <row r="4199">
          <cell r="A4199">
            <v>6052844</v>
          </cell>
          <cell r="B4199" t="str">
            <v>Víko neděrované...DRLU600VA</v>
          </cell>
          <cell r="C4199">
            <v>3050</v>
          </cell>
          <cell r="D4199">
            <v>1</v>
          </cell>
          <cell r="E4199" t="str">
            <v>M</v>
          </cell>
          <cell r="F4199">
            <v>3050</v>
          </cell>
        </row>
        <row r="4200">
          <cell r="A4200">
            <v>6052878</v>
          </cell>
          <cell r="B4200" t="str">
            <v>Víko s otočnými západkami...DRL/100VA</v>
          </cell>
          <cell r="C4200">
            <v>856</v>
          </cell>
          <cell r="D4200">
            <v>1</v>
          </cell>
          <cell r="E4200" t="str">
            <v>M</v>
          </cell>
          <cell r="F4200">
            <v>856</v>
          </cell>
        </row>
        <row r="4201">
          <cell r="A4201">
            <v>6052894</v>
          </cell>
          <cell r="B4201" t="str">
            <v>Víko s otočnými západkami...DRL/200VA</v>
          </cell>
          <cell r="C4201">
            <v>1549</v>
          </cell>
          <cell r="D4201">
            <v>1</v>
          </cell>
          <cell r="E4201" t="str">
            <v>M</v>
          </cell>
          <cell r="F4201">
            <v>1549</v>
          </cell>
        </row>
        <row r="4202">
          <cell r="A4202">
            <v>6052908</v>
          </cell>
          <cell r="B4202" t="str">
            <v>Víko s otočnými západkami...DRL/300VA</v>
          </cell>
          <cell r="C4202">
            <v>1846</v>
          </cell>
          <cell r="D4202">
            <v>1</v>
          </cell>
          <cell r="E4202" t="str">
            <v>M</v>
          </cell>
          <cell r="F4202">
            <v>1846</v>
          </cell>
        </row>
        <row r="4203">
          <cell r="A4203">
            <v>6052932</v>
          </cell>
          <cell r="B4203" t="str">
            <v>Víko s otočnými západkami...DRL/400VA</v>
          </cell>
          <cell r="C4203">
            <v>2502</v>
          </cell>
          <cell r="D4203">
            <v>1</v>
          </cell>
          <cell r="E4203" t="str">
            <v>M</v>
          </cell>
          <cell r="F4203">
            <v>2502</v>
          </cell>
        </row>
        <row r="4204">
          <cell r="A4204">
            <v>6052959</v>
          </cell>
          <cell r="B4204" t="str">
            <v>Víko s otočnými západkami...DRL/500VA</v>
          </cell>
          <cell r="C4204">
            <v>2812</v>
          </cell>
          <cell r="D4204">
            <v>1</v>
          </cell>
          <cell r="E4204" t="str">
            <v>M</v>
          </cell>
          <cell r="F4204">
            <v>2812</v>
          </cell>
        </row>
        <row r="4205">
          <cell r="A4205">
            <v>6052975</v>
          </cell>
          <cell r="B4205" t="str">
            <v>Víko s otočnými západkami...DRL/600VA</v>
          </cell>
          <cell r="C4205">
            <v>3203</v>
          </cell>
          <cell r="D4205">
            <v>1</v>
          </cell>
          <cell r="E4205" t="str">
            <v>M</v>
          </cell>
          <cell r="F4205">
            <v>3203</v>
          </cell>
        </row>
        <row r="4206">
          <cell r="A4206">
            <v>6052991</v>
          </cell>
          <cell r="B4206" t="str">
            <v>Víko neděrované...DRLU/100V</v>
          </cell>
          <cell r="C4206">
            <v>833</v>
          </cell>
          <cell r="D4206">
            <v>1</v>
          </cell>
          <cell r="E4206" t="str">
            <v>M</v>
          </cell>
          <cell r="F4206">
            <v>833</v>
          </cell>
        </row>
        <row r="4207">
          <cell r="A4207">
            <v>6052993</v>
          </cell>
          <cell r="B4207" t="str">
            <v>Víko neděrované...DRLU/200V</v>
          </cell>
          <cell r="C4207">
            <v>1674</v>
          </cell>
          <cell r="D4207">
            <v>1</v>
          </cell>
          <cell r="E4207" t="str">
            <v>M</v>
          </cell>
          <cell r="F4207">
            <v>1674</v>
          </cell>
        </row>
        <row r="4208">
          <cell r="A4208">
            <v>6052994</v>
          </cell>
          <cell r="B4208" t="str">
            <v>Víko neděrované...DRLU/300V</v>
          </cell>
          <cell r="C4208">
            <v>2362</v>
          </cell>
          <cell r="D4208">
            <v>1</v>
          </cell>
          <cell r="E4208" t="str">
            <v>M</v>
          </cell>
          <cell r="F4208">
            <v>2362</v>
          </cell>
        </row>
        <row r="4209">
          <cell r="A4209">
            <v>6052995</v>
          </cell>
          <cell r="B4209" t="str">
            <v>Víko neděrované...DRLU/400V</v>
          </cell>
          <cell r="C4209">
            <v>3056</v>
          </cell>
          <cell r="D4209">
            <v>1</v>
          </cell>
          <cell r="E4209" t="str">
            <v>M</v>
          </cell>
          <cell r="F4209">
            <v>3056</v>
          </cell>
        </row>
        <row r="4210">
          <cell r="A4210">
            <v>6052998</v>
          </cell>
          <cell r="B4210" t="str">
            <v>Víko neděrované...DRLU/600V</v>
          </cell>
          <cell r="C4210">
            <v>5901</v>
          </cell>
          <cell r="D4210">
            <v>1</v>
          </cell>
          <cell r="E4210" t="str">
            <v>M</v>
          </cell>
          <cell r="F4210">
            <v>5901</v>
          </cell>
        </row>
        <row r="4211">
          <cell r="A4211">
            <v>6053041</v>
          </cell>
          <cell r="B4211" t="str">
            <v>Kabelový žlab MKS...MKS 305FT</v>
          </cell>
          <cell r="C4211">
            <v>216</v>
          </cell>
          <cell r="D4211">
            <v>1</v>
          </cell>
          <cell r="E4211" t="str">
            <v>M</v>
          </cell>
          <cell r="F4211">
            <v>216</v>
          </cell>
        </row>
        <row r="4212">
          <cell r="A4212">
            <v>6053106</v>
          </cell>
          <cell r="B4212" t="str">
            <v>Kabelový žlab MKS...MKS 310FT</v>
          </cell>
          <cell r="C4212">
            <v>273</v>
          </cell>
          <cell r="D4212">
            <v>1</v>
          </cell>
          <cell r="E4212" t="str">
            <v>M</v>
          </cell>
          <cell r="F4212">
            <v>273</v>
          </cell>
        </row>
        <row r="4213">
          <cell r="A4213">
            <v>6053165</v>
          </cell>
          <cell r="B4213" t="str">
            <v>Kabelový žlab MKS...MKS 315FT</v>
          </cell>
          <cell r="C4213">
            <v>376</v>
          </cell>
          <cell r="D4213">
            <v>1</v>
          </cell>
          <cell r="E4213" t="str">
            <v>M</v>
          </cell>
          <cell r="F4213">
            <v>376</v>
          </cell>
        </row>
        <row r="4214">
          <cell r="A4214">
            <v>6053203</v>
          </cell>
          <cell r="B4214" t="str">
            <v>Kabelový žlab MKS...MKS 320FT</v>
          </cell>
          <cell r="C4214">
            <v>432</v>
          </cell>
          <cell r="D4214">
            <v>1</v>
          </cell>
          <cell r="E4214" t="str">
            <v>M</v>
          </cell>
          <cell r="F4214">
            <v>432</v>
          </cell>
        </row>
        <row r="4215">
          <cell r="A4215">
            <v>6053300</v>
          </cell>
          <cell r="B4215" t="str">
            <v>Kabelový žlab MKS...MKS 330FT</v>
          </cell>
          <cell r="C4215">
            <v>694</v>
          </cell>
          <cell r="D4215">
            <v>1</v>
          </cell>
          <cell r="E4215" t="str">
            <v>M</v>
          </cell>
          <cell r="F4215">
            <v>694</v>
          </cell>
        </row>
        <row r="4216">
          <cell r="A4216">
            <v>6053513</v>
          </cell>
          <cell r="B4216" t="str">
            <v>Kabelový žlab MKS...MKS 305FS</v>
          </cell>
          <cell r="C4216">
            <v>224</v>
          </cell>
          <cell r="D4216">
            <v>1</v>
          </cell>
          <cell r="E4216" t="str">
            <v>M</v>
          </cell>
          <cell r="F4216">
            <v>224</v>
          </cell>
        </row>
        <row r="4217">
          <cell r="A4217">
            <v>6053548</v>
          </cell>
          <cell r="B4217" t="str">
            <v>Kabelový žlab MKS...MKS 310FS</v>
          </cell>
          <cell r="C4217">
            <v>246</v>
          </cell>
          <cell r="D4217">
            <v>1</v>
          </cell>
          <cell r="E4217" t="str">
            <v>M</v>
          </cell>
          <cell r="F4217">
            <v>246</v>
          </cell>
        </row>
        <row r="4218">
          <cell r="A4218">
            <v>6053599</v>
          </cell>
          <cell r="B4218" t="str">
            <v>Kabelový žlab MKS...MKS 320FS</v>
          </cell>
          <cell r="C4218">
            <v>330</v>
          </cell>
          <cell r="D4218">
            <v>1</v>
          </cell>
          <cell r="E4218" t="str">
            <v>M</v>
          </cell>
          <cell r="F4218">
            <v>330</v>
          </cell>
        </row>
        <row r="4219">
          <cell r="A4219">
            <v>6053637</v>
          </cell>
          <cell r="B4219" t="str">
            <v>Kabelový žlab MKS...MKS 330FS</v>
          </cell>
          <cell r="C4219">
            <v>427</v>
          </cell>
          <cell r="D4219">
            <v>1</v>
          </cell>
          <cell r="E4219" t="str">
            <v>M</v>
          </cell>
          <cell r="F4219">
            <v>427</v>
          </cell>
        </row>
        <row r="4220">
          <cell r="A4220">
            <v>6054900</v>
          </cell>
          <cell r="B4220" t="str">
            <v>Kabelový žlab MKS...MKS610 6M</v>
          </cell>
          <cell r="C4220">
            <v>315</v>
          </cell>
          <cell r="D4220">
            <v>1</v>
          </cell>
          <cell r="E4220" t="str">
            <v>M</v>
          </cell>
          <cell r="F4220">
            <v>315</v>
          </cell>
        </row>
        <row r="4221">
          <cell r="A4221">
            <v>6054919</v>
          </cell>
          <cell r="B4221" t="str">
            <v>Kabelový žlab MKS...MKS620 6M</v>
          </cell>
          <cell r="C4221">
            <v>423</v>
          </cell>
          <cell r="D4221">
            <v>1</v>
          </cell>
          <cell r="E4221" t="str">
            <v>M</v>
          </cell>
          <cell r="F4221">
            <v>423</v>
          </cell>
        </row>
        <row r="4222">
          <cell r="A4222">
            <v>6055052</v>
          </cell>
          <cell r="B4222" t="str">
            <v>Kabelový žlab MKS...MKS 605FS</v>
          </cell>
          <cell r="C4222">
            <v>254</v>
          </cell>
          <cell r="D4222">
            <v>1</v>
          </cell>
          <cell r="E4222" t="str">
            <v>M</v>
          </cell>
          <cell r="F4222">
            <v>254</v>
          </cell>
        </row>
        <row r="4223">
          <cell r="A4223">
            <v>6055109</v>
          </cell>
          <cell r="B4223" t="str">
            <v>Kabelový žlab MKS...MKS 610FS</v>
          </cell>
          <cell r="C4223">
            <v>257</v>
          </cell>
          <cell r="D4223">
            <v>1</v>
          </cell>
          <cell r="E4223" t="str">
            <v>M</v>
          </cell>
          <cell r="F4223">
            <v>257</v>
          </cell>
        </row>
        <row r="4224">
          <cell r="A4224">
            <v>6055141</v>
          </cell>
          <cell r="B4224" t="str">
            <v>Kabelový žlab MKS...MKS 615FS</v>
          </cell>
          <cell r="C4224">
            <v>327</v>
          </cell>
          <cell r="D4224">
            <v>1</v>
          </cell>
          <cell r="E4224" t="str">
            <v>M</v>
          </cell>
          <cell r="F4224">
            <v>327</v>
          </cell>
        </row>
        <row r="4225">
          <cell r="A4225">
            <v>6055206</v>
          </cell>
          <cell r="B4225" t="str">
            <v>Kabelový žlab MKS...MKS 620FS</v>
          </cell>
          <cell r="C4225">
            <v>346</v>
          </cell>
          <cell r="D4225">
            <v>1</v>
          </cell>
          <cell r="E4225" t="str">
            <v>M</v>
          </cell>
          <cell r="F4225">
            <v>346</v>
          </cell>
        </row>
        <row r="4226">
          <cell r="A4226">
            <v>6055303</v>
          </cell>
          <cell r="B4226" t="str">
            <v>Kabelový žlab MKS...MKS 630FS</v>
          </cell>
          <cell r="C4226">
            <v>434</v>
          </cell>
          <cell r="D4226">
            <v>1</v>
          </cell>
          <cell r="E4226" t="str">
            <v>M</v>
          </cell>
          <cell r="F4226">
            <v>434</v>
          </cell>
        </row>
        <row r="4227">
          <cell r="A4227">
            <v>6055400</v>
          </cell>
          <cell r="B4227" t="str">
            <v>Kabelový žlab MKS...MKS 640FS</v>
          </cell>
          <cell r="C4227">
            <v>555</v>
          </cell>
          <cell r="D4227">
            <v>1</v>
          </cell>
          <cell r="E4227" t="str">
            <v>M</v>
          </cell>
          <cell r="F4227">
            <v>555</v>
          </cell>
        </row>
        <row r="4228">
          <cell r="A4228">
            <v>6055508</v>
          </cell>
          <cell r="B4228" t="str">
            <v>Kabelový žlab MKS...MKS 650FS</v>
          </cell>
          <cell r="C4228">
            <v>642</v>
          </cell>
          <cell r="D4228">
            <v>1</v>
          </cell>
          <cell r="E4228" t="str">
            <v>M</v>
          </cell>
          <cell r="F4228">
            <v>642</v>
          </cell>
        </row>
        <row r="4229">
          <cell r="A4229">
            <v>6055516</v>
          </cell>
          <cell r="B4229" t="str">
            <v>Kabelový žlab MKS...MKS 605FT</v>
          </cell>
          <cell r="C4229">
            <v>296</v>
          </cell>
          <cell r="D4229">
            <v>1</v>
          </cell>
          <cell r="E4229" t="str">
            <v>M</v>
          </cell>
          <cell r="F4229">
            <v>296</v>
          </cell>
        </row>
        <row r="4230">
          <cell r="A4230">
            <v>6055524</v>
          </cell>
          <cell r="B4230" t="str">
            <v>Kabelový žlab MKS...MKS 660FS</v>
          </cell>
          <cell r="C4230">
            <v>768</v>
          </cell>
          <cell r="D4230">
            <v>1</v>
          </cell>
          <cell r="E4230" t="str">
            <v>M</v>
          </cell>
          <cell r="F4230">
            <v>768</v>
          </cell>
        </row>
        <row r="4231">
          <cell r="A4231">
            <v>6055532</v>
          </cell>
          <cell r="B4231" t="str">
            <v>Kabelový žlab MKS...MKS 610FT</v>
          </cell>
          <cell r="C4231">
            <v>308</v>
          </cell>
          <cell r="D4231">
            <v>1</v>
          </cell>
          <cell r="E4231" t="str">
            <v>M</v>
          </cell>
          <cell r="F4231">
            <v>308</v>
          </cell>
        </row>
        <row r="4232">
          <cell r="A4232">
            <v>6055559</v>
          </cell>
          <cell r="B4232" t="str">
            <v>Kabelový žlab MKS...MKS 615FT</v>
          </cell>
          <cell r="C4232">
            <v>445</v>
          </cell>
          <cell r="D4232">
            <v>1</v>
          </cell>
          <cell r="E4232" t="str">
            <v>M</v>
          </cell>
          <cell r="F4232">
            <v>445</v>
          </cell>
        </row>
        <row r="4233">
          <cell r="A4233">
            <v>6055575</v>
          </cell>
          <cell r="B4233" t="str">
            <v>Kabelový žlab MKS...MKS 620FT</v>
          </cell>
          <cell r="C4233">
            <v>469</v>
          </cell>
          <cell r="D4233">
            <v>1</v>
          </cell>
          <cell r="E4233" t="str">
            <v>M</v>
          </cell>
          <cell r="F4233">
            <v>469</v>
          </cell>
        </row>
        <row r="4234">
          <cell r="A4234">
            <v>6055613</v>
          </cell>
          <cell r="B4234" t="str">
            <v>Kabelový žlab MKS...MKS 630FT</v>
          </cell>
          <cell r="C4234">
            <v>683</v>
          </cell>
          <cell r="D4234">
            <v>1</v>
          </cell>
          <cell r="E4234" t="str">
            <v>M</v>
          </cell>
          <cell r="F4234">
            <v>683</v>
          </cell>
        </row>
        <row r="4235">
          <cell r="A4235">
            <v>6055664</v>
          </cell>
          <cell r="B4235" t="str">
            <v>Kabelový žlab MKS...MKS 640FT</v>
          </cell>
          <cell r="C4235">
            <v>840</v>
          </cell>
          <cell r="D4235">
            <v>1</v>
          </cell>
          <cell r="E4235" t="str">
            <v>M</v>
          </cell>
          <cell r="F4235">
            <v>840</v>
          </cell>
        </row>
        <row r="4236">
          <cell r="A4236">
            <v>6055699</v>
          </cell>
          <cell r="B4236" t="str">
            <v>Kabelový žlab MKS...MKS 650FT</v>
          </cell>
          <cell r="C4236">
            <v>858</v>
          </cell>
          <cell r="D4236">
            <v>1</v>
          </cell>
          <cell r="E4236" t="str">
            <v>M</v>
          </cell>
          <cell r="F4236">
            <v>858</v>
          </cell>
        </row>
        <row r="4237">
          <cell r="A4237">
            <v>6055710</v>
          </cell>
          <cell r="B4237" t="str">
            <v>Kabelový žlab MKS...MKS 660FT</v>
          </cell>
          <cell r="C4237">
            <v>1031</v>
          </cell>
          <cell r="D4237">
            <v>1</v>
          </cell>
          <cell r="E4237" t="str">
            <v>M</v>
          </cell>
          <cell r="F4237">
            <v>1031</v>
          </cell>
        </row>
        <row r="4238">
          <cell r="A4238">
            <v>6055810</v>
          </cell>
          <cell r="B4238" t="str">
            <v>Žlab-nosník svítidel...LTR 60X75</v>
          </cell>
          <cell r="C4238">
            <v>197</v>
          </cell>
          <cell r="D4238">
            <v>1</v>
          </cell>
          <cell r="E4238" t="str">
            <v>M</v>
          </cell>
          <cell r="F4238">
            <v>197</v>
          </cell>
        </row>
        <row r="4239">
          <cell r="A4239">
            <v>6055812</v>
          </cell>
          <cell r="B4239" t="str">
            <v>Žlab-nosník svítidel...LTR 60X75</v>
          </cell>
          <cell r="C4239">
            <v>197</v>
          </cell>
          <cell r="D4239">
            <v>1</v>
          </cell>
          <cell r="E4239" t="str">
            <v>M</v>
          </cell>
          <cell r="F4239">
            <v>197</v>
          </cell>
        </row>
        <row r="4240">
          <cell r="A4240">
            <v>6055820</v>
          </cell>
          <cell r="B4240" t="str">
            <v>Žlab-nosník svítidel...LTR</v>
          </cell>
          <cell r="C4240">
            <v>306</v>
          </cell>
          <cell r="D4240">
            <v>1</v>
          </cell>
          <cell r="E4240" t="str">
            <v>M</v>
          </cell>
          <cell r="F4240">
            <v>306</v>
          </cell>
        </row>
        <row r="4241">
          <cell r="A4241">
            <v>6055885</v>
          </cell>
          <cell r="B4241" t="str">
            <v>Kabelový žlab RKS...RKS 605/S</v>
          </cell>
          <cell r="C4241">
            <v>195</v>
          </cell>
          <cell r="D4241">
            <v>1</v>
          </cell>
          <cell r="E4241" t="str">
            <v>M</v>
          </cell>
          <cell r="F4241">
            <v>195</v>
          </cell>
        </row>
        <row r="4242">
          <cell r="A4242">
            <v>6055893</v>
          </cell>
          <cell r="B4242" t="str">
            <v>Kabelový žlab RKS...30950H607</v>
          </cell>
          <cell r="C4242">
            <v>213</v>
          </cell>
          <cell r="D4242">
            <v>1</v>
          </cell>
          <cell r="E4242" t="str">
            <v>M</v>
          </cell>
          <cell r="F4242">
            <v>213</v>
          </cell>
        </row>
        <row r="4243">
          <cell r="A4243">
            <v>6056016</v>
          </cell>
          <cell r="B4243" t="str">
            <v>Kabelový žlab MKS...MKS 610VA</v>
          </cell>
          <cell r="C4243">
            <v>1458</v>
          </cell>
          <cell r="D4243">
            <v>1</v>
          </cell>
          <cell r="E4243" t="str">
            <v>M</v>
          </cell>
          <cell r="F4243">
            <v>1458</v>
          </cell>
        </row>
        <row r="4244">
          <cell r="A4244">
            <v>6056024</v>
          </cell>
          <cell r="B4244" t="str">
            <v>Kabelový žlab MKS...MKS 620VA</v>
          </cell>
          <cell r="C4244">
            <v>2024</v>
          </cell>
          <cell r="D4244">
            <v>1</v>
          </cell>
          <cell r="E4244" t="str">
            <v>M</v>
          </cell>
          <cell r="F4244">
            <v>2024</v>
          </cell>
        </row>
        <row r="4245">
          <cell r="A4245">
            <v>6056040</v>
          </cell>
          <cell r="B4245" t="str">
            <v>Kabelový žlab MKS...MKS 630VA</v>
          </cell>
          <cell r="C4245">
            <v>2474</v>
          </cell>
          <cell r="D4245">
            <v>1</v>
          </cell>
          <cell r="E4245" t="str">
            <v>M</v>
          </cell>
          <cell r="F4245">
            <v>2474</v>
          </cell>
        </row>
        <row r="4246">
          <cell r="A4246">
            <v>6056059</v>
          </cell>
          <cell r="B4246" t="str">
            <v>Kabelový žlab MKS...MKS 640VA</v>
          </cell>
          <cell r="C4246">
            <v>2935</v>
          </cell>
          <cell r="D4246">
            <v>1</v>
          </cell>
          <cell r="E4246" t="str">
            <v>M</v>
          </cell>
          <cell r="F4246">
            <v>2935</v>
          </cell>
        </row>
        <row r="4247">
          <cell r="A4247">
            <v>6056075</v>
          </cell>
          <cell r="B4247" t="str">
            <v>Kabelový žlab MKS...MKS 650VA</v>
          </cell>
          <cell r="C4247">
            <v>3104</v>
          </cell>
          <cell r="D4247">
            <v>1</v>
          </cell>
          <cell r="E4247" t="str">
            <v>M</v>
          </cell>
          <cell r="F4247">
            <v>3104</v>
          </cell>
        </row>
        <row r="4248">
          <cell r="A4248">
            <v>6056083</v>
          </cell>
          <cell r="B4248" t="str">
            <v>Kabelový žlab MKS...MKS 660VA</v>
          </cell>
          <cell r="C4248">
            <v>4098</v>
          </cell>
          <cell r="D4248">
            <v>1</v>
          </cell>
          <cell r="E4248" t="str">
            <v>M</v>
          </cell>
          <cell r="F4248">
            <v>4098</v>
          </cell>
        </row>
        <row r="4249">
          <cell r="A4249">
            <v>6056105</v>
          </cell>
          <cell r="B4249" t="str">
            <v>Kabelový žlab SKS...SKS 610FS</v>
          </cell>
          <cell r="C4249">
            <v>354</v>
          </cell>
          <cell r="D4249">
            <v>1</v>
          </cell>
          <cell r="E4249" t="str">
            <v>M</v>
          </cell>
          <cell r="F4249">
            <v>354</v>
          </cell>
        </row>
        <row r="4250">
          <cell r="A4250">
            <v>6056148</v>
          </cell>
          <cell r="B4250" t="str">
            <v>Kabelový žlab EKS...EKS 610FS</v>
          </cell>
          <cell r="C4250">
            <v>708</v>
          </cell>
          <cell r="D4250">
            <v>1</v>
          </cell>
          <cell r="E4250" t="str">
            <v>M</v>
          </cell>
          <cell r="F4250">
            <v>708</v>
          </cell>
        </row>
        <row r="4251">
          <cell r="A4251">
            <v>6056156</v>
          </cell>
          <cell r="B4251" t="str">
            <v>Kabelový žlab SKS...SKS 615FS</v>
          </cell>
          <cell r="C4251">
            <v>456</v>
          </cell>
          <cell r="D4251">
            <v>1</v>
          </cell>
          <cell r="E4251" t="str">
            <v>M</v>
          </cell>
          <cell r="F4251">
            <v>456</v>
          </cell>
        </row>
        <row r="4252">
          <cell r="A4252">
            <v>6056202</v>
          </cell>
          <cell r="B4252" t="str">
            <v>Kabelový žlab SKS...SKS 620FS</v>
          </cell>
          <cell r="C4252">
            <v>480</v>
          </cell>
          <cell r="D4252">
            <v>1</v>
          </cell>
          <cell r="E4252" t="str">
            <v>M</v>
          </cell>
          <cell r="F4252">
            <v>480</v>
          </cell>
        </row>
        <row r="4253">
          <cell r="A4253">
            <v>6056229</v>
          </cell>
          <cell r="B4253" t="str">
            <v>Kabelový žlab EKS...EKS 620FS</v>
          </cell>
          <cell r="C4253">
            <v>628</v>
          </cell>
          <cell r="D4253">
            <v>1</v>
          </cell>
          <cell r="E4253" t="str">
            <v>M</v>
          </cell>
          <cell r="F4253">
            <v>628</v>
          </cell>
        </row>
        <row r="4254">
          <cell r="A4254">
            <v>6056296</v>
          </cell>
          <cell r="B4254" t="str">
            <v>Kabelový žlab SKS...SKS 630FS</v>
          </cell>
          <cell r="C4254">
            <v>606</v>
          </cell>
          <cell r="D4254">
            <v>1</v>
          </cell>
          <cell r="E4254" t="str">
            <v>M</v>
          </cell>
          <cell r="F4254">
            <v>606</v>
          </cell>
        </row>
        <row r="4255">
          <cell r="A4255">
            <v>6056326</v>
          </cell>
          <cell r="B4255" t="str">
            <v>Kabelový žlab EKS...EKS 630FS</v>
          </cell>
          <cell r="C4255">
            <v>1024</v>
          </cell>
          <cell r="D4255">
            <v>1</v>
          </cell>
          <cell r="E4255" t="str">
            <v>M</v>
          </cell>
          <cell r="F4255">
            <v>1024</v>
          </cell>
        </row>
        <row r="4256">
          <cell r="A4256">
            <v>6056407</v>
          </cell>
          <cell r="B4256" t="str">
            <v>Kabelový žlab SKS...SKS 640FS</v>
          </cell>
          <cell r="C4256">
            <v>749</v>
          </cell>
          <cell r="D4256">
            <v>1</v>
          </cell>
          <cell r="E4256" t="str">
            <v>M</v>
          </cell>
          <cell r="F4256">
            <v>749</v>
          </cell>
        </row>
        <row r="4257">
          <cell r="A4257">
            <v>6056423</v>
          </cell>
          <cell r="B4257" t="str">
            <v>Kabelový žlab EKS...EKS 640FS</v>
          </cell>
          <cell r="C4257">
            <v>1015</v>
          </cell>
          <cell r="D4257">
            <v>1</v>
          </cell>
          <cell r="E4257" t="str">
            <v>M</v>
          </cell>
          <cell r="F4257">
            <v>1015</v>
          </cell>
        </row>
        <row r="4258">
          <cell r="A4258">
            <v>6056504</v>
          </cell>
          <cell r="B4258" t="str">
            <v>Kabelový žlab SKS...SKS 650FS</v>
          </cell>
          <cell r="C4258">
            <v>882</v>
          </cell>
          <cell r="D4258">
            <v>1</v>
          </cell>
          <cell r="E4258" t="str">
            <v>M</v>
          </cell>
          <cell r="F4258">
            <v>882</v>
          </cell>
        </row>
        <row r="4259">
          <cell r="A4259">
            <v>6056520</v>
          </cell>
          <cell r="B4259" t="str">
            <v>Kabelový žlab EKS...EKS 650FS</v>
          </cell>
          <cell r="C4259">
            <v>1256</v>
          </cell>
          <cell r="D4259">
            <v>1</v>
          </cell>
          <cell r="E4259" t="str">
            <v>M</v>
          </cell>
          <cell r="F4259">
            <v>1256</v>
          </cell>
        </row>
        <row r="4260">
          <cell r="A4260">
            <v>6056601</v>
          </cell>
          <cell r="B4260" t="str">
            <v>Kabelový žlab SKS...SKS 660FS</v>
          </cell>
          <cell r="C4260">
            <v>1008</v>
          </cell>
          <cell r="D4260">
            <v>1</v>
          </cell>
          <cell r="E4260" t="str">
            <v>M</v>
          </cell>
          <cell r="F4260">
            <v>1008</v>
          </cell>
        </row>
        <row r="4261">
          <cell r="A4261">
            <v>6056628</v>
          </cell>
          <cell r="B4261" t="str">
            <v>Kabelový žlab EKS...EKS 660FS</v>
          </cell>
          <cell r="C4261">
            <v>1310</v>
          </cell>
          <cell r="D4261">
            <v>1</v>
          </cell>
          <cell r="E4261" t="str">
            <v>M</v>
          </cell>
          <cell r="F4261">
            <v>1310</v>
          </cell>
        </row>
        <row r="4262">
          <cell r="A4262">
            <v>6056636</v>
          </cell>
          <cell r="B4262" t="str">
            <v>Kabelový žlab SKS...SKS 610FT</v>
          </cell>
          <cell r="C4262">
            <v>386</v>
          </cell>
          <cell r="D4262">
            <v>1</v>
          </cell>
          <cell r="E4262" t="str">
            <v>M</v>
          </cell>
          <cell r="F4262">
            <v>386</v>
          </cell>
        </row>
        <row r="4263">
          <cell r="A4263">
            <v>6056644</v>
          </cell>
          <cell r="B4263" t="str">
            <v>Kabelový žlab SKS...SKS 615FT</v>
          </cell>
          <cell r="C4263">
            <v>520</v>
          </cell>
          <cell r="D4263">
            <v>1</v>
          </cell>
          <cell r="E4263" t="str">
            <v>M</v>
          </cell>
          <cell r="F4263">
            <v>520</v>
          </cell>
        </row>
        <row r="4264">
          <cell r="A4264">
            <v>6056652</v>
          </cell>
          <cell r="B4264" t="str">
            <v>Kabelový žlab SKS...SKS 620FT</v>
          </cell>
          <cell r="C4264">
            <v>568</v>
          </cell>
          <cell r="D4264">
            <v>1</v>
          </cell>
          <cell r="E4264" t="str">
            <v>M</v>
          </cell>
          <cell r="F4264">
            <v>568</v>
          </cell>
        </row>
        <row r="4265">
          <cell r="A4265">
            <v>6056679</v>
          </cell>
          <cell r="B4265" t="str">
            <v>Kabelový žlab SKS...SKS 630FT</v>
          </cell>
          <cell r="C4265">
            <v>812</v>
          </cell>
          <cell r="D4265">
            <v>1</v>
          </cell>
          <cell r="E4265" t="str">
            <v>M</v>
          </cell>
          <cell r="F4265">
            <v>812</v>
          </cell>
        </row>
        <row r="4266">
          <cell r="A4266">
            <v>6056695</v>
          </cell>
          <cell r="B4266" t="str">
            <v>Kabelový žlab SKS...SKS 640FT</v>
          </cell>
          <cell r="C4266">
            <v>937</v>
          </cell>
          <cell r="D4266">
            <v>1</v>
          </cell>
          <cell r="E4266" t="str">
            <v>M</v>
          </cell>
          <cell r="F4266">
            <v>937</v>
          </cell>
        </row>
        <row r="4267">
          <cell r="A4267">
            <v>6056717</v>
          </cell>
          <cell r="B4267" t="str">
            <v>Kabelový žlab SKS...SKS 650FT</v>
          </cell>
          <cell r="C4267">
            <v>1104</v>
          </cell>
          <cell r="D4267">
            <v>1</v>
          </cell>
          <cell r="E4267" t="str">
            <v>M</v>
          </cell>
          <cell r="F4267">
            <v>1104</v>
          </cell>
        </row>
        <row r="4268">
          <cell r="A4268">
            <v>6056733</v>
          </cell>
          <cell r="B4268" t="str">
            <v>Kabelový žlab SKS...SKS 660FT</v>
          </cell>
          <cell r="C4268">
            <v>1186</v>
          </cell>
          <cell r="D4268">
            <v>1</v>
          </cell>
          <cell r="E4268" t="str">
            <v>M</v>
          </cell>
          <cell r="F4268">
            <v>1186</v>
          </cell>
        </row>
        <row r="4269">
          <cell r="A4269">
            <v>6056735</v>
          </cell>
          <cell r="B4269" t="str">
            <v>Kabelový žlab SKS...SKS 610VA</v>
          </cell>
          <cell r="C4269">
            <v>1625</v>
          </cell>
          <cell r="D4269">
            <v>1</v>
          </cell>
          <cell r="E4269" t="str">
            <v>M</v>
          </cell>
          <cell r="F4269">
            <v>1625</v>
          </cell>
        </row>
        <row r="4270">
          <cell r="A4270">
            <v>6056737</v>
          </cell>
          <cell r="B4270" t="str">
            <v>Kabelový žlab SKS...SKS 620VA</v>
          </cell>
          <cell r="C4270">
            <v>2262</v>
          </cell>
          <cell r="D4270">
            <v>1</v>
          </cell>
          <cell r="E4270" t="str">
            <v>M</v>
          </cell>
          <cell r="F4270">
            <v>2262</v>
          </cell>
        </row>
        <row r="4271">
          <cell r="A4271">
            <v>6056739</v>
          </cell>
          <cell r="B4271" t="str">
            <v>Kabelový žlab SKS...SKS 630VA</v>
          </cell>
          <cell r="C4271">
            <v>2823</v>
          </cell>
          <cell r="D4271">
            <v>1</v>
          </cell>
          <cell r="E4271" t="str">
            <v>M</v>
          </cell>
          <cell r="F4271">
            <v>2823</v>
          </cell>
        </row>
        <row r="4272">
          <cell r="A4272">
            <v>6056742</v>
          </cell>
          <cell r="B4272" t="str">
            <v>Kabelový žlab SKS...SKS 640VA</v>
          </cell>
          <cell r="C4272">
            <v>3467</v>
          </cell>
          <cell r="D4272">
            <v>1</v>
          </cell>
          <cell r="E4272" t="str">
            <v>M</v>
          </cell>
          <cell r="F4272">
            <v>3467</v>
          </cell>
        </row>
        <row r="4273">
          <cell r="A4273">
            <v>6056744</v>
          </cell>
          <cell r="B4273" t="str">
            <v>Kabelový žlab SKS...SKS 650VA</v>
          </cell>
          <cell r="C4273">
            <v>4034</v>
          </cell>
          <cell r="D4273">
            <v>1</v>
          </cell>
          <cell r="E4273" t="str">
            <v>M</v>
          </cell>
          <cell r="F4273">
            <v>4034</v>
          </cell>
        </row>
        <row r="4274">
          <cell r="A4274">
            <v>6056750</v>
          </cell>
          <cell r="B4274" t="str">
            <v>Kabelový žlab SKS...SKS 610V4</v>
          </cell>
          <cell r="C4274">
            <v>3196</v>
          </cell>
          <cell r="D4274">
            <v>1</v>
          </cell>
          <cell r="E4274" t="str">
            <v>M</v>
          </cell>
          <cell r="F4274">
            <v>3196</v>
          </cell>
        </row>
        <row r="4275">
          <cell r="A4275">
            <v>6056755</v>
          </cell>
          <cell r="B4275" t="str">
            <v>Kabelový žlab SKS...SKS 620V4</v>
          </cell>
          <cell r="C4275">
            <v>3155</v>
          </cell>
          <cell r="D4275">
            <v>1</v>
          </cell>
          <cell r="E4275" t="str">
            <v>M</v>
          </cell>
          <cell r="F4275">
            <v>3155</v>
          </cell>
        </row>
        <row r="4276">
          <cell r="A4276">
            <v>6056757</v>
          </cell>
          <cell r="B4276" t="str">
            <v>Kabelový žlab SKS...SKS 630V4</v>
          </cell>
          <cell r="C4276">
            <v>5208</v>
          </cell>
          <cell r="D4276">
            <v>1</v>
          </cell>
          <cell r="E4276" t="str">
            <v>M</v>
          </cell>
          <cell r="F4276">
            <v>5208</v>
          </cell>
        </row>
        <row r="4277">
          <cell r="A4277">
            <v>6056759</v>
          </cell>
          <cell r="B4277" t="str">
            <v>Kabelový žlab SKS...SKS 640V4</v>
          </cell>
          <cell r="C4277">
            <v>6542</v>
          </cell>
          <cell r="D4277">
            <v>1</v>
          </cell>
          <cell r="E4277" t="str">
            <v>M</v>
          </cell>
          <cell r="F4277">
            <v>6542</v>
          </cell>
        </row>
        <row r="4278">
          <cell r="A4278">
            <v>6056761</v>
          </cell>
          <cell r="B4278" t="str">
            <v>Kabelový žlab SKS...SKS 650V4</v>
          </cell>
          <cell r="C4278">
            <v>6993</v>
          </cell>
          <cell r="D4278">
            <v>1</v>
          </cell>
          <cell r="E4278" t="str">
            <v>M</v>
          </cell>
          <cell r="F4278">
            <v>6993</v>
          </cell>
        </row>
        <row r="4279">
          <cell r="A4279">
            <v>6056763</v>
          </cell>
          <cell r="B4279" t="str">
            <v>Kabelový žlab SKS...SKS 660V4</v>
          </cell>
          <cell r="C4279">
            <v>8793</v>
          </cell>
          <cell r="D4279">
            <v>1</v>
          </cell>
          <cell r="E4279" t="str">
            <v>M</v>
          </cell>
          <cell r="F4279">
            <v>8793</v>
          </cell>
        </row>
        <row r="4280">
          <cell r="A4280">
            <v>6056776</v>
          </cell>
          <cell r="B4280" t="str">
            <v>Kabelový žlab EKS...EKS 610FT</v>
          </cell>
          <cell r="C4280">
            <v>720</v>
          </cell>
          <cell r="D4280">
            <v>1</v>
          </cell>
          <cell r="E4280" t="str">
            <v>M</v>
          </cell>
          <cell r="F4280">
            <v>720</v>
          </cell>
        </row>
        <row r="4281">
          <cell r="A4281">
            <v>6056792</v>
          </cell>
          <cell r="B4281" t="str">
            <v>Kabelový žlab EKS...EKS 620FT</v>
          </cell>
          <cell r="C4281">
            <v>910</v>
          </cell>
          <cell r="D4281">
            <v>1</v>
          </cell>
          <cell r="E4281" t="str">
            <v>M</v>
          </cell>
          <cell r="F4281">
            <v>910</v>
          </cell>
        </row>
        <row r="4282">
          <cell r="A4282">
            <v>6056806</v>
          </cell>
          <cell r="B4282" t="str">
            <v>Kabelový žlab EKS...EKS 630FT</v>
          </cell>
          <cell r="C4282">
            <v>1178</v>
          </cell>
          <cell r="D4282">
            <v>1</v>
          </cell>
          <cell r="E4282" t="str">
            <v>M</v>
          </cell>
          <cell r="F4282">
            <v>1178</v>
          </cell>
        </row>
        <row r="4283">
          <cell r="A4283">
            <v>6056970</v>
          </cell>
          <cell r="B4283" t="str">
            <v>Kabelový žlab EKS...EKS 640FT</v>
          </cell>
          <cell r="C4283">
            <v>1335</v>
          </cell>
          <cell r="D4283">
            <v>1</v>
          </cell>
          <cell r="E4283" t="str">
            <v>M</v>
          </cell>
          <cell r="F4283">
            <v>1335</v>
          </cell>
        </row>
        <row r="4284">
          <cell r="A4284">
            <v>6056989</v>
          </cell>
          <cell r="B4284" t="str">
            <v>Kabelový žlab EKS...EKS 650FT</v>
          </cell>
          <cell r="C4284">
            <v>1503</v>
          </cell>
          <cell r="D4284">
            <v>1</v>
          </cell>
          <cell r="E4284" t="str">
            <v>M</v>
          </cell>
          <cell r="F4284">
            <v>1503</v>
          </cell>
        </row>
        <row r="4285">
          <cell r="A4285">
            <v>6056997</v>
          </cell>
          <cell r="B4285" t="str">
            <v>Kabelový žlab EKS...EKS 660FT</v>
          </cell>
          <cell r="C4285">
            <v>1710</v>
          </cell>
          <cell r="D4285">
            <v>1</v>
          </cell>
          <cell r="E4285" t="str">
            <v>M</v>
          </cell>
          <cell r="F4285">
            <v>1710</v>
          </cell>
        </row>
        <row r="4286">
          <cell r="A4286">
            <v>6057101</v>
          </cell>
          <cell r="B4286" t="str">
            <v>Kabelový žlab MKS...MKS 810FS</v>
          </cell>
          <cell r="C4286">
            <v>416</v>
          </cell>
          <cell r="D4286">
            <v>1</v>
          </cell>
          <cell r="E4286" t="str">
            <v>M</v>
          </cell>
          <cell r="F4286">
            <v>416</v>
          </cell>
        </row>
        <row r="4287">
          <cell r="A4287">
            <v>6057209</v>
          </cell>
          <cell r="B4287" t="str">
            <v>Kabelový žlab MKS...MKS 820FS</v>
          </cell>
          <cell r="C4287">
            <v>499</v>
          </cell>
          <cell r="D4287">
            <v>1</v>
          </cell>
          <cell r="E4287" t="str">
            <v>M</v>
          </cell>
          <cell r="F4287">
            <v>499</v>
          </cell>
        </row>
        <row r="4288">
          <cell r="A4288">
            <v>6057306</v>
          </cell>
          <cell r="B4288" t="str">
            <v>Kabelový žlab MKS...MKS 830FS</v>
          </cell>
          <cell r="C4288">
            <v>579</v>
          </cell>
          <cell r="D4288">
            <v>1</v>
          </cell>
          <cell r="E4288" t="str">
            <v>M</v>
          </cell>
          <cell r="F4288">
            <v>579</v>
          </cell>
        </row>
        <row r="4289">
          <cell r="A4289">
            <v>6057403</v>
          </cell>
          <cell r="B4289" t="str">
            <v>Kabelový žlab MKS...MKS 840FS</v>
          </cell>
          <cell r="C4289">
            <v>720</v>
          </cell>
          <cell r="D4289">
            <v>1</v>
          </cell>
          <cell r="E4289" t="str">
            <v>M</v>
          </cell>
          <cell r="F4289">
            <v>720</v>
          </cell>
        </row>
        <row r="4290">
          <cell r="A4290">
            <v>6057500</v>
          </cell>
          <cell r="B4290" t="str">
            <v>Kabelový žlab MKS...MKS 850FS</v>
          </cell>
          <cell r="C4290">
            <v>813</v>
          </cell>
          <cell r="D4290">
            <v>1</v>
          </cell>
          <cell r="E4290" t="str">
            <v>M</v>
          </cell>
          <cell r="F4290">
            <v>813</v>
          </cell>
        </row>
        <row r="4291">
          <cell r="A4291">
            <v>6057535</v>
          </cell>
          <cell r="B4291" t="str">
            <v>Kabelový žlab MKS...MKS 860FS</v>
          </cell>
          <cell r="C4291">
            <v>956</v>
          </cell>
          <cell r="D4291">
            <v>1</v>
          </cell>
          <cell r="E4291" t="str">
            <v>M</v>
          </cell>
          <cell r="F4291">
            <v>956</v>
          </cell>
        </row>
        <row r="4292">
          <cell r="A4292">
            <v>6057740</v>
          </cell>
          <cell r="B4292" t="str">
            <v>....MKS 810 F</v>
          </cell>
          <cell r="C4292">
            <v>401</v>
          </cell>
          <cell r="D4292">
            <v>1</v>
          </cell>
          <cell r="E4292" t="str">
            <v>M</v>
          </cell>
          <cell r="F4292">
            <v>401</v>
          </cell>
        </row>
        <row r="4293">
          <cell r="A4293">
            <v>6057742</v>
          </cell>
          <cell r="B4293" t="str">
            <v>....MKS 820 F</v>
          </cell>
          <cell r="C4293">
            <v>480</v>
          </cell>
          <cell r="D4293">
            <v>1</v>
          </cell>
          <cell r="E4293" t="str">
            <v>M</v>
          </cell>
          <cell r="F4293">
            <v>480</v>
          </cell>
        </row>
        <row r="4294">
          <cell r="A4294">
            <v>6058108</v>
          </cell>
          <cell r="B4294" t="str">
            <v>Kabelový žlab SKS...SKS 810FS</v>
          </cell>
          <cell r="C4294">
            <v>512</v>
          </cell>
          <cell r="D4294">
            <v>1</v>
          </cell>
          <cell r="E4294" t="str">
            <v>M</v>
          </cell>
          <cell r="F4294">
            <v>512</v>
          </cell>
        </row>
        <row r="4295">
          <cell r="A4295">
            <v>6058205</v>
          </cell>
          <cell r="B4295" t="str">
            <v>Kabelový žlab SKS...SKS 820FS</v>
          </cell>
          <cell r="C4295">
            <v>627</v>
          </cell>
          <cell r="D4295">
            <v>1</v>
          </cell>
          <cell r="E4295" t="str">
            <v>M</v>
          </cell>
          <cell r="F4295">
            <v>627</v>
          </cell>
        </row>
        <row r="4296">
          <cell r="A4296">
            <v>6058302</v>
          </cell>
          <cell r="B4296" t="str">
            <v>Kabelový žlab SKS...SKS 830FS</v>
          </cell>
          <cell r="C4296">
            <v>809</v>
          </cell>
          <cell r="D4296">
            <v>1</v>
          </cell>
          <cell r="E4296" t="str">
            <v>M</v>
          </cell>
          <cell r="F4296">
            <v>809</v>
          </cell>
        </row>
        <row r="4297">
          <cell r="A4297">
            <v>6058396</v>
          </cell>
          <cell r="B4297" t="str">
            <v>Kabelový žlab SKS...SKS 840FS</v>
          </cell>
          <cell r="C4297">
            <v>961</v>
          </cell>
          <cell r="D4297">
            <v>1</v>
          </cell>
          <cell r="E4297" t="str">
            <v>M</v>
          </cell>
          <cell r="F4297">
            <v>961</v>
          </cell>
        </row>
        <row r="4298">
          <cell r="A4298">
            <v>6058507</v>
          </cell>
          <cell r="B4298" t="str">
            <v>Kabelový žlab SKS...SKS 850FS</v>
          </cell>
          <cell r="C4298">
            <v>1261</v>
          </cell>
          <cell r="D4298">
            <v>1</v>
          </cell>
          <cell r="E4298" t="str">
            <v>M</v>
          </cell>
          <cell r="F4298">
            <v>1261</v>
          </cell>
        </row>
        <row r="4299">
          <cell r="A4299">
            <v>6058604</v>
          </cell>
          <cell r="B4299" t="str">
            <v>Kabelový žlab SKS...SKS 860FS</v>
          </cell>
          <cell r="C4299">
            <v>1293</v>
          </cell>
          <cell r="D4299">
            <v>1</v>
          </cell>
          <cell r="E4299" t="str">
            <v>M</v>
          </cell>
          <cell r="F4299">
            <v>1293</v>
          </cell>
        </row>
        <row r="4300">
          <cell r="A4300">
            <v>6058620</v>
          </cell>
          <cell r="B4300" t="str">
            <v>Kabelový žlab SKS...SKS 810FT</v>
          </cell>
          <cell r="C4300">
            <v>528</v>
          </cell>
          <cell r="D4300">
            <v>1</v>
          </cell>
          <cell r="E4300" t="str">
            <v>M</v>
          </cell>
          <cell r="F4300">
            <v>528</v>
          </cell>
        </row>
        <row r="4301">
          <cell r="A4301">
            <v>6058647</v>
          </cell>
          <cell r="B4301" t="str">
            <v>Kabelový žlab SKS...SKS 820FT</v>
          </cell>
          <cell r="C4301">
            <v>800</v>
          </cell>
          <cell r="D4301">
            <v>1</v>
          </cell>
          <cell r="E4301" t="str">
            <v>M</v>
          </cell>
          <cell r="F4301">
            <v>800</v>
          </cell>
        </row>
        <row r="4302">
          <cell r="A4302">
            <v>6058663</v>
          </cell>
          <cell r="B4302" t="str">
            <v>Kabelový žlab SKS...SKS 830FT</v>
          </cell>
          <cell r="C4302">
            <v>1035</v>
          </cell>
          <cell r="D4302">
            <v>1</v>
          </cell>
          <cell r="E4302" t="str">
            <v>M</v>
          </cell>
          <cell r="F4302">
            <v>1035</v>
          </cell>
        </row>
        <row r="4303">
          <cell r="A4303">
            <v>6058698</v>
          </cell>
          <cell r="B4303" t="str">
            <v>Kabelový žlab SKS...SKS 840FT</v>
          </cell>
          <cell r="C4303">
            <v>1297</v>
          </cell>
          <cell r="D4303">
            <v>1</v>
          </cell>
          <cell r="E4303" t="str">
            <v>M</v>
          </cell>
          <cell r="F4303">
            <v>1297</v>
          </cell>
        </row>
        <row r="4304">
          <cell r="A4304">
            <v>6058728</v>
          </cell>
          <cell r="B4304" t="str">
            <v>Kabelový žlab SKS...SKS 850FT</v>
          </cell>
          <cell r="C4304">
            <v>1352</v>
          </cell>
          <cell r="D4304">
            <v>1</v>
          </cell>
          <cell r="E4304" t="str">
            <v>M</v>
          </cell>
          <cell r="F4304">
            <v>1352</v>
          </cell>
        </row>
        <row r="4305">
          <cell r="A4305">
            <v>6058744</v>
          </cell>
          <cell r="B4305" t="str">
            <v>Kabelový žlab SKS...SKS 860FT</v>
          </cell>
          <cell r="C4305">
            <v>1414</v>
          </cell>
          <cell r="D4305">
            <v>1</v>
          </cell>
          <cell r="E4305" t="str">
            <v>M</v>
          </cell>
          <cell r="F4305">
            <v>1414</v>
          </cell>
        </row>
        <row r="4306">
          <cell r="A4306">
            <v>6060102</v>
          </cell>
          <cell r="B4306" t="str">
            <v>Kabelový žlab MKS...MKS 110FS</v>
          </cell>
          <cell r="C4306">
            <v>463</v>
          </cell>
          <cell r="D4306">
            <v>1</v>
          </cell>
          <cell r="E4306" t="str">
            <v>M</v>
          </cell>
          <cell r="F4306">
            <v>463</v>
          </cell>
        </row>
        <row r="4307">
          <cell r="A4307">
            <v>6060196</v>
          </cell>
          <cell r="B4307" t="str">
            <v>Kabelový žlab MKS...MKS 120FS</v>
          </cell>
          <cell r="C4307">
            <v>552</v>
          </cell>
          <cell r="D4307">
            <v>1</v>
          </cell>
          <cell r="E4307" t="str">
            <v>M</v>
          </cell>
          <cell r="F4307">
            <v>552</v>
          </cell>
        </row>
        <row r="4308">
          <cell r="A4308">
            <v>6060307</v>
          </cell>
          <cell r="B4308" t="str">
            <v>Kabelový žlab MKS...MKS 130FS</v>
          </cell>
          <cell r="C4308">
            <v>694</v>
          </cell>
          <cell r="D4308">
            <v>1</v>
          </cell>
          <cell r="E4308" t="str">
            <v>M</v>
          </cell>
          <cell r="F4308">
            <v>694</v>
          </cell>
        </row>
        <row r="4309">
          <cell r="A4309">
            <v>6060404</v>
          </cell>
          <cell r="B4309" t="str">
            <v>Kabelový žlab MKS...MKS 140FS</v>
          </cell>
          <cell r="C4309">
            <v>756</v>
          </cell>
          <cell r="D4309">
            <v>1</v>
          </cell>
          <cell r="E4309" t="str">
            <v>M</v>
          </cell>
          <cell r="F4309">
            <v>756</v>
          </cell>
        </row>
        <row r="4310">
          <cell r="A4310">
            <v>6060412</v>
          </cell>
          <cell r="B4310" t="str">
            <v>Kabelový žlab MKS...MKS 150FS</v>
          </cell>
          <cell r="C4310">
            <v>867</v>
          </cell>
          <cell r="D4310">
            <v>1</v>
          </cell>
          <cell r="E4310" t="str">
            <v>M</v>
          </cell>
          <cell r="F4310">
            <v>867</v>
          </cell>
        </row>
        <row r="4311">
          <cell r="A4311">
            <v>6060528</v>
          </cell>
          <cell r="B4311" t="str">
            <v>Kabelový žlab MKS...MKS 155FS</v>
          </cell>
          <cell r="C4311">
            <v>974</v>
          </cell>
          <cell r="D4311">
            <v>1</v>
          </cell>
          <cell r="E4311" t="str">
            <v>M</v>
          </cell>
          <cell r="F4311">
            <v>974</v>
          </cell>
        </row>
        <row r="4312">
          <cell r="A4312">
            <v>6060609</v>
          </cell>
          <cell r="B4312" t="str">
            <v>Kabelový žlab MKS...MKS 110FT</v>
          </cell>
          <cell r="C4312">
            <v>534</v>
          </cell>
          <cell r="D4312">
            <v>1</v>
          </cell>
          <cell r="E4312" t="str">
            <v>M</v>
          </cell>
          <cell r="F4312">
            <v>534</v>
          </cell>
        </row>
        <row r="4313">
          <cell r="A4313">
            <v>6060625</v>
          </cell>
          <cell r="B4313" t="str">
            <v>Kabelový žlab MKS...MKS 120FT</v>
          </cell>
          <cell r="C4313">
            <v>765</v>
          </cell>
          <cell r="D4313">
            <v>1</v>
          </cell>
          <cell r="E4313" t="str">
            <v>M</v>
          </cell>
          <cell r="F4313">
            <v>765</v>
          </cell>
        </row>
        <row r="4314">
          <cell r="A4314">
            <v>6060641</v>
          </cell>
          <cell r="B4314" t="str">
            <v>Kabelový žlab MKS...MKS 130FT</v>
          </cell>
          <cell r="C4314">
            <v>919</v>
          </cell>
          <cell r="D4314">
            <v>1</v>
          </cell>
          <cell r="E4314" t="str">
            <v>M</v>
          </cell>
          <cell r="F4314">
            <v>919</v>
          </cell>
        </row>
        <row r="4315">
          <cell r="A4315">
            <v>6060676</v>
          </cell>
          <cell r="B4315" t="str">
            <v>Kabelový žlab MKS...MKS 140FT</v>
          </cell>
          <cell r="C4315">
            <v>1075</v>
          </cell>
          <cell r="D4315">
            <v>1</v>
          </cell>
          <cell r="E4315" t="str">
            <v>M</v>
          </cell>
          <cell r="F4315">
            <v>1075</v>
          </cell>
        </row>
        <row r="4316">
          <cell r="A4316">
            <v>6060803</v>
          </cell>
          <cell r="B4316" t="str">
            <v>Kabelový žlab MKS...MKS 110VA</v>
          </cell>
          <cell r="C4316">
            <v>1852</v>
          </cell>
          <cell r="D4316">
            <v>1</v>
          </cell>
          <cell r="E4316" t="str">
            <v>M</v>
          </cell>
          <cell r="F4316">
            <v>1852</v>
          </cell>
        </row>
        <row r="4317">
          <cell r="A4317">
            <v>6060811</v>
          </cell>
          <cell r="B4317" t="str">
            <v>Kabelový žlab MKS...MKS 120VA</v>
          </cell>
          <cell r="C4317">
            <v>2385</v>
          </cell>
          <cell r="D4317">
            <v>1</v>
          </cell>
          <cell r="E4317" t="str">
            <v>M</v>
          </cell>
          <cell r="F4317">
            <v>2385</v>
          </cell>
        </row>
        <row r="4318">
          <cell r="A4318">
            <v>6060838</v>
          </cell>
          <cell r="B4318" t="str">
            <v>Kabelový žlab MKS...MKS 130VA</v>
          </cell>
          <cell r="C4318">
            <v>2907</v>
          </cell>
          <cell r="D4318">
            <v>1</v>
          </cell>
          <cell r="E4318" t="str">
            <v>M</v>
          </cell>
          <cell r="F4318">
            <v>2907</v>
          </cell>
        </row>
        <row r="4319">
          <cell r="A4319">
            <v>6060846</v>
          </cell>
          <cell r="B4319" t="str">
            <v>Kabelový žlab MKS...MKS 140VA</v>
          </cell>
          <cell r="C4319">
            <v>3461</v>
          </cell>
          <cell r="D4319">
            <v>1</v>
          </cell>
          <cell r="E4319" t="str">
            <v>M</v>
          </cell>
          <cell r="F4319">
            <v>3461</v>
          </cell>
        </row>
        <row r="4320">
          <cell r="A4320">
            <v>6061109</v>
          </cell>
          <cell r="B4320" t="str">
            <v>Kabelový žlab SKS...SKS 110FS</v>
          </cell>
          <cell r="C4320">
            <v>647</v>
          </cell>
          <cell r="D4320">
            <v>1</v>
          </cell>
          <cell r="E4320" t="str">
            <v>M</v>
          </cell>
          <cell r="F4320">
            <v>647</v>
          </cell>
        </row>
        <row r="4321">
          <cell r="A4321">
            <v>6061206</v>
          </cell>
          <cell r="B4321" t="str">
            <v>Kabelový žlab SKS...SKS 120FS</v>
          </cell>
          <cell r="C4321">
            <v>807</v>
          </cell>
          <cell r="D4321">
            <v>1</v>
          </cell>
          <cell r="E4321" t="str">
            <v>M</v>
          </cell>
          <cell r="F4321">
            <v>807</v>
          </cell>
        </row>
        <row r="4322">
          <cell r="A4322">
            <v>6061303</v>
          </cell>
          <cell r="B4322" t="str">
            <v>Kabelový žlab SKS...SKS 130FS</v>
          </cell>
          <cell r="C4322">
            <v>915</v>
          </cell>
          <cell r="D4322">
            <v>1</v>
          </cell>
          <cell r="E4322" t="str">
            <v>M</v>
          </cell>
          <cell r="F4322">
            <v>915</v>
          </cell>
        </row>
        <row r="4323">
          <cell r="A4323">
            <v>6061400</v>
          </cell>
          <cell r="B4323" t="str">
            <v>Kabelový žlab SKS...SKS 140FS</v>
          </cell>
          <cell r="C4323">
            <v>1088</v>
          </cell>
          <cell r="D4323">
            <v>1</v>
          </cell>
          <cell r="E4323" t="str">
            <v>M</v>
          </cell>
          <cell r="F4323">
            <v>1088</v>
          </cell>
        </row>
        <row r="4324">
          <cell r="A4324">
            <v>6061508</v>
          </cell>
          <cell r="B4324" t="str">
            <v>Kabelový žlab SKS...SKS 150FS</v>
          </cell>
          <cell r="C4324">
            <v>1246</v>
          </cell>
          <cell r="D4324">
            <v>1</v>
          </cell>
          <cell r="E4324" t="str">
            <v>M</v>
          </cell>
          <cell r="F4324">
            <v>1246</v>
          </cell>
        </row>
        <row r="4325">
          <cell r="A4325">
            <v>6061559</v>
          </cell>
          <cell r="B4325" t="str">
            <v>Kabelový žlab SKS...SKS 155FS</v>
          </cell>
          <cell r="C4325">
            <v>1381</v>
          </cell>
          <cell r="D4325">
            <v>1</v>
          </cell>
          <cell r="E4325" t="str">
            <v>M</v>
          </cell>
          <cell r="F4325">
            <v>1381</v>
          </cell>
        </row>
        <row r="4326">
          <cell r="A4326">
            <v>6061605</v>
          </cell>
          <cell r="B4326" t="str">
            <v>Kabelový žlab SKS...SKS 110FT</v>
          </cell>
          <cell r="C4326">
            <v>627</v>
          </cell>
          <cell r="D4326">
            <v>1</v>
          </cell>
          <cell r="E4326" t="str">
            <v>M</v>
          </cell>
          <cell r="F4326">
            <v>627</v>
          </cell>
        </row>
        <row r="4327">
          <cell r="A4327">
            <v>6061621</v>
          </cell>
          <cell r="B4327" t="str">
            <v>Kabelový žlab SKS...SKS 120FT</v>
          </cell>
          <cell r="C4327">
            <v>831</v>
          </cell>
          <cell r="D4327">
            <v>1</v>
          </cell>
          <cell r="E4327" t="str">
            <v>M</v>
          </cell>
          <cell r="F4327">
            <v>831</v>
          </cell>
        </row>
        <row r="4328">
          <cell r="A4328">
            <v>6061656</v>
          </cell>
          <cell r="B4328" t="str">
            <v>Kabelový žlab SKS...SKS 130FT</v>
          </cell>
          <cell r="C4328">
            <v>1099</v>
          </cell>
          <cell r="D4328">
            <v>1</v>
          </cell>
          <cell r="E4328" t="str">
            <v>M</v>
          </cell>
          <cell r="F4328">
            <v>1099</v>
          </cell>
        </row>
        <row r="4329">
          <cell r="A4329">
            <v>6061672</v>
          </cell>
          <cell r="B4329" t="str">
            <v>Kabelový žlab SKS...SKS 140FT</v>
          </cell>
          <cell r="C4329">
            <v>1220</v>
          </cell>
          <cell r="D4329">
            <v>1</v>
          </cell>
          <cell r="E4329" t="str">
            <v>M</v>
          </cell>
          <cell r="F4329">
            <v>1220</v>
          </cell>
        </row>
        <row r="4330">
          <cell r="A4330">
            <v>6061702</v>
          </cell>
          <cell r="B4330" t="str">
            <v>Kabelový žlab SKS...SKS 150FT</v>
          </cell>
          <cell r="C4330">
            <v>1401</v>
          </cell>
          <cell r="D4330">
            <v>1</v>
          </cell>
          <cell r="E4330" t="str">
            <v>M</v>
          </cell>
          <cell r="F4330">
            <v>1401</v>
          </cell>
        </row>
        <row r="4331">
          <cell r="A4331">
            <v>6061729</v>
          </cell>
          <cell r="B4331" t="str">
            <v>Kabelový žlab SKS...SKS 155FT</v>
          </cell>
          <cell r="C4331">
            <v>1477</v>
          </cell>
          <cell r="D4331">
            <v>1</v>
          </cell>
          <cell r="E4331" t="str">
            <v>M</v>
          </cell>
          <cell r="F4331">
            <v>1477</v>
          </cell>
        </row>
        <row r="4332">
          <cell r="A4332">
            <v>6062027</v>
          </cell>
          <cell r="B4332" t="str">
            <v>Přepážka...TSG 45 V4</v>
          </cell>
          <cell r="C4332">
            <v>436</v>
          </cell>
          <cell r="D4332">
            <v>1</v>
          </cell>
          <cell r="E4332" t="str">
            <v>M</v>
          </cell>
          <cell r="F4332">
            <v>436</v>
          </cell>
        </row>
        <row r="4333">
          <cell r="A4333">
            <v>6062032</v>
          </cell>
          <cell r="B4333" t="str">
            <v>Přepážka...TSG 45 FS</v>
          </cell>
          <cell r="C4333">
            <v>82</v>
          </cell>
          <cell r="D4333">
            <v>1</v>
          </cell>
          <cell r="E4333" t="str">
            <v>M</v>
          </cell>
          <cell r="F4333">
            <v>82</v>
          </cell>
        </row>
        <row r="4334">
          <cell r="A4334">
            <v>6062033</v>
          </cell>
          <cell r="B4334" t="str">
            <v>Přepážka...TSG 45 FS</v>
          </cell>
          <cell r="C4334">
            <v>75</v>
          </cell>
          <cell r="D4334">
            <v>1</v>
          </cell>
          <cell r="E4334" t="str">
            <v>M</v>
          </cell>
          <cell r="F4334">
            <v>75</v>
          </cell>
        </row>
        <row r="4335">
          <cell r="A4335">
            <v>6062050</v>
          </cell>
          <cell r="B4335" t="str">
            <v>Přepážka...TSG 30 FS</v>
          </cell>
          <cell r="C4335">
            <v>60</v>
          </cell>
          <cell r="D4335">
            <v>1</v>
          </cell>
          <cell r="E4335" t="str">
            <v>M</v>
          </cell>
          <cell r="F4335">
            <v>60</v>
          </cell>
        </row>
        <row r="4336">
          <cell r="A4336">
            <v>6062068</v>
          </cell>
          <cell r="B4336" t="str">
            <v>Přepážka...TSG 60 FS</v>
          </cell>
          <cell r="C4336">
            <v>79</v>
          </cell>
          <cell r="D4336">
            <v>1</v>
          </cell>
          <cell r="E4336" t="str">
            <v>M</v>
          </cell>
          <cell r="F4336">
            <v>79</v>
          </cell>
        </row>
        <row r="4337">
          <cell r="A4337">
            <v>6062084</v>
          </cell>
          <cell r="B4337" t="str">
            <v>TSG 60 VA...TSG 60 VA</v>
          </cell>
          <cell r="C4337">
            <v>333</v>
          </cell>
          <cell r="D4337">
            <v>1</v>
          </cell>
          <cell r="E4337" t="str">
            <v>M</v>
          </cell>
          <cell r="F4337">
            <v>333</v>
          </cell>
        </row>
        <row r="4338">
          <cell r="A4338">
            <v>6062114</v>
          </cell>
          <cell r="B4338" t="str">
            <v>Přepážka 85 mm...TSG 85 FS</v>
          </cell>
          <cell r="C4338">
            <v>128</v>
          </cell>
          <cell r="D4338">
            <v>1</v>
          </cell>
          <cell r="E4338" t="str">
            <v>M</v>
          </cell>
          <cell r="F4338">
            <v>128</v>
          </cell>
        </row>
        <row r="4339">
          <cell r="A4339">
            <v>6062122</v>
          </cell>
          <cell r="B4339" t="str">
            <v>Přepážka 110 mm...TSG 110 F</v>
          </cell>
          <cell r="C4339">
            <v>173</v>
          </cell>
          <cell r="D4339">
            <v>1</v>
          </cell>
          <cell r="E4339" t="str">
            <v>M</v>
          </cell>
          <cell r="F4339">
            <v>173</v>
          </cell>
        </row>
        <row r="4340">
          <cell r="A4340">
            <v>6062173</v>
          </cell>
          <cell r="B4340" t="str">
            <v>Přepážka 85 mm V2A...TSG 85 VA</v>
          </cell>
          <cell r="C4340">
            <v>447</v>
          </cell>
          <cell r="D4340">
            <v>1</v>
          </cell>
          <cell r="E4340" t="str">
            <v>M</v>
          </cell>
          <cell r="F4340">
            <v>447</v>
          </cell>
        </row>
        <row r="4341">
          <cell r="A4341">
            <v>6062253</v>
          </cell>
          <cell r="B4341" t="str">
            <v>Přepážka...TSG 110VA</v>
          </cell>
          <cell r="C4341">
            <v>560</v>
          </cell>
          <cell r="D4341">
            <v>1</v>
          </cell>
          <cell r="E4341" t="str">
            <v>M</v>
          </cell>
          <cell r="F4341">
            <v>560</v>
          </cell>
        </row>
        <row r="4342">
          <cell r="A4342">
            <v>6062280</v>
          </cell>
          <cell r="B4342" t="str">
            <v>Upevňovací třmen přepážky do žla...KS KR VA4</v>
          </cell>
          <cell r="C4342">
            <v>18.48</v>
          </cell>
          <cell r="D4342">
            <v>100</v>
          </cell>
          <cell r="E4342" t="str">
            <v>KS</v>
          </cell>
          <cell r="F4342">
            <v>1848</v>
          </cell>
        </row>
        <row r="4343">
          <cell r="A4343">
            <v>6062284</v>
          </cell>
          <cell r="B4343" t="str">
            <v>Spona pro upevnění přepážky...KS KL VA4</v>
          </cell>
          <cell r="C4343">
            <v>17.850000000000001</v>
          </cell>
          <cell r="D4343">
            <v>100</v>
          </cell>
          <cell r="E4343" t="str">
            <v>KS</v>
          </cell>
          <cell r="F4343">
            <v>1785</v>
          </cell>
        </row>
        <row r="4344">
          <cell r="A4344">
            <v>6062288</v>
          </cell>
          <cell r="B4344" t="str">
            <v>Přepážka...TSG 60/S</v>
          </cell>
          <cell r="C4344">
            <v>112</v>
          </cell>
          <cell r="D4344">
            <v>1</v>
          </cell>
          <cell r="E4344" t="str">
            <v>M</v>
          </cell>
          <cell r="F4344">
            <v>112</v>
          </cell>
        </row>
        <row r="4345">
          <cell r="A4345">
            <v>6062296</v>
          </cell>
          <cell r="B4345" t="str">
            <v>Svorka RKS...KS RKS</v>
          </cell>
          <cell r="C4345">
            <v>7.54</v>
          </cell>
          <cell r="D4345">
            <v>100</v>
          </cell>
          <cell r="E4345" t="str">
            <v>KS</v>
          </cell>
          <cell r="F4345">
            <v>754</v>
          </cell>
        </row>
        <row r="4346">
          <cell r="A4346">
            <v>6062300</v>
          </cell>
          <cell r="B4346" t="str">
            <v>Svorka MKS/SKS...KS MKS/SK</v>
          </cell>
          <cell r="C4346">
            <v>6.1</v>
          </cell>
          <cell r="D4346">
            <v>100</v>
          </cell>
          <cell r="E4346" t="str">
            <v>KS</v>
          </cell>
          <cell r="F4346">
            <v>610</v>
          </cell>
        </row>
        <row r="4347">
          <cell r="A4347">
            <v>6062314</v>
          </cell>
          <cell r="B4347" t="str">
            <v>Přepážka...TSG 30 DD</v>
          </cell>
          <cell r="C4347">
            <v>131</v>
          </cell>
          <cell r="D4347">
            <v>1</v>
          </cell>
          <cell r="E4347" t="str">
            <v>M</v>
          </cell>
          <cell r="F4347">
            <v>131</v>
          </cell>
        </row>
        <row r="4348">
          <cell r="A4348">
            <v>6062316</v>
          </cell>
          <cell r="B4348" t="str">
            <v>Přepážka...TSG 35</v>
          </cell>
          <cell r="C4348">
            <v>143</v>
          </cell>
          <cell r="D4348">
            <v>1</v>
          </cell>
          <cell r="E4348" t="str">
            <v>M</v>
          </cell>
          <cell r="F4348">
            <v>143</v>
          </cell>
        </row>
        <row r="4349">
          <cell r="A4349">
            <v>6062321</v>
          </cell>
          <cell r="B4349" t="str">
            <v>Přepážka...TSG 45 DD</v>
          </cell>
          <cell r="C4349">
            <v>136</v>
          </cell>
          <cell r="D4349">
            <v>1</v>
          </cell>
          <cell r="E4349" t="str">
            <v>M</v>
          </cell>
          <cell r="F4349">
            <v>136</v>
          </cell>
        </row>
        <row r="4350">
          <cell r="A4350">
            <v>6062327</v>
          </cell>
          <cell r="B4350" t="str">
            <v>Přepážka...TSG 60 DD</v>
          </cell>
          <cell r="C4350">
            <v>163</v>
          </cell>
          <cell r="D4350">
            <v>1</v>
          </cell>
          <cell r="E4350" t="str">
            <v>M</v>
          </cell>
          <cell r="F4350">
            <v>163</v>
          </cell>
        </row>
        <row r="4351">
          <cell r="A4351">
            <v>6062331</v>
          </cell>
          <cell r="B4351" t="str">
            <v>Přepážka...TSG 85 DD</v>
          </cell>
          <cell r="C4351">
            <v>218</v>
          </cell>
          <cell r="D4351">
            <v>1</v>
          </cell>
          <cell r="E4351" t="str">
            <v>M</v>
          </cell>
          <cell r="F4351">
            <v>218</v>
          </cell>
        </row>
        <row r="4352">
          <cell r="A4352">
            <v>6062334</v>
          </cell>
          <cell r="B4352" t="str">
            <v>Přepážka...TSG 110</v>
          </cell>
          <cell r="C4352">
            <v>222</v>
          </cell>
          <cell r="D4352">
            <v>1</v>
          </cell>
          <cell r="E4352" t="str">
            <v>M</v>
          </cell>
          <cell r="F4352">
            <v>222</v>
          </cell>
        </row>
        <row r="4353">
          <cell r="A4353">
            <v>6062335</v>
          </cell>
          <cell r="B4353" t="str">
            <v>Přepážka 110 mm DD...TSG 110 D</v>
          </cell>
          <cell r="C4353">
            <v>222</v>
          </cell>
          <cell r="D4353">
            <v>1</v>
          </cell>
          <cell r="E4353" t="str">
            <v>M</v>
          </cell>
          <cell r="F4353">
            <v>222</v>
          </cell>
        </row>
        <row r="4354">
          <cell r="A4354">
            <v>6063160</v>
          </cell>
          <cell r="B4354" t="str">
            <v>Kabelový žlab MKSU...MKSU610FS</v>
          </cell>
          <cell r="C4354">
            <v>212</v>
          </cell>
          <cell r="D4354">
            <v>1</v>
          </cell>
          <cell r="E4354" t="str">
            <v>M</v>
          </cell>
          <cell r="F4354">
            <v>212</v>
          </cell>
        </row>
        <row r="4355">
          <cell r="A4355">
            <v>6063179</v>
          </cell>
          <cell r="B4355" t="str">
            <v>Kabelový žlab MKSU...MKSU615FS</v>
          </cell>
          <cell r="C4355">
            <v>286</v>
          </cell>
          <cell r="D4355">
            <v>1</v>
          </cell>
          <cell r="E4355" t="str">
            <v>M</v>
          </cell>
          <cell r="F4355">
            <v>286</v>
          </cell>
        </row>
        <row r="4356">
          <cell r="A4356">
            <v>6063187</v>
          </cell>
          <cell r="B4356" t="str">
            <v>Kabelový žlab MKSU...MKSU620FS</v>
          </cell>
          <cell r="C4356">
            <v>298</v>
          </cell>
          <cell r="D4356">
            <v>1</v>
          </cell>
          <cell r="E4356" t="str">
            <v>M</v>
          </cell>
          <cell r="F4356">
            <v>298</v>
          </cell>
        </row>
        <row r="4357">
          <cell r="A4357">
            <v>6063209</v>
          </cell>
          <cell r="B4357" t="str">
            <v>Kabelový žlab MKSU...MKSU630FS</v>
          </cell>
          <cell r="C4357">
            <v>379</v>
          </cell>
          <cell r="D4357">
            <v>1</v>
          </cell>
          <cell r="E4357" t="str">
            <v>M</v>
          </cell>
          <cell r="F4357">
            <v>379</v>
          </cell>
        </row>
        <row r="4358">
          <cell r="A4358">
            <v>6063225</v>
          </cell>
          <cell r="B4358" t="str">
            <v>Kabelový žlab MKSU...MKSU640FS</v>
          </cell>
          <cell r="C4358">
            <v>488</v>
          </cell>
          <cell r="D4358">
            <v>1</v>
          </cell>
          <cell r="E4358" t="str">
            <v>M</v>
          </cell>
          <cell r="F4358">
            <v>488</v>
          </cell>
        </row>
        <row r="4359">
          <cell r="A4359">
            <v>6063234</v>
          </cell>
          <cell r="B4359" t="str">
            <v>Kabelový žlab SKSU...SKSU610FS</v>
          </cell>
          <cell r="C4359">
            <v>369</v>
          </cell>
          <cell r="D4359">
            <v>1</v>
          </cell>
          <cell r="E4359" t="str">
            <v>M</v>
          </cell>
          <cell r="F4359">
            <v>369</v>
          </cell>
        </row>
        <row r="4360">
          <cell r="A4360">
            <v>6063236</v>
          </cell>
          <cell r="B4360" t="str">
            <v>Kabelový žlab SKSU...SKSU620FS</v>
          </cell>
          <cell r="C4360">
            <v>490</v>
          </cell>
          <cell r="D4360">
            <v>1</v>
          </cell>
          <cell r="E4360" t="str">
            <v>M</v>
          </cell>
          <cell r="F4360">
            <v>490</v>
          </cell>
        </row>
        <row r="4361">
          <cell r="A4361">
            <v>6063238</v>
          </cell>
          <cell r="B4361" t="str">
            <v>Kabelový žlab SKSU...SKSU630FS</v>
          </cell>
          <cell r="C4361">
            <v>649</v>
          </cell>
          <cell r="D4361">
            <v>1</v>
          </cell>
          <cell r="E4361" t="str">
            <v>M</v>
          </cell>
          <cell r="F4361">
            <v>649</v>
          </cell>
        </row>
        <row r="4362">
          <cell r="A4362">
            <v>6063241</v>
          </cell>
          <cell r="B4362" t="str">
            <v>Kabelový žlab SKSU...SKSU650FS</v>
          </cell>
          <cell r="C4362">
            <v>882</v>
          </cell>
          <cell r="D4362">
            <v>1</v>
          </cell>
          <cell r="E4362" t="str">
            <v>M</v>
          </cell>
          <cell r="F4362">
            <v>882</v>
          </cell>
        </row>
        <row r="4363">
          <cell r="A4363">
            <v>6063276</v>
          </cell>
          <cell r="B4363" t="str">
            <v>Kabelový žlab SKSU...SKSU660FS</v>
          </cell>
          <cell r="C4363">
            <v>1054</v>
          </cell>
          <cell r="D4363">
            <v>1</v>
          </cell>
          <cell r="E4363" t="str">
            <v>M</v>
          </cell>
          <cell r="F4363">
            <v>1054</v>
          </cell>
        </row>
        <row r="4364">
          <cell r="A4364">
            <v>6063312</v>
          </cell>
          <cell r="B4364" t="str">
            <v>Kabelový žlab neděrovaný...MKSU 810</v>
          </cell>
          <cell r="C4364">
            <v>641</v>
          </cell>
          <cell r="D4364">
            <v>1</v>
          </cell>
          <cell r="E4364" t="str">
            <v>M</v>
          </cell>
          <cell r="F4364">
            <v>641</v>
          </cell>
        </row>
        <row r="4365">
          <cell r="A4365">
            <v>6063314</v>
          </cell>
          <cell r="B4365" t="str">
            <v>...MKSU 820</v>
          </cell>
          <cell r="C4365">
            <v>271</v>
          </cell>
          <cell r="D4365">
            <v>1</v>
          </cell>
          <cell r="E4365" t="str">
            <v>M</v>
          </cell>
          <cell r="F4365">
            <v>271</v>
          </cell>
        </row>
        <row r="4366">
          <cell r="A4366">
            <v>6063332</v>
          </cell>
          <cell r="B4366" t="str">
            <v>Kabelový žlab neděrovaný...MKSU 840</v>
          </cell>
          <cell r="C4366">
            <v>493</v>
          </cell>
          <cell r="D4366">
            <v>1</v>
          </cell>
          <cell r="E4366" t="str">
            <v>M</v>
          </cell>
          <cell r="F4366">
            <v>493</v>
          </cell>
        </row>
        <row r="4367">
          <cell r="A4367">
            <v>6063334</v>
          </cell>
          <cell r="B4367" t="str">
            <v>Kabelový žlab neděrovaný...MKSU 850</v>
          </cell>
          <cell r="C4367">
            <v>661</v>
          </cell>
          <cell r="D4367">
            <v>1</v>
          </cell>
          <cell r="E4367" t="str">
            <v>M</v>
          </cell>
          <cell r="F4367">
            <v>661</v>
          </cell>
        </row>
        <row r="4368">
          <cell r="A4368">
            <v>6063336</v>
          </cell>
          <cell r="B4368" t="str">
            <v>Kabelový žlab neděrovaný...MKSU 860</v>
          </cell>
          <cell r="C4368">
            <v>793</v>
          </cell>
          <cell r="D4368">
            <v>1</v>
          </cell>
          <cell r="E4368" t="str">
            <v>M</v>
          </cell>
          <cell r="F4368">
            <v>793</v>
          </cell>
        </row>
        <row r="4369">
          <cell r="A4369">
            <v>6063403</v>
          </cell>
          <cell r="B4369" t="str">
            <v>Kabelový žlab SKSU...SKSU110FS</v>
          </cell>
          <cell r="C4369">
            <v>546</v>
          </cell>
          <cell r="D4369">
            <v>1</v>
          </cell>
          <cell r="E4369" t="str">
            <v>M</v>
          </cell>
          <cell r="F4369">
            <v>546</v>
          </cell>
        </row>
        <row r="4370">
          <cell r="A4370">
            <v>6063438</v>
          </cell>
          <cell r="B4370" t="str">
            <v>Kabelový žlab SKSU...SKSU120FS</v>
          </cell>
          <cell r="C4370">
            <v>747</v>
          </cell>
          <cell r="D4370">
            <v>1</v>
          </cell>
          <cell r="E4370" t="str">
            <v>M</v>
          </cell>
          <cell r="F4370">
            <v>747</v>
          </cell>
        </row>
        <row r="4371">
          <cell r="A4371">
            <v>6063454</v>
          </cell>
          <cell r="B4371" t="str">
            <v>Kabelový žlab SKSU...SKSU130FS</v>
          </cell>
          <cell r="C4371">
            <v>910</v>
          </cell>
          <cell r="D4371">
            <v>1</v>
          </cell>
          <cell r="E4371" t="str">
            <v>M</v>
          </cell>
          <cell r="F4371">
            <v>910</v>
          </cell>
        </row>
        <row r="4372">
          <cell r="A4372">
            <v>6063470</v>
          </cell>
          <cell r="B4372" t="str">
            <v>Kabelový žlab SKSU...SKSU140FS</v>
          </cell>
          <cell r="C4372">
            <v>1086</v>
          </cell>
          <cell r="D4372">
            <v>1</v>
          </cell>
          <cell r="E4372" t="str">
            <v>M</v>
          </cell>
          <cell r="F4372">
            <v>1086</v>
          </cell>
        </row>
        <row r="4373">
          <cell r="A4373">
            <v>6063497</v>
          </cell>
          <cell r="B4373" t="str">
            <v>Kabelový žlab SKSU...SKSU150FS</v>
          </cell>
          <cell r="C4373">
            <v>1380</v>
          </cell>
          <cell r="D4373">
            <v>1</v>
          </cell>
          <cell r="E4373" t="str">
            <v>M</v>
          </cell>
          <cell r="F4373">
            <v>1380</v>
          </cell>
        </row>
        <row r="4374">
          <cell r="A4374">
            <v>6063500</v>
          </cell>
          <cell r="B4374" t="str">
            <v>Kabelový žlab SKSU...SKSU155FS</v>
          </cell>
          <cell r="C4374">
            <v>1321</v>
          </cell>
          <cell r="D4374">
            <v>1</v>
          </cell>
          <cell r="E4374" t="str">
            <v>M</v>
          </cell>
          <cell r="F4374">
            <v>1321</v>
          </cell>
        </row>
        <row r="4375">
          <cell r="A4375">
            <v>6063772</v>
          </cell>
          <cell r="B4375" t="str">
            <v>Kabelový žlab MKSU...MKSU610VA</v>
          </cell>
          <cell r="C4375">
            <v>811</v>
          </cell>
          <cell r="D4375">
            <v>1</v>
          </cell>
          <cell r="E4375" t="str">
            <v>M</v>
          </cell>
          <cell r="F4375">
            <v>811</v>
          </cell>
        </row>
        <row r="4376">
          <cell r="A4376">
            <v>6063780</v>
          </cell>
          <cell r="B4376" t="str">
            <v>Kabelový žlab MKSU...MKSU620VA</v>
          </cell>
          <cell r="C4376">
            <v>1642</v>
          </cell>
          <cell r="D4376">
            <v>1</v>
          </cell>
          <cell r="E4376" t="str">
            <v>M</v>
          </cell>
          <cell r="F4376">
            <v>1642</v>
          </cell>
        </row>
        <row r="4377">
          <cell r="A4377">
            <v>6063799</v>
          </cell>
          <cell r="B4377" t="str">
            <v>Kabelový žlab MKSU...MKSU630VA</v>
          </cell>
          <cell r="C4377">
            <v>1999</v>
          </cell>
          <cell r="D4377">
            <v>1</v>
          </cell>
          <cell r="E4377" t="str">
            <v>M</v>
          </cell>
          <cell r="F4377">
            <v>1999</v>
          </cell>
        </row>
        <row r="4378">
          <cell r="A4378">
            <v>6063845</v>
          </cell>
          <cell r="B4378" t="str">
            <v>Kabelový žlab MKSU...MKSU640VA</v>
          </cell>
          <cell r="C4378">
            <v>2332</v>
          </cell>
          <cell r="D4378">
            <v>1</v>
          </cell>
          <cell r="E4378" t="str">
            <v>M</v>
          </cell>
          <cell r="F4378">
            <v>2332</v>
          </cell>
        </row>
        <row r="4379">
          <cell r="A4379">
            <v>6063861</v>
          </cell>
          <cell r="B4379" t="str">
            <v>Kabelový žlab MKSU...MKSU650VA</v>
          </cell>
          <cell r="C4379">
            <v>2814</v>
          </cell>
          <cell r="D4379">
            <v>1</v>
          </cell>
          <cell r="E4379" t="str">
            <v>M</v>
          </cell>
          <cell r="F4379">
            <v>2814</v>
          </cell>
        </row>
        <row r="4380">
          <cell r="A4380">
            <v>6063888</v>
          </cell>
          <cell r="B4380" t="str">
            <v>Kabelový žlab MKSU...MKSU660VA</v>
          </cell>
          <cell r="C4380">
            <v>2913</v>
          </cell>
          <cell r="D4380">
            <v>1</v>
          </cell>
          <cell r="E4380" t="str">
            <v>M</v>
          </cell>
          <cell r="F4380">
            <v>2913</v>
          </cell>
        </row>
        <row r="4381">
          <cell r="A4381">
            <v>6063950</v>
          </cell>
          <cell r="B4381" t="str">
            <v>Kabelový žlab SKSU...SKSU640FS</v>
          </cell>
          <cell r="C4381">
            <v>810</v>
          </cell>
          <cell r="D4381">
            <v>1</v>
          </cell>
          <cell r="E4381" t="str">
            <v>M</v>
          </cell>
          <cell r="F4381">
            <v>810</v>
          </cell>
        </row>
        <row r="4382">
          <cell r="A4382">
            <v>6064302</v>
          </cell>
          <cell r="B4382" t="str">
            <v>Kabelový žlab MKSU...MKSU610FT</v>
          </cell>
          <cell r="C4382">
            <v>401</v>
          </cell>
          <cell r="D4382">
            <v>1</v>
          </cell>
          <cell r="E4382" t="str">
            <v>M</v>
          </cell>
          <cell r="F4382">
            <v>401</v>
          </cell>
        </row>
        <row r="4383">
          <cell r="A4383">
            <v>6064307</v>
          </cell>
          <cell r="B4383" t="str">
            <v>Kabelový žlab SKSU...SKSU610FT</v>
          </cell>
          <cell r="C4383">
            <v>425</v>
          </cell>
          <cell r="D4383">
            <v>1</v>
          </cell>
          <cell r="E4383" t="str">
            <v>M</v>
          </cell>
          <cell r="F4383">
            <v>425</v>
          </cell>
        </row>
        <row r="4384">
          <cell r="A4384">
            <v>6064319</v>
          </cell>
          <cell r="B4384" t="str">
            <v>Kabelový žlab MKSU...MKSU615FT</v>
          </cell>
          <cell r="C4384">
            <v>518</v>
          </cell>
          <cell r="D4384">
            <v>1</v>
          </cell>
          <cell r="E4384" t="str">
            <v>M</v>
          </cell>
          <cell r="F4384">
            <v>518</v>
          </cell>
        </row>
        <row r="4385">
          <cell r="A4385">
            <v>6064345</v>
          </cell>
          <cell r="B4385" t="str">
            <v>Kabelový žlab MKSU...MKSU620FT</v>
          </cell>
          <cell r="C4385">
            <v>710</v>
          </cell>
          <cell r="D4385">
            <v>1</v>
          </cell>
          <cell r="E4385" t="str">
            <v>M</v>
          </cell>
          <cell r="F4385">
            <v>710</v>
          </cell>
        </row>
        <row r="4386">
          <cell r="A4386">
            <v>6064353</v>
          </cell>
          <cell r="B4386" t="str">
            <v>Kabelový žlab SKSU...SKSU620FT</v>
          </cell>
          <cell r="C4386">
            <v>788</v>
          </cell>
          <cell r="D4386">
            <v>1</v>
          </cell>
          <cell r="E4386" t="str">
            <v>M</v>
          </cell>
          <cell r="F4386">
            <v>788</v>
          </cell>
        </row>
        <row r="4387">
          <cell r="A4387">
            <v>6064396</v>
          </cell>
          <cell r="B4387" t="str">
            <v>Kabelový žlab MKSU...MKSU630FT</v>
          </cell>
          <cell r="C4387">
            <v>767</v>
          </cell>
          <cell r="D4387">
            <v>1</v>
          </cell>
          <cell r="E4387" t="str">
            <v>M</v>
          </cell>
          <cell r="F4387">
            <v>767</v>
          </cell>
        </row>
        <row r="4388">
          <cell r="A4388">
            <v>6064409</v>
          </cell>
          <cell r="B4388" t="str">
            <v>Kabelový žlab SKSU...SKSU630FT</v>
          </cell>
          <cell r="C4388">
            <v>971</v>
          </cell>
          <cell r="D4388">
            <v>1</v>
          </cell>
          <cell r="E4388" t="str">
            <v>M</v>
          </cell>
          <cell r="F4388">
            <v>971</v>
          </cell>
        </row>
        <row r="4389">
          <cell r="A4389">
            <v>6064426</v>
          </cell>
          <cell r="B4389" t="str">
            <v>Kabelový žlab MKSU...MKSU640FT</v>
          </cell>
          <cell r="C4389">
            <v>985</v>
          </cell>
          <cell r="D4389">
            <v>1</v>
          </cell>
          <cell r="E4389" t="str">
            <v>M</v>
          </cell>
          <cell r="F4389">
            <v>985</v>
          </cell>
        </row>
        <row r="4390">
          <cell r="A4390">
            <v>6064435</v>
          </cell>
          <cell r="B4390" t="str">
            <v>Kabelový žlab SKSU...SKSU640FT</v>
          </cell>
          <cell r="C4390">
            <v>1236</v>
          </cell>
          <cell r="D4390">
            <v>1</v>
          </cell>
          <cell r="E4390" t="str">
            <v>M</v>
          </cell>
          <cell r="F4390">
            <v>1236</v>
          </cell>
        </row>
        <row r="4391">
          <cell r="A4391">
            <v>6064523</v>
          </cell>
          <cell r="B4391" t="str">
            <v>Kabelový žlab SKSU...SKSU660FT</v>
          </cell>
          <cell r="C4391">
            <v>1643</v>
          </cell>
          <cell r="D4391">
            <v>1</v>
          </cell>
          <cell r="E4391" t="str">
            <v>M</v>
          </cell>
          <cell r="F4391">
            <v>1643</v>
          </cell>
        </row>
        <row r="4392">
          <cell r="A4392">
            <v>6064795</v>
          </cell>
          <cell r="B4392" t="str">
            <v>Kabelový žlab SKSU...SKSU110FT</v>
          </cell>
          <cell r="C4392">
            <v>990</v>
          </cell>
          <cell r="D4392">
            <v>1</v>
          </cell>
          <cell r="E4392" t="str">
            <v>M</v>
          </cell>
          <cell r="F4392">
            <v>990</v>
          </cell>
        </row>
        <row r="4393">
          <cell r="A4393">
            <v>6064833</v>
          </cell>
          <cell r="B4393" t="str">
            <v>Kabelový žlab SKSU...SKSU120FT</v>
          </cell>
          <cell r="C4393">
            <v>1333</v>
          </cell>
          <cell r="D4393">
            <v>1</v>
          </cell>
          <cell r="E4393" t="str">
            <v>M</v>
          </cell>
          <cell r="F4393">
            <v>1333</v>
          </cell>
        </row>
        <row r="4394">
          <cell r="A4394">
            <v>6064884</v>
          </cell>
          <cell r="B4394" t="str">
            <v>Kabelový žlab SKSU...SKSU130FT</v>
          </cell>
          <cell r="C4394">
            <v>1777</v>
          </cell>
          <cell r="D4394">
            <v>1</v>
          </cell>
          <cell r="E4394" t="str">
            <v>M</v>
          </cell>
          <cell r="F4394">
            <v>1777</v>
          </cell>
        </row>
        <row r="4395">
          <cell r="A4395">
            <v>6064922</v>
          </cell>
          <cell r="B4395" t="str">
            <v>Kabelový žlab SKSU...SKSU140FT</v>
          </cell>
          <cell r="C4395">
            <v>1433</v>
          </cell>
          <cell r="D4395">
            <v>1</v>
          </cell>
          <cell r="E4395" t="str">
            <v>M</v>
          </cell>
          <cell r="F4395">
            <v>1433</v>
          </cell>
        </row>
        <row r="4396">
          <cell r="A4396">
            <v>6064965</v>
          </cell>
          <cell r="B4396" t="str">
            <v>Kabelový žlab SKSU...SKSU150FT</v>
          </cell>
          <cell r="C4396">
            <v>1554</v>
          </cell>
          <cell r="D4396">
            <v>1</v>
          </cell>
          <cell r="E4396" t="str">
            <v>M</v>
          </cell>
          <cell r="F4396">
            <v>1554</v>
          </cell>
        </row>
        <row r="4397">
          <cell r="A4397">
            <v>6064973</v>
          </cell>
          <cell r="B4397" t="str">
            <v>Kabelový žlab SKSU...SKSU 155</v>
          </cell>
          <cell r="C4397">
            <v>1082</v>
          </cell>
          <cell r="D4397">
            <v>1</v>
          </cell>
          <cell r="E4397" t="str">
            <v>M</v>
          </cell>
          <cell r="F4397">
            <v>1082</v>
          </cell>
        </row>
        <row r="4398">
          <cell r="A4398">
            <v>6065007</v>
          </cell>
          <cell r="B4398" t="str">
            <v>Otočná západka...DRL 311</v>
          </cell>
          <cell r="C4398">
            <v>16</v>
          </cell>
          <cell r="D4398">
            <v>1</v>
          </cell>
          <cell r="E4398" t="str">
            <v>KS</v>
          </cell>
          <cell r="F4398">
            <v>16</v>
          </cell>
        </row>
        <row r="4399">
          <cell r="A4399">
            <v>6065104</v>
          </cell>
          <cell r="B4399" t="str">
            <v>Otočná západka...AZDR 100</v>
          </cell>
          <cell r="C4399">
            <v>15</v>
          </cell>
          <cell r="D4399">
            <v>1</v>
          </cell>
          <cell r="E4399" t="str">
            <v>KS</v>
          </cell>
          <cell r="F4399">
            <v>15</v>
          </cell>
        </row>
        <row r="4400">
          <cell r="A4400">
            <v>6065112</v>
          </cell>
          <cell r="B4400" t="str">
            <v>Otočná západka...AZDR 50</v>
          </cell>
          <cell r="C4400">
            <v>27</v>
          </cell>
          <cell r="D4400">
            <v>1</v>
          </cell>
          <cell r="E4400" t="str">
            <v>KS</v>
          </cell>
          <cell r="F4400">
            <v>27</v>
          </cell>
        </row>
        <row r="4401">
          <cell r="A4401">
            <v>6065147</v>
          </cell>
          <cell r="B4401" t="str">
            <v>Otočná západka...DRL/DR/2</v>
          </cell>
          <cell r="C4401">
            <v>22</v>
          </cell>
          <cell r="D4401">
            <v>1</v>
          </cell>
          <cell r="E4401" t="str">
            <v>KS</v>
          </cell>
          <cell r="F4401">
            <v>22</v>
          </cell>
        </row>
        <row r="4402">
          <cell r="A4402">
            <v>6065317</v>
          </cell>
          <cell r="B4402" t="str">
            <v>Otočná západka...AZDR100VA</v>
          </cell>
          <cell r="C4402">
            <v>52</v>
          </cell>
          <cell r="D4402">
            <v>1</v>
          </cell>
          <cell r="E4402" t="str">
            <v>KS</v>
          </cell>
          <cell r="F4402">
            <v>52</v>
          </cell>
        </row>
        <row r="4403">
          <cell r="A4403">
            <v>6065503</v>
          </cell>
          <cell r="B4403" t="str">
            <v>Spona víka...DKL 35VA</v>
          </cell>
          <cell r="C4403">
            <v>137</v>
          </cell>
          <cell r="D4403">
            <v>1</v>
          </cell>
          <cell r="E4403" t="str">
            <v>KS</v>
          </cell>
          <cell r="F4403">
            <v>137</v>
          </cell>
        </row>
        <row r="4404">
          <cell r="A4404">
            <v>6065511</v>
          </cell>
          <cell r="B4404" t="str">
            <v>Spona víka...DKL 45VA</v>
          </cell>
          <cell r="C4404">
            <v>126</v>
          </cell>
          <cell r="D4404">
            <v>1</v>
          </cell>
          <cell r="E4404" t="str">
            <v>KS</v>
          </cell>
          <cell r="F4404">
            <v>126</v>
          </cell>
        </row>
        <row r="4405">
          <cell r="A4405">
            <v>6065538</v>
          </cell>
          <cell r="B4405" t="str">
            <v>Spona víka...DKL 60VA</v>
          </cell>
          <cell r="C4405">
            <v>129</v>
          </cell>
          <cell r="D4405">
            <v>1</v>
          </cell>
          <cell r="E4405" t="str">
            <v>KS</v>
          </cell>
          <cell r="F4405">
            <v>129</v>
          </cell>
        </row>
        <row r="4406">
          <cell r="A4406">
            <v>6065546</v>
          </cell>
          <cell r="B4406" t="str">
            <v>Spona víka...DKL 85VA</v>
          </cell>
          <cell r="C4406">
            <v>158</v>
          </cell>
          <cell r="D4406">
            <v>1</v>
          </cell>
          <cell r="E4406" t="str">
            <v>KS</v>
          </cell>
          <cell r="F4406">
            <v>158</v>
          </cell>
        </row>
        <row r="4407">
          <cell r="A4407">
            <v>6065554</v>
          </cell>
          <cell r="B4407" t="str">
            <v>Spona víka...DKL 110VA</v>
          </cell>
          <cell r="C4407">
            <v>161</v>
          </cell>
          <cell r="D4407">
            <v>1</v>
          </cell>
          <cell r="E4407" t="str">
            <v>KS</v>
          </cell>
          <cell r="F4407">
            <v>161</v>
          </cell>
        </row>
        <row r="4408">
          <cell r="A4408">
            <v>6065600</v>
          </cell>
          <cell r="B4408" t="str">
            <v>Spona víka...DKU</v>
          </cell>
          <cell r="C4408">
            <v>15.61</v>
          </cell>
          <cell r="D4408">
            <v>100</v>
          </cell>
          <cell r="E4408" t="str">
            <v>KS</v>
          </cell>
          <cell r="F4408">
            <v>1561</v>
          </cell>
        </row>
        <row r="4409">
          <cell r="A4409">
            <v>6065610</v>
          </cell>
          <cell r="B4409" t="str">
            <v>Spona víka...DKU</v>
          </cell>
          <cell r="C4409">
            <v>14.76</v>
          </cell>
          <cell r="D4409">
            <v>100</v>
          </cell>
          <cell r="E4409" t="str">
            <v>KS</v>
          </cell>
          <cell r="F4409">
            <v>1476</v>
          </cell>
        </row>
        <row r="4410">
          <cell r="A4410">
            <v>6066046</v>
          </cell>
          <cell r="B4410" t="str">
            <v>Spojka...SSV  FT</v>
          </cell>
          <cell r="C4410">
            <v>37</v>
          </cell>
          <cell r="D4410">
            <v>1</v>
          </cell>
          <cell r="E4410" t="str">
            <v>KS</v>
          </cell>
          <cell r="F4410">
            <v>37</v>
          </cell>
        </row>
        <row r="4411">
          <cell r="A4411">
            <v>6066505</v>
          </cell>
          <cell r="B4411" t="str">
            <v>Závěsný třmen...AHB</v>
          </cell>
          <cell r="C4411">
            <v>18.66</v>
          </cell>
          <cell r="D4411">
            <v>100</v>
          </cell>
          <cell r="E4411" t="str">
            <v>KS</v>
          </cell>
          <cell r="F4411">
            <v>1866</v>
          </cell>
        </row>
        <row r="4412">
          <cell r="A4412">
            <v>6066550</v>
          </cell>
          <cell r="B4412" t="str">
            <v>Podélné a úhlové spojky...VF AZK FT</v>
          </cell>
          <cell r="C4412">
            <v>37</v>
          </cell>
          <cell r="D4412">
            <v>1</v>
          </cell>
          <cell r="E4412" t="str">
            <v>KS</v>
          </cell>
          <cell r="F4412">
            <v>37</v>
          </cell>
        </row>
        <row r="4413">
          <cell r="A4413">
            <v>6066569</v>
          </cell>
          <cell r="B4413" t="str">
            <v>Podélné a úhlové spojky...VF AZK VA</v>
          </cell>
          <cell r="C4413">
            <v>67</v>
          </cell>
          <cell r="D4413">
            <v>1</v>
          </cell>
          <cell r="E4413" t="str">
            <v>KS</v>
          </cell>
          <cell r="F4413">
            <v>67</v>
          </cell>
        </row>
        <row r="4414">
          <cell r="A4414">
            <v>6066615</v>
          </cell>
          <cell r="B4414" t="str">
            <v>Podélná spojka...VF AZK 50</v>
          </cell>
          <cell r="C4414">
            <v>165</v>
          </cell>
          <cell r="D4414">
            <v>1</v>
          </cell>
          <cell r="E4414" t="str">
            <v>KS</v>
          </cell>
          <cell r="F4414">
            <v>165</v>
          </cell>
        </row>
        <row r="4415">
          <cell r="A4415">
            <v>6066623</v>
          </cell>
          <cell r="B4415" t="str">
            <v>Podélná spojka...VF AZK 50</v>
          </cell>
          <cell r="C4415">
            <v>192</v>
          </cell>
          <cell r="D4415">
            <v>1</v>
          </cell>
          <cell r="E4415" t="str">
            <v>KS</v>
          </cell>
          <cell r="F4415">
            <v>192</v>
          </cell>
        </row>
        <row r="4416">
          <cell r="A4416">
            <v>6066704</v>
          </cell>
          <cell r="B4416" t="str">
            <v>Ochranný kroužek...KSR-915</v>
          </cell>
          <cell r="C4416">
            <v>19</v>
          </cell>
          <cell r="D4416">
            <v>1</v>
          </cell>
          <cell r="E4416" t="str">
            <v>KS</v>
          </cell>
          <cell r="F4416">
            <v>19</v>
          </cell>
        </row>
        <row r="4417">
          <cell r="A4417">
            <v>6066712</v>
          </cell>
          <cell r="B4417" t="str">
            <v>Ochranný kroužek...KSR-910</v>
          </cell>
          <cell r="C4417">
            <v>18</v>
          </cell>
          <cell r="D4417">
            <v>1</v>
          </cell>
          <cell r="E4417" t="str">
            <v>KS</v>
          </cell>
          <cell r="F4417">
            <v>18</v>
          </cell>
        </row>
        <row r="4418">
          <cell r="A4418">
            <v>6066933</v>
          </cell>
          <cell r="B4418" t="str">
            <v>Kloubová spojka...SV  VA</v>
          </cell>
          <cell r="C4418">
            <v>54</v>
          </cell>
          <cell r="D4418">
            <v>1</v>
          </cell>
          <cell r="E4418" t="str">
            <v>KS</v>
          </cell>
          <cell r="F4418">
            <v>54</v>
          </cell>
        </row>
        <row r="4419">
          <cell r="A4419">
            <v>6066941</v>
          </cell>
          <cell r="B4419" t="str">
            <v>Kloubová spojka...SV  DD</v>
          </cell>
          <cell r="C4419">
            <v>42</v>
          </cell>
          <cell r="D4419">
            <v>1</v>
          </cell>
          <cell r="E4419" t="str">
            <v>KS</v>
          </cell>
          <cell r="F4419">
            <v>42</v>
          </cell>
        </row>
        <row r="4420">
          <cell r="A4420">
            <v>6067069</v>
          </cell>
          <cell r="B4420" t="str">
            <v>Podélná spojka...RLVK 45FS</v>
          </cell>
          <cell r="C4420">
            <v>30</v>
          </cell>
          <cell r="D4420">
            <v>1</v>
          </cell>
          <cell r="E4420" t="str">
            <v>KS</v>
          </cell>
          <cell r="F4420">
            <v>30</v>
          </cell>
        </row>
        <row r="4421">
          <cell r="A4421">
            <v>6067085</v>
          </cell>
          <cell r="B4421" t="str">
            <v>Podélná spojka...RLVK 35FS</v>
          </cell>
          <cell r="C4421">
            <v>27</v>
          </cell>
          <cell r="D4421">
            <v>1</v>
          </cell>
          <cell r="E4421" t="str">
            <v>KS</v>
          </cell>
          <cell r="F4421">
            <v>27</v>
          </cell>
        </row>
        <row r="4422">
          <cell r="A4422">
            <v>6067093</v>
          </cell>
          <cell r="B4422" t="str">
            <v>Podélná spojka...RLVK 60FS</v>
          </cell>
          <cell r="C4422">
            <v>35</v>
          </cell>
          <cell r="D4422">
            <v>1</v>
          </cell>
          <cell r="E4422" t="str">
            <v>KS</v>
          </cell>
          <cell r="F4422">
            <v>35</v>
          </cell>
        </row>
        <row r="4423">
          <cell r="A4423">
            <v>6067107</v>
          </cell>
          <cell r="B4423" t="str">
            <v>Úhlová spojka...RWVL 35FS</v>
          </cell>
          <cell r="C4423">
            <v>45</v>
          </cell>
          <cell r="D4423">
            <v>1</v>
          </cell>
          <cell r="E4423" t="str">
            <v>KS</v>
          </cell>
          <cell r="F4423">
            <v>45</v>
          </cell>
        </row>
        <row r="4424">
          <cell r="A4424">
            <v>6067115</v>
          </cell>
          <cell r="B4424" t="str">
            <v>Úhlová spojka...RWVL 60FS</v>
          </cell>
          <cell r="C4424">
            <v>48</v>
          </cell>
          <cell r="D4424">
            <v>1</v>
          </cell>
          <cell r="E4424" t="str">
            <v>KS</v>
          </cell>
          <cell r="F4424">
            <v>48</v>
          </cell>
        </row>
        <row r="4425">
          <cell r="A4425">
            <v>6067123</v>
          </cell>
          <cell r="B4425" t="str">
            <v>Podélné a úhlové spojky...RLVL 85FS</v>
          </cell>
          <cell r="C4425">
            <v>82</v>
          </cell>
          <cell r="D4425">
            <v>1</v>
          </cell>
          <cell r="E4425" t="str">
            <v>KS</v>
          </cell>
          <cell r="F4425">
            <v>82</v>
          </cell>
        </row>
        <row r="4426">
          <cell r="A4426">
            <v>6067131</v>
          </cell>
          <cell r="B4426" t="str">
            <v>Podélné a úhlové spojky...RLVL110FS</v>
          </cell>
          <cell r="C4426">
            <v>90</v>
          </cell>
          <cell r="D4426">
            <v>1</v>
          </cell>
          <cell r="E4426" t="str">
            <v>KS</v>
          </cell>
          <cell r="F4426">
            <v>90</v>
          </cell>
        </row>
        <row r="4427">
          <cell r="A4427">
            <v>6067301</v>
          </cell>
          <cell r="B4427" t="str">
            <v>Podélná spojka...RLVK 35FT</v>
          </cell>
          <cell r="C4427">
            <v>30</v>
          </cell>
          <cell r="D4427">
            <v>1</v>
          </cell>
          <cell r="E4427" t="str">
            <v>KS</v>
          </cell>
          <cell r="F4427">
            <v>30</v>
          </cell>
        </row>
        <row r="4428">
          <cell r="A4428">
            <v>6067328</v>
          </cell>
          <cell r="B4428" t="str">
            <v>Úhlová spojka...RWVL 35FT</v>
          </cell>
          <cell r="C4428">
            <v>49</v>
          </cell>
          <cell r="D4428">
            <v>1</v>
          </cell>
          <cell r="E4428" t="str">
            <v>KS</v>
          </cell>
          <cell r="F4428">
            <v>49</v>
          </cell>
        </row>
        <row r="4429">
          <cell r="A4429">
            <v>6067352</v>
          </cell>
          <cell r="B4429" t="str">
            <v>Podélná spojka...RLVK 45FT</v>
          </cell>
          <cell r="C4429">
            <v>51</v>
          </cell>
          <cell r="D4429">
            <v>1</v>
          </cell>
          <cell r="E4429" t="str">
            <v>KS</v>
          </cell>
          <cell r="F4429">
            <v>51</v>
          </cell>
        </row>
        <row r="4430">
          <cell r="A4430">
            <v>6067603</v>
          </cell>
          <cell r="B4430" t="str">
            <v>Podélná spojka...RLVK 60FT</v>
          </cell>
          <cell r="C4430">
            <v>45</v>
          </cell>
          <cell r="D4430">
            <v>1</v>
          </cell>
          <cell r="E4430" t="str">
            <v>KS</v>
          </cell>
          <cell r="F4430">
            <v>45</v>
          </cell>
        </row>
        <row r="4431">
          <cell r="A4431">
            <v>6067611</v>
          </cell>
          <cell r="B4431" t="str">
            <v>Úhlová spojka...RWVL 60FT</v>
          </cell>
          <cell r="C4431">
            <v>61</v>
          </cell>
          <cell r="D4431">
            <v>1</v>
          </cell>
          <cell r="E4431" t="str">
            <v>KS</v>
          </cell>
          <cell r="F4431">
            <v>61</v>
          </cell>
        </row>
        <row r="4432">
          <cell r="A4432">
            <v>6067654</v>
          </cell>
          <cell r="B4432" t="str">
            <v>Podélná spojka...RLVK 60VA</v>
          </cell>
          <cell r="C4432">
            <v>88</v>
          </cell>
          <cell r="D4432">
            <v>1</v>
          </cell>
          <cell r="E4432" t="str">
            <v>KS</v>
          </cell>
          <cell r="F4432">
            <v>88</v>
          </cell>
        </row>
        <row r="4433">
          <cell r="A4433">
            <v>6067662</v>
          </cell>
          <cell r="B4433" t="str">
            <v>Úhlová spojka...RWVL 60VA</v>
          </cell>
          <cell r="C4433">
            <v>140</v>
          </cell>
          <cell r="D4433">
            <v>1</v>
          </cell>
          <cell r="E4433" t="str">
            <v>KS</v>
          </cell>
          <cell r="F4433">
            <v>140</v>
          </cell>
        </row>
        <row r="4434">
          <cell r="A4434">
            <v>6067664</v>
          </cell>
          <cell r="B4434" t="str">
            <v>Úhlová spojka...RWVL60VAS</v>
          </cell>
          <cell r="C4434">
            <v>184</v>
          </cell>
          <cell r="D4434">
            <v>1</v>
          </cell>
          <cell r="E4434" t="str">
            <v>KS</v>
          </cell>
          <cell r="F4434">
            <v>184</v>
          </cell>
        </row>
        <row r="4435">
          <cell r="A4435">
            <v>6067675</v>
          </cell>
          <cell r="B4435" t="str">
            <v>Podélná spojka...RLVK60VAS</v>
          </cell>
          <cell r="C4435">
            <v>118</v>
          </cell>
          <cell r="D4435">
            <v>1</v>
          </cell>
          <cell r="E4435" t="str">
            <v>KS</v>
          </cell>
          <cell r="F4435">
            <v>118</v>
          </cell>
        </row>
        <row r="4436">
          <cell r="A4436">
            <v>6067816</v>
          </cell>
          <cell r="B4436" t="str">
            <v>Podélné a úhlové spojky...RLVL 85FT</v>
          </cell>
          <cell r="C4436">
            <v>86</v>
          </cell>
          <cell r="D4436">
            <v>1</v>
          </cell>
          <cell r="E4436" t="str">
            <v>KS</v>
          </cell>
          <cell r="F4436">
            <v>86</v>
          </cell>
        </row>
        <row r="4437">
          <cell r="A4437">
            <v>6067913</v>
          </cell>
          <cell r="B4437" t="str">
            <v>Podélné a úhlové spojky...RLVL110FT</v>
          </cell>
          <cell r="C4437">
            <v>102</v>
          </cell>
          <cell r="D4437">
            <v>1</v>
          </cell>
          <cell r="E4437" t="str">
            <v>KS</v>
          </cell>
          <cell r="F4437">
            <v>102</v>
          </cell>
        </row>
        <row r="4438">
          <cell r="A4438">
            <v>6067948</v>
          </cell>
          <cell r="B4438" t="str">
            <v>Podélné a úhlové spojky...RLVL110VA</v>
          </cell>
          <cell r="C4438">
            <v>236</v>
          </cell>
          <cell r="D4438">
            <v>1</v>
          </cell>
          <cell r="E4438" t="str">
            <v>KS</v>
          </cell>
          <cell r="F4438">
            <v>236</v>
          </cell>
        </row>
        <row r="4439">
          <cell r="A4439">
            <v>6067956</v>
          </cell>
          <cell r="B4439" t="str">
            <v>Rohová spojka...REV 35</v>
          </cell>
          <cell r="C4439">
            <v>141</v>
          </cell>
          <cell r="D4439">
            <v>1</v>
          </cell>
          <cell r="E4439" t="str">
            <v>KS</v>
          </cell>
          <cell r="F4439">
            <v>141</v>
          </cell>
        </row>
        <row r="4440">
          <cell r="A4440">
            <v>6067970</v>
          </cell>
          <cell r="B4440" t="str">
            <v>Spojka pro přepážku...TSGV VA43</v>
          </cell>
          <cell r="C4440">
            <v>26</v>
          </cell>
          <cell r="D4440">
            <v>1</v>
          </cell>
          <cell r="E4440" t="str">
            <v>KS</v>
          </cell>
          <cell r="F4440">
            <v>26</v>
          </cell>
        </row>
        <row r="4441">
          <cell r="A4441">
            <v>6067972</v>
          </cell>
          <cell r="B4441" t="str">
            <v>Rohová spojka...REV 60</v>
          </cell>
          <cell r="C4441">
            <v>142</v>
          </cell>
          <cell r="D4441">
            <v>1</v>
          </cell>
          <cell r="E4441" t="str">
            <v>KS</v>
          </cell>
          <cell r="F4441">
            <v>142</v>
          </cell>
        </row>
        <row r="4442">
          <cell r="A4442">
            <v>6067980</v>
          </cell>
          <cell r="B4442" t="str">
            <v>Rohová spojka...REV 85</v>
          </cell>
          <cell r="C4442">
            <v>205</v>
          </cell>
          <cell r="D4442">
            <v>1</v>
          </cell>
          <cell r="E4442" t="str">
            <v>KS</v>
          </cell>
          <cell r="F4442">
            <v>205</v>
          </cell>
        </row>
        <row r="4443">
          <cell r="A4443">
            <v>6067999</v>
          </cell>
          <cell r="B4443" t="str">
            <v>Rohová spojka...REV 110</v>
          </cell>
          <cell r="C4443">
            <v>208</v>
          </cell>
          <cell r="D4443">
            <v>1</v>
          </cell>
          <cell r="E4443" t="str">
            <v>KS</v>
          </cell>
          <cell r="F4443">
            <v>208</v>
          </cell>
        </row>
        <row r="4444">
          <cell r="A4444">
            <v>6068022</v>
          </cell>
          <cell r="B4444" t="str">
            <v>Rohová spojka...REV 60 VA</v>
          </cell>
          <cell r="C4444">
            <v>380</v>
          </cell>
          <cell r="D4444">
            <v>1</v>
          </cell>
          <cell r="E4444" t="str">
            <v>KS</v>
          </cell>
          <cell r="F4444">
            <v>380</v>
          </cell>
        </row>
        <row r="4445">
          <cell r="A4445">
            <v>6068049</v>
          </cell>
          <cell r="B4445" t="str">
            <v>Rohová spojka...REV110 VA</v>
          </cell>
          <cell r="C4445">
            <v>759</v>
          </cell>
          <cell r="D4445">
            <v>1</v>
          </cell>
          <cell r="E4445" t="str">
            <v>KS</v>
          </cell>
          <cell r="F4445">
            <v>759</v>
          </cell>
        </row>
        <row r="4446">
          <cell r="A4446">
            <v>6068054</v>
          </cell>
          <cell r="B4446" t="str">
            <v>Rohová spojka...REV 60 VA</v>
          </cell>
          <cell r="C4446">
            <v>601</v>
          </cell>
          <cell r="D4446">
            <v>1</v>
          </cell>
          <cell r="E4446" t="str">
            <v>KS</v>
          </cell>
          <cell r="F4446">
            <v>601</v>
          </cell>
        </row>
        <row r="4447">
          <cell r="A4447">
            <v>6068081</v>
          </cell>
          <cell r="B4447" t="str">
            <v>Sada podélných spojek...RV 305</v>
          </cell>
          <cell r="C4447">
            <v>99</v>
          </cell>
          <cell r="D4447">
            <v>1</v>
          </cell>
          <cell r="E4447" t="str">
            <v>KS</v>
          </cell>
          <cell r="F4447">
            <v>99</v>
          </cell>
        </row>
        <row r="4448">
          <cell r="A4448">
            <v>6068103</v>
          </cell>
          <cell r="B4448" t="str">
            <v>Sada podélných spojek...RV 310</v>
          </cell>
          <cell r="C4448">
            <v>107</v>
          </cell>
          <cell r="D4448">
            <v>1</v>
          </cell>
          <cell r="E4448" t="str">
            <v>KS</v>
          </cell>
          <cell r="F4448">
            <v>107</v>
          </cell>
        </row>
        <row r="4449">
          <cell r="A4449">
            <v>6068111</v>
          </cell>
          <cell r="B4449" t="str">
            <v>Sada podélných spojek...RV 320</v>
          </cell>
          <cell r="C4449">
            <v>84</v>
          </cell>
          <cell r="D4449">
            <v>1</v>
          </cell>
          <cell r="E4449" t="str">
            <v>KS</v>
          </cell>
          <cell r="F4449">
            <v>84</v>
          </cell>
        </row>
        <row r="4450">
          <cell r="A4450">
            <v>6068138</v>
          </cell>
          <cell r="B4450" t="str">
            <v>Sada podélných spojek...RV 330</v>
          </cell>
          <cell r="C4450">
            <v>112</v>
          </cell>
          <cell r="D4450">
            <v>1</v>
          </cell>
          <cell r="E4450" t="str">
            <v>KS</v>
          </cell>
          <cell r="F4450">
            <v>112</v>
          </cell>
        </row>
        <row r="4451">
          <cell r="A4451">
            <v>6068146</v>
          </cell>
          <cell r="B4451" t="str">
            <v>Sada podélných spojek...RV 605</v>
          </cell>
          <cell r="C4451">
            <v>76</v>
          </cell>
          <cell r="D4451">
            <v>1</v>
          </cell>
          <cell r="E4451" t="str">
            <v>KS</v>
          </cell>
          <cell r="F4451">
            <v>76</v>
          </cell>
        </row>
        <row r="4452">
          <cell r="A4452">
            <v>6068150</v>
          </cell>
          <cell r="B4452" t="str">
            <v>Sada podélných spojek...RV 607</v>
          </cell>
          <cell r="C4452">
            <v>106</v>
          </cell>
          <cell r="D4452">
            <v>1</v>
          </cell>
          <cell r="E4452" t="str">
            <v>KS</v>
          </cell>
          <cell r="F4452">
            <v>106</v>
          </cell>
        </row>
        <row r="4453">
          <cell r="A4453">
            <v>6068154</v>
          </cell>
          <cell r="B4453" t="str">
            <v>Sada podélných spojek...RV 610</v>
          </cell>
          <cell r="C4453">
            <v>86</v>
          </cell>
          <cell r="D4453">
            <v>1</v>
          </cell>
          <cell r="E4453" t="str">
            <v>KS</v>
          </cell>
          <cell r="F4453">
            <v>86</v>
          </cell>
        </row>
        <row r="4454">
          <cell r="A4454">
            <v>6068162</v>
          </cell>
          <cell r="B4454" t="str">
            <v>Sada podélných spojek...RV 615</v>
          </cell>
          <cell r="C4454">
            <v>102</v>
          </cell>
          <cell r="D4454">
            <v>1</v>
          </cell>
          <cell r="E4454" t="str">
            <v>KS</v>
          </cell>
          <cell r="F4454">
            <v>102</v>
          </cell>
        </row>
        <row r="4455">
          <cell r="A4455">
            <v>6068170</v>
          </cell>
          <cell r="B4455" t="str">
            <v>Sada podélných spojek...RV 620</v>
          </cell>
          <cell r="C4455">
            <v>99</v>
          </cell>
          <cell r="D4455">
            <v>1</v>
          </cell>
          <cell r="E4455" t="str">
            <v>KS</v>
          </cell>
          <cell r="F4455">
            <v>99</v>
          </cell>
        </row>
        <row r="4456">
          <cell r="A4456">
            <v>6068189</v>
          </cell>
          <cell r="B4456" t="str">
            <v>Sada podélných spojek...RV 630</v>
          </cell>
          <cell r="C4456">
            <v>113</v>
          </cell>
          <cell r="D4456">
            <v>1</v>
          </cell>
          <cell r="E4456" t="str">
            <v>KS</v>
          </cell>
          <cell r="F4456">
            <v>113</v>
          </cell>
        </row>
        <row r="4457">
          <cell r="A4457">
            <v>6068197</v>
          </cell>
          <cell r="B4457" t="str">
            <v>Sada podélných spojek...RV 640</v>
          </cell>
          <cell r="C4457">
            <v>114</v>
          </cell>
          <cell r="D4457">
            <v>1</v>
          </cell>
          <cell r="E4457" t="str">
            <v>KS</v>
          </cell>
          <cell r="F4457">
            <v>114</v>
          </cell>
        </row>
        <row r="4458">
          <cell r="A4458">
            <v>6068200</v>
          </cell>
          <cell r="B4458" t="str">
            <v>Sada podélných spojek...RV 650</v>
          </cell>
          <cell r="C4458">
            <v>143</v>
          </cell>
          <cell r="D4458">
            <v>1</v>
          </cell>
          <cell r="E4458" t="str">
            <v>KS</v>
          </cell>
          <cell r="F4458">
            <v>143</v>
          </cell>
        </row>
        <row r="4459">
          <cell r="A4459">
            <v>6068219</v>
          </cell>
          <cell r="B4459" t="str">
            <v>Sada podélných spojek...RV 660</v>
          </cell>
          <cell r="C4459">
            <v>119</v>
          </cell>
          <cell r="D4459">
            <v>1</v>
          </cell>
          <cell r="E4459" t="str">
            <v>KS</v>
          </cell>
          <cell r="F4459">
            <v>119</v>
          </cell>
        </row>
        <row r="4460">
          <cell r="A4460">
            <v>6068351</v>
          </cell>
          <cell r="B4460" t="str">
            <v>Sada podélných spojek...RV 610</v>
          </cell>
          <cell r="C4460">
            <v>92</v>
          </cell>
          <cell r="D4460">
            <v>1</v>
          </cell>
          <cell r="E4460" t="str">
            <v>KS</v>
          </cell>
          <cell r="F4460">
            <v>92</v>
          </cell>
        </row>
        <row r="4461">
          <cell r="A4461">
            <v>6068359</v>
          </cell>
          <cell r="B4461" t="str">
            <v>Sada podélných spojek...RV 620</v>
          </cell>
          <cell r="C4461">
            <v>106</v>
          </cell>
          <cell r="D4461">
            <v>1</v>
          </cell>
          <cell r="E4461" t="str">
            <v>KS</v>
          </cell>
          <cell r="F4461">
            <v>106</v>
          </cell>
        </row>
        <row r="4462">
          <cell r="A4462">
            <v>6068363</v>
          </cell>
          <cell r="B4462" t="str">
            <v>Sada podélných spojek...RV 630</v>
          </cell>
          <cell r="C4462">
            <v>109</v>
          </cell>
          <cell r="D4462">
            <v>1</v>
          </cell>
          <cell r="E4462" t="str">
            <v>KS</v>
          </cell>
          <cell r="F4462">
            <v>109</v>
          </cell>
        </row>
        <row r="4463">
          <cell r="A4463">
            <v>6068773</v>
          </cell>
          <cell r="B4463" t="str">
            <v>Sada podélných spojek...RVS 60/20</v>
          </cell>
          <cell r="C4463">
            <v>351</v>
          </cell>
          <cell r="D4463">
            <v>1</v>
          </cell>
          <cell r="E4463" t="str">
            <v>KS</v>
          </cell>
          <cell r="F4463">
            <v>351</v>
          </cell>
        </row>
        <row r="4464">
          <cell r="A4464">
            <v>6068775</v>
          </cell>
          <cell r="B4464" t="str">
            <v>Sada podélných spojek...RVS 60/30</v>
          </cell>
          <cell r="C4464">
            <v>386</v>
          </cell>
          <cell r="D4464">
            <v>1</v>
          </cell>
          <cell r="E4464" t="str">
            <v>KS</v>
          </cell>
          <cell r="F4464">
            <v>386</v>
          </cell>
        </row>
        <row r="4465">
          <cell r="A4465">
            <v>6068777</v>
          </cell>
          <cell r="B4465" t="str">
            <v>Sada podélných spojek...RVS 60/40</v>
          </cell>
          <cell r="C4465">
            <v>415</v>
          </cell>
          <cell r="D4465">
            <v>1</v>
          </cell>
          <cell r="E4465" t="str">
            <v>KS</v>
          </cell>
          <cell r="F4465">
            <v>415</v>
          </cell>
        </row>
        <row r="4466">
          <cell r="A4466">
            <v>6068789</v>
          </cell>
          <cell r="B4466" t="str">
            <v>Sada podélných spojek...RVS110/10</v>
          </cell>
          <cell r="C4466">
            <v>388</v>
          </cell>
          <cell r="D4466">
            <v>1</v>
          </cell>
          <cell r="E4466" t="str">
            <v>KS</v>
          </cell>
          <cell r="F4466">
            <v>388</v>
          </cell>
        </row>
        <row r="4467">
          <cell r="A4467">
            <v>6068791</v>
          </cell>
          <cell r="B4467" t="str">
            <v>Sada podélných spojek...RVS110/20</v>
          </cell>
          <cell r="C4467">
            <v>409</v>
          </cell>
          <cell r="D4467">
            <v>1</v>
          </cell>
          <cell r="E4467" t="str">
            <v>KS</v>
          </cell>
          <cell r="F4467">
            <v>409</v>
          </cell>
        </row>
        <row r="4468">
          <cell r="A4468">
            <v>6068793</v>
          </cell>
          <cell r="B4468" t="str">
            <v>Sada podélných spojek...RVS110/30</v>
          </cell>
          <cell r="C4468">
            <v>429</v>
          </cell>
          <cell r="D4468">
            <v>1</v>
          </cell>
          <cell r="E4468" t="str">
            <v>KS</v>
          </cell>
          <cell r="F4468">
            <v>429</v>
          </cell>
        </row>
        <row r="4469">
          <cell r="A4469">
            <v>6068795</v>
          </cell>
          <cell r="B4469" t="str">
            <v>Sada podélných spojek...RVS110/40</v>
          </cell>
          <cell r="C4469">
            <v>460</v>
          </cell>
          <cell r="D4469">
            <v>1</v>
          </cell>
          <cell r="E4469" t="str">
            <v>KS</v>
          </cell>
          <cell r="F4469">
            <v>460</v>
          </cell>
        </row>
        <row r="4470">
          <cell r="A4470">
            <v>6068859</v>
          </cell>
          <cell r="B4470" t="str">
            <v>Pružinový prvek...FED 60</v>
          </cell>
          <cell r="C4470">
            <v>21.78</v>
          </cell>
          <cell r="D4470">
            <v>100</v>
          </cell>
          <cell r="E4470" t="str">
            <v>KS</v>
          </cell>
          <cell r="F4470">
            <v>2178</v>
          </cell>
        </row>
        <row r="4471">
          <cell r="A4471">
            <v>6069207</v>
          </cell>
          <cell r="B4471" t="str">
            <v>Vnější spojka kabelových žlabů...AVR</v>
          </cell>
          <cell r="C4471">
            <v>200</v>
          </cell>
          <cell r="D4471">
            <v>1</v>
          </cell>
          <cell r="E4471" t="str">
            <v>KS</v>
          </cell>
          <cell r="F4471">
            <v>200</v>
          </cell>
        </row>
        <row r="4472">
          <cell r="A4472">
            <v>6069304</v>
          </cell>
          <cell r="B4472" t="str">
            <v>Rohová spojka...REV 35 DD</v>
          </cell>
          <cell r="C4472">
            <v>233</v>
          </cell>
          <cell r="D4472">
            <v>1</v>
          </cell>
          <cell r="E4472" t="str">
            <v>KS</v>
          </cell>
          <cell r="F4472">
            <v>233</v>
          </cell>
        </row>
        <row r="4473">
          <cell r="A4473">
            <v>6069320</v>
          </cell>
          <cell r="B4473" t="str">
            <v>Rohová spojka...REV 85 DD</v>
          </cell>
          <cell r="C4473">
            <v>298</v>
          </cell>
          <cell r="D4473">
            <v>1</v>
          </cell>
          <cell r="E4473" t="str">
            <v>KS</v>
          </cell>
          <cell r="F4473">
            <v>298</v>
          </cell>
        </row>
        <row r="4474">
          <cell r="A4474">
            <v>6069339</v>
          </cell>
          <cell r="B4474" t="str">
            <v>Rohová spojka...REV 110DD</v>
          </cell>
          <cell r="C4474">
            <v>350</v>
          </cell>
          <cell r="D4474">
            <v>1</v>
          </cell>
          <cell r="E4474" t="str">
            <v>KS</v>
          </cell>
          <cell r="F4474">
            <v>350</v>
          </cell>
        </row>
        <row r="4475">
          <cell r="A4475">
            <v>6069410</v>
          </cell>
          <cell r="B4475" t="str">
            <v>Rohová spojka...REV 60 DD</v>
          </cell>
          <cell r="C4475">
            <v>342</v>
          </cell>
          <cell r="D4475">
            <v>1</v>
          </cell>
          <cell r="E4475" t="str">
            <v>KS</v>
          </cell>
          <cell r="F4475">
            <v>342</v>
          </cell>
        </row>
        <row r="4476">
          <cell r="A4476">
            <v>6070248</v>
          </cell>
          <cell r="B4476" t="str">
            <v>BKK základní profil...BKK 104</v>
          </cell>
          <cell r="C4476">
            <v>284</v>
          </cell>
          <cell r="D4476">
            <v>1</v>
          </cell>
          <cell r="E4476" t="str">
            <v>M</v>
          </cell>
          <cell r="F4476">
            <v>284</v>
          </cell>
        </row>
        <row r="4477">
          <cell r="A4477">
            <v>6070345</v>
          </cell>
          <cell r="B4477" t="str">
            <v>BKK základní profil...BKK 150</v>
          </cell>
          <cell r="C4477">
            <v>364</v>
          </cell>
          <cell r="D4477">
            <v>1</v>
          </cell>
          <cell r="E4477" t="str">
            <v>M</v>
          </cell>
          <cell r="F4477">
            <v>364</v>
          </cell>
        </row>
        <row r="4478">
          <cell r="A4478">
            <v>6070442</v>
          </cell>
          <cell r="B4478" t="str">
            <v>BKK základní profil...BKK 200</v>
          </cell>
          <cell r="C4478">
            <v>431</v>
          </cell>
          <cell r="D4478">
            <v>1</v>
          </cell>
          <cell r="E4478" t="str">
            <v>M</v>
          </cell>
          <cell r="F4478">
            <v>431</v>
          </cell>
        </row>
        <row r="4479">
          <cell r="A4479">
            <v>6071449</v>
          </cell>
          <cell r="B4479" t="str">
            <v>BKK základní profil...BKK A 200</v>
          </cell>
          <cell r="C4479">
            <v>489</v>
          </cell>
          <cell r="D4479">
            <v>1</v>
          </cell>
          <cell r="E4479" t="str">
            <v>M</v>
          </cell>
          <cell r="F4479">
            <v>489</v>
          </cell>
        </row>
        <row r="4480">
          <cell r="A4480">
            <v>6072445</v>
          </cell>
          <cell r="B4480" t="str">
            <v>BKK základní profil...BKK B 200</v>
          </cell>
          <cell r="C4480">
            <v>591</v>
          </cell>
          <cell r="D4480">
            <v>1</v>
          </cell>
          <cell r="E4480" t="str">
            <v>M</v>
          </cell>
          <cell r="F4480">
            <v>591</v>
          </cell>
        </row>
        <row r="4481">
          <cell r="A4481">
            <v>6072895</v>
          </cell>
          <cell r="B4481" t="str">
            <v>Pásková ochrana hran...KSB/4</v>
          </cell>
          <cell r="C4481">
            <v>266.99</v>
          </cell>
          <cell r="D4481">
            <v>100</v>
          </cell>
          <cell r="E4481" t="str">
            <v>M</v>
          </cell>
          <cell r="F4481">
            <v>26699</v>
          </cell>
        </row>
        <row r="4482">
          <cell r="A4482">
            <v>6072909</v>
          </cell>
          <cell r="B4482" t="str">
            <v>Pásková ochrana hran...KSB/2</v>
          </cell>
          <cell r="C4482">
            <v>165.13</v>
          </cell>
          <cell r="D4482">
            <v>100</v>
          </cell>
          <cell r="E4482" t="str">
            <v>M</v>
          </cell>
          <cell r="F4482">
            <v>16513</v>
          </cell>
        </row>
        <row r="4483">
          <cell r="A4483">
            <v>6074901</v>
          </cell>
          <cell r="B4483" t="str">
            <v>Oblouk 90°...LTS B</v>
          </cell>
          <cell r="C4483">
            <v>521</v>
          </cell>
          <cell r="D4483">
            <v>1</v>
          </cell>
          <cell r="E4483" t="str">
            <v>KS</v>
          </cell>
          <cell r="F4483">
            <v>521</v>
          </cell>
        </row>
        <row r="4484">
          <cell r="A4484">
            <v>6074912</v>
          </cell>
          <cell r="B4484" t="str">
            <v>Díl T...LTS T</v>
          </cell>
          <cell r="C4484">
            <v>602</v>
          </cell>
          <cell r="D4484">
            <v>1</v>
          </cell>
          <cell r="E4484" t="str">
            <v>KS</v>
          </cell>
          <cell r="F4484">
            <v>602</v>
          </cell>
        </row>
        <row r="4485">
          <cell r="A4485">
            <v>6074921</v>
          </cell>
          <cell r="B4485" t="str">
            <v>Křížení...LTS K</v>
          </cell>
          <cell r="C4485">
            <v>824</v>
          </cell>
          <cell r="D4485">
            <v>1</v>
          </cell>
          <cell r="E4485" t="str">
            <v>KS</v>
          </cell>
          <cell r="F4485">
            <v>824</v>
          </cell>
        </row>
        <row r="4486">
          <cell r="A4486">
            <v>6075000</v>
          </cell>
          <cell r="B4486" t="str">
            <v>Lišta-nosník svítidel...LTS  FS</v>
          </cell>
          <cell r="C4486">
            <v>268</v>
          </cell>
          <cell r="D4486">
            <v>1</v>
          </cell>
          <cell r="E4486" t="str">
            <v>M</v>
          </cell>
          <cell r="F4486">
            <v>268</v>
          </cell>
        </row>
        <row r="4487">
          <cell r="A4487">
            <v>6075005</v>
          </cell>
          <cell r="B4487" t="str">
            <v>Lišta-nosník svítidel...LTS  FT</v>
          </cell>
          <cell r="C4487">
            <v>368</v>
          </cell>
          <cell r="D4487">
            <v>1</v>
          </cell>
          <cell r="E4487" t="str">
            <v>M</v>
          </cell>
          <cell r="F4487">
            <v>368</v>
          </cell>
        </row>
        <row r="4488">
          <cell r="A4488">
            <v>6075024</v>
          </cell>
          <cell r="B4488" t="str">
            <v>Nosná lišta svítidel...LTS</v>
          </cell>
          <cell r="C4488">
            <v>308</v>
          </cell>
          <cell r="D4488">
            <v>1</v>
          </cell>
          <cell r="E4488" t="str">
            <v>M</v>
          </cell>
          <cell r="F4488">
            <v>308</v>
          </cell>
        </row>
        <row r="4489">
          <cell r="A4489">
            <v>6075096</v>
          </cell>
          <cell r="B4489" t="str">
            <v>Minikanál AZ...AZK 050FS</v>
          </cell>
          <cell r="C4489">
            <v>253</v>
          </cell>
          <cell r="D4489">
            <v>1</v>
          </cell>
          <cell r="E4489" t="str">
            <v>M</v>
          </cell>
          <cell r="F4489">
            <v>253</v>
          </cell>
        </row>
        <row r="4490">
          <cell r="A4490">
            <v>6075142</v>
          </cell>
          <cell r="B4490" t="str">
            <v>Minikanál AZ...AZK 050FT</v>
          </cell>
          <cell r="C4490">
            <v>307</v>
          </cell>
          <cell r="D4490">
            <v>1</v>
          </cell>
          <cell r="E4490" t="str">
            <v>M</v>
          </cell>
          <cell r="F4490">
            <v>307</v>
          </cell>
        </row>
        <row r="4491">
          <cell r="A4491">
            <v>6075150</v>
          </cell>
          <cell r="B4491" t="str">
            <v>Minikanál AZ...AZK 050VA</v>
          </cell>
          <cell r="C4491">
            <v>960</v>
          </cell>
          <cell r="D4491">
            <v>1</v>
          </cell>
          <cell r="E4491" t="str">
            <v>M</v>
          </cell>
          <cell r="F4491">
            <v>960</v>
          </cell>
        </row>
        <row r="4492">
          <cell r="A4492">
            <v>6075231</v>
          </cell>
          <cell r="B4492" t="str">
            <v>Minikanál AZ...AZK 100FS</v>
          </cell>
          <cell r="C4492">
            <v>348</v>
          </cell>
          <cell r="D4492">
            <v>1</v>
          </cell>
          <cell r="E4492" t="str">
            <v>M</v>
          </cell>
          <cell r="F4492">
            <v>348</v>
          </cell>
        </row>
        <row r="4493">
          <cell r="A4493">
            <v>6075258</v>
          </cell>
          <cell r="B4493" t="str">
            <v>Minikanál AZ...AZK 100FT</v>
          </cell>
          <cell r="C4493">
            <v>454</v>
          </cell>
          <cell r="D4493">
            <v>1</v>
          </cell>
          <cell r="E4493" t="str">
            <v>M</v>
          </cell>
          <cell r="F4493">
            <v>454</v>
          </cell>
        </row>
        <row r="4494">
          <cell r="A4494">
            <v>6075304</v>
          </cell>
          <cell r="B4494" t="str">
            <v>Minikanál AZ...AZK 100VA</v>
          </cell>
          <cell r="C4494">
            <v>1369</v>
          </cell>
          <cell r="D4494">
            <v>1</v>
          </cell>
          <cell r="E4494" t="str">
            <v>M</v>
          </cell>
          <cell r="F4494">
            <v>1369</v>
          </cell>
        </row>
        <row r="4495">
          <cell r="A4495">
            <v>6076149</v>
          </cell>
          <cell r="B4495" t="str">
            <v>Minikanál AZ...AZK A 050</v>
          </cell>
          <cell r="C4495">
            <v>318</v>
          </cell>
          <cell r="D4495">
            <v>1</v>
          </cell>
          <cell r="E4495" t="str">
            <v>M</v>
          </cell>
          <cell r="F4495">
            <v>318</v>
          </cell>
        </row>
        <row r="4496">
          <cell r="A4496">
            <v>6076246</v>
          </cell>
          <cell r="B4496" t="str">
            <v>Minikanál AZ...AZK A 100</v>
          </cell>
          <cell r="C4496">
            <v>506</v>
          </cell>
          <cell r="D4496">
            <v>1</v>
          </cell>
          <cell r="E4496" t="str">
            <v>M</v>
          </cell>
          <cell r="F4496">
            <v>506</v>
          </cell>
        </row>
        <row r="4497">
          <cell r="A4497">
            <v>6080138</v>
          </cell>
          <cell r="B4497" t="str">
            <v>Víko s otočnými západkami...AZDMD 50</v>
          </cell>
          <cell r="C4497">
            <v>179</v>
          </cell>
          <cell r="D4497">
            <v>1</v>
          </cell>
          <cell r="E4497" t="str">
            <v>M</v>
          </cell>
          <cell r="F4497">
            <v>179</v>
          </cell>
        </row>
        <row r="4498">
          <cell r="A4498">
            <v>6080154</v>
          </cell>
          <cell r="B4498" t="str">
            <v>Víko s otočnými západkami...AZDMD 50</v>
          </cell>
          <cell r="C4498">
            <v>244</v>
          </cell>
          <cell r="D4498">
            <v>1</v>
          </cell>
          <cell r="E4498" t="str">
            <v>M</v>
          </cell>
          <cell r="F4498">
            <v>244</v>
          </cell>
        </row>
        <row r="4499">
          <cell r="A4499">
            <v>6080158</v>
          </cell>
          <cell r="B4499" t="str">
            <v>Víko neděrované...AZDU 50DD</v>
          </cell>
          <cell r="C4499">
            <v>122</v>
          </cell>
          <cell r="D4499">
            <v>1</v>
          </cell>
          <cell r="E4499" t="str">
            <v>M</v>
          </cell>
          <cell r="F4499">
            <v>122</v>
          </cell>
        </row>
        <row r="4500">
          <cell r="A4500">
            <v>6080197</v>
          </cell>
          <cell r="B4500" t="str">
            <v>Víko s otočnými západkami...AZDMD 50</v>
          </cell>
          <cell r="C4500">
            <v>509</v>
          </cell>
          <cell r="D4500">
            <v>1</v>
          </cell>
          <cell r="E4500" t="str">
            <v>M</v>
          </cell>
          <cell r="F4500">
            <v>509</v>
          </cell>
        </row>
        <row r="4501">
          <cell r="A4501">
            <v>6080227</v>
          </cell>
          <cell r="B4501" t="str">
            <v>Víko s otočnými západkami...AZDMD 100</v>
          </cell>
          <cell r="C4501">
            <v>240</v>
          </cell>
          <cell r="D4501">
            <v>1</v>
          </cell>
          <cell r="E4501" t="str">
            <v>M</v>
          </cell>
          <cell r="F4501">
            <v>240</v>
          </cell>
        </row>
        <row r="4502">
          <cell r="A4502">
            <v>6080235</v>
          </cell>
          <cell r="B4502" t="str">
            <v>Víko s otočnými západkami...AZDMD 100</v>
          </cell>
          <cell r="C4502">
            <v>332</v>
          </cell>
          <cell r="D4502">
            <v>1</v>
          </cell>
          <cell r="E4502" t="str">
            <v>M</v>
          </cell>
          <cell r="F4502">
            <v>332</v>
          </cell>
        </row>
        <row r="4503">
          <cell r="A4503">
            <v>6080239</v>
          </cell>
          <cell r="B4503" t="str">
            <v>Víko neděrované...AZDU100DD</v>
          </cell>
          <cell r="C4503">
            <v>192</v>
          </cell>
          <cell r="D4503">
            <v>1</v>
          </cell>
          <cell r="E4503" t="str">
            <v>M</v>
          </cell>
          <cell r="F4503">
            <v>192</v>
          </cell>
        </row>
        <row r="4504">
          <cell r="A4504">
            <v>6080294</v>
          </cell>
          <cell r="B4504" t="str">
            <v>Víko s otočnými západkami...AZDMD 100</v>
          </cell>
          <cell r="C4504">
            <v>685</v>
          </cell>
          <cell r="D4504">
            <v>1</v>
          </cell>
          <cell r="E4504" t="str">
            <v>M</v>
          </cell>
          <cell r="F4504">
            <v>685</v>
          </cell>
        </row>
        <row r="4505">
          <cell r="A4505">
            <v>6083056</v>
          </cell>
          <cell r="B4505" t="str">
            <v>Žlab pro zař. mobil. operátorů...MFR 220</v>
          </cell>
          <cell r="C4505">
            <v>1129</v>
          </cell>
          <cell r="D4505">
            <v>1</v>
          </cell>
          <cell r="E4505" t="str">
            <v>M</v>
          </cell>
          <cell r="F4505">
            <v>1129</v>
          </cell>
        </row>
        <row r="4506">
          <cell r="A4506">
            <v>6083060</v>
          </cell>
          <cell r="B4506" t="str">
            <v>Žlab pro zař. mobil. operátorů...MFR 230</v>
          </cell>
          <cell r="C4506">
            <v>1304</v>
          </cell>
          <cell r="D4506">
            <v>1</v>
          </cell>
          <cell r="E4506" t="str">
            <v>M</v>
          </cell>
          <cell r="F4506">
            <v>1304</v>
          </cell>
        </row>
        <row r="4507">
          <cell r="A4507">
            <v>6083064</v>
          </cell>
          <cell r="B4507" t="str">
            <v>Žlab pro zař. mobil. operátorů...MFR 240</v>
          </cell>
          <cell r="C4507">
            <v>1486</v>
          </cell>
          <cell r="D4507">
            <v>1</v>
          </cell>
          <cell r="E4507" t="str">
            <v>M</v>
          </cell>
          <cell r="F4507">
            <v>1486</v>
          </cell>
        </row>
        <row r="4508">
          <cell r="A4508">
            <v>6083150</v>
          </cell>
          <cell r="B4508" t="str">
            <v>Víko s otočnými západkami...DMFR 200</v>
          </cell>
          <cell r="C4508">
            <v>553</v>
          </cell>
          <cell r="D4508">
            <v>1</v>
          </cell>
          <cell r="E4508" t="str">
            <v>M</v>
          </cell>
          <cell r="F4508">
            <v>553</v>
          </cell>
        </row>
        <row r="4509">
          <cell r="A4509">
            <v>6083152</v>
          </cell>
          <cell r="B4509" t="str">
            <v>Víko s otočnými západkami...DMFR 300</v>
          </cell>
          <cell r="C4509">
            <v>753</v>
          </cell>
          <cell r="D4509">
            <v>1</v>
          </cell>
          <cell r="E4509" t="str">
            <v>M</v>
          </cell>
          <cell r="F4509">
            <v>753</v>
          </cell>
        </row>
        <row r="4510">
          <cell r="A4510">
            <v>6083154</v>
          </cell>
          <cell r="B4510" t="str">
            <v>Víko s otočnými západkami...DMFR 400</v>
          </cell>
          <cell r="C4510">
            <v>856</v>
          </cell>
          <cell r="D4510">
            <v>1</v>
          </cell>
          <cell r="E4510" t="str">
            <v>M</v>
          </cell>
          <cell r="F4510">
            <v>856</v>
          </cell>
        </row>
        <row r="4511">
          <cell r="A4511">
            <v>6083200</v>
          </cell>
          <cell r="B4511" t="str">
            <v>Podélné a úhlové spojky...LWVM 200</v>
          </cell>
          <cell r="C4511">
            <v>309</v>
          </cell>
          <cell r="D4511">
            <v>1</v>
          </cell>
          <cell r="E4511" t="str">
            <v>KS</v>
          </cell>
          <cell r="F4511">
            <v>309</v>
          </cell>
        </row>
        <row r="4512">
          <cell r="A4512">
            <v>6083210</v>
          </cell>
          <cell r="B4512" t="str">
            <v>Kloubová spojka...GVM 200</v>
          </cell>
          <cell r="C4512">
            <v>746</v>
          </cell>
          <cell r="D4512">
            <v>1</v>
          </cell>
          <cell r="E4512" t="str">
            <v>KS</v>
          </cell>
          <cell r="F4512">
            <v>746</v>
          </cell>
        </row>
        <row r="4513">
          <cell r="A4513">
            <v>6083300</v>
          </cell>
          <cell r="B4513" t="str">
            <v>Kloubová spojka...MGBEV 220</v>
          </cell>
          <cell r="C4513">
            <v>1288</v>
          </cell>
          <cell r="D4513">
            <v>1</v>
          </cell>
          <cell r="E4513" t="str">
            <v>KS</v>
          </cell>
          <cell r="F4513">
            <v>1288</v>
          </cell>
        </row>
        <row r="4514">
          <cell r="A4514">
            <v>6083308</v>
          </cell>
          <cell r="B4514" t="str">
            <v>Kloubová spojka...MGBEV 240</v>
          </cell>
          <cell r="C4514">
            <v>1413</v>
          </cell>
          <cell r="D4514">
            <v>1</v>
          </cell>
          <cell r="E4514" t="str">
            <v>KS</v>
          </cell>
          <cell r="F4514">
            <v>1413</v>
          </cell>
        </row>
        <row r="4515">
          <cell r="A4515">
            <v>6085016</v>
          </cell>
          <cell r="B4515" t="str">
            <v>Kabelový žlab DKS...DKS 610</v>
          </cell>
          <cell r="C4515">
            <v>262</v>
          </cell>
          <cell r="D4515">
            <v>1</v>
          </cell>
          <cell r="E4515" t="str">
            <v>M</v>
          </cell>
          <cell r="F4515">
            <v>262</v>
          </cell>
        </row>
        <row r="4516">
          <cell r="A4516">
            <v>6085032</v>
          </cell>
          <cell r="B4516" t="str">
            <v>Kabelový žlab DKS...DKS 620</v>
          </cell>
          <cell r="C4516">
            <v>389</v>
          </cell>
          <cell r="D4516">
            <v>1</v>
          </cell>
          <cell r="E4516" t="str">
            <v>M</v>
          </cell>
          <cell r="F4516">
            <v>389</v>
          </cell>
        </row>
        <row r="4517">
          <cell r="A4517">
            <v>6085059</v>
          </cell>
          <cell r="B4517" t="str">
            <v>Kabelový žlab DKS...DKS 630</v>
          </cell>
          <cell r="C4517">
            <v>450</v>
          </cell>
          <cell r="D4517">
            <v>1</v>
          </cell>
          <cell r="E4517" t="str">
            <v>M</v>
          </cell>
          <cell r="F4517">
            <v>450</v>
          </cell>
        </row>
        <row r="4518">
          <cell r="A4518">
            <v>6085202</v>
          </cell>
          <cell r="B4518" t="str">
            <v>Kabelový žlab DKS...DKS 640</v>
          </cell>
          <cell r="C4518">
            <v>795</v>
          </cell>
          <cell r="D4518">
            <v>1</v>
          </cell>
          <cell r="E4518" t="str">
            <v>M</v>
          </cell>
          <cell r="F4518">
            <v>795</v>
          </cell>
        </row>
        <row r="4519">
          <cell r="A4519">
            <v>6085229</v>
          </cell>
          <cell r="B4519" t="str">
            <v>Kabelový žlab DKS...DKS 650</v>
          </cell>
          <cell r="C4519">
            <v>906</v>
          </cell>
          <cell r="D4519">
            <v>1</v>
          </cell>
          <cell r="E4519" t="str">
            <v>M</v>
          </cell>
          <cell r="F4519">
            <v>906</v>
          </cell>
        </row>
        <row r="4520">
          <cell r="A4520">
            <v>6085245</v>
          </cell>
          <cell r="B4520" t="str">
            <v>Kabelový žlab DKS...DKS 660</v>
          </cell>
          <cell r="C4520">
            <v>1068</v>
          </cell>
          <cell r="D4520">
            <v>1</v>
          </cell>
          <cell r="E4520" t="str">
            <v>M</v>
          </cell>
          <cell r="F4520">
            <v>1068</v>
          </cell>
        </row>
        <row r="4521">
          <cell r="A4521">
            <v>6085326</v>
          </cell>
          <cell r="B4521" t="str">
            <v>Kabelový žlab DKS...DKS 610</v>
          </cell>
          <cell r="C4521">
            <v>344</v>
          </cell>
          <cell r="D4521">
            <v>1</v>
          </cell>
          <cell r="E4521" t="str">
            <v>M</v>
          </cell>
          <cell r="F4521">
            <v>344</v>
          </cell>
        </row>
        <row r="4522">
          <cell r="A4522">
            <v>6085342</v>
          </cell>
          <cell r="B4522" t="str">
            <v>Kabelový žlab DKS...DKS 620</v>
          </cell>
          <cell r="C4522">
            <v>501</v>
          </cell>
          <cell r="D4522">
            <v>1</v>
          </cell>
          <cell r="E4522" t="str">
            <v>M</v>
          </cell>
          <cell r="F4522">
            <v>501</v>
          </cell>
        </row>
        <row r="4523">
          <cell r="A4523">
            <v>6085369</v>
          </cell>
          <cell r="B4523" t="str">
            <v>Kabelový žlab DKS...DKS 630</v>
          </cell>
          <cell r="C4523">
            <v>738</v>
          </cell>
          <cell r="D4523">
            <v>1</v>
          </cell>
          <cell r="E4523" t="str">
            <v>M</v>
          </cell>
          <cell r="F4523">
            <v>738</v>
          </cell>
        </row>
        <row r="4524">
          <cell r="A4524">
            <v>6085512</v>
          </cell>
          <cell r="B4524" t="str">
            <v>Kabelový žlab DKS...DKS 640</v>
          </cell>
          <cell r="C4524">
            <v>1085</v>
          </cell>
          <cell r="D4524">
            <v>1</v>
          </cell>
          <cell r="E4524" t="str">
            <v>M</v>
          </cell>
          <cell r="F4524">
            <v>1085</v>
          </cell>
        </row>
        <row r="4525">
          <cell r="A4525">
            <v>6085539</v>
          </cell>
          <cell r="B4525" t="str">
            <v>Kabelový žlab DKS...DKS 650</v>
          </cell>
          <cell r="C4525">
            <v>1294</v>
          </cell>
          <cell r="D4525">
            <v>1</v>
          </cell>
          <cell r="E4525" t="str">
            <v>M</v>
          </cell>
          <cell r="F4525">
            <v>1294</v>
          </cell>
        </row>
        <row r="4526">
          <cell r="A4526">
            <v>6085555</v>
          </cell>
          <cell r="B4526" t="str">
            <v>Kabelový žlab DKS...DKS 660</v>
          </cell>
          <cell r="C4526">
            <v>1333</v>
          </cell>
          <cell r="D4526">
            <v>1</v>
          </cell>
          <cell r="E4526" t="str">
            <v>M</v>
          </cell>
          <cell r="F4526">
            <v>1333</v>
          </cell>
        </row>
        <row r="4527">
          <cell r="A4527">
            <v>6085601</v>
          </cell>
          <cell r="B4527" t="str">
            <v>Kabelový žlab DKS...DKS 610VA</v>
          </cell>
          <cell r="C4527">
            <v>1176</v>
          </cell>
          <cell r="D4527">
            <v>1</v>
          </cell>
          <cell r="E4527" t="str">
            <v>M</v>
          </cell>
          <cell r="F4527">
            <v>1176</v>
          </cell>
        </row>
        <row r="4528">
          <cell r="A4528">
            <v>6085628</v>
          </cell>
          <cell r="B4528" t="str">
            <v>Kabelový žlab DKS...DKS 620VA</v>
          </cell>
          <cell r="C4528">
            <v>1704</v>
          </cell>
          <cell r="D4528">
            <v>1</v>
          </cell>
          <cell r="E4528" t="str">
            <v>M</v>
          </cell>
          <cell r="F4528">
            <v>1704</v>
          </cell>
        </row>
        <row r="4529">
          <cell r="A4529">
            <v>6085636</v>
          </cell>
          <cell r="B4529" t="str">
            <v>Kabelový žlab DKS...DKS 630VA</v>
          </cell>
          <cell r="C4529">
            <v>1998</v>
          </cell>
          <cell r="D4529">
            <v>1</v>
          </cell>
          <cell r="E4529" t="str">
            <v>M</v>
          </cell>
          <cell r="F4529">
            <v>1998</v>
          </cell>
        </row>
        <row r="4530">
          <cell r="A4530">
            <v>6085644</v>
          </cell>
          <cell r="B4530" t="str">
            <v>Kabelový žlab DKS...DKS 640VA</v>
          </cell>
          <cell r="C4530">
            <v>3039</v>
          </cell>
          <cell r="D4530">
            <v>1</v>
          </cell>
          <cell r="E4530" t="str">
            <v>M</v>
          </cell>
          <cell r="F4530">
            <v>3039</v>
          </cell>
        </row>
        <row r="4531">
          <cell r="A4531">
            <v>6085652</v>
          </cell>
          <cell r="B4531" t="str">
            <v>Kabelový žlab DKS...DKS 650VA</v>
          </cell>
          <cell r="C4531">
            <v>3576</v>
          </cell>
          <cell r="D4531">
            <v>1</v>
          </cell>
          <cell r="E4531" t="str">
            <v>M</v>
          </cell>
          <cell r="F4531">
            <v>3576</v>
          </cell>
        </row>
        <row r="4532">
          <cell r="A4532">
            <v>6085660</v>
          </cell>
          <cell r="B4532" t="str">
            <v>Kabelový žlab DKS...DKS 660VA</v>
          </cell>
          <cell r="C4532">
            <v>4250</v>
          </cell>
          <cell r="D4532">
            <v>1</v>
          </cell>
          <cell r="E4532" t="str">
            <v>M</v>
          </cell>
          <cell r="F4532">
            <v>4250</v>
          </cell>
        </row>
        <row r="4533">
          <cell r="A4533">
            <v>6085668</v>
          </cell>
          <cell r="B4533" t="str">
            <v>Kabelový žlab DKS...DKS610VAS</v>
          </cell>
          <cell r="C4533">
            <v>1144</v>
          </cell>
          <cell r="D4533">
            <v>1</v>
          </cell>
          <cell r="E4533" t="str">
            <v>M</v>
          </cell>
          <cell r="F4533">
            <v>1144</v>
          </cell>
        </row>
        <row r="4534">
          <cell r="A4534">
            <v>6085672</v>
          </cell>
          <cell r="B4534" t="str">
            <v>Kabelový žlab DKS...DKS620VAS</v>
          </cell>
          <cell r="C4534">
            <v>1968</v>
          </cell>
          <cell r="D4534">
            <v>1</v>
          </cell>
          <cell r="E4534" t="str">
            <v>M</v>
          </cell>
          <cell r="F4534">
            <v>1968</v>
          </cell>
        </row>
        <row r="4535">
          <cell r="A4535">
            <v>6085673</v>
          </cell>
          <cell r="B4535" t="str">
            <v>Kabelový žlab DKS...DKS630VAS</v>
          </cell>
          <cell r="C4535">
            <v>2811</v>
          </cell>
          <cell r="D4535">
            <v>1</v>
          </cell>
          <cell r="E4535" t="str">
            <v>M</v>
          </cell>
          <cell r="F4535">
            <v>2811</v>
          </cell>
        </row>
        <row r="4536">
          <cell r="A4536">
            <v>6085677</v>
          </cell>
          <cell r="B4536" t="str">
            <v>Kabelový žlab DKS...DKS650VAS</v>
          </cell>
          <cell r="C4536">
            <v>5707</v>
          </cell>
          <cell r="D4536">
            <v>1</v>
          </cell>
          <cell r="E4536" t="str">
            <v>M</v>
          </cell>
          <cell r="F4536">
            <v>5707</v>
          </cell>
        </row>
        <row r="4537">
          <cell r="A4537">
            <v>6086357</v>
          </cell>
          <cell r="B4537" t="str">
            <v>Kabelový žlab DKS...DKS 860FS</v>
          </cell>
          <cell r="C4537">
            <v>1488</v>
          </cell>
          <cell r="D4537">
            <v>1</v>
          </cell>
          <cell r="E4537" t="str">
            <v>M</v>
          </cell>
          <cell r="F4537">
            <v>1488</v>
          </cell>
        </row>
        <row r="4538">
          <cell r="A4538">
            <v>6086470</v>
          </cell>
          <cell r="B4538" t="str">
            <v>Kabelový žlab DKS...DKS 810FT</v>
          </cell>
          <cell r="C4538">
            <v>469</v>
          </cell>
          <cell r="D4538">
            <v>1</v>
          </cell>
          <cell r="E4538" t="str">
            <v>M</v>
          </cell>
          <cell r="F4538">
            <v>469</v>
          </cell>
        </row>
        <row r="4539">
          <cell r="A4539">
            <v>6086497</v>
          </cell>
          <cell r="B4539" t="str">
            <v>Kabelový žlab DKS...DKS 820FT</v>
          </cell>
          <cell r="C4539">
            <v>669</v>
          </cell>
          <cell r="D4539">
            <v>1</v>
          </cell>
          <cell r="E4539" t="str">
            <v>M</v>
          </cell>
          <cell r="F4539">
            <v>669</v>
          </cell>
        </row>
        <row r="4540">
          <cell r="A4540">
            <v>6086519</v>
          </cell>
          <cell r="B4540" t="str">
            <v>Kabelový žlab DKS...DKS 830FT</v>
          </cell>
          <cell r="C4540">
            <v>876</v>
          </cell>
          <cell r="D4540">
            <v>1</v>
          </cell>
          <cell r="E4540" t="str">
            <v>M</v>
          </cell>
          <cell r="F4540">
            <v>876</v>
          </cell>
        </row>
        <row r="4541">
          <cell r="A4541">
            <v>6086659</v>
          </cell>
          <cell r="B4541" t="str">
            <v>Kabelový žlab DKS...DKS 840FT</v>
          </cell>
          <cell r="C4541">
            <v>1205</v>
          </cell>
          <cell r="D4541">
            <v>1</v>
          </cell>
          <cell r="E4541" t="str">
            <v>M</v>
          </cell>
          <cell r="F4541">
            <v>1205</v>
          </cell>
        </row>
        <row r="4542">
          <cell r="A4542">
            <v>6086675</v>
          </cell>
          <cell r="B4542" t="str">
            <v>Kabelový žlab DKS...DKS 850FT</v>
          </cell>
          <cell r="C4542">
            <v>1431</v>
          </cell>
          <cell r="D4542">
            <v>1</v>
          </cell>
          <cell r="E4542" t="str">
            <v>M</v>
          </cell>
          <cell r="F4542">
            <v>1431</v>
          </cell>
        </row>
        <row r="4543">
          <cell r="A4543">
            <v>6086691</v>
          </cell>
          <cell r="B4543" t="str">
            <v>Kabelový žlab DKS...DKS 860FT</v>
          </cell>
          <cell r="C4543">
            <v>1544</v>
          </cell>
          <cell r="D4543">
            <v>1</v>
          </cell>
          <cell r="E4543" t="str">
            <v>M</v>
          </cell>
          <cell r="F4543">
            <v>1544</v>
          </cell>
        </row>
        <row r="4544">
          <cell r="A4544">
            <v>6087116</v>
          </cell>
          <cell r="B4544" t="str">
            <v>Kabelový žlab IKS...IKS 610</v>
          </cell>
          <cell r="C4544">
            <v>278</v>
          </cell>
          <cell r="D4544">
            <v>1</v>
          </cell>
          <cell r="E4544" t="str">
            <v>M</v>
          </cell>
          <cell r="F4544">
            <v>278</v>
          </cell>
        </row>
        <row r="4545">
          <cell r="A4545">
            <v>6087132</v>
          </cell>
          <cell r="B4545" t="str">
            <v>Kabelový žlab IKS...IKS 620</v>
          </cell>
          <cell r="C4545">
            <v>390</v>
          </cell>
          <cell r="D4545">
            <v>1</v>
          </cell>
          <cell r="E4545" t="str">
            <v>M</v>
          </cell>
          <cell r="F4545">
            <v>390</v>
          </cell>
        </row>
        <row r="4546">
          <cell r="A4546">
            <v>6087140</v>
          </cell>
          <cell r="B4546" t="str">
            <v>Kabelový žlab IKS...IKS 630</v>
          </cell>
          <cell r="C4546">
            <v>485</v>
          </cell>
          <cell r="D4546">
            <v>1</v>
          </cell>
          <cell r="E4546" t="str">
            <v>M</v>
          </cell>
          <cell r="F4546">
            <v>485</v>
          </cell>
        </row>
        <row r="4547">
          <cell r="A4547">
            <v>6087159</v>
          </cell>
          <cell r="B4547" t="str">
            <v>Kabelový žlab IKS...IKS 640</v>
          </cell>
          <cell r="C4547">
            <v>694</v>
          </cell>
          <cell r="D4547">
            <v>1</v>
          </cell>
          <cell r="E4547" t="str">
            <v>M</v>
          </cell>
          <cell r="F4547">
            <v>694</v>
          </cell>
        </row>
        <row r="4548">
          <cell r="A4548">
            <v>6087965</v>
          </cell>
          <cell r="B4548" t="str">
            <v>Ochranný kroužek...KSR-DR920</v>
          </cell>
          <cell r="C4548">
            <v>14</v>
          </cell>
          <cell r="D4548">
            <v>1</v>
          </cell>
          <cell r="E4548" t="str">
            <v>KS</v>
          </cell>
          <cell r="F4548">
            <v>14</v>
          </cell>
        </row>
        <row r="4549">
          <cell r="A4549">
            <v>6091164</v>
          </cell>
          <cell r="B4549" t="str">
            <v>Podélná spojka...WRVL110FS</v>
          </cell>
          <cell r="C4549">
            <v>460</v>
          </cell>
          <cell r="D4549">
            <v>1</v>
          </cell>
          <cell r="E4549" t="str">
            <v>KS</v>
          </cell>
          <cell r="F4549">
            <v>460</v>
          </cell>
        </row>
        <row r="4550">
          <cell r="A4550">
            <v>6091180</v>
          </cell>
          <cell r="B4550" t="str">
            <v>Podélná spojka...WRVL110FT</v>
          </cell>
          <cell r="C4550">
            <v>529</v>
          </cell>
          <cell r="D4550">
            <v>1</v>
          </cell>
          <cell r="E4550" t="str">
            <v>KS</v>
          </cell>
          <cell r="F4550">
            <v>529</v>
          </cell>
        </row>
        <row r="4551">
          <cell r="A4551">
            <v>6091229</v>
          </cell>
          <cell r="B4551" t="str">
            <v>Podélná spojka...WRVL110VA</v>
          </cell>
          <cell r="C4551">
            <v>1019</v>
          </cell>
          <cell r="D4551">
            <v>1</v>
          </cell>
          <cell r="E4551" t="str">
            <v>KS</v>
          </cell>
          <cell r="F4551">
            <v>1019</v>
          </cell>
        </row>
        <row r="4552">
          <cell r="A4552">
            <v>6091318</v>
          </cell>
          <cell r="B4552" t="str">
            <v>Kloubová spojka...WRGV110FS</v>
          </cell>
          <cell r="C4552">
            <v>706</v>
          </cell>
          <cell r="D4552">
            <v>1</v>
          </cell>
          <cell r="E4552" t="str">
            <v>KS</v>
          </cell>
          <cell r="F4552">
            <v>706</v>
          </cell>
        </row>
        <row r="4553">
          <cell r="A4553">
            <v>6091334</v>
          </cell>
          <cell r="B4553" t="str">
            <v>Kloubová spojka...WRGV110FT</v>
          </cell>
          <cell r="C4553">
            <v>870</v>
          </cell>
          <cell r="D4553">
            <v>1</v>
          </cell>
          <cell r="E4553" t="str">
            <v>KS</v>
          </cell>
          <cell r="F4553">
            <v>870</v>
          </cell>
        </row>
        <row r="4554">
          <cell r="A4554">
            <v>6091338</v>
          </cell>
          <cell r="B4554" t="str">
            <v>Kloubová spojka...WRGV110VA</v>
          </cell>
          <cell r="C4554">
            <v>1299</v>
          </cell>
          <cell r="D4554">
            <v>1</v>
          </cell>
          <cell r="E4554" t="str">
            <v>KS</v>
          </cell>
          <cell r="F4554">
            <v>1299</v>
          </cell>
        </row>
        <row r="4555">
          <cell r="A4555">
            <v>6091377</v>
          </cell>
          <cell r="B4555" t="str">
            <v>Úhlová spojka...WRWVK110</v>
          </cell>
          <cell r="C4555">
            <v>316</v>
          </cell>
          <cell r="D4555">
            <v>1</v>
          </cell>
          <cell r="E4555" t="str">
            <v>KS</v>
          </cell>
          <cell r="F4555">
            <v>316</v>
          </cell>
        </row>
        <row r="4556">
          <cell r="A4556">
            <v>6091393</v>
          </cell>
          <cell r="B4556" t="str">
            <v>Úhlová spojka...WRWVK110</v>
          </cell>
          <cell r="C4556">
            <v>625</v>
          </cell>
          <cell r="D4556">
            <v>1</v>
          </cell>
          <cell r="E4556" t="str">
            <v>KS</v>
          </cell>
          <cell r="F4556">
            <v>625</v>
          </cell>
        </row>
        <row r="4557">
          <cell r="A4557">
            <v>6098111</v>
          </cell>
          <cell r="B4557" t="str">
            <v>Kabel. žlab pro velká rozpětí...WKSG120FS</v>
          </cell>
          <cell r="C4557">
            <v>1181</v>
          </cell>
          <cell r="D4557">
            <v>1</v>
          </cell>
          <cell r="E4557" t="str">
            <v>M</v>
          </cell>
          <cell r="F4557">
            <v>1181</v>
          </cell>
        </row>
        <row r="4558">
          <cell r="A4558">
            <v>6098115</v>
          </cell>
          <cell r="B4558" t="str">
            <v>Kabel. žlab pro velká rozpětí...WKSG130FS</v>
          </cell>
          <cell r="C4558">
            <v>1317</v>
          </cell>
          <cell r="D4558">
            <v>1</v>
          </cell>
          <cell r="E4558" t="str">
            <v>M</v>
          </cell>
          <cell r="F4558">
            <v>1317</v>
          </cell>
        </row>
        <row r="4559">
          <cell r="A4559">
            <v>6098119</v>
          </cell>
          <cell r="B4559" t="str">
            <v>Kabel. žlab pro velká rozpětí...WKSG140FS</v>
          </cell>
          <cell r="C4559">
            <v>1309</v>
          </cell>
          <cell r="D4559">
            <v>1</v>
          </cell>
          <cell r="E4559" t="str">
            <v>M</v>
          </cell>
          <cell r="F4559">
            <v>1309</v>
          </cell>
        </row>
        <row r="4560">
          <cell r="A4560">
            <v>6098123</v>
          </cell>
          <cell r="B4560" t="str">
            <v>Kabel. žlab pro velká rozpětí...WKSG150FS</v>
          </cell>
          <cell r="C4560">
            <v>1603</v>
          </cell>
          <cell r="D4560">
            <v>1</v>
          </cell>
          <cell r="E4560" t="str">
            <v>M</v>
          </cell>
          <cell r="F4560">
            <v>1603</v>
          </cell>
        </row>
        <row r="4561">
          <cell r="A4561">
            <v>6098127</v>
          </cell>
          <cell r="B4561" t="str">
            <v>Kabel. žlab pro velká rozpětí...WKSG160FS</v>
          </cell>
          <cell r="C4561">
            <v>1725</v>
          </cell>
          <cell r="D4561">
            <v>1</v>
          </cell>
          <cell r="E4561" t="str">
            <v>M</v>
          </cell>
          <cell r="F4561">
            <v>1725</v>
          </cell>
        </row>
        <row r="4562">
          <cell r="A4562">
            <v>6098141</v>
          </cell>
          <cell r="B4562" t="str">
            <v>Kabel. žlab pro velká rozpětí...WKSG120FT</v>
          </cell>
          <cell r="C4562">
            <v>1575</v>
          </cell>
          <cell r="D4562">
            <v>1</v>
          </cell>
          <cell r="E4562" t="str">
            <v>M</v>
          </cell>
          <cell r="F4562">
            <v>1575</v>
          </cell>
        </row>
        <row r="4563">
          <cell r="A4563">
            <v>6098145</v>
          </cell>
          <cell r="B4563" t="str">
            <v>Kabel. žlab pro velká rozpětí...WKSG130FT</v>
          </cell>
          <cell r="C4563">
            <v>1731</v>
          </cell>
          <cell r="D4563">
            <v>1</v>
          </cell>
          <cell r="E4563" t="str">
            <v>M</v>
          </cell>
          <cell r="F4563">
            <v>1731</v>
          </cell>
        </row>
        <row r="4564">
          <cell r="A4564">
            <v>6098149</v>
          </cell>
          <cell r="B4564" t="str">
            <v>Kabel. žlab pro velká rozpětí...WKSG140FT</v>
          </cell>
          <cell r="C4564">
            <v>1873</v>
          </cell>
          <cell r="D4564">
            <v>1</v>
          </cell>
          <cell r="E4564" t="str">
            <v>M</v>
          </cell>
          <cell r="F4564">
            <v>1873</v>
          </cell>
        </row>
        <row r="4565">
          <cell r="A4565">
            <v>6098153</v>
          </cell>
          <cell r="B4565" t="str">
            <v>Kabel. žlab pro velká rozpětí...WKSG150FT</v>
          </cell>
          <cell r="C4565">
            <v>2093</v>
          </cell>
          <cell r="D4565">
            <v>1</v>
          </cell>
          <cell r="E4565" t="str">
            <v>M</v>
          </cell>
          <cell r="F4565">
            <v>2093</v>
          </cell>
        </row>
        <row r="4566">
          <cell r="A4566">
            <v>6098157</v>
          </cell>
          <cell r="B4566" t="str">
            <v>Kabel. žlab pro velká rozpětí...WKSG160FT</v>
          </cell>
          <cell r="C4566">
            <v>2234</v>
          </cell>
          <cell r="D4566">
            <v>1</v>
          </cell>
          <cell r="E4566" t="str">
            <v>M</v>
          </cell>
          <cell r="F4566">
            <v>2234</v>
          </cell>
        </row>
        <row r="4567">
          <cell r="A4567">
            <v>6098304</v>
          </cell>
          <cell r="B4567" t="str">
            <v>Oblouk 90°...WRB90 120</v>
          </cell>
          <cell r="C4567">
            <v>3963</v>
          </cell>
          <cell r="D4567">
            <v>1</v>
          </cell>
          <cell r="E4567" t="str">
            <v>KS</v>
          </cell>
          <cell r="F4567">
            <v>3963</v>
          </cell>
        </row>
        <row r="4568">
          <cell r="A4568">
            <v>6098308</v>
          </cell>
          <cell r="B4568" t="str">
            <v>Oblouk 90°...WRB90 130</v>
          </cell>
          <cell r="C4568">
            <v>5400</v>
          </cell>
          <cell r="D4568">
            <v>1</v>
          </cell>
          <cell r="E4568" t="str">
            <v>KS</v>
          </cell>
          <cell r="F4568">
            <v>5400</v>
          </cell>
        </row>
        <row r="4569">
          <cell r="A4569">
            <v>6098312</v>
          </cell>
          <cell r="B4569" t="str">
            <v>Oblouk 90°...WRB90 140</v>
          </cell>
          <cell r="C4569">
            <v>6070</v>
          </cell>
          <cell r="D4569">
            <v>1</v>
          </cell>
          <cell r="E4569" t="str">
            <v>KS</v>
          </cell>
          <cell r="F4569">
            <v>6070</v>
          </cell>
        </row>
        <row r="4570">
          <cell r="A4570">
            <v>6098316</v>
          </cell>
          <cell r="B4570" t="str">
            <v>Oblouk 90°...WRB90 150</v>
          </cell>
          <cell r="C4570">
            <v>7000</v>
          </cell>
          <cell r="D4570">
            <v>1</v>
          </cell>
          <cell r="E4570" t="str">
            <v>KS</v>
          </cell>
          <cell r="F4570">
            <v>7000</v>
          </cell>
        </row>
        <row r="4571">
          <cell r="A4571">
            <v>6098320</v>
          </cell>
          <cell r="B4571" t="str">
            <v>Oblouk 90°...WRB90 160</v>
          </cell>
          <cell r="C4571">
            <v>8090</v>
          </cell>
          <cell r="D4571">
            <v>1</v>
          </cell>
          <cell r="E4571" t="str">
            <v>KS</v>
          </cell>
          <cell r="F4571">
            <v>8090</v>
          </cell>
        </row>
        <row r="4572">
          <cell r="A4572">
            <v>6098344</v>
          </cell>
          <cell r="B4572" t="str">
            <v>Oblouk 90°...WRB90 120</v>
          </cell>
          <cell r="C4572">
            <v>6268</v>
          </cell>
          <cell r="D4572">
            <v>1</v>
          </cell>
          <cell r="E4572" t="str">
            <v>KS</v>
          </cell>
          <cell r="F4572">
            <v>6268</v>
          </cell>
        </row>
        <row r="4573">
          <cell r="A4573">
            <v>6098348</v>
          </cell>
          <cell r="B4573" t="str">
            <v>Oblouk 90°...WRB90 130</v>
          </cell>
          <cell r="C4573">
            <v>7668</v>
          </cell>
          <cell r="D4573">
            <v>1</v>
          </cell>
          <cell r="E4573" t="str">
            <v>KS</v>
          </cell>
          <cell r="F4573">
            <v>7668</v>
          </cell>
        </row>
        <row r="4574">
          <cell r="A4574">
            <v>6098352</v>
          </cell>
          <cell r="B4574" t="str">
            <v>Oblouk 90°...WRB90 140</v>
          </cell>
          <cell r="C4574">
            <v>9254</v>
          </cell>
          <cell r="D4574">
            <v>1</v>
          </cell>
          <cell r="E4574" t="str">
            <v>KS</v>
          </cell>
          <cell r="F4574">
            <v>9254</v>
          </cell>
        </row>
        <row r="4575">
          <cell r="A4575">
            <v>6098356</v>
          </cell>
          <cell r="B4575" t="str">
            <v>Oblouk 90°...WRB90 150</v>
          </cell>
          <cell r="C4575">
            <v>9471</v>
          </cell>
          <cell r="D4575">
            <v>1</v>
          </cell>
          <cell r="E4575" t="str">
            <v>KS</v>
          </cell>
          <cell r="F4575">
            <v>9471</v>
          </cell>
        </row>
        <row r="4576">
          <cell r="A4576">
            <v>6098360</v>
          </cell>
          <cell r="B4576" t="str">
            <v>Oblouk 90°...WRB90 160</v>
          </cell>
          <cell r="C4576">
            <v>11364</v>
          </cell>
          <cell r="D4576">
            <v>1</v>
          </cell>
          <cell r="E4576" t="str">
            <v>KS</v>
          </cell>
          <cell r="F4576">
            <v>11364</v>
          </cell>
        </row>
        <row r="4577">
          <cell r="A4577">
            <v>6098405</v>
          </cell>
          <cell r="B4577" t="str">
            <v>Odbočný díl...WRAA120FS</v>
          </cell>
          <cell r="C4577">
            <v>6810</v>
          </cell>
          <cell r="D4577">
            <v>1</v>
          </cell>
          <cell r="E4577" t="str">
            <v>KS</v>
          </cell>
          <cell r="F4577">
            <v>6810</v>
          </cell>
        </row>
        <row r="4578">
          <cell r="A4578">
            <v>6098409</v>
          </cell>
          <cell r="B4578" t="str">
            <v>Odbočný díl...WRAA130FS</v>
          </cell>
          <cell r="C4578">
            <v>7072</v>
          </cell>
          <cell r="D4578">
            <v>1</v>
          </cell>
          <cell r="E4578" t="str">
            <v>KS</v>
          </cell>
          <cell r="F4578">
            <v>7072</v>
          </cell>
        </row>
        <row r="4579">
          <cell r="A4579">
            <v>6098413</v>
          </cell>
          <cell r="B4579" t="str">
            <v>Odbočný díl...WRAA140FS</v>
          </cell>
          <cell r="C4579">
            <v>7311</v>
          </cell>
          <cell r="D4579">
            <v>1</v>
          </cell>
          <cell r="E4579" t="str">
            <v>KS</v>
          </cell>
          <cell r="F4579">
            <v>7311</v>
          </cell>
        </row>
        <row r="4580">
          <cell r="A4580">
            <v>6098417</v>
          </cell>
          <cell r="B4580" t="str">
            <v>Odbočný díl...WRAA150FS</v>
          </cell>
          <cell r="C4580">
            <v>7063</v>
          </cell>
          <cell r="D4580">
            <v>1</v>
          </cell>
          <cell r="E4580" t="str">
            <v>KS</v>
          </cell>
          <cell r="F4580">
            <v>7063</v>
          </cell>
        </row>
        <row r="4581">
          <cell r="A4581">
            <v>6098421</v>
          </cell>
          <cell r="B4581" t="str">
            <v>Odbočný díl...WRAA160FS</v>
          </cell>
          <cell r="C4581">
            <v>9282</v>
          </cell>
          <cell r="D4581">
            <v>1</v>
          </cell>
          <cell r="E4581" t="str">
            <v>KS</v>
          </cell>
          <cell r="F4581">
            <v>9282</v>
          </cell>
        </row>
        <row r="4582">
          <cell r="A4582">
            <v>6098445</v>
          </cell>
          <cell r="B4582" t="str">
            <v>Odbočný díl...WRAA120FT</v>
          </cell>
          <cell r="C4582">
            <v>8177</v>
          </cell>
          <cell r="D4582">
            <v>1</v>
          </cell>
          <cell r="E4582" t="str">
            <v>KS</v>
          </cell>
          <cell r="F4582">
            <v>8177</v>
          </cell>
        </row>
        <row r="4583">
          <cell r="A4583">
            <v>6098449</v>
          </cell>
          <cell r="B4583" t="str">
            <v>Odbočný díl...WRAA130FT</v>
          </cell>
          <cell r="C4583">
            <v>8123</v>
          </cell>
          <cell r="D4583">
            <v>1</v>
          </cell>
          <cell r="E4583" t="str">
            <v>KS</v>
          </cell>
          <cell r="F4583">
            <v>8123</v>
          </cell>
        </row>
        <row r="4584">
          <cell r="A4584">
            <v>6098453</v>
          </cell>
          <cell r="B4584" t="str">
            <v>Odbočný díl...WRAA140FT</v>
          </cell>
          <cell r="C4584">
            <v>9292</v>
          </cell>
          <cell r="D4584">
            <v>1</v>
          </cell>
          <cell r="E4584" t="str">
            <v>KS</v>
          </cell>
          <cell r="F4584">
            <v>9292</v>
          </cell>
        </row>
        <row r="4585">
          <cell r="A4585">
            <v>6098457</v>
          </cell>
          <cell r="B4585" t="str">
            <v>Odbočný díl...WRAA150FT</v>
          </cell>
          <cell r="C4585">
            <v>10185</v>
          </cell>
          <cell r="D4585">
            <v>1</v>
          </cell>
          <cell r="E4585" t="str">
            <v>KS</v>
          </cell>
          <cell r="F4585">
            <v>10185</v>
          </cell>
        </row>
        <row r="4586">
          <cell r="A4586">
            <v>6098461</v>
          </cell>
          <cell r="B4586" t="str">
            <v>Odbočný díl...WRAA160FT</v>
          </cell>
          <cell r="C4586">
            <v>10269</v>
          </cell>
          <cell r="D4586">
            <v>1</v>
          </cell>
          <cell r="E4586" t="str">
            <v>KS</v>
          </cell>
          <cell r="F4586">
            <v>10269</v>
          </cell>
        </row>
        <row r="4587">
          <cell r="A4587">
            <v>6098475</v>
          </cell>
          <cell r="B4587" t="str">
            <v>Rohový vestavný díl...WEAS 110</v>
          </cell>
          <cell r="C4587">
            <v>2187</v>
          </cell>
          <cell r="D4587">
            <v>1</v>
          </cell>
          <cell r="E4587" t="str">
            <v>KS</v>
          </cell>
          <cell r="F4587">
            <v>2187</v>
          </cell>
        </row>
        <row r="4588">
          <cell r="A4588">
            <v>6098501</v>
          </cell>
          <cell r="B4588" t="str">
            <v>Kabel. žlab pro velká rozpětí...WKSG162FS</v>
          </cell>
          <cell r="C4588">
            <v>1357</v>
          </cell>
          <cell r="D4588">
            <v>1</v>
          </cell>
          <cell r="E4588" t="str">
            <v>M</v>
          </cell>
          <cell r="F4588">
            <v>1357</v>
          </cell>
        </row>
        <row r="4589">
          <cell r="A4589">
            <v>6098505</v>
          </cell>
          <cell r="B4589" t="str">
            <v>Kabel. žlab pro velká rozpětí...WKSG163FS</v>
          </cell>
          <cell r="C4589">
            <v>1223</v>
          </cell>
          <cell r="D4589">
            <v>1</v>
          </cell>
          <cell r="E4589" t="str">
            <v>M</v>
          </cell>
          <cell r="F4589">
            <v>1223</v>
          </cell>
        </row>
        <row r="4590">
          <cell r="A4590">
            <v>6098509</v>
          </cell>
          <cell r="B4590" t="str">
            <v>Kabel. žlab pro velká rozpětí...WKSG164FS</v>
          </cell>
          <cell r="C4590">
            <v>1615</v>
          </cell>
          <cell r="D4590">
            <v>1</v>
          </cell>
          <cell r="E4590" t="str">
            <v>M</v>
          </cell>
          <cell r="F4590">
            <v>1615</v>
          </cell>
        </row>
        <row r="4591">
          <cell r="A4591">
            <v>6098513</v>
          </cell>
          <cell r="B4591" t="str">
            <v>Kabel. žlab pro velká rozpětí...WKSG165FS</v>
          </cell>
          <cell r="C4591">
            <v>1643</v>
          </cell>
          <cell r="D4591">
            <v>1</v>
          </cell>
          <cell r="E4591" t="str">
            <v>M</v>
          </cell>
          <cell r="F4591">
            <v>1643</v>
          </cell>
        </row>
        <row r="4592">
          <cell r="A4592">
            <v>6098517</v>
          </cell>
          <cell r="B4592" t="str">
            <v>Kabel. žlab pro velká rozpětí...WKSG166FS</v>
          </cell>
          <cell r="C4592">
            <v>1732</v>
          </cell>
          <cell r="D4592">
            <v>1</v>
          </cell>
          <cell r="E4592" t="str">
            <v>M</v>
          </cell>
          <cell r="F4592">
            <v>1732</v>
          </cell>
        </row>
        <row r="4593">
          <cell r="A4593">
            <v>6098550</v>
          </cell>
          <cell r="B4593" t="str">
            <v>Kabel. žlab pro velká rozpětí...WKSG162FT</v>
          </cell>
          <cell r="C4593">
            <v>1740</v>
          </cell>
          <cell r="D4593">
            <v>1</v>
          </cell>
          <cell r="E4593" t="str">
            <v>M</v>
          </cell>
          <cell r="F4593">
            <v>1740</v>
          </cell>
        </row>
        <row r="4594">
          <cell r="A4594">
            <v>6098554</v>
          </cell>
          <cell r="B4594" t="str">
            <v>Kabel. žlab pro velká rozpětí...WKSG163FT</v>
          </cell>
          <cell r="C4594">
            <v>1864</v>
          </cell>
          <cell r="D4594">
            <v>1</v>
          </cell>
          <cell r="E4594" t="str">
            <v>M</v>
          </cell>
          <cell r="F4594">
            <v>1864</v>
          </cell>
        </row>
        <row r="4595">
          <cell r="A4595">
            <v>6098558</v>
          </cell>
          <cell r="B4595" t="str">
            <v>Kabel. žlab pro velká rozpětí...WKSG164FT</v>
          </cell>
          <cell r="C4595">
            <v>2001</v>
          </cell>
          <cell r="D4595">
            <v>1</v>
          </cell>
          <cell r="E4595" t="str">
            <v>M</v>
          </cell>
          <cell r="F4595">
            <v>2001</v>
          </cell>
        </row>
        <row r="4596">
          <cell r="A4596">
            <v>6098562</v>
          </cell>
          <cell r="B4596" t="str">
            <v>Kabel. žlab pro velká rozpětí...WKSG165FT</v>
          </cell>
          <cell r="C4596">
            <v>2111</v>
          </cell>
          <cell r="D4596">
            <v>1</v>
          </cell>
          <cell r="E4596" t="str">
            <v>M</v>
          </cell>
          <cell r="F4596">
            <v>2111</v>
          </cell>
        </row>
        <row r="4597">
          <cell r="A4597">
            <v>6098566</v>
          </cell>
          <cell r="B4597" t="str">
            <v>Kabel. žlab pro velká rozpětí...WKSG166FT</v>
          </cell>
          <cell r="C4597">
            <v>2173</v>
          </cell>
          <cell r="D4597">
            <v>1</v>
          </cell>
          <cell r="E4597" t="str">
            <v>M</v>
          </cell>
          <cell r="F4597">
            <v>2173</v>
          </cell>
        </row>
        <row r="4598">
          <cell r="A4598">
            <v>6098703</v>
          </cell>
          <cell r="B4598" t="str">
            <v>Oblouk 90°...WRB90 162</v>
          </cell>
          <cell r="C4598">
            <v>4781</v>
          </cell>
          <cell r="D4598">
            <v>1</v>
          </cell>
          <cell r="E4598" t="str">
            <v>KS</v>
          </cell>
          <cell r="F4598">
            <v>4781</v>
          </cell>
        </row>
        <row r="4599">
          <cell r="A4599">
            <v>6098707</v>
          </cell>
          <cell r="B4599" t="str">
            <v>Oblouk 90°...WRB90 163</v>
          </cell>
          <cell r="C4599">
            <v>6520</v>
          </cell>
          <cell r="D4599">
            <v>1</v>
          </cell>
          <cell r="E4599" t="str">
            <v>KS</v>
          </cell>
          <cell r="F4599">
            <v>6520</v>
          </cell>
        </row>
        <row r="4600">
          <cell r="A4600">
            <v>6098711</v>
          </cell>
          <cell r="B4600" t="str">
            <v>Oblouk 90°...WRB90 164</v>
          </cell>
          <cell r="C4600">
            <v>7320</v>
          </cell>
          <cell r="D4600">
            <v>1</v>
          </cell>
          <cell r="E4600" t="str">
            <v>KS</v>
          </cell>
          <cell r="F4600">
            <v>7320</v>
          </cell>
        </row>
        <row r="4601">
          <cell r="A4601">
            <v>6098715</v>
          </cell>
          <cell r="B4601" t="str">
            <v>Oblouk 90°...WRB90 165</v>
          </cell>
          <cell r="C4601">
            <v>7702</v>
          </cell>
          <cell r="D4601">
            <v>1</v>
          </cell>
          <cell r="E4601" t="str">
            <v>KS</v>
          </cell>
          <cell r="F4601">
            <v>7702</v>
          </cell>
        </row>
        <row r="4602">
          <cell r="A4602">
            <v>6098719</v>
          </cell>
          <cell r="B4602" t="str">
            <v>Oblouk 90°...WRB90 166</v>
          </cell>
          <cell r="C4602">
            <v>10173</v>
          </cell>
          <cell r="D4602">
            <v>1</v>
          </cell>
          <cell r="E4602" t="str">
            <v>KS</v>
          </cell>
          <cell r="F4602">
            <v>10173</v>
          </cell>
        </row>
        <row r="4603">
          <cell r="A4603">
            <v>6098730</v>
          </cell>
          <cell r="B4603" t="str">
            <v>Oblouk 90°...WRB90 162</v>
          </cell>
          <cell r="C4603">
            <v>7588</v>
          </cell>
          <cell r="D4603">
            <v>1</v>
          </cell>
          <cell r="E4603" t="str">
            <v>KS</v>
          </cell>
          <cell r="F4603">
            <v>7588</v>
          </cell>
        </row>
        <row r="4604">
          <cell r="A4604">
            <v>6098738</v>
          </cell>
          <cell r="B4604" t="str">
            <v>Oblouk 90°...WRB90 164</v>
          </cell>
          <cell r="C4604">
            <v>12034</v>
          </cell>
          <cell r="D4604">
            <v>1</v>
          </cell>
          <cell r="E4604" t="str">
            <v>KS</v>
          </cell>
          <cell r="F4604">
            <v>12034</v>
          </cell>
        </row>
        <row r="4605">
          <cell r="A4605">
            <v>6098746</v>
          </cell>
          <cell r="B4605" t="str">
            <v>Oblouk 90°...WRB90 166</v>
          </cell>
          <cell r="C4605">
            <v>13086</v>
          </cell>
          <cell r="D4605">
            <v>1</v>
          </cell>
          <cell r="E4605" t="str">
            <v>KS</v>
          </cell>
          <cell r="F4605">
            <v>13086</v>
          </cell>
        </row>
        <row r="4606">
          <cell r="A4606">
            <v>6098800</v>
          </cell>
          <cell r="B4606" t="str">
            <v>Odbočný díl...WRAA162FS</v>
          </cell>
          <cell r="C4606">
            <v>6546</v>
          </cell>
          <cell r="D4606">
            <v>1</v>
          </cell>
          <cell r="E4606" t="str">
            <v>KS</v>
          </cell>
          <cell r="F4606">
            <v>6546</v>
          </cell>
        </row>
        <row r="4607">
          <cell r="A4607">
            <v>6098804</v>
          </cell>
          <cell r="B4607" t="str">
            <v>Odbočný díl...WRAA163FS</v>
          </cell>
          <cell r="C4607">
            <v>6967</v>
          </cell>
          <cell r="D4607">
            <v>1</v>
          </cell>
          <cell r="E4607" t="str">
            <v>KS</v>
          </cell>
          <cell r="F4607">
            <v>6967</v>
          </cell>
        </row>
        <row r="4608">
          <cell r="A4608">
            <v>6098808</v>
          </cell>
          <cell r="B4608" t="str">
            <v>Odbočný díl...WRAA164FS</v>
          </cell>
          <cell r="C4608">
            <v>7503</v>
          </cell>
          <cell r="D4608">
            <v>1</v>
          </cell>
          <cell r="E4608" t="str">
            <v>KS</v>
          </cell>
          <cell r="F4608">
            <v>7503</v>
          </cell>
        </row>
        <row r="4609">
          <cell r="A4609">
            <v>6098812</v>
          </cell>
          <cell r="B4609" t="str">
            <v>Odbočný díl...WRAA165FS</v>
          </cell>
          <cell r="C4609">
            <v>7896</v>
          </cell>
          <cell r="D4609">
            <v>1</v>
          </cell>
          <cell r="E4609" t="str">
            <v>KS</v>
          </cell>
          <cell r="F4609">
            <v>7896</v>
          </cell>
        </row>
        <row r="4610">
          <cell r="A4610">
            <v>6098816</v>
          </cell>
          <cell r="B4610" t="str">
            <v>Odbočný díl...WRAA166FS</v>
          </cell>
          <cell r="C4610">
            <v>8571</v>
          </cell>
          <cell r="D4610">
            <v>1</v>
          </cell>
          <cell r="E4610" t="str">
            <v>KS</v>
          </cell>
          <cell r="F4610">
            <v>8571</v>
          </cell>
        </row>
        <row r="4611">
          <cell r="A4611">
            <v>6098827</v>
          </cell>
          <cell r="B4611" t="str">
            <v>Odbočný díl...WRAA162FT</v>
          </cell>
          <cell r="C4611">
            <v>8427</v>
          </cell>
          <cell r="D4611">
            <v>1</v>
          </cell>
          <cell r="E4611" t="str">
            <v>KS</v>
          </cell>
          <cell r="F4611">
            <v>8427</v>
          </cell>
        </row>
        <row r="4612">
          <cell r="A4612">
            <v>6098831</v>
          </cell>
          <cell r="B4612" t="str">
            <v>Odbočný díl...WRAA163FT</v>
          </cell>
          <cell r="C4612">
            <v>8718</v>
          </cell>
          <cell r="D4612">
            <v>1</v>
          </cell>
          <cell r="E4612" t="str">
            <v>KS</v>
          </cell>
          <cell r="F4612">
            <v>8718</v>
          </cell>
        </row>
        <row r="4613">
          <cell r="A4613">
            <v>6098839</v>
          </cell>
          <cell r="B4613" t="str">
            <v>Odbočný díl...WRAA165FT</v>
          </cell>
          <cell r="C4613">
            <v>11369</v>
          </cell>
          <cell r="D4613">
            <v>1</v>
          </cell>
          <cell r="E4613" t="str">
            <v>KS</v>
          </cell>
          <cell r="F4613">
            <v>11369</v>
          </cell>
        </row>
        <row r="4614">
          <cell r="A4614">
            <v>6098843</v>
          </cell>
          <cell r="B4614" t="str">
            <v>Odbočný díl...WRAA166FT</v>
          </cell>
          <cell r="C4614">
            <v>11752</v>
          </cell>
          <cell r="D4614">
            <v>1</v>
          </cell>
          <cell r="E4614" t="str">
            <v>KS</v>
          </cell>
          <cell r="F4614">
            <v>11752</v>
          </cell>
        </row>
        <row r="4615">
          <cell r="A4615">
            <v>6098860</v>
          </cell>
          <cell r="B4615" t="str">
            <v>Rohový vestavný díl...WEAS 160</v>
          </cell>
          <cell r="C4615">
            <v>2493</v>
          </cell>
          <cell r="D4615">
            <v>1</v>
          </cell>
          <cell r="E4615" t="str">
            <v>KS</v>
          </cell>
          <cell r="F4615">
            <v>2493</v>
          </cell>
        </row>
        <row r="4616">
          <cell r="A4616">
            <v>6101200</v>
          </cell>
          <cell r="B4616" t="str">
            <v>Kabelový žebřík...LG 620 VS</v>
          </cell>
          <cell r="C4616">
            <v>2982</v>
          </cell>
          <cell r="D4616">
            <v>1</v>
          </cell>
          <cell r="E4616" t="str">
            <v>M</v>
          </cell>
          <cell r="F4616">
            <v>2982</v>
          </cell>
        </row>
        <row r="4617">
          <cell r="A4617">
            <v>6101208</v>
          </cell>
          <cell r="B4617" t="str">
            <v>Kabelový žebřík...LG 630 VS</v>
          </cell>
          <cell r="C4617">
            <v>3229</v>
          </cell>
          <cell r="D4617">
            <v>1</v>
          </cell>
          <cell r="E4617" t="str">
            <v>M</v>
          </cell>
          <cell r="F4617">
            <v>3229</v>
          </cell>
        </row>
        <row r="4618">
          <cell r="A4618">
            <v>6101216</v>
          </cell>
          <cell r="B4618" t="str">
            <v>Kabelový žebřík...LG 640 VS</v>
          </cell>
          <cell r="C4618">
            <v>3469</v>
          </cell>
          <cell r="D4618">
            <v>1</v>
          </cell>
          <cell r="E4618" t="str">
            <v>M</v>
          </cell>
          <cell r="F4618">
            <v>3469</v>
          </cell>
        </row>
        <row r="4619">
          <cell r="A4619">
            <v>6101223</v>
          </cell>
          <cell r="B4619" t="str">
            <v>Kabelový žebřík...LG 650 VS</v>
          </cell>
          <cell r="C4619">
            <v>3717</v>
          </cell>
          <cell r="D4619">
            <v>1</v>
          </cell>
          <cell r="E4619" t="str">
            <v>M</v>
          </cell>
          <cell r="F4619">
            <v>3717</v>
          </cell>
        </row>
        <row r="4620">
          <cell r="A4620">
            <v>6101232</v>
          </cell>
          <cell r="B4620" t="str">
            <v>Kabelový žebřík...LG 660 VS</v>
          </cell>
          <cell r="C4620">
            <v>3972</v>
          </cell>
          <cell r="D4620">
            <v>1</v>
          </cell>
          <cell r="E4620" t="str">
            <v>M</v>
          </cell>
          <cell r="F4620">
            <v>3972</v>
          </cell>
        </row>
        <row r="4621">
          <cell r="A4621">
            <v>6103235</v>
          </cell>
          <cell r="B4621" t="str">
            <v>Vkládací plech...ELB-L20FS</v>
          </cell>
          <cell r="C4621">
            <v>223</v>
          </cell>
          <cell r="D4621">
            <v>1</v>
          </cell>
          <cell r="E4621" t="str">
            <v>M</v>
          </cell>
          <cell r="F4621">
            <v>223</v>
          </cell>
        </row>
        <row r="4622">
          <cell r="A4622">
            <v>6103251</v>
          </cell>
          <cell r="B4622" t="str">
            <v>Vkládací plech...ELB-L30FS</v>
          </cell>
          <cell r="C4622">
            <v>310</v>
          </cell>
          <cell r="D4622">
            <v>1</v>
          </cell>
          <cell r="E4622" t="str">
            <v>M</v>
          </cell>
          <cell r="F4622">
            <v>310</v>
          </cell>
        </row>
        <row r="4623">
          <cell r="A4623">
            <v>6103286</v>
          </cell>
          <cell r="B4623" t="str">
            <v>Vkládací plech...ELB-L40FS</v>
          </cell>
          <cell r="C4623">
            <v>364</v>
          </cell>
          <cell r="D4623">
            <v>1</v>
          </cell>
          <cell r="E4623" t="str">
            <v>M</v>
          </cell>
          <cell r="F4623">
            <v>364</v>
          </cell>
        </row>
        <row r="4624">
          <cell r="A4624">
            <v>6103316</v>
          </cell>
          <cell r="B4624" t="str">
            <v>Vkládací plech...ELB-L50FS</v>
          </cell>
          <cell r="C4624">
            <v>432</v>
          </cell>
          <cell r="D4624">
            <v>1</v>
          </cell>
          <cell r="E4624" t="str">
            <v>M</v>
          </cell>
          <cell r="F4624">
            <v>432</v>
          </cell>
        </row>
        <row r="4625">
          <cell r="A4625">
            <v>6103332</v>
          </cell>
          <cell r="B4625" t="str">
            <v>Vkládací plech...ELB-L60FS</v>
          </cell>
          <cell r="C4625">
            <v>570</v>
          </cell>
          <cell r="D4625">
            <v>1</v>
          </cell>
          <cell r="E4625" t="str">
            <v>M</v>
          </cell>
          <cell r="F4625">
            <v>570</v>
          </cell>
        </row>
        <row r="4626">
          <cell r="A4626">
            <v>6103421</v>
          </cell>
          <cell r="B4626" t="str">
            <v>Vkládací plech...ELB-L20FT</v>
          </cell>
          <cell r="C4626">
            <v>540</v>
          </cell>
          <cell r="D4626">
            <v>1</v>
          </cell>
          <cell r="E4626" t="str">
            <v>M</v>
          </cell>
          <cell r="F4626">
            <v>540</v>
          </cell>
        </row>
        <row r="4627">
          <cell r="A4627">
            <v>6103448</v>
          </cell>
          <cell r="B4627" t="str">
            <v>Vkládací plech...ELB-L30FT</v>
          </cell>
          <cell r="C4627">
            <v>624</v>
          </cell>
          <cell r="D4627">
            <v>1</v>
          </cell>
          <cell r="E4627" t="str">
            <v>M</v>
          </cell>
          <cell r="F4627">
            <v>624</v>
          </cell>
        </row>
        <row r="4628">
          <cell r="A4628">
            <v>6103456</v>
          </cell>
          <cell r="B4628" t="str">
            <v>Vkládací plech...ELB-L40FT</v>
          </cell>
          <cell r="C4628">
            <v>664</v>
          </cell>
          <cell r="D4628">
            <v>1</v>
          </cell>
          <cell r="E4628" t="str">
            <v>M</v>
          </cell>
          <cell r="F4628">
            <v>664</v>
          </cell>
        </row>
        <row r="4629">
          <cell r="A4629">
            <v>6103464</v>
          </cell>
          <cell r="B4629" t="str">
            <v>Vkládací plech...ELB-L50FT</v>
          </cell>
          <cell r="C4629">
            <v>814</v>
          </cell>
          <cell r="D4629">
            <v>1</v>
          </cell>
          <cell r="E4629" t="str">
            <v>M</v>
          </cell>
          <cell r="F4629">
            <v>814</v>
          </cell>
        </row>
        <row r="4630">
          <cell r="A4630">
            <v>6103480</v>
          </cell>
          <cell r="B4630" t="str">
            <v>Vkládací plech...ELB-L60FT</v>
          </cell>
          <cell r="C4630">
            <v>906</v>
          </cell>
          <cell r="D4630">
            <v>1</v>
          </cell>
          <cell r="E4630" t="str">
            <v>M</v>
          </cell>
          <cell r="F4630">
            <v>906</v>
          </cell>
        </row>
        <row r="4631">
          <cell r="A4631">
            <v>6106707</v>
          </cell>
          <cell r="B4631" t="str">
            <v>Zásuvka 1 násobná 33°...SKSF-C 33</v>
          </cell>
          <cell r="C4631">
            <v>166</v>
          </cell>
          <cell r="D4631">
            <v>1</v>
          </cell>
          <cell r="E4631" t="str">
            <v>KS</v>
          </cell>
          <cell r="F4631">
            <v>166</v>
          </cell>
        </row>
        <row r="4632">
          <cell r="A4632">
            <v>6106735</v>
          </cell>
          <cell r="B4632" t="str">
            <v>Kódovací kolíček...C-ST</v>
          </cell>
          <cell r="C4632">
            <v>36</v>
          </cell>
          <cell r="D4632">
            <v>1</v>
          </cell>
          <cell r="E4632" t="str">
            <v>KS</v>
          </cell>
          <cell r="F4632">
            <v>36</v>
          </cell>
        </row>
        <row r="4633">
          <cell r="A4633">
            <v>6107002</v>
          </cell>
          <cell r="B4633" t="str">
            <v>Rámeček...S990-AF1</v>
          </cell>
          <cell r="C4633">
            <v>103</v>
          </cell>
          <cell r="D4633">
            <v>1</v>
          </cell>
          <cell r="E4633" t="str">
            <v>KS</v>
          </cell>
          <cell r="F4633">
            <v>103</v>
          </cell>
        </row>
        <row r="4634">
          <cell r="A4634">
            <v>6107008</v>
          </cell>
          <cell r="B4634" t="str">
            <v>Krycí rámeček...S990-AF1</v>
          </cell>
          <cell r="C4634">
            <v>194</v>
          </cell>
          <cell r="D4634">
            <v>1</v>
          </cell>
          <cell r="E4634" t="str">
            <v>KS</v>
          </cell>
          <cell r="F4634">
            <v>194</v>
          </cell>
        </row>
        <row r="4635">
          <cell r="A4635">
            <v>6107052</v>
          </cell>
          <cell r="B4635" t="str">
            <v>Rámeček...S990-AFB1</v>
          </cell>
          <cell r="C4635">
            <v>119</v>
          </cell>
          <cell r="D4635">
            <v>1</v>
          </cell>
          <cell r="E4635" t="str">
            <v>KS</v>
          </cell>
          <cell r="F4635">
            <v>119</v>
          </cell>
        </row>
        <row r="4636">
          <cell r="A4636">
            <v>6107072</v>
          </cell>
          <cell r="B4636" t="str">
            <v>Krycí rámeček 1 násobný...S990-AR1</v>
          </cell>
          <cell r="C4636">
            <v>120</v>
          </cell>
          <cell r="D4636">
            <v>1</v>
          </cell>
          <cell r="E4636" t="str">
            <v>KS</v>
          </cell>
          <cell r="F4636">
            <v>120</v>
          </cell>
        </row>
        <row r="4637">
          <cell r="A4637">
            <v>6107078</v>
          </cell>
          <cell r="B4637" t="str">
            <v>Krycí rámeček 1 násobný...S990-AR1</v>
          </cell>
          <cell r="C4637">
            <v>215</v>
          </cell>
          <cell r="D4637">
            <v>1</v>
          </cell>
          <cell r="E4637" t="str">
            <v>KS</v>
          </cell>
          <cell r="F4637">
            <v>215</v>
          </cell>
        </row>
        <row r="4638">
          <cell r="A4638">
            <v>6107102</v>
          </cell>
          <cell r="B4638" t="str">
            <v>Rámeček...S990-AF2</v>
          </cell>
          <cell r="C4638">
            <v>123</v>
          </cell>
          <cell r="D4638">
            <v>1</v>
          </cell>
          <cell r="E4638" t="str">
            <v>KS</v>
          </cell>
          <cell r="F4638">
            <v>123</v>
          </cell>
        </row>
        <row r="4639">
          <cell r="A4639">
            <v>6107108</v>
          </cell>
          <cell r="B4639" t="str">
            <v>Krycí rámeček...S990-AF2</v>
          </cell>
          <cell r="C4639">
            <v>312</v>
          </cell>
          <cell r="D4639">
            <v>1</v>
          </cell>
          <cell r="E4639" t="str">
            <v>KS</v>
          </cell>
          <cell r="F4639">
            <v>312</v>
          </cell>
        </row>
        <row r="4640">
          <cell r="A4640">
            <v>6107152</v>
          </cell>
          <cell r="B4640" t="str">
            <v>Rámeček...S990-AFB2</v>
          </cell>
          <cell r="C4640">
            <v>148</v>
          </cell>
          <cell r="D4640">
            <v>1</v>
          </cell>
          <cell r="E4640" t="str">
            <v>KS</v>
          </cell>
          <cell r="F4640">
            <v>148</v>
          </cell>
        </row>
        <row r="4641">
          <cell r="A4641">
            <v>6107172</v>
          </cell>
          <cell r="B4641" t="str">
            <v>Krycí rámeček 2 násobný...S990-AR2</v>
          </cell>
          <cell r="C4641">
            <v>149</v>
          </cell>
          <cell r="D4641">
            <v>1</v>
          </cell>
          <cell r="E4641" t="str">
            <v>KS</v>
          </cell>
          <cell r="F4641">
            <v>149</v>
          </cell>
        </row>
        <row r="4642">
          <cell r="A4642">
            <v>6107178</v>
          </cell>
          <cell r="B4642" t="str">
            <v>Krycí rámeček 2 násobný...S990-AR2</v>
          </cell>
          <cell r="C4642">
            <v>306</v>
          </cell>
          <cell r="D4642">
            <v>1</v>
          </cell>
          <cell r="E4642" t="str">
            <v>KS</v>
          </cell>
          <cell r="F4642">
            <v>306</v>
          </cell>
        </row>
        <row r="4643">
          <cell r="A4643">
            <v>6107202</v>
          </cell>
          <cell r="B4643" t="str">
            <v>Rámeček...S990-AF3</v>
          </cell>
          <cell r="C4643">
            <v>136</v>
          </cell>
          <cell r="D4643">
            <v>1</v>
          </cell>
          <cell r="E4643" t="str">
            <v>KS</v>
          </cell>
          <cell r="F4643">
            <v>136</v>
          </cell>
        </row>
        <row r="4644">
          <cell r="A4644">
            <v>6107208</v>
          </cell>
          <cell r="B4644" t="str">
            <v>Krycí rámeček...S990-AF3</v>
          </cell>
          <cell r="C4644">
            <v>361</v>
          </cell>
          <cell r="D4644">
            <v>1</v>
          </cell>
          <cell r="E4644" t="str">
            <v>KS</v>
          </cell>
          <cell r="F4644">
            <v>361</v>
          </cell>
        </row>
        <row r="4645">
          <cell r="A4645">
            <v>6107252</v>
          </cell>
          <cell r="B4645" t="str">
            <v>Rámeček...S990-AFB3</v>
          </cell>
          <cell r="C4645">
            <v>155</v>
          </cell>
          <cell r="D4645">
            <v>1</v>
          </cell>
          <cell r="E4645" t="str">
            <v>KS</v>
          </cell>
          <cell r="F4645">
            <v>155</v>
          </cell>
        </row>
        <row r="4646">
          <cell r="A4646">
            <v>6107272</v>
          </cell>
          <cell r="B4646" t="str">
            <v>Krycí rámeček 3 násobný...S990-AR3</v>
          </cell>
          <cell r="C4646">
            <v>149</v>
          </cell>
          <cell r="D4646">
            <v>1</v>
          </cell>
          <cell r="E4646" t="str">
            <v>KS</v>
          </cell>
          <cell r="F4646">
            <v>149</v>
          </cell>
        </row>
        <row r="4647">
          <cell r="A4647">
            <v>6107278</v>
          </cell>
          <cell r="B4647" t="str">
            <v>Krycí rámeček 3 násobný...S990-AR3</v>
          </cell>
          <cell r="C4647">
            <v>331</v>
          </cell>
          <cell r="D4647">
            <v>1</v>
          </cell>
          <cell r="E4647" t="str">
            <v>KS</v>
          </cell>
          <cell r="F4647">
            <v>331</v>
          </cell>
        </row>
        <row r="4648">
          <cell r="A4648">
            <v>6107372</v>
          </cell>
          <cell r="B4648" t="str">
            <v>Krycí rámeček 1 násobný...S990-AR80</v>
          </cell>
          <cell r="C4648">
            <v>106</v>
          </cell>
          <cell r="D4648">
            <v>1</v>
          </cell>
          <cell r="E4648" t="str">
            <v>KS</v>
          </cell>
          <cell r="F4648">
            <v>106</v>
          </cell>
        </row>
        <row r="4649">
          <cell r="A4649">
            <v>6107612</v>
          </cell>
          <cell r="B4649" t="str">
            <v>Centrální deska...LP50S990</v>
          </cell>
          <cell r="C4649">
            <v>127</v>
          </cell>
          <cell r="D4649">
            <v>1</v>
          </cell>
          <cell r="E4649" t="str">
            <v>KS</v>
          </cell>
          <cell r="F4649">
            <v>127</v>
          </cell>
        </row>
        <row r="4650">
          <cell r="A4650">
            <v>6107722</v>
          </cell>
          <cell r="B4650" t="str">
            <v>Rámeček...S990-AF18</v>
          </cell>
          <cell r="C4650">
            <v>103</v>
          </cell>
          <cell r="D4650">
            <v>1</v>
          </cell>
          <cell r="E4650" t="str">
            <v>KS</v>
          </cell>
          <cell r="F4650">
            <v>103</v>
          </cell>
        </row>
        <row r="4651">
          <cell r="A4651">
            <v>6107732</v>
          </cell>
          <cell r="B4651" t="str">
            <v>Rámeček...S990-AFB1</v>
          </cell>
          <cell r="C4651">
            <v>119</v>
          </cell>
          <cell r="D4651">
            <v>1</v>
          </cell>
          <cell r="E4651" t="str">
            <v>KS</v>
          </cell>
          <cell r="F4651">
            <v>119</v>
          </cell>
        </row>
        <row r="4652">
          <cell r="A4652">
            <v>6107742</v>
          </cell>
          <cell r="B4652" t="str">
            <v>Rámeček...S990-AFB2</v>
          </cell>
          <cell r="C4652">
            <v>148</v>
          </cell>
          <cell r="D4652">
            <v>1</v>
          </cell>
          <cell r="E4652" t="str">
            <v>KS</v>
          </cell>
          <cell r="F4652">
            <v>148</v>
          </cell>
        </row>
        <row r="4653">
          <cell r="A4653">
            <v>6107752</v>
          </cell>
          <cell r="B4653" t="str">
            <v>Rámeček...S990-AF28</v>
          </cell>
          <cell r="C4653">
            <v>123</v>
          </cell>
          <cell r="D4653">
            <v>1</v>
          </cell>
          <cell r="E4653" t="str">
            <v>KS</v>
          </cell>
          <cell r="F4653">
            <v>123</v>
          </cell>
        </row>
        <row r="4654">
          <cell r="A4654">
            <v>6107800</v>
          </cell>
          <cell r="B4654" t="str">
            <v>Modul přepěťové ochrany...ÜSM4</v>
          </cell>
          <cell r="C4654">
            <v>1594</v>
          </cell>
          <cell r="D4654">
            <v>1</v>
          </cell>
          <cell r="E4654" t="str">
            <v>KS</v>
          </cell>
          <cell r="F4654">
            <v>1594</v>
          </cell>
        </row>
        <row r="4655">
          <cell r="A4655">
            <v>6107801</v>
          </cell>
          <cell r="B4655" t="str">
            <v>Přepěťová ochrana...ÜSM-A-4T</v>
          </cell>
          <cell r="C4655">
            <v>1045</v>
          </cell>
          <cell r="D4655">
            <v>1</v>
          </cell>
          <cell r="E4655" t="str">
            <v>KS</v>
          </cell>
          <cell r="F4655">
            <v>1045</v>
          </cell>
        </row>
        <row r="4656">
          <cell r="A4656">
            <v>6107808</v>
          </cell>
          <cell r="B4656" t="str">
            <v>Klíč pro Schuko...SKS</v>
          </cell>
          <cell r="C4656">
            <v>15</v>
          </cell>
          <cell r="D4656">
            <v>1</v>
          </cell>
          <cell r="E4656" t="str">
            <v>KS</v>
          </cell>
          <cell r="F4656">
            <v>15</v>
          </cell>
        </row>
        <row r="4657">
          <cell r="A4657">
            <v>6108000</v>
          </cell>
          <cell r="B4657" t="str">
            <v>Podlahová rozvodnice...UVS6S2</v>
          </cell>
          <cell r="C4657">
            <v>2253</v>
          </cell>
          <cell r="D4657">
            <v>1</v>
          </cell>
          <cell r="E4657" t="str">
            <v>KS</v>
          </cell>
          <cell r="F4657">
            <v>2253</v>
          </cell>
        </row>
        <row r="4658">
          <cell r="A4658">
            <v>6108005</v>
          </cell>
          <cell r="B4658" t="str">
            <v>Podlahová rozvodnice...UVS6W2</v>
          </cell>
          <cell r="C4658">
            <v>2253</v>
          </cell>
          <cell r="D4658">
            <v>1</v>
          </cell>
          <cell r="E4658" t="str">
            <v>KS</v>
          </cell>
          <cell r="F4658">
            <v>2253</v>
          </cell>
        </row>
        <row r="4659">
          <cell r="A4659">
            <v>6108010</v>
          </cell>
          <cell r="B4659" t="str">
            <v>Podlahová rozvodnice...UVS6S6W2</v>
          </cell>
          <cell r="C4659">
            <v>4193</v>
          </cell>
          <cell r="D4659">
            <v>1</v>
          </cell>
          <cell r="E4659" t="str">
            <v>KS</v>
          </cell>
          <cell r="F4659">
            <v>4193</v>
          </cell>
        </row>
        <row r="4660">
          <cell r="A4660">
            <v>6108037</v>
          </cell>
          <cell r="B4660" t="str">
            <v>CP45/8...CP45/8</v>
          </cell>
          <cell r="C4660">
            <v>1681</v>
          </cell>
          <cell r="D4660">
            <v>1</v>
          </cell>
          <cell r="E4660" t="str">
            <v>KS</v>
          </cell>
          <cell r="F4660">
            <v>1681</v>
          </cell>
        </row>
        <row r="4661">
          <cell r="A4661">
            <v>6108039</v>
          </cell>
          <cell r="B4661" t="str">
            <v>TP/CP45/2...TP/CP45/2</v>
          </cell>
          <cell r="C4661">
            <v>119</v>
          </cell>
          <cell r="D4661">
            <v>1</v>
          </cell>
          <cell r="E4661" t="str">
            <v>KS</v>
          </cell>
          <cell r="F4661">
            <v>119</v>
          </cell>
        </row>
        <row r="4662">
          <cell r="A4662">
            <v>6108040</v>
          </cell>
          <cell r="B4662" t="str">
            <v>TP/CP45KE...TP/CP45KE</v>
          </cell>
          <cell r="C4662">
            <v>298</v>
          </cell>
          <cell r="D4662">
            <v>1</v>
          </cell>
          <cell r="E4662" t="str">
            <v>KS</v>
          </cell>
          <cell r="F4662">
            <v>298</v>
          </cell>
        </row>
        <row r="4663">
          <cell r="A4663">
            <v>6108042</v>
          </cell>
          <cell r="B4663" t="str">
            <v>BP/CP45...BP/CP45</v>
          </cell>
          <cell r="C4663">
            <v>82</v>
          </cell>
          <cell r="D4663">
            <v>1</v>
          </cell>
          <cell r="E4663" t="str">
            <v>KS</v>
          </cell>
          <cell r="F4663">
            <v>82</v>
          </cell>
        </row>
        <row r="4664">
          <cell r="A4664">
            <v>6108043</v>
          </cell>
          <cell r="B4664" t="str">
            <v>KL/CP45...KL/CP45</v>
          </cell>
          <cell r="C4664">
            <v>261</v>
          </cell>
          <cell r="D4664">
            <v>1</v>
          </cell>
          <cell r="E4664" t="str">
            <v>KS</v>
          </cell>
          <cell r="F4664">
            <v>261</v>
          </cell>
        </row>
        <row r="4665">
          <cell r="A4665">
            <v>6108051</v>
          </cell>
          <cell r="B4665" t="str">
            <v>Zástrčkový díl 3 pólový...ST/F-GST</v>
          </cell>
          <cell r="C4665">
            <v>132</v>
          </cell>
          <cell r="D4665">
            <v>1</v>
          </cell>
          <cell r="E4665" t="str">
            <v>KS</v>
          </cell>
          <cell r="F4665">
            <v>132</v>
          </cell>
        </row>
        <row r="4666">
          <cell r="A4666">
            <v>6108054</v>
          </cell>
          <cell r="B4666" t="str">
            <v>Zástrčkový díl 3 pólový...ST/S-GST</v>
          </cell>
          <cell r="C4666">
            <v>97</v>
          </cell>
          <cell r="D4666">
            <v>1</v>
          </cell>
          <cell r="E4666" t="str">
            <v>KS</v>
          </cell>
          <cell r="F4666">
            <v>97</v>
          </cell>
        </row>
        <row r="4667">
          <cell r="A4667">
            <v>6108055</v>
          </cell>
          <cell r="B4667" t="str">
            <v>Zástrčkový díl 3 pólový...ST/S-GST</v>
          </cell>
          <cell r="C4667">
            <v>88</v>
          </cell>
          <cell r="D4667">
            <v>1</v>
          </cell>
          <cell r="E4667" t="str">
            <v>KS</v>
          </cell>
          <cell r="F4667">
            <v>88</v>
          </cell>
        </row>
        <row r="4668">
          <cell r="A4668">
            <v>6108056</v>
          </cell>
          <cell r="B4668" t="str">
            <v>Zdířkový díl 3 pólový...BT/S-GST</v>
          </cell>
          <cell r="C4668">
            <v>99</v>
          </cell>
          <cell r="D4668">
            <v>1</v>
          </cell>
          <cell r="E4668" t="str">
            <v>KS</v>
          </cell>
          <cell r="F4668">
            <v>99</v>
          </cell>
        </row>
        <row r="4669">
          <cell r="A4669">
            <v>6108057</v>
          </cell>
          <cell r="B4669" t="str">
            <v>Zdířkový díl 3 pólový...BT/S-GST</v>
          </cell>
          <cell r="C4669">
            <v>99</v>
          </cell>
          <cell r="D4669">
            <v>1</v>
          </cell>
          <cell r="E4669" t="str">
            <v>KS</v>
          </cell>
          <cell r="F4669">
            <v>99</v>
          </cell>
        </row>
        <row r="4670">
          <cell r="A4670">
            <v>6108080</v>
          </cell>
          <cell r="B4670" t="str">
            <v>Rozvodnicový blok 3 pólový...VB/GST 18</v>
          </cell>
          <cell r="C4670">
            <v>297</v>
          </cell>
          <cell r="D4670">
            <v>1</v>
          </cell>
          <cell r="E4670" t="str">
            <v>KS</v>
          </cell>
          <cell r="F4670">
            <v>297</v>
          </cell>
        </row>
        <row r="4671">
          <cell r="A4671">
            <v>6108084</v>
          </cell>
          <cell r="B4671" t="str">
            <v>Rozvodnicový blok tvaru T...VB/T-GST</v>
          </cell>
          <cell r="C4671">
            <v>145</v>
          </cell>
          <cell r="D4671">
            <v>1</v>
          </cell>
          <cell r="E4671" t="str">
            <v>KS</v>
          </cell>
          <cell r="F4671">
            <v>145</v>
          </cell>
        </row>
        <row r="4672">
          <cell r="A4672">
            <v>6108100</v>
          </cell>
          <cell r="B4672" t="str">
            <v>Prodlužovací vedení...VL/1/S</v>
          </cell>
          <cell r="C4672">
            <v>324</v>
          </cell>
          <cell r="D4672">
            <v>1</v>
          </cell>
          <cell r="E4672" t="str">
            <v>KS</v>
          </cell>
          <cell r="F4672">
            <v>324</v>
          </cell>
        </row>
        <row r="4673">
          <cell r="A4673">
            <v>6108101</v>
          </cell>
          <cell r="B4673" t="str">
            <v>Prodlužovací vedení...VL/2/S</v>
          </cell>
          <cell r="C4673">
            <v>362</v>
          </cell>
          <cell r="D4673">
            <v>1</v>
          </cell>
          <cell r="E4673" t="str">
            <v>KS</v>
          </cell>
          <cell r="F4673">
            <v>362</v>
          </cell>
        </row>
        <row r="4674">
          <cell r="A4674">
            <v>6108102</v>
          </cell>
          <cell r="B4674" t="str">
            <v>Prodlužovací vedení...VL/3/S</v>
          </cell>
          <cell r="C4674">
            <v>415</v>
          </cell>
          <cell r="D4674">
            <v>1</v>
          </cell>
          <cell r="E4674" t="str">
            <v>KS</v>
          </cell>
          <cell r="F4674">
            <v>415</v>
          </cell>
        </row>
        <row r="4675">
          <cell r="A4675">
            <v>6108103</v>
          </cell>
          <cell r="B4675" t="str">
            <v>Prodlužovací vedení...VL/4/S</v>
          </cell>
          <cell r="C4675">
            <v>436</v>
          </cell>
          <cell r="D4675">
            <v>1</v>
          </cell>
          <cell r="E4675" t="str">
            <v>KS</v>
          </cell>
          <cell r="F4675">
            <v>436</v>
          </cell>
        </row>
        <row r="4676">
          <cell r="A4676">
            <v>6108104</v>
          </cell>
          <cell r="B4676" t="str">
            <v>Prodlužovací vedení...VL/5/S</v>
          </cell>
          <cell r="C4676">
            <v>474</v>
          </cell>
          <cell r="D4676">
            <v>1</v>
          </cell>
          <cell r="E4676" t="str">
            <v>KS</v>
          </cell>
          <cell r="F4676">
            <v>474</v>
          </cell>
        </row>
        <row r="4677">
          <cell r="A4677">
            <v>6108105</v>
          </cell>
          <cell r="B4677" t="str">
            <v>Prodlužovací vedení...VL/6/S</v>
          </cell>
          <cell r="C4677">
            <v>533</v>
          </cell>
          <cell r="D4677">
            <v>1</v>
          </cell>
          <cell r="E4677" t="str">
            <v>KS</v>
          </cell>
          <cell r="F4677">
            <v>533</v>
          </cell>
        </row>
        <row r="4678">
          <cell r="A4678">
            <v>6108106</v>
          </cell>
          <cell r="B4678" t="str">
            <v>Prodlužovací vedení...VL/7/S</v>
          </cell>
          <cell r="C4678">
            <v>549</v>
          </cell>
          <cell r="D4678">
            <v>1</v>
          </cell>
          <cell r="E4678" t="str">
            <v>KS</v>
          </cell>
          <cell r="F4678">
            <v>549</v>
          </cell>
        </row>
        <row r="4679">
          <cell r="A4679">
            <v>6108107</v>
          </cell>
          <cell r="B4679" t="str">
            <v>Prodlužovací vedení...VL/8/S</v>
          </cell>
          <cell r="C4679">
            <v>586</v>
          </cell>
          <cell r="D4679">
            <v>1</v>
          </cell>
          <cell r="E4679" t="str">
            <v>KS</v>
          </cell>
          <cell r="F4679">
            <v>586</v>
          </cell>
        </row>
        <row r="4680">
          <cell r="A4680">
            <v>6108108</v>
          </cell>
          <cell r="B4680" t="str">
            <v>Prodlužovací vedení...VL/9/S</v>
          </cell>
          <cell r="C4680">
            <v>649</v>
          </cell>
          <cell r="D4680">
            <v>1</v>
          </cell>
          <cell r="E4680" t="str">
            <v>KS</v>
          </cell>
          <cell r="F4680">
            <v>649</v>
          </cell>
        </row>
        <row r="4681">
          <cell r="A4681">
            <v>6108109</v>
          </cell>
          <cell r="B4681" t="str">
            <v>Prodlužovací vedení...VL/10/S</v>
          </cell>
          <cell r="C4681">
            <v>687</v>
          </cell>
          <cell r="D4681">
            <v>1</v>
          </cell>
          <cell r="E4681" t="str">
            <v>KS</v>
          </cell>
          <cell r="F4681">
            <v>687</v>
          </cell>
        </row>
        <row r="4682">
          <cell r="A4682">
            <v>6108110</v>
          </cell>
          <cell r="B4682" t="str">
            <v>Prodlužovací vedení...VL/11/S</v>
          </cell>
          <cell r="C4682">
            <v>707</v>
          </cell>
          <cell r="D4682">
            <v>1</v>
          </cell>
          <cell r="E4682" t="str">
            <v>KS</v>
          </cell>
          <cell r="F4682">
            <v>707</v>
          </cell>
        </row>
        <row r="4683">
          <cell r="A4683">
            <v>6108111</v>
          </cell>
          <cell r="B4683" t="str">
            <v>Prodlužovací vedení...VL/12/S</v>
          </cell>
          <cell r="C4683">
            <v>896</v>
          </cell>
          <cell r="D4683">
            <v>1</v>
          </cell>
          <cell r="E4683" t="str">
            <v>KS</v>
          </cell>
          <cell r="F4683">
            <v>896</v>
          </cell>
        </row>
        <row r="4684">
          <cell r="A4684">
            <v>6108112</v>
          </cell>
          <cell r="B4684" t="str">
            <v>Prodlužovací vedení...VL/13/S</v>
          </cell>
          <cell r="C4684">
            <v>1012</v>
          </cell>
          <cell r="D4684">
            <v>1</v>
          </cell>
          <cell r="E4684" t="str">
            <v>KS</v>
          </cell>
          <cell r="F4684">
            <v>1012</v>
          </cell>
        </row>
        <row r="4685">
          <cell r="A4685">
            <v>6108113</v>
          </cell>
          <cell r="B4685" t="str">
            <v>Prodlužovací vedení...VL/14/S</v>
          </cell>
          <cell r="C4685">
            <v>1128</v>
          </cell>
          <cell r="D4685">
            <v>1</v>
          </cell>
          <cell r="E4685" t="str">
            <v>KS</v>
          </cell>
          <cell r="F4685">
            <v>1128</v>
          </cell>
        </row>
        <row r="4686">
          <cell r="A4686">
            <v>6108114</v>
          </cell>
          <cell r="B4686" t="str">
            <v>Prodlužovací vedení...VL/15/S</v>
          </cell>
          <cell r="C4686">
            <v>1241</v>
          </cell>
          <cell r="D4686">
            <v>1</v>
          </cell>
          <cell r="E4686" t="str">
            <v>KS</v>
          </cell>
          <cell r="F4686">
            <v>1241</v>
          </cell>
        </row>
        <row r="4687">
          <cell r="A4687">
            <v>6108125</v>
          </cell>
          <cell r="B4687" t="str">
            <v>Prodlužovací vedení...VL/1/W</v>
          </cell>
          <cell r="C4687">
            <v>324</v>
          </cell>
          <cell r="D4687">
            <v>1</v>
          </cell>
          <cell r="E4687" t="str">
            <v>KS</v>
          </cell>
          <cell r="F4687">
            <v>324</v>
          </cell>
        </row>
        <row r="4688">
          <cell r="A4688">
            <v>6108126</v>
          </cell>
          <cell r="B4688" t="str">
            <v>Prodlužovací vedení...VL/2/W</v>
          </cell>
          <cell r="C4688">
            <v>362</v>
          </cell>
          <cell r="D4688">
            <v>1</v>
          </cell>
          <cell r="E4688" t="str">
            <v>KS</v>
          </cell>
          <cell r="F4688">
            <v>362</v>
          </cell>
        </row>
        <row r="4689">
          <cell r="A4689">
            <v>6108127</v>
          </cell>
          <cell r="B4689" t="str">
            <v>Prodlužovací vedení...VL/3/W</v>
          </cell>
          <cell r="C4689">
            <v>415</v>
          </cell>
          <cell r="D4689">
            <v>1</v>
          </cell>
          <cell r="E4689" t="str">
            <v>KS</v>
          </cell>
          <cell r="F4689">
            <v>415</v>
          </cell>
        </row>
        <row r="4690">
          <cell r="A4690">
            <v>6108128</v>
          </cell>
          <cell r="B4690" t="str">
            <v>Prodlužovací vedení...VL/4/W</v>
          </cell>
          <cell r="C4690">
            <v>436</v>
          </cell>
          <cell r="D4690">
            <v>1</v>
          </cell>
          <cell r="E4690" t="str">
            <v>KS</v>
          </cell>
          <cell r="F4690">
            <v>436</v>
          </cell>
        </row>
        <row r="4691">
          <cell r="A4691">
            <v>6108129</v>
          </cell>
          <cell r="B4691" t="str">
            <v>Prodlužovací vedení...VL/5/W</v>
          </cell>
          <cell r="C4691">
            <v>474</v>
          </cell>
          <cell r="D4691">
            <v>1</v>
          </cell>
          <cell r="E4691" t="str">
            <v>KS</v>
          </cell>
          <cell r="F4691">
            <v>474</v>
          </cell>
        </row>
        <row r="4692">
          <cell r="A4692">
            <v>6108130</v>
          </cell>
          <cell r="B4692" t="str">
            <v>Prodlužovací vedení...VL/6/W</v>
          </cell>
          <cell r="C4692">
            <v>533</v>
          </cell>
          <cell r="D4692">
            <v>1</v>
          </cell>
          <cell r="E4692" t="str">
            <v>KS</v>
          </cell>
          <cell r="F4692">
            <v>533</v>
          </cell>
        </row>
        <row r="4693">
          <cell r="A4693">
            <v>6108131</v>
          </cell>
          <cell r="B4693" t="str">
            <v>Prodlužovací vedení...VL/7/W</v>
          </cell>
          <cell r="C4693">
            <v>549</v>
          </cell>
          <cell r="D4693">
            <v>1</v>
          </cell>
          <cell r="E4693" t="str">
            <v>KS</v>
          </cell>
          <cell r="F4693">
            <v>549</v>
          </cell>
        </row>
        <row r="4694">
          <cell r="A4694">
            <v>6108132</v>
          </cell>
          <cell r="B4694" t="str">
            <v>Prodlužovací vedení...VL/8/W</v>
          </cell>
          <cell r="C4694">
            <v>586</v>
          </cell>
          <cell r="D4694">
            <v>1</v>
          </cell>
          <cell r="E4694" t="str">
            <v>KS</v>
          </cell>
          <cell r="F4694">
            <v>586</v>
          </cell>
        </row>
        <row r="4695">
          <cell r="A4695">
            <v>6108133</v>
          </cell>
          <cell r="B4695" t="str">
            <v>Prodlužovací vedení...VL/9/W</v>
          </cell>
          <cell r="C4695">
            <v>649</v>
          </cell>
          <cell r="D4695">
            <v>1</v>
          </cell>
          <cell r="E4695" t="str">
            <v>KS</v>
          </cell>
          <cell r="F4695">
            <v>649</v>
          </cell>
        </row>
        <row r="4696">
          <cell r="A4696">
            <v>6108134</v>
          </cell>
          <cell r="B4696" t="str">
            <v>Prodlužovací vedení...VL/10/W</v>
          </cell>
          <cell r="C4696">
            <v>687</v>
          </cell>
          <cell r="D4696">
            <v>1</v>
          </cell>
          <cell r="E4696" t="str">
            <v>KS</v>
          </cell>
          <cell r="F4696">
            <v>687</v>
          </cell>
        </row>
        <row r="4697">
          <cell r="A4697">
            <v>6108135</v>
          </cell>
          <cell r="B4697" t="str">
            <v>Prodlužovací vedení...VL/11/W</v>
          </cell>
          <cell r="C4697">
            <v>707</v>
          </cell>
          <cell r="D4697">
            <v>1</v>
          </cell>
          <cell r="E4697" t="str">
            <v>KS</v>
          </cell>
          <cell r="F4697">
            <v>707</v>
          </cell>
        </row>
        <row r="4698">
          <cell r="A4698">
            <v>6108136</v>
          </cell>
          <cell r="B4698" t="str">
            <v>Prodlužovací vedení...VL/12/W</v>
          </cell>
          <cell r="C4698">
            <v>896</v>
          </cell>
          <cell r="D4698">
            <v>1</v>
          </cell>
          <cell r="E4698" t="str">
            <v>KS</v>
          </cell>
          <cell r="F4698">
            <v>896</v>
          </cell>
        </row>
        <row r="4699">
          <cell r="A4699">
            <v>6108137</v>
          </cell>
          <cell r="B4699" t="str">
            <v>Prodlužovací vedení...VL/13/W</v>
          </cell>
          <cell r="C4699">
            <v>1012</v>
          </cell>
          <cell r="D4699">
            <v>1</v>
          </cell>
          <cell r="E4699" t="str">
            <v>KS</v>
          </cell>
          <cell r="F4699">
            <v>1012</v>
          </cell>
        </row>
        <row r="4700">
          <cell r="A4700">
            <v>6108138</v>
          </cell>
          <cell r="B4700" t="str">
            <v>Prodlužovací vedení...VL/14/W</v>
          </cell>
          <cell r="C4700">
            <v>1128</v>
          </cell>
          <cell r="D4700">
            <v>1</v>
          </cell>
          <cell r="E4700" t="str">
            <v>KS</v>
          </cell>
          <cell r="F4700">
            <v>1128</v>
          </cell>
        </row>
        <row r="4701">
          <cell r="A4701">
            <v>6108139</v>
          </cell>
          <cell r="B4701" t="str">
            <v>Prodlužovací vedení...VL/15/W</v>
          </cell>
          <cell r="C4701">
            <v>1241</v>
          </cell>
          <cell r="D4701">
            <v>1</v>
          </cell>
          <cell r="E4701" t="str">
            <v>KS</v>
          </cell>
          <cell r="F4701">
            <v>1241</v>
          </cell>
        </row>
        <row r="4702">
          <cell r="A4702">
            <v>6108150</v>
          </cell>
          <cell r="B4702" t="str">
            <v>Prodlužovací vedení...VL/1/S2.5</v>
          </cell>
          <cell r="C4702">
            <v>385</v>
          </cell>
          <cell r="D4702">
            <v>1</v>
          </cell>
          <cell r="E4702" t="str">
            <v>KS</v>
          </cell>
          <cell r="F4702">
            <v>385</v>
          </cell>
        </row>
        <row r="4703">
          <cell r="A4703">
            <v>6108151</v>
          </cell>
          <cell r="B4703" t="str">
            <v>Prodlužovací vedení...VL/2/S2.5</v>
          </cell>
          <cell r="C4703">
            <v>485</v>
          </cell>
          <cell r="D4703">
            <v>1</v>
          </cell>
          <cell r="E4703" t="str">
            <v>KS</v>
          </cell>
          <cell r="F4703">
            <v>485</v>
          </cell>
        </row>
        <row r="4704">
          <cell r="A4704">
            <v>6108152</v>
          </cell>
          <cell r="B4704" t="str">
            <v>Prodlužovací vedení...VL/3/S2.5</v>
          </cell>
          <cell r="C4704">
            <v>522</v>
          </cell>
          <cell r="D4704">
            <v>1</v>
          </cell>
          <cell r="E4704" t="str">
            <v>KS</v>
          </cell>
          <cell r="F4704">
            <v>522</v>
          </cell>
        </row>
        <row r="4705">
          <cell r="A4705">
            <v>6108153</v>
          </cell>
          <cell r="B4705" t="str">
            <v>Prodlužovací vedení...VL/4/S2.5</v>
          </cell>
          <cell r="C4705">
            <v>571</v>
          </cell>
          <cell r="D4705">
            <v>1</v>
          </cell>
          <cell r="E4705" t="str">
            <v>KS</v>
          </cell>
          <cell r="F4705">
            <v>571</v>
          </cell>
        </row>
        <row r="4706">
          <cell r="A4706">
            <v>6108154</v>
          </cell>
          <cell r="B4706" t="str">
            <v>Prodlužovací vedení...VL/5/S2.5</v>
          </cell>
          <cell r="C4706">
            <v>635</v>
          </cell>
          <cell r="D4706">
            <v>1</v>
          </cell>
          <cell r="E4706" t="str">
            <v>KS</v>
          </cell>
          <cell r="F4706">
            <v>635</v>
          </cell>
        </row>
        <row r="4707">
          <cell r="A4707">
            <v>6108155</v>
          </cell>
          <cell r="B4707" t="str">
            <v>Prodlužovací vedení...VL/6/S2.5</v>
          </cell>
          <cell r="C4707">
            <v>674</v>
          </cell>
          <cell r="D4707">
            <v>1</v>
          </cell>
          <cell r="E4707" t="str">
            <v>KS</v>
          </cell>
          <cell r="F4707">
            <v>674</v>
          </cell>
        </row>
        <row r="4708">
          <cell r="A4708">
            <v>6108156</v>
          </cell>
          <cell r="B4708" t="str">
            <v>Prodlužovací vedení...VL/7/S2.5</v>
          </cell>
          <cell r="C4708">
            <v>769</v>
          </cell>
          <cell r="D4708">
            <v>1</v>
          </cell>
          <cell r="E4708" t="str">
            <v>KS</v>
          </cell>
          <cell r="F4708">
            <v>769</v>
          </cell>
        </row>
        <row r="4709">
          <cell r="A4709">
            <v>6108157</v>
          </cell>
          <cell r="B4709" t="str">
            <v>Prodlužovací vedení...VL/8/S2.5</v>
          </cell>
          <cell r="C4709">
            <v>847</v>
          </cell>
          <cell r="D4709">
            <v>1</v>
          </cell>
          <cell r="E4709" t="str">
            <v>KS</v>
          </cell>
          <cell r="F4709">
            <v>847</v>
          </cell>
        </row>
        <row r="4710">
          <cell r="A4710">
            <v>6108158</v>
          </cell>
          <cell r="B4710" t="str">
            <v>Prodlužovací vedení...VL/9/S2.5</v>
          </cell>
          <cell r="C4710">
            <v>926</v>
          </cell>
          <cell r="D4710">
            <v>1</v>
          </cell>
          <cell r="E4710" t="str">
            <v>KS</v>
          </cell>
          <cell r="F4710">
            <v>926</v>
          </cell>
        </row>
        <row r="4711">
          <cell r="A4711">
            <v>6108159</v>
          </cell>
          <cell r="B4711" t="str">
            <v>Prodlužovací vedení...VL/10/S2.</v>
          </cell>
          <cell r="C4711">
            <v>1061</v>
          </cell>
          <cell r="D4711">
            <v>1</v>
          </cell>
          <cell r="E4711" t="str">
            <v>KS</v>
          </cell>
          <cell r="F4711">
            <v>1061</v>
          </cell>
        </row>
        <row r="4712">
          <cell r="A4712">
            <v>6108160</v>
          </cell>
          <cell r="B4712" t="str">
            <v>Prodlužovací vedení...VL/11/S2.</v>
          </cell>
          <cell r="C4712">
            <v>1082</v>
          </cell>
          <cell r="D4712">
            <v>1</v>
          </cell>
          <cell r="E4712" t="str">
            <v>KS</v>
          </cell>
          <cell r="F4712">
            <v>1082</v>
          </cell>
        </row>
        <row r="4713">
          <cell r="A4713">
            <v>6108161</v>
          </cell>
          <cell r="B4713" t="str">
            <v>Prodlužovací vedení...VL/12/S2.</v>
          </cell>
          <cell r="C4713">
            <v>1199</v>
          </cell>
          <cell r="D4713">
            <v>1</v>
          </cell>
          <cell r="E4713" t="str">
            <v>KS</v>
          </cell>
          <cell r="F4713">
            <v>1199</v>
          </cell>
        </row>
        <row r="4714">
          <cell r="A4714">
            <v>6108162</v>
          </cell>
          <cell r="B4714" t="str">
            <v>Prodlužovací vedení...VL/13/S2.</v>
          </cell>
          <cell r="C4714">
            <v>1311</v>
          </cell>
          <cell r="D4714">
            <v>1</v>
          </cell>
          <cell r="E4714" t="str">
            <v>KS</v>
          </cell>
          <cell r="F4714">
            <v>1311</v>
          </cell>
        </row>
        <row r="4715">
          <cell r="A4715">
            <v>6108163</v>
          </cell>
          <cell r="B4715" t="str">
            <v>Prodlužovací vedení...VL/14/S2.</v>
          </cell>
          <cell r="C4715">
            <v>1465</v>
          </cell>
          <cell r="D4715">
            <v>1</v>
          </cell>
          <cell r="E4715" t="str">
            <v>KS</v>
          </cell>
          <cell r="F4715">
            <v>1465</v>
          </cell>
        </row>
        <row r="4716">
          <cell r="A4716">
            <v>6108164</v>
          </cell>
          <cell r="B4716" t="str">
            <v>Prodlužovací vedení...VL/15/S2.</v>
          </cell>
          <cell r="C4716">
            <v>1699</v>
          </cell>
          <cell r="D4716">
            <v>1</v>
          </cell>
          <cell r="E4716" t="str">
            <v>KS</v>
          </cell>
          <cell r="F4716">
            <v>1699</v>
          </cell>
        </row>
        <row r="4717">
          <cell r="A4717">
            <v>6108175</v>
          </cell>
          <cell r="B4717" t="str">
            <v>Prodlužovací vedení...VL/1/W2.5</v>
          </cell>
          <cell r="C4717">
            <v>385</v>
          </cell>
          <cell r="D4717">
            <v>1</v>
          </cell>
          <cell r="E4717" t="str">
            <v>KS</v>
          </cell>
          <cell r="F4717">
            <v>385</v>
          </cell>
        </row>
        <row r="4718">
          <cell r="A4718">
            <v>6108176</v>
          </cell>
          <cell r="B4718" t="str">
            <v>Prodlužovací vedení...VL/2/W2.5</v>
          </cell>
          <cell r="C4718">
            <v>485</v>
          </cell>
          <cell r="D4718">
            <v>1</v>
          </cell>
          <cell r="E4718" t="str">
            <v>KS</v>
          </cell>
          <cell r="F4718">
            <v>485</v>
          </cell>
        </row>
        <row r="4719">
          <cell r="A4719">
            <v>6108177</v>
          </cell>
          <cell r="B4719" t="str">
            <v>Prodlužovací vedení...VL/3/W2.5</v>
          </cell>
          <cell r="C4719">
            <v>522</v>
          </cell>
          <cell r="D4719">
            <v>1</v>
          </cell>
          <cell r="E4719" t="str">
            <v>KS</v>
          </cell>
          <cell r="F4719">
            <v>522</v>
          </cell>
        </row>
        <row r="4720">
          <cell r="A4720">
            <v>6108178</v>
          </cell>
          <cell r="B4720" t="str">
            <v>Prodlužovací vedení...VL/4/W2.5</v>
          </cell>
          <cell r="C4720">
            <v>571</v>
          </cell>
          <cell r="D4720">
            <v>1</v>
          </cell>
          <cell r="E4720" t="str">
            <v>KS</v>
          </cell>
          <cell r="F4720">
            <v>571</v>
          </cell>
        </row>
        <row r="4721">
          <cell r="A4721">
            <v>6108179</v>
          </cell>
          <cell r="B4721" t="str">
            <v>Prodlužovací vedení...VL/5/W2.5</v>
          </cell>
          <cell r="C4721">
            <v>635</v>
          </cell>
          <cell r="D4721">
            <v>1</v>
          </cell>
          <cell r="E4721" t="str">
            <v>KS</v>
          </cell>
          <cell r="F4721">
            <v>635</v>
          </cell>
        </row>
        <row r="4722">
          <cell r="A4722">
            <v>6108180</v>
          </cell>
          <cell r="B4722" t="str">
            <v>Prodlužovací vedení...VL/6/W2.5</v>
          </cell>
          <cell r="C4722">
            <v>674</v>
          </cell>
          <cell r="D4722">
            <v>1</v>
          </cell>
          <cell r="E4722" t="str">
            <v>KS</v>
          </cell>
          <cell r="F4722">
            <v>674</v>
          </cell>
        </row>
        <row r="4723">
          <cell r="A4723">
            <v>6108181</v>
          </cell>
          <cell r="B4723" t="str">
            <v>Prodlužovací vedení...VL/7/W2.5</v>
          </cell>
          <cell r="C4723">
            <v>769</v>
          </cell>
          <cell r="D4723">
            <v>1</v>
          </cell>
          <cell r="E4723" t="str">
            <v>KS</v>
          </cell>
          <cell r="F4723">
            <v>769</v>
          </cell>
        </row>
        <row r="4724">
          <cell r="A4724">
            <v>6108182</v>
          </cell>
          <cell r="B4724" t="str">
            <v>Prodlužovací vedení...VL/8/W2.5</v>
          </cell>
          <cell r="C4724">
            <v>847</v>
          </cell>
          <cell r="D4724">
            <v>1</v>
          </cell>
          <cell r="E4724" t="str">
            <v>KS</v>
          </cell>
          <cell r="F4724">
            <v>847</v>
          </cell>
        </row>
        <row r="4725">
          <cell r="A4725">
            <v>6108183</v>
          </cell>
          <cell r="B4725" t="str">
            <v>Prodlužovací vedení...VL/9/W2.6</v>
          </cell>
          <cell r="C4725">
            <v>926</v>
          </cell>
          <cell r="D4725">
            <v>1</v>
          </cell>
          <cell r="E4725" t="str">
            <v>KS</v>
          </cell>
          <cell r="F4725">
            <v>926</v>
          </cell>
        </row>
        <row r="4726">
          <cell r="A4726">
            <v>6108184</v>
          </cell>
          <cell r="B4726" t="str">
            <v>Prodlužovací vedení...VL/10/W2.</v>
          </cell>
          <cell r="C4726">
            <v>1061</v>
          </cell>
          <cell r="D4726">
            <v>1</v>
          </cell>
          <cell r="E4726" t="str">
            <v>KS</v>
          </cell>
          <cell r="F4726">
            <v>1061</v>
          </cell>
        </row>
        <row r="4727">
          <cell r="A4727">
            <v>6108185</v>
          </cell>
          <cell r="B4727" t="str">
            <v>Prodlužovací vedení...VL/11/W2.</v>
          </cell>
          <cell r="C4727">
            <v>1082</v>
          </cell>
          <cell r="D4727">
            <v>1</v>
          </cell>
          <cell r="E4727" t="str">
            <v>KS</v>
          </cell>
          <cell r="F4727">
            <v>1082</v>
          </cell>
        </row>
        <row r="4728">
          <cell r="A4728">
            <v>6108186</v>
          </cell>
          <cell r="B4728" t="str">
            <v>Prodlužovací vedení...VL/12/W2.</v>
          </cell>
          <cell r="C4728">
            <v>1199</v>
          </cell>
          <cell r="D4728">
            <v>1</v>
          </cell>
          <cell r="E4728" t="str">
            <v>KS</v>
          </cell>
          <cell r="F4728">
            <v>1199</v>
          </cell>
        </row>
        <row r="4729">
          <cell r="A4729">
            <v>6108187</v>
          </cell>
          <cell r="B4729" t="str">
            <v>Prodlužovací vedení...VL/13/W2.</v>
          </cell>
          <cell r="C4729">
            <v>1311</v>
          </cell>
          <cell r="D4729">
            <v>1</v>
          </cell>
          <cell r="E4729" t="str">
            <v>KS</v>
          </cell>
          <cell r="F4729">
            <v>1311</v>
          </cell>
        </row>
        <row r="4730">
          <cell r="A4730">
            <v>6108188</v>
          </cell>
          <cell r="B4730" t="str">
            <v>Prodlužovací vedení...VL/14/W2.</v>
          </cell>
          <cell r="C4730">
            <v>1465</v>
          </cell>
          <cell r="D4730">
            <v>1</v>
          </cell>
          <cell r="E4730" t="str">
            <v>KS</v>
          </cell>
          <cell r="F4730">
            <v>1465</v>
          </cell>
        </row>
        <row r="4731">
          <cell r="A4731">
            <v>6108189</v>
          </cell>
          <cell r="B4731" t="str">
            <v>Prodlužovací vedení...VL/15/W2.</v>
          </cell>
          <cell r="C4731">
            <v>1699</v>
          </cell>
          <cell r="D4731">
            <v>1</v>
          </cell>
          <cell r="E4731" t="str">
            <v>KS</v>
          </cell>
          <cell r="F4731">
            <v>1699</v>
          </cell>
        </row>
        <row r="4732">
          <cell r="A4732">
            <v>6108450</v>
          </cell>
          <cell r="B4732" t="str">
            <v>Prodlužovací vedení...VL/H1/S2.</v>
          </cell>
          <cell r="C4732">
            <v>533</v>
          </cell>
          <cell r="D4732">
            <v>1</v>
          </cell>
          <cell r="E4732" t="str">
            <v>KS</v>
          </cell>
          <cell r="F4732">
            <v>533</v>
          </cell>
        </row>
        <row r="4733">
          <cell r="A4733">
            <v>6108451</v>
          </cell>
          <cell r="B4733" t="str">
            <v>Prodlužovací vedení...VL/H2/S2.</v>
          </cell>
          <cell r="C4733">
            <v>603</v>
          </cell>
          <cell r="D4733">
            <v>1</v>
          </cell>
          <cell r="E4733" t="str">
            <v>KS</v>
          </cell>
          <cell r="F4733">
            <v>603</v>
          </cell>
        </row>
        <row r="4734">
          <cell r="A4734">
            <v>6108452</v>
          </cell>
          <cell r="B4734" t="str">
            <v>Prodlužovací vedení...VL/H3/S2.</v>
          </cell>
          <cell r="C4734">
            <v>722</v>
          </cell>
          <cell r="D4734">
            <v>1</v>
          </cell>
          <cell r="E4734" t="str">
            <v>KS</v>
          </cell>
          <cell r="F4734">
            <v>722</v>
          </cell>
        </row>
        <row r="4735">
          <cell r="A4735">
            <v>6108453</v>
          </cell>
          <cell r="B4735" t="str">
            <v>Prodlužovací vedení...VL/H4/S2.</v>
          </cell>
          <cell r="C4735">
            <v>821</v>
          </cell>
          <cell r="D4735">
            <v>1</v>
          </cell>
          <cell r="E4735" t="str">
            <v>KS</v>
          </cell>
          <cell r="F4735">
            <v>821</v>
          </cell>
        </row>
        <row r="4736">
          <cell r="A4736">
            <v>6108454</v>
          </cell>
          <cell r="B4736" t="str">
            <v>Prodlužovací vedení...VL/H5/S2.</v>
          </cell>
          <cell r="C4736">
            <v>964</v>
          </cell>
          <cell r="D4736">
            <v>1</v>
          </cell>
          <cell r="E4736" t="str">
            <v>KS</v>
          </cell>
          <cell r="F4736">
            <v>964</v>
          </cell>
        </row>
        <row r="4737">
          <cell r="A4737">
            <v>6108455</v>
          </cell>
          <cell r="B4737" t="str">
            <v>Prodlužovací vedení...VL/H6/S2.</v>
          </cell>
          <cell r="C4737">
            <v>1111</v>
          </cell>
          <cell r="D4737">
            <v>1</v>
          </cell>
          <cell r="E4737" t="str">
            <v>KS</v>
          </cell>
          <cell r="F4737">
            <v>1111</v>
          </cell>
        </row>
        <row r="4738">
          <cell r="A4738">
            <v>6108456</v>
          </cell>
          <cell r="B4738" t="str">
            <v>Prodlužovací vedení...VL/H7/S2.</v>
          </cell>
          <cell r="C4738">
            <v>1205</v>
          </cell>
          <cell r="D4738">
            <v>1</v>
          </cell>
          <cell r="E4738" t="str">
            <v>KS</v>
          </cell>
          <cell r="F4738">
            <v>1205</v>
          </cell>
        </row>
        <row r="4739">
          <cell r="A4739">
            <v>6108457</v>
          </cell>
          <cell r="B4739" t="str">
            <v>Prodlužovací vedení...VL/H8/S2.</v>
          </cell>
          <cell r="C4739">
            <v>1400</v>
          </cell>
          <cell r="D4739">
            <v>1</v>
          </cell>
          <cell r="E4739" t="str">
            <v>KS</v>
          </cell>
          <cell r="F4739">
            <v>1400</v>
          </cell>
        </row>
        <row r="4740">
          <cell r="A4740">
            <v>6108458</v>
          </cell>
          <cell r="B4740" t="str">
            <v>Prodlužovací vedení...VL/H9/S2.</v>
          </cell>
          <cell r="C4740">
            <v>1544</v>
          </cell>
          <cell r="D4740">
            <v>1</v>
          </cell>
          <cell r="E4740" t="str">
            <v>KS</v>
          </cell>
          <cell r="F4740">
            <v>1544</v>
          </cell>
        </row>
        <row r="4741">
          <cell r="A4741">
            <v>6108459</v>
          </cell>
          <cell r="B4741" t="str">
            <v>Prodlužovací vedení...VL/H10/S2</v>
          </cell>
          <cell r="C4741">
            <v>1621</v>
          </cell>
          <cell r="D4741">
            <v>1</v>
          </cell>
          <cell r="E4741" t="str">
            <v>KS</v>
          </cell>
          <cell r="F4741">
            <v>1621</v>
          </cell>
        </row>
        <row r="4742">
          <cell r="A4742">
            <v>6108460</v>
          </cell>
          <cell r="B4742" t="str">
            <v>Prodlužovací vedení...VL/H11/S2</v>
          </cell>
          <cell r="C4742">
            <v>1832</v>
          </cell>
          <cell r="D4742">
            <v>1</v>
          </cell>
          <cell r="E4742" t="str">
            <v>KS</v>
          </cell>
          <cell r="F4742">
            <v>1832</v>
          </cell>
        </row>
        <row r="4743">
          <cell r="A4743">
            <v>6108461</v>
          </cell>
          <cell r="B4743" t="str">
            <v>Prodlužovací vedení...VL/H12/S2</v>
          </cell>
          <cell r="C4743">
            <v>2031</v>
          </cell>
          <cell r="D4743">
            <v>1</v>
          </cell>
          <cell r="E4743" t="str">
            <v>KS</v>
          </cell>
          <cell r="F4743">
            <v>2031</v>
          </cell>
        </row>
        <row r="4744">
          <cell r="A4744">
            <v>6108462</v>
          </cell>
          <cell r="B4744" t="str">
            <v>Prodlužovací vedení...VL/H13/S2</v>
          </cell>
          <cell r="C4744">
            <v>2149</v>
          </cell>
          <cell r="D4744">
            <v>1</v>
          </cell>
          <cell r="E4744" t="str">
            <v>KS</v>
          </cell>
          <cell r="F4744">
            <v>2149</v>
          </cell>
        </row>
        <row r="4745">
          <cell r="A4745">
            <v>6108463</v>
          </cell>
          <cell r="B4745" t="str">
            <v>Prodlužovací vedení...VL/H14/S2</v>
          </cell>
          <cell r="C4745">
            <v>2341</v>
          </cell>
          <cell r="D4745">
            <v>1</v>
          </cell>
          <cell r="E4745" t="str">
            <v>KS</v>
          </cell>
          <cell r="F4745">
            <v>2341</v>
          </cell>
        </row>
        <row r="4746">
          <cell r="A4746">
            <v>6108464</v>
          </cell>
          <cell r="B4746" t="str">
            <v>Prodlužovací vedení...VL/H15/S2</v>
          </cell>
          <cell r="C4746">
            <v>2531</v>
          </cell>
          <cell r="D4746">
            <v>1</v>
          </cell>
          <cell r="E4746" t="str">
            <v>KS</v>
          </cell>
          <cell r="F4746">
            <v>2531</v>
          </cell>
        </row>
        <row r="4747">
          <cell r="A4747">
            <v>6108475</v>
          </cell>
          <cell r="B4747" t="str">
            <v>Prodlužovací vedení...VL/H1/W2.</v>
          </cell>
          <cell r="C4747">
            <v>533</v>
          </cell>
          <cell r="D4747">
            <v>1</v>
          </cell>
          <cell r="E4747" t="str">
            <v>KS</v>
          </cell>
          <cell r="F4747">
            <v>533</v>
          </cell>
        </row>
        <row r="4748">
          <cell r="A4748">
            <v>6108476</v>
          </cell>
          <cell r="B4748" t="str">
            <v>Prodlužovací vedení...VL/H2/W2.</v>
          </cell>
          <cell r="C4748">
            <v>603</v>
          </cell>
          <cell r="D4748">
            <v>1</v>
          </cell>
          <cell r="E4748" t="str">
            <v>KS</v>
          </cell>
          <cell r="F4748">
            <v>603</v>
          </cell>
        </row>
        <row r="4749">
          <cell r="A4749">
            <v>6108477</v>
          </cell>
          <cell r="B4749" t="str">
            <v>Prodlužovací vedení...VL/H3/W2.</v>
          </cell>
          <cell r="C4749">
            <v>722</v>
          </cell>
          <cell r="D4749">
            <v>1</v>
          </cell>
          <cell r="E4749" t="str">
            <v>KS</v>
          </cell>
          <cell r="F4749">
            <v>722</v>
          </cell>
        </row>
        <row r="4750">
          <cell r="A4750">
            <v>6108478</v>
          </cell>
          <cell r="B4750" t="str">
            <v>Prodlužovací vedení...VL/H4/W2.</v>
          </cell>
          <cell r="C4750">
            <v>821</v>
          </cell>
          <cell r="D4750">
            <v>1</v>
          </cell>
          <cell r="E4750" t="str">
            <v>KS</v>
          </cell>
          <cell r="F4750">
            <v>821</v>
          </cell>
        </row>
        <row r="4751">
          <cell r="A4751">
            <v>6108479</v>
          </cell>
          <cell r="B4751" t="str">
            <v>Prodlužovací vedení...VL/H5/W2.</v>
          </cell>
          <cell r="C4751">
            <v>964</v>
          </cell>
          <cell r="D4751">
            <v>1</v>
          </cell>
          <cell r="E4751" t="str">
            <v>KS</v>
          </cell>
          <cell r="F4751">
            <v>964</v>
          </cell>
        </row>
        <row r="4752">
          <cell r="A4752">
            <v>6108480</v>
          </cell>
          <cell r="B4752" t="str">
            <v>Prodlužovací vedení...VL/H6/W2.</v>
          </cell>
          <cell r="C4752">
            <v>1111</v>
          </cell>
          <cell r="D4752">
            <v>1</v>
          </cell>
          <cell r="E4752" t="str">
            <v>KS</v>
          </cell>
          <cell r="F4752">
            <v>1111</v>
          </cell>
        </row>
        <row r="4753">
          <cell r="A4753">
            <v>6108481</v>
          </cell>
          <cell r="B4753" t="str">
            <v>Prodlužovací vedení...VL/H7/W2.</v>
          </cell>
          <cell r="C4753">
            <v>1205</v>
          </cell>
          <cell r="D4753">
            <v>1</v>
          </cell>
          <cell r="E4753" t="str">
            <v>KS</v>
          </cell>
          <cell r="F4753">
            <v>1205</v>
          </cell>
        </row>
        <row r="4754">
          <cell r="A4754">
            <v>6108482</v>
          </cell>
          <cell r="B4754" t="str">
            <v>Prodlužovací vedení...VL/H8/W2.</v>
          </cell>
          <cell r="C4754">
            <v>1400</v>
          </cell>
          <cell r="D4754">
            <v>1</v>
          </cell>
          <cell r="E4754" t="str">
            <v>KS</v>
          </cell>
          <cell r="F4754">
            <v>1400</v>
          </cell>
        </row>
        <row r="4755">
          <cell r="A4755">
            <v>6108483</v>
          </cell>
          <cell r="B4755" t="str">
            <v>Prodlužovací vedení...VL/H9/W2.</v>
          </cell>
          <cell r="C4755">
            <v>1544</v>
          </cell>
          <cell r="D4755">
            <v>1</v>
          </cell>
          <cell r="E4755" t="str">
            <v>KS</v>
          </cell>
          <cell r="F4755">
            <v>1544</v>
          </cell>
        </row>
        <row r="4756">
          <cell r="A4756">
            <v>6108484</v>
          </cell>
          <cell r="B4756" t="str">
            <v>Prodlužovací vedení...VL/H10/W2</v>
          </cell>
          <cell r="C4756">
            <v>1621</v>
          </cell>
          <cell r="D4756">
            <v>1</v>
          </cell>
          <cell r="E4756" t="str">
            <v>KS</v>
          </cell>
          <cell r="F4756">
            <v>1621</v>
          </cell>
        </row>
        <row r="4757">
          <cell r="A4757">
            <v>6108485</v>
          </cell>
          <cell r="B4757" t="str">
            <v>Prodlužovací vedení...VL/H11/W2</v>
          </cell>
          <cell r="C4757">
            <v>1832</v>
          </cell>
          <cell r="D4757">
            <v>1</v>
          </cell>
          <cell r="E4757" t="str">
            <v>KS</v>
          </cell>
          <cell r="F4757">
            <v>1832</v>
          </cell>
        </row>
        <row r="4758">
          <cell r="A4758">
            <v>6108486</v>
          </cell>
          <cell r="B4758" t="str">
            <v>Prodlužovací vedení...VL/H12/W2</v>
          </cell>
          <cell r="C4758">
            <v>2031</v>
          </cell>
          <cell r="D4758">
            <v>1</v>
          </cell>
          <cell r="E4758" t="str">
            <v>KS</v>
          </cell>
          <cell r="F4758">
            <v>2031</v>
          </cell>
        </row>
        <row r="4759">
          <cell r="A4759">
            <v>6108487</v>
          </cell>
          <cell r="B4759" t="str">
            <v>Prodlužovací vedení...VL/H13/W2</v>
          </cell>
          <cell r="C4759">
            <v>2149</v>
          </cell>
          <cell r="D4759">
            <v>1</v>
          </cell>
          <cell r="E4759" t="str">
            <v>KS</v>
          </cell>
          <cell r="F4759">
            <v>2149</v>
          </cell>
        </row>
        <row r="4760">
          <cell r="A4760">
            <v>6108488</v>
          </cell>
          <cell r="B4760" t="str">
            <v>Prodlužovací vedení...VL/H14/W2</v>
          </cell>
          <cell r="C4760">
            <v>2341</v>
          </cell>
          <cell r="D4760">
            <v>1</v>
          </cell>
          <cell r="E4760" t="str">
            <v>KS</v>
          </cell>
          <cell r="F4760">
            <v>2341</v>
          </cell>
        </row>
        <row r="4761">
          <cell r="A4761">
            <v>6108489</v>
          </cell>
          <cell r="B4761" t="str">
            <v>Prodlužovací vedení...VL/H15/W2</v>
          </cell>
          <cell r="C4761">
            <v>2531</v>
          </cell>
          <cell r="D4761">
            <v>1</v>
          </cell>
          <cell r="E4761" t="str">
            <v>KS</v>
          </cell>
          <cell r="F4761">
            <v>2531</v>
          </cell>
        </row>
        <row r="4762">
          <cell r="A4762">
            <v>6109800</v>
          </cell>
          <cell r="B4762" t="str">
            <v>Napájecí jednotka...VH4</v>
          </cell>
          <cell r="C4762">
            <v>1580</v>
          </cell>
          <cell r="D4762">
            <v>1</v>
          </cell>
          <cell r="E4762" t="str">
            <v>KS</v>
          </cell>
          <cell r="F4762">
            <v>1580</v>
          </cell>
        </row>
        <row r="4763">
          <cell r="A4763">
            <v>6109802</v>
          </cell>
          <cell r="B4763" t="str">
            <v>Napájecí jednotka...VH4</v>
          </cell>
          <cell r="C4763">
            <v>2987</v>
          </cell>
          <cell r="D4763">
            <v>1</v>
          </cell>
          <cell r="E4763" t="str">
            <v>KS</v>
          </cell>
          <cell r="F4763">
            <v>2987</v>
          </cell>
        </row>
        <row r="4764">
          <cell r="A4764">
            <v>6109804</v>
          </cell>
          <cell r="B4764" t="str">
            <v>Napájecí jednotka...VH4</v>
          </cell>
          <cell r="C4764">
            <v>3705</v>
          </cell>
          <cell r="D4764">
            <v>1</v>
          </cell>
          <cell r="E4764" t="str">
            <v>KS</v>
          </cell>
          <cell r="F4764">
            <v>3705</v>
          </cell>
        </row>
        <row r="4765">
          <cell r="A4765">
            <v>6109806</v>
          </cell>
          <cell r="B4765" t="str">
            <v>Napájecí jednotka...VH4</v>
          </cell>
          <cell r="C4765">
            <v>4378</v>
          </cell>
          <cell r="D4765">
            <v>1</v>
          </cell>
          <cell r="E4765" t="str">
            <v>KS</v>
          </cell>
          <cell r="F4765">
            <v>4378</v>
          </cell>
        </row>
        <row r="4766">
          <cell r="A4766">
            <v>6109808</v>
          </cell>
          <cell r="B4766" t="str">
            <v>Napájecí jednotka...VH4</v>
          </cell>
          <cell r="C4766">
            <v>5646</v>
          </cell>
          <cell r="D4766">
            <v>1</v>
          </cell>
          <cell r="E4766" t="str">
            <v>KS</v>
          </cell>
          <cell r="F4766">
            <v>5646</v>
          </cell>
        </row>
        <row r="4767">
          <cell r="A4767">
            <v>6109810</v>
          </cell>
          <cell r="B4767" t="str">
            <v>Napájecí jednotka...VH4</v>
          </cell>
          <cell r="C4767">
            <v>11014</v>
          </cell>
          <cell r="D4767">
            <v>1</v>
          </cell>
          <cell r="E4767" t="str">
            <v>KS</v>
          </cell>
          <cell r="F4767">
            <v>11014</v>
          </cell>
        </row>
        <row r="4768">
          <cell r="A4768">
            <v>6109812</v>
          </cell>
          <cell r="B4768" t="str">
            <v>Napájecí jednotka...VH4</v>
          </cell>
          <cell r="C4768">
            <v>12721</v>
          </cell>
          <cell r="D4768">
            <v>1</v>
          </cell>
          <cell r="E4768" t="str">
            <v>KS</v>
          </cell>
          <cell r="F4768">
            <v>12721</v>
          </cell>
        </row>
        <row r="4769">
          <cell r="A4769">
            <v>6109814</v>
          </cell>
          <cell r="B4769" t="str">
            <v>Napájecí jednotka...VH4</v>
          </cell>
          <cell r="C4769">
            <v>13837</v>
          </cell>
          <cell r="D4769">
            <v>1</v>
          </cell>
          <cell r="E4769" t="str">
            <v>KS</v>
          </cell>
          <cell r="F4769">
            <v>13837</v>
          </cell>
        </row>
        <row r="4770">
          <cell r="A4770">
            <v>6109816</v>
          </cell>
          <cell r="B4770" t="str">
            <v>Napájecí jednotka...VH4</v>
          </cell>
          <cell r="C4770">
            <v>12721</v>
          </cell>
          <cell r="D4770">
            <v>1</v>
          </cell>
          <cell r="E4770" t="str">
            <v>KS</v>
          </cell>
          <cell r="F4770">
            <v>12721</v>
          </cell>
        </row>
        <row r="4771">
          <cell r="A4771">
            <v>6109818</v>
          </cell>
          <cell r="B4771" t="str">
            <v>Napájecí jednotka...VH4</v>
          </cell>
          <cell r="C4771">
            <v>13837</v>
          </cell>
          <cell r="D4771">
            <v>1</v>
          </cell>
          <cell r="E4771" t="str">
            <v>KS</v>
          </cell>
          <cell r="F4771">
            <v>13837</v>
          </cell>
        </row>
        <row r="4772">
          <cell r="A4772">
            <v>6109820</v>
          </cell>
          <cell r="B4772" t="str">
            <v>Napájecí jednotka...VH8</v>
          </cell>
          <cell r="C4772">
            <v>4565</v>
          </cell>
          <cell r="D4772">
            <v>1</v>
          </cell>
          <cell r="E4772" t="str">
            <v>KS</v>
          </cell>
          <cell r="F4772">
            <v>4565</v>
          </cell>
        </row>
        <row r="4773">
          <cell r="A4773">
            <v>6109821</v>
          </cell>
          <cell r="B4773" t="str">
            <v>Napájecí jednotka...VH8/00</v>
          </cell>
          <cell r="C4773">
            <v>3875</v>
          </cell>
          <cell r="D4773">
            <v>1</v>
          </cell>
          <cell r="E4773" t="str">
            <v>KS</v>
          </cell>
          <cell r="F4773">
            <v>3875</v>
          </cell>
        </row>
        <row r="4774">
          <cell r="A4774">
            <v>6109822</v>
          </cell>
          <cell r="B4774" t="str">
            <v>Napájecí jednotka...VHF8</v>
          </cell>
          <cell r="C4774">
            <v>3895</v>
          </cell>
          <cell r="D4774">
            <v>1</v>
          </cell>
          <cell r="E4774" t="str">
            <v>KS</v>
          </cell>
          <cell r="F4774">
            <v>3895</v>
          </cell>
        </row>
        <row r="4775">
          <cell r="A4775">
            <v>6109825</v>
          </cell>
          <cell r="B4775" t="str">
            <v>Napájecí jednotka...VH8</v>
          </cell>
          <cell r="C4775">
            <v>13002</v>
          </cell>
          <cell r="D4775">
            <v>1</v>
          </cell>
          <cell r="E4775" t="str">
            <v>KS</v>
          </cell>
          <cell r="F4775">
            <v>13002</v>
          </cell>
        </row>
        <row r="4776">
          <cell r="A4776">
            <v>6109827</v>
          </cell>
          <cell r="B4776" t="str">
            <v>Napájecí jednotka...VHF8</v>
          </cell>
          <cell r="C4776">
            <v>11879</v>
          </cell>
          <cell r="D4776">
            <v>1</v>
          </cell>
          <cell r="E4776" t="str">
            <v>KS</v>
          </cell>
          <cell r="F4776">
            <v>11879</v>
          </cell>
        </row>
        <row r="4777">
          <cell r="A4777">
            <v>6109830</v>
          </cell>
          <cell r="B4777" t="str">
            <v>Tahová pružina...VHF8</v>
          </cell>
          <cell r="C4777">
            <v>342</v>
          </cell>
          <cell r="D4777">
            <v>1</v>
          </cell>
          <cell r="E4777" t="str">
            <v>KS</v>
          </cell>
          <cell r="F4777">
            <v>342</v>
          </cell>
        </row>
        <row r="4778">
          <cell r="A4778">
            <v>6109832</v>
          </cell>
          <cell r="B4778" t="str">
            <v>Přepážka...VH4</v>
          </cell>
          <cell r="C4778">
            <v>117</v>
          </cell>
          <cell r="D4778">
            <v>1</v>
          </cell>
          <cell r="E4778" t="str">
            <v>KS</v>
          </cell>
          <cell r="F4778">
            <v>117</v>
          </cell>
        </row>
        <row r="4779">
          <cell r="A4779">
            <v>6109834</v>
          </cell>
          <cell r="B4779" t="str">
            <v>Krycí deska...VH4 / VH8</v>
          </cell>
          <cell r="C4779">
            <v>55</v>
          </cell>
          <cell r="D4779">
            <v>1</v>
          </cell>
          <cell r="E4779" t="str">
            <v>KS</v>
          </cell>
          <cell r="F4779">
            <v>55</v>
          </cell>
        </row>
        <row r="4780">
          <cell r="A4780">
            <v>6109836</v>
          </cell>
          <cell r="B4780" t="str">
            <v>Krycí deska...VH4 / VH8</v>
          </cell>
          <cell r="C4780">
            <v>55</v>
          </cell>
          <cell r="D4780">
            <v>1</v>
          </cell>
          <cell r="E4780" t="str">
            <v>KS</v>
          </cell>
          <cell r="F4780">
            <v>55</v>
          </cell>
        </row>
        <row r="4781">
          <cell r="A4781">
            <v>6109838</v>
          </cell>
          <cell r="B4781" t="str">
            <v>Krycí deska...VH4 / VH8</v>
          </cell>
          <cell r="C4781">
            <v>79</v>
          </cell>
          <cell r="D4781">
            <v>1</v>
          </cell>
          <cell r="E4781" t="str">
            <v>KS</v>
          </cell>
          <cell r="F4781">
            <v>79</v>
          </cell>
        </row>
        <row r="4782">
          <cell r="A4782">
            <v>6109840</v>
          </cell>
          <cell r="B4782" t="str">
            <v>Krycí deska...VH4 / VH8</v>
          </cell>
          <cell r="C4782">
            <v>55</v>
          </cell>
          <cell r="D4782">
            <v>1</v>
          </cell>
          <cell r="E4782" t="str">
            <v>KS</v>
          </cell>
          <cell r="F4782">
            <v>55</v>
          </cell>
        </row>
        <row r="4783">
          <cell r="A4783">
            <v>6109842</v>
          </cell>
          <cell r="B4783" t="str">
            <v>Krycí deska...VH4 / VH8</v>
          </cell>
          <cell r="C4783">
            <v>49</v>
          </cell>
          <cell r="D4783">
            <v>1</v>
          </cell>
          <cell r="E4783" t="str">
            <v>KS</v>
          </cell>
          <cell r="F4783">
            <v>49</v>
          </cell>
        </row>
        <row r="4784">
          <cell r="A4784">
            <v>6109850</v>
          </cell>
          <cell r="B4784" t="str">
            <v>Sada ochranného zařízení...VHF8</v>
          </cell>
          <cell r="C4784">
            <v>1472</v>
          </cell>
          <cell r="D4784">
            <v>1</v>
          </cell>
          <cell r="E4784" t="str">
            <v>KS</v>
          </cell>
          <cell r="F4784">
            <v>1472</v>
          </cell>
        </row>
        <row r="4785">
          <cell r="A4785">
            <v>6109852</v>
          </cell>
          <cell r="B4785" t="str">
            <v>Nosník...VHF8</v>
          </cell>
          <cell r="C4785">
            <v>549</v>
          </cell>
          <cell r="D4785">
            <v>1</v>
          </cell>
          <cell r="E4785" t="str">
            <v>KS</v>
          </cell>
          <cell r="F4785">
            <v>549</v>
          </cell>
        </row>
        <row r="4786">
          <cell r="A4786">
            <v>6109854</v>
          </cell>
          <cell r="B4786" t="str">
            <v>Nosník...VHF8</v>
          </cell>
          <cell r="C4786">
            <v>825</v>
          </cell>
          <cell r="D4786">
            <v>1</v>
          </cell>
          <cell r="E4786" t="str">
            <v>KS</v>
          </cell>
          <cell r="F4786">
            <v>825</v>
          </cell>
        </row>
        <row r="4787">
          <cell r="A4787">
            <v>6109860</v>
          </cell>
          <cell r="B4787" t="str">
            <v>Přepážka...VHF8</v>
          </cell>
          <cell r="C4787">
            <v>156</v>
          </cell>
          <cell r="D4787">
            <v>1</v>
          </cell>
          <cell r="E4787" t="str">
            <v>KS</v>
          </cell>
          <cell r="F4787">
            <v>156</v>
          </cell>
        </row>
        <row r="4788">
          <cell r="A4788">
            <v>6109861</v>
          </cell>
          <cell r="B4788" t="str">
            <v>Přepážka...VHF8</v>
          </cell>
          <cell r="C4788">
            <v>258</v>
          </cell>
          <cell r="D4788">
            <v>1</v>
          </cell>
          <cell r="E4788" t="str">
            <v>KS</v>
          </cell>
          <cell r="F4788">
            <v>258</v>
          </cell>
        </row>
        <row r="4789">
          <cell r="A4789">
            <v>6109862</v>
          </cell>
          <cell r="B4789" t="str">
            <v>Přepážka...VH8</v>
          </cell>
          <cell r="C4789">
            <v>277</v>
          </cell>
          <cell r="D4789">
            <v>1</v>
          </cell>
          <cell r="E4789" t="str">
            <v>KS</v>
          </cell>
          <cell r="F4789">
            <v>277</v>
          </cell>
        </row>
        <row r="4790">
          <cell r="A4790">
            <v>6109863</v>
          </cell>
          <cell r="B4790" t="str">
            <v>Krycí deska...VHF8</v>
          </cell>
          <cell r="C4790">
            <v>415</v>
          </cell>
          <cell r="D4790">
            <v>1</v>
          </cell>
          <cell r="E4790" t="str">
            <v>KS</v>
          </cell>
          <cell r="F4790">
            <v>415</v>
          </cell>
        </row>
        <row r="4791">
          <cell r="A4791">
            <v>6109864</v>
          </cell>
          <cell r="B4791" t="str">
            <v>Krycí deska...VHF8</v>
          </cell>
          <cell r="C4791">
            <v>536</v>
          </cell>
          <cell r="D4791">
            <v>1</v>
          </cell>
          <cell r="E4791" t="str">
            <v>KS</v>
          </cell>
          <cell r="F4791">
            <v>536</v>
          </cell>
        </row>
        <row r="4792">
          <cell r="A4792">
            <v>6109865</v>
          </cell>
          <cell r="B4792" t="str">
            <v>Krycí deska...VHF8</v>
          </cell>
          <cell r="C4792">
            <v>470</v>
          </cell>
          <cell r="D4792">
            <v>1</v>
          </cell>
          <cell r="E4792" t="str">
            <v>KS</v>
          </cell>
          <cell r="F4792">
            <v>470</v>
          </cell>
        </row>
        <row r="4793">
          <cell r="A4793">
            <v>6109866</v>
          </cell>
          <cell r="B4793" t="str">
            <v>Krycí deska...VHF8</v>
          </cell>
          <cell r="C4793">
            <v>415</v>
          </cell>
          <cell r="D4793">
            <v>1</v>
          </cell>
          <cell r="E4793" t="str">
            <v>KS</v>
          </cell>
          <cell r="F4793">
            <v>415</v>
          </cell>
        </row>
        <row r="4794">
          <cell r="A4794">
            <v>6109867</v>
          </cell>
          <cell r="B4794" t="str">
            <v>Krycí deska...VHF8</v>
          </cell>
          <cell r="C4794">
            <v>471</v>
          </cell>
          <cell r="D4794">
            <v>1</v>
          </cell>
          <cell r="E4794" t="str">
            <v>KS</v>
          </cell>
          <cell r="F4794">
            <v>471</v>
          </cell>
        </row>
        <row r="4795">
          <cell r="A4795">
            <v>6109868</v>
          </cell>
          <cell r="B4795" t="str">
            <v>Krycí deska...VHF8</v>
          </cell>
          <cell r="C4795">
            <v>282</v>
          </cell>
          <cell r="D4795">
            <v>1</v>
          </cell>
          <cell r="E4795" t="str">
            <v>KS</v>
          </cell>
          <cell r="F4795">
            <v>282</v>
          </cell>
        </row>
        <row r="4796">
          <cell r="A4796">
            <v>6109870</v>
          </cell>
          <cell r="B4796" t="str">
            <v>Uzlový řetěz...VHGK</v>
          </cell>
          <cell r="C4796">
            <v>227</v>
          </cell>
          <cell r="D4796">
            <v>1</v>
          </cell>
          <cell r="E4796" t="str">
            <v>M</v>
          </cell>
          <cell r="F4796">
            <v>227</v>
          </cell>
        </row>
        <row r="4797">
          <cell r="A4797">
            <v>6109872</v>
          </cell>
          <cell r="B4797" t="str">
            <v>Zásuvka s ochranným kontaktem...S901F</v>
          </cell>
          <cell r="C4797">
            <v>549</v>
          </cell>
          <cell r="D4797">
            <v>1</v>
          </cell>
          <cell r="E4797" t="str">
            <v>KS</v>
          </cell>
          <cell r="F4797">
            <v>549</v>
          </cell>
        </row>
        <row r="4798">
          <cell r="A4798">
            <v>6109874</v>
          </cell>
          <cell r="B4798" t="str">
            <v>Zástrčkové zařízení...CEE16</v>
          </cell>
          <cell r="C4798">
            <v>579</v>
          </cell>
          <cell r="D4798">
            <v>1</v>
          </cell>
          <cell r="E4798" t="str">
            <v>KS</v>
          </cell>
          <cell r="F4798">
            <v>579</v>
          </cell>
        </row>
        <row r="4799">
          <cell r="A4799">
            <v>6109876</v>
          </cell>
          <cell r="B4799" t="str">
            <v>Zástrčkové zařízení...CEE32</v>
          </cell>
          <cell r="C4799">
            <v>1047</v>
          </cell>
          <cell r="D4799">
            <v>1</v>
          </cell>
          <cell r="E4799" t="str">
            <v>KS</v>
          </cell>
          <cell r="F4799">
            <v>1047</v>
          </cell>
        </row>
        <row r="4800">
          <cell r="A4800">
            <v>6109900</v>
          </cell>
          <cell r="B4800" t="str">
            <v>Modalnet...WGAK</v>
          </cell>
          <cell r="C4800">
            <v>291</v>
          </cell>
          <cell r="D4800">
            <v>1</v>
          </cell>
          <cell r="E4800" t="str">
            <v>KS</v>
          </cell>
          <cell r="F4800">
            <v>291</v>
          </cell>
        </row>
        <row r="4801">
          <cell r="A4801">
            <v>6109905</v>
          </cell>
          <cell r="B4801" t="str">
            <v>Modalnet...WGMK</v>
          </cell>
          <cell r="C4801">
            <v>88</v>
          </cell>
          <cell r="D4801">
            <v>1</v>
          </cell>
          <cell r="E4801" t="str">
            <v>KS</v>
          </cell>
          <cell r="F4801">
            <v>88</v>
          </cell>
        </row>
        <row r="4802">
          <cell r="A4802">
            <v>6109932</v>
          </cell>
          <cell r="B4802" t="str">
            <v>Rámeček...WGAF2TE</v>
          </cell>
          <cell r="C4802">
            <v>320</v>
          </cell>
          <cell r="D4802">
            <v>1</v>
          </cell>
          <cell r="E4802" t="str">
            <v>KS</v>
          </cell>
          <cell r="F4802">
            <v>320</v>
          </cell>
        </row>
        <row r="4803">
          <cell r="A4803">
            <v>6109934</v>
          </cell>
          <cell r="B4803" t="str">
            <v>Zaslepovací rámeček pod omítku...WGUBR2</v>
          </cell>
          <cell r="C4803">
            <v>58</v>
          </cell>
          <cell r="D4803">
            <v>1</v>
          </cell>
          <cell r="E4803" t="str">
            <v>KS</v>
          </cell>
          <cell r="F4803">
            <v>58</v>
          </cell>
        </row>
        <row r="4804">
          <cell r="A4804">
            <v>6109936</v>
          </cell>
          <cell r="B4804" t="str">
            <v>Zaslepovací rámeček pod omítku...WGUBR3</v>
          </cell>
          <cell r="C4804">
            <v>81</v>
          </cell>
          <cell r="D4804">
            <v>1</v>
          </cell>
          <cell r="E4804" t="str">
            <v>KS</v>
          </cell>
          <cell r="F4804">
            <v>81</v>
          </cell>
        </row>
        <row r="4805">
          <cell r="A4805">
            <v>6109938</v>
          </cell>
          <cell r="B4805" t="str">
            <v>Zaslepovací rámeček pod omítku...WGUBR4</v>
          </cell>
          <cell r="C4805">
            <v>87</v>
          </cell>
          <cell r="D4805">
            <v>1</v>
          </cell>
          <cell r="E4805" t="str">
            <v>KS</v>
          </cell>
          <cell r="F4805">
            <v>87</v>
          </cell>
        </row>
        <row r="4806">
          <cell r="A4806">
            <v>6109940</v>
          </cell>
          <cell r="B4806" t="str">
            <v>Zaslepovací rámeček pod omítku...WGUBR5</v>
          </cell>
          <cell r="C4806">
            <v>94</v>
          </cell>
          <cell r="D4806">
            <v>1</v>
          </cell>
          <cell r="E4806" t="str">
            <v>KS</v>
          </cell>
          <cell r="F4806">
            <v>94</v>
          </cell>
        </row>
        <row r="4807">
          <cell r="A4807">
            <v>6109942</v>
          </cell>
          <cell r="B4807" t="str">
            <v>Zaslepovací rámeček pod omítku...WGUBR6</v>
          </cell>
          <cell r="C4807">
            <v>96</v>
          </cell>
          <cell r="D4807">
            <v>1</v>
          </cell>
          <cell r="E4807" t="str">
            <v>KS</v>
          </cell>
          <cell r="F4807">
            <v>96</v>
          </cell>
        </row>
        <row r="4808">
          <cell r="A4808">
            <v>6109950</v>
          </cell>
          <cell r="B4808" t="str">
            <v>Nosič pod omítku...WGUK2</v>
          </cell>
          <cell r="C4808">
            <v>517</v>
          </cell>
          <cell r="D4808">
            <v>1</v>
          </cell>
          <cell r="E4808" t="str">
            <v>KS</v>
          </cell>
          <cell r="F4808">
            <v>517</v>
          </cell>
        </row>
        <row r="4809">
          <cell r="A4809">
            <v>6109952</v>
          </cell>
          <cell r="B4809" t="str">
            <v>Nosič pod omítku...WGUK3</v>
          </cell>
          <cell r="C4809">
            <v>554</v>
          </cell>
          <cell r="D4809">
            <v>1</v>
          </cell>
          <cell r="E4809" t="str">
            <v>KS</v>
          </cell>
          <cell r="F4809">
            <v>554</v>
          </cell>
        </row>
        <row r="4810">
          <cell r="A4810">
            <v>6109954</v>
          </cell>
          <cell r="B4810" t="str">
            <v>Nosič pod omítku...WGUK4</v>
          </cell>
          <cell r="C4810">
            <v>575</v>
          </cell>
          <cell r="D4810">
            <v>1</v>
          </cell>
          <cell r="E4810" t="str">
            <v>KS</v>
          </cell>
          <cell r="F4810">
            <v>575</v>
          </cell>
        </row>
        <row r="4811">
          <cell r="A4811">
            <v>6109956</v>
          </cell>
          <cell r="B4811" t="str">
            <v>Nosič pod omítku...WGUK5</v>
          </cell>
          <cell r="C4811">
            <v>646</v>
          </cell>
          <cell r="D4811">
            <v>1</v>
          </cell>
          <cell r="E4811" t="str">
            <v>KS</v>
          </cell>
          <cell r="F4811">
            <v>646</v>
          </cell>
        </row>
        <row r="4812">
          <cell r="A4812">
            <v>6109958</v>
          </cell>
          <cell r="B4812" t="str">
            <v>Nosič pod omítku...WGUK6</v>
          </cell>
          <cell r="C4812">
            <v>665</v>
          </cell>
          <cell r="D4812">
            <v>1</v>
          </cell>
          <cell r="E4812" t="str">
            <v>KS</v>
          </cell>
          <cell r="F4812">
            <v>665</v>
          </cell>
        </row>
        <row r="4813">
          <cell r="A4813">
            <v>6116027</v>
          </cell>
          <cell r="B4813" t="str">
            <v>Přístrojový kanál...GEK 53100</v>
          </cell>
          <cell r="C4813">
            <v>198</v>
          </cell>
          <cell r="D4813">
            <v>1</v>
          </cell>
          <cell r="E4813" t="str">
            <v>M</v>
          </cell>
          <cell r="F4813">
            <v>198</v>
          </cell>
        </row>
        <row r="4814">
          <cell r="A4814">
            <v>6116051</v>
          </cell>
          <cell r="B4814" t="str">
            <v>Přístrojový kanál...GEK 53160</v>
          </cell>
          <cell r="C4814">
            <v>320</v>
          </cell>
          <cell r="D4814">
            <v>1</v>
          </cell>
          <cell r="E4814" t="str">
            <v>M</v>
          </cell>
          <cell r="F4814">
            <v>320</v>
          </cell>
        </row>
        <row r="4815">
          <cell r="A4815">
            <v>6116052</v>
          </cell>
          <cell r="B4815" t="str">
            <v>PŘÍSTROJOVÝ  KANÁL...GEK-K5316</v>
          </cell>
          <cell r="C4815">
            <v>320</v>
          </cell>
          <cell r="D4815">
            <v>1</v>
          </cell>
          <cell r="E4815" t="str">
            <v>M</v>
          </cell>
          <cell r="F4815">
            <v>320</v>
          </cell>
        </row>
        <row r="4816">
          <cell r="A4816">
            <v>6116073</v>
          </cell>
          <cell r="B4816" t="str">
            <v>Kanál pro vestavbu přístrojů...GEK-K5316</v>
          </cell>
          <cell r="C4816">
            <v>355</v>
          </cell>
          <cell r="D4816">
            <v>1</v>
          </cell>
          <cell r="E4816" t="str">
            <v>M</v>
          </cell>
          <cell r="F4816">
            <v>355</v>
          </cell>
        </row>
        <row r="4817">
          <cell r="A4817">
            <v>6116108</v>
          </cell>
          <cell r="B4817" t="str">
            <v>Vrchní díl...GEK/D 45</v>
          </cell>
          <cell r="C4817">
            <v>69</v>
          </cell>
          <cell r="D4817">
            <v>1</v>
          </cell>
          <cell r="E4817" t="str">
            <v>M</v>
          </cell>
          <cell r="F4817">
            <v>69</v>
          </cell>
        </row>
        <row r="4818">
          <cell r="A4818">
            <v>6116116</v>
          </cell>
          <cell r="B4818" t="str">
            <v>Spona vrchního dílu...OK-K 45</v>
          </cell>
          <cell r="C4818">
            <v>30</v>
          </cell>
          <cell r="D4818">
            <v>1</v>
          </cell>
          <cell r="E4818" t="str">
            <v>KS</v>
          </cell>
          <cell r="F4818">
            <v>30</v>
          </cell>
        </row>
        <row r="4819">
          <cell r="A4819">
            <v>6116150</v>
          </cell>
          <cell r="B4819" t="str">
            <v>Kryt spoje...GEK 45/S</v>
          </cell>
          <cell r="C4819">
            <v>22</v>
          </cell>
          <cell r="D4819">
            <v>1</v>
          </cell>
          <cell r="E4819" t="str">
            <v>KS</v>
          </cell>
          <cell r="F4819">
            <v>22</v>
          </cell>
        </row>
        <row r="4820">
          <cell r="A4820">
            <v>6116154</v>
          </cell>
          <cell r="B4820" t="str">
            <v>Kryt spoje...GEK 45/S</v>
          </cell>
          <cell r="C4820">
            <v>51</v>
          </cell>
          <cell r="D4820">
            <v>1</v>
          </cell>
          <cell r="E4820" t="str">
            <v>KS</v>
          </cell>
          <cell r="F4820">
            <v>51</v>
          </cell>
        </row>
        <row r="4821">
          <cell r="A4821">
            <v>6116163</v>
          </cell>
          <cell r="B4821" t="str">
            <v>Kryt spojů...GEK-KS45-</v>
          </cell>
          <cell r="C4821">
            <v>38</v>
          </cell>
          <cell r="D4821">
            <v>1</v>
          </cell>
          <cell r="E4821" t="str">
            <v>KS</v>
          </cell>
          <cell r="F4821">
            <v>38</v>
          </cell>
        </row>
        <row r="4822">
          <cell r="A4822">
            <v>6116174</v>
          </cell>
          <cell r="B4822" t="str">
            <v>Díl T...GEK-KTS2</v>
          </cell>
          <cell r="C4822">
            <v>779</v>
          </cell>
          <cell r="D4822">
            <v>1</v>
          </cell>
          <cell r="E4822" t="str">
            <v>KS</v>
          </cell>
          <cell r="F4822">
            <v>779</v>
          </cell>
        </row>
        <row r="4823">
          <cell r="A4823">
            <v>6116180</v>
          </cell>
          <cell r="B4823" t="str">
            <v>Díl T...GEK-KTF1</v>
          </cell>
          <cell r="C4823">
            <v>628</v>
          </cell>
          <cell r="D4823">
            <v>1</v>
          </cell>
          <cell r="E4823" t="str">
            <v>KS</v>
          </cell>
          <cell r="F4823">
            <v>628</v>
          </cell>
        </row>
        <row r="4824">
          <cell r="A4824">
            <v>6116185</v>
          </cell>
          <cell r="B4824" t="str">
            <v>Díl T...GEK-KTF2</v>
          </cell>
          <cell r="C4824">
            <v>779</v>
          </cell>
          <cell r="D4824">
            <v>1</v>
          </cell>
          <cell r="E4824" t="str">
            <v>KS</v>
          </cell>
          <cell r="F4824">
            <v>779</v>
          </cell>
        </row>
        <row r="4825">
          <cell r="A4825">
            <v>6116193</v>
          </cell>
          <cell r="B4825" t="str">
            <v>Díl T...GEK-KT531</v>
          </cell>
          <cell r="C4825">
            <v>849</v>
          </cell>
          <cell r="D4825">
            <v>1</v>
          </cell>
          <cell r="E4825" t="str">
            <v>KS</v>
          </cell>
          <cell r="F4825">
            <v>849</v>
          </cell>
        </row>
        <row r="4826">
          <cell r="A4826">
            <v>6116201</v>
          </cell>
          <cell r="B4826" t="str">
            <v>Vnitřní roh...GEK-KI531</v>
          </cell>
          <cell r="C4826">
            <v>141</v>
          </cell>
          <cell r="D4826">
            <v>1</v>
          </cell>
          <cell r="E4826" t="str">
            <v>KS</v>
          </cell>
          <cell r="F4826">
            <v>141</v>
          </cell>
        </row>
        <row r="4827">
          <cell r="A4827">
            <v>6116203</v>
          </cell>
          <cell r="B4827" t="str">
            <v>Vnitřní roh...GEK-KIS53</v>
          </cell>
          <cell r="C4827">
            <v>849</v>
          </cell>
          <cell r="D4827">
            <v>1</v>
          </cell>
          <cell r="E4827" t="str">
            <v>KS</v>
          </cell>
          <cell r="F4827">
            <v>849</v>
          </cell>
        </row>
        <row r="4828">
          <cell r="A4828">
            <v>6116205</v>
          </cell>
          <cell r="B4828" t="str">
            <v>Vnitřní roh...GEKI53100</v>
          </cell>
          <cell r="C4828">
            <v>81</v>
          </cell>
          <cell r="D4828">
            <v>1</v>
          </cell>
          <cell r="E4828" t="str">
            <v>KS</v>
          </cell>
          <cell r="F4828">
            <v>81</v>
          </cell>
        </row>
        <row r="4829">
          <cell r="A4829">
            <v>6116210</v>
          </cell>
          <cell r="B4829" t="str">
            <v>Vnitřní roh...GEKI53100</v>
          </cell>
          <cell r="C4829">
            <v>153</v>
          </cell>
          <cell r="D4829">
            <v>1</v>
          </cell>
          <cell r="E4829" t="str">
            <v>KS</v>
          </cell>
          <cell r="F4829">
            <v>153</v>
          </cell>
        </row>
        <row r="4830">
          <cell r="A4830">
            <v>6116213</v>
          </cell>
          <cell r="B4830" t="str">
            <v>Vnitřní roh...GEKIS5310</v>
          </cell>
          <cell r="C4830">
            <v>506</v>
          </cell>
          <cell r="D4830">
            <v>1</v>
          </cell>
          <cell r="E4830" t="str">
            <v>KS</v>
          </cell>
          <cell r="F4830">
            <v>506</v>
          </cell>
        </row>
        <row r="4831">
          <cell r="A4831">
            <v>6116221</v>
          </cell>
          <cell r="B4831" t="str">
            <v>Vnitřní roh...GEKI53160</v>
          </cell>
          <cell r="C4831">
            <v>88</v>
          </cell>
          <cell r="D4831">
            <v>1</v>
          </cell>
          <cell r="E4831" t="str">
            <v>KS</v>
          </cell>
          <cell r="F4831">
            <v>88</v>
          </cell>
        </row>
        <row r="4832">
          <cell r="A4832">
            <v>6116226</v>
          </cell>
          <cell r="B4832" t="str">
            <v>Vnitřní roh...GEKI53160</v>
          </cell>
          <cell r="C4832">
            <v>239</v>
          </cell>
          <cell r="D4832">
            <v>1</v>
          </cell>
          <cell r="E4832" t="str">
            <v>KS</v>
          </cell>
          <cell r="F4832">
            <v>239</v>
          </cell>
        </row>
        <row r="4833">
          <cell r="A4833">
            <v>6116248</v>
          </cell>
          <cell r="B4833" t="str">
            <v>Vnitřní roh...GEKIS5316</v>
          </cell>
          <cell r="C4833">
            <v>579</v>
          </cell>
          <cell r="D4833">
            <v>1</v>
          </cell>
          <cell r="E4833" t="str">
            <v>KS</v>
          </cell>
          <cell r="F4833">
            <v>579</v>
          </cell>
        </row>
        <row r="4834">
          <cell r="A4834">
            <v>6116261</v>
          </cell>
          <cell r="B4834" t="str">
            <v>Vnější roh...GEK-KA531</v>
          </cell>
          <cell r="C4834">
            <v>174</v>
          </cell>
          <cell r="D4834">
            <v>1</v>
          </cell>
          <cell r="E4834" t="str">
            <v>KS</v>
          </cell>
          <cell r="F4834">
            <v>174</v>
          </cell>
        </row>
        <row r="4835">
          <cell r="A4835">
            <v>6116263</v>
          </cell>
          <cell r="B4835" t="str">
            <v>Vnější roh...GEK-KAS53</v>
          </cell>
          <cell r="C4835">
            <v>849</v>
          </cell>
          <cell r="D4835">
            <v>1</v>
          </cell>
          <cell r="E4835" t="str">
            <v>KS</v>
          </cell>
          <cell r="F4835">
            <v>849</v>
          </cell>
        </row>
        <row r="4836">
          <cell r="A4836">
            <v>6116264</v>
          </cell>
          <cell r="B4836" t="str">
            <v>Vnější roh...GEKA53100</v>
          </cell>
          <cell r="C4836">
            <v>96</v>
          </cell>
          <cell r="D4836">
            <v>1</v>
          </cell>
          <cell r="E4836" t="str">
            <v>KS</v>
          </cell>
          <cell r="F4836">
            <v>96</v>
          </cell>
        </row>
        <row r="4837">
          <cell r="A4837">
            <v>6116269</v>
          </cell>
          <cell r="B4837" t="str">
            <v>Vnější roh...GEKA53100</v>
          </cell>
          <cell r="C4837">
            <v>153</v>
          </cell>
          <cell r="D4837">
            <v>1</v>
          </cell>
          <cell r="E4837" t="str">
            <v>KS</v>
          </cell>
          <cell r="F4837">
            <v>153</v>
          </cell>
        </row>
        <row r="4838">
          <cell r="A4838">
            <v>6116272</v>
          </cell>
          <cell r="B4838" t="str">
            <v>Vnější roh...GEKAS5310</v>
          </cell>
          <cell r="C4838">
            <v>510</v>
          </cell>
          <cell r="D4838">
            <v>1</v>
          </cell>
          <cell r="E4838" t="str">
            <v>KS</v>
          </cell>
          <cell r="F4838">
            <v>510</v>
          </cell>
        </row>
        <row r="4839">
          <cell r="A4839">
            <v>6116280</v>
          </cell>
          <cell r="B4839" t="str">
            <v>Vnější roh...GEKA53160</v>
          </cell>
          <cell r="C4839">
            <v>123</v>
          </cell>
          <cell r="D4839">
            <v>1</v>
          </cell>
          <cell r="E4839" t="str">
            <v>KS</v>
          </cell>
          <cell r="F4839">
            <v>123</v>
          </cell>
        </row>
        <row r="4840">
          <cell r="A4840">
            <v>6116285</v>
          </cell>
          <cell r="B4840" t="str">
            <v>Vnější roh...GEKA53160</v>
          </cell>
          <cell r="C4840">
            <v>260</v>
          </cell>
          <cell r="D4840">
            <v>1</v>
          </cell>
          <cell r="E4840" t="str">
            <v>KS</v>
          </cell>
          <cell r="F4840">
            <v>260</v>
          </cell>
        </row>
        <row r="4841">
          <cell r="A4841">
            <v>6116294</v>
          </cell>
          <cell r="B4841" t="str">
            <v>Vnější roh...GEKAS5316</v>
          </cell>
          <cell r="C4841">
            <v>561</v>
          </cell>
          <cell r="D4841">
            <v>1</v>
          </cell>
          <cell r="E4841" t="str">
            <v>KS</v>
          </cell>
          <cell r="F4841">
            <v>561</v>
          </cell>
        </row>
        <row r="4842">
          <cell r="A4842">
            <v>6116302</v>
          </cell>
          <cell r="B4842" t="str">
            <v>Koncový díl...GEKEL5310</v>
          </cell>
          <cell r="C4842">
            <v>26</v>
          </cell>
          <cell r="D4842">
            <v>1</v>
          </cell>
          <cell r="E4842" t="str">
            <v>KS</v>
          </cell>
          <cell r="F4842">
            <v>26</v>
          </cell>
        </row>
        <row r="4843">
          <cell r="A4843">
            <v>6116307</v>
          </cell>
          <cell r="B4843" t="str">
            <v>Koncový díl...GEKEL5310</v>
          </cell>
          <cell r="C4843">
            <v>78</v>
          </cell>
          <cell r="D4843">
            <v>1</v>
          </cell>
          <cell r="E4843" t="str">
            <v>KS</v>
          </cell>
          <cell r="F4843">
            <v>78</v>
          </cell>
        </row>
        <row r="4844">
          <cell r="A4844">
            <v>6116329</v>
          </cell>
          <cell r="B4844" t="str">
            <v>Koncový díl...GEKEL5316</v>
          </cell>
          <cell r="C4844">
            <v>30</v>
          </cell>
          <cell r="D4844">
            <v>1</v>
          </cell>
          <cell r="E4844" t="str">
            <v>KS</v>
          </cell>
          <cell r="F4844">
            <v>30</v>
          </cell>
        </row>
        <row r="4845">
          <cell r="A4845">
            <v>6116334</v>
          </cell>
          <cell r="B4845" t="str">
            <v>Koncový díl...GEKEL5316</v>
          </cell>
          <cell r="C4845">
            <v>90</v>
          </cell>
          <cell r="D4845">
            <v>1</v>
          </cell>
          <cell r="E4845" t="str">
            <v>KS</v>
          </cell>
          <cell r="F4845">
            <v>90</v>
          </cell>
        </row>
        <row r="4846">
          <cell r="A4846">
            <v>6116353</v>
          </cell>
          <cell r="B4846" t="str">
            <v>Koncový díl...GEKER5310</v>
          </cell>
          <cell r="C4846">
            <v>26</v>
          </cell>
          <cell r="D4846">
            <v>1</v>
          </cell>
          <cell r="E4846" t="str">
            <v>KS</v>
          </cell>
          <cell r="F4846">
            <v>26</v>
          </cell>
        </row>
        <row r="4847">
          <cell r="A4847">
            <v>6116358</v>
          </cell>
          <cell r="B4847" t="str">
            <v>Koncový díl...GEKER5310</v>
          </cell>
          <cell r="C4847">
            <v>78</v>
          </cell>
          <cell r="D4847">
            <v>1</v>
          </cell>
          <cell r="E4847" t="str">
            <v>KS</v>
          </cell>
          <cell r="F4847">
            <v>78</v>
          </cell>
        </row>
        <row r="4848">
          <cell r="A4848">
            <v>6116388</v>
          </cell>
          <cell r="B4848" t="str">
            <v>Koncový díl...GEKER5316</v>
          </cell>
          <cell r="C4848">
            <v>30</v>
          </cell>
          <cell r="D4848">
            <v>1</v>
          </cell>
          <cell r="E4848" t="str">
            <v>KS</v>
          </cell>
          <cell r="F4848">
            <v>30</v>
          </cell>
        </row>
        <row r="4849">
          <cell r="A4849">
            <v>6116393</v>
          </cell>
          <cell r="B4849" t="str">
            <v>Koncový díl...GEKER5316</v>
          </cell>
          <cell r="C4849">
            <v>90</v>
          </cell>
          <cell r="D4849">
            <v>1</v>
          </cell>
          <cell r="E4849" t="str">
            <v>KS</v>
          </cell>
          <cell r="F4849">
            <v>90</v>
          </cell>
        </row>
        <row r="4850">
          <cell r="A4850">
            <v>6116403</v>
          </cell>
          <cell r="B4850" t="str">
            <v>Koncový díl...GEK-KE-3</v>
          </cell>
          <cell r="C4850">
            <v>69</v>
          </cell>
          <cell r="D4850">
            <v>1</v>
          </cell>
          <cell r="E4850" t="str">
            <v>KS</v>
          </cell>
          <cell r="F4850">
            <v>69</v>
          </cell>
        </row>
        <row r="4851">
          <cell r="A4851">
            <v>6116418</v>
          </cell>
          <cell r="B4851" t="str">
            <v>Plochý roh...GEKFS5310</v>
          </cell>
          <cell r="C4851">
            <v>549</v>
          </cell>
          <cell r="D4851">
            <v>1</v>
          </cell>
          <cell r="E4851" t="str">
            <v>KS</v>
          </cell>
          <cell r="F4851">
            <v>549</v>
          </cell>
        </row>
        <row r="4852">
          <cell r="A4852">
            <v>6116434</v>
          </cell>
          <cell r="B4852" t="str">
            <v>Plochý roh...GEKFS5316</v>
          </cell>
          <cell r="C4852">
            <v>628</v>
          </cell>
          <cell r="D4852">
            <v>1</v>
          </cell>
          <cell r="E4852" t="str">
            <v>KS</v>
          </cell>
          <cell r="F4852">
            <v>628</v>
          </cell>
        </row>
        <row r="4853">
          <cell r="A4853">
            <v>6116464</v>
          </cell>
          <cell r="B4853" t="str">
            <v>Plochý roh...GEKFF5310</v>
          </cell>
          <cell r="C4853">
            <v>549</v>
          </cell>
          <cell r="D4853">
            <v>1</v>
          </cell>
          <cell r="E4853" t="str">
            <v>KS</v>
          </cell>
          <cell r="F4853">
            <v>549</v>
          </cell>
        </row>
        <row r="4854">
          <cell r="A4854">
            <v>6116480</v>
          </cell>
          <cell r="B4854" t="str">
            <v>Plochý roh...GEKFF5316</v>
          </cell>
          <cell r="C4854">
            <v>585</v>
          </cell>
          <cell r="D4854">
            <v>1</v>
          </cell>
          <cell r="E4854" t="str">
            <v>KS</v>
          </cell>
          <cell r="F4854">
            <v>585</v>
          </cell>
        </row>
        <row r="4855">
          <cell r="A4855">
            <v>6116493</v>
          </cell>
          <cell r="B4855" t="str">
            <v>Plochý roh...GEK-KF531</v>
          </cell>
          <cell r="C4855">
            <v>888</v>
          </cell>
          <cell r="D4855">
            <v>1</v>
          </cell>
          <cell r="E4855" t="str">
            <v>KS</v>
          </cell>
          <cell r="F4855">
            <v>888</v>
          </cell>
        </row>
        <row r="4856">
          <cell r="A4856">
            <v>6116515</v>
          </cell>
          <cell r="B4856" t="str">
            <v>Přístrojový kanál...GEA 53100</v>
          </cell>
          <cell r="C4856">
            <v>1477</v>
          </cell>
          <cell r="D4856">
            <v>1</v>
          </cell>
          <cell r="E4856" t="str">
            <v>M</v>
          </cell>
          <cell r="F4856">
            <v>1477</v>
          </cell>
        </row>
        <row r="4857">
          <cell r="A4857">
            <v>6116536</v>
          </cell>
          <cell r="B4857" t="str">
            <v>Přístrojový kanál...GEA 53160</v>
          </cell>
          <cell r="C4857">
            <v>2627</v>
          </cell>
          <cell r="D4857">
            <v>1</v>
          </cell>
          <cell r="E4857" t="str">
            <v>M</v>
          </cell>
          <cell r="F4857">
            <v>2627</v>
          </cell>
        </row>
        <row r="4858">
          <cell r="A4858">
            <v>6116558</v>
          </cell>
          <cell r="B4858" t="str">
            <v>Vrchní díl...GEA/D 45</v>
          </cell>
          <cell r="C4858">
            <v>417</v>
          </cell>
          <cell r="D4858">
            <v>1</v>
          </cell>
          <cell r="E4858" t="str">
            <v>M</v>
          </cell>
          <cell r="F4858">
            <v>417</v>
          </cell>
        </row>
        <row r="4859">
          <cell r="A4859">
            <v>6116579</v>
          </cell>
          <cell r="B4859" t="str">
            <v>Vnitřní roh...GEAI53100</v>
          </cell>
          <cell r="C4859">
            <v>1325</v>
          </cell>
          <cell r="D4859">
            <v>1</v>
          </cell>
          <cell r="E4859" t="str">
            <v>KS</v>
          </cell>
          <cell r="F4859">
            <v>1325</v>
          </cell>
        </row>
        <row r="4860">
          <cell r="A4860">
            <v>6116595</v>
          </cell>
          <cell r="B4860" t="str">
            <v>Vnitřní roh...GEAI53160</v>
          </cell>
          <cell r="C4860">
            <v>1664</v>
          </cell>
          <cell r="D4860">
            <v>1</v>
          </cell>
          <cell r="E4860" t="str">
            <v>KS</v>
          </cell>
          <cell r="F4860">
            <v>1664</v>
          </cell>
        </row>
        <row r="4861">
          <cell r="A4861">
            <v>6116617</v>
          </cell>
          <cell r="B4861" t="str">
            <v>Vnější roh...GEAA53100</v>
          </cell>
          <cell r="C4861">
            <v>1552</v>
          </cell>
          <cell r="D4861">
            <v>1</v>
          </cell>
          <cell r="E4861" t="str">
            <v>KS</v>
          </cell>
          <cell r="F4861">
            <v>1552</v>
          </cell>
        </row>
        <row r="4862">
          <cell r="A4862">
            <v>6116647</v>
          </cell>
          <cell r="B4862" t="str">
            <v>Vnější roh...GEAA53160</v>
          </cell>
          <cell r="C4862">
            <v>2233</v>
          </cell>
          <cell r="D4862">
            <v>1</v>
          </cell>
          <cell r="E4862" t="str">
            <v>KS</v>
          </cell>
          <cell r="F4862">
            <v>2233</v>
          </cell>
        </row>
        <row r="4863">
          <cell r="A4863">
            <v>6116668</v>
          </cell>
          <cell r="B4863" t="str">
            <v>Plochý roh...GEAFS5310</v>
          </cell>
          <cell r="C4863">
            <v>1546</v>
          </cell>
          <cell r="D4863">
            <v>1</v>
          </cell>
          <cell r="E4863" t="str">
            <v>KS</v>
          </cell>
          <cell r="F4863">
            <v>1546</v>
          </cell>
        </row>
        <row r="4864">
          <cell r="A4864">
            <v>6116685</v>
          </cell>
          <cell r="B4864" t="str">
            <v>Plochý roh...GEAFS5316</v>
          </cell>
          <cell r="C4864">
            <v>1961</v>
          </cell>
          <cell r="D4864">
            <v>1</v>
          </cell>
          <cell r="E4864" t="str">
            <v>KS</v>
          </cell>
          <cell r="F4864">
            <v>1961</v>
          </cell>
        </row>
        <row r="4865">
          <cell r="A4865">
            <v>6116709</v>
          </cell>
          <cell r="B4865" t="str">
            <v>Plochý roh...GEAFF5310</v>
          </cell>
          <cell r="C4865">
            <v>1960</v>
          </cell>
          <cell r="D4865">
            <v>1</v>
          </cell>
          <cell r="E4865" t="str">
            <v>KS</v>
          </cell>
          <cell r="F4865">
            <v>1960</v>
          </cell>
        </row>
        <row r="4866">
          <cell r="A4866">
            <v>6116736</v>
          </cell>
          <cell r="B4866" t="str">
            <v>Plochý roh...GEAFF5316</v>
          </cell>
          <cell r="C4866">
            <v>2262</v>
          </cell>
          <cell r="D4866">
            <v>1</v>
          </cell>
          <cell r="E4866" t="str">
            <v>KS</v>
          </cell>
          <cell r="F4866">
            <v>2262</v>
          </cell>
        </row>
        <row r="4867">
          <cell r="A4867">
            <v>6116752</v>
          </cell>
          <cell r="B4867" t="str">
            <v>Spojka...GEA45 SV</v>
          </cell>
          <cell r="C4867">
            <v>8</v>
          </cell>
          <cell r="D4867">
            <v>1</v>
          </cell>
          <cell r="E4867" t="str">
            <v>KS</v>
          </cell>
          <cell r="F4867">
            <v>8</v>
          </cell>
        </row>
        <row r="4868">
          <cell r="A4868">
            <v>6116930</v>
          </cell>
          <cell r="B4868" t="str">
            <v>....DB-5A3 D3</v>
          </cell>
          <cell r="C4868">
            <v>1480</v>
          </cell>
          <cell r="D4868">
            <v>1</v>
          </cell>
          <cell r="E4868" t="str">
            <v>KS</v>
          </cell>
          <cell r="F4868">
            <v>1480</v>
          </cell>
        </row>
        <row r="4869">
          <cell r="A4869">
            <v>6117001</v>
          </cell>
          <cell r="B4869" t="str">
            <v>Zásuvka 1násobná 0° přímá...SKSD90RW1</v>
          </cell>
          <cell r="C4869">
            <v>144</v>
          </cell>
          <cell r="D4869">
            <v>1</v>
          </cell>
          <cell r="E4869" t="str">
            <v>KS</v>
          </cell>
          <cell r="F4869">
            <v>144</v>
          </cell>
        </row>
        <row r="4870">
          <cell r="A4870">
            <v>6117003</v>
          </cell>
          <cell r="B4870" t="str">
            <v>Zásuvka 1násobná 0° přímá...SKSD90OR1</v>
          </cell>
          <cell r="C4870">
            <v>145</v>
          </cell>
          <cell r="D4870">
            <v>1</v>
          </cell>
          <cell r="E4870" t="str">
            <v>KS</v>
          </cell>
          <cell r="F4870">
            <v>145</v>
          </cell>
        </row>
        <row r="4871">
          <cell r="A4871">
            <v>6117005</v>
          </cell>
          <cell r="B4871" t="str">
            <v>Zásuvka 1násobná 0° přímá...SKSD90GN1</v>
          </cell>
          <cell r="C4871">
            <v>176</v>
          </cell>
          <cell r="D4871">
            <v>1</v>
          </cell>
          <cell r="E4871" t="str">
            <v>KS</v>
          </cell>
          <cell r="F4871">
            <v>176</v>
          </cell>
        </row>
        <row r="4872">
          <cell r="A4872">
            <v>6117007</v>
          </cell>
          <cell r="B4872" t="str">
            <v>Zásuvka 1násobná 0° přímá...SKSD90RT1</v>
          </cell>
          <cell r="C4872">
            <v>195</v>
          </cell>
          <cell r="D4872">
            <v>1</v>
          </cell>
          <cell r="E4872" t="str">
            <v>KS</v>
          </cell>
          <cell r="F4872">
            <v>195</v>
          </cell>
        </row>
        <row r="4873">
          <cell r="A4873">
            <v>6117012</v>
          </cell>
          <cell r="B4873" t="str">
            <v>Zásuvka 2násobná 0° přímá...SKSD90RW2</v>
          </cell>
          <cell r="C4873">
            <v>249</v>
          </cell>
          <cell r="D4873">
            <v>1</v>
          </cell>
          <cell r="E4873" t="str">
            <v>KS</v>
          </cell>
          <cell r="F4873">
            <v>249</v>
          </cell>
        </row>
        <row r="4874">
          <cell r="A4874">
            <v>6117014</v>
          </cell>
          <cell r="B4874" t="str">
            <v>Zásuvka 2násobná 0° přímá...SKSD90OR2</v>
          </cell>
          <cell r="C4874">
            <v>241</v>
          </cell>
          <cell r="D4874">
            <v>1</v>
          </cell>
          <cell r="E4874" t="str">
            <v>KS</v>
          </cell>
          <cell r="F4874">
            <v>241</v>
          </cell>
        </row>
        <row r="4875">
          <cell r="A4875">
            <v>6117016</v>
          </cell>
          <cell r="B4875" t="str">
            <v>Zásuvka 2násobná 0° přímá...SKSD90GN2</v>
          </cell>
          <cell r="C4875">
            <v>319</v>
          </cell>
          <cell r="D4875">
            <v>1</v>
          </cell>
          <cell r="E4875" t="str">
            <v>KS</v>
          </cell>
          <cell r="F4875">
            <v>319</v>
          </cell>
        </row>
        <row r="4876">
          <cell r="A4876">
            <v>6117018</v>
          </cell>
          <cell r="B4876" t="str">
            <v>Zásuvka 2násobná 0° přímá...SKSD90RT2</v>
          </cell>
          <cell r="C4876">
            <v>273</v>
          </cell>
          <cell r="D4876">
            <v>1</v>
          </cell>
          <cell r="E4876" t="str">
            <v>KS</v>
          </cell>
          <cell r="F4876">
            <v>273</v>
          </cell>
        </row>
        <row r="4877">
          <cell r="A4877">
            <v>6117023</v>
          </cell>
          <cell r="B4877" t="str">
            <v>Zásuvka 3násobná 0° přímá...SKSD90RW3</v>
          </cell>
          <cell r="C4877">
            <v>487</v>
          </cell>
          <cell r="D4877">
            <v>1</v>
          </cell>
          <cell r="E4877" t="str">
            <v>KS</v>
          </cell>
          <cell r="F4877">
            <v>487</v>
          </cell>
        </row>
        <row r="4878">
          <cell r="A4878">
            <v>6117029</v>
          </cell>
          <cell r="B4878" t="str">
            <v>Zásuvka 3násobná 0° přímá...SKSD90RT3</v>
          </cell>
          <cell r="C4878">
            <v>469</v>
          </cell>
          <cell r="D4878">
            <v>1</v>
          </cell>
          <cell r="E4878" t="str">
            <v>KS</v>
          </cell>
          <cell r="F4878">
            <v>469</v>
          </cell>
        </row>
        <row r="4879">
          <cell r="A4879">
            <v>6117041</v>
          </cell>
          <cell r="B4879" t="str">
            <v>Zásuvka 1násobná 33° šikmá...SKSD33RW1</v>
          </cell>
          <cell r="C4879">
            <v>190</v>
          </cell>
          <cell r="D4879">
            <v>1</v>
          </cell>
          <cell r="E4879" t="str">
            <v>KS</v>
          </cell>
          <cell r="F4879">
            <v>190</v>
          </cell>
        </row>
        <row r="4880">
          <cell r="A4880">
            <v>6117043</v>
          </cell>
          <cell r="B4880" t="str">
            <v>Zásuvka 1násobná 33° šikmá...SKSD33OR1</v>
          </cell>
          <cell r="C4880">
            <v>152</v>
          </cell>
          <cell r="D4880">
            <v>1</v>
          </cell>
          <cell r="E4880" t="str">
            <v>KS</v>
          </cell>
          <cell r="F4880">
            <v>152</v>
          </cell>
        </row>
        <row r="4881">
          <cell r="A4881">
            <v>6117045</v>
          </cell>
          <cell r="B4881" t="str">
            <v>Zásuvka 1násobná 33° šikmá...SKSD33GN1</v>
          </cell>
          <cell r="C4881">
            <v>176</v>
          </cell>
          <cell r="D4881">
            <v>1</v>
          </cell>
          <cell r="E4881" t="str">
            <v>KS</v>
          </cell>
          <cell r="F4881">
            <v>176</v>
          </cell>
        </row>
        <row r="4882">
          <cell r="A4882">
            <v>6117047</v>
          </cell>
          <cell r="B4882" t="str">
            <v>Zásuvka 1násobná 33° šikmá...SKSD33RT1</v>
          </cell>
          <cell r="C4882">
            <v>195</v>
          </cell>
          <cell r="D4882">
            <v>1</v>
          </cell>
          <cell r="E4882" t="str">
            <v>KS</v>
          </cell>
          <cell r="F4882">
            <v>195</v>
          </cell>
        </row>
        <row r="4883">
          <cell r="A4883">
            <v>6117049</v>
          </cell>
          <cell r="B4883" t="str">
            <v>Zásuvka 1násobná 33° šikmá...SKSD33AL1</v>
          </cell>
          <cell r="C4883">
            <v>275</v>
          </cell>
          <cell r="D4883">
            <v>1</v>
          </cell>
          <cell r="E4883" t="str">
            <v>KS</v>
          </cell>
          <cell r="F4883">
            <v>275</v>
          </cell>
        </row>
        <row r="4884">
          <cell r="A4884">
            <v>6117052</v>
          </cell>
          <cell r="B4884" t="str">
            <v>Zásuvka 2násobná 33° šikmá...SKSD33RW2</v>
          </cell>
          <cell r="C4884">
            <v>257</v>
          </cell>
          <cell r="D4884">
            <v>1</v>
          </cell>
          <cell r="E4884" t="str">
            <v>KS</v>
          </cell>
          <cell r="F4884">
            <v>257</v>
          </cell>
        </row>
        <row r="4885">
          <cell r="A4885">
            <v>6117056</v>
          </cell>
          <cell r="B4885" t="str">
            <v>Zásuvka 2násobná 33° šikmá...SKSD33GN2</v>
          </cell>
          <cell r="C4885">
            <v>319</v>
          </cell>
          <cell r="D4885">
            <v>1</v>
          </cell>
          <cell r="E4885" t="str">
            <v>KS</v>
          </cell>
          <cell r="F4885">
            <v>319</v>
          </cell>
        </row>
        <row r="4886">
          <cell r="A4886">
            <v>6117058</v>
          </cell>
          <cell r="B4886" t="str">
            <v>Zásuvka 2násobná 33° šikmá...SKSD33RT2</v>
          </cell>
          <cell r="C4886">
            <v>221</v>
          </cell>
          <cell r="D4886">
            <v>1</v>
          </cell>
          <cell r="E4886" t="str">
            <v>KS</v>
          </cell>
          <cell r="F4886">
            <v>221</v>
          </cell>
        </row>
        <row r="4887">
          <cell r="A4887">
            <v>6117063</v>
          </cell>
          <cell r="B4887" t="str">
            <v>Zásuvka 3násobná 33° šikmá...SKSD33RW3</v>
          </cell>
          <cell r="C4887">
            <v>487</v>
          </cell>
          <cell r="D4887">
            <v>1</v>
          </cell>
          <cell r="E4887" t="str">
            <v>KS</v>
          </cell>
          <cell r="F4887">
            <v>487</v>
          </cell>
        </row>
        <row r="4888">
          <cell r="A4888">
            <v>6117065</v>
          </cell>
          <cell r="B4888" t="str">
            <v>Zásuvka 3násobná 33° šikmá...SKSD33OR3</v>
          </cell>
          <cell r="C4888">
            <v>446</v>
          </cell>
          <cell r="D4888">
            <v>1</v>
          </cell>
          <cell r="E4888" t="str">
            <v>KS</v>
          </cell>
          <cell r="F4888">
            <v>446</v>
          </cell>
        </row>
        <row r="4889">
          <cell r="A4889">
            <v>6117067</v>
          </cell>
          <cell r="B4889" t="str">
            <v>Zásuvka 3násobná 33° šikmá...SKSD33GN3</v>
          </cell>
          <cell r="C4889">
            <v>399</v>
          </cell>
          <cell r="D4889">
            <v>1</v>
          </cell>
          <cell r="E4889" t="str">
            <v>KS</v>
          </cell>
          <cell r="F4889">
            <v>399</v>
          </cell>
        </row>
        <row r="4890">
          <cell r="A4890">
            <v>6117069</v>
          </cell>
          <cell r="B4890" t="str">
            <v>Zásuvka 3násobná 33° šikmá...SKSD33RT3</v>
          </cell>
          <cell r="C4890">
            <v>514</v>
          </cell>
          <cell r="D4890">
            <v>1</v>
          </cell>
          <cell r="E4890" t="str">
            <v>KS</v>
          </cell>
          <cell r="F4890">
            <v>514</v>
          </cell>
        </row>
        <row r="4891">
          <cell r="A4891">
            <v>6117102</v>
          </cell>
          <cell r="B4891" t="str">
            <v>Zásuvka 1násobná 0° přímá...SKSF90RW1</v>
          </cell>
          <cell r="C4891">
            <v>110</v>
          </cell>
          <cell r="D4891">
            <v>1</v>
          </cell>
          <cell r="E4891" t="str">
            <v>KS</v>
          </cell>
          <cell r="F4891">
            <v>110</v>
          </cell>
        </row>
        <row r="4892">
          <cell r="A4892">
            <v>6117104</v>
          </cell>
          <cell r="B4892" t="str">
            <v>Zásuvka 1násobná 0° přímá...SKSF90OR1</v>
          </cell>
          <cell r="C4892">
            <v>124</v>
          </cell>
          <cell r="D4892">
            <v>1</v>
          </cell>
          <cell r="E4892" t="str">
            <v>KS</v>
          </cell>
          <cell r="F4892">
            <v>124</v>
          </cell>
        </row>
        <row r="4893">
          <cell r="A4893">
            <v>6117106</v>
          </cell>
          <cell r="B4893" t="str">
            <v>Zásuvka 1násobná 0° přímá...SKSF90GN1</v>
          </cell>
          <cell r="C4893">
            <v>110</v>
          </cell>
          <cell r="D4893">
            <v>1</v>
          </cell>
          <cell r="E4893" t="str">
            <v>KS</v>
          </cell>
          <cell r="F4893">
            <v>110</v>
          </cell>
        </row>
        <row r="4894">
          <cell r="A4894">
            <v>6117108</v>
          </cell>
          <cell r="B4894" t="str">
            <v>Zásuvka 1násobná 0° přímá...SKSF90RT1</v>
          </cell>
          <cell r="C4894">
            <v>110</v>
          </cell>
          <cell r="D4894">
            <v>1</v>
          </cell>
          <cell r="E4894" t="str">
            <v>KS</v>
          </cell>
          <cell r="F4894">
            <v>110</v>
          </cell>
        </row>
        <row r="4895">
          <cell r="A4895">
            <v>6117109</v>
          </cell>
          <cell r="B4895" t="str">
            <v>Zásuvka M45 230/16...SKS-F0 SW</v>
          </cell>
          <cell r="C4895">
            <v>110</v>
          </cell>
          <cell r="D4895">
            <v>1</v>
          </cell>
          <cell r="E4895" t="str">
            <v>KS</v>
          </cell>
          <cell r="F4895">
            <v>110</v>
          </cell>
        </row>
        <row r="4896">
          <cell r="A4896">
            <v>6117110</v>
          </cell>
          <cell r="B4896" t="str">
            <v>Zásuvka 1násobná 0° přímá...SKSF90AL1</v>
          </cell>
          <cell r="C4896">
            <v>283</v>
          </cell>
          <cell r="D4896">
            <v>1</v>
          </cell>
          <cell r="E4896" t="str">
            <v>KS</v>
          </cell>
          <cell r="F4896">
            <v>283</v>
          </cell>
        </row>
        <row r="4897">
          <cell r="A4897">
            <v>6117111</v>
          </cell>
          <cell r="B4897" t="str">
            <v>Zásuvka 2násobná 0° přímá...SKSF90RW2</v>
          </cell>
          <cell r="C4897">
            <v>220</v>
          </cell>
          <cell r="D4897">
            <v>1</v>
          </cell>
          <cell r="E4897" t="str">
            <v>KS</v>
          </cell>
          <cell r="F4897">
            <v>220</v>
          </cell>
        </row>
        <row r="4898">
          <cell r="A4898">
            <v>6117113</v>
          </cell>
          <cell r="B4898" t="str">
            <v>Zásuvka 2násobná 0° přímá...SKSF90OR2</v>
          </cell>
          <cell r="C4898">
            <v>270</v>
          </cell>
          <cell r="D4898">
            <v>1</v>
          </cell>
          <cell r="E4898" t="str">
            <v>KS</v>
          </cell>
          <cell r="F4898">
            <v>270</v>
          </cell>
        </row>
        <row r="4899">
          <cell r="A4899">
            <v>6117115</v>
          </cell>
          <cell r="B4899" t="str">
            <v>Zásuvka 2násobná 0° přímá...SKSF90GN2</v>
          </cell>
          <cell r="C4899">
            <v>270</v>
          </cell>
          <cell r="D4899">
            <v>1</v>
          </cell>
          <cell r="E4899" t="str">
            <v>KS</v>
          </cell>
          <cell r="F4899">
            <v>270</v>
          </cell>
        </row>
        <row r="4900">
          <cell r="A4900">
            <v>6117117</v>
          </cell>
          <cell r="B4900" t="str">
            <v>Zásuvka 2násobná 0° přímá...SKSF90RT2</v>
          </cell>
          <cell r="C4900">
            <v>270</v>
          </cell>
          <cell r="D4900">
            <v>1</v>
          </cell>
          <cell r="E4900" t="str">
            <v>KS</v>
          </cell>
          <cell r="F4900">
            <v>270</v>
          </cell>
        </row>
        <row r="4901">
          <cell r="A4901">
            <v>6117119</v>
          </cell>
          <cell r="B4901" t="str">
            <v>Zásuvka 2násobná 0° přímá...SKSF90AL2</v>
          </cell>
          <cell r="C4901">
            <v>549</v>
          </cell>
          <cell r="D4901">
            <v>1</v>
          </cell>
          <cell r="E4901" t="str">
            <v>KS</v>
          </cell>
          <cell r="F4901">
            <v>549</v>
          </cell>
        </row>
        <row r="4902">
          <cell r="A4902">
            <v>6117123</v>
          </cell>
          <cell r="B4902" t="str">
            <v>Zásuvka 3násobná 0° přímá...SKSF90RW3</v>
          </cell>
          <cell r="C4902">
            <v>479</v>
          </cell>
          <cell r="D4902">
            <v>1</v>
          </cell>
          <cell r="E4902" t="str">
            <v>KS</v>
          </cell>
          <cell r="F4902">
            <v>479</v>
          </cell>
        </row>
        <row r="4903">
          <cell r="A4903">
            <v>6117125</v>
          </cell>
          <cell r="B4903" t="str">
            <v>Zásuvka 3násobná 0° přímá...SKSF90OR3</v>
          </cell>
          <cell r="C4903">
            <v>528</v>
          </cell>
          <cell r="D4903">
            <v>1</v>
          </cell>
          <cell r="E4903" t="str">
            <v>KS</v>
          </cell>
          <cell r="F4903">
            <v>528</v>
          </cell>
        </row>
        <row r="4904">
          <cell r="A4904">
            <v>6117127</v>
          </cell>
          <cell r="B4904" t="str">
            <v>Zásuvka 3násobná 0° přímá...SKSF90GN3</v>
          </cell>
          <cell r="C4904">
            <v>528</v>
          </cell>
          <cell r="D4904">
            <v>1</v>
          </cell>
          <cell r="E4904" t="str">
            <v>KS</v>
          </cell>
          <cell r="F4904">
            <v>528</v>
          </cell>
        </row>
        <row r="4905">
          <cell r="A4905">
            <v>6117129</v>
          </cell>
          <cell r="B4905" t="str">
            <v>Zásuvka 3násobná 0° přímá...SKSF90RT3</v>
          </cell>
          <cell r="C4905">
            <v>528</v>
          </cell>
          <cell r="D4905">
            <v>1</v>
          </cell>
          <cell r="E4905" t="str">
            <v>KS</v>
          </cell>
          <cell r="F4905">
            <v>528</v>
          </cell>
        </row>
        <row r="4906">
          <cell r="A4906">
            <v>6117131</v>
          </cell>
          <cell r="B4906" t="str">
            <v>Zásuvka 3násobná 0° přímá...SKSF90AL3</v>
          </cell>
          <cell r="C4906">
            <v>811</v>
          </cell>
          <cell r="D4906">
            <v>1</v>
          </cell>
          <cell r="E4906" t="str">
            <v>KS</v>
          </cell>
          <cell r="F4906">
            <v>811</v>
          </cell>
        </row>
        <row r="4907">
          <cell r="A4907">
            <v>6117140</v>
          </cell>
          <cell r="B4907" t="str">
            <v>Zásuvka 1násobná 33° šikmá...SKSF33RW1</v>
          </cell>
          <cell r="C4907">
            <v>137</v>
          </cell>
          <cell r="D4907">
            <v>1</v>
          </cell>
          <cell r="E4907" t="str">
            <v>KS</v>
          </cell>
          <cell r="F4907">
            <v>137</v>
          </cell>
        </row>
        <row r="4908">
          <cell r="A4908">
            <v>6117142</v>
          </cell>
          <cell r="B4908" t="str">
            <v>Zásuvka 1násobná 33° šikmá...SKSF33OR1</v>
          </cell>
          <cell r="C4908">
            <v>198</v>
          </cell>
          <cell r="D4908">
            <v>1</v>
          </cell>
          <cell r="E4908" t="str">
            <v>KS</v>
          </cell>
          <cell r="F4908">
            <v>198</v>
          </cell>
        </row>
        <row r="4909">
          <cell r="A4909">
            <v>6117144</v>
          </cell>
          <cell r="B4909" t="str">
            <v>Zásuvka 1násobná 33° šikmá...SKSF33GN1</v>
          </cell>
          <cell r="C4909">
            <v>198</v>
          </cell>
          <cell r="D4909">
            <v>1</v>
          </cell>
          <cell r="E4909" t="str">
            <v>KS</v>
          </cell>
          <cell r="F4909">
            <v>198</v>
          </cell>
        </row>
        <row r="4910">
          <cell r="A4910">
            <v>6117146</v>
          </cell>
          <cell r="B4910" t="str">
            <v>Zásuvka 1násobná 33° šikmá...SKSF33RT1</v>
          </cell>
          <cell r="C4910">
            <v>198</v>
          </cell>
          <cell r="D4910">
            <v>1</v>
          </cell>
          <cell r="E4910" t="str">
            <v>KS</v>
          </cell>
          <cell r="F4910">
            <v>198</v>
          </cell>
        </row>
        <row r="4911">
          <cell r="A4911">
            <v>6117148</v>
          </cell>
          <cell r="B4911" t="str">
            <v>Zásuvka 1násobná 33° šikmá...SKSF33AL1</v>
          </cell>
          <cell r="C4911">
            <v>329</v>
          </cell>
          <cell r="D4911">
            <v>1</v>
          </cell>
          <cell r="E4911" t="str">
            <v>KS</v>
          </cell>
          <cell r="F4911">
            <v>329</v>
          </cell>
        </row>
        <row r="4912">
          <cell r="A4912">
            <v>6117151</v>
          </cell>
          <cell r="B4912" t="str">
            <v>Zásuvka 2násobná 33° šikmá...SKSF33RW2</v>
          </cell>
          <cell r="C4912">
            <v>176</v>
          </cell>
          <cell r="D4912">
            <v>1</v>
          </cell>
          <cell r="E4912" t="str">
            <v>KS</v>
          </cell>
          <cell r="F4912">
            <v>176</v>
          </cell>
        </row>
        <row r="4913">
          <cell r="A4913">
            <v>6117153</v>
          </cell>
          <cell r="B4913" t="str">
            <v>Zásuvka 2násobná 33° šikmá...SKSF33OR2</v>
          </cell>
          <cell r="C4913">
            <v>328</v>
          </cell>
          <cell r="D4913">
            <v>1</v>
          </cell>
          <cell r="E4913" t="str">
            <v>KS</v>
          </cell>
          <cell r="F4913">
            <v>328</v>
          </cell>
        </row>
        <row r="4914">
          <cell r="A4914">
            <v>6117155</v>
          </cell>
          <cell r="B4914" t="str">
            <v>Zásuvka 2násobná 33° šikmá...SKSF33GN2</v>
          </cell>
          <cell r="C4914">
            <v>328</v>
          </cell>
          <cell r="D4914">
            <v>1</v>
          </cell>
          <cell r="E4914" t="str">
            <v>KS</v>
          </cell>
          <cell r="F4914">
            <v>328</v>
          </cell>
        </row>
        <row r="4915">
          <cell r="A4915">
            <v>6117157</v>
          </cell>
          <cell r="B4915" t="str">
            <v>Zásuvka 2násobná 33° šikmá...SKSF33RT2</v>
          </cell>
          <cell r="C4915">
            <v>328</v>
          </cell>
          <cell r="D4915">
            <v>1</v>
          </cell>
          <cell r="E4915" t="str">
            <v>KS</v>
          </cell>
          <cell r="F4915">
            <v>328</v>
          </cell>
        </row>
        <row r="4916">
          <cell r="A4916">
            <v>6117159</v>
          </cell>
          <cell r="B4916" t="str">
            <v>Zásuvka 2násobná 33° šikmá...SKSF33AL2</v>
          </cell>
          <cell r="C4916">
            <v>624</v>
          </cell>
          <cell r="D4916">
            <v>1</v>
          </cell>
          <cell r="E4916" t="str">
            <v>KS</v>
          </cell>
          <cell r="F4916">
            <v>624</v>
          </cell>
        </row>
        <row r="4917">
          <cell r="A4917">
            <v>6117162</v>
          </cell>
          <cell r="B4917" t="str">
            <v>Zásuvka 3násobná 33° šikmá...SKSF33RW3</v>
          </cell>
          <cell r="C4917">
            <v>308</v>
          </cell>
          <cell r="D4917">
            <v>1</v>
          </cell>
          <cell r="E4917" t="str">
            <v>KS</v>
          </cell>
          <cell r="F4917">
            <v>308</v>
          </cell>
        </row>
        <row r="4918">
          <cell r="A4918">
            <v>6117164</v>
          </cell>
          <cell r="B4918" t="str">
            <v>Zásuvka 3násobná 33° šikmá...SKSF33OR3</v>
          </cell>
          <cell r="C4918">
            <v>536</v>
          </cell>
          <cell r="D4918">
            <v>1</v>
          </cell>
          <cell r="E4918" t="str">
            <v>KS</v>
          </cell>
          <cell r="F4918">
            <v>536</v>
          </cell>
        </row>
        <row r="4919">
          <cell r="A4919">
            <v>6117166</v>
          </cell>
          <cell r="B4919" t="str">
            <v>Zásuvka 3násobná 33° šikmá...SKSF33GN3</v>
          </cell>
          <cell r="C4919">
            <v>536</v>
          </cell>
          <cell r="D4919">
            <v>1</v>
          </cell>
          <cell r="E4919" t="str">
            <v>KS</v>
          </cell>
          <cell r="F4919">
            <v>536</v>
          </cell>
        </row>
        <row r="4920">
          <cell r="A4920">
            <v>6117168</v>
          </cell>
          <cell r="B4920" t="str">
            <v>Zásuvka 3násobná 33° šikmá...SKSF33RT3</v>
          </cell>
          <cell r="C4920">
            <v>536</v>
          </cell>
          <cell r="D4920">
            <v>1</v>
          </cell>
          <cell r="E4920" t="str">
            <v>KS</v>
          </cell>
          <cell r="F4920">
            <v>536</v>
          </cell>
        </row>
        <row r="4921">
          <cell r="A4921">
            <v>6117170</v>
          </cell>
          <cell r="B4921" t="str">
            <v>Zásuvka 3násobná 33° šikmá...SKSF33AL3</v>
          </cell>
          <cell r="C4921">
            <v>890</v>
          </cell>
          <cell r="D4921">
            <v>1</v>
          </cell>
          <cell r="E4921" t="str">
            <v>KS</v>
          </cell>
          <cell r="F4921">
            <v>890</v>
          </cell>
        </row>
        <row r="4922">
          <cell r="A4922">
            <v>6117198</v>
          </cell>
          <cell r="B4922" t="str">
            <v>Spojka...VB SKS/S</v>
          </cell>
          <cell r="C4922">
            <v>78</v>
          </cell>
          <cell r="D4922">
            <v>1</v>
          </cell>
          <cell r="E4922" t="str">
            <v>KS</v>
          </cell>
          <cell r="F4922">
            <v>78</v>
          </cell>
        </row>
        <row r="4923">
          <cell r="A4923">
            <v>6117200</v>
          </cell>
          <cell r="B4923" t="str">
            <v>Zásuvka, švýcarská norma...SKS-CH RW</v>
          </cell>
          <cell r="C4923">
            <v>448</v>
          </cell>
          <cell r="D4923">
            <v>1</v>
          </cell>
          <cell r="E4923" t="str">
            <v>KS</v>
          </cell>
          <cell r="F4923">
            <v>448</v>
          </cell>
        </row>
        <row r="4924">
          <cell r="A4924">
            <v>6117205</v>
          </cell>
          <cell r="B4924" t="str">
            <v>Odlehčení tahu...SKSD ZL</v>
          </cell>
          <cell r="C4924">
            <v>63</v>
          </cell>
          <cell r="D4924">
            <v>1</v>
          </cell>
          <cell r="E4924" t="str">
            <v>KS</v>
          </cell>
          <cell r="F4924">
            <v>63</v>
          </cell>
        </row>
        <row r="4925">
          <cell r="A4925">
            <v>6117292</v>
          </cell>
          <cell r="B4925" t="str">
            <v>Datová technika Modul 45 R&amp;M...DM45/RM5</v>
          </cell>
          <cell r="C4925">
            <v>217</v>
          </cell>
          <cell r="D4925">
            <v>1</v>
          </cell>
          <cell r="E4925" t="str">
            <v>KS</v>
          </cell>
          <cell r="F4925">
            <v>217</v>
          </cell>
        </row>
        <row r="4926">
          <cell r="A4926">
            <v>6117293</v>
          </cell>
          <cell r="B4926" t="str">
            <v>Datová technika Modul 45 R&amp;M...DM45/RM5</v>
          </cell>
          <cell r="C4926">
            <v>279</v>
          </cell>
          <cell r="D4926">
            <v>1</v>
          </cell>
          <cell r="E4926" t="str">
            <v>KS</v>
          </cell>
          <cell r="F4926">
            <v>279</v>
          </cell>
        </row>
        <row r="4927">
          <cell r="A4927">
            <v>6117305</v>
          </cell>
          <cell r="B4927" t="str">
            <v>Přístrojová vložka GES...GBES / R&amp;</v>
          </cell>
          <cell r="C4927">
            <v>414</v>
          </cell>
          <cell r="D4927">
            <v>1</v>
          </cell>
          <cell r="E4927" t="str">
            <v>KS</v>
          </cell>
          <cell r="F4927">
            <v>414</v>
          </cell>
        </row>
        <row r="4928">
          <cell r="A4928">
            <v>6117315</v>
          </cell>
          <cell r="B4928" t="str">
            <v>Datová technika Modul 45 R&amp;M...DM45RM/S</v>
          </cell>
          <cell r="C4928">
            <v>111</v>
          </cell>
          <cell r="D4928">
            <v>1</v>
          </cell>
          <cell r="E4928" t="str">
            <v>KS</v>
          </cell>
          <cell r="F4928">
            <v>111</v>
          </cell>
        </row>
        <row r="4929">
          <cell r="A4929">
            <v>6117316</v>
          </cell>
          <cell r="B4929" t="str">
            <v>Datová technika Modul 45 R&amp;M...DM45RM/S</v>
          </cell>
          <cell r="C4929">
            <v>181</v>
          </cell>
          <cell r="D4929">
            <v>1</v>
          </cell>
          <cell r="E4929" t="str">
            <v>KS</v>
          </cell>
          <cell r="F4929">
            <v>181</v>
          </cell>
        </row>
        <row r="4930">
          <cell r="A4930">
            <v>6117319</v>
          </cell>
          <cell r="B4930" t="str">
            <v>Datová technika Modul 45 R&amp;M...DM45RM/G</v>
          </cell>
          <cell r="C4930">
            <v>223</v>
          </cell>
          <cell r="D4930">
            <v>1</v>
          </cell>
          <cell r="E4930" t="str">
            <v>KS</v>
          </cell>
          <cell r="F4930">
            <v>223</v>
          </cell>
        </row>
        <row r="4931">
          <cell r="A4931">
            <v>6117320</v>
          </cell>
          <cell r="B4931" t="str">
            <v>Datová technika Modul 45 R&amp;M...DM45RM/G</v>
          </cell>
          <cell r="C4931">
            <v>339</v>
          </cell>
          <cell r="D4931">
            <v>1</v>
          </cell>
          <cell r="E4931" t="str">
            <v>KS</v>
          </cell>
          <cell r="F4931">
            <v>339</v>
          </cell>
        </row>
        <row r="4932">
          <cell r="A4932">
            <v>6117325</v>
          </cell>
          <cell r="B4932" t="str">
            <v>Modulární zásuvka kat. 5...ASM C5 G</v>
          </cell>
          <cell r="C4932">
            <v>289</v>
          </cell>
          <cell r="D4932">
            <v>1</v>
          </cell>
          <cell r="E4932" t="str">
            <v>KS</v>
          </cell>
          <cell r="F4932">
            <v>289</v>
          </cell>
        </row>
        <row r="4933">
          <cell r="A4933">
            <v>6117329</v>
          </cell>
          <cell r="B4933" t="str">
            <v>Modulární zásuvka kat. 6...ASM C6 G</v>
          </cell>
          <cell r="C4933">
            <v>406</v>
          </cell>
          <cell r="D4933">
            <v>1</v>
          </cell>
          <cell r="E4933" t="str">
            <v>KS</v>
          </cell>
          <cell r="F4933">
            <v>406</v>
          </cell>
        </row>
        <row r="4934">
          <cell r="A4934">
            <v>6117337</v>
          </cell>
          <cell r="B4934" t="str">
            <v>Modulární zásuvka kat. 5...ASM C5</v>
          </cell>
          <cell r="C4934">
            <v>260</v>
          </cell>
          <cell r="D4934">
            <v>1</v>
          </cell>
          <cell r="E4934" t="str">
            <v>KS</v>
          </cell>
          <cell r="F4934">
            <v>260</v>
          </cell>
        </row>
        <row r="4935">
          <cell r="A4935">
            <v>6117341</v>
          </cell>
          <cell r="B4935" t="str">
            <v>Modulární zásuvka kat. 6...ASM C6</v>
          </cell>
          <cell r="C4935">
            <v>352</v>
          </cell>
          <cell r="D4935">
            <v>1</v>
          </cell>
          <cell r="E4935" t="str">
            <v>KS</v>
          </cell>
          <cell r="F4935">
            <v>352</v>
          </cell>
        </row>
        <row r="4936">
          <cell r="A4936">
            <v>6117343</v>
          </cell>
          <cell r="B4936" t="str">
            <v>Modulární zásuvka kat. 5 Snap-In...ASM C5 G</v>
          </cell>
          <cell r="C4936">
            <v>324</v>
          </cell>
          <cell r="D4936">
            <v>1</v>
          </cell>
          <cell r="E4936" t="str">
            <v>KS</v>
          </cell>
          <cell r="F4936">
            <v>324</v>
          </cell>
        </row>
        <row r="4937">
          <cell r="A4937">
            <v>6117345</v>
          </cell>
          <cell r="B4937" t="str">
            <v>Modulární zásuvka kat. 6 Snap-In...ASM C6 G</v>
          </cell>
          <cell r="C4937">
            <v>556</v>
          </cell>
          <cell r="D4937">
            <v>1</v>
          </cell>
          <cell r="E4937" t="str">
            <v>KS</v>
          </cell>
          <cell r="F4937">
            <v>556</v>
          </cell>
        </row>
        <row r="4938">
          <cell r="A4938">
            <v>6117347</v>
          </cell>
          <cell r="B4938" t="str">
            <v>Modulární zásuvka kat. 5 Snap-In...ASM C5 /</v>
          </cell>
          <cell r="C4938">
            <v>321</v>
          </cell>
          <cell r="D4938">
            <v>1</v>
          </cell>
          <cell r="E4938" t="str">
            <v>KS</v>
          </cell>
          <cell r="F4938">
            <v>321</v>
          </cell>
        </row>
        <row r="4939">
          <cell r="A4939">
            <v>6117349</v>
          </cell>
          <cell r="B4939" t="str">
            <v>Modulární zásuvka kat. 6 Snap-In...ASM C6 /</v>
          </cell>
          <cell r="C4939">
            <v>474</v>
          </cell>
          <cell r="D4939">
            <v>1</v>
          </cell>
          <cell r="E4939" t="str">
            <v>KS</v>
          </cell>
          <cell r="F4939">
            <v>474</v>
          </cell>
        </row>
        <row r="4940">
          <cell r="A4940">
            <v>6117381</v>
          </cell>
          <cell r="B4940" t="str">
            <v>Anténní zásuvka koncová...ANT-2E/RW</v>
          </cell>
          <cell r="C4940">
            <v>800</v>
          </cell>
          <cell r="D4940">
            <v>1</v>
          </cell>
          <cell r="E4940" t="str">
            <v>KS</v>
          </cell>
          <cell r="F4940">
            <v>800</v>
          </cell>
        </row>
        <row r="4941">
          <cell r="A4941">
            <v>6117387</v>
          </cell>
          <cell r="B4941" t="str">
            <v>Anténní zásuvka...ANT-2D/RW</v>
          </cell>
          <cell r="C4941">
            <v>956</v>
          </cell>
          <cell r="D4941">
            <v>1</v>
          </cell>
          <cell r="E4941" t="str">
            <v>KS</v>
          </cell>
          <cell r="F4941">
            <v>956</v>
          </cell>
        </row>
        <row r="4942">
          <cell r="A4942">
            <v>6117393</v>
          </cell>
          <cell r="B4942" t="str">
            <v>....ANT-3E/RW</v>
          </cell>
          <cell r="C4942">
            <v>1353</v>
          </cell>
          <cell r="D4942">
            <v>1</v>
          </cell>
          <cell r="E4942" t="str">
            <v>KS</v>
          </cell>
          <cell r="F4942">
            <v>1353</v>
          </cell>
        </row>
        <row r="4943">
          <cell r="A4943">
            <v>6117406</v>
          </cell>
          <cell r="B4943" t="str">
            <v>Zaslepovací kryt 1/1 modul...BD45 1/1</v>
          </cell>
          <cell r="C4943">
            <v>78</v>
          </cell>
          <cell r="D4943">
            <v>1</v>
          </cell>
          <cell r="E4943" t="str">
            <v>KS</v>
          </cell>
          <cell r="F4943">
            <v>78</v>
          </cell>
        </row>
        <row r="4944">
          <cell r="A4944">
            <v>6117408</v>
          </cell>
          <cell r="B4944" t="str">
            <v>Zaslepovací kryt 1/1 modul...BD45 1/1</v>
          </cell>
          <cell r="C4944">
            <v>234</v>
          </cell>
          <cell r="D4944">
            <v>1</v>
          </cell>
          <cell r="E4944" t="str">
            <v>KS</v>
          </cell>
          <cell r="F4944">
            <v>234</v>
          </cell>
        </row>
        <row r="4945">
          <cell r="A4945">
            <v>6117414</v>
          </cell>
          <cell r="B4945" t="str">
            <v>Zaslepovací kryt 1/2 modul...BD45 1/2</v>
          </cell>
          <cell r="C4945">
            <v>73</v>
          </cell>
          <cell r="D4945">
            <v>1</v>
          </cell>
          <cell r="E4945" t="str">
            <v>KS</v>
          </cell>
          <cell r="F4945">
            <v>73</v>
          </cell>
        </row>
        <row r="4946">
          <cell r="A4946">
            <v>6117416</v>
          </cell>
          <cell r="B4946" t="str">
            <v>Zaslepovací kryt 1/2 modul...BD45 1/2</v>
          </cell>
          <cell r="C4946">
            <v>234</v>
          </cell>
          <cell r="D4946">
            <v>1</v>
          </cell>
          <cell r="E4946" t="str">
            <v>KS</v>
          </cell>
          <cell r="F4946">
            <v>234</v>
          </cell>
        </row>
        <row r="4947">
          <cell r="A4947">
            <v>6117428</v>
          </cell>
          <cell r="B4947" t="str">
            <v>Telefonní zásuvka...TAE/45 6F</v>
          </cell>
          <cell r="C4947">
            <v>1766</v>
          </cell>
          <cell r="D4947">
            <v>1</v>
          </cell>
          <cell r="E4947" t="str">
            <v>KS</v>
          </cell>
          <cell r="F4947">
            <v>1766</v>
          </cell>
        </row>
        <row r="4948">
          <cell r="A4948">
            <v>6117430</v>
          </cell>
          <cell r="B4948" t="str">
            <v>Telefonní zásuvka...TAE/45 6F</v>
          </cell>
          <cell r="C4948">
            <v>1949</v>
          </cell>
          <cell r="D4948">
            <v>1</v>
          </cell>
          <cell r="E4948" t="str">
            <v>KS</v>
          </cell>
          <cell r="F4948">
            <v>1949</v>
          </cell>
        </row>
        <row r="4949">
          <cell r="A4949">
            <v>6117465</v>
          </cell>
          <cell r="B4949" t="str">
            <v>Ochrana před přepětím Modul 45...ÜSS45 A R</v>
          </cell>
          <cell r="C4949">
            <v>1124</v>
          </cell>
          <cell r="D4949">
            <v>1</v>
          </cell>
          <cell r="E4949" t="str">
            <v>KS</v>
          </cell>
          <cell r="F4949">
            <v>1124</v>
          </cell>
        </row>
        <row r="4950">
          <cell r="A4950">
            <v>6117467</v>
          </cell>
          <cell r="B4950" t="str">
            <v>Ochrana před přepětím Modul 45...ÜSS45 A A</v>
          </cell>
          <cell r="C4950">
            <v>1397</v>
          </cell>
          <cell r="D4950">
            <v>1</v>
          </cell>
          <cell r="E4950" t="str">
            <v>KS</v>
          </cell>
          <cell r="F4950">
            <v>1397</v>
          </cell>
        </row>
        <row r="4951">
          <cell r="A4951">
            <v>6117473</v>
          </cell>
          <cell r="B4951" t="str">
            <v>Ochrana před přepětím Modul 45...ÜSS45 O R</v>
          </cell>
          <cell r="C4951">
            <v>985</v>
          </cell>
          <cell r="D4951">
            <v>1</v>
          </cell>
          <cell r="E4951" t="str">
            <v>KS</v>
          </cell>
          <cell r="F4951">
            <v>985</v>
          </cell>
        </row>
        <row r="4952">
          <cell r="A4952">
            <v>6117475</v>
          </cell>
          <cell r="B4952" t="str">
            <v>Ochrana před přepětím Modul 45...ÜSS45 O A</v>
          </cell>
          <cell r="C4952">
            <v>1201</v>
          </cell>
          <cell r="D4952">
            <v>1</v>
          </cell>
          <cell r="E4952" t="str">
            <v>KS</v>
          </cell>
          <cell r="F4952">
            <v>1201</v>
          </cell>
        </row>
        <row r="4953">
          <cell r="A4953">
            <v>6117511</v>
          </cell>
          <cell r="B4953" t="str">
            <v>Deskbox...DSK.4GER.</v>
          </cell>
          <cell r="C4953">
            <v>2001</v>
          </cell>
          <cell r="D4953">
            <v>1</v>
          </cell>
          <cell r="E4953" t="str">
            <v>KS</v>
          </cell>
          <cell r="F4953">
            <v>2001</v>
          </cell>
        </row>
        <row r="4954">
          <cell r="A4954">
            <v>6117512</v>
          </cell>
          <cell r="B4954" t="str">
            <v>Deskbox...DSK.4GER.</v>
          </cell>
          <cell r="C4954">
            <v>1558</v>
          </cell>
          <cell r="D4954">
            <v>1</v>
          </cell>
          <cell r="E4954" t="str">
            <v>KS</v>
          </cell>
          <cell r="F4954">
            <v>1558</v>
          </cell>
        </row>
        <row r="4955">
          <cell r="A4955">
            <v>6117514</v>
          </cell>
          <cell r="B4955" t="str">
            <v>Deskbox...DSK.4GER.</v>
          </cell>
          <cell r="C4955">
            <v>1829</v>
          </cell>
          <cell r="D4955">
            <v>1</v>
          </cell>
          <cell r="E4955" t="str">
            <v>KS</v>
          </cell>
          <cell r="F4955">
            <v>1829</v>
          </cell>
        </row>
        <row r="4956">
          <cell r="A4956">
            <v>6117516</v>
          </cell>
          <cell r="B4956" t="str">
            <v>Deskbox...DSK.4GER.</v>
          </cell>
          <cell r="C4956">
            <v>2571</v>
          </cell>
          <cell r="D4956">
            <v>1</v>
          </cell>
          <cell r="E4956" t="str">
            <v>KS</v>
          </cell>
          <cell r="F4956">
            <v>2571</v>
          </cell>
        </row>
        <row r="4957">
          <cell r="A4957">
            <v>6117521</v>
          </cell>
          <cell r="B4957" t="str">
            <v>Deskbox...DSK.8GER.</v>
          </cell>
          <cell r="C4957">
            <v>3103</v>
          </cell>
          <cell r="D4957">
            <v>1</v>
          </cell>
          <cell r="E4957" t="str">
            <v>KS</v>
          </cell>
          <cell r="F4957">
            <v>3103</v>
          </cell>
        </row>
        <row r="4958">
          <cell r="A4958">
            <v>6117522</v>
          </cell>
          <cell r="B4958" t="str">
            <v>Deskbox...DSK.8GER.</v>
          </cell>
          <cell r="C4958">
            <v>3517</v>
          </cell>
          <cell r="D4958">
            <v>1</v>
          </cell>
          <cell r="E4958" t="str">
            <v>KS</v>
          </cell>
          <cell r="F4958">
            <v>3517</v>
          </cell>
        </row>
        <row r="4959">
          <cell r="A4959">
            <v>6117523</v>
          </cell>
          <cell r="B4959" t="str">
            <v>Deskbox...DSK.8GER.</v>
          </cell>
          <cell r="C4959">
            <v>3517</v>
          </cell>
          <cell r="D4959">
            <v>1</v>
          </cell>
          <cell r="E4959" t="str">
            <v>KS</v>
          </cell>
          <cell r="F4959">
            <v>3517</v>
          </cell>
        </row>
        <row r="4960">
          <cell r="A4960">
            <v>6117525</v>
          </cell>
          <cell r="B4960" t="str">
            <v>Deskbox...DSK.8GER.</v>
          </cell>
          <cell r="C4960">
            <v>3565</v>
          </cell>
          <cell r="D4960">
            <v>1</v>
          </cell>
          <cell r="E4960" t="str">
            <v>KS</v>
          </cell>
          <cell r="F4960">
            <v>3565</v>
          </cell>
        </row>
        <row r="4961">
          <cell r="A4961">
            <v>6117527</v>
          </cell>
          <cell r="B4961" t="str">
            <v>Deskbox...DSK.8GER.</v>
          </cell>
          <cell r="C4961">
            <v>3796</v>
          </cell>
          <cell r="D4961">
            <v>1</v>
          </cell>
          <cell r="E4961" t="str">
            <v>KS</v>
          </cell>
          <cell r="F4961">
            <v>3796</v>
          </cell>
        </row>
        <row r="4962">
          <cell r="A4962">
            <v>6117620</v>
          </cell>
          <cell r="B4962" t="str">
            <v>Vypínač rws...AS</v>
          </cell>
          <cell r="C4962">
            <v>182</v>
          </cell>
          <cell r="D4962">
            <v>1</v>
          </cell>
          <cell r="E4962" t="str">
            <v>KS</v>
          </cell>
          <cell r="F4962">
            <v>182</v>
          </cell>
        </row>
        <row r="4963">
          <cell r="A4963">
            <v>6117621</v>
          </cell>
          <cell r="B4963" t="str">
            <v>Vypínač alu...AS</v>
          </cell>
          <cell r="C4963">
            <v>289</v>
          </cell>
          <cell r="D4963">
            <v>1</v>
          </cell>
          <cell r="E4963" t="str">
            <v>KS</v>
          </cell>
          <cell r="F4963">
            <v>289</v>
          </cell>
        </row>
        <row r="4964">
          <cell r="A4964">
            <v>6117627</v>
          </cell>
          <cell r="B4964" t="str">
            <v>Přepínač střídavý rws...WS</v>
          </cell>
          <cell r="C4964">
            <v>190</v>
          </cell>
          <cell r="D4964">
            <v>1</v>
          </cell>
          <cell r="E4964" t="str">
            <v>KS</v>
          </cell>
          <cell r="F4964">
            <v>190</v>
          </cell>
        </row>
        <row r="4965">
          <cell r="A4965">
            <v>6117640</v>
          </cell>
          <cell r="B4965" t="str">
            <v>Střídavý ovladač rws...WS/45</v>
          </cell>
          <cell r="C4965">
            <v>235</v>
          </cell>
          <cell r="D4965">
            <v>1</v>
          </cell>
          <cell r="E4965" t="str">
            <v>KS</v>
          </cell>
          <cell r="F4965">
            <v>235</v>
          </cell>
        </row>
        <row r="4966">
          <cell r="A4966">
            <v>6117641</v>
          </cell>
          <cell r="B4966" t="str">
            <v>Střídavý ovladač alu...WS/45</v>
          </cell>
          <cell r="C4966">
            <v>278</v>
          </cell>
          <cell r="D4966">
            <v>1</v>
          </cell>
          <cell r="E4966" t="str">
            <v>KS</v>
          </cell>
          <cell r="F4966">
            <v>278</v>
          </cell>
        </row>
        <row r="4967">
          <cell r="A4967">
            <v>6117644</v>
          </cell>
          <cell r="B4967" t="str">
            <v>Vypínač 2 pólový rws...AS/45</v>
          </cell>
          <cell r="C4967">
            <v>309</v>
          </cell>
          <cell r="D4967">
            <v>1</v>
          </cell>
          <cell r="E4967" t="str">
            <v>KS</v>
          </cell>
          <cell r="F4967">
            <v>309</v>
          </cell>
        </row>
        <row r="4968">
          <cell r="A4968">
            <v>6117645</v>
          </cell>
          <cell r="B4968" t="str">
            <v>Vypínač 2 pólový alu...AS/45</v>
          </cell>
          <cell r="C4968">
            <v>354</v>
          </cell>
          <cell r="D4968">
            <v>1</v>
          </cell>
          <cell r="E4968" t="str">
            <v>KS</v>
          </cell>
          <cell r="F4968">
            <v>354</v>
          </cell>
        </row>
        <row r="4969">
          <cell r="A4969">
            <v>6117654</v>
          </cell>
          <cell r="B4969" t="str">
            <v>Roletový spínač rws...RS/45</v>
          </cell>
          <cell r="C4969">
            <v>355</v>
          </cell>
          <cell r="D4969">
            <v>1</v>
          </cell>
          <cell r="E4969" t="str">
            <v>KS</v>
          </cell>
          <cell r="F4969">
            <v>355</v>
          </cell>
        </row>
        <row r="4970">
          <cell r="A4970">
            <v>6117671</v>
          </cell>
          <cell r="B4970" t="str">
            <v>Ovladač alu...TA</v>
          </cell>
          <cell r="C4970">
            <v>264</v>
          </cell>
          <cell r="D4970">
            <v>1</v>
          </cell>
          <cell r="E4970" t="str">
            <v>KS</v>
          </cell>
          <cell r="F4970">
            <v>264</v>
          </cell>
        </row>
        <row r="4971">
          <cell r="A4971">
            <v>6117673</v>
          </cell>
          <cell r="B4971" t="str">
            <v>Tlačítko...TA/45</v>
          </cell>
          <cell r="C4971">
            <v>275</v>
          </cell>
          <cell r="D4971">
            <v>1</v>
          </cell>
          <cell r="E4971" t="str">
            <v>KS</v>
          </cell>
          <cell r="F4971">
            <v>275</v>
          </cell>
        </row>
        <row r="4972">
          <cell r="A4972">
            <v>6117736</v>
          </cell>
          <cell r="B4972" t="str">
            <v>Kloubové protiprachové kryty...STAUB.SCH</v>
          </cell>
          <cell r="C4972">
            <v>30</v>
          </cell>
          <cell r="D4972">
            <v>1</v>
          </cell>
          <cell r="E4972" t="str">
            <v>KS</v>
          </cell>
          <cell r="F4972">
            <v>30</v>
          </cell>
        </row>
        <row r="4973">
          <cell r="A4973">
            <v>6117737</v>
          </cell>
          <cell r="B4973" t="str">
            <v>Kloubové protiprachové kryty...STAUB.SCH</v>
          </cell>
          <cell r="C4973">
            <v>28</v>
          </cell>
          <cell r="D4973">
            <v>1</v>
          </cell>
          <cell r="E4973" t="str">
            <v>KS</v>
          </cell>
          <cell r="F4973">
            <v>28</v>
          </cell>
        </row>
        <row r="4974">
          <cell r="A4974">
            <v>6117738</v>
          </cell>
          <cell r="B4974" t="str">
            <v>Kloubové protiprachové kryty...STAUB.SCH</v>
          </cell>
          <cell r="C4974">
            <v>30</v>
          </cell>
          <cell r="D4974">
            <v>1</v>
          </cell>
          <cell r="E4974" t="str">
            <v>KS</v>
          </cell>
          <cell r="F4974">
            <v>30</v>
          </cell>
        </row>
        <row r="4975">
          <cell r="A4975">
            <v>6117739</v>
          </cell>
          <cell r="B4975" t="str">
            <v>Kloubové protiprachové kryty...STAUB. SC</v>
          </cell>
          <cell r="C4975">
            <v>30</v>
          </cell>
          <cell r="D4975">
            <v>1</v>
          </cell>
          <cell r="E4975" t="str">
            <v>KS</v>
          </cell>
          <cell r="F4975">
            <v>30</v>
          </cell>
        </row>
        <row r="4976">
          <cell r="A4976">
            <v>6117740</v>
          </cell>
          <cell r="B4976" t="str">
            <v>Přípojka optického vedení...LWLKPL.45</v>
          </cell>
          <cell r="C4976">
            <v>456</v>
          </cell>
          <cell r="D4976">
            <v>1</v>
          </cell>
          <cell r="E4976" t="str">
            <v>KS</v>
          </cell>
          <cell r="F4976">
            <v>456</v>
          </cell>
        </row>
        <row r="4977">
          <cell r="A4977">
            <v>6117757</v>
          </cell>
          <cell r="B4977" t="str">
            <v>LED prvek rws...LED/200</v>
          </cell>
          <cell r="C4977">
            <v>164</v>
          </cell>
          <cell r="D4977">
            <v>1</v>
          </cell>
          <cell r="E4977" t="str">
            <v>KS</v>
          </cell>
          <cell r="F4977">
            <v>164</v>
          </cell>
        </row>
        <row r="4978">
          <cell r="A4978">
            <v>6119202</v>
          </cell>
          <cell r="B4978" t="str">
            <v>Nosič datové techniky...DTG-2A RW</v>
          </cell>
          <cell r="C4978">
            <v>103</v>
          </cell>
          <cell r="D4978">
            <v>1</v>
          </cell>
          <cell r="E4978" t="str">
            <v>KS</v>
          </cell>
          <cell r="F4978">
            <v>103</v>
          </cell>
        </row>
        <row r="4979">
          <cell r="A4979">
            <v>6119214</v>
          </cell>
          <cell r="B4979" t="str">
            <v>Nosič modulu 2xRJ 45 typ C...DTG-2C RW</v>
          </cell>
          <cell r="C4979">
            <v>233</v>
          </cell>
          <cell r="D4979">
            <v>1</v>
          </cell>
          <cell r="E4979" t="str">
            <v>KS</v>
          </cell>
          <cell r="F4979">
            <v>233</v>
          </cell>
        </row>
        <row r="4980">
          <cell r="A4980">
            <v>6119218</v>
          </cell>
          <cell r="B4980" t="str">
            <v>Nosič datové techniky...DTG-2C AL</v>
          </cell>
          <cell r="C4980">
            <v>191</v>
          </cell>
          <cell r="D4980">
            <v>1</v>
          </cell>
          <cell r="E4980" t="str">
            <v>KS</v>
          </cell>
          <cell r="F4980">
            <v>191</v>
          </cell>
        </row>
        <row r="4981">
          <cell r="A4981">
            <v>6119226</v>
          </cell>
          <cell r="B4981" t="str">
            <v>Nosič datové techniky...DTG-2P RW</v>
          </cell>
          <cell r="C4981">
            <v>120</v>
          </cell>
          <cell r="D4981">
            <v>1</v>
          </cell>
          <cell r="E4981" t="str">
            <v>KS</v>
          </cell>
          <cell r="F4981">
            <v>120</v>
          </cell>
        </row>
        <row r="4982">
          <cell r="A4982">
            <v>6119238</v>
          </cell>
          <cell r="B4982" t="str">
            <v>Datový nosič...DTS-2A RW</v>
          </cell>
          <cell r="C4982">
            <v>114</v>
          </cell>
          <cell r="D4982">
            <v>1</v>
          </cell>
          <cell r="E4982" t="str">
            <v>KS</v>
          </cell>
          <cell r="F4982">
            <v>114</v>
          </cell>
        </row>
        <row r="4983">
          <cell r="A4983">
            <v>6119250</v>
          </cell>
          <cell r="B4983" t="str">
            <v>Nosič datové techniky...DTS-2C RW</v>
          </cell>
          <cell r="C4983">
            <v>114</v>
          </cell>
          <cell r="D4983">
            <v>1</v>
          </cell>
          <cell r="E4983" t="str">
            <v>KS</v>
          </cell>
          <cell r="F4983">
            <v>114</v>
          </cell>
        </row>
        <row r="4984">
          <cell r="A4984">
            <v>6119262</v>
          </cell>
          <cell r="B4984" t="str">
            <v>....DTS-2P RW</v>
          </cell>
          <cell r="C4984">
            <v>183</v>
          </cell>
          <cell r="D4984">
            <v>1</v>
          </cell>
          <cell r="E4984" t="str">
            <v>KS</v>
          </cell>
          <cell r="F4984">
            <v>183</v>
          </cell>
        </row>
        <row r="4985">
          <cell r="A4985">
            <v>6119868</v>
          </cell>
          <cell r="B4985" t="str">
            <v>Zásuvka se zemnícím kolíkem 33st...SKS-F/S3R</v>
          </cell>
          <cell r="C4985">
            <v>239</v>
          </cell>
          <cell r="D4985">
            <v>1</v>
          </cell>
          <cell r="E4985" t="str">
            <v>KS</v>
          </cell>
          <cell r="F4985">
            <v>239</v>
          </cell>
        </row>
        <row r="4986">
          <cell r="A4986">
            <v>6119870</v>
          </cell>
          <cell r="B4986" t="str">
            <v>Zásuvka se zemnícím kolíkem 33st...SKS-F/S3R</v>
          </cell>
          <cell r="C4986">
            <v>252</v>
          </cell>
          <cell r="D4986">
            <v>1</v>
          </cell>
          <cell r="E4986" t="str">
            <v>KS</v>
          </cell>
          <cell r="F4986">
            <v>252</v>
          </cell>
        </row>
        <row r="4987">
          <cell r="A4987">
            <v>6119872</v>
          </cell>
          <cell r="B4987" t="str">
            <v>Zásuvka se zemnícím kolíkem 33st...SKS-F/S3M</v>
          </cell>
          <cell r="C4987">
            <v>252</v>
          </cell>
          <cell r="D4987">
            <v>1</v>
          </cell>
          <cell r="E4987" t="str">
            <v>KS</v>
          </cell>
          <cell r="F4987">
            <v>252</v>
          </cell>
        </row>
        <row r="4988">
          <cell r="A4988">
            <v>6119874</v>
          </cell>
          <cell r="B4988" t="str">
            <v>zásuvka se zemnícím kolíkem 33st...SKS-F/S3S</v>
          </cell>
          <cell r="C4988">
            <v>252</v>
          </cell>
          <cell r="D4988">
            <v>1</v>
          </cell>
          <cell r="E4988" t="str">
            <v>KS</v>
          </cell>
          <cell r="F4988">
            <v>252</v>
          </cell>
        </row>
        <row r="4989">
          <cell r="A4989">
            <v>6119876</v>
          </cell>
          <cell r="B4989" t="str">
            <v>Zásuvka se zemnícím kolíkem 33st...SKS-F/S3S</v>
          </cell>
          <cell r="C4989">
            <v>252</v>
          </cell>
          <cell r="D4989">
            <v>1</v>
          </cell>
          <cell r="E4989" t="str">
            <v>KS</v>
          </cell>
          <cell r="F4989">
            <v>252</v>
          </cell>
        </row>
        <row r="4990">
          <cell r="A4990">
            <v>6119878</v>
          </cell>
          <cell r="B4990" t="str">
            <v>Zásuvka se zemnícím kolíkem 33st...SKS-F/S3A</v>
          </cell>
          <cell r="C4990">
            <v>434</v>
          </cell>
          <cell r="D4990">
            <v>1</v>
          </cell>
          <cell r="E4990" t="str">
            <v>KS</v>
          </cell>
          <cell r="F4990">
            <v>434</v>
          </cell>
        </row>
        <row r="4991">
          <cell r="A4991">
            <v>6119936</v>
          </cell>
          <cell r="B4991" t="str">
            <v>Nosná deska...TG-UP 80/</v>
          </cell>
          <cell r="C4991">
            <v>131</v>
          </cell>
          <cell r="D4991">
            <v>1</v>
          </cell>
          <cell r="E4991" t="str">
            <v>KS</v>
          </cell>
          <cell r="F4991">
            <v>131</v>
          </cell>
        </row>
        <row r="4992">
          <cell r="A4992">
            <v>6119941</v>
          </cell>
          <cell r="B4992" t="str">
            <v>Krabice pod omítku-přístrojová k...UG-UP M45</v>
          </cell>
          <cell r="C4992">
            <v>110</v>
          </cell>
          <cell r="D4992">
            <v>1</v>
          </cell>
          <cell r="E4992" t="str">
            <v>KS</v>
          </cell>
          <cell r="F4992">
            <v>110</v>
          </cell>
        </row>
        <row r="4993">
          <cell r="A4993">
            <v>6119943</v>
          </cell>
          <cell r="B4993" t="str">
            <v>Krabice pod omítku-přístrojová k...UG-UP M45</v>
          </cell>
          <cell r="C4993">
            <v>148</v>
          </cell>
          <cell r="D4993">
            <v>1</v>
          </cell>
          <cell r="E4993" t="str">
            <v>KS</v>
          </cell>
          <cell r="F4993">
            <v>148</v>
          </cell>
        </row>
        <row r="4994">
          <cell r="A4994">
            <v>6119956</v>
          </cell>
          <cell r="B4994" t="str">
            <v>Přístrojová krabice s nosnou des...TG-UP M45</v>
          </cell>
          <cell r="C4994">
            <v>60</v>
          </cell>
          <cell r="D4994">
            <v>1</v>
          </cell>
          <cell r="E4994" t="str">
            <v>KS</v>
          </cell>
          <cell r="F4994">
            <v>60</v>
          </cell>
        </row>
        <row r="4995">
          <cell r="A4995">
            <v>6119957</v>
          </cell>
          <cell r="B4995" t="str">
            <v>Přístrojová krabice s nosnou des...TG-UP M45</v>
          </cell>
          <cell r="C4995">
            <v>72</v>
          </cell>
          <cell r="D4995">
            <v>1</v>
          </cell>
          <cell r="E4995" t="str">
            <v>KS</v>
          </cell>
          <cell r="F4995">
            <v>72</v>
          </cell>
        </row>
        <row r="4996">
          <cell r="A4996">
            <v>6119964</v>
          </cell>
          <cell r="B4996" t="str">
            <v>Rámeček přístrojové krabice...ADR-UP M4</v>
          </cell>
          <cell r="C4996">
            <v>102</v>
          </cell>
          <cell r="D4996">
            <v>1</v>
          </cell>
          <cell r="E4996" t="str">
            <v>KS</v>
          </cell>
          <cell r="F4996">
            <v>102</v>
          </cell>
        </row>
        <row r="4997">
          <cell r="A4997">
            <v>6119972</v>
          </cell>
          <cell r="B4997" t="str">
            <v>Rámeček přístrojové krabice...ADR-UP M4</v>
          </cell>
          <cell r="C4997">
            <v>140</v>
          </cell>
          <cell r="D4997">
            <v>1</v>
          </cell>
          <cell r="E4997" t="str">
            <v>KS</v>
          </cell>
          <cell r="F4997">
            <v>140</v>
          </cell>
        </row>
        <row r="4998">
          <cell r="A4998">
            <v>6119976</v>
          </cell>
          <cell r="B4998" t="str">
            <v>Rámeček přístrojové krabice...ADR-UP M4</v>
          </cell>
          <cell r="C4998">
            <v>140</v>
          </cell>
          <cell r="D4998">
            <v>1</v>
          </cell>
          <cell r="E4998" t="str">
            <v>KS</v>
          </cell>
          <cell r="F4998">
            <v>140</v>
          </cell>
        </row>
        <row r="4999">
          <cell r="A4999">
            <v>6119986</v>
          </cell>
          <cell r="B4999" t="str">
            <v>Rámeček přístrojové krabice...ADR 80/45</v>
          </cell>
          <cell r="C4999">
            <v>67</v>
          </cell>
          <cell r="D4999">
            <v>1</v>
          </cell>
          <cell r="E4999" t="str">
            <v>KS</v>
          </cell>
          <cell r="F4999">
            <v>67</v>
          </cell>
        </row>
        <row r="5000">
          <cell r="A5000">
            <v>6119990</v>
          </cell>
          <cell r="B5000" t="str">
            <v>Krycí rámeček...ADR80/45/</v>
          </cell>
          <cell r="C5000">
            <v>100</v>
          </cell>
          <cell r="D5000">
            <v>1</v>
          </cell>
          <cell r="E5000" t="str">
            <v>KS</v>
          </cell>
          <cell r="F5000">
            <v>100</v>
          </cell>
        </row>
        <row r="5001">
          <cell r="A5001">
            <v>6119994</v>
          </cell>
          <cell r="B5001" t="str">
            <v>Krycí rámeček...ADR80/45/</v>
          </cell>
          <cell r="C5001">
            <v>137</v>
          </cell>
          <cell r="D5001">
            <v>1</v>
          </cell>
          <cell r="E5001" t="str">
            <v>KS</v>
          </cell>
          <cell r="F5001">
            <v>137</v>
          </cell>
        </row>
        <row r="5002">
          <cell r="A5002">
            <v>6150071</v>
          </cell>
          <cell r="B5002" t="str">
            <v>Minikanál s lepicí fólií...WDK M 7</v>
          </cell>
          <cell r="C5002">
            <v>30</v>
          </cell>
          <cell r="D5002">
            <v>1</v>
          </cell>
          <cell r="E5002" t="str">
            <v>M</v>
          </cell>
          <cell r="F5002">
            <v>30</v>
          </cell>
        </row>
        <row r="5003">
          <cell r="A5003">
            <v>6150098</v>
          </cell>
          <cell r="B5003" t="str">
            <v>Minikanál s lepicí fólií...WDK M 9</v>
          </cell>
          <cell r="C5003">
            <v>42</v>
          </cell>
          <cell r="D5003">
            <v>1</v>
          </cell>
          <cell r="E5003" t="str">
            <v>M</v>
          </cell>
          <cell r="F5003">
            <v>42</v>
          </cell>
        </row>
        <row r="5004">
          <cell r="A5004">
            <v>6150101</v>
          </cell>
          <cell r="B5004" t="str">
            <v>Minikanál s lepicí fólií...WDK M 11</v>
          </cell>
          <cell r="C5004">
            <v>57</v>
          </cell>
          <cell r="D5004">
            <v>1</v>
          </cell>
          <cell r="E5004" t="str">
            <v>M</v>
          </cell>
          <cell r="F5004">
            <v>57</v>
          </cell>
        </row>
        <row r="5005">
          <cell r="A5005">
            <v>6150152</v>
          </cell>
          <cell r="B5005" t="str">
            <v>Minikanál s lepicí fólií...WDK MD 4</v>
          </cell>
          <cell r="C5005">
            <v>16</v>
          </cell>
          <cell r="D5005">
            <v>1</v>
          </cell>
          <cell r="E5005" t="str">
            <v>M</v>
          </cell>
          <cell r="F5005">
            <v>16</v>
          </cell>
        </row>
        <row r="5006">
          <cell r="A5006">
            <v>6150160</v>
          </cell>
          <cell r="B5006" t="str">
            <v>Minikanál s lepicí fólií...WDK MD 7</v>
          </cell>
          <cell r="C5006">
            <v>20</v>
          </cell>
          <cell r="D5006">
            <v>1</v>
          </cell>
          <cell r="E5006" t="str">
            <v>M</v>
          </cell>
          <cell r="F5006">
            <v>20</v>
          </cell>
        </row>
        <row r="5007">
          <cell r="A5007">
            <v>6150179</v>
          </cell>
          <cell r="B5007" t="str">
            <v>Minikanál s lepicí fólií...WDK MD12</v>
          </cell>
          <cell r="C5007">
            <v>20</v>
          </cell>
          <cell r="D5007">
            <v>1</v>
          </cell>
          <cell r="E5007" t="str">
            <v>M</v>
          </cell>
          <cell r="F5007">
            <v>20</v>
          </cell>
        </row>
        <row r="5008">
          <cell r="A5008">
            <v>6150187</v>
          </cell>
          <cell r="B5008" t="str">
            <v>Minikanál s lepicí fólií...WDK MD17</v>
          </cell>
          <cell r="C5008">
            <v>24</v>
          </cell>
          <cell r="D5008">
            <v>1</v>
          </cell>
          <cell r="E5008" t="str">
            <v>M</v>
          </cell>
          <cell r="F5008">
            <v>24</v>
          </cell>
        </row>
        <row r="5009">
          <cell r="A5009">
            <v>6150268</v>
          </cell>
          <cell r="B5009" t="str">
            <v>Minikanál s lepicí fólií...WDK MD 4</v>
          </cell>
          <cell r="C5009">
            <v>16</v>
          </cell>
          <cell r="D5009">
            <v>1</v>
          </cell>
          <cell r="E5009" t="str">
            <v>M</v>
          </cell>
          <cell r="F5009">
            <v>16</v>
          </cell>
        </row>
        <row r="5010">
          <cell r="A5010">
            <v>6150276</v>
          </cell>
          <cell r="B5010" t="str">
            <v>Minikanál s lepicí fólií...WDK MD 7</v>
          </cell>
          <cell r="C5010">
            <v>19</v>
          </cell>
          <cell r="D5010">
            <v>1</v>
          </cell>
          <cell r="E5010" t="str">
            <v>M</v>
          </cell>
          <cell r="F5010">
            <v>19</v>
          </cell>
        </row>
        <row r="5011">
          <cell r="A5011">
            <v>6150284</v>
          </cell>
          <cell r="B5011" t="str">
            <v>Minikanál s lepicí fólií...WDK MD12</v>
          </cell>
          <cell r="C5011">
            <v>20</v>
          </cell>
          <cell r="D5011">
            <v>1</v>
          </cell>
          <cell r="E5011" t="str">
            <v>M</v>
          </cell>
          <cell r="F5011">
            <v>20</v>
          </cell>
        </row>
        <row r="5012">
          <cell r="A5012">
            <v>6150403</v>
          </cell>
          <cell r="B5012" t="str">
            <v>Nástěnný a stropní kanál...WDKN10020</v>
          </cell>
          <cell r="C5012">
            <v>22</v>
          </cell>
          <cell r="D5012">
            <v>1</v>
          </cell>
          <cell r="E5012" t="str">
            <v>M</v>
          </cell>
          <cell r="F5012">
            <v>22</v>
          </cell>
        </row>
        <row r="5013">
          <cell r="A5013">
            <v>6150446</v>
          </cell>
          <cell r="B5013" t="str">
            <v>Nástěnný a stropní kanál...WDKN10030</v>
          </cell>
          <cell r="C5013">
            <v>24</v>
          </cell>
          <cell r="D5013">
            <v>1</v>
          </cell>
          <cell r="E5013" t="str">
            <v>M</v>
          </cell>
          <cell r="F5013">
            <v>24</v>
          </cell>
        </row>
        <row r="5014">
          <cell r="A5014">
            <v>6150454</v>
          </cell>
          <cell r="B5014" t="str">
            <v>Nástěnný a stropní kanál...WDKN10030</v>
          </cell>
          <cell r="C5014">
            <v>26</v>
          </cell>
          <cell r="D5014">
            <v>1</v>
          </cell>
          <cell r="E5014" t="str">
            <v>M</v>
          </cell>
          <cell r="F5014">
            <v>26</v>
          </cell>
        </row>
        <row r="5015">
          <cell r="A5015">
            <v>6150519</v>
          </cell>
          <cell r="B5015" t="str">
            <v>Nástěnný a stropní kanál...WDKN15030</v>
          </cell>
          <cell r="C5015">
            <v>30</v>
          </cell>
          <cell r="D5015">
            <v>1</v>
          </cell>
          <cell r="E5015" t="str">
            <v>M</v>
          </cell>
          <cell r="F5015">
            <v>30</v>
          </cell>
        </row>
        <row r="5016">
          <cell r="A5016">
            <v>6150527</v>
          </cell>
          <cell r="B5016" t="str">
            <v>Nástěnný a stropní kanál...WDKN15030</v>
          </cell>
          <cell r="C5016">
            <v>31</v>
          </cell>
          <cell r="D5016">
            <v>1</v>
          </cell>
          <cell r="E5016" t="str">
            <v>M</v>
          </cell>
          <cell r="F5016">
            <v>31</v>
          </cell>
        </row>
        <row r="5017">
          <cell r="A5017">
            <v>6150535</v>
          </cell>
          <cell r="B5017" t="str">
            <v>Nástěnný a stropní kanál...WDKN15040</v>
          </cell>
          <cell r="C5017">
            <v>47</v>
          </cell>
          <cell r="D5017">
            <v>1</v>
          </cell>
          <cell r="E5017" t="str">
            <v>M</v>
          </cell>
          <cell r="F5017">
            <v>47</v>
          </cell>
        </row>
        <row r="5018">
          <cell r="A5018">
            <v>6150543</v>
          </cell>
          <cell r="B5018" t="str">
            <v>Nástěnný a stropní kanál...WDKN15040</v>
          </cell>
          <cell r="C5018">
            <v>43</v>
          </cell>
          <cell r="D5018">
            <v>1</v>
          </cell>
          <cell r="E5018" t="str">
            <v>M</v>
          </cell>
          <cell r="F5018">
            <v>43</v>
          </cell>
        </row>
        <row r="5019">
          <cell r="A5019">
            <v>6150632</v>
          </cell>
          <cell r="B5019" t="str">
            <v>Nástěnný a stropní kanál...WDKN25040</v>
          </cell>
          <cell r="C5019">
            <v>58</v>
          </cell>
          <cell r="D5019">
            <v>1</v>
          </cell>
          <cell r="E5019" t="str">
            <v>M</v>
          </cell>
          <cell r="F5019">
            <v>58</v>
          </cell>
        </row>
        <row r="5020">
          <cell r="A5020">
            <v>6150640</v>
          </cell>
          <cell r="B5020" t="str">
            <v>Nástěnný a stropní kanál...WDKN25040</v>
          </cell>
          <cell r="C5020">
            <v>58</v>
          </cell>
          <cell r="D5020">
            <v>1</v>
          </cell>
          <cell r="E5020" t="str">
            <v>M</v>
          </cell>
          <cell r="F5020">
            <v>58</v>
          </cell>
        </row>
        <row r="5021">
          <cell r="A5021">
            <v>6150756</v>
          </cell>
          <cell r="B5021" t="str">
            <v>Nástěnný a stropní kanál...WDK10020</v>
          </cell>
          <cell r="C5021">
            <v>16</v>
          </cell>
          <cell r="D5021">
            <v>1</v>
          </cell>
          <cell r="E5021" t="str">
            <v>M</v>
          </cell>
          <cell r="F5021">
            <v>16</v>
          </cell>
        </row>
        <row r="5022">
          <cell r="A5022">
            <v>6150764</v>
          </cell>
          <cell r="B5022" t="str">
            <v>Nástěnný a stropní kanál...WDK10020</v>
          </cell>
          <cell r="C5022">
            <v>16</v>
          </cell>
          <cell r="D5022">
            <v>1</v>
          </cell>
          <cell r="E5022" t="str">
            <v>M</v>
          </cell>
          <cell r="F5022">
            <v>16</v>
          </cell>
        </row>
        <row r="5023">
          <cell r="A5023">
            <v>6150772</v>
          </cell>
          <cell r="B5023" t="str">
            <v>Nástěnný a stropní kanál...WDK10030</v>
          </cell>
          <cell r="C5023">
            <v>27</v>
          </cell>
          <cell r="D5023">
            <v>1</v>
          </cell>
          <cell r="E5023" t="str">
            <v>M</v>
          </cell>
          <cell r="F5023">
            <v>27</v>
          </cell>
        </row>
        <row r="5024">
          <cell r="A5024">
            <v>6150780</v>
          </cell>
          <cell r="B5024" t="str">
            <v>Nástěnný a stropní kanál...WDK10030</v>
          </cell>
          <cell r="C5024">
            <v>27</v>
          </cell>
          <cell r="D5024">
            <v>1</v>
          </cell>
          <cell r="E5024" t="str">
            <v>M</v>
          </cell>
          <cell r="F5024">
            <v>27</v>
          </cell>
        </row>
        <row r="5025">
          <cell r="A5025">
            <v>6152007</v>
          </cell>
          <cell r="B5025" t="str">
            <v>Kryt spoje...HS 10020</v>
          </cell>
          <cell r="C5025">
            <v>6</v>
          </cell>
          <cell r="D5025">
            <v>1</v>
          </cell>
          <cell r="E5025" t="str">
            <v>KS</v>
          </cell>
          <cell r="F5025">
            <v>6</v>
          </cell>
        </row>
        <row r="5026">
          <cell r="A5026">
            <v>6152015</v>
          </cell>
          <cell r="B5026" t="str">
            <v>Kryt spoje...HS 10030</v>
          </cell>
          <cell r="C5026">
            <v>6</v>
          </cell>
          <cell r="D5026">
            <v>1</v>
          </cell>
          <cell r="E5026" t="str">
            <v>KS</v>
          </cell>
          <cell r="F5026">
            <v>6</v>
          </cell>
        </row>
        <row r="5027">
          <cell r="A5027">
            <v>6152058</v>
          </cell>
          <cell r="B5027" t="str">
            <v>Kryt spoje...HS 15040</v>
          </cell>
          <cell r="C5027">
            <v>5</v>
          </cell>
          <cell r="D5027">
            <v>1</v>
          </cell>
          <cell r="E5027" t="str">
            <v>KS</v>
          </cell>
          <cell r="F5027">
            <v>5</v>
          </cell>
        </row>
        <row r="5028">
          <cell r="A5028">
            <v>6152082</v>
          </cell>
          <cell r="B5028" t="str">
            <v>Kryt spoje...HS 25040</v>
          </cell>
          <cell r="C5028">
            <v>6</v>
          </cell>
          <cell r="D5028">
            <v>1</v>
          </cell>
          <cell r="E5028" t="str">
            <v>KS</v>
          </cell>
          <cell r="F5028">
            <v>6</v>
          </cell>
        </row>
        <row r="5029">
          <cell r="A5029">
            <v>6152104</v>
          </cell>
          <cell r="B5029" t="str">
            <v>Kryt spoje...HS 20050</v>
          </cell>
          <cell r="C5029">
            <v>6</v>
          </cell>
          <cell r="D5029">
            <v>1</v>
          </cell>
          <cell r="E5029" t="str">
            <v>KS</v>
          </cell>
          <cell r="F5029">
            <v>6</v>
          </cell>
        </row>
        <row r="5030">
          <cell r="A5030">
            <v>6152309</v>
          </cell>
          <cell r="B5030" t="str">
            <v>Kryt dílu T...HT 10020</v>
          </cell>
          <cell r="C5030">
            <v>9</v>
          </cell>
          <cell r="D5030">
            <v>1</v>
          </cell>
          <cell r="E5030" t="str">
            <v>KS</v>
          </cell>
          <cell r="F5030">
            <v>9</v>
          </cell>
        </row>
        <row r="5031">
          <cell r="A5031">
            <v>6152317</v>
          </cell>
          <cell r="B5031" t="str">
            <v>Kryt dílu T...HT 10030</v>
          </cell>
          <cell r="C5031">
            <v>9</v>
          </cell>
          <cell r="D5031">
            <v>1</v>
          </cell>
          <cell r="E5031" t="str">
            <v>KS</v>
          </cell>
          <cell r="F5031">
            <v>9</v>
          </cell>
        </row>
        <row r="5032">
          <cell r="A5032">
            <v>6152384</v>
          </cell>
          <cell r="B5032" t="str">
            <v>Kryt dílu T...HT 20050</v>
          </cell>
          <cell r="C5032">
            <v>17</v>
          </cell>
          <cell r="D5032">
            <v>1</v>
          </cell>
          <cell r="E5032" t="str">
            <v>KS</v>
          </cell>
          <cell r="F5032">
            <v>17</v>
          </cell>
        </row>
        <row r="5033">
          <cell r="A5033">
            <v>6152600</v>
          </cell>
          <cell r="B5033" t="str">
            <v>Kryt plochého rohu...HF 10020</v>
          </cell>
          <cell r="C5033">
            <v>9</v>
          </cell>
          <cell r="D5033">
            <v>1</v>
          </cell>
          <cell r="E5033" t="str">
            <v>KS</v>
          </cell>
          <cell r="F5033">
            <v>9</v>
          </cell>
        </row>
        <row r="5034">
          <cell r="A5034">
            <v>6152619</v>
          </cell>
          <cell r="B5034" t="str">
            <v>Kryt plochého rohu...HF 10030</v>
          </cell>
          <cell r="C5034">
            <v>9</v>
          </cell>
          <cell r="D5034">
            <v>1</v>
          </cell>
          <cell r="E5034" t="str">
            <v>KS</v>
          </cell>
          <cell r="F5034">
            <v>9</v>
          </cell>
        </row>
        <row r="5035">
          <cell r="A5035">
            <v>6152686</v>
          </cell>
          <cell r="B5035" t="str">
            <v>Kryt plochého rohu...HF 20050</v>
          </cell>
          <cell r="C5035">
            <v>13</v>
          </cell>
          <cell r="D5035">
            <v>1</v>
          </cell>
          <cell r="E5035" t="str">
            <v>KS</v>
          </cell>
          <cell r="F5035">
            <v>13</v>
          </cell>
        </row>
        <row r="5036">
          <cell r="A5036">
            <v>6153003</v>
          </cell>
          <cell r="B5036" t="str">
            <v>Kryt vnitřního rohu...HI 10020</v>
          </cell>
          <cell r="C5036">
            <v>9</v>
          </cell>
          <cell r="D5036">
            <v>1</v>
          </cell>
          <cell r="E5036" t="str">
            <v>KS</v>
          </cell>
          <cell r="F5036">
            <v>9</v>
          </cell>
        </row>
        <row r="5037">
          <cell r="A5037">
            <v>6153011</v>
          </cell>
          <cell r="B5037" t="str">
            <v>Kryt vnitřního rohu...HI 10030</v>
          </cell>
          <cell r="C5037">
            <v>9</v>
          </cell>
          <cell r="D5037">
            <v>1</v>
          </cell>
          <cell r="E5037" t="str">
            <v>KS</v>
          </cell>
          <cell r="F5037">
            <v>9</v>
          </cell>
        </row>
        <row r="5038">
          <cell r="A5038">
            <v>6153089</v>
          </cell>
          <cell r="B5038" t="str">
            <v>Kryt vnitřního rohu...HI 20050</v>
          </cell>
          <cell r="C5038">
            <v>13</v>
          </cell>
          <cell r="D5038">
            <v>1</v>
          </cell>
          <cell r="E5038" t="str">
            <v>KS</v>
          </cell>
          <cell r="F5038">
            <v>13</v>
          </cell>
        </row>
        <row r="5039">
          <cell r="A5039">
            <v>6153291</v>
          </cell>
          <cell r="B5039" t="str">
            <v>Kryt vnějšího rohu...HA 10020</v>
          </cell>
          <cell r="C5039">
            <v>9</v>
          </cell>
          <cell r="D5039">
            <v>1</v>
          </cell>
          <cell r="E5039" t="str">
            <v>KS</v>
          </cell>
          <cell r="F5039">
            <v>9</v>
          </cell>
        </row>
        <row r="5040">
          <cell r="A5040">
            <v>6153305</v>
          </cell>
          <cell r="B5040" t="str">
            <v>Kryt vnějšího rohu...HA 10030</v>
          </cell>
          <cell r="C5040">
            <v>9</v>
          </cell>
          <cell r="D5040">
            <v>1</v>
          </cell>
          <cell r="E5040" t="str">
            <v>KS</v>
          </cell>
          <cell r="F5040">
            <v>9</v>
          </cell>
        </row>
        <row r="5041">
          <cell r="A5041">
            <v>6153372</v>
          </cell>
          <cell r="B5041" t="str">
            <v>Kryt vnějšího rohu...HA 20050</v>
          </cell>
          <cell r="C5041">
            <v>13</v>
          </cell>
          <cell r="D5041">
            <v>1</v>
          </cell>
          <cell r="E5041" t="str">
            <v>KS</v>
          </cell>
          <cell r="F5041">
            <v>13</v>
          </cell>
        </row>
        <row r="5042">
          <cell r="A5042">
            <v>6153607</v>
          </cell>
          <cell r="B5042" t="str">
            <v>Koncový díl...HE 10030</v>
          </cell>
          <cell r="C5042">
            <v>5</v>
          </cell>
          <cell r="D5042">
            <v>1</v>
          </cell>
          <cell r="E5042" t="str">
            <v>KS</v>
          </cell>
          <cell r="F5042">
            <v>5</v>
          </cell>
        </row>
        <row r="5043">
          <cell r="A5043">
            <v>6153674</v>
          </cell>
          <cell r="B5043" t="str">
            <v>Koncový díl...HE 20050</v>
          </cell>
          <cell r="C5043">
            <v>6</v>
          </cell>
          <cell r="D5043">
            <v>1</v>
          </cell>
          <cell r="E5043" t="str">
            <v>KS</v>
          </cell>
          <cell r="F5043">
            <v>6</v>
          </cell>
        </row>
        <row r="5044">
          <cell r="A5044">
            <v>6154026</v>
          </cell>
          <cell r="B5044" t="str">
            <v>Kryt spoje...HS 10020</v>
          </cell>
          <cell r="C5044">
            <v>5</v>
          </cell>
          <cell r="D5044">
            <v>1</v>
          </cell>
          <cell r="E5044" t="str">
            <v>KS</v>
          </cell>
          <cell r="F5044">
            <v>5</v>
          </cell>
        </row>
        <row r="5045">
          <cell r="A5045">
            <v>6154069</v>
          </cell>
          <cell r="B5045" t="str">
            <v>Kryt spoje...HS 20050</v>
          </cell>
          <cell r="C5045">
            <v>6</v>
          </cell>
          <cell r="D5045">
            <v>1</v>
          </cell>
          <cell r="E5045" t="str">
            <v>KS</v>
          </cell>
          <cell r="F5045">
            <v>6</v>
          </cell>
        </row>
        <row r="5046">
          <cell r="A5046">
            <v>6154115</v>
          </cell>
          <cell r="B5046" t="str">
            <v>Kryt dílu T...HT 10020</v>
          </cell>
          <cell r="C5046">
            <v>9</v>
          </cell>
          <cell r="D5046">
            <v>1</v>
          </cell>
          <cell r="E5046" t="str">
            <v>KS</v>
          </cell>
          <cell r="F5046">
            <v>9</v>
          </cell>
        </row>
        <row r="5047">
          <cell r="A5047">
            <v>6154166</v>
          </cell>
          <cell r="B5047" t="str">
            <v>Kryt dílu T...HT 20050</v>
          </cell>
          <cell r="C5047">
            <v>17</v>
          </cell>
          <cell r="D5047">
            <v>1</v>
          </cell>
          <cell r="E5047" t="str">
            <v>KS</v>
          </cell>
          <cell r="F5047">
            <v>17</v>
          </cell>
        </row>
        <row r="5048">
          <cell r="A5048">
            <v>6154212</v>
          </cell>
          <cell r="B5048" t="str">
            <v>Kryt plochého rohu...HF 10020</v>
          </cell>
          <cell r="C5048">
            <v>9</v>
          </cell>
          <cell r="D5048">
            <v>1</v>
          </cell>
          <cell r="E5048" t="str">
            <v>KS</v>
          </cell>
          <cell r="F5048">
            <v>9</v>
          </cell>
        </row>
        <row r="5049">
          <cell r="A5049">
            <v>6154220</v>
          </cell>
          <cell r="B5049" t="str">
            <v>Kryt plochého rohu...HF 10030</v>
          </cell>
          <cell r="C5049">
            <v>9</v>
          </cell>
          <cell r="D5049">
            <v>1</v>
          </cell>
          <cell r="E5049" t="str">
            <v>KS</v>
          </cell>
          <cell r="F5049">
            <v>9</v>
          </cell>
        </row>
        <row r="5050">
          <cell r="A5050">
            <v>6154255</v>
          </cell>
          <cell r="B5050" t="str">
            <v>Kryt plochého rohu...HF 20050</v>
          </cell>
          <cell r="C5050">
            <v>13</v>
          </cell>
          <cell r="D5050">
            <v>1</v>
          </cell>
          <cell r="E5050" t="str">
            <v>KS</v>
          </cell>
          <cell r="F5050">
            <v>13</v>
          </cell>
        </row>
        <row r="5051">
          <cell r="A5051">
            <v>6154328</v>
          </cell>
          <cell r="B5051" t="str">
            <v>Kryt vnitřního rohu...HI 10020</v>
          </cell>
          <cell r="C5051">
            <v>9</v>
          </cell>
          <cell r="D5051">
            <v>1</v>
          </cell>
          <cell r="E5051" t="str">
            <v>KS</v>
          </cell>
          <cell r="F5051">
            <v>9</v>
          </cell>
        </row>
        <row r="5052">
          <cell r="A5052">
            <v>6154360</v>
          </cell>
          <cell r="B5052" t="str">
            <v>Kryt vnitřního rohu...HI 20050</v>
          </cell>
          <cell r="C5052">
            <v>13</v>
          </cell>
          <cell r="D5052">
            <v>1</v>
          </cell>
          <cell r="E5052" t="str">
            <v>KS</v>
          </cell>
          <cell r="F5052">
            <v>13</v>
          </cell>
        </row>
        <row r="5053">
          <cell r="A5053">
            <v>6154468</v>
          </cell>
          <cell r="B5053" t="str">
            <v>Kryt vnějšího rohu...HA 20050</v>
          </cell>
          <cell r="C5053">
            <v>13</v>
          </cell>
          <cell r="D5053">
            <v>1</v>
          </cell>
          <cell r="E5053" t="str">
            <v>KS</v>
          </cell>
          <cell r="F5053">
            <v>13</v>
          </cell>
        </row>
        <row r="5054">
          <cell r="A5054">
            <v>6154557</v>
          </cell>
          <cell r="B5054" t="str">
            <v>Koncový díl...HE 20050</v>
          </cell>
          <cell r="C5054">
            <v>7</v>
          </cell>
          <cell r="D5054">
            <v>1</v>
          </cell>
          <cell r="E5054" t="str">
            <v>KS</v>
          </cell>
          <cell r="F5054">
            <v>7</v>
          </cell>
        </row>
        <row r="5055">
          <cell r="A5055">
            <v>6154808</v>
          </cell>
          <cell r="B5055" t="str">
            <v>Odbočná hranatá krabice...WDK/AK65</v>
          </cell>
          <cell r="C5055">
            <v>84</v>
          </cell>
          <cell r="D5055">
            <v>1</v>
          </cell>
          <cell r="E5055" t="str">
            <v>KS</v>
          </cell>
          <cell r="F5055">
            <v>84</v>
          </cell>
        </row>
        <row r="5056">
          <cell r="A5056">
            <v>6154816</v>
          </cell>
          <cell r="B5056" t="str">
            <v>Odbočná hranatá krabice...WDK/AK90</v>
          </cell>
          <cell r="C5056">
            <v>101</v>
          </cell>
          <cell r="D5056">
            <v>1</v>
          </cell>
          <cell r="E5056" t="str">
            <v>KS</v>
          </cell>
          <cell r="F5056">
            <v>101</v>
          </cell>
        </row>
        <row r="5057">
          <cell r="A5057">
            <v>6154832</v>
          </cell>
          <cell r="B5057" t="str">
            <v>Odbočná hranatá krabice...WDK/AK160</v>
          </cell>
          <cell r="C5057">
            <v>326</v>
          </cell>
          <cell r="D5057">
            <v>1</v>
          </cell>
          <cell r="E5057" t="str">
            <v>KS</v>
          </cell>
          <cell r="F5057">
            <v>326</v>
          </cell>
        </row>
        <row r="5058">
          <cell r="A5058">
            <v>6154913</v>
          </cell>
          <cell r="B5058" t="str">
            <v>Přístrojová vložka...WDK/TS</v>
          </cell>
          <cell r="C5058">
            <v>86</v>
          </cell>
          <cell r="D5058">
            <v>1</v>
          </cell>
          <cell r="E5058" t="str">
            <v>KS</v>
          </cell>
          <cell r="F5058">
            <v>86</v>
          </cell>
        </row>
        <row r="5059">
          <cell r="A5059">
            <v>6154922</v>
          </cell>
          <cell r="B5059" t="str">
            <v>Ohebný kanál...FLK LGR</v>
          </cell>
          <cell r="C5059">
            <v>885</v>
          </cell>
          <cell r="D5059">
            <v>1</v>
          </cell>
          <cell r="E5059" t="str">
            <v>M</v>
          </cell>
          <cell r="F5059">
            <v>885</v>
          </cell>
        </row>
        <row r="5060">
          <cell r="A5060">
            <v>6154930</v>
          </cell>
          <cell r="B5060" t="str">
            <v>Ohebný kanál...FLK  SW</v>
          </cell>
          <cell r="C5060">
            <v>920</v>
          </cell>
          <cell r="D5060">
            <v>1</v>
          </cell>
          <cell r="E5060" t="str">
            <v>M</v>
          </cell>
          <cell r="F5060">
            <v>920</v>
          </cell>
        </row>
        <row r="5061">
          <cell r="A5061">
            <v>6154961</v>
          </cell>
          <cell r="B5061" t="str">
            <v>Držák ohebného kanál...FLK HL.</v>
          </cell>
          <cell r="C5061">
            <v>249</v>
          </cell>
          <cell r="D5061">
            <v>1</v>
          </cell>
          <cell r="E5061" t="str">
            <v>KS</v>
          </cell>
          <cell r="F5061">
            <v>249</v>
          </cell>
        </row>
        <row r="5062">
          <cell r="A5062">
            <v>6154965</v>
          </cell>
          <cell r="B5062" t="str">
            <v>Odbočný díl T oheb. kanálu...FLK T</v>
          </cell>
          <cell r="C5062">
            <v>760</v>
          </cell>
          <cell r="D5062">
            <v>1</v>
          </cell>
          <cell r="E5062" t="str">
            <v>KS</v>
          </cell>
          <cell r="F5062">
            <v>760</v>
          </cell>
        </row>
        <row r="5063">
          <cell r="A5063">
            <v>6154971</v>
          </cell>
          <cell r="B5063" t="str">
            <v>Lepicí páska oheb. kanálu...FLK KL.</v>
          </cell>
          <cell r="C5063">
            <v>77</v>
          </cell>
          <cell r="D5063">
            <v>1</v>
          </cell>
          <cell r="E5063" t="str">
            <v>KS</v>
          </cell>
          <cell r="F5063">
            <v>77</v>
          </cell>
        </row>
        <row r="5064">
          <cell r="A5064">
            <v>6154975</v>
          </cell>
          <cell r="B5064" t="str">
            <v>Kabel. průchod ohebného kanálu...FLK KAB D</v>
          </cell>
          <cell r="C5064">
            <v>886</v>
          </cell>
          <cell r="D5064">
            <v>1</v>
          </cell>
          <cell r="E5064" t="str">
            <v>KS</v>
          </cell>
          <cell r="F5064">
            <v>886</v>
          </cell>
        </row>
        <row r="5065">
          <cell r="A5065">
            <v>6154980</v>
          </cell>
          <cell r="B5065" t="str">
            <v>Podlah. lišta ohebného kanálu...FLK BS 1</v>
          </cell>
          <cell r="C5065">
            <v>916</v>
          </cell>
          <cell r="D5065">
            <v>1</v>
          </cell>
          <cell r="E5065" t="str">
            <v>KS</v>
          </cell>
          <cell r="F5065">
            <v>916</v>
          </cell>
        </row>
        <row r="5066">
          <cell r="A5066">
            <v>6154983</v>
          </cell>
          <cell r="B5066" t="str">
            <v>Podlah. lišta ohebného kanálu...FLK BS 2</v>
          </cell>
          <cell r="C5066">
            <v>1110</v>
          </cell>
          <cell r="D5066">
            <v>1</v>
          </cell>
          <cell r="E5066" t="str">
            <v>KS</v>
          </cell>
          <cell r="F5066">
            <v>1110</v>
          </cell>
        </row>
        <row r="5067">
          <cell r="A5067">
            <v>6154990</v>
          </cell>
          <cell r="B5067" t="str">
            <v>Podlahový vývod kulatý...BAL-R</v>
          </cell>
          <cell r="C5067">
            <v>843</v>
          </cell>
          <cell r="D5067">
            <v>1</v>
          </cell>
          <cell r="E5067" t="str">
            <v>KS</v>
          </cell>
          <cell r="F5067">
            <v>843</v>
          </cell>
        </row>
        <row r="5068">
          <cell r="A5068">
            <v>6156207</v>
          </cell>
          <cell r="B5068" t="str">
            <v>Spona vrchního dílu...RK-K1117</v>
          </cell>
          <cell r="C5068">
            <v>106</v>
          </cell>
          <cell r="D5068">
            <v>1</v>
          </cell>
          <cell r="E5068" t="str">
            <v>KS</v>
          </cell>
          <cell r="F5068">
            <v>106</v>
          </cell>
        </row>
        <row r="5069">
          <cell r="A5069">
            <v>6156223</v>
          </cell>
          <cell r="B5069" t="str">
            <v>Koncový díl...RK-E1117</v>
          </cell>
          <cell r="C5069">
            <v>66</v>
          </cell>
          <cell r="D5069">
            <v>1</v>
          </cell>
          <cell r="E5069" t="str">
            <v>KS</v>
          </cell>
          <cell r="F5069">
            <v>66</v>
          </cell>
        </row>
        <row r="5070">
          <cell r="A5070">
            <v>6156231</v>
          </cell>
          <cell r="B5070" t="str">
            <v>Koncový díl...RK-E1117</v>
          </cell>
          <cell r="C5070">
            <v>65</v>
          </cell>
          <cell r="D5070">
            <v>1</v>
          </cell>
          <cell r="E5070" t="str">
            <v>KS</v>
          </cell>
          <cell r="F5070">
            <v>65</v>
          </cell>
        </row>
        <row r="5071">
          <cell r="A5071">
            <v>6158226</v>
          </cell>
          <cell r="B5071" t="str">
            <v>Kryt vnitřního rohu...HI 20020</v>
          </cell>
          <cell r="C5071">
            <v>10</v>
          </cell>
          <cell r="D5071">
            <v>1</v>
          </cell>
          <cell r="E5071" t="str">
            <v>KS</v>
          </cell>
          <cell r="F5071">
            <v>10</v>
          </cell>
        </row>
        <row r="5072">
          <cell r="A5072">
            <v>6158234</v>
          </cell>
          <cell r="B5072" t="str">
            <v>Kryt vnitřního rohu...HI 15030</v>
          </cell>
          <cell r="C5072">
            <v>10</v>
          </cell>
          <cell r="D5072">
            <v>1</v>
          </cell>
          <cell r="E5072" t="str">
            <v>KS</v>
          </cell>
          <cell r="F5072">
            <v>10</v>
          </cell>
        </row>
        <row r="5073">
          <cell r="A5073">
            <v>6158242</v>
          </cell>
          <cell r="B5073" t="str">
            <v>Kryt vnitřního rohu...HI 15040</v>
          </cell>
          <cell r="C5073">
            <v>13</v>
          </cell>
          <cell r="D5073">
            <v>1</v>
          </cell>
          <cell r="E5073" t="str">
            <v>KS</v>
          </cell>
          <cell r="F5073">
            <v>13</v>
          </cell>
        </row>
        <row r="5074">
          <cell r="A5074">
            <v>6158250</v>
          </cell>
          <cell r="B5074" t="str">
            <v>Kryt vnitřního rohu...HI 25025</v>
          </cell>
          <cell r="C5074">
            <v>13</v>
          </cell>
          <cell r="D5074">
            <v>1</v>
          </cell>
          <cell r="E5074" t="str">
            <v>KS</v>
          </cell>
          <cell r="F5074">
            <v>13</v>
          </cell>
        </row>
        <row r="5075">
          <cell r="A5075">
            <v>6158269</v>
          </cell>
          <cell r="B5075" t="str">
            <v>Kryt vnitřního rohu...HI 25040</v>
          </cell>
          <cell r="C5075">
            <v>14</v>
          </cell>
          <cell r="D5075">
            <v>1</v>
          </cell>
          <cell r="E5075" t="str">
            <v>KS</v>
          </cell>
          <cell r="F5075">
            <v>14</v>
          </cell>
        </row>
        <row r="5076">
          <cell r="A5076">
            <v>6158285</v>
          </cell>
          <cell r="B5076" t="str">
            <v>Kryt vnitřního rohu...HI 30030</v>
          </cell>
          <cell r="C5076">
            <v>13</v>
          </cell>
          <cell r="D5076">
            <v>1</v>
          </cell>
          <cell r="E5076" t="str">
            <v>KS</v>
          </cell>
          <cell r="F5076">
            <v>13</v>
          </cell>
        </row>
        <row r="5077">
          <cell r="A5077">
            <v>6158293</v>
          </cell>
          <cell r="B5077" t="str">
            <v>Kryt vnitřního rohu...HI 40040</v>
          </cell>
          <cell r="C5077">
            <v>16</v>
          </cell>
          <cell r="D5077">
            <v>1</v>
          </cell>
          <cell r="E5077" t="str">
            <v>KS</v>
          </cell>
          <cell r="F5077">
            <v>16</v>
          </cell>
        </row>
        <row r="5078">
          <cell r="A5078">
            <v>6158307</v>
          </cell>
          <cell r="B5078" t="str">
            <v>Kryt vnitřního rohu...HI 30045</v>
          </cell>
          <cell r="C5078">
            <v>14</v>
          </cell>
          <cell r="D5078">
            <v>1</v>
          </cell>
          <cell r="E5078" t="str">
            <v>KS</v>
          </cell>
          <cell r="F5078">
            <v>14</v>
          </cell>
        </row>
        <row r="5079">
          <cell r="A5079">
            <v>6158331</v>
          </cell>
          <cell r="B5079" t="str">
            <v>Kryt vnějšího rohu...HA 20020</v>
          </cell>
          <cell r="C5079">
            <v>10</v>
          </cell>
          <cell r="D5079">
            <v>1</v>
          </cell>
          <cell r="E5079" t="str">
            <v>KS</v>
          </cell>
          <cell r="F5079">
            <v>10</v>
          </cell>
        </row>
        <row r="5080">
          <cell r="A5080">
            <v>6158358</v>
          </cell>
          <cell r="B5080" t="str">
            <v>Kryt vnějšího rohu...HA 15030</v>
          </cell>
          <cell r="C5080">
            <v>10</v>
          </cell>
          <cell r="D5080">
            <v>1</v>
          </cell>
          <cell r="E5080" t="str">
            <v>KS</v>
          </cell>
          <cell r="F5080">
            <v>10</v>
          </cell>
        </row>
        <row r="5081">
          <cell r="A5081">
            <v>6158366</v>
          </cell>
          <cell r="B5081" t="str">
            <v>Kryt vnějšího rohu...HA 15040</v>
          </cell>
          <cell r="C5081">
            <v>13</v>
          </cell>
          <cell r="D5081">
            <v>1</v>
          </cell>
          <cell r="E5081" t="str">
            <v>KS</v>
          </cell>
          <cell r="F5081">
            <v>13</v>
          </cell>
        </row>
        <row r="5082">
          <cell r="A5082">
            <v>6158374</v>
          </cell>
          <cell r="B5082" t="str">
            <v>Kryt vnějšího rohu...HA 25025</v>
          </cell>
          <cell r="C5082">
            <v>13</v>
          </cell>
          <cell r="D5082">
            <v>1</v>
          </cell>
          <cell r="E5082" t="str">
            <v>KS</v>
          </cell>
          <cell r="F5082">
            <v>13</v>
          </cell>
        </row>
        <row r="5083">
          <cell r="A5083">
            <v>6158382</v>
          </cell>
          <cell r="B5083" t="str">
            <v>Kryt vnějšího rohu...HA 25040</v>
          </cell>
          <cell r="C5083">
            <v>15</v>
          </cell>
          <cell r="D5083">
            <v>1</v>
          </cell>
          <cell r="E5083" t="str">
            <v>KS</v>
          </cell>
          <cell r="F5083">
            <v>15</v>
          </cell>
        </row>
        <row r="5084">
          <cell r="A5084">
            <v>6158404</v>
          </cell>
          <cell r="B5084" t="str">
            <v>Kryt vnějšího rohu...HA 30030</v>
          </cell>
          <cell r="C5084">
            <v>15</v>
          </cell>
          <cell r="D5084">
            <v>1</v>
          </cell>
          <cell r="E5084" t="str">
            <v>KS</v>
          </cell>
          <cell r="F5084">
            <v>15</v>
          </cell>
        </row>
        <row r="5085">
          <cell r="A5085">
            <v>6158412</v>
          </cell>
          <cell r="B5085" t="str">
            <v>Kryt vnějšího rohu...HA 40040</v>
          </cell>
          <cell r="C5085">
            <v>16</v>
          </cell>
          <cell r="D5085">
            <v>1</v>
          </cell>
          <cell r="E5085" t="str">
            <v>KS</v>
          </cell>
          <cell r="F5085">
            <v>16</v>
          </cell>
        </row>
        <row r="5086">
          <cell r="A5086">
            <v>6158420</v>
          </cell>
          <cell r="B5086" t="str">
            <v>Kryt vnějšího rohu...HA 30045</v>
          </cell>
          <cell r="C5086">
            <v>15</v>
          </cell>
          <cell r="D5086">
            <v>1</v>
          </cell>
          <cell r="E5086" t="str">
            <v>KS</v>
          </cell>
          <cell r="F5086">
            <v>15</v>
          </cell>
        </row>
        <row r="5087">
          <cell r="A5087">
            <v>6158455</v>
          </cell>
          <cell r="B5087" t="str">
            <v>Kryt dílu T...HT 20020</v>
          </cell>
          <cell r="C5087">
            <v>13</v>
          </cell>
          <cell r="D5087">
            <v>1</v>
          </cell>
          <cell r="E5087" t="str">
            <v>KS</v>
          </cell>
          <cell r="F5087">
            <v>13</v>
          </cell>
        </row>
        <row r="5088">
          <cell r="A5088">
            <v>6158463</v>
          </cell>
          <cell r="B5088" t="str">
            <v>Kryt dílu T...HT 15030</v>
          </cell>
          <cell r="C5088">
            <v>17</v>
          </cell>
          <cell r="D5088">
            <v>1</v>
          </cell>
          <cell r="E5088" t="str">
            <v>KS</v>
          </cell>
          <cell r="F5088">
            <v>17</v>
          </cell>
        </row>
        <row r="5089">
          <cell r="A5089">
            <v>6158471</v>
          </cell>
          <cell r="B5089" t="str">
            <v>Kryt dílu T...HT 15040</v>
          </cell>
          <cell r="C5089">
            <v>13</v>
          </cell>
          <cell r="D5089">
            <v>1</v>
          </cell>
          <cell r="E5089" t="str">
            <v>KS</v>
          </cell>
          <cell r="F5089">
            <v>13</v>
          </cell>
        </row>
        <row r="5090">
          <cell r="A5090">
            <v>6158498</v>
          </cell>
          <cell r="B5090" t="str">
            <v>Kryt dílu T...HT 25025</v>
          </cell>
          <cell r="C5090">
            <v>13</v>
          </cell>
          <cell r="D5090">
            <v>1</v>
          </cell>
          <cell r="E5090" t="str">
            <v>KS</v>
          </cell>
          <cell r="F5090">
            <v>13</v>
          </cell>
        </row>
        <row r="5091">
          <cell r="A5091">
            <v>6158501</v>
          </cell>
          <cell r="B5091" t="str">
            <v>Kryt dílu T...HT 25040</v>
          </cell>
          <cell r="C5091">
            <v>14</v>
          </cell>
          <cell r="D5091">
            <v>1</v>
          </cell>
          <cell r="E5091" t="str">
            <v>KS</v>
          </cell>
          <cell r="F5091">
            <v>14</v>
          </cell>
        </row>
        <row r="5092">
          <cell r="A5092">
            <v>6158536</v>
          </cell>
          <cell r="B5092" t="str">
            <v>Kryt dílu T...HT 30030</v>
          </cell>
          <cell r="C5092">
            <v>16</v>
          </cell>
          <cell r="D5092">
            <v>1</v>
          </cell>
          <cell r="E5092" t="str">
            <v>KS</v>
          </cell>
          <cell r="F5092">
            <v>16</v>
          </cell>
        </row>
        <row r="5093">
          <cell r="A5093">
            <v>6158544</v>
          </cell>
          <cell r="B5093" t="str">
            <v>Víko dílu T a křížení...HT 40040</v>
          </cell>
          <cell r="C5093">
            <v>17</v>
          </cell>
          <cell r="D5093">
            <v>1</v>
          </cell>
          <cell r="E5093" t="str">
            <v>KS</v>
          </cell>
          <cell r="F5093">
            <v>17</v>
          </cell>
        </row>
        <row r="5094">
          <cell r="A5094">
            <v>6158552</v>
          </cell>
          <cell r="B5094" t="str">
            <v>Kryt dílu T...HT 30045</v>
          </cell>
          <cell r="C5094">
            <v>23</v>
          </cell>
          <cell r="D5094">
            <v>1</v>
          </cell>
          <cell r="E5094" t="str">
            <v>KS</v>
          </cell>
          <cell r="F5094">
            <v>23</v>
          </cell>
        </row>
        <row r="5095">
          <cell r="A5095">
            <v>6158587</v>
          </cell>
          <cell r="B5095" t="str">
            <v>Kryt plochého rohu...HF 20020</v>
          </cell>
          <cell r="C5095">
            <v>10</v>
          </cell>
          <cell r="D5095">
            <v>1</v>
          </cell>
          <cell r="E5095" t="str">
            <v>KS</v>
          </cell>
          <cell r="F5095">
            <v>10</v>
          </cell>
        </row>
        <row r="5096">
          <cell r="A5096">
            <v>6158595</v>
          </cell>
          <cell r="B5096" t="str">
            <v>Kryt plochého rohu...HF 15030</v>
          </cell>
          <cell r="C5096">
            <v>10</v>
          </cell>
          <cell r="D5096">
            <v>1</v>
          </cell>
          <cell r="E5096" t="str">
            <v>KS</v>
          </cell>
          <cell r="F5096">
            <v>10</v>
          </cell>
        </row>
        <row r="5097">
          <cell r="A5097">
            <v>6158609</v>
          </cell>
          <cell r="B5097" t="str">
            <v>Kryt plochého rohu...HF 15040</v>
          </cell>
          <cell r="C5097">
            <v>13</v>
          </cell>
          <cell r="D5097">
            <v>1</v>
          </cell>
          <cell r="E5097" t="str">
            <v>KS</v>
          </cell>
          <cell r="F5097">
            <v>13</v>
          </cell>
        </row>
        <row r="5098">
          <cell r="A5098">
            <v>6158617</v>
          </cell>
          <cell r="B5098" t="str">
            <v>Kryt plochého rohu...HF 25025</v>
          </cell>
          <cell r="C5098">
            <v>13</v>
          </cell>
          <cell r="D5098">
            <v>1</v>
          </cell>
          <cell r="E5098" t="str">
            <v>KS</v>
          </cell>
          <cell r="F5098">
            <v>13</v>
          </cell>
        </row>
        <row r="5099">
          <cell r="A5099">
            <v>6158625</v>
          </cell>
          <cell r="B5099" t="str">
            <v>Kryt plochého rohu...HF 25040</v>
          </cell>
          <cell r="C5099">
            <v>15</v>
          </cell>
          <cell r="D5099">
            <v>1</v>
          </cell>
          <cell r="E5099" t="str">
            <v>KS</v>
          </cell>
          <cell r="F5099">
            <v>15</v>
          </cell>
        </row>
        <row r="5100">
          <cell r="A5100">
            <v>6158641</v>
          </cell>
          <cell r="B5100" t="str">
            <v>Kryt plochého rohu...HF 30030</v>
          </cell>
          <cell r="C5100">
            <v>15</v>
          </cell>
          <cell r="D5100">
            <v>1</v>
          </cell>
          <cell r="E5100" t="str">
            <v>KS</v>
          </cell>
          <cell r="F5100">
            <v>15</v>
          </cell>
        </row>
        <row r="5101">
          <cell r="A5101">
            <v>6158668</v>
          </cell>
          <cell r="B5101" t="str">
            <v>Kryt plochého rohu...HF 40040</v>
          </cell>
          <cell r="C5101">
            <v>21</v>
          </cell>
          <cell r="D5101">
            <v>1</v>
          </cell>
          <cell r="E5101" t="str">
            <v>KS</v>
          </cell>
          <cell r="F5101">
            <v>21</v>
          </cell>
        </row>
        <row r="5102">
          <cell r="A5102">
            <v>6158676</v>
          </cell>
          <cell r="B5102" t="str">
            <v>Kryt plochého rohu...HF 30045</v>
          </cell>
          <cell r="C5102">
            <v>17</v>
          </cell>
          <cell r="D5102">
            <v>1</v>
          </cell>
          <cell r="E5102" t="str">
            <v>KS</v>
          </cell>
          <cell r="F5102">
            <v>17</v>
          </cell>
        </row>
        <row r="5103">
          <cell r="A5103">
            <v>6158692</v>
          </cell>
          <cell r="B5103" t="str">
            <v>Koncový díl...HE 15015</v>
          </cell>
          <cell r="C5103">
            <v>6</v>
          </cell>
          <cell r="D5103">
            <v>1</v>
          </cell>
          <cell r="E5103" t="str">
            <v>KS</v>
          </cell>
          <cell r="F5103">
            <v>6</v>
          </cell>
        </row>
        <row r="5104">
          <cell r="A5104">
            <v>6158706</v>
          </cell>
          <cell r="B5104" t="str">
            <v>Koncový díl...HE 20020</v>
          </cell>
          <cell r="C5104">
            <v>7</v>
          </cell>
          <cell r="D5104">
            <v>1</v>
          </cell>
          <cell r="E5104" t="str">
            <v>KS</v>
          </cell>
          <cell r="F5104">
            <v>7</v>
          </cell>
        </row>
        <row r="5105">
          <cell r="A5105">
            <v>6158714</v>
          </cell>
          <cell r="B5105" t="str">
            <v>Koncový díl...HE 15030</v>
          </cell>
          <cell r="C5105">
            <v>7</v>
          </cell>
          <cell r="D5105">
            <v>1</v>
          </cell>
          <cell r="E5105" t="str">
            <v>KS</v>
          </cell>
          <cell r="F5105">
            <v>7</v>
          </cell>
        </row>
        <row r="5106">
          <cell r="A5106">
            <v>6158722</v>
          </cell>
          <cell r="B5106" t="str">
            <v>Koncový díl...HE 15040</v>
          </cell>
          <cell r="C5106">
            <v>7</v>
          </cell>
          <cell r="D5106">
            <v>1</v>
          </cell>
          <cell r="E5106" t="str">
            <v>KS</v>
          </cell>
          <cell r="F5106">
            <v>7</v>
          </cell>
        </row>
        <row r="5107">
          <cell r="A5107">
            <v>6158730</v>
          </cell>
          <cell r="B5107" t="str">
            <v>Koncový díl...HE 25025</v>
          </cell>
          <cell r="C5107">
            <v>8</v>
          </cell>
          <cell r="D5107">
            <v>1</v>
          </cell>
          <cell r="E5107" t="str">
            <v>KS</v>
          </cell>
          <cell r="F5107">
            <v>8</v>
          </cell>
        </row>
        <row r="5108">
          <cell r="A5108">
            <v>6158749</v>
          </cell>
          <cell r="B5108" t="str">
            <v>Koncový díl...HE 25040</v>
          </cell>
          <cell r="C5108">
            <v>8</v>
          </cell>
          <cell r="D5108">
            <v>1</v>
          </cell>
          <cell r="E5108" t="str">
            <v>KS</v>
          </cell>
          <cell r="F5108">
            <v>8</v>
          </cell>
        </row>
        <row r="5109">
          <cell r="A5109">
            <v>6158765</v>
          </cell>
          <cell r="B5109" t="str">
            <v>Koncový díl...HE 30030</v>
          </cell>
          <cell r="C5109">
            <v>8</v>
          </cell>
          <cell r="D5109">
            <v>1</v>
          </cell>
          <cell r="E5109" t="str">
            <v>KS</v>
          </cell>
          <cell r="F5109">
            <v>8</v>
          </cell>
        </row>
        <row r="5110">
          <cell r="A5110">
            <v>6158773</v>
          </cell>
          <cell r="B5110" t="str">
            <v>Koncový díl...HE 40040</v>
          </cell>
          <cell r="C5110">
            <v>9</v>
          </cell>
          <cell r="D5110">
            <v>1</v>
          </cell>
          <cell r="E5110" t="str">
            <v>KS</v>
          </cell>
          <cell r="F5110">
            <v>9</v>
          </cell>
        </row>
        <row r="5111">
          <cell r="A5111">
            <v>6158781</v>
          </cell>
          <cell r="B5111" t="str">
            <v>Koncový díl...HE 20035</v>
          </cell>
          <cell r="C5111">
            <v>6</v>
          </cell>
          <cell r="D5111">
            <v>1</v>
          </cell>
          <cell r="E5111" t="str">
            <v>KS</v>
          </cell>
          <cell r="F5111">
            <v>6</v>
          </cell>
        </row>
        <row r="5112">
          <cell r="A5112">
            <v>6158803</v>
          </cell>
          <cell r="B5112" t="str">
            <v>Koncový díl...HE 30045</v>
          </cell>
          <cell r="C5112">
            <v>9</v>
          </cell>
          <cell r="D5112">
            <v>1</v>
          </cell>
          <cell r="E5112" t="str">
            <v>KS</v>
          </cell>
          <cell r="F5112">
            <v>9</v>
          </cell>
        </row>
        <row r="5113">
          <cell r="A5113">
            <v>6158838</v>
          </cell>
          <cell r="B5113" t="str">
            <v>Kryt spoje...HS 15030</v>
          </cell>
          <cell r="C5113">
            <v>6</v>
          </cell>
          <cell r="D5113">
            <v>1</v>
          </cell>
          <cell r="E5113" t="str">
            <v>KS</v>
          </cell>
          <cell r="F5113">
            <v>6</v>
          </cell>
        </row>
        <row r="5114">
          <cell r="A5114">
            <v>6158846</v>
          </cell>
          <cell r="B5114" t="str">
            <v>Kryt spoje...HS 15040</v>
          </cell>
          <cell r="C5114">
            <v>5</v>
          </cell>
          <cell r="D5114">
            <v>1</v>
          </cell>
          <cell r="E5114" t="str">
            <v>KS</v>
          </cell>
          <cell r="F5114">
            <v>5</v>
          </cell>
        </row>
        <row r="5115">
          <cell r="A5115">
            <v>6158889</v>
          </cell>
          <cell r="B5115" t="str">
            <v>Kryt spoje...HS 25040</v>
          </cell>
          <cell r="C5115">
            <v>6</v>
          </cell>
          <cell r="D5115">
            <v>1</v>
          </cell>
          <cell r="E5115" t="str">
            <v>KS</v>
          </cell>
          <cell r="F5115">
            <v>6</v>
          </cell>
        </row>
        <row r="5116">
          <cell r="A5116">
            <v>6159370</v>
          </cell>
          <cell r="B5116" t="str">
            <v>Vrchní díl...D2-2/110</v>
          </cell>
          <cell r="C5116">
            <v>46</v>
          </cell>
          <cell r="D5116">
            <v>1</v>
          </cell>
          <cell r="E5116" t="str">
            <v>KS</v>
          </cell>
          <cell r="F5116">
            <v>46</v>
          </cell>
        </row>
        <row r="5117">
          <cell r="A5117">
            <v>6160018</v>
          </cell>
          <cell r="B5117" t="str">
            <v>Kryt vnitřního rohu...HI 20020</v>
          </cell>
          <cell r="C5117">
            <v>10</v>
          </cell>
          <cell r="D5117">
            <v>1</v>
          </cell>
          <cell r="E5117" t="str">
            <v>KS</v>
          </cell>
          <cell r="F5117">
            <v>10</v>
          </cell>
        </row>
        <row r="5118">
          <cell r="A5118">
            <v>6160026</v>
          </cell>
          <cell r="B5118" t="str">
            <v>Kryt vnitřního rohu...HI 15030</v>
          </cell>
          <cell r="C5118">
            <v>11</v>
          </cell>
          <cell r="D5118">
            <v>1</v>
          </cell>
          <cell r="E5118" t="str">
            <v>KS</v>
          </cell>
          <cell r="F5118">
            <v>11</v>
          </cell>
        </row>
        <row r="5119">
          <cell r="A5119">
            <v>6160034</v>
          </cell>
          <cell r="B5119" t="str">
            <v>Kryt vnitřního rohu...HI 15040</v>
          </cell>
          <cell r="C5119">
            <v>13</v>
          </cell>
          <cell r="D5119">
            <v>1</v>
          </cell>
          <cell r="E5119" t="str">
            <v>KS</v>
          </cell>
          <cell r="F5119">
            <v>13</v>
          </cell>
        </row>
        <row r="5120">
          <cell r="A5120">
            <v>6160042</v>
          </cell>
          <cell r="B5120" t="str">
            <v>Kryt vnitřního rohu...HI 25025</v>
          </cell>
          <cell r="C5120">
            <v>13</v>
          </cell>
          <cell r="D5120">
            <v>1</v>
          </cell>
          <cell r="E5120" t="str">
            <v>KS</v>
          </cell>
          <cell r="F5120">
            <v>13</v>
          </cell>
        </row>
        <row r="5121">
          <cell r="A5121">
            <v>6160050</v>
          </cell>
          <cell r="B5121" t="str">
            <v>Kryt vnitřního rohu...HI 25040</v>
          </cell>
          <cell r="C5121">
            <v>14</v>
          </cell>
          <cell r="D5121">
            <v>1</v>
          </cell>
          <cell r="E5121" t="str">
            <v>KS</v>
          </cell>
          <cell r="F5121">
            <v>14</v>
          </cell>
        </row>
        <row r="5122">
          <cell r="A5122">
            <v>6160077</v>
          </cell>
          <cell r="B5122" t="str">
            <v>Kryt vnitřního rohu...HI 30030</v>
          </cell>
          <cell r="C5122">
            <v>13</v>
          </cell>
          <cell r="D5122">
            <v>1</v>
          </cell>
          <cell r="E5122" t="str">
            <v>KS</v>
          </cell>
          <cell r="F5122">
            <v>13</v>
          </cell>
        </row>
        <row r="5123">
          <cell r="A5123">
            <v>6160085</v>
          </cell>
          <cell r="B5123" t="str">
            <v>Kryt vnitřního rohu...HI 30045</v>
          </cell>
          <cell r="C5123">
            <v>14</v>
          </cell>
          <cell r="D5123">
            <v>1</v>
          </cell>
          <cell r="E5123" t="str">
            <v>KS</v>
          </cell>
          <cell r="F5123">
            <v>14</v>
          </cell>
        </row>
        <row r="5124">
          <cell r="A5124">
            <v>6160093</v>
          </cell>
          <cell r="B5124" t="str">
            <v>Kryt vnitřního rohu...HI 40040</v>
          </cell>
          <cell r="C5124">
            <v>16</v>
          </cell>
          <cell r="D5124">
            <v>1</v>
          </cell>
          <cell r="E5124" t="str">
            <v>KS</v>
          </cell>
          <cell r="F5124">
            <v>16</v>
          </cell>
        </row>
        <row r="5125">
          <cell r="A5125">
            <v>6160107</v>
          </cell>
          <cell r="B5125" t="str">
            <v>Kryt vnitřního rohu...HI 40060</v>
          </cell>
          <cell r="C5125">
            <v>75</v>
          </cell>
          <cell r="D5125">
            <v>1</v>
          </cell>
          <cell r="E5125" t="str">
            <v>KS</v>
          </cell>
          <cell r="F5125">
            <v>75</v>
          </cell>
        </row>
        <row r="5126">
          <cell r="A5126">
            <v>6160115</v>
          </cell>
          <cell r="B5126" t="str">
            <v>Kryt vnitřního rohu...HI 40090</v>
          </cell>
          <cell r="C5126">
            <v>79</v>
          </cell>
          <cell r="D5126">
            <v>1</v>
          </cell>
          <cell r="E5126" t="str">
            <v>KS</v>
          </cell>
          <cell r="F5126">
            <v>79</v>
          </cell>
        </row>
        <row r="5127">
          <cell r="A5127">
            <v>6160123</v>
          </cell>
          <cell r="B5127" t="str">
            <v>Kryt vnitřního rohu...HI 40110</v>
          </cell>
          <cell r="C5127">
            <v>129</v>
          </cell>
          <cell r="D5127">
            <v>1</v>
          </cell>
          <cell r="E5127" t="str">
            <v>KS</v>
          </cell>
          <cell r="F5127">
            <v>129</v>
          </cell>
        </row>
        <row r="5128">
          <cell r="A5128">
            <v>6160301</v>
          </cell>
          <cell r="B5128" t="str">
            <v>Kryt vnitřního rohu...HI 60060</v>
          </cell>
          <cell r="C5128">
            <v>68</v>
          </cell>
          <cell r="D5128">
            <v>1</v>
          </cell>
          <cell r="E5128" t="str">
            <v>KS</v>
          </cell>
          <cell r="F5128">
            <v>68</v>
          </cell>
        </row>
        <row r="5129">
          <cell r="A5129">
            <v>6160328</v>
          </cell>
          <cell r="B5129" t="str">
            <v>Kryt vnitřního rohu...HI 60090</v>
          </cell>
          <cell r="C5129">
            <v>75</v>
          </cell>
          <cell r="D5129">
            <v>1</v>
          </cell>
          <cell r="E5129" t="str">
            <v>KS</v>
          </cell>
          <cell r="F5129">
            <v>75</v>
          </cell>
        </row>
        <row r="5130">
          <cell r="A5130">
            <v>6160336</v>
          </cell>
          <cell r="B5130" t="str">
            <v>Kryt vnitřního rohu...HI 60110</v>
          </cell>
          <cell r="C5130">
            <v>110</v>
          </cell>
          <cell r="D5130">
            <v>1</v>
          </cell>
          <cell r="E5130" t="str">
            <v>KS</v>
          </cell>
          <cell r="F5130">
            <v>110</v>
          </cell>
        </row>
        <row r="5131">
          <cell r="A5131">
            <v>6160344</v>
          </cell>
          <cell r="B5131" t="str">
            <v>Kryt vnitřního rohu...HI 60130</v>
          </cell>
          <cell r="C5131">
            <v>122</v>
          </cell>
          <cell r="D5131">
            <v>1</v>
          </cell>
          <cell r="E5131" t="str">
            <v>KS</v>
          </cell>
          <cell r="F5131">
            <v>122</v>
          </cell>
        </row>
        <row r="5132">
          <cell r="A5132">
            <v>6160352</v>
          </cell>
          <cell r="B5132" t="str">
            <v>Kryt vnitřního rohu...HI 60170</v>
          </cell>
          <cell r="C5132">
            <v>128</v>
          </cell>
          <cell r="D5132">
            <v>1</v>
          </cell>
          <cell r="E5132" t="str">
            <v>KS</v>
          </cell>
          <cell r="F5132">
            <v>128</v>
          </cell>
        </row>
        <row r="5133">
          <cell r="A5133">
            <v>6160360</v>
          </cell>
          <cell r="B5133" t="str">
            <v>Kryt vnitřního rohu...HI 60210</v>
          </cell>
          <cell r="C5133">
            <v>135</v>
          </cell>
          <cell r="D5133">
            <v>1</v>
          </cell>
          <cell r="E5133" t="str">
            <v>KS</v>
          </cell>
          <cell r="F5133">
            <v>135</v>
          </cell>
        </row>
        <row r="5134">
          <cell r="A5134">
            <v>6160379</v>
          </cell>
          <cell r="B5134" t="str">
            <v>Kryt vnitřního rohu...HI 60150</v>
          </cell>
          <cell r="C5134">
            <v>117</v>
          </cell>
          <cell r="D5134">
            <v>1</v>
          </cell>
          <cell r="E5134" t="str">
            <v>KS</v>
          </cell>
          <cell r="F5134">
            <v>117</v>
          </cell>
        </row>
        <row r="5135">
          <cell r="A5135">
            <v>6160395</v>
          </cell>
          <cell r="B5135" t="str">
            <v>Kryt vnitřního rohu...HI 60230</v>
          </cell>
          <cell r="C5135">
            <v>150</v>
          </cell>
          <cell r="D5135">
            <v>1</v>
          </cell>
          <cell r="E5135" t="str">
            <v>KS</v>
          </cell>
          <cell r="F5135">
            <v>150</v>
          </cell>
        </row>
        <row r="5136">
          <cell r="A5136">
            <v>6160484</v>
          </cell>
          <cell r="B5136" t="str">
            <v>Kryt vnitřního rohu...HI 80170</v>
          </cell>
          <cell r="C5136">
            <v>411</v>
          </cell>
          <cell r="D5136">
            <v>1</v>
          </cell>
          <cell r="E5136" t="str">
            <v>KS</v>
          </cell>
          <cell r="F5136">
            <v>411</v>
          </cell>
        </row>
        <row r="5137">
          <cell r="A5137">
            <v>6160492</v>
          </cell>
          <cell r="B5137" t="str">
            <v>Kryt vnitřního rohu...HI 80210</v>
          </cell>
          <cell r="C5137">
            <v>445</v>
          </cell>
          <cell r="D5137">
            <v>1</v>
          </cell>
          <cell r="E5137" t="str">
            <v>KS</v>
          </cell>
          <cell r="F5137">
            <v>445</v>
          </cell>
        </row>
        <row r="5138">
          <cell r="A5138">
            <v>6160522</v>
          </cell>
          <cell r="B5138" t="str">
            <v>Kryt vnitřního rohu...HI 100130</v>
          </cell>
          <cell r="C5138">
            <v>515</v>
          </cell>
          <cell r="D5138">
            <v>1</v>
          </cell>
          <cell r="E5138" t="str">
            <v>KS</v>
          </cell>
          <cell r="F5138">
            <v>515</v>
          </cell>
        </row>
        <row r="5139">
          <cell r="A5139">
            <v>6160549</v>
          </cell>
          <cell r="B5139" t="str">
            <v>Kryt vnitřního rohu...HI 100230</v>
          </cell>
          <cell r="C5139">
            <v>454</v>
          </cell>
          <cell r="D5139">
            <v>1</v>
          </cell>
          <cell r="E5139" t="str">
            <v>KS</v>
          </cell>
          <cell r="F5139">
            <v>454</v>
          </cell>
        </row>
        <row r="5140">
          <cell r="A5140">
            <v>6160603</v>
          </cell>
          <cell r="B5140" t="str">
            <v>Kryt vnějšího rohu...HA 20020</v>
          </cell>
          <cell r="C5140">
            <v>10</v>
          </cell>
          <cell r="D5140">
            <v>1</v>
          </cell>
          <cell r="E5140" t="str">
            <v>KS</v>
          </cell>
          <cell r="F5140">
            <v>10</v>
          </cell>
        </row>
        <row r="5141">
          <cell r="A5141">
            <v>6160611</v>
          </cell>
          <cell r="B5141" t="str">
            <v>Kryt vnějšího rohu...HA 15030</v>
          </cell>
          <cell r="C5141">
            <v>10</v>
          </cell>
          <cell r="D5141">
            <v>1</v>
          </cell>
          <cell r="E5141" t="str">
            <v>KS</v>
          </cell>
          <cell r="F5141">
            <v>10</v>
          </cell>
        </row>
        <row r="5142">
          <cell r="A5142">
            <v>6160638</v>
          </cell>
          <cell r="B5142" t="str">
            <v>Kryt vnějšího rohu...HA 15040</v>
          </cell>
          <cell r="C5142">
            <v>13</v>
          </cell>
          <cell r="D5142">
            <v>1</v>
          </cell>
          <cell r="E5142" t="str">
            <v>KS</v>
          </cell>
          <cell r="F5142">
            <v>13</v>
          </cell>
        </row>
        <row r="5143">
          <cell r="A5143">
            <v>6160646</v>
          </cell>
          <cell r="B5143" t="str">
            <v>Kryt vnějšího rohu...HA 25025</v>
          </cell>
          <cell r="C5143">
            <v>13</v>
          </cell>
          <cell r="D5143">
            <v>1</v>
          </cell>
          <cell r="E5143" t="str">
            <v>KS</v>
          </cell>
          <cell r="F5143">
            <v>13</v>
          </cell>
        </row>
        <row r="5144">
          <cell r="A5144">
            <v>6160654</v>
          </cell>
          <cell r="B5144" t="str">
            <v>Kryt vnějšího rohu...HA 25040</v>
          </cell>
          <cell r="C5144">
            <v>15</v>
          </cell>
          <cell r="D5144">
            <v>1</v>
          </cell>
          <cell r="E5144" t="str">
            <v>KS</v>
          </cell>
          <cell r="F5144">
            <v>15</v>
          </cell>
        </row>
        <row r="5145">
          <cell r="A5145">
            <v>6160670</v>
          </cell>
          <cell r="B5145" t="str">
            <v>Kryt vnějšího rohu...HA 30030</v>
          </cell>
          <cell r="C5145">
            <v>15</v>
          </cell>
          <cell r="D5145">
            <v>1</v>
          </cell>
          <cell r="E5145" t="str">
            <v>KS</v>
          </cell>
          <cell r="F5145">
            <v>15</v>
          </cell>
        </row>
        <row r="5146">
          <cell r="A5146">
            <v>6160689</v>
          </cell>
          <cell r="B5146" t="str">
            <v>Kryt vnějšího rohu...HA 30045</v>
          </cell>
          <cell r="C5146">
            <v>15</v>
          </cell>
          <cell r="D5146">
            <v>1</v>
          </cell>
          <cell r="E5146" t="str">
            <v>KS</v>
          </cell>
          <cell r="F5146">
            <v>15</v>
          </cell>
        </row>
        <row r="5147">
          <cell r="A5147">
            <v>6160697</v>
          </cell>
          <cell r="B5147" t="str">
            <v>Kryt vnějšího rohu...HA 40040</v>
          </cell>
          <cell r="C5147">
            <v>16</v>
          </cell>
          <cell r="D5147">
            <v>1</v>
          </cell>
          <cell r="E5147" t="str">
            <v>KS</v>
          </cell>
          <cell r="F5147">
            <v>16</v>
          </cell>
        </row>
        <row r="5148">
          <cell r="A5148">
            <v>6160700</v>
          </cell>
          <cell r="B5148" t="str">
            <v>Kryt vnějšího rohu...HA 40060</v>
          </cell>
          <cell r="C5148">
            <v>65</v>
          </cell>
          <cell r="D5148">
            <v>1</v>
          </cell>
          <cell r="E5148" t="str">
            <v>KS</v>
          </cell>
          <cell r="F5148">
            <v>65</v>
          </cell>
        </row>
        <row r="5149">
          <cell r="A5149">
            <v>6160719</v>
          </cell>
          <cell r="B5149" t="str">
            <v>Kryt vnějšího rohu...HA 40090</v>
          </cell>
          <cell r="C5149">
            <v>65</v>
          </cell>
          <cell r="D5149">
            <v>1</v>
          </cell>
          <cell r="E5149" t="str">
            <v>KS</v>
          </cell>
          <cell r="F5149">
            <v>65</v>
          </cell>
        </row>
        <row r="5150">
          <cell r="A5150">
            <v>6160727</v>
          </cell>
          <cell r="B5150" t="str">
            <v>Kryt vnějšího rohu...HA 40110</v>
          </cell>
          <cell r="C5150">
            <v>127</v>
          </cell>
          <cell r="D5150">
            <v>1</v>
          </cell>
          <cell r="E5150" t="str">
            <v>KS</v>
          </cell>
          <cell r="F5150">
            <v>127</v>
          </cell>
        </row>
        <row r="5151">
          <cell r="A5151">
            <v>6160905</v>
          </cell>
          <cell r="B5151" t="str">
            <v>Kryt vnějšího rohu...HA 60060</v>
          </cell>
          <cell r="C5151">
            <v>54</v>
          </cell>
          <cell r="D5151">
            <v>1</v>
          </cell>
          <cell r="E5151" t="str">
            <v>KS</v>
          </cell>
          <cell r="F5151">
            <v>54</v>
          </cell>
        </row>
        <row r="5152">
          <cell r="A5152">
            <v>6160913</v>
          </cell>
          <cell r="B5152" t="str">
            <v>Kryt vnějšího rohu...HA 60090</v>
          </cell>
          <cell r="C5152">
            <v>59</v>
          </cell>
          <cell r="D5152">
            <v>1</v>
          </cell>
          <cell r="E5152" t="str">
            <v>KS</v>
          </cell>
          <cell r="F5152">
            <v>59</v>
          </cell>
        </row>
        <row r="5153">
          <cell r="A5153">
            <v>6160921</v>
          </cell>
          <cell r="B5153" t="str">
            <v>Kryt vnějšího rohu...HA 60110</v>
          </cell>
          <cell r="C5153">
            <v>118</v>
          </cell>
          <cell r="D5153">
            <v>1</v>
          </cell>
          <cell r="E5153" t="str">
            <v>KS</v>
          </cell>
          <cell r="F5153">
            <v>118</v>
          </cell>
        </row>
        <row r="5154">
          <cell r="A5154">
            <v>6160948</v>
          </cell>
          <cell r="B5154" t="str">
            <v>Kryt vnějšího rohu...HA 60130</v>
          </cell>
          <cell r="C5154">
            <v>121</v>
          </cell>
          <cell r="D5154">
            <v>1</v>
          </cell>
          <cell r="E5154" t="str">
            <v>KS</v>
          </cell>
          <cell r="F5154">
            <v>121</v>
          </cell>
        </row>
        <row r="5155">
          <cell r="A5155">
            <v>6160956</v>
          </cell>
          <cell r="B5155" t="str">
            <v>Kryt vnějšího rohu...HA 60170</v>
          </cell>
          <cell r="C5155">
            <v>131</v>
          </cell>
          <cell r="D5155">
            <v>1</v>
          </cell>
          <cell r="E5155" t="str">
            <v>KS</v>
          </cell>
          <cell r="F5155">
            <v>131</v>
          </cell>
        </row>
        <row r="5156">
          <cell r="A5156">
            <v>6160964</v>
          </cell>
          <cell r="B5156" t="str">
            <v>Kryt vnějšího rohu...HA 60210</v>
          </cell>
          <cell r="C5156">
            <v>140</v>
          </cell>
          <cell r="D5156">
            <v>1</v>
          </cell>
          <cell r="E5156" t="str">
            <v>KS</v>
          </cell>
          <cell r="F5156">
            <v>140</v>
          </cell>
        </row>
        <row r="5157">
          <cell r="A5157">
            <v>6160972</v>
          </cell>
          <cell r="B5157" t="str">
            <v>Kryt vnějšího rohu...HA 60150</v>
          </cell>
          <cell r="C5157">
            <v>128</v>
          </cell>
          <cell r="D5157">
            <v>1</v>
          </cell>
          <cell r="E5157" t="str">
            <v>KS</v>
          </cell>
          <cell r="F5157">
            <v>128</v>
          </cell>
        </row>
        <row r="5158">
          <cell r="A5158">
            <v>6160980</v>
          </cell>
          <cell r="B5158" t="str">
            <v>Kryt vnějšího rohu...HA 60230</v>
          </cell>
          <cell r="C5158">
            <v>151</v>
          </cell>
          <cell r="D5158">
            <v>1</v>
          </cell>
          <cell r="E5158" t="str">
            <v>KS</v>
          </cell>
          <cell r="F5158">
            <v>151</v>
          </cell>
        </row>
        <row r="5159">
          <cell r="A5159">
            <v>6161103</v>
          </cell>
          <cell r="B5159" t="str">
            <v>Kryt vnějšího rohu...HA 80170</v>
          </cell>
          <cell r="C5159">
            <v>597</v>
          </cell>
          <cell r="D5159">
            <v>1</v>
          </cell>
          <cell r="E5159" t="str">
            <v>KS</v>
          </cell>
          <cell r="F5159">
            <v>597</v>
          </cell>
        </row>
        <row r="5160">
          <cell r="A5160">
            <v>6161111</v>
          </cell>
          <cell r="B5160" t="str">
            <v>Kryt vnějšího rohu...HA 80210</v>
          </cell>
          <cell r="C5160">
            <v>611</v>
          </cell>
          <cell r="D5160">
            <v>1</v>
          </cell>
          <cell r="E5160" t="str">
            <v>KS</v>
          </cell>
          <cell r="F5160">
            <v>611</v>
          </cell>
        </row>
        <row r="5161">
          <cell r="A5161">
            <v>6161154</v>
          </cell>
          <cell r="B5161" t="str">
            <v>Kryt vnějšího rohu...HA 100130</v>
          </cell>
          <cell r="C5161">
            <v>456</v>
          </cell>
          <cell r="D5161">
            <v>1</v>
          </cell>
          <cell r="E5161" t="str">
            <v>KS</v>
          </cell>
          <cell r="F5161">
            <v>456</v>
          </cell>
        </row>
        <row r="5162">
          <cell r="A5162">
            <v>6161170</v>
          </cell>
          <cell r="B5162" t="str">
            <v>Kryt vnějšího rohu...HA 100230</v>
          </cell>
          <cell r="C5162">
            <v>480</v>
          </cell>
          <cell r="D5162">
            <v>1</v>
          </cell>
          <cell r="E5162" t="str">
            <v>KS</v>
          </cell>
          <cell r="F5162">
            <v>480</v>
          </cell>
        </row>
        <row r="5163">
          <cell r="A5163">
            <v>6161200</v>
          </cell>
          <cell r="B5163" t="str">
            <v>Kryt plochého rohu...HF 20020</v>
          </cell>
          <cell r="C5163">
            <v>10</v>
          </cell>
          <cell r="D5163">
            <v>1</v>
          </cell>
          <cell r="E5163" t="str">
            <v>KS</v>
          </cell>
          <cell r="F5163">
            <v>10</v>
          </cell>
        </row>
        <row r="5164">
          <cell r="A5164">
            <v>6161219</v>
          </cell>
          <cell r="B5164" t="str">
            <v>Kryt plochého rohu...HF 15030</v>
          </cell>
          <cell r="C5164">
            <v>10</v>
          </cell>
          <cell r="D5164">
            <v>1</v>
          </cell>
          <cell r="E5164" t="str">
            <v>KS</v>
          </cell>
          <cell r="F5164">
            <v>10</v>
          </cell>
        </row>
        <row r="5165">
          <cell r="A5165">
            <v>6161227</v>
          </cell>
          <cell r="B5165" t="str">
            <v>Kryt plochého rohu...HF 15040</v>
          </cell>
          <cell r="C5165">
            <v>13</v>
          </cell>
          <cell r="D5165">
            <v>1</v>
          </cell>
          <cell r="E5165" t="str">
            <v>KS</v>
          </cell>
          <cell r="F5165">
            <v>13</v>
          </cell>
        </row>
        <row r="5166">
          <cell r="A5166">
            <v>6161235</v>
          </cell>
          <cell r="B5166" t="str">
            <v>Kryt plochého rohu...HF 25025</v>
          </cell>
          <cell r="C5166">
            <v>13</v>
          </cell>
          <cell r="D5166">
            <v>1</v>
          </cell>
          <cell r="E5166" t="str">
            <v>KS</v>
          </cell>
          <cell r="F5166">
            <v>13</v>
          </cell>
        </row>
        <row r="5167">
          <cell r="A5167">
            <v>6161243</v>
          </cell>
          <cell r="B5167" t="str">
            <v>Kryt plochého rohu...HF 25040</v>
          </cell>
          <cell r="C5167">
            <v>15</v>
          </cell>
          <cell r="D5167">
            <v>1</v>
          </cell>
          <cell r="E5167" t="str">
            <v>KS</v>
          </cell>
          <cell r="F5167">
            <v>15</v>
          </cell>
        </row>
        <row r="5168">
          <cell r="A5168">
            <v>6161278</v>
          </cell>
          <cell r="B5168" t="str">
            <v>Kryt plochého rohu...HF 30030</v>
          </cell>
          <cell r="C5168">
            <v>19</v>
          </cell>
          <cell r="D5168">
            <v>1</v>
          </cell>
          <cell r="E5168" t="str">
            <v>KS</v>
          </cell>
          <cell r="F5168">
            <v>19</v>
          </cell>
        </row>
        <row r="5169">
          <cell r="A5169">
            <v>6161286</v>
          </cell>
          <cell r="B5169" t="str">
            <v>Kryt plochého rohu...HF 30045</v>
          </cell>
          <cell r="C5169">
            <v>17</v>
          </cell>
          <cell r="D5169">
            <v>1</v>
          </cell>
          <cell r="E5169" t="str">
            <v>KS</v>
          </cell>
          <cell r="F5169">
            <v>17</v>
          </cell>
        </row>
        <row r="5170">
          <cell r="A5170">
            <v>6161294</v>
          </cell>
          <cell r="B5170" t="str">
            <v>Kryt plochého rohu...HF 40040</v>
          </cell>
          <cell r="C5170">
            <v>21</v>
          </cell>
          <cell r="D5170">
            <v>1</v>
          </cell>
          <cell r="E5170" t="str">
            <v>KS</v>
          </cell>
          <cell r="F5170">
            <v>21</v>
          </cell>
        </row>
        <row r="5171">
          <cell r="A5171">
            <v>6161308</v>
          </cell>
          <cell r="B5171" t="str">
            <v>Kryt plochého rohu...HF 40060</v>
          </cell>
          <cell r="C5171">
            <v>88</v>
          </cell>
          <cell r="D5171">
            <v>1</v>
          </cell>
          <cell r="E5171" t="str">
            <v>KS</v>
          </cell>
          <cell r="F5171">
            <v>88</v>
          </cell>
        </row>
        <row r="5172">
          <cell r="A5172">
            <v>6161316</v>
          </cell>
          <cell r="B5172" t="str">
            <v>Kryt plochého rohu...HF 40090</v>
          </cell>
          <cell r="C5172">
            <v>96</v>
          </cell>
          <cell r="D5172">
            <v>1</v>
          </cell>
          <cell r="E5172" t="str">
            <v>KS</v>
          </cell>
          <cell r="F5172">
            <v>96</v>
          </cell>
        </row>
        <row r="5173">
          <cell r="A5173">
            <v>6161324</v>
          </cell>
          <cell r="B5173" t="str">
            <v>Kryt plochého rohu...HF 40110</v>
          </cell>
          <cell r="C5173">
            <v>150</v>
          </cell>
          <cell r="D5173">
            <v>1</v>
          </cell>
          <cell r="E5173" t="str">
            <v>KS</v>
          </cell>
          <cell r="F5173">
            <v>150</v>
          </cell>
        </row>
        <row r="5174">
          <cell r="A5174">
            <v>6161502</v>
          </cell>
          <cell r="B5174" t="str">
            <v>Kryt plochého rohu...HF 60060</v>
          </cell>
          <cell r="C5174">
            <v>78</v>
          </cell>
          <cell r="D5174">
            <v>1</v>
          </cell>
          <cell r="E5174" t="str">
            <v>KS</v>
          </cell>
          <cell r="F5174">
            <v>78</v>
          </cell>
        </row>
        <row r="5175">
          <cell r="A5175">
            <v>6161510</v>
          </cell>
          <cell r="B5175" t="str">
            <v>Kryt plochého rohu...HF 60090</v>
          </cell>
          <cell r="C5175">
            <v>88</v>
          </cell>
          <cell r="D5175">
            <v>1</v>
          </cell>
          <cell r="E5175" t="str">
            <v>KS</v>
          </cell>
          <cell r="F5175">
            <v>88</v>
          </cell>
        </row>
        <row r="5176">
          <cell r="A5176">
            <v>6161529</v>
          </cell>
          <cell r="B5176" t="str">
            <v>Kryt plochého rohu...HF 60110</v>
          </cell>
          <cell r="C5176">
            <v>141</v>
          </cell>
          <cell r="D5176">
            <v>1</v>
          </cell>
          <cell r="E5176" t="str">
            <v>KS</v>
          </cell>
          <cell r="F5176">
            <v>141</v>
          </cell>
        </row>
        <row r="5177">
          <cell r="A5177">
            <v>6161537</v>
          </cell>
          <cell r="B5177" t="str">
            <v>Kryt plochého rohu...HF 60130</v>
          </cell>
          <cell r="C5177">
            <v>150</v>
          </cell>
          <cell r="D5177">
            <v>1</v>
          </cell>
          <cell r="E5177" t="str">
            <v>KS</v>
          </cell>
          <cell r="F5177">
            <v>150</v>
          </cell>
        </row>
        <row r="5178">
          <cell r="A5178">
            <v>6161545</v>
          </cell>
          <cell r="B5178" t="str">
            <v>Kryt plochého rohu...HF 60170</v>
          </cell>
          <cell r="C5178">
            <v>163</v>
          </cell>
          <cell r="D5178">
            <v>1</v>
          </cell>
          <cell r="E5178" t="str">
            <v>KS</v>
          </cell>
          <cell r="F5178">
            <v>163</v>
          </cell>
        </row>
        <row r="5179">
          <cell r="A5179">
            <v>6161553</v>
          </cell>
          <cell r="B5179" t="str">
            <v>Kryt plochého rohu...HF 60210</v>
          </cell>
          <cell r="C5179">
            <v>181</v>
          </cell>
          <cell r="D5179">
            <v>1</v>
          </cell>
          <cell r="E5179" t="str">
            <v>KS</v>
          </cell>
          <cell r="F5179">
            <v>181</v>
          </cell>
        </row>
        <row r="5180">
          <cell r="A5180">
            <v>6161561</v>
          </cell>
          <cell r="B5180" t="str">
            <v>Kryt plochého rohu...HF 60150</v>
          </cell>
          <cell r="C5180">
            <v>153</v>
          </cell>
          <cell r="D5180">
            <v>1</v>
          </cell>
          <cell r="E5180" t="str">
            <v>KS</v>
          </cell>
          <cell r="F5180">
            <v>153</v>
          </cell>
        </row>
        <row r="5181">
          <cell r="A5181">
            <v>6161596</v>
          </cell>
          <cell r="B5181" t="str">
            <v>Kryt plochého rohu...HF 60230</v>
          </cell>
          <cell r="C5181">
            <v>212</v>
          </cell>
          <cell r="D5181">
            <v>1</v>
          </cell>
          <cell r="E5181" t="str">
            <v>KS</v>
          </cell>
          <cell r="F5181">
            <v>212</v>
          </cell>
        </row>
        <row r="5182">
          <cell r="A5182">
            <v>6161707</v>
          </cell>
          <cell r="B5182" t="str">
            <v>Kryt plochého rohu...HF 80170</v>
          </cell>
          <cell r="C5182">
            <v>463</v>
          </cell>
          <cell r="D5182">
            <v>1</v>
          </cell>
          <cell r="E5182" t="str">
            <v>KS</v>
          </cell>
          <cell r="F5182">
            <v>463</v>
          </cell>
        </row>
        <row r="5183">
          <cell r="A5183">
            <v>6161715</v>
          </cell>
          <cell r="B5183" t="str">
            <v>Kryt plochého rohu...HF 80210</v>
          </cell>
          <cell r="C5183">
            <v>447</v>
          </cell>
          <cell r="D5183">
            <v>1</v>
          </cell>
          <cell r="E5183" t="str">
            <v>KS</v>
          </cell>
          <cell r="F5183">
            <v>447</v>
          </cell>
        </row>
        <row r="5184">
          <cell r="A5184">
            <v>6161758</v>
          </cell>
          <cell r="B5184" t="str">
            <v>Kryt plochého rohu...HF 100130</v>
          </cell>
          <cell r="C5184">
            <v>694</v>
          </cell>
          <cell r="D5184">
            <v>1</v>
          </cell>
          <cell r="E5184" t="str">
            <v>KS</v>
          </cell>
          <cell r="F5184">
            <v>694</v>
          </cell>
        </row>
        <row r="5185">
          <cell r="A5185">
            <v>6161774</v>
          </cell>
          <cell r="B5185" t="str">
            <v>Kryt plochého rohu...HF 100230</v>
          </cell>
          <cell r="C5185">
            <v>575</v>
          </cell>
          <cell r="D5185">
            <v>1</v>
          </cell>
          <cell r="E5185" t="str">
            <v>KS</v>
          </cell>
          <cell r="F5185">
            <v>575</v>
          </cell>
        </row>
        <row r="5186">
          <cell r="A5186">
            <v>6161901</v>
          </cell>
          <cell r="B5186" t="str">
            <v>Kryt dílu T...HT 20020</v>
          </cell>
          <cell r="C5186">
            <v>13</v>
          </cell>
          <cell r="D5186">
            <v>1</v>
          </cell>
          <cell r="E5186" t="str">
            <v>KS</v>
          </cell>
          <cell r="F5186">
            <v>13</v>
          </cell>
        </row>
        <row r="5187">
          <cell r="A5187">
            <v>6161928</v>
          </cell>
          <cell r="B5187" t="str">
            <v>Kryt dílu T...HT 15030</v>
          </cell>
          <cell r="C5187">
            <v>17</v>
          </cell>
          <cell r="D5187">
            <v>1</v>
          </cell>
          <cell r="E5187" t="str">
            <v>KS</v>
          </cell>
          <cell r="F5187">
            <v>17</v>
          </cell>
        </row>
        <row r="5188">
          <cell r="A5188">
            <v>6161936</v>
          </cell>
          <cell r="B5188" t="str">
            <v>Kryt dílu T...HT 15040</v>
          </cell>
          <cell r="C5188">
            <v>13</v>
          </cell>
          <cell r="D5188">
            <v>1</v>
          </cell>
          <cell r="E5188" t="str">
            <v>KS</v>
          </cell>
          <cell r="F5188">
            <v>13</v>
          </cell>
        </row>
        <row r="5189">
          <cell r="A5189">
            <v>6161944</v>
          </cell>
          <cell r="B5189" t="str">
            <v>Kryt dílu T...HT 25025</v>
          </cell>
          <cell r="C5189">
            <v>13</v>
          </cell>
          <cell r="D5189">
            <v>1</v>
          </cell>
          <cell r="E5189" t="str">
            <v>KS</v>
          </cell>
          <cell r="F5189">
            <v>13</v>
          </cell>
        </row>
        <row r="5190">
          <cell r="A5190">
            <v>6161952</v>
          </cell>
          <cell r="B5190" t="str">
            <v>Kryt dílu T...HT 25040</v>
          </cell>
          <cell r="C5190">
            <v>14</v>
          </cell>
          <cell r="D5190">
            <v>1</v>
          </cell>
          <cell r="E5190" t="str">
            <v>KS</v>
          </cell>
          <cell r="F5190">
            <v>14</v>
          </cell>
        </row>
        <row r="5191">
          <cell r="A5191">
            <v>6161979</v>
          </cell>
          <cell r="B5191" t="str">
            <v>Kryt dílu T...HT 30030</v>
          </cell>
          <cell r="C5191">
            <v>16</v>
          </cell>
          <cell r="D5191">
            <v>1</v>
          </cell>
          <cell r="E5191" t="str">
            <v>KS</v>
          </cell>
          <cell r="F5191">
            <v>16</v>
          </cell>
        </row>
        <row r="5192">
          <cell r="A5192">
            <v>6161987</v>
          </cell>
          <cell r="B5192" t="str">
            <v>Kryt dílu T...HT 30045</v>
          </cell>
          <cell r="C5192">
            <v>23</v>
          </cell>
          <cell r="D5192">
            <v>1</v>
          </cell>
          <cell r="E5192" t="str">
            <v>KS</v>
          </cell>
          <cell r="F5192">
            <v>23</v>
          </cell>
        </row>
        <row r="5193">
          <cell r="A5193">
            <v>6161995</v>
          </cell>
          <cell r="B5193" t="str">
            <v>Víko dílu T a křížení...HT 40040</v>
          </cell>
          <cell r="C5193">
            <v>17</v>
          </cell>
          <cell r="D5193">
            <v>1</v>
          </cell>
          <cell r="E5193" t="str">
            <v>KS</v>
          </cell>
          <cell r="F5193">
            <v>17</v>
          </cell>
        </row>
        <row r="5194">
          <cell r="A5194">
            <v>6162002</v>
          </cell>
          <cell r="B5194" t="str">
            <v>Víko dílu T a křížení...HK 40060</v>
          </cell>
          <cell r="C5194">
            <v>94</v>
          </cell>
          <cell r="D5194">
            <v>1</v>
          </cell>
          <cell r="E5194" t="str">
            <v>KS</v>
          </cell>
          <cell r="F5194">
            <v>94</v>
          </cell>
        </row>
        <row r="5195">
          <cell r="A5195">
            <v>6162010</v>
          </cell>
          <cell r="B5195" t="str">
            <v>Víko dílu T a křížení...HK 40090</v>
          </cell>
          <cell r="C5195">
            <v>103</v>
          </cell>
          <cell r="D5195">
            <v>1</v>
          </cell>
          <cell r="E5195" t="str">
            <v>KS</v>
          </cell>
          <cell r="F5195">
            <v>103</v>
          </cell>
        </row>
        <row r="5196">
          <cell r="A5196">
            <v>6162029</v>
          </cell>
          <cell r="B5196" t="str">
            <v>Víko dílu T a křížení...HK 40110</v>
          </cell>
          <cell r="C5196">
            <v>110</v>
          </cell>
          <cell r="D5196">
            <v>1</v>
          </cell>
          <cell r="E5196" t="str">
            <v>KS</v>
          </cell>
          <cell r="F5196">
            <v>110</v>
          </cell>
        </row>
        <row r="5197">
          <cell r="A5197">
            <v>6162207</v>
          </cell>
          <cell r="B5197" t="str">
            <v>Víko dílu T a křížení...HK 60060</v>
          </cell>
          <cell r="C5197">
            <v>85</v>
          </cell>
          <cell r="D5197">
            <v>1</v>
          </cell>
          <cell r="E5197" t="str">
            <v>KS</v>
          </cell>
          <cell r="F5197">
            <v>85</v>
          </cell>
        </row>
        <row r="5198">
          <cell r="A5198">
            <v>6162215</v>
          </cell>
          <cell r="B5198" t="str">
            <v>Víko dílu T a křížení...HK 60090</v>
          </cell>
          <cell r="C5198">
            <v>100</v>
          </cell>
          <cell r="D5198">
            <v>1</v>
          </cell>
          <cell r="E5198" t="str">
            <v>KS</v>
          </cell>
          <cell r="F5198">
            <v>100</v>
          </cell>
        </row>
        <row r="5199">
          <cell r="A5199">
            <v>6162223</v>
          </cell>
          <cell r="B5199" t="str">
            <v>Víko dílu T a křížení...HK 60110</v>
          </cell>
          <cell r="C5199">
            <v>100</v>
          </cell>
          <cell r="D5199">
            <v>1</v>
          </cell>
          <cell r="E5199" t="str">
            <v>KS</v>
          </cell>
          <cell r="F5199">
            <v>100</v>
          </cell>
        </row>
        <row r="5200">
          <cell r="A5200">
            <v>6162231</v>
          </cell>
          <cell r="B5200" t="str">
            <v>Víko dílu T a křížení...HK 60130</v>
          </cell>
          <cell r="C5200">
            <v>108</v>
          </cell>
          <cell r="D5200">
            <v>1</v>
          </cell>
          <cell r="E5200" t="str">
            <v>KS</v>
          </cell>
          <cell r="F5200">
            <v>108</v>
          </cell>
        </row>
        <row r="5201">
          <cell r="A5201">
            <v>6162258</v>
          </cell>
          <cell r="B5201" t="str">
            <v>Víko dílu T a křížení...HK 60170</v>
          </cell>
          <cell r="C5201">
            <v>180</v>
          </cell>
          <cell r="D5201">
            <v>1</v>
          </cell>
          <cell r="E5201" t="str">
            <v>KS</v>
          </cell>
          <cell r="F5201">
            <v>180</v>
          </cell>
        </row>
        <row r="5202">
          <cell r="A5202">
            <v>6162266</v>
          </cell>
          <cell r="B5202" t="str">
            <v>Víko dílu T a křížení...HK 60210</v>
          </cell>
          <cell r="C5202">
            <v>192</v>
          </cell>
          <cell r="D5202">
            <v>1</v>
          </cell>
          <cell r="E5202" t="str">
            <v>KS</v>
          </cell>
          <cell r="F5202">
            <v>192</v>
          </cell>
        </row>
        <row r="5203">
          <cell r="A5203">
            <v>6162274</v>
          </cell>
          <cell r="B5203" t="str">
            <v>Víko dílu T a křížení...HK 60150</v>
          </cell>
          <cell r="C5203">
            <v>110</v>
          </cell>
          <cell r="D5203">
            <v>1</v>
          </cell>
          <cell r="E5203" t="str">
            <v>KS</v>
          </cell>
          <cell r="F5203">
            <v>110</v>
          </cell>
        </row>
        <row r="5204">
          <cell r="A5204">
            <v>6162290</v>
          </cell>
          <cell r="B5204" t="str">
            <v>Víko dílu T a křížení...HK 60230</v>
          </cell>
          <cell r="C5204">
            <v>196</v>
          </cell>
          <cell r="D5204">
            <v>1</v>
          </cell>
          <cell r="E5204" t="str">
            <v>KS</v>
          </cell>
          <cell r="F5204">
            <v>196</v>
          </cell>
        </row>
        <row r="5205">
          <cell r="A5205">
            <v>6162401</v>
          </cell>
          <cell r="B5205" t="str">
            <v>Víko dílu T a křížení...HK 80170</v>
          </cell>
          <cell r="C5205">
            <v>509</v>
          </cell>
          <cell r="D5205">
            <v>1</v>
          </cell>
          <cell r="E5205" t="str">
            <v>KS</v>
          </cell>
          <cell r="F5205">
            <v>509</v>
          </cell>
        </row>
        <row r="5206">
          <cell r="A5206">
            <v>6162428</v>
          </cell>
          <cell r="B5206" t="str">
            <v>Víko dílu T a křížení...HK 80210</v>
          </cell>
          <cell r="C5206">
            <v>694</v>
          </cell>
          <cell r="D5206">
            <v>1</v>
          </cell>
          <cell r="E5206" t="str">
            <v>KS</v>
          </cell>
          <cell r="F5206">
            <v>694</v>
          </cell>
        </row>
        <row r="5207">
          <cell r="A5207">
            <v>6162452</v>
          </cell>
          <cell r="B5207" t="str">
            <v>Víko dílu T a křížení...HK 100130</v>
          </cell>
          <cell r="C5207">
            <v>666</v>
          </cell>
          <cell r="D5207">
            <v>1</v>
          </cell>
          <cell r="E5207" t="str">
            <v>KS</v>
          </cell>
          <cell r="F5207">
            <v>666</v>
          </cell>
        </row>
        <row r="5208">
          <cell r="A5208">
            <v>6162479</v>
          </cell>
          <cell r="B5208" t="str">
            <v>Víko dílu T a křížení...HK 100230</v>
          </cell>
          <cell r="C5208">
            <v>495</v>
          </cell>
          <cell r="D5208">
            <v>1</v>
          </cell>
          <cell r="E5208" t="str">
            <v>KS</v>
          </cell>
          <cell r="F5208">
            <v>495</v>
          </cell>
        </row>
        <row r="5209">
          <cell r="A5209">
            <v>6162487</v>
          </cell>
          <cell r="B5209" t="str">
            <v>Koncový díl...HE 20035</v>
          </cell>
          <cell r="C5209">
            <v>6</v>
          </cell>
          <cell r="D5209">
            <v>1</v>
          </cell>
          <cell r="E5209" t="str">
            <v>KS</v>
          </cell>
          <cell r="F5209">
            <v>6</v>
          </cell>
        </row>
        <row r="5210">
          <cell r="A5210">
            <v>6162495</v>
          </cell>
          <cell r="B5210" t="str">
            <v>Koncový díl...HE 15015</v>
          </cell>
          <cell r="C5210">
            <v>6</v>
          </cell>
          <cell r="D5210">
            <v>1</v>
          </cell>
          <cell r="E5210" t="str">
            <v>KS</v>
          </cell>
          <cell r="F5210">
            <v>6</v>
          </cell>
        </row>
        <row r="5211">
          <cell r="A5211">
            <v>6162509</v>
          </cell>
          <cell r="B5211" t="str">
            <v>Koncový díl...HE 20020</v>
          </cell>
          <cell r="C5211">
            <v>8</v>
          </cell>
          <cell r="D5211">
            <v>1</v>
          </cell>
          <cell r="E5211" t="str">
            <v>KS</v>
          </cell>
          <cell r="F5211">
            <v>8</v>
          </cell>
        </row>
        <row r="5212">
          <cell r="A5212">
            <v>6162517</v>
          </cell>
          <cell r="B5212" t="str">
            <v>Koncový díl...HE 15030</v>
          </cell>
          <cell r="C5212">
            <v>8</v>
          </cell>
          <cell r="D5212">
            <v>1</v>
          </cell>
          <cell r="E5212" t="str">
            <v>KS</v>
          </cell>
          <cell r="F5212">
            <v>8</v>
          </cell>
        </row>
        <row r="5213">
          <cell r="A5213">
            <v>6162525</v>
          </cell>
          <cell r="B5213" t="str">
            <v>Koncový díl...HE 15040</v>
          </cell>
          <cell r="C5213">
            <v>8</v>
          </cell>
          <cell r="D5213">
            <v>1</v>
          </cell>
          <cell r="E5213" t="str">
            <v>KS</v>
          </cell>
          <cell r="F5213">
            <v>8</v>
          </cell>
        </row>
        <row r="5214">
          <cell r="A5214">
            <v>6162533</v>
          </cell>
          <cell r="B5214" t="str">
            <v>Koncový díl...HE 25025</v>
          </cell>
          <cell r="C5214">
            <v>8</v>
          </cell>
          <cell r="D5214">
            <v>1</v>
          </cell>
          <cell r="E5214" t="str">
            <v>KS</v>
          </cell>
          <cell r="F5214">
            <v>8</v>
          </cell>
        </row>
        <row r="5215">
          <cell r="A5215">
            <v>6162541</v>
          </cell>
          <cell r="B5215" t="str">
            <v>Koncový díl...HE 25040</v>
          </cell>
          <cell r="C5215">
            <v>8</v>
          </cell>
          <cell r="D5215">
            <v>1</v>
          </cell>
          <cell r="E5215" t="str">
            <v>KS</v>
          </cell>
          <cell r="F5215">
            <v>8</v>
          </cell>
        </row>
        <row r="5216">
          <cell r="A5216">
            <v>6162576</v>
          </cell>
          <cell r="B5216" t="str">
            <v>Koncový díl...HE 30030</v>
          </cell>
          <cell r="C5216">
            <v>8</v>
          </cell>
          <cell r="D5216">
            <v>1</v>
          </cell>
          <cell r="E5216" t="str">
            <v>KS</v>
          </cell>
          <cell r="F5216">
            <v>8</v>
          </cell>
        </row>
        <row r="5217">
          <cell r="A5217">
            <v>6162584</v>
          </cell>
          <cell r="B5217" t="str">
            <v>Koncový díl...HE 30045</v>
          </cell>
          <cell r="C5217">
            <v>9</v>
          </cell>
          <cell r="D5217">
            <v>1</v>
          </cell>
          <cell r="E5217" t="str">
            <v>KS</v>
          </cell>
          <cell r="F5217">
            <v>9</v>
          </cell>
        </row>
        <row r="5218">
          <cell r="A5218">
            <v>6162592</v>
          </cell>
          <cell r="B5218" t="str">
            <v>Koncový díl...HE 40040</v>
          </cell>
          <cell r="C5218">
            <v>9</v>
          </cell>
          <cell r="D5218">
            <v>1</v>
          </cell>
          <cell r="E5218" t="str">
            <v>KS</v>
          </cell>
          <cell r="F5218">
            <v>9</v>
          </cell>
        </row>
        <row r="5219">
          <cell r="A5219">
            <v>6162606</v>
          </cell>
          <cell r="B5219" t="str">
            <v>Koncový díl...HE 40060</v>
          </cell>
          <cell r="C5219">
            <v>12</v>
          </cell>
          <cell r="D5219">
            <v>1</v>
          </cell>
          <cell r="E5219" t="str">
            <v>KS</v>
          </cell>
          <cell r="F5219">
            <v>12</v>
          </cell>
        </row>
        <row r="5220">
          <cell r="A5220">
            <v>6162614</v>
          </cell>
          <cell r="B5220" t="str">
            <v>Koncový díl...HE 40090</v>
          </cell>
          <cell r="C5220">
            <v>12</v>
          </cell>
          <cell r="D5220">
            <v>1</v>
          </cell>
          <cell r="E5220" t="str">
            <v>KS</v>
          </cell>
          <cell r="F5220">
            <v>12</v>
          </cell>
        </row>
        <row r="5221">
          <cell r="A5221">
            <v>6162622</v>
          </cell>
          <cell r="B5221" t="str">
            <v>Koncový díl...HE 40110</v>
          </cell>
          <cell r="C5221">
            <v>13</v>
          </cell>
          <cell r="D5221">
            <v>1</v>
          </cell>
          <cell r="E5221" t="str">
            <v>KS</v>
          </cell>
          <cell r="F5221">
            <v>13</v>
          </cell>
        </row>
        <row r="5222">
          <cell r="A5222">
            <v>6162800</v>
          </cell>
          <cell r="B5222" t="str">
            <v>Koncový díl...HE 60060</v>
          </cell>
          <cell r="C5222">
            <v>12</v>
          </cell>
          <cell r="D5222">
            <v>1</v>
          </cell>
          <cell r="E5222" t="str">
            <v>KS</v>
          </cell>
          <cell r="F5222">
            <v>12</v>
          </cell>
        </row>
        <row r="5223">
          <cell r="A5223">
            <v>6162819</v>
          </cell>
          <cell r="B5223" t="str">
            <v>Koncový díl...HE 60090</v>
          </cell>
          <cell r="C5223">
            <v>13</v>
          </cell>
          <cell r="D5223">
            <v>1</v>
          </cell>
          <cell r="E5223" t="str">
            <v>KS</v>
          </cell>
          <cell r="F5223">
            <v>13</v>
          </cell>
        </row>
        <row r="5224">
          <cell r="A5224">
            <v>6162827</v>
          </cell>
          <cell r="B5224" t="str">
            <v>Koncový díl...HE 60110</v>
          </cell>
          <cell r="C5224">
            <v>17</v>
          </cell>
          <cell r="D5224">
            <v>1</v>
          </cell>
          <cell r="E5224" t="str">
            <v>KS</v>
          </cell>
          <cell r="F5224">
            <v>17</v>
          </cell>
        </row>
        <row r="5225">
          <cell r="A5225">
            <v>6162835</v>
          </cell>
          <cell r="B5225" t="str">
            <v>Koncový díl...HE 60130</v>
          </cell>
          <cell r="C5225">
            <v>17</v>
          </cell>
          <cell r="D5225">
            <v>1</v>
          </cell>
          <cell r="E5225" t="str">
            <v>KS</v>
          </cell>
          <cell r="F5225">
            <v>17</v>
          </cell>
        </row>
        <row r="5226">
          <cell r="A5226">
            <v>6162843</v>
          </cell>
          <cell r="B5226" t="str">
            <v>Koncový díl...HE 60170</v>
          </cell>
          <cell r="C5226">
            <v>19</v>
          </cell>
          <cell r="D5226">
            <v>1</v>
          </cell>
          <cell r="E5226" t="str">
            <v>KS</v>
          </cell>
          <cell r="F5226">
            <v>19</v>
          </cell>
        </row>
        <row r="5227">
          <cell r="A5227">
            <v>6162851</v>
          </cell>
          <cell r="B5227" t="str">
            <v>Koncový díl...HE 60210</v>
          </cell>
          <cell r="C5227">
            <v>24</v>
          </cell>
          <cell r="D5227">
            <v>1</v>
          </cell>
          <cell r="E5227" t="str">
            <v>KS</v>
          </cell>
          <cell r="F5227">
            <v>24</v>
          </cell>
        </row>
        <row r="5228">
          <cell r="A5228">
            <v>6162878</v>
          </cell>
          <cell r="B5228" t="str">
            <v>Koncový díl...HE 60150</v>
          </cell>
          <cell r="C5228">
            <v>19</v>
          </cell>
          <cell r="D5228">
            <v>1</v>
          </cell>
          <cell r="E5228" t="str">
            <v>KS</v>
          </cell>
          <cell r="F5228">
            <v>19</v>
          </cell>
        </row>
        <row r="5229">
          <cell r="A5229">
            <v>6162886</v>
          </cell>
          <cell r="B5229" t="str">
            <v>Koncový díl...HE 60230</v>
          </cell>
          <cell r="C5229">
            <v>24</v>
          </cell>
          <cell r="D5229">
            <v>1</v>
          </cell>
          <cell r="E5229" t="str">
            <v>KS</v>
          </cell>
          <cell r="F5229">
            <v>24</v>
          </cell>
        </row>
        <row r="5230">
          <cell r="A5230">
            <v>6163009</v>
          </cell>
          <cell r="B5230" t="str">
            <v>Koncový díl...HE 80170</v>
          </cell>
          <cell r="C5230">
            <v>80</v>
          </cell>
          <cell r="D5230">
            <v>1</v>
          </cell>
          <cell r="E5230" t="str">
            <v>KS</v>
          </cell>
          <cell r="F5230">
            <v>80</v>
          </cell>
        </row>
        <row r="5231">
          <cell r="A5231">
            <v>6163017</v>
          </cell>
          <cell r="B5231" t="str">
            <v>Koncový díl...HE 80210</v>
          </cell>
          <cell r="C5231">
            <v>84</v>
          </cell>
          <cell r="D5231">
            <v>1</v>
          </cell>
          <cell r="E5231" t="str">
            <v>KS</v>
          </cell>
          <cell r="F5231">
            <v>84</v>
          </cell>
        </row>
        <row r="5232">
          <cell r="A5232">
            <v>6163041</v>
          </cell>
          <cell r="B5232" t="str">
            <v>Koncový díl...HE 100130</v>
          </cell>
          <cell r="C5232">
            <v>75</v>
          </cell>
          <cell r="D5232">
            <v>1</v>
          </cell>
          <cell r="E5232" t="str">
            <v>KS</v>
          </cell>
          <cell r="F5232">
            <v>75</v>
          </cell>
        </row>
        <row r="5233">
          <cell r="A5233">
            <v>6163076</v>
          </cell>
          <cell r="B5233" t="str">
            <v>Koncový díl...HE 100230</v>
          </cell>
          <cell r="C5233">
            <v>99</v>
          </cell>
          <cell r="D5233">
            <v>1</v>
          </cell>
          <cell r="E5233" t="str">
            <v>KS</v>
          </cell>
          <cell r="F5233">
            <v>99</v>
          </cell>
        </row>
        <row r="5234">
          <cell r="A5234">
            <v>6168523</v>
          </cell>
          <cell r="B5234" t="str">
            <v>Vrchní díl...2425/150</v>
          </cell>
          <cell r="C5234">
            <v>39</v>
          </cell>
          <cell r="D5234">
            <v>1</v>
          </cell>
          <cell r="E5234" t="str">
            <v>KS</v>
          </cell>
          <cell r="F5234">
            <v>39</v>
          </cell>
        </row>
        <row r="5235">
          <cell r="A5235">
            <v>6168701</v>
          </cell>
          <cell r="B5235" t="str">
            <v>Nástěnný a stropní kanál...WDK20050</v>
          </cell>
          <cell r="C5235">
            <v>52</v>
          </cell>
          <cell r="D5235">
            <v>1</v>
          </cell>
          <cell r="E5235" t="str">
            <v>M</v>
          </cell>
          <cell r="F5235">
            <v>52</v>
          </cell>
        </row>
        <row r="5236">
          <cell r="A5236">
            <v>6168728</v>
          </cell>
          <cell r="B5236" t="str">
            <v>Nástěnný a stropní kanál...WDKN20050</v>
          </cell>
          <cell r="C5236">
            <v>60</v>
          </cell>
          <cell r="D5236">
            <v>1</v>
          </cell>
          <cell r="E5236" t="str">
            <v>M</v>
          </cell>
          <cell r="F5236">
            <v>60</v>
          </cell>
        </row>
        <row r="5237">
          <cell r="A5237">
            <v>6168736</v>
          </cell>
          <cell r="B5237" t="str">
            <v>Nástěnný a stropní kanál...WDK20050</v>
          </cell>
          <cell r="C5237">
            <v>52</v>
          </cell>
          <cell r="D5237">
            <v>1</v>
          </cell>
          <cell r="E5237" t="str">
            <v>M</v>
          </cell>
          <cell r="F5237">
            <v>52</v>
          </cell>
        </row>
        <row r="5238">
          <cell r="A5238">
            <v>6168744</v>
          </cell>
          <cell r="B5238" t="str">
            <v>Nástěnný a stropní kanál...WDKN20050</v>
          </cell>
          <cell r="C5238">
            <v>54</v>
          </cell>
          <cell r="D5238">
            <v>1</v>
          </cell>
          <cell r="E5238" t="str">
            <v>M</v>
          </cell>
          <cell r="F5238">
            <v>54</v>
          </cell>
        </row>
        <row r="5239">
          <cell r="A5239">
            <v>6169309</v>
          </cell>
          <cell r="B5239" t="str">
            <v>Vrchní díl...D2-1/110</v>
          </cell>
          <cell r="C5239">
            <v>40</v>
          </cell>
          <cell r="D5239">
            <v>1</v>
          </cell>
          <cell r="E5239" t="str">
            <v>KS</v>
          </cell>
          <cell r="F5239">
            <v>40</v>
          </cell>
        </row>
        <row r="5240">
          <cell r="A5240">
            <v>6169317</v>
          </cell>
          <cell r="B5240" t="str">
            <v>Vrchní díl...D2-1/130</v>
          </cell>
          <cell r="C5240">
            <v>42</v>
          </cell>
          <cell r="D5240">
            <v>1</v>
          </cell>
          <cell r="E5240" t="str">
            <v>KS</v>
          </cell>
          <cell r="F5240">
            <v>42</v>
          </cell>
        </row>
        <row r="5241">
          <cell r="A5241">
            <v>6169325</v>
          </cell>
          <cell r="B5241" t="str">
            <v>Vrchní díl...D2-1/170</v>
          </cell>
          <cell r="C5241">
            <v>50</v>
          </cell>
          <cell r="D5241">
            <v>1</v>
          </cell>
          <cell r="E5241" t="str">
            <v>KS</v>
          </cell>
          <cell r="F5241">
            <v>50</v>
          </cell>
        </row>
        <row r="5242">
          <cell r="A5242">
            <v>6169333</v>
          </cell>
          <cell r="B5242" t="str">
            <v>Vrchní díl...D2-1/210</v>
          </cell>
          <cell r="C5242">
            <v>55</v>
          </cell>
          <cell r="D5242">
            <v>1</v>
          </cell>
          <cell r="E5242" t="str">
            <v>KS</v>
          </cell>
          <cell r="F5242">
            <v>55</v>
          </cell>
        </row>
        <row r="5243">
          <cell r="A5243">
            <v>6169368</v>
          </cell>
          <cell r="B5243" t="str">
            <v>Vrchní díl...D2-2/150</v>
          </cell>
          <cell r="C5243">
            <v>47</v>
          </cell>
          <cell r="D5243">
            <v>1</v>
          </cell>
          <cell r="E5243" t="str">
            <v>KS</v>
          </cell>
          <cell r="F5243">
            <v>47</v>
          </cell>
        </row>
        <row r="5244">
          <cell r="A5244">
            <v>6169376</v>
          </cell>
          <cell r="B5244" t="str">
            <v>Vrchní díl...D2-2/110</v>
          </cell>
          <cell r="C5244">
            <v>46</v>
          </cell>
          <cell r="D5244">
            <v>1</v>
          </cell>
          <cell r="E5244" t="str">
            <v>KS</v>
          </cell>
          <cell r="F5244">
            <v>46</v>
          </cell>
        </row>
        <row r="5245">
          <cell r="A5245">
            <v>6169384</v>
          </cell>
          <cell r="B5245" t="str">
            <v>Vrchní díl...D2-2/130</v>
          </cell>
          <cell r="C5245">
            <v>47</v>
          </cell>
          <cell r="D5245">
            <v>1</v>
          </cell>
          <cell r="E5245" t="str">
            <v>KS</v>
          </cell>
          <cell r="F5245">
            <v>47</v>
          </cell>
        </row>
        <row r="5246">
          <cell r="A5246">
            <v>6169392</v>
          </cell>
          <cell r="B5246" t="str">
            <v>Vrchní díl...D2-2/170</v>
          </cell>
          <cell r="C5246">
            <v>53</v>
          </cell>
          <cell r="D5246">
            <v>1</v>
          </cell>
          <cell r="E5246" t="str">
            <v>KS</v>
          </cell>
          <cell r="F5246">
            <v>53</v>
          </cell>
        </row>
        <row r="5247">
          <cell r="A5247">
            <v>6169406</v>
          </cell>
          <cell r="B5247" t="str">
            <v>Vrchní díl...D2-2/210</v>
          </cell>
          <cell r="C5247">
            <v>52</v>
          </cell>
          <cell r="D5247">
            <v>1</v>
          </cell>
          <cell r="E5247" t="str">
            <v>KS</v>
          </cell>
          <cell r="F5247">
            <v>52</v>
          </cell>
        </row>
        <row r="5248">
          <cell r="A5248">
            <v>6169430</v>
          </cell>
          <cell r="B5248" t="str">
            <v>Vrchní díl...D2-3/110</v>
          </cell>
          <cell r="C5248">
            <v>47</v>
          </cell>
          <cell r="D5248">
            <v>1</v>
          </cell>
          <cell r="E5248" t="str">
            <v>KS</v>
          </cell>
          <cell r="F5248">
            <v>47</v>
          </cell>
        </row>
        <row r="5249">
          <cell r="A5249">
            <v>6169449</v>
          </cell>
          <cell r="B5249" t="str">
            <v>Vrchní díl...D2-3/130</v>
          </cell>
          <cell r="C5249">
            <v>48</v>
          </cell>
          <cell r="D5249">
            <v>1</v>
          </cell>
          <cell r="E5249" t="str">
            <v>KS</v>
          </cell>
          <cell r="F5249">
            <v>48</v>
          </cell>
        </row>
        <row r="5250">
          <cell r="A5250">
            <v>6169457</v>
          </cell>
          <cell r="B5250" t="str">
            <v>Vrchní díl...D2-3/170</v>
          </cell>
          <cell r="C5250">
            <v>54</v>
          </cell>
          <cell r="D5250">
            <v>1</v>
          </cell>
          <cell r="E5250" t="str">
            <v>KS</v>
          </cell>
          <cell r="F5250">
            <v>54</v>
          </cell>
        </row>
        <row r="5251">
          <cell r="A5251">
            <v>6175002</v>
          </cell>
          <cell r="B5251" t="str">
            <v>Nástěnný a stropní kanál...WDK-H 200</v>
          </cell>
          <cell r="C5251">
            <v>96</v>
          </cell>
          <cell r="D5251">
            <v>1</v>
          </cell>
          <cell r="E5251" t="str">
            <v>M</v>
          </cell>
          <cell r="F5251">
            <v>96</v>
          </cell>
        </row>
        <row r="5252">
          <cell r="A5252">
            <v>6175008</v>
          </cell>
          <cell r="B5252" t="str">
            <v>Nástěnný a stropní kanál...WDK-H 300</v>
          </cell>
          <cell r="C5252">
            <v>220</v>
          </cell>
          <cell r="D5252">
            <v>1</v>
          </cell>
          <cell r="E5252" t="str">
            <v>M</v>
          </cell>
          <cell r="F5252">
            <v>220</v>
          </cell>
        </row>
        <row r="5253">
          <cell r="A5253">
            <v>6175014</v>
          </cell>
          <cell r="B5253" t="str">
            <v>Nástěnný a stropní kanál...WDK-H 400</v>
          </cell>
          <cell r="C5253">
            <v>315</v>
          </cell>
          <cell r="D5253">
            <v>1</v>
          </cell>
          <cell r="E5253" t="str">
            <v>M</v>
          </cell>
          <cell r="F5253">
            <v>315</v>
          </cell>
        </row>
        <row r="5254">
          <cell r="A5254">
            <v>6175020</v>
          </cell>
          <cell r="B5254" t="str">
            <v>Nástěnný a stropní kanál...WDK-H 400</v>
          </cell>
          <cell r="C5254">
            <v>343</v>
          </cell>
          <cell r="D5254">
            <v>1</v>
          </cell>
          <cell r="E5254" t="str">
            <v>M</v>
          </cell>
          <cell r="F5254">
            <v>343</v>
          </cell>
        </row>
        <row r="5255">
          <cell r="A5255">
            <v>6175026</v>
          </cell>
          <cell r="B5255" t="str">
            <v>Nástěnný a stropní kanál...WDK-H 600</v>
          </cell>
          <cell r="C5255">
            <v>664</v>
          </cell>
          <cell r="D5255">
            <v>1</v>
          </cell>
          <cell r="E5255" t="str">
            <v>M</v>
          </cell>
          <cell r="F5255">
            <v>664</v>
          </cell>
        </row>
        <row r="5256">
          <cell r="A5256">
            <v>6175032</v>
          </cell>
          <cell r="B5256" t="str">
            <v>Nástěnný a stropní kanál...WDK-H 601</v>
          </cell>
          <cell r="C5256">
            <v>799</v>
          </cell>
          <cell r="D5256">
            <v>1</v>
          </cell>
          <cell r="E5256" t="str">
            <v>M</v>
          </cell>
          <cell r="F5256">
            <v>799</v>
          </cell>
        </row>
        <row r="5257">
          <cell r="A5257">
            <v>6175038</v>
          </cell>
          <cell r="B5257" t="str">
            <v>Nástěnný a stropní kanál...WDK-H 601</v>
          </cell>
          <cell r="C5257">
            <v>1077</v>
          </cell>
          <cell r="D5257">
            <v>1</v>
          </cell>
          <cell r="E5257" t="str">
            <v>M</v>
          </cell>
          <cell r="F5257">
            <v>1077</v>
          </cell>
        </row>
        <row r="5258">
          <cell r="A5258">
            <v>6175051</v>
          </cell>
          <cell r="B5258" t="str">
            <v>Vnitřní roh...WDK-HI 30</v>
          </cell>
          <cell r="C5258">
            <v>264</v>
          </cell>
          <cell r="D5258">
            <v>1</v>
          </cell>
          <cell r="E5258" t="str">
            <v>KS</v>
          </cell>
          <cell r="F5258">
            <v>264</v>
          </cell>
        </row>
        <row r="5259">
          <cell r="A5259">
            <v>6175069</v>
          </cell>
          <cell r="B5259" t="str">
            <v>Vnitřní roh...WDK-HI 60</v>
          </cell>
          <cell r="C5259">
            <v>739</v>
          </cell>
          <cell r="D5259">
            <v>1</v>
          </cell>
          <cell r="E5259" t="str">
            <v>KS</v>
          </cell>
          <cell r="F5259">
            <v>739</v>
          </cell>
        </row>
        <row r="5260">
          <cell r="A5260">
            <v>6175081</v>
          </cell>
          <cell r="B5260" t="str">
            <v>Vnitřní roh...WDK-HI 60</v>
          </cell>
          <cell r="C5260">
            <v>875</v>
          </cell>
          <cell r="D5260">
            <v>1</v>
          </cell>
          <cell r="E5260" t="str">
            <v>KS</v>
          </cell>
          <cell r="F5260">
            <v>875</v>
          </cell>
        </row>
        <row r="5261">
          <cell r="A5261">
            <v>6175103</v>
          </cell>
          <cell r="B5261" t="str">
            <v>Vnější roh...WDK-HA 30</v>
          </cell>
          <cell r="C5261">
            <v>276</v>
          </cell>
          <cell r="D5261">
            <v>1</v>
          </cell>
          <cell r="E5261" t="str">
            <v>KS</v>
          </cell>
          <cell r="F5261">
            <v>276</v>
          </cell>
        </row>
        <row r="5262">
          <cell r="A5262">
            <v>6175121</v>
          </cell>
          <cell r="B5262" t="str">
            <v>Vnější roh...WDK-HA 60</v>
          </cell>
          <cell r="C5262">
            <v>705</v>
          </cell>
          <cell r="D5262">
            <v>1</v>
          </cell>
          <cell r="E5262" t="str">
            <v>KS</v>
          </cell>
          <cell r="F5262">
            <v>705</v>
          </cell>
        </row>
        <row r="5263">
          <cell r="A5263">
            <v>6175133</v>
          </cell>
          <cell r="B5263" t="str">
            <v>Vnější roh...WDK-HA 60</v>
          </cell>
          <cell r="C5263">
            <v>933</v>
          </cell>
          <cell r="D5263">
            <v>1</v>
          </cell>
          <cell r="E5263" t="str">
            <v>KS</v>
          </cell>
          <cell r="F5263">
            <v>933</v>
          </cell>
        </row>
        <row r="5264">
          <cell r="A5264">
            <v>6175150</v>
          </cell>
          <cell r="B5264" t="str">
            <v>Koncový díl...WDK-HE 20</v>
          </cell>
          <cell r="C5264">
            <v>88</v>
          </cell>
          <cell r="D5264">
            <v>1</v>
          </cell>
          <cell r="E5264" t="str">
            <v>KS</v>
          </cell>
          <cell r="F5264">
            <v>88</v>
          </cell>
        </row>
        <row r="5265">
          <cell r="A5265">
            <v>6175156</v>
          </cell>
          <cell r="B5265" t="str">
            <v>Koncový díl...WDK-HE 30</v>
          </cell>
          <cell r="C5265">
            <v>198</v>
          </cell>
          <cell r="D5265">
            <v>1</v>
          </cell>
          <cell r="E5265" t="str">
            <v>KS</v>
          </cell>
          <cell r="F5265">
            <v>198</v>
          </cell>
        </row>
        <row r="5266">
          <cell r="A5266">
            <v>6175174</v>
          </cell>
          <cell r="B5266" t="str">
            <v>Koncový díl...WDK-HE 60</v>
          </cell>
          <cell r="C5266">
            <v>198</v>
          </cell>
          <cell r="D5266">
            <v>1</v>
          </cell>
          <cell r="E5266" t="str">
            <v>KS</v>
          </cell>
          <cell r="F5266">
            <v>198</v>
          </cell>
        </row>
        <row r="5267">
          <cell r="A5267">
            <v>6175186</v>
          </cell>
          <cell r="B5267" t="str">
            <v>Koncový díl...WDK-HE 60</v>
          </cell>
          <cell r="C5267">
            <v>234</v>
          </cell>
          <cell r="D5267">
            <v>1</v>
          </cell>
          <cell r="E5267" t="str">
            <v>KS</v>
          </cell>
          <cell r="F5267">
            <v>234</v>
          </cell>
        </row>
        <row r="5268">
          <cell r="A5268">
            <v>6175204</v>
          </cell>
          <cell r="B5268" t="str">
            <v>Plochý roh...WDK-HF 30</v>
          </cell>
          <cell r="C5268">
            <v>330</v>
          </cell>
          <cell r="D5268">
            <v>1</v>
          </cell>
          <cell r="E5268" t="str">
            <v>KS</v>
          </cell>
          <cell r="F5268">
            <v>330</v>
          </cell>
        </row>
        <row r="5269">
          <cell r="A5269">
            <v>6175222</v>
          </cell>
          <cell r="B5269" t="str">
            <v>Plochý roh...WDK-HF 60</v>
          </cell>
          <cell r="C5269">
            <v>595</v>
          </cell>
          <cell r="D5269">
            <v>1</v>
          </cell>
          <cell r="E5269" t="str">
            <v>KS</v>
          </cell>
          <cell r="F5269">
            <v>595</v>
          </cell>
        </row>
        <row r="5270">
          <cell r="A5270">
            <v>6175234</v>
          </cell>
          <cell r="B5270" t="str">
            <v>Plochý roh...WDK-HF 60</v>
          </cell>
          <cell r="C5270">
            <v>730</v>
          </cell>
          <cell r="D5270">
            <v>1</v>
          </cell>
          <cell r="E5270" t="str">
            <v>KS</v>
          </cell>
          <cell r="F5270">
            <v>730</v>
          </cell>
        </row>
        <row r="5271">
          <cell r="A5271">
            <v>6178001</v>
          </cell>
          <cell r="B5271" t="str">
            <v>Propojovací kanál...LK4</v>
          </cell>
          <cell r="C5271">
            <v>38</v>
          </cell>
          <cell r="D5271">
            <v>1</v>
          </cell>
          <cell r="E5271" t="str">
            <v>M</v>
          </cell>
          <cell r="F5271">
            <v>38</v>
          </cell>
        </row>
        <row r="5272">
          <cell r="A5272">
            <v>6178003</v>
          </cell>
          <cell r="B5272" t="str">
            <v>Propojovací kanál...LK4</v>
          </cell>
          <cell r="C5272">
            <v>46</v>
          </cell>
          <cell r="D5272">
            <v>1</v>
          </cell>
          <cell r="E5272" t="str">
            <v>M</v>
          </cell>
          <cell r="F5272">
            <v>46</v>
          </cell>
        </row>
        <row r="5273">
          <cell r="A5273">
            <v>6178005</v>
          </cell>
          <cell r="B5273" t="str">
            <v>Propojovací kanál...LK4</v>
          </cell>
          <cell r="C5273">
            <v>58</v>
          </cell>
          <cell r="D5273">
            <v>1</v>
          </cell>
          <cell r="E5273" t="str">
            <v>M</v>
          </cell>
          <cell r="F5273">
            <v>58</v>
          </cell>
        </row>
        <row r="5274">
          <cell r="A5274">
            <v>6178010</v>
          </cell>
          <cell r="B5274" t="str">
            <v>Propojovací kanál...LK4</v>
          </cell>
          <cell r="C5274">
            <v>65</v>
          </cell>
          <cell r="D5274">
            <v>1</v>
          </cell>
          <cell r="E5274" t="str">
            <v>M</v>
          </cell>
          <cell r="F5274">
            <v>65</v>
          </cell>
        </row>
        <row r="5275">
          <cell r="A5275">
            <v>6178012</v>
          </cell>
          <cell r="B5275" t="str">
            <v>Propojovací kanál...LK4</v>
          </cell>
          <cell r="C5275">
            <v>71</v>
          </cell>
          <cell r="D5275">
            <v>1</v>
          </cell>
          <cell r="E5275" t="str">
            <v>M</v>
          </cell>
          <cell r="F5275">
            <v>71</v>
          </cell>
        </row>
        <row r="5276">
          <cell r="A5276">
            <v>6178014</v>
          </cell>
          <cell r="B5276" t="str">
            <v>Propojovací kanál...LK4</v>
          </cell>
          <cell r="C5276">
            <v>90</v>
          </cell>
          <cell r="D5276">
            <v>1</v>
          </cell>
          <cell r="E5276" t="str">
            <v>M</v>
          </cell>
          <cell r="F5276">
            <v>90</v>
          </cell>
        </row>
        <row r="5277">
          <cell r="A5277">
            <v>6178016</v>
          </cell>
          <cell r="B5277" t="str">
            <v>Propojovací kanál...LK4</v>
          </cell>
          <cell r="C5277">
            <v>129</v>
          </cell>
          <cell r="D5277">
            <v>1</v>
          </cell>
          <cell r="E5277" t="str">
            <v>M</v>
          </cell>
          <cell r="F5277">
            <v>129</v>
          </cell>
        </row>
        <row r="5278">
          <cell r="A5278">
            <v>6178018</v>
          </cell>
          <cell r="B5278" t="str">
            <v>Propojovací kanál...LK4</v>
          </cell>
          <cell r="C5278">
            <v>161</v>
          </cell>
          <cell r="D5278">
            <v>1</v>
          </cell>
          <cell r="E5278" t="str">
            <v>M</v>
          </cell>
          <cell r="F5278">
            <v>161</v>
          </cell>
        </row>
        <row r="5279">
          <cell r="A5279">
            <v>6178026</v>
          </cell>
          <cell r="B5279" t="str">
            <v>Propojovací kanál...LK4</v>
          </cell>
          <cell r="C5279">
            <v>71</v>
          </cell>
          <cell r="D5279">
            <v>1</v>
          </cell>
          <cell r="E5279" t="str">
            <v>M</v>
          </cell>
          <cell r="F5279">
            <v>71</v>
          </cell>
        </row>
        <row r="5280">
          <cell r="A5280">
            <v>6178028</v>
          </cell>
          <cell r="B5280" t="str">
            <v>Propojovací kanál...LK4</v>
          </cell>
          <cell r="C5280">
            <v>78</v>
          </cell>
          <cell r="D5280">
            <v>1</v>
          </cell>
          <cell r="E5280" t="str">
            <v>M</v>
          </cell>
          <cell r="F5280">
            <v>78</v>
          </cell>
        </row>
        <row r="5281">
          <cell r="A5281">
            <v>6178031</v>
          </cell>
          <cell r="B5281" t="str">
            <v>Propojovací kanál...LK4</v>
          </cell>
          <cell r="C5281">
            <v>86</v>
          </cell>
          <cell r="D5281">
            <v>1</v>
          </cell>
          <cell r="E5281" t="str">
            <v>M</v>
          </cell>
          <cell r="F5281">
            <v>86</v>
          </cell>
        </row>
        <row r="5282">
          <cell r="A5282">
            <v>6178033</v>
          </cell>
          <cell r="B5282" t="str">
            <v>Propojovací kanál...LK4</v>
          </cell>
          <cell r="C5282">
            <v>109</v>
          </cell>
          <cell r="D5282">
            <v>1</v>
          </cell>
          <cell r="E5282" t="str">
            <v>M</v>
          </cell>
          <cell r="F5282">
            <v>109</v>
          </cell>
        </row>
        <row r="5283">
          <cell r="A5283">
            <v>6178035</v>
          </cell>
          <cell r="B5283" t="str">
            <v>Propojovací kanál...LK4</v>
          </cell>
          <cell r="C5283">
            <v>142</v>
          </cell>
          <cell r="D5283">
            <v>1</v>
          </cell>
          <cell r="E5283" t="str">
            <v>M</v>
          </cell>
          <cell r="F5283">
            <v>142</v>
          </cell>
        </row>
        <row r="5284">
          <cell r="A5284">
            <v>6178037</v>
          </cell>
          <cell r="B5284" t="str">
            <v>Propojovací kanál...LK4</v>
          </cell>
          <cell r="C5284">
            <v>153</v>
          </cell>
          <cell r="D5284">
            <v>1</v>
          </cell>
          <cell r="E5284" t="str">
            <v>M</v>
          </cell>
          <cell r="F5284">
            <v>153</v>
          </cell>
        </row>
        <row r="5285">
          <cell r="A5285">
            <v>6178039</v>
          </cell>
          <cell r="B5285" t="str">
            <v>Propojovací kanál...LK4</v>
          </cell>
          <cell r="C5285">
            <v>180</v>
          </cell>
          <cell r="D5285">
            <v>1</v>
          </cell>
          <cell r="E5285" t="str">
            <v>M</v>
          </cell>
          <cell r="F5285">
            <v>180</v>
          </cell>
        </row>
        <row r="5286">
          <cell r="A5286">
            <v>6178050</v>
          </cell>
          <cell r="B5286" t="str">
            <v>Propojovací kanál...LK4</v>
          </cell>
          <cell r="C5286">
            <v>103</v>
          </cell>
          <cell r="D5286">
            <v>1</v>
          </cell>
          <cell r="E5286" t="str">
            <v>M</v>
          </cell>
          <cell r="F5286">
            <v>103</v>
          </cell>
        </row>
        <row r="5287">
          <cell r="A5287">
            <v>6178052</v>
          </cell>
          <cell r="B5287" t="str">
            <v>Propojovací kanál...LK4</v>
          </cell>
          <cell r="C5287">
            <v>109</v>
          </cell>
          <cell r="D5287">
            <v>1</v>
          </cell>
          <cell r="E5287" t="str">
            <v>M</v>
          </cell>
          <cell r="F5287">
            <v>109</v>
          </cell>
        </row>
        <row r="5288">
          <cell r="A5288">
            <v>6178054</v>
          </cell>
          <cell r="B5288" t="str">
            <v>Propojovací kanál...LK4</v>
          </cell>
          <cell r="C5288">
            <v>122</v>
          </cell>
          <cell r="D5288">
            <v>1</v>
          </cell>
          <cell r="E5288" t="str">
            <v>M</v>
          </cell>
          <cell r="F5288">
            <v>122</v>
          </cell>
        </row>
        <row r="5289">
          <cell r="A5289">
            <v>6178056</v>
          </cell>
          <cell r="B5289" t="str">
            <v>Propojovací kanál...LK4</v>
          </cell>
          <cell r="C5289">
            <v>156</v>
          </cell>
          <cell r="D5289">
            <v>1</v>
          </cell>
          <cell r="E5289" t="str">
            <v>M</v>
          </cell>
          <cell r="F5289">
            <v>156</v>
          </cell>
        </row>
        <row r="5290">
          <cell r="A5290">
            <v>6178059</v>
          </cell>
          <cell r="B5290" t="str">
            <v>Propojovací kanál...LK4</v>
          </cell>
          <cell r="C5290">
            <v>171</v>
          </cell>
          <cell r="D5290">
            <v>1</v>
          </cell>
          <cell r="E5290" t="str">
            <v>M</v>
          </cell>
          <cell r="F5290">
            <v>171</v>
          </cell>
        </row>
        <row r="5291">
          <cell r="A5291">
            <v>6178061</v>
          </cell>
          <cell r="B5291" t="str">
            <v>Propojovací kanál...LK4</v>
          </cell>
          <cell r="C5291">
            <v>192</v>
          </cell>
          <cell r="D5291">
            <v>1</v>
          </cell>
          <cell r="E5291" t="str">
            <v>M</v>
          </cell>
          <cell r="F5291">
            <v>192</v>
          </cell>
        </row>
        <row r="5292">
          <cell r="A5292">
            <v>6178092</v>
          </cell>
          <cell r="B5292" t="str">
            <v>Přidržný můstek vodičů...LK4/H</v>
          </cell>
          <cell r="C5292">
            <v>2.63</v>
          </cell>
          <cell r="D5292">
            <v>100</v>
          </cell>
          <cell r="E5292" t="str">
            <v>KS</v>
          </cell>
          <cell r="F5292">
            <v>263</v>
          </cell>
        </row>
        <row r="5293">
          <cell r="A5293">
            <v>6178201</v>
          </cell>
          <cell r="B5293" t="str">
            <v>Propojovací kanál...LK4/N</v>
          </cell>
          <cell r="C5293">
            <v>71</v>
          </cell>
          <cell r="D5293">
            <v>1</v>
          </cell>
          <cell r="E5293" t="str">
            <v>M</v>
          </cell>
          <cell r="F5293">
            <v>71</v>
          </cell>
        </row>
        <row r="5294">
          <cell r="A5294">
            <v>6178203</v>
          </cell>
          <cell r="B5294" t="str">
            <v>Propojovací kanál...LK4/N</v>
          </cell>
          <cell r="C5294">
            <v>78</v>
          </cell>
          <cell r="D5294">
            <v>1</v>
          </cell>
          <cell r="E5294" t="str">
            <v>M</v>
          </cell>
          <cell r="F5294">
            <v>78</v>
          </cell>
        </row>
        <row r="5295">
          <cell r="A5295">
            <v>6178205</v>
          </cell>
          <cell r="B5295" t="str">
            <v>Propojovací kanál...LK4/N</v>
          </cell>
          <cell r="C5295">
            <v>86</v>
          </cell>
          <cell r="D5295">
            <v>1</v>
          </cell>
          <cell r="E5295" t="str">
            <v>M</v>
          </cell>
          <cell r="F5295">
            <v>86</v>
          </cell>
        </row>
        <row r="5296">
          <cell r="A5296">
            <v>6178207</v>
          </cell>
          <cell r="B5296" t="str">
            <v>Propojovací kanál...LK4/N</v>
          </cell>
          <cell r="C5296">
            <v>109</v>
          </cell>
          <cell r="D5296">
            <v>1</v>
          </cell>
          <cell r="E5296" t="str">
            <v>M</v>
          </cell>
          <cell r="F5296">
            <v>109</v>
          </cell>
        </row>
        <row r="5297">
          <cell r="A5297">
            <v>6178209</v>
          </cell>
          <cell r="B5297" t="str">
            <v>Propojovací kanál...LK4/N</v>
          </cell>
          <cell r="C5297">
            <v>142</v>
          </cell>
          <cell r="D5297">
            <v>1</v>
          </cell>
          <cell r="E5297" t="str">
            <v>M</v>
          </cell>
          <cell r="F5297">
            <v>142</v>
          </cell>
        </row>
        <row r="5298">
          <cell r="A5298">
            <v>6178211</v>
          </cell>
          <cell r="B5298" t="str">
            <v>Propojovací kanál...LK4/N</v>
          </cell>
          <cell r="C5298">
            <v>153</v>
          </cell>
          <cell r="D5298">
            <v>1</v>
          </cell>
          <cell r="E5298" t="str">
            <v>M</v>
          </cell>
          <cell r="F5298">
            <v>153</v>
          </cell>
        </row>
        <row r="5299">
          <cell r="A5299">
            <v>6178213</v>
          </cell>
          <cell r="B5299" t="str">
            <v>Propojovací kanál...LK4/N</v>
          </cell>
          <cell r="C5299">
            <v>180</v>
          </cell>
          <cell r="D5299">
            <v>1</v>
          </cell>
          <cell r="E5299" t="str">
            <v>M</v>
          </cell>
          <cell r="F5299">
            <v>180</v>
          </cell>
        </row>
        <row r="5300">
          <cell r="A5300">
            <v>6178225</v>
          </cell>
          <cell r="B5300" t="str">
            <v>Propojovací kanál...LK4/N</v>
          </cell>
          <cell r="C5300">
            <v>103</v>
          </cell>
          <cell r="D5300">
            <v>1</v>
          </cell>
          <cell r="E5300" t="str">
            <v>M</v>
          </cell>
          <cell r="F5300">
            <v>103</v>
          </cell>
        </row>
        <row r="5301">
          <cell r="A5301">
            <v>6178227</v>
          </cell>
          <cell r="B5301" t="str">
            <v>Propojovací kanál...LK4/N</v>
          </cell>
          <cell r="C5301">
            <v>109</v>
          </cell>
          <cell r="D5301">
            <v>1</v>
          </cell>
          <cell r="E5301" t="str">
            <v>M</v>
          </cell>
          <cell r="F5301">
            <v>109</v>
          </cell>
        </row>
        <row r="5302">
          <cell r="A5302">
            <v>6178229</v>
          </cell>
          <cell r="B5302" t="str">
            <v>Propojovací kanál...LK4/N</v>
          </cell>
          <cell r="C5302">
            <v>122</v>
          </cell>
          <cell r="D5302">
            <v>1</v>
          </cell>
          <cell r="E5302" t="str">
            <v>M</v>
          </cell>
          <cell r="F5302">
            <v>122</v>
          </cell>
        </row>
        <row r="5303">
          <cell r="A5303">
            <v>6178231</v>
          </cell>
          <cell r="B5303" t="str">
            <v>Propojovací kanál...LK4/N</v>
          </cell>
          <cell r="C5303">
            <v>156</v>
          </cell>
          <cell r="D5303">
            <v>1</v>
          </cell>
          <cell r="E5303" t="str">
            <v>M</v>
          </cell>
          <cell r="F5303">
            <v>156</v>
          </cell>
        </row>
        <row r="5304">
          <cell r="A5304">
            <v>6178233</v>
          </cell>
          <cell r="B5304" t="str">
            <v>Propojovací kanál...LK4/N</v>
          </cell>
          <cell r="C5304">
            <v>171</v>
          </cell>
          <cell r="D5304">
            <v>1</v>
          </cell>
          <cell r="E5304" t="str">
            <v>M</v>
          </cell>
          <cell r="F5304">
            <v>171</v>
          </cell>
        </row>
        <row r="5305">
          <cell r="A5305">
            <v>6178236</v>
          </cell>
          <cell r="B5305" t="str">
            <v>Propojovací kanál...LK4/N</v>
          </cell>
          <cell r="C5305">
            <v>192</v>
          </cell>
          <cell r="D5305">
            <v>1</v>
          </cell>
          <cell r="E5305" t="str">
            <v>M</v>
          </cell>
          <cell r="F5305">
            <v>192</v>
          </cell>
        </row>
        <row r="5306">
          <cell r="A5306">
            <v>6178302</v>
          </cell>
          <cell r="B5306" t="str">
            <v>Propojovací kanál...LKV</v>
          </cell>
          <cell r="C5306">
            <v>52</v>
          </cell>
          <cell r="D5306">
            <v>1</v>
          </cell>
          <cell r="E5306" t="str">
            <v>M</v>
          </cell>
          <cell r="F5306">
            <v>52</v>
          </cell>
        </row>
        <row r="5307">
          <cell r="A5307">
            <v>6178305</v>
          </cell>
          <cell r="B5307" t="str">
            <v>Propojovací kanál...LKV</v>
          </cell>
          <cell r="C5307">
            <v>57</v>
          </cell>
          <cell r="D5307">
            <v>1</v>
          </cell>
          <cell r="E5307" t="str">
            <v>M</v>
          </cell>
          <cell r="F5307">
            <v>57</v>
          </cell>
        </row>
        <row r="5308">
          <cell r="A5308">
            <v>6178307</v>
          </cell>
          <cell r="B5308" t="str">
            <v>Propojovací kanál...LKV</v>
          </cell>
          <cell r="C5308">
            <v>77</v>
          </cell>
          <cell r="D5308">
            <v>1</v>
          </cell>
          <cell r="E5308" t="str">
            <v>M</v>
          </cell>
          <cell r="F5308">
            <v>77</v>
          </cell>
        </row>
        <row r="5309">
          <cell r="A5309">
            <v>6178310</v>
          </cell>
          <cell r="B5309" t="str">
            <v>Propojovací kanál...LKV</v>
          </cell>
          <cell r="C5309">
            <v>64</v>
          </cell>
          <cell r="D5309">
            <v>1</v>
          </cell>
          <cell r="E5309" t="str">
            <v>M</v>
          </cell>
          <cell r="F5309">
            <v>64</v>
          </cell>
        </row>
        <row r="5310">
          <cell r="A5310">
            <v>6178312</v>
          </cell>
          <cell r="B5310" t="str">
            <v>Propojovací kanál...LKV</v>
          </cell>
          <cell r="C5310">
            <v>71</v>
          </cell>
          <cell r="D5310">
            <v>1</v>
          </cell>
          <cell r="E5310" t="str">
            <v>M</v>
          </cell>
          <cell r="F5310">
            <v>71</v>
          </cell>
        </row>
        <row r="5311">
          <cell r="A5311">
            <v>6178314</v>
          </cell>
          <cell r="B5311" t="str">
            <v>Propojovací kanál...LKV</v>
          </cell>
          <cell r="C5311">
            <v>95</v>
          </cell>
          <cell r="D5311">
            <v>1</v>
          </cell>
          <cell r="E5311" t="str">
            <v>M</v>
          </cell>
          <cell r="F5311">
            <v>95</v>
          </cell>
        </row>
        <row r="5312">
          <cell r="A5312">
            <v>6178316</v>
          </cell>
          <cell r="B5312" t="str">
            <v>Propojovací kanál...LKV</v>
          </cell>
          <cell r="C5312">
            <v>114</v>
          </cell>
          <cell r="D5312">
            <v>1</v>
          </cell>
          <cell r="E5312" t="str">
            <v>M</v>
          </cell>
          <cell r="F5312">
            <v>114</v>
          </cell>
        </row>
        <row r="5313">
          <cell r="A5313">
            <v>6178320</v>
          </cell>
          <cell r="B5313" t="str">
            <v>Propojovací kanál...LKV</v>
          </cell>
          <cell r="C5313">
            <v>87</v>
          </cell>
          <cell r="D5313">
            <v>1</v>
          </cell>
          <cell r="E5313" t="str">
            <v>M</v>
          </cell>
          <cell r="F5313">
            <v>87</v>
          </cell>
        </row>
        <row r="5314">
          <cell r="A5314">
            <v>6178322</v>
          </cell>
          <cell r="B5314" t="str">
            <v>Propojovací kanál...LKV</v>
          </cell>
          <cell r="C5314">
            <v>95</v>
          </cell>
          <cell r="D5314">
            <v>1</v>
          </cell>
          <cell r="E5314" t="str">
            <v>M</v>
          </cell>
          <cell r="F5314">
            <v>95</v>
          </cell>
        </row>
        <row r="5315">
          <cell r="A5315">
            <v>6178324</v>
          </cell>
          <cell r="B5315" t="str">
            <v>Propojovací kanál...LKV</v>
          </cell>
          <cell r="C5315">
            <v>115</v>
          </cell>
          <cell r="D5315">
            <v>1</v>
          </cell>
          <cell r="E5315" t="str">
            <v>M</v>
          </cell>
          <cell r="F5315">
            <v>115</v>
          </cell>
        </row>
        <row r="5316">
          <cell r="A5316">
            <v>6178326</v>
          </cell>
          <cell r="B5316" t="str">
            <v>Propojovací kanál...LKV</v>
          </cell>
          <cell r="C5316">
            <v>135</v>
          </cell>
          <cell r="D5316">
            <v>1</v>
          </cell>
          <cell r="E5316" t="str">
            <v>M</v>
          </cell>
          <cell r="F5316">
            <v>135</v>
          </cell>
        </row>
        <row r="5317">
          <cell r="A5317">
            <v>6178328</v>
          </cell>
          <cell r="B5317" t="str">
            <v>Propojovací kanál...LKV</v>
          </cell>
          <cell r="C5317">
            <v>166</v>
          </cell>
          <cell r="D5317">
            <v>1</v>
          </cell>
          <cell r="E5317" t="str">
            <v>M</v>
          </cell>
          <cell r="F5317">
            <v>166</v>
          </cell>
        </row>
        <row r="5318">
          <cell r="A5318">
            <v>6178330</v>
          </cell>
          <cell r="B5318" t="str">
            <v>Propojovací kanál...LKV</v>
          </cell>
          <cell r="C5318">
            <v>186</v>
          </cell>
          <cell r="D5318">
            <v>1</v>
          </cell>
          <cell r="E5318" t="str">
            <v>M</v>
          </cell>
          <cell r="F5318">
            <v>186</v>
          </cell>
        </row>
        <row r="5319">
          <cell r="A5319">
            <v>6178334</v>
          </cell>
          <cell r="B5319" t="str">
            <v>Propojovací kanál...LKV</v>
          </cell>
          <cell r="C5319">
            <v>129</v>
          </cell>
          <cell r="D5319">
            <v>1</v>
          </cell>
          <cell r="E5319" t="str">
            <v>M</v>
          </cell>
          <cell r="F5319">
            <v>129</v>
          </cell>
        </row>
        <row r="5320">
          <cell r="A5320">
            <v>6178336</v>
          </cell>
          <cell r="B5320" t="str">
            <v>Propojovací kanál...LKV</v>
          </cell>
          <cell r="C5320">
            <v>139</v>
          </cell>
          <cell r="D5320">
            <v>1</v>
          </cell>
          <cell r="E5320" t="str">
            <v>M</v>
          </cell>
          <cell r="F5320">
            <v>139</v>
          </cell>
        </row>
        <row r="5321">
          <cell r="A5321">
            <v>6178338</v>
          </cell>
          <cell r="B5321" t="str">
            <v>Propojovací kanál...LKV</v>
          </cell>
          <cell r="C5321">
            <v>189</v>
          </cell>
          <cell r="D5321">
            <v>1</v>
          </cell>
          <cell r="E5321" t="str">
            <v>M</v>
          </cell>
          <cell r="F5321">
            <v>189</v>
          </cell>
        </row>
        <row r="5322">
          <cell r="A5322">
            <v>6178341</v>
          </cell>
          <cell r="B5322" t="str">
            <v>Propojovací kanál...LKV</v>
          </cell>
          <cell r="C5322">
            <v>218</v>
          </cell>
          <cell r="D5322">
            <v>1</v>
          </cell>
          <cell r="E5322" t="str">
            <v>M</v>
          </cell>
          <cell r="F5322">
            <v>218</v>
          </cell>
        </row>
        <row r="5323">
          <cell r="A5323">
            <v>6178349</v>
          </cell>
          <cell r="B5323" t="str">
            <v>Přidržný můstek vodičů...LKV/H</v>
          </cell>
          <cell r="C5323">
            <v>3.67</v>
          </cell>
          <cell r="D5323">
            <v>100</v>
          </cell>
          <cell r="E5323" t="str">
            <v>KS</v>
          </cell>
          <cell r="F5323">
            <v>367</v>
          </cell>
        </row>
        <row r="5324">
          <cell r="A5324">
            <v>6178420</v>
          </cell>
          <cell r="B5324" t="str">
            <v>Propojovací kanál...LKV/N</v>
          </cell>
          <cell r="C5324">
            <v>123</v>
          </cell>
          <cell r="D5324">
            <v>1</v>
          </cell>
          <cell r="E5324" t="str">
            <v>M</v>
          </cell>
          <cell r="F5324">
            <v>123</v>
          </cell>
        </row>
        <row r="5325">
          <cell r="A5325">
            <v>6178422</v>
          </cell>
          <cell r="B5325" t="str">
            <v>Propojovací kanál...LKV/N</v>
          </cell>
          <cell r="C5325">
            <v>134</v>
          </cell>
          <cell r="D5325">
            <v>1</v>
          </cell>
          <cell r="E5325" t="str">
            <v>M</v>
          </cell>
          <cell r="F5325">
            <v>134</v>
          </cell>
        </row>
        <row r="5326">
          <cell r="A5326">
            <v>6178424</v>
          </cell>
          <cell r="B5326" t="str">
            <v>Propojovací kanál...LKV/N</v>
          </cell>
          <cell r="C5326">
            <v>161</v>
          </cell>
          <cell r="D5326">
            <v>1</v>
          </cell>
          <cell r="E5326" t="str">
            <v>M</v>
          </cell>
          <cell r="F5326">
            <v>161</v>
          </cell>
        </row>
        <row r="5327">
          <cell r="A5327">
            <v>6178426</v>
          </cell>
          <cell r="B5327" t="str">
            <v>Propojovací kanál...LKV/N</v>
          </cell>
          <cell r="C5327">
            <v>195</v>
          </cell>
          <cell r="D5327">
            <v>1</v>
          </cell>
          <cell r="E5327" t="str">
            <v>M</v>
          </cell>
          <cell r="F5327">
            <v>195</v>
          </cell>
        </row>
        <row r="5328">
          <cell r="A5328">
            <v>6178428</v>
          </cell>
          <cell r="B5328" t="str">
            <v>Propojovací kanál...LKV/N</v>
          </cell>
          <cell r="C5328">
            <v>231</v>
          </cell>
          <cell r="D5328">
            <v>1</v>
          </cell>
          <cell r="E5328" t="str">
            <v>M</v>
          </cell>
          <cell r="F5328">
            <v>231</v>
          </cell>
        </row>
        <row r="5329">
          <cell r="A5329">
            <v>6178430</v>
          </cell>
          <cell r="B5329" t="str">
            <v>Propojovací kanál...LKV/N</v>
          </cell>
          <cell r="C5329">
            <v>269</v>
          </cell>
          <cell r="D5329">
            <v>1</v>
          </cell>
          <cell r="E5329" t="str">
            <v>M</v>
          </cell>
          <cell r="F5329">
            <v>269</v>
          </cell>
        </row>
        <row r="5330">
          <cell r="A5330">
            <v>6178435</v>
          </cell>
          <cell r="B5330" t="str">
            <v>Propojovací kanál...LKV/N</v>
          </cell>
          <cell r="C5330">
            <v>124</v>
          </cell>
          <cell r="D5330">
            <v>1</v>
          </cell>
          <cell r="E5330" t="str">
            <v>M</v>
          </cell>
          <cell r="F5330">
            <v>124</v>
          </cell>
        </row>
        <row r="5331">
          <cell r="A5331">
            <v>6178437</v>
          </cell>
          <cell r="B5331" t="str">
            <v>Propojovací kanál...LKV/N</v>
          </cell>
          <cell r="C5331">
            <v>134</v>
          </cell>
          <cell r="D5331">
            <v>1</v>
          </cell>
          <cell r="E5331" t="str">
            <v>M</v>
          </cell>
          <cell r="F5331">
            <v>134</v>
          </cell>
        </row>
        <row r="5332">
          <cell r="A5332">
            <v>6178439</v>
          </cell>
          <cell r="B5332" t="str">
            <v>Propojovací kanál...LKV/N</v>
          </cell>
          <cell r="C5332">
            <v>182</v>
          </cell>
          <cell r="D5332">
            <v>1</v>
          </cell>
          <cell r="E5332" t="str">
            <v>M</v>
          </cell>
          <cell r="F5332">
            <v>182</v>
          </cell>
        </row>
        <row r="5333">
          <cell r="A5333">
            <v>6178441</v>
          </cell>
          <cell r="B5333" t="str">
            <v>Propojovací kanál...LKV/N</v>
          </cell>
          <cell r="C5333">
            <v>302</v>
          </cell>
          <cell r="D5333">
            <v>1</v>
          </cell>
          <cell r="E5333" t="str">
            <v>M</v>
          </cell>
          <cell r="F5333">
            <v>302</v>
          </cell>
        </row>
        <row r="5334">
          <cell r="A5334">
            <v>6178486</v>
          </cell>
          <cell r="B5334" t="str">
            <v>Vrchní díl...LK4/D</v>
          </cell>
          <cell r="C5334">
            <v>42</v>
          </cell>
          <cell r="D5334">
            <v>1</v>
          </cell>
          <cell r="E5334" t="str">
            <v>M</v>
          </cell>
          <cell r="F5334">
            <v>42</v>
          </cell>
        </row>
        <row r="5335">
          <cell r="A5335">
            <v>6178488</v>
          </cell>
          <cell r="B5335" t="str">
            <v>Vrchní díl...LK4/D</v>
          </cell>
          <cell r="C5335">
            <v>53</v>
          </cell>
          <cell r="D5335">
            <v>1</v>
          </cell>
          <cell r="E5335" t="str">
            <v>M</v>
          </cell>
          <cell r="F5335">
            <v>53</v>
          </cell>
        </row>
        <row r="5336">
          <cell r="A5336">
            <v>6178490</v>
          </cell>
          <cell r="B5336" t="str">
            <v>Vrchní díl...LK4/D</v>
          </cell>
          <cell r="C5336">
            <v>72</v>
          </cell>
          <cell r="D5336">
            <v>1</v>
          </cell>
          <cell r="E5336" t="str">
            <v>M</v>
          </cell>
          <cell r="F5336">
            <v>72</v>
          </cell>
        </row>
        <row r="5337">
          <cell r="A5337">
            <v>6178492</v>
          </cell>
          <cell r="B5337" t="str">
            <v>Vrchní díl...LK4/D</v>
          </cell>
          <cell r="C5337">
            <v>81</v>
          </cell>
          <cell r="D5337">
            <v>1</v>
          </cell>
          <cell r="E5337" t="str">
            <v>M</v>
          </cell>
          <cell r="F5337">
            <v>81</v>
          </cell>
        </row>
        <row r="5338">
          <cell r="A5338">
            <v>6178504</v>
          </cell>
          <cell r="B5338" t="str">
            <v>Vrchní díl...LKV/D</v>
          </cell>
          <cell r="C5338">
            <v>34</v>
          </cell>
          <cell r="D5338">
            <v>1</v>
          </cell>
          <cell r="E5338" t="str">
            <v>M</v>
          </cell>
          <cell r="F5338">
            <v>34</v>
          </cell>
        </row>
        <row r="5339">
          <cell r="A5339">
            <v>6178506</v>
          </cell>
          <cell r="B5339" t="str">
            <v>Vrchní díl...LKV/D</v>
          </cell>
          <cell r="C5339">
            <v>46</v>
          </cell>
          <cell r="D5339">
            <v>1</v>
          </cell>
          <cell r="E5339" t="str">
            <v>M</v>
          </cell>
          <cell r="F5339">
            <v>46</v>
          </cell>
        </row>
        <row r="5340">
          <cell r="A5340">
            <v>6178508</v>
          </cell>
          <cell r="B5340" t="str">
            <v>Vrchní díl...LKV/D</v>
          </cell>
          <cell r="C5340">
            <v>48</v>
          </cell>
          <cell r="D5340">
            <v>1</v>
          </cell>
          <cell r="E5340" t="str">
            <v>M</v>
          </cell>
          <cell r="F5340">
            <v>48</v>
          </cell>
        </row>
        <row r="5341">
          <cell r="A5341">
            <v>6178510</v>
          </cell>
          <cell r="B5341" t="str">
            <v>Vrchní díl...LKV/D</v>
          </cell>
          <cell r="C5341">
            <v>71</v>
          </cell>
          <cell r="D5341">
            <v>1</v>
          </cell>
          <cell r="E5341" t="str">
            <v>M</v>
          </cell>
          <cell r="F5341">
            <v>71</v>
          </cell>
        </row>
        <row r="5342">
          <cell r="A5342">
            <v>6178512</v>
          </cell>
          <cell r="B5342" t="str">
            <v>Vrchní díl...LKV/D</v>
          </cell>
          <cell r="C5342">
            <v>113</v>
          </cell>
          <cell r="D5342">
            <v>1</v>
          </cell>
          <cell r="E5342" t="str">
            <v>M</v>
          </cell>
          <cell r="F5342">
            <v>113</v>
          </cell>
        </row>
        <row r="5343">
          <cell r="A5343">
            <v>6178514</v>
          </cell>
          <cell r="B5343" t="str">
            <v>Vrchní díl...LKV/D</v>
          </cell>
          <cell r="C5343">
            <v>127</v>
          </cell>
          <cell r="D5343">
            <v>1</v>
          </cell>
          <cell r="E5343" t="str">
            <v>M</v>
          </cell>
          <cell r="F5343">
            <v>127</v>
          </cell>
        </row>
        <row r="5344">
          <cell r="A5344">
            <v>6178520</v>
          </cell>
          <cell r="B5344" t="str">
            <v>Nýt rozpěrný...KSN 1</v>
          </cell>
          <cell r="C5344">
            <v>0.91</v>
          </cell>
          <cell r="D5344">
            <v>100</v>
          </cell>
          <cell r="E5344" t="str">
            <v>KS</v>
          </cell>
          <cell r="F5344">
            <v>91</v>
          </cell>
        </row>
        <row r="5345">
          <cell r="A5345">
            <v>6178522</v>
          </cell>
          <cell r="B5345" t="str">
            <v>Nýt rozpěrný...KSN 2</v>
          </cell>
          <cell r="C5345">
            <v>1.07</v>
          </cell>
          <cell r="D5345">
            <v>100</v>
          </cell>
          <cell r="E5345" t="str">
            <v>KS</v>
          </cell>
          <cell r="F5345">
            <v>107</v>
          </cell>
        </row>
        <row r="5346">
          <cell r="A5346">
            <v>6178527</v>
          </cell>
          <cell r="B5346" t="str">
            <v>Nýtovací nástroj...KNW 1</v>
          </cell>
          <cell r="C5346">
            <v>3473</v>
          </cell>
          <cell r="D5346">
            <v>1</v>
          </cell>
          <cell r="E5346" t="str">
            <v>KS</v>
          </cell>
          <cell r="F5346">
            <v>3473</v>
          </cell>
        </row>
        <row r="5347">
          <cell r="A5347">
            <v>6178529</v>
          </cell>
          <cell r="B5347" t="str">
            <v>Nýtovací nástroj...KNW 2</v>
          </cell>
          <cell r="C5347">
            <v>3473</v>
          </cell>
          <cell r="D5347">
            <v>1</v>
          </cell>
          <cell r="E5347" t="str">
            <v>KS</v>
          </cell>
          <cell r="F5347">
            <v>3473</v>
          </cell>
        </row>
        <row r="5348">
          <cell r="A5348">
            <v>6178542</v>
          </cell>
          <cell r="B5348" t="str">
            <v>Distanční držák...AH 2</v>
          </cell>
          <cell r="C5348">
            <v>7.04</v>
          </cell>
          <cell r="D5348">
            <v>100</v>
          </cell>
          <cell r="E5348" t="str">
            <v>KS</v>
          </cell>
          <cell r="F5348">
            <v>704</v>
          </cell>
        </row>
        <row r="5349">
          <cell r="A5349">
            <v>6178548</v>
          </cell>
          <cell r="B5349" t="str">
            <v>Podložka...ULS</v>
          </cell>
          <cell r="C5349">
            <v>2.5</v>
          </cell>
          <cell r="D5349">
            <v>100</v>
          </cell>
          <cell r="E5349" t="str">
            <v>KS</v>
          </cell>
          <cell r="F5349">
            <v>250</v>
          </cell>
        </row>
        <row r="5350">
          <cell r="A5350">
            <v>6178612</v>
          </cell>
          <cell r="B5350" t="str">
            <v>Propojovací kanál...LKV/H</v>
          </cell>
          <cell r="C5350">
            <v>204</v>
          </cell>
          <cell r="D5350">
            <v>1</v>
          </cell>
          <cell r="E5350" t="str">
            <v>M</v>
          </cell>
          <cell r="F5350">
            <v>204</v>
          </cell>
        </row>
        <row r="5351">
          <cell r="A5351">
            <v>6178614</v>
          </cell>
          <cell r="B5351" t="str">
            <v>Propojovací kanál...LKV/H</v>
          </cell>
          <cell r="C5351">
            <v>238</v>
          </cell>
          <cell r="D5351">
            <v>1</v>
          </cell>
          <cell r="E5351" t="str">
            <v>M</v>
          </cell>
          <cell r="F5351">
            <v>238</v>
          </cell>
        </row>
        <row r="5352">
          <cell r="A5352">
            <v>6178616</v>
          </cell>
          <cell r="B5352" t="str">
            <v>Propojovací kanál...LKV/H</v>
          </cell>
          <cell r="C5352">
            <v>323</v>
          </cell>
          <cell r="D5352">
            <v>1</v>
          </cell>
          <cell r="E5352" t="str">
            <v>M</v>
          </cell>
          <cell r="F5352">
            <v>323</v>
          </cell>
        </row>
        <row r="5353">
          <cell r="A5353">
            <v>6178622</v>
          </cell>
          <cell r="B5353" t="str">
            <v>Propojovací kanál...LKV/H</v>
          </cell>
          <cell r="C5353">
            <v>302</v>
          </cell>
          <cell r="D5353">
            <v>1</v>
          </cell>
          <cell r="E5353" t="str">
            <v>M</v>
          </cell>
          <cell r="F5353">
            <v>302</v>
          </cell>
        </row>
        <row r="5354">
          <cell r="A5354">
            <v>6178624</v>
          </cell>
          <cell r="B5354" t="str">
            <v>Propojovací kanál...LKV/H</v>
          </cell>
          <cell r="C5354">
            <v>343</v>
          </cell>
          <cell r="D5354">
            <v>1</v>
          </cell>
          <cell r="E5354" t="str">
            <v>M</v>
          </cell>
          <cell r="F5354">
            <v>343</v>
          </cell>
        </row>
        <row r="5355">
          <cell r="A5355">
            <v>6178626</v>
          </cell>
          <cell r="B5355" t="str">
            <v>Propojovací kanál...LKV/H</v>
          </cell>
          <cell r="C5355">
            <v>480</v>
          </cell>
          <cell r="D5355">
            <v>1</v>
          </cell>
          <cell r="E5355" t="str">
            <v>M</v>
          </cell>
          <cell r="F5355">
            <v>480</v>
          </cell>
        </row>
        <row r="5356">
          <cell r="A5356">
            <v>6178628</v>
          </cell>
          <cell r="B5356" t="str">
            <v>Propojovací kanál...LKV/H</v>
          </cell>
          <cell r="C5356">
            <v>667</v>
          </cell>
          <cell r="D5356">
            <v>1</v>
          </cell>
          <cell r="E5356" t="str">
            <v>M</v>
          </cell>
          <cell r="F5356">
            <v>667</v>
          </cell>
        </row>
        <row r="5357">
          <cell r="A5357">
            <v>6178630</v>
          </cell>
          <cell r="B5357" t="str">
            <v>Propojovací kanál...LKV/H</v>
          </cell>
          <cell r="C5357">
            <v>766</v>
          </cell>
          <cell r="D5357">
            <v>1</v>
          </cell>
          <cell r="E5357" t="str">
            <v>M</v>
          </cell>
          <cell r="F5357">
            <v>766</v>
          </cell>
        </row>
        <row r="5358">
          <cell r="A5358">
            <v>6182011</v>
          </cell>
          <cell r="B5358" t="str">
            <v>Kryt vnitřního rohu...HI 20020</v>
          </cell>
          <cell r="C5358">
            <v>12</v>
          </cell>
          <cell r="D5358">
            <v>1</v>
          </cell>
          <cell r="E5358" t="str">
            <v>KS</v>
          </cell>
          <cell r="F5358">
            <v>12</v>
          </cell>
        </row>
        <row r="5359">
          <cell r="A5359">
            <v>6182062</v>
          </cell>
          <cell r="B5359" t="str">
            <v>Kryt vnitřního rohu...HI 25025</v>
          </cell>
          <cell r="C5359">
            <v>13</v>
          </cell>
          <cell r="D5359">
            <v>1</v>
          </cell>
          <cell r="E5359" t="str">
            <v>KS</v>
          </cell>
          <cell r="F5359">
            <v>13</v>
          </cell>
        </row>
        <row r="5360">
          <cell r="A5360">
            <v>6182100</v>
          </cell>
          <cell r="B5360" t="str">
            <v>Kryt vnitřního rohu...HI 30045</v>
          </cell>
          <cell r="C5360">
            <v>14</v>
          </cell>
          <cell r="D5360">
            <v>1</v>
          </cell>
          <cell r="E5360" t="str">
            <v>KS</v>
          </cell>
          <cell r="F5360">
            <v>14</v>
          </cell>
        </row>
        <row r="5361">
          <cell r="A5361">
            <v>6182127</v>
          </cell>
          <cell r="B5361" t="str">
            <v>Kryt vnitřního rohu...HI 40060</v>
          </cell>
          <cell r="C5361">
            <v>78</v>
          </cell>
          <cell r="D5361">
            <v>1</v>
          </cell>
          <cell r="E5361" t="str">
            <v>KS</v>
          </cell>
          <cell r="F5361">
            <v>78</v>
          </cell>
        </row>
        <row r="5362">
          <cell r="A5362">
            <v>6182135</v>
          </cell>
          <cell r="B5362" t="str">
            <v>Kryt vnitřního rohu...HI 40090</v>
          </cell>
          <cell r="C5362">
            <v>84</v>
          </cell>
          <cell r="D5362">
            <v>1</v>
          </cell>
          <cell r="E5362" t="str">
            <v>KS</v>
          </cell>
          <cell r="F5362">
            <v>84</v>
          </cell>
        </row>
        <row r="5363">
          <cell r="A5363">
            <v>6182143</v>
          </cell>
          <cell r="B5363" t="str">
            <v>Kryt vnitřního rohu...HI 40110</v>
          </cell>
          <cell r="C5363">
            <v>86</v>
          </cell>
          <cell r="D5363">
            <v>1</v>
          </cell>
          <cell r="E5363" t="str">
            <v>KS</v>
          </cell>
          <cell r="F5363">
            <v>86</v>
          </cell>
        </row>
        <row r="5364">
          <cell r="A5364">
            <v>6182194</v>
          </cell>
          <cell r="B5364" t="str">
            <v>Kryt vnitřního rohu...HI 60060</v>
          </cell>
          <cell r="C5364">
            <v>71</v>
          </cell>
          <cell r="D5364">
            <v>1</v>
          </cell>
          <cell r="E5364" t="str">
            <v>KS</v>
          </cell>
          <cell r="F5364">
            <v>71</v>
          </cell>
        </row>
        <row r="5365">
          <cell r="A5365">
            <v>6182208</v>
          </cell>
          <cell r="B5365" t="str">
            <v>Kryt vnitřního rohu...HI 60090</v>
          </cell>
          <cell r="C5365">
            <v>72</v>
          </cell>
          <cell r="D5365">
            <v>1</v>
          </cell>
          <cell r="E5365" t="str">
            <v>KS</v>
          </cell>
          <cell r="F5365">
            <v>72</v>
          </cell>
        </row>
        <row r="5366">
          <cell r="A5366">
            <v>6182216</v>
          </cell>
          <cell r="B5366" t="str">
            <v>Kryt vnitřního rohu...HI 60110</v>
          </cell>
          <cell r="C5366">
            <v>110</v>
          </cell>
          <cell r="D5366">
            <v>1</v>
          </cell>
          <cell r="E5366" t="str">
            <v>KS</v>
          </cell>
          <cell r="F5366">
            <v>110</v>
          </cell>
        </row>
        <row r="5367">
          <cell r="A5367">
            <v>6182224</v>
          </cell>
          <cell r="B5367" t="str">
            <v>Kryt vnitřního rohu...HI 60130</v>
          </cell>
          <cell r="C5367">
            <v>122</v>
          </cell>
          <cell r="D5367">
            <v>1</v>
          </cell>
          <cell r="E5367" t="str">
            <v>KS</v>
          </cell>
          <cell r="F5367">
            <v>122</v>
          </cell>
        </row>
        <row r="5368">
          <cell r="A5368">
            <v>6182232</v>
          </cell>
          <cell r="B5368" t="str">
            <v>Kryt vnitřního rohu...HI 60150</v>
          </cell>
          <cell r="C5368">
            <v>133</v>
          </cell>
          <cell r="D5368">
            <v>1</v>
          </cell>
          <cell r="E5368" t="str">
            <v>KS</v>
          </cell>
          <cell r="F5368">
            <v>133</v>
          </cell>
        </row>
        <row r="5369">
          <cell r="A5369">
            <v>6182240</v>
          </cell>
          <cell r="B5369" t="str">
            <v>Kryt vnitřního rohu...HI 60170</v>
          </cell>
          <cell r="C5369">
            <v>128</v>
          </cell>
          <cell r="D5369">
            <v>1</v>
          </cell>
          <cell r="E5369" t="str">
            <v>KS</v>
          </cell>
          <cell r="F5369">
            <v>128</v>
          </cell>
        </row>
        <row r="5370">
          <cell r="A5370">
            <v>6182259</v>
          </cell>
          <cell r="B5370" t="str">
            <v>Kryt vnitřního rohu...HI 60210</v>
          </cell>
          <cell r="C5370">
            <v>135</v>
          </cell>
          <cell r="D5370">
            <v>1</v>
          </cell>
          <cell r="E5370" t="str">
            <v>KS</v>
          </cell>
          <cell r="F5370">
            <v>135</v>
          </cell>
        </row>
        <row r="5371">
          <cell r="A5371">
            <v>6182267</v>
          </cell>
          <cell r="B5371" t="str">
            <v>Kryt vnitřního rohu...HI 60230</v>
          </cell>
          <cell r="C5371">
            <v>150</v>
          </cell>
          <cell r="D5371">
            <v>1</v>
          </cell>
          <cell r="E5371" t="str">
            <v>KS</v>
          </cell>
          <cell r="F5371">
            <v>150</v>
          </cell>
        </row>
        <row r="5372">
          <cell r="A5372">
            <v>6182313</v>
          </cell>
          <cell r="B5372" t="str">
            <v>Kryt vnitřního rohu...HI 80210</v>
          </cell>
          <cell r="C5372">
            <v>445</v>
          </cell>
          <cell r="D5372">
            <v>1</v>
          </cell>
          <cell r="E5372" t="str">
            <v>KS</v>
          </cell>
          <cell r="F5372">
            <v>445</v>
          </cell>
        </row>
        <row r="5373">
          <cell r="A5373">
            <v>6182348</v>
          </cell>
          <cell r="B5373" t="str">
            <v>Kryt vnitřního rohu...HI 100130</v>
          </cell>
          <cell r="C5373">
            <v>430</v>
          </cell>
          <cell r="D5373">
            <v>1</v>
          </cell>
          <cell r="E5373" t="str">
            <v>KS</v>
          </cell>
          <cell r="F5373">
            <v>430</v>
          </cell>
        </row>
        <row r="5374">
          <cell r="A5374">
            <v>6182364</v>
          </cell>
          <cell r="B5374" t="str">
            <v>Kryt vnitřního rohu...HI 100230</v>
          </cell>
          <cell r="C5374">
            <v>476</v>
          </cell>
          <cell r="D5374">
            <v>1</v>
          </cell>
          <cell r="E5374" t="str">
            <v>KS</v>
          </cell>
          <cell r="F5374">
            <v>476</v>
          </cell>
        </row>
        <row r="5375">
          <cell r="A5375">
            <v>6182402</v>
          </cell>
          <cell r="B5375" t="str">
            <v>Kryt vnějšího rohu...HA 20020</v>
          </cell>
          <cell r="C5375">
            <v>11</v>
          </cell>
          <cell r="D5375">
            <v>1</v>
          </cell>
          <cell r="E5375" t="str">
            <v>KS</v>
          </cell>
          <cell r="F5375">
            <v>11</v>
          </cell>
        </row>
        <row r="5376">
          <cell r="A5376">
            <v>6182445</v>
          </cell>
          <cell r="B5376" t="str">
            <v>Kryt vnějšího rohu...HA 25025</v>
          </cell>
          <cell r="C5376">
            <v>13</v>
          </cell>
          <cell r="D5376">
            <v>1</v>
          </cell>
          <cell r="E5376" t="str">
            <v>KS</v>
          </cell>
          <cell r="F5376">
            <v>13</v>
          </cell>
        </row>
        <row r="5377">
          <cell r="A5377">
            <v>6182496</v>
          </cell>
          <cell r="B5377" t="str">
            <v>Kryt vnějšího rohu...HA 30045</v>
          </cell>
          <cell r="C5377">
            <v>15</v>
          </cell>
          <cell r="D5377">
            <v>1</v>
          </cell>
          <cell r="E5377" t="str">
            <v>KS</v>
          </cell>
          <cell r="F5377">
            <v>15</v>
          </cell>
        </row>
        <row r="5378">
          <cell r="A5378">
            <v>6182534</v>
          </cell>
          <cell r="B5378" t="str">
            <v>Kryt vnějšího rohu...HA 40060</v>
          </cell>
          <cell r="C5378">
            <v>65</v>
          </cell>
          <cell r="D5378">
            <v>1</v>
          </cell>
          <cell r="E5378" t="str">
            <v>KS</v>
          </cell>
          <cell r="F5378">
            <v>65</v>
          </cell>
        </row>
        <row r="5379">
          <cell r="A5379">
            <v>6182542</v>
          </cell>
          <cell r="B5379" t="str">
            <v>Kryt vnějšího rohu...HA 40090</v>
          </cell>
          <cell r="C5379">
            <v>68</v>
          </cell>
          <cell r="D5379">
            <v>1</v>
          </cell>
          <cell r="E5379" t="str">
            <v>KS</v>
          </cell>
          <cell r="F5379">
            <v>68</v>
          </cell>
        </row>
        <row r="5380">
          <cell r="A5380">
            <v>6182550</v>
          </cell>
          <cell r="B5380" t="str">
            <v>Kryt vnějšího rohu...HA 40110</v>
          </cell>
          <cell r="C5380">
            <v>127</v>
          </cell>
          <cell r="D5380">
            <v>1</v>
          </cell>
          <cell r="E5380" t="str">
            <v>KS</v>
          </cell>
          <cell r="F5380">
            <v>127</v>
          </cell>
        </row>
        <row r="5381">
          <cell r="A5381">
            <v>6182593</v>
          </cell>
          <cell r="B5381" t="str">
            <v>Kryt vnějšího rohu...HA 60060</v>
          </cell>
          <cell r="C5381">
            <v>56</v>
          </cell>
          <cell r="D5381">
            <v>1</v>
          </cell>
          <cell r="E5381" t="str">
            <v>KS</v>
          </cell>
          <cell r="F5381">
            <v>56</v>
          </cell>
        </row>
        <row r="5382">
          <cell r="A5382">
            <v>6182607</v>
          </cell>
          <cell r="B5382" t="str">
            <v>Kryt vnějšího rohu...HA 60090</v>
          </cell>
          <cell r="C5382">
            <v>59</v>
          </cell>
          <cell r="D5382">
            <v>1</v>
          </cell>
          <cell r="E5382" t="str">
            <v>KS</v>
          </cell>
          <cell r="F5382">
            <v>59</v>
          </cell>
        </row>
        <row r="5383">
          <cell r="A5383">
            <v>6182615</v>
          </cell>
          <cell r="B5383" t="str">
            <v>Kryt vnějšího rohu...HA 60110</v>
          </cell>
          <cell r="C5383">
            <v>114</v>
          </cell>
          <cell r="D5383">
            <v>1</v>
          </cell>
          <cell r="E5383" t="str">
            <v>KS</v>
          </cell>
          <cell r="F5383">
            <v>114</v>
          </cell>
        </row>
        <row r="5384">
          <cell r="A5384">
            <v>6182623</v>
          </cell>
          <cell r="B5384" t="str">
            <v>Kryt vnějšího rohu...HA 60130</v>
          </cell>
          <cell r="C5384">
            <v>121</v>
          </cell>
          <cell r="D5384">
            <v>1</v>
          </cell>
          <cell r="E5384" t="str">
            <v>KS</v>
          </cell>
          <cell r="F5384">
            <v>121</v>
          </cell>
        </row>
        <row r="5385">
          <cell r="A5385">
            <v>6182631</v>
          </cell>
          <cell r="B5385" t="str">
            <v>Kryt vnějšího rohu...HA 60150</v>
          </cell>
          <cell r="C5385">
            <v>128</v>
          </cell>
          <cell r="D5385">
            <v>1</v>
          </cell>
          <cell r="E5385" t="str">
            <v>KS</v>
          </cell>
          <cell r="F5385">
            <v>128</v>
          </cell>
        </row>
        <row r="5386">
          <cell r="A5386">
            <v>6182658</v>
          </cell>
          <cell r="B5386" t="str">
            <v>Kryt vnějšího rohu...HA 60170</v>
          </cell>
          <cell r="C5386">
            <v>131</v>
          </cell>
          <cell r="D5386">
            <v>1</v>
          </cell>
          <cell r="E5386" t="str">
            <v>KS</v>
          </cell>
          <cell r="F5386">
            <v>131</v>
          </cell>
        </row>
        <row r="5387">
          <cell r="A5387">
            <v>6182666</v>
          </cell>
          <cell r="B5387" t="str">
            <v>Kryt vnějšího rohu...HA 60210</v>
          </cell>
          <cell r="C5387">
            <v>140</v>
          </cell>
          <cell r="D5387">
            <v>1</v>
          </cell>
          <cell r="E5387" t="str">
            <v>KS</v>
          </cell>
          <cell r="F5387">
            <v>140</v>
          </cell>
        </row>
        <row r="5388">
          <cell r="A5388">
            <v>6182674</v>
          </cell>
          <cell r="B5388" t="str">
            <v>Kryt vnějšího rohu...HA 60230</v>
          </cell>
          <cell r="C5388">
            <v>151</v>
          </cell>
          <cell r="D5388">
            <v>1</v>
          </cell>
          <cell r="E5388" t="str">
            <v>KS</v>
          </cell>
          <cell r="F5388">
            <v>151</v>
          </cell>
        </row>
        <row r="5389">
          <cell r="A5389">
            <v>6182720</v>
          </cell>
          <cell r="B5389" t="str">
            <v>Kryt vnějšího rohu...HA 80210</v>
          </cell>
          <cell r="C5389">
            <v>445</v>
          </cell>
          <cell r="D5389">
            <v>1</v>
          </cell>
          <cell r="E5389" t="str">
            <v>KS</v>
          </cell>
          <cell r="F5389">
            <v>445</v>
          </cell>
        </row>
        <row r="5390">
          <cell r="A5390">
            <v>6182747</v>
          </cell>
          <cell r="B5390" t="str">
            <v>Kryt vnějšího rohu...HA 100130</v>
          </cell>
          <cell r="C5390">
            <v>456</v>
          </cell>
          <cell r="D5390">
            <v>1</v>
          </cell>
          <cell r="E5390" t="str">
            <v>KS</v>
          </cell>
          <cell r="F5390">
            <v>456</v>
          </cell>
        </row>
        <row r="5391">
          <cell r="A5391">
            <v>6182763</v>
          </cell>
          <cell r="B5391" t="str">
            <v>Kryt vnějšího rohu...HA 100230</v>
          </cell>
          <cell r="C5391">
            <v>476</v>
          </cell>
          <cell r="D5391">
            <v>1</v>
          </cell>
          <cell r="E5391" t="str">
            <v>KS</v>
          </cell>
          <cell r="F5391">
            <v>476</v>
          </cell>
        </row>
        <row r="5392">
          <cell r="A5392">
            <v>6182801</v>
          </cell>
          <cell r="B5392" t="str">
            <v>Kryt dílu T...HT 20020</v>
          </cell>
          <cell r="C5392">
            <v>16</v>
          </cell>
          <cell r="D5392">
            <v>1</v>
          </cell>
          <cell r="E5392" t="str">
            <v>KS</v>
          </cell>
          <cell r="F5392">
            <v>16</v>
          </cell>
        </row>
        <row r="5393">
          <cell r="A5393">
            <v>6182852</v>
          </cell>
          <cell r="B5393" t="str">
            <v>Kryt dílu T...HT 25025</v>
          </cell>
          <cell r="C5393">
            <v>14</v>
          </cell>
          <cell r="D5393">
            <v>1</v>
          </cell>
          <cell r="E5393" t="str">
            <v>KS</v>
          </cell>
          <cell r="F5393">
            <v>14</v>
          </cell>
        </row>
        <row r="5394">
          <cell r="A5394">
            <v>6182895</v>
          </cell>
          <cell r="B5394" t="str">
            <v>Kryt dílu T...HT 30045</v>
          </cell>
          <cell r="C5394">
            <v>23</v>
          </cell>
          <cell r="D5394">
            <v>1</v>
          </cell>
          <cell r="E5394" t="str">
            <v>KS</v>
          </cell>
          <cell r="F5394">
            <v>23</v>
          </cell>
        </row>
        <row r="5395">
          <cell r="A5395">
            <v>6182925</v>
          </cell>
          <cell r="B5395" t="str">
            <v>Víko dílu T a křížení...HK 40060</v>
          </cell>
          <cell r="C5395">
            <v>98</v>
          </cell>
          <cell r="D5395">
            <v>1</v>
          </cell>
          <cell r="E5395" t="str">
            <v>KS</v>
          </cell>
          <cell r="F5395">
            <v>98</v>
          </cell>
        </row>
        <row r="5396">
          <cell r="A5396">
            <v>6182933</v>
          </cell>
          <cell r="B5396" t="str">
            <v>Víko dílu T a křížení...HK 40090</v>
          </cell>
          <cell r="C5396">
            <v>108</v>
          </cell>
          <cell r="D5396">
            <v>1</v>
          </cell>
          <cell r="E5396" t="str">
            <v>KS</v>
          </cell>
          <cell r="F5396">
            <v>108</v>
          </cell>
        </row>
        <row r="5397">
          <cell r="A5397">
            <v>6182941</v>
          </cell>
          <cell r="B5397" t="str">
            <v>Víko dílu T a křížení...HK 40110</v>
          </cell>
          <cell r="C5397">
            <v>115</v>
          </cell>
          <cell r="D5397">
            <v>1</v>
          </cell>
          <cell r="E5397" t="str">
            <v>KS</v>
          </cell>
          <cell r="F5397">
            <v>115</v>
          </cell>
        </row>
        <row r="5398">
          <cell r="A5398">
            <v>6183018</v>
          </cell>
          <cell r="B5398" t="str">
            <v>Víko dílu T a křížení...HK 60060</v>
          </cell>
          <cell r="C5398">
            <v>88</v>
          </cell>
          <cell r="D5398">
            <v>1</v>
          </cell>
          <cell r="E5398" t="str">
            <v>KS</v>
          </cell>
          <cell r="F5398">
            <v>88</v>
          </cell>
        </row>
        <row r="5399">
          <cell r="A5399">
            <v>6183026</v>
          </cell>
          <cell r="B5399" t="str">
            <v>Víko dílu T a křížení...HK 60090</v>
          </cell>
          <cell r="C5399">
            <v>96</v>
          </cell>
          <cell r="D5399">
            <v>1</v>
          </cell>
          <cell r="E5399" t="str">
            <v>KS</v>
          </cell>
          <cell r="F5399">
            <v>96</v>
          </cell>
        </row>
        <row r="5400">
          <cell r="A5400">
            <v>6183034</v>
          </cell>
          <cell r="B5400" t="str">
            <v>Víko dílu T a křížení...HK 60110</v>
          </cell>
          <cell r="C5400">
            <v>100</v>
          </cell>
          <cell r="D5400">
            <v>1</v>
          </cell>
          <cell r="E5400" t="str">
            <v>KS</v>
          </cell>
          <cell r="F5400">
            <v>100</v>
          </cell>
        </row>
        <row r="5401">
          <cell r="A5401">
            <v>6183042</v>
          </cell>
          <cell r="B5401" t="str">
            <v>Víko dílu T a křížení...HK 60130</v>
          </cell>
          <cell r="C5401">
            <v>108</v>
          </cell>
          <cell r="D5401">
            <v>1</v>
          </cell>
          <cell r="E5401" t="str">
            <v>KS</v>
          </cell>
          <cell r="F5401">
            <v>108</v>
          </cell>
        </row>
        <row r="5402">
          <cell r="A5402">
            <v>6183050</v>
          </cell>
          <cell r="B5402" t="str">
            <v>Víko dílu T a křížení...HK 60150</v>
          </cell>
          <cell r="C5402">
            <v>110</v>
          </cell>
          <cell r="D5402">
            <v>1</v>
          </cell>
          <cell r="E5402" t="str">
            <v>KS</v>
          </cell>
          <cell r="F5402">
            <v>110</v>
          </cell>
        </row>
        <row r="5403">
          <cell r="A5403">
            <v>6183069</v>
          </cell>
          <cell r="B5403" t="str">
            <v>Víko dílu T a křížení...HK 60170</v>
          </cell>
          <cell r="C5403">
            <v>180</v>
          </cell>
          <cell r="D5403">
            <v>1</v>
          </cell>
          <cell r="E5403" t="str">
            <v>KS</v>
          </cell>
          <cell r="F5403">
            <v>180</v>
          </cell>
        </row>
        <row r="5404">
          <cell r="A5404">
            <v>6183077</v>
          </cell>
          <cell r="B5404" t="str">
            <v>Víko dílu T a křížení...HK 60210</v>
          </cell>
          <cell r="C5404">
            <v>192</v>
          </cell>
          <cell r="D5404">
            <v>1</v>
          </cell>
          <cell r="E5404" t="str">
            <v>KS</v>
          </cell>
          <cell r="F5404">
            <v>192</v>
          </cell>
        </row>
        <row r="5405">
          <cell r="A5405">
            <v>6183085</v>
          </cell>
          <cell r="B5405" t="str">
            <v>Víko dílu T a křížení...HK 60230</v>
          </cell>
          <cell r="C5405">
            <v>196</v>
          </cell>
          <cell r="D5405">
            <v>1</v>
          </cell>
          <cell r="E5405" t="str">
            <v>KS</v>
          </cell>
          <cell r="F5405">
            <v>196</v>
          </cell>
        </row>
        <row r="5406">
          <cell r="A5406">
            <v>6183182</v>
          </cell>
          <cell r="B5406" t="str">
            <v>Víko dílu T a křížení...HK 100230</v>
          </cell>
          <cell r="C5406">
            <v>507</v>
          </cell>
          <cell r="D5406">
            <v>1</v>
          </cell>
          <cell r="E5406" t="str">
            <v>KS</v>
          </cell>
          <cell r="F5406">
            <v>507</v>
          </cell>
        </row>
        <row r="5407">
          <cell r="A5407">
            <v>6183212</v>
          </cell>
          <cell r="B5407" t="str">
            <v>Kryt plochého rohu...HF 20020</v>
          </cell>
          <cell r="C5407">
            <v>11</v>
          </cell>
          <cell r="D5407">
            <v>1</v>
          </cell>
          <cell r="E5407" t="str">
            <v>KS</v>
          </cell>
          <cell r="F5407">
            <v>11</v>
          </cell>
        </row>
        <row r="5408">
          <cell r="A5408">
            <v>6183255</v>
          </cell>
          <cell r="B5408" t="str">
            <v>Kryt plochého rohu...HF 25025</v>
          </cell>
          <cell r="C5408">
            <v>13</v>
          </cell>
          <cell r="D5408">
            <v>1</v>
          </cell>
          <cell r="E5408" t="str">
            <v>KS</v>
          </cell>
          <cell r="F5408">
            <v>13</v>
          </cell>
        </row>
        <row r="5409">
          <cell r="A5409">
            <v>6183301</v>
          </cell>
          <cell r="B5409" t="str">
            <v>Kryt plochého rohu...HF 30045</v>
          </cell>
          <cell r="C5409">
            <v>17</v>
          </cell>
          <cell r="D5409">
            <v>1</v>
          </cell>
          <cell r="E5409" t="str">
            <v>KS</v>
          </cell>
          <cell r="F5409">
            <v>17</v>
          </cell>
        </row>
        <row r="5410">
          <cell r="A5410">
            <v>6183344</v>
          </cell>
          <cell r="B5410" t="str">
            <v>Kryt plochého rohu...HF 40060</v>
          </cell>
          <cell r="C5410">
            <v>88</v>
          </cell>
          <cell r="D5410">
            <v>1</v>
          </cell>
          <cell r="E5410" t="str">
            <v>KS</v>
          </cell>
          <cell r="F5410">
            <v>88</v>
          </cell>
        </row>
        <row r="5411">
          <cell r="A5411">
            <v>6183352</v>
          </cell>
          <cell r="B5411" t="str">
            <v>Kryt plochého rohu...HF 40090</v>
          </cell>
          <cell r="C5411">
            <v>96</v>
          </cell>
          <cell r="D5411">
            <v>1</v>
          </cell>
          <cell r="E5411" t="str">
            <v>KS</v>
          </cell>
          <cell r="F5411">
            <v>96</v>
          </cell>
        </row>
        <row r="5412">
          <cell r="A5412">
            <v>6183360</v>
          </cell>
          <cell r="B5412" t="str">
            <v>Kryt plochého rohu...HF 40110</v>
          </cell>
          <cell r="C5412">
            <v>150</v>
          </cell>
          <cell r="D5412">
            <v>1</v>
          </cell>
          <cell r="E5412" t="str">
            <v>KS</v>
          </cell>
          <cell r="F5412">
            <v>150</v>
          </cell>
        </row>
        <row r="5413">
          <cell r="A5413">
            <v>6183409</v>
          </cell>
          <cell r="B5413" t="str">
            <v>Kryt plochého rohu...HF 60060</v>
          </cell>
          <cell r="C5413">
            <v>82</v>
          </cell>
          <cell r="D5413">
            <v>1</v>
          </cell>
          <cell r="E5413" t="str">
            <v>KS</v>
          </cell>
          <cell r="F5413">
            <v>82</v>
          </cell>
        </row>
        <row r="5414">
          <cell r="A5414">
            <v>6183417</v>
          </cell>
          <cell r="B5414" t="str">
            <v>Kryt plochého rohu...HF 60090</v>
          </cell>
          <cell r="C5414">
            <v>88</v>
          </cell>
          <cell r="D5414">
            <v>1</v>
          </cell>
          <cell r="E5414" t="str">
            <v>KS</v>
          </cell>
          <cell r="F5414">
            <v>88</v>
          </cell>
        </row>
        <row r="5415">
          <cell r="A5415">
            <v>6183425</v>
          </cell>
          <cell r="B5415" t="str">
            <v>Kryt plochého rohu...HF 60110</v>
          </cell>
          <cell r="C5415">
            <v>141</v>
          </cell>
          <cell r="D5415">
            <v>1</v>
          </cell>
          <cell r="E5415" t="str">
            <v>KS</v>
          </cell>
          <cell r="F5415">
            <v>141</v>
          </cell>
        </row>
        <row r="5416">
          <cell r="A5416">
            <v>6183433</v>
          </cell>
          <cell r="B5416" t="str">
            <v>Kryt plochého rohu...HF 60130</v>
          </cell>
          <cell r="C5416">
            <v>150</v>
          </cell>
          <cell r="D5416">
            <v>1</v>
          </cell>
          <cell r="E5416" t="str">
            <v>KS</v>
          </cell>
          <cell r="F5416">
            <v>150</v>
          </cell>
        </row>
        <row r="5417">
          <cell r="A5417">
            <v>6183441</v>
          </cell>
          <cell r="B5417" t="str">
            <v>Kryt plochého rohu...HF 60150</v>
          </cell>
          <cell r="C5417">
            <v>153</v>
          </cell>
          <cell r="D5417">
            <v>1</v>
          </cell>
          <cell r="E5417" t="str">
            <v>KS</v>
          </cell>
          <cell r="F5417">
            <v>153</v>
          </cell>
        </row>
        <row r="5418">
          <cell r="A5418">
            <v>6183468</v>
          </cell>
          <cell r="B5418" t="str">
            <v>Kryt plochého rohu...HF 60170</v>
          </cell>
          <cell r="C5418">
            <v>163</v>
          </cell>
          <cell r="D5418">
            <v>1</v>
          </cell>
          <cell r="E5418" t="str">
            <v>KS</v>
          </cell>
          <cell r="F5418">
            <v>163</v>
          </cell>
        </row>
        <row r="5419">
          <cell r="A5419">
            <v>6183476</v>
          </cell>
          <cell r="B5419" t="str">
            <v>Kryt plochého rohu...HF 60210</v>
          </cell>
          <cell r="C5419">
            <v>181</v>
          </cell>
          <cell r="D5419">
            <v>1</v>
          </cell>
          <cell r="E5419" t="str">
            <v>KS</v>
          </cell>
          <cell r="F5419">
            <v>181</v>
          </cell>
        </row>
        <row r="5420">
          <cell r="A5420">
            <v>6183484</v>
          </cell>
          <cell r="B5420" t="str">
            <v>Kryt plochého rohu...HF 60230</v>
          </cell>
          <cell r="C5420">
            <v>212</v>
          </cell>
          <cell r="D5420">
            <v>1</v>
          </cell>
          <cell r="E5420" t="str">
            <v>KS</v>
          </cell>
          <cell r="F5420">
            <v>212</v>
          </cell>
        </row>
        <row r="5421">
          <cell r="A5421">
            <v>6183530</v>
          </cell>
          <cell r="B5421" t="str">
            <v>Kryt plochého rohu...HF 80210</v>
          </cell>
          <cell r="C5421">
            <v>447</v>
          </cell>
          <cell r="D5421">
            <v>1</v>
          </cell>
          <cell r="E5421" t="str">
            <v>KS</v>
          </cell>
          <cell r="F5421">
            <v>447</v>
          </cell>
        </row>
        <row r="5422">
          <cell r="A5422">
            <v>6183603</v>
          </cell>
          <cell r="B5422" t="str">
            <v>Koncový díl...HE 15015</v>
          </cell>
          <cell r="C5422">
            <v>6</v>
          </cell>
          <cell r="D5422">
            <v>1</v>
          </cell>
          <cell r="E5422" t="str">
            <v>KS</v>
          </cell>
          <cell r="F5422">
            <v>6</v>
          </cell>
        </row>
        <row r="5423">
          <cell r="A5423">
            <v>6183611</v>
          </cell>
          <cell r="B5423" t="str">
            <v>Koncový díl...HE 20020</v>
          </cell>
          <cell r="C5423">
            <v>6</v>
          </cell>
          <cell r="D5423">
            <v>1</v>
          </cell>
          <cell r="E5423" t="str">
            <v>KS</v>
          </cell>
          <cell r="F5423">
            <v>6</v>
          </cell>
        </row>
        <row r="5424">
          <cell r="A5424">
            <v>6183654</v>
          </cell>
          <cell r="B5424" t="str">
            <v>Koncový díl...HE 20035</v>
          </cell>
          <cell r="C5424">
            <v>6</v>
          </cell>
          <cell r="D5424">
            <v>1</v>
          </cell>
          <cell r="E5424" t="str">
            <v>KS</v>
          </cell>
          <cell r="F5424">
            <v>6</v>
          </cell>
        </row>
        <row r="5425">
          <cell r="A5425">
            <v>6183662</v>
          </cell>
          <cell r="B5425" t="str">
            <v>Koncový díl...HE 25025</v>
          </cell>
          <cell r="C5425">
            <v>8</v>
          </cell>
          <cell r="D5425">
            <v>1</v>
          </cell>
          <cell r="E5425" t="str">
            <v>KS</v>
          </cell>
          <cell r="F5425">
            <v>8</v>
          </cell>
        </row>
        <row r="5426">
          <cell r="A5426">
            <v>6183700</v>
          </cell>
          <cell r="B5426" t="str">
            <v>Koncový díl...HE 30045</v>
          </cell>
          <cell r="C5426">
            <v>9</v>
          </cell>
          <cell r="D5426">
            <v>1</v>
          </cell>
          <cell r="E5426" t="str">
            <v>KS</v>
          </cell>
          <cell r="F5426">
            <v>9</v>
          </cell>
        </row>
        <row r="5427">
          <cell r="A5427">
            <v>6183735</v>
          </cell>
          <cell r="B5427" t="str">
            <v>Koncový díl...HE 40060</v>
          </cell>
          <cell r="C5427">
            <v>12</v>
          </cell>
          <cell r="D5427">
            <v>1</v>
          </cell>
          <cell r="E5427" t="str">
            <v>KS</v>
          </cell>
          <cell r="F5427">
            <v>12</v>
          </cell>
        </row>
        <row r="5428">
          <cell r="A5428">
            <v>6183743</v>
          </cell>
          <cell r="B5428" t="str">
            <v>Koncový díl...HE 40090</v>
          </cell>
          <cell r="C5428">
            <v>12</v>
          </cell>
          <cell r="D5428">
            <v>1</v>
          </cell>
          <cell r="E5428" t="str">
            <v>KS</v>
          </cell>
          <cell r="F5428">
            <v>12</v>
          </cell>
        </row>
        <row r="5429">
          <cell r="A5429">
            <v>6183751</v>
          </cell>
          <cell r="B5429" t="str">
            <v>Koncový díl...HE 40110</v>
          </cell>
          <cell r="C5429">
            <v>13</v>
          </cell>
          <cell r="D5429">
            <v>1</v>
          </cell>
          <cell r="E5429" t="str">
            <v>KS</v>
          </cell>
          <cell r="F5429">
            <v>13</v>
          </cell>
        </row>
        <row r="5430">
          <cell r="A5430">
            <v>6183808</v>
          </cell>
          <cell r="B5430" t="str">
            <v>Koncový díl...HE 60060</v>
          </cell>
          <cell r="C5430">
            <v>12</v>
          </cell>
          <cell r="D5430">
            <v>1</v>
          </cell>
          <cell r="E5430" t="str">
            <v>KS</v>
          </cell>
          <cell r="F5430">
            <v>12</v>
          </cell>
        </row>
        <row r="5431">
          <cell r="A5431">
            <v>6183816</v>
          </cell>
          <cell r="B5431" t="str">
            <v>Koncový díl...HE 60090</v>
          </cell>
          <cell r="C5431">
            <v>13</v>
          </cell>
          <cell r="D5431">
            <v>1</v>
          </cell>
          <cell r="E5431" t="str">
            <v>KS</v>
          </cell>
          <cell r="F5431">
            <v>13</v>
          </cell>
        </row>
        <row r="5432">
          <cell r="A5432">
            <v>6183824</v>
          </cell>
          <cell r="B5432" t="str">
            <v>Koncový díl...HE 60110</v>
          </cell>
          <cell r="C5432">
            <v>16</v>
          </cell>
          <cell r="D5432">
            <v>1</v>
          </cell>
          <cell r="E5432" t="str">
            <v>KS</v>
          </cell>
          <cell r="F5432">
            <v>16</v>
          </cell>
        </row>
        <row r="5433">
          <cell r="A5433">
            <v>6183832</v>
          </cell>
          <cell r="B5433" t="str">
            <v>Koncový díl...HE 60130</v>
          </cell>
          <cell r="C5433">
            <v>17</v>
          </cell>
          <cell r="D5433">
            <v>1</v>
          </cell>
          <cell r="E5433" t="str">
            <v>KS</v>
          </cell>
          <cell r="F5433">
            <v>17</v>
          </cell>
        </row>
        <row r="5434">
          <cell r="A5434">
            <v>6183840</v>
          </cell>
          <cell r="B5434" t="str">
            <v>Koncový díl...HE 60150</v>
          </cell>
          <cell r="C5434">
            <v>19</v>
          </cell>
          <cell r="D5434">
            <v>1</v>
          </cell>
          <cell r="E5434" t="str">
            <v>KS</v>
          </cell>
          <cell r="F5434">
            <v>19</v>
          </cell>
        </row>
        <row r="5435">
          <cell r="A5435">
            <v>6183859</v>
          </cell>
          <cell r="B5435" t="str">
            <v>Koncový díl...HE 60170</v>
          </cell>
          <cell r="C5435">
            <v>19</v>
          </cell>
          <cell r="D5435">
            <v>1</v>
          </cell>
          <cell r="E5435" t="str">
            <v>KS</v>
          </cell>
          <cell r="F5435">
            <v>19</v>
          </cell>
        </row>
        <row r="5436">
          <cell r="A5436">
            <v>6183867</v>
          </cell>
          <cell r="B5436" t="str">
            <v>Koncový díl...HE 60210</v>
          </cell>
          <cell r="C5436">
            <v>22</v>
          </cell>
          <cell r="D5436">
            <v>1</v>
          </cell>
          <cell r="E5436" t="str">
            <v>KS</v>
          </cell>
          <cell r="F5436">
            <v>22</v>
          </cell>
        </row>
        <row r="5437">
          <cell r="A5437">
            <v>6183875</v>
          </cell>
          <cell r="B5437" t="str">
            <v>Koncový díl...HE 60230</v>
          </cell>
          <cell r="C5437">
            <v>24</v>
          </cell>
          <cell r="D5437">
            <v>1</v>
          </cell>
          <cell r="E5437" t="str">
            <v>KS</v>
          </cell>
          <cell r="F5437">
            <v>24</v>
          </cell>
        </row>
        <row r="5438">
          <cell r="A5438">
            <v>6183921</v>
          </cell>
          <cell r="B5438" t="str">
            <v>Koncový díl...HE 80210</v>
          </cell>
          <cell r="C5438">
            <v>84</v>
          </cell>
          <cell r="D5438">
            <v>1</v>
          </cell>
          <cell r="E5438" t="str">
            <v>KS</v>
          </cell>
          <cell r="F5438">
            <v>84</v>
          </cell>
        </row>
        <row r="5439">
          <cell r="A5439">
            <v>6183956</v>
          </cell>
          <cell r="B5439" t="str">
            <v>Koncový díl...HE 100130</v>
          </cell>
          <cell r="C5439">
            <v>75</v>
          </cell>
          <cell r="D5439">
            <v>1</v>
          </cell>
          <cell r="E5439" t="str">
            <v>KS</v>
          </cell>
          <cell r="F5439">
            <v>75</v>
          </cell>
        </row>
        <row r="5440">
          <cell r="A5440">
            <v>6183980</v>
          </cell>
          <cell r="B5440" t="str">
            <v>Koncový díl...HE 100230</v>
          </cell>
          <cell r="C5440">
            <v>72</v>
          </cell>
          <cell r="D5440">
            <v>1</v>
          </cell>
          <cell r="E5440" t="str">
            <v>KS</v>
          </cell>
          <cell r="F5440">
            <v>72</v>
          </cell>
        </row>
        <row r="5441">
          <cell r="A5441">
            <v>6191002</v>
          </cell>
          <cell r="B5441" t="str">
            <v>Nástěnný a stropní kanál...WDK15015</v>
          </cell>
          <cell r="C5441">
            <v>21</v>
          </cell>
          <cell r="D5441">
            <v>1</v>
          </cell>
          <cell r="E5441" t="str">
            <v>M</v>
          </cell>
          <cell r="F5441">
            <v>21</v>
          </cell>
        </row>
        <row r="5442">
          <cell r="A5442">
            <v>6191010</v>
          </cell>
          <cell r="B5442" t="str">
            <v>Nástěnný a stropní kanál...WDK15030</v>
          </cell>
          <cell r="C5442">
            <v>29</v>
          </cell>
          <cell r="D5442">
            <v>1</v>
          </cell>
          <cell r="E5442" t="str">
            <v>M</v>
          </cell>
          <cell r="F5442">
            <v>29</v>
          </cell>
        </row>
        <row r="5443">
          <cell r="A5443">
            <v>6191029</v>
          </cell>
          <cell r="B5443" t="str">
            <v>Nástěnný a stropní kanál...WDK15040</v>
          </cell>
          <cell r="C5443">
            <v>42</v>
          </cell>
          <cell r="D5443">
            <v>1</v>
          </cell>
          <cell r="E5443" t="str">
            <v>M</v>
          </cell>
          <cell r="F5443">
            <v>42</v>
          </cell>
        </row>
        <row r="5444">
          <cell r="A5444">
            <v>6191037</v>
          </cell>
          <cell r="B5444" t="str">
            <v>Nástěnný a stropní kanál...WDK20020</v>
          </cell>
          <cell r="C5444">
            <v>20</v>
          </cell>
          <cell r="D5444">
            <v>1</v>
          </cell>
          <cell r="E5444" t="str">
            <v>M</v>
          </cell>
          <cell r="F5444">
            <v>20</v>
          </cell>
        </row>
        <row r="5445">
          <cell r="A5445">
            <v>6191045</v>
          </cell>
          <cell r="B5445" t="str">
            <v>Nástěnný a stropní kanál...WDK20035</v>
          </cell>
          <cell r="C5445">
            <v>34</v>
          </cell>
          <cell r="D5445">
            <v>1</v>
          </cell>
          <cell r="E5445" t="str">
            <v>M</v>
          </cell>
          <cell r="F5445">
            <v>34</v>
          </cell>
        </row>
        <row r="5446">
          <cell r="A5446">
            <v>6191053</v>
          </cell>
          <cell r="B5446" t="str">
            <v>Nástěnný a stropní kanál...WDK25025</v>
          </cell>
          <cell r="C5446">
            <v>37</v>
          </cell>
          <cell r="D5446">
            <v>1</v>
          </cell>
          <cell r="E5446" t="str">
            <v>M</v>
          </cell>
          <cell r="F5446">
            <v>37</v>
          </cell>
        </row>
        <row r="5447">
          <cell r="A5447">
            <v>6191061</v>
          </cell>
          <cell r="B5447" t="str">
            <v>Nástěnný a stropní kanál...WDK25040</v>
          </cell>
          <cell r="C5447">
            <v>54</v>
          </cell>
          <cell r="D5447">
            <v>1</v>
          </cell>
          <cell r="E5447" t="str">
            <v>M</v>
          </cell>
          <cell r="F5447">
            <v>54</v>
          </cell>
        </row>
        <row r="5448">
          <cell r="A5448">
            <v>6191096</v>
          </cell>
          <cell r="B5448" t="str">
            <v>Nástěnný a stropní kanál...WDK30030</v>
          </cell>
          <cell r="C5448">
            <v>36</v>
          </cell>
          <cell r="D5448">
            <v>1</v>
          </cell>
          <cell r="E5448" t="str">
            <v>M</v>
          </cell>
          <cell r="F5448">
            <v>36</v>
          </cell>
        </row>
        <row r="5449">
          <cell r="A5449">
            <v>6191118</v>
          </cell>
          <cell r="B5449" t="str">
            <v>Nástěnný a stropní kanál...WDK30045</v>
          </cell>
          <cell r="C5449">
            <v>44</v>
          </cell>
          <cell r="D5449">
            <v>1</v>
          </cell>
          <cell r="E5449" t="str">
            <v>M</v>
          </cell>
          <cell r="F5449">
            <v>44</v>
          </cell>
        </row>
        <row r="5450">
          <cell r="A5450">
            <v>6191126</v>
          </cell>
          <cell r="B5450" t="str">
            <v>Nástěnný a stropní kanál...WDK40040</v>
          </cell>
          <cell r="C5450">
            <v>54</v>
          </cell>
          <cell r="D5450">
            <v>1</v>
          </cell>
          <cell r="E5450" t="str">
            <v>M</v>
          </cell>
          <cell r="F5450">
            <v>54</v>
          </cell>
        </row>
        <row r="5451">
          <cell r="A5451">
            <v>6191134</v>
          </cell>
          <cell r="B5451" t="str">
            <v>Nástěnný a stropní kanál...WDK40060</v>
          </cell>
          <cell r="C5451">
            <v>85</v>
          </cell>
          <cell r="D5451">
            <v>1</v>
          </cell>
          <cell r="E5451" t="str">
            <v>M</v>
          </cell>
          <cell r="F5451">
            <v>85</v>
          </cell>
        </row>
        <row r="5452">
          <cell r="A5452">
            <v>6191142</v>
          </cell>
          <cell r="B5452" t="str">
            <v>Nástěnný a stropní kanál...WDK40090</v>
          </cell>
          <cell r="C5452">
            <v>132</v>
          </cell>
          <cell r="D5452">
            <v>1</v>
          </cell>
          <cell r="E5452" t="str">
            <v>M</v>
          </cell>
          <cell r="F5452">
            <v>132</v>
          </cell>
        </row>
        <row r="5453">
          <cell r="A5453">
            <v>6191150</v>
          </cell>
          <cell r="B5453" t="str">
            <v>Nástěnný a stropní kanál...WDK40110</v>
          </cell>
          <cell r="C5453">
            <v>139</v>
          </cell>
          <cell r="D5453">
            <v>1</v>
          </cell>
          <cell r="E5453" t="str">
            <v>M</v>
          </cell>
          <cell r="F5453">
            <v>139</v>
          </cell>
        </row>
        <row r="5454">
          <cell r="A5454">
            <v>6191193</v>
          </cell>
          <cell r="B5454" t="str">
            <v>Nástěnný a stropní kanál...WDK60060</v>
          </cell>
          <cell r="C5454">
            <v>106</v>
          </cell>
          <cell r="D5454">
            <v>1</v>
          </cell>
          <cell r="E5454" t="str">
            <v>M</v>
          </cell>
          <cell r="F5454">
            <v>106</v>
          </cell>
        </row>
        <row r="5455">
          <cell r="A5455">
            <v>6191207</v>
          </cell>
          <cell r="B5455" t="str">
            <v>Nástěnný a stropní kanál...WDK60090</v>
          </cell>
          <cell r="C5455">
            <v>150</v>
          </cell>
          <cell r="D5455">
            <v>1</v>
          </cell>
          <cell r="E5455" t="str">
            <v>M</v>
          </cell>
          <cell r="F5455">
            <v>150</v>
          </cell>
        </row>
        <row r="5456">
          <cell r="A5456">
            <v>6191215</v>
          </cell>
          <cell r="B5456" t="str">
            <v>Nástěnný a stropní kanál...WDK60110</v>
          </cell>
          <cell r="C5456">
            <v>162</v>
          </cell>
          <cell r="D5456">
            <v>1</v>
          </cell>
          <cell r="E5456" t="str">
            <v>M</v>
          </cell>
          <cell r="F5456">
            <v>162</v>
          </cell>
        </row>
        <row r="5457">
          <cell r="A5457">
            <v>6191223</v>
          </cell>
          <cell r="B5457" t="str">
            <v>Nástěnný a stropní kanál...WDK60130</v>
          </cell>
          <cell r="C5457">
            <v>237</v>
          </cell>
          <cell r="D5457">
            <v>1</v>
          </cell>
          <cell r="E5457" t="str">
            <v>M</v>
          </cell>
          <cell r="F5457">
            <v>237</v>
          </cell>
        </row>
        <row r="5458">
          <cell r="A5458">
            <v>6191231</v>
          </cell>
          <cell r="B5458" t="str">
            <v>Nástěnný a stropní kanál...WDK60150</v>
          </cell>
          <cell r="C5458">
            <v>244</v>
          </cell>
          <cell r="D5458">
            <v>1</v>
          </cell>
          <cell r="E5458" t="str">
            <v>M</v>
          </cell>
          <cell r="F5458">
            <v>244</v>
          </cell>
        </row>
        <row r="5459">
          <cell r="A5459">
            <v>6191258</v>
          </cell>
          <cell r="B5459" t="str">
            <v>Nástěnný a stropní kanál...WDK60170</v>
          </cell>
          <cell r="C5459">
            <v>287</v>
          </cell>
          <cell r="D5459">
            <v>1</v>
          </cell>
          <cell r="E5459" t="str">
            <v>M</v>
          </cell>
          <cell r="F5459">
            <v>287</v>
          </cell>
        </row>
        <row r="5460">
          <cell r="A5460">
            <v>6191266</v>
          </cell>
          <cell r="B5460" t="str">
            <v>Nástěnný a stropní kanál...WDK60210</v>
          </cell>
          <cell r="C5460">
            <v>333</v>
          </cell>
          <cell r="D5460">
            <v>1</v>
          </cell>
          <cell r="E5460" t="str">
            <v>M</v>
          </cell>
          <cell r="F5460">
            <v>333</v>
          </cell>
        </row>
        <row r="5461">
          <cell r="A5461">
            <v>6191274</v>
          </cell>
          <cell r="B5461" t="str">
            <v>Nástěnný a stropní kanál...WDK60230</v>
          </cell>
          <cell r="C5461">
            <v>336</v>
          </cell>
          <cell r="D5461">
            <v>1</v>
          </cell>
          <cell r="E5461" t="str">
            <v>M</v>
          </cell>
          <cell r="F5461">
            <v>336</v>
          </cell>
        </row>
        <row r="5462">
          <cell r="A5462">
            <v>6191304</v>
          </cell>
          <cell r="B5462" t="str">
            <v>Nástěnný a stropní kanál...WDK80170</v>
          </cell>
          <cell r="C5462">
            <v>388</v>
          </cell>
          <cell r="D5462">
            <v>1</v>
          </cell>
          <cell r="E5462" t="str">
            <v>M</v>
          </cell>
          <cell r="F5462">
            <v>388</v>
          </cell>
        </row>
        <row r="5463">
          <cell r="A5463">
            <v>6191312</v>
          </cell>
          <cell r="B5463" t="str">
            <v>Nástěnný a stropní kanál...WDK80210</v>
          </cell>
          <cell r="C5463">
            <v>558</v>
          </cell>
          <cell r="D5463">
            <v>1</v>
          </cell>
          <cell r="E5463" t="str">
            <v>M</v>
          </cell>
          <cell r="F5463">
            <v>558</v>
          </cell>
        </row>
        <row r="5464">
          <cell r="A5464">
            <v>6191347</v>
          </cell>
          <cell r="B5464" t="str">
            <v>Nástěnný a stropní kanál...WDK100130</v>
          </cell>
          <cell r="C5464">
            <v>462</v>
          </cell>
          <cell r="D5464">
            <v>1</v>
          </cell>
          <cell r="E5464" t="str">
            <v>M</v>
          </cell>
          <cell r="F5464">
            <v>462</v>
          </cell>
        </row>
        <row r="5465">
          <cell r="A5465">
            <v>6191355</v>
          </cell>
          <cell r="B5465" t="str">
            <v>Nástěnný a stropní kanál...WDK100230</v>
          </cell>
          <cell r="C5465">
            <v>628</v>
          </cell>
          <cell r="D5465">
            <v>1</v>
          </cell>
          <cell r="E5465" t="str">
            <v>M</v>
          </cell>
          <cell r="F5465">
            <v>628</v>
          </cell>
        </row>
        <row r="5466">
          <cell r="A5466">
            <v>6191630</v>
          </cell>
          <cell r="B5466" t="str">
            <v>Vrchní díl...2410/110</v>
          </cell>
          <cell r="C5466">
            <v>75</v>
          </cell>
          <cell r="D5466">
            <v>1</v>
          </cell>
          <cell r="E5466" t="str">
            <v>M</v>
          </cell>
          <cell r="F5466">
            <v>75</v>
          </cell>
        </row>
        <row r="5467">
          <cell r="A5467">
            <v>6191851</v>
          </cell>
          <cell r="B5467" t="str">
            <v>Kryt vnitřního rohu...HI 15040</v>
          </cell>
          <cell r="C5467">
            <v>13</v>
          </cell>
          <cell r="D5467">
            <v>1</v>
          </cell>
          <cell r="E5467" t="str">
            <v>KS</v>
          </cell>
          <cell r="F5467">
            <v>13</v>
          </cell>
        </row>
        <row r="5468">
          <cell r="A5468">
            <v>6191878</v>
          </cell>
          <cell r="B5468" t="str">
            <v>Kryt vnitřního rohu...HI 20020</v>
          </cell>
          <cell r="C5468">
            <v>10</v>
          </cell>
          <cell r="D5468">
            <v>1</v>
          </cell>
          <cell r="E5468" t="str">
            <v>KS</v>
          </cell>
          <cell r="F5468">
            <v>10</v>
          </cell>
        </row>
        <row r="5469">
          <cell r="A5469">
            <v>6191886</v>
          </cell>
          <cell r="B5469" t="str">
            <v>Kryt vnitřního rohu...HI 25025</v>
          </cell>
          <cell r="C5469">
            <v>13</v>
          </cell>
          <cell r="D5469">
            <v>1</v>
          </cell>
          <cell r="E5469" t="str">
            <v>KS</v>
          </cell>
          <cell r="F5469">
            <v>13</v>
          </cell>
        </row>
        <row r="5470">
          <cell r="A5470">
            <v>6191894</v>
          </cell>
          <cell r="B5470" t="str">
            <v>Kryt vnitřního rohu...HI 25040</v>
          </cell>
          <cell r="C5470">
            <v>19</v>
          </cell>
          <cell r="D5470">
            <v>1</v>
          </cell>
          <cell r="E5470" t="str">
            <v>KS</v>
          </cell>
          <cell r="F5470">
            <v>19</v>
          </cell>
        </row>
        <row r="5471">
          <cell r="A5471">
            <v>6191940</v>
          </cell>
          <cell r="B5471" t="str">
            <v>Kryt vnitřního rohu...HI 40040</v>
          </cell>
          <cell r="C5471">
            <v>15</v>
          </cell>
          <cell r="D5471">
            <v>1</v>
          </cell>
          <cell r="E5471" t="str">
            <v>KS</v>
          </cell>
          <cell r="F5471">
            <v>15</v>
          </cell>
        </row>
        <row r="5472">
          <cell r="A5472">
            <v>6191959</v>
          </cell>
          <cell r="B5472" t="str">
            <v>Kryt vnitřního rohu...HI 40060</v>
          </cell>
          <cell r="C5472">
            <v>82</v>
          </cell>
          <cell r="D5472">
            <v>1</v>
          </cell>
          <cell r="E5472" t="str">
            <v>KS</v>
          </cell>
          <cell r="F5472">
            <v>82</v>
          </cell>
        </row>
        <row r="5473">
          <cell r="A5473">
            <v>6191967</v>
          </cell>
          <cell r="B5473" t="str">
            <v>Kryt vnitřního rohu...HI 40090</v>
          </cell>
          <cell r="C5473">
            <v>72</v>
          </cell>
          <cell r="D5473">
            <v>1</v>
          </cell>
          <cell r="E5473" t="str">
            <v>KS</v>
          </cell>
          <cell r="F5473">
            <v>72</v>
          </cell>
        </row>
        <row r="5474">
          <cell r="A5474">
            <v>6191975</v>
          </cell>
          <cell r="B5474" t="str">
            <v>Kryt vnitřního rohu...HI 40110</v>
          </cell>
          <cell r="C5474">
            <v>94</v>
          </cell>
          <cell r="D5474">
            <v>1</v>
          </cell>
          <cell r="E5474" t="str">
            <v>KS</v>
          </cell>
          <cell r="F5474">
            <v>94</v>
          </cell>
        </row>
        <row r="5475">
          <cell r="A5475">
            <v>6192017</v>
          </cell>
          <cell r="B5475" t="str">
            <v>Kryt vnitřního rohu...HI 60060</v>
          </cell>
          <cell r="C5475">
            <v>80</v>
          </cell>
          <cell r="D5475">
            <v>1</v>
          </cell>
          <cell r="E5475" t="str">
            <v>KS</v>
          </cell>
          <cell r="F5475">
            <v>80</v>
          </cell>
        </row>
        <row r="5476">
          <cell r="A5476">
            <v>6192025</v>
          </cell>
          <cell r="B5476" t="str">
            <v>Kryt vnitřního rohu...HI 60090</v>
          </cell>
          <cell r="C5476">
            <v>84</v>
          </cell>
          <cell r="D5476">
            <v>1</v>
          </cell>
          <cell r="E5476" t="str">
            <v>KS</v>
          </cell>
          <cell r="F5476">
            <v>84</v>
          </cell>
        </row>
        <row r="5477">
          <cell r="A5477">
            <v>6192033</v>
          </cell>
          <cell r="B5477" t="str">
            <v>Kryt vnitřního rohu...HI 60110</v>
          </cell>
          <cell r="C5477">
            <v>96</v>
          </cell>
          <cell r="D5477">
            <v>1</v>
          </cell>
          <cell r="E5477" t="str">
            <v>KS</v>
          </cell>
          <cell r="F5477">
            <v>96</v>
          </cell>
        </row>
        <row r="5478">
          <cell r="A5478">
            <v>6192041</v>
          </cell>
          <cell r="B5478" t="str">
            <v>Kryt vnitřního rohu...HI 60130</v>
          </cell>
          <cell r="C5478">
            <v>98</v>
          </cell>
          <cell r="D5478">
            <v>1</v>
          </cell>
          <cell r="E5478" t="str">
            <v>KS</v>
          </cell>
          <cell r="F5478">
            <v>98</v>
          </cell>
        </row>
        <row r="5479">
          <cell r="A5479">
            <v>6192068</v>
          </cell>
          <cell r="B5479" t="str">
            <v>Kryt vnitřního rohu...HI 60150</v>
          </cell>
          <cell r="C5479">
            <v>103</v>
          </cell>
          <cell r="D5479">
            <v>1</v>
          </cell>
          <cell r="E5479" t="str">
            <v>KS</v>
          </cell>
          <cell r="F5479">
            <v>103</v>
          </cell>
        </row>
        <row r="5480">
          <cell r="A5480">
            <v>6192076</v>
          </cell>
          <cell r="B5480" t="str">
            <v>Kryt vnitřního rohu...HI 60170</v>
          </cell>
          <cell r="C5480">
            <v>100</v>
          </cell>
          <cell r="D5480">
            <v>1</v>
          </cell>
          <cell r="E5480" t="str">
            <v>KS</v>
          </cell>
          <cell r="F5480">
            <v>100</v>
          </cell>
        </row>
        <row r="5481">
          <cell r="A5481">
            <v>6192084</v>
          </cell>
          <cell r="B5481" t="str">
            <v>Kryt vnitřního rohu...HI 60210</v>
          </cell>
          <cell r="C5481">
            <v>135</v>
          </cell>
          <cell r="D5481">
            <v>1</v>
          </cell>
          <cell r="E5481" t="str">
            <v>KS</v>
          </cell>
          <cell r="F5481">
            <v>135</v>
          </cell>
        </row>
        <row r="5482">
          <cell r="A5482">
            <v>6192106</v>
          </cell>
          <cell r="B5482" t="str">
            <v>Kryt vnitřního rohu...HI 80170</v>
          </cell>
          <cell r="C5482">
            <v>411</v>
          </cell>
          <cell r="D5482">
            <v>1</v>
          </cell>
          <cell r="E5482" t="str">
            <v>KS</v>
          </cell>
          <cell r="F5482">
            <v>411</v>
          </cell>
        </row>
        <row r="5483">
          <cell r="A5483">
            <v>6192110</v>
          </cell>
          <cell r="B5483" t="str">
            <v>Kryt vnitřního rohu...HI 80210</v>
          </cell>
          <cell r="C5483">
            <v>445</v>
          </cell>
          <cell r="D5483">
            <v>1</v>
          </cell>
          <cell r="E5483" t="str">
            <v>KS</v>
          </cell>
          <cell r="F5483">
            <v>445</v>
          </cell>
        </row>
        <row r="5484">
          <cell r="A5484">
            <v>6192114</v>
          </cell>
          <cell r="B5484" t="str">
            <v>Kryt vnitřního rohu...HI 100130</v>
          </cell>
          <cell r="C5484">
            <v>441</v>
          </cell>
          <cell r="D5484">
            <v>1</v>
          </cell>
          <cell r="E5484" t="str">
            <v>KS</v>
          </cell>
          <cell r="F5484">
            <v>441</v>
          </cell>
        </row>
        <row r="5485">
          <cell r="A5485">
            <v>6192118</v>
          </cell>
          <cell r="B5485" t="str">
            <v>Kryt vnitřního rohu...HI 100230</v>
          </cell>
          <cell r="C5485">
            <v>476</v>
          </cell>
          <cell r="D5485">
            <v>1</v>
          </cell>
          <cell r="E5485" t="str">
            <v>KS</v>
          </cell>
          <cell r="F5485">
            <v>476</v>
          </cell>
        </row>
        <row r="5486">
          <cell r="A5486">
            <v>6192157</v>
          </cell>
          <cell r="B5486" t="str">
            <v>Kryt vnějšího rohu...HA 15040</v>
          </cell>
          <cell r="C5486">
            <v>13</v>
          </cell>
          <cell r="D5486">
            <v>1</v>
          </cell>
          <cell r="E5486" t="str">
            <v>KS</v>
          </cell>
          <cell r="F5486">
            <v>13</v>
          </cell>
        </row>
        <row r="5487">
          <cell r="A5487">
            <v>6192165</v>
          </cell>
          <cell r="B5487" t="str">
            <v>Kryt vnějšího rohu...HA 20020</v>
          </cell>
          <cell r="C5487">
            <v>10</v>
          </cell>
          <cell r="D5487">
            <v>1</v>
          </cell>
          <cell r="E5487" t="str">
            <v>KS</v>
          </cell>
          <cell r="F5487">
            <v>10</v>
          </cell>
        </row>
        <row r="5488">
          <cell r="A5488">
            <v>6192173</v>
          </cell>
          <cell r="B5488" t="str">
            <v>Kryt vnějšího rohu...HA 25025</v>
          </cell>
          <cell r="C5488">
            <v>13</v>
          </cell>
          <cell r="D5488">
            <v>1</v>
          </cell>
          <cell r="E5488" t="str">
            <v>KS</v>
          </cell>
          <cell r="F5488">
            <v>13</v>
          </cell>
        </row>
        <row r="5489">
          <cell r="A5489">
            <v>6192181</v>
          </cell>
          <cell r="B5489" t="str">
            <v>Kryt vnějšího rohu...HA 25040</v>
          </cell>
          <cell r="C5489">
            <v>16</v>
          </cell>
          <cell r="D5489">
            <v>1</v>
          </cell>
          <cell r="E5489" t="str">
            <v>KS</v>
          </cell>
          <cell r="F5489">
            <v>16</v>
          </cell>
        </row>
        <row r="5490">
          <cell r="A5490">
            <v>6192246</v>
          </cell>
          <cell r="B5490" t="str">
            <v>Kryt vnějšího rohu...HA 40040</v>
          </cell>
          <cell r="C5490">
            <v>16</v>
          </cell>
          <cell r="D5490">
            <v>1</v>
          </cell>
          <cell r="E5490" t="str">
            <v>KS</v>
          </cell>
          <cell r="F5490">
            <v>16</v>
          </cell>
        </row>
        <row r="5491">
          <cell r="A5491">
            <v>6192254</v>
          </cell>
          <cell r="B5491" t="str">
            <v>Kryt vnějšího rohu...HA 40060</v>
          </cell>
          <cell r="C5491">
            <v>80</v>
          </cell>
          <cell r="D5491">
            <v>1</v>
          </cell>
          <cell r="E5491" t="str">
            <v>KS</v>
          </cell>
          <cell r="F5491">
            <v>80</v>
          </cell>
        </row>
        <row r="5492">
          <cell r="A5492">
            <v>6192262</v>
          </cell>
          <cell r="B5492" t="str">
            <v>Kryt vnějšího rohu...HA 40090</v>
          </cell>
          <cell r="C5492">
            <v>86</v>
          </cell>
          <cell r="D5492">
            <v>1</v>
          </cell>
          <cell r="E5492" t="str">
            <v>KS</v>
          </cell>
          <cell r="F5492">
            <v>86</v>
          </cell>
        </row>
        <row r="5493">
          <cell r="A5493">
            <v>6192270</v>
          </cell>
          <cell r="B5493" t="str">
            <v>Kryt vnějšího rohu...HA 40110</v>
          </cell>
          <cell r="C5493">
            <v>97</v>
          </cell>
          <cell r="D5493">
            <v>1</v>
          </cell>
          <cell r="E5493" t="str">
            <v>KS</v>
          </cell>
          <cell r="F5493">
            <v>97</v>
          </cell>
        </row>
        <row r="5494">
          <cell r="A5494">
            <v>6192319</v>
          </cell>
          <cell r="B5494" t="str">
            <v>Kryt vnějšího rohu...HA 60060</v>
          </cell>
          <cell r="C5494">
            <v>79</v>
          </cell>
          <cell r="D5494">
            <v>1</v>
          </cell>
          <cell r="E5494" t="str">
            <v>KS</v>
          </cell>
          <cell r="F5494">
            <v>79</v>
          </cell>
        </row>
        <row r="5495">
          <cell r="A5495">
            <v>6192327</v>
          </cell>
          <cell r="B5495" t="str">
            <v>Kryt vnějšího rohu...HA 60090</v>
          </cell>
          <cell r="C5495">
            <v>80</v>
          </cell>
          <cell r="D5495">
            <v>1</v>
          </cell>
          <cell r="E5495" t="str">
            <v>KS</v>
          </cell>
          <cell r="F5495">
            <v>80</v>
          </cell>
        </row>
        <row r="5496">
          <cell r="A5496">
            <v>6192335</v>
          </cell>
          <cell r="B5496" t="str">
            <v>Kryt vnějšího rohu...HA 60110</v>
          </cell>
          <cell r="C5496">
            <v>109</v>
          </cell>
          <cell r="D5496">
            <v>1</v>
          </cell>
          <cell r="E5496" t="str">
            <v>KS</v>
          </cell>
          <cell r="F5496">
            <v>109</v>
          </cell>
        </row>
        <row r="5497">
          <cell r="A5497">
            <v>6192343</v>
          </cell>
          <cell r="B5497" t="str">
            <v>Kryt vnějšího rohu...HA 60130</v>
          </cell>
          <cell r="C5497">
            <v>109</v>
          </cell>
          <cell r="D5497">
            <v>1</v>
          </cell>
          <cell r="E5497" t="str">
            <v>KS</v>
          </cell>
          <cell r="F5497">
            <v>109</v>
          </cell>
        </row>
        <row r="5498">
          <cell r="A5498">
            <v>6192351</v>
          </cell>
          <cell r="B5498" t="str">
            <v>Kryt vnějšího rohu...HA 60150</v>
          </cell>
          <cell r="C5498">
            <v>107</v>
          </cell>
          <cell r="D5498">
            <v>1</v>
          </cell>
          <cell r="E5498" t="str">
            <v>KS</v>
          </cell>
          <cell r="F5498">
            <v>107</v>
          </cell>
        </row>
        <row r="5499">
          <cell r="A5499">
            <v>6192378</v>
          </cell>
          <cell r="B5499" t="str">
            <v>Kryt vnějšího rohu...HA 60170</v>
          </cell>
          <cell r="C5499">
            <v>103</v>
          </cell>
          <cell r="D5499">
            <v>1</v>
          </cell>
          <cell r="E5499" t="str">
            <v>KS</v>
          </cell>
          <cell r="F5499">
            <v>103</v>
          </cell>
        </row>
        <row r="5500">
          <cell r="A5500">
            <v>6192386</v>
          </cell>
          <cell r="B5500" t="str">
            <v>Kryt vnějšího rohu...HA 60210</v>
          </cell>
          <cell r="C5500">
            <v>117</v>
          </cell>
          <cell r="D5500">
            <v>1</v>
          </cell>
          <cell r="E5500" t="str">
            <v>KS</v>
          </cell>
          <cell r="F5500">
            <v>117</v>
          </cell>
        </row>
        <row r="5501">
          <cell r="A5501">
            <v>6192416</v>
          </cell>
          <cell r="B5501" t="str">
            <v>Kryt vnějšího rohu...HA 80170</v>
          </cell>
          <cell r="C5501">
            <v>430</v>
          </cell>
          <cell r="D5501">
            <v>1</v>
          </cell>
          <cell r="E5501" t="str">
            <v>KS</v>
          </cell>
          <cell r="F5501">
            <v>430</v>
          </cell>
        </row>
        <row r="5502">
          <cell r="A5502">
            <v>6192420</v>
          </cell>
          <cell r="B5502" t="str">
            <v>Kryt vnějšího rohu...HA 80210</v>
          </cell>
          <cell r="C5502">
            <v>445</v>
          </cell>
          <cell r="D5502">
            <v>1</v>
          </cell>
          <cell r="E5502" t="str">
            <v>KS</v>
          </cell>
          <cell r="F5502">
            <v>445</v>
          </cell>
        </row>
        <row r="5503">
          <cell r="A5503">
            <v>6192428</v>
          </cell>
          <cell r="B5503" t="str">
            <v>Kryt vnějšího rohu...HA 100230</v>
          </cell>
          <cell r="C5503">
            <v>476</v>
          </cell>
          <cell r="D5503">
            <v>1</v>
          </cell>
          <cell r="E5503" t="str">
            <v>KS</v>
          </cell>
          <cell r="F5503">
            <v>476</v>
          </cell>
        </row>
        <row r="5504">
          <cell r="A5504">
            <v>6192467</v>
          </cell>
          <cell r="B5504" t="str">
            <v>Kryt dílu T...HT 15040</v>
          </cell>
          <cell r="C5504">
            <v>13</v>
          </cell>
          <cell r="D5504">
            <v>1</v>
          </cell>
          <cell r="E5504" t="str">
            <v>KS</v>
          </cell>
          <cell r="F5504">
            <v>13</v>
          </cell>
        </row>
        <row r="5505">
          <cell r="A5505">
            <v>6192475</v>
          </cell>
          <cell r="B5505" t="str">
            <v>Kryt dílu T...HT 20020</v>
          </cell>
          <cell r="C5505">
            <v>13</v>
          </cell>
          <cell r="D5505">
            <v>1</v>
          </cell>
          <cell r="E5505" t="str">
            <v>KS</v>
          </cell>
          <cell r="F5505">
            <v>13</v>
          </cell>
        </row>
        <row r="5506">
          <cell r="A5506">
            <v>6192483</v>
          </cell>
          <cell r="B5506" t="str">
            <v>Kryt dílu T...HT 25025</v>
          </cell>
          <cell r="C5506">
            <v>14</v>
          </cell>
          <cell r="D5506">
            <v>1</v>
          </cell>
          <cell r="E5506" t="str">
            <v>KS</v>
          </cell>
          <cell r="F5506">
            <v>14</v>
          </cell>
        </row>
        <row r="5507">
          <cell r="A5507">
            <v>6192491</v>
          </cell>
          <cell r="B5507" t="str">
            <v>Kryt dílu T...HT 25040</v>
          </cell>
          <cell r="C5507">
            <v>16</v>
          </cell>
          <cell r="D5507">
            <v>1</v>
          </cell>
          <cell r="E5507" t="str">
            <v>KS</v>
          </cell>
          <cell r="F5507">
            <v>16</v>
          </cell>
        </row>
        <row r="5508">
          <cell r="A5508">
            <v>6192548</v>
          </cell>
          <cell r="B5508" t="str">
            <v>Víko dílu T a křížení...HT 40040</v>
          </cell>
          <cell r="C5508">
            <v>17</v>
          </cell>
          <cell r="D5508">
            <v>1</v>
          </cell>
          <cell r="E5508" t="str">
            <v>KS</v>
          </cell>
          <cell r="F5508">
            <v>17</v>
          </cell>
        </row>
        <row r="5509">
          <cell r="A5509">
            <v>6192556</v>
          </cell>
          <cell r="B5509" t="str">
            <v>Víko dílu T a křížení...HK 40060</v>
          </cell>
          <cell r="C5509">
            <v>63</v>
          </cell>
          <cell r="D5509">
            <v>1</v>
          </cell>
          <cell r="E5509" t="str">
            <v>KS</v>
          </cell>
          <cell r="F5509">
            <v>63</v>
          </cell>
        </row>
        <row r="5510">
          <cell r="A5510">
            <v>6192564</v>
          </cell>
          <cell r="B5510" t="str">
            <v>Víko dílu T a křížení...HK 40090</v>
          </cell>
          <cell r="C5510">
            <v>107</v>
          </cell>
          <cell r="D5510">
            <v>1</v>
          </cell>
          <cell r="E5510" t="str">
            <v>KS</v>
          </cell>
          <cell r="F5510">
            <v>107</v>
          </cell>
        </row>
        <row r="5511">
          <cell r="A5511">
            <v>6192572</v>
          </cell>
          <cell r="B5511" t="str">
            <v>Víko dílu T a křížení...HK 40110</v>
          </cell>
          <cell r="C5511">
            <v>139</v>
          </cell>
          <cell r="D5511">
            <v>1</v>
          </cell>
          <cell r="E5511" t="str">
            <v>KS</v>
          </cell>
          <cell r="F5511">
            <v>139</v>
          </cell>
        </row>
        <row r="5512">
          <cell r="A5512">
            <v>6192610</v>
          </cell>
          <cell r="B5512" t="str">
            <v>Víko dílu T a křížení...HK 60060</v>
          </cell>
          <cell r="C5512">
            <v>82</v>
          </cell>
          <cell r="D5512">
            <v>1</v>
          </cell>
          <cell r="E5512" t="str">
            <v>KS</v>
          </cell>
          <cell r="F5512">
            <v>82</v>
          </cell>
        </row>
        <row r="5513">
          <cell r="A5513">
            <v>6192629</v>
          </cell>
          <cell r="B5513" t="str">
            <v>Víko dílu T a křížení...HK 60090</v>
          </cell>
          <cell r="C5513">
            <v>100</v>
          </cell>
          <cell r="D5513">
            <v>1</v>
          </cell>
          <cell r="E5513" t="str">
            <v>KS</v>
          </cell>
          <cell r="F5513">
            <v>100</v>
          </cell>
        </row>
        <row r="5514">
          <cell r="A5514">
            <v>6192637</v>
          </cell>
          <cell r="B5514" t="str">
            <v>Víko dílu T a křížení...HK 60110</v>
          </cell>
          <cell r="C5514">
            <v>94</v>
          </cell>
          <cell r="D5514">
            <v>1</v>
          </cell>
          <cell r="E5514" t="str">
            <v>KS</v>
          </cell>
          <cell r="F5514">
            <v>94</v>
          </cell>
        </row>
        <row r="5515">
          <cell r="A5515">
            <v>6192645</v>
          </cell>
          <cell r="B5515" t="str">
            <v>Víko dílu T a křížení...HK 60130</v>
          </cell>
          <cell r="C5515">
            <v>119</v>
          </cell>
          <cell r="D5515">
            <v>1</v>
          </cell>
          <cell r="E5515" t="str">
            <v>KS</v>
          </cell>
          <cell r="F5515">
            <v>119</v>
          </cell>
        </row>
        <row r="5516">
          <cell r="A5516">
            <v>6192653</v>
          </cell>
          <cell r="B5516" t="str">
            <v>Víko dílu T a křížení...HK 60150</v>
          </cell>
          <cell r="C5516">
            <v>144</v>
          </cell>
          <cell r="D5516">
            <v>1</v>
          </cell>
          <cell r="E5516" t="str">
            <v>KS</v>
          </cell>
          <cell r="F5516">
            <v>144</v>
          </cell>
        </row>
        <row r="5517">
          <cell r="A5517">
            <v>6192661</v>
          </cell>
          <cell r="B5517" t="str">
            <v>Víko dílu T a křížení...HK 60170</v>
          </cell>
          <cell r="C5517">
            <v>113</v>
          </cell>
          <cell r="D5517">
            <v>1</v>
          </cell>
          <cell r="E5517" t="str">
            <v>KS</v>
          </cell>
          <cell r="F5517">
            <v>113</v>
          </cell>
        </row>
        <row r="5518">
          <cell r="A5518">
            <v>6192688</v>
          </cell>
          <cell r="B5518" t="str">
            <v>Víko dílu T a křížení...HK 60210</v>
          </cell>
          <cell r="C5518">
            <v>127</v>
          </cell>
          <cell r="D5518">
            <v>1</v>
          </cell>
          <cell r="E5518" t="str">
            <v>KS</v>
          </cell>
          <cell r="F5518">
            <v>127</v>
          </cell>
        </row>
        <row r="5519">
          <cell r="A5519">
            <v>6192750</v>
          </cell>
          <cell r="B5519" t="str">
            <v>Kryt plochého rohu...HF 15030</v>
          </cell>
          <cell r="C5519">
            <v>10</v>
          </cell>
          <cell r="D5519">
            <v>1</v>
          </cell>
          <cell r="E5519" t="str">
            <v>KS</v>
          </cell>
          <cell r="F5519">
            <v>10</v>
          </cell>
        </row>
        <row r="5520">
          <cell r="A5520">
            <v>6192769</v>
          </cell>
          <cell r="B5520" t="str">
            <v>Kryt plochého rohu...HF 15040</v>
          </cell>
          <cell r="C5520">
            <v>13</v>
          </cell>
          <cell r="D5520">
            <v>1</v>
          </cell>
          <cell r="E5520" t="str">
            <v>KS</v>
          </cell>
          <cell r="F5520">
            <v>13</v>
          </cell>
        </row>
        <row r="5521">
          <cell r="A5521">
            <v>6192777</v>
          </cell>
          <cell r="B5521" t="str">
            <v>Kryt plochého rohu...HF 20020</v>
          </cell>
          <cell r="C5521">
            <v>10</v>
          </cell>
          <cell r="D5521">
            <v>1</v>
          </cell>
          <cell r="E5521" t="str">
            <v>KS</v>
          </cell>
          <cell r="F5521">
            <v>10</v>
          </cell>
        </row>
        <row r="5522">
          <cell r="A5522">
            <v>6192785</v>
          </cell>
          <cell r="B5522" t="str">
            <v>Kryt plochého rohu...HF 25025</v>
          </cell>
          <cell r="C5522">
            <v>13</v>
          </cell>
          <cell r="D5522">
            <v>1</v>
          </cell>
          <cell r="E5522" t="str">
            <v>KS</v>
          </cell>
          <cell r="F5522">
            <v>13</v>
          </cell>
        </row>
        <row r="5523">
          <cell r="A5523">
            <v>6192793</v>
          </cell>
          <cell r="B5523" t="str">
            <v>Kryt plochého rohu...HF 25040</v>
          </cell>
          <cell r="C5523">
            <v>15</v>
          </cell>
          <cell r="D5523">
            <v>1</v>
          </cell>
          <cell r="E5523" t="str">
            <v>KS</v>
          </cell>
          <cell r="F5523">
            <v>15</v>
          </cell>
        </row>
        <row r="5524">
          <cell r="A5524">
            <v>6192831</v>
          </cell>
          <cell r="B5524" t="str">
            <v>Kryt plochého rohu...HF 40040</v>
          </cell>
          <cell r="C5524">
            <v>21</v>
          </cell>
          <cell r="D5524">
            <v>1</v>
          </cell>
          <cell r="E5524" t="str">
            <v>KS</v>
          </cell>
          <cell r="F5524">
            <v>21</v>
          </cell>
        </row>
        <row r="5525">
          <cell r="A5525">
            <v>6192858</v>
          </cell>
          <cell r="B5525" t="str">
            <v>Kryt plochého rohu...HF 40060</v>
          </cell>
          <cell r="C5525">
            <v>84</v>
          </cell>
          <cell r="D5525">
            <v>1</v>
          </cell>
          <cell r="E5525" t="str">
            <v>KS</v>
          </cell>
          <cell r="F5525">
            <v>84</v>
          </cell>
        </row>
        <row r="5526">
          <cell r="A5526">
            <v>6192866</v>
          </cell>
          <cell r="B5526" t="str">
            <v>Kryt plochého rohu...HF 40090</v>
          </cell>
          <cell r="C5526">
            <v>60</v>
          </cell>
          <cell r="D5526">
            <v>1</v>
          </cell>
          <cell r="E5526" t="str">
            <v>KS</v>
          </cell>
          <cell r="F5526">
            <v>60</v>
          </cell>
        </row>
        <row r="5527">
          <cell r="A5527">
            <v>6192874</v>
          </cell>
          <cell r="B5527" t="str">
            <v>Kryt plochého rohu...HF 40110</v>
          </cell>
          <cell r="C5527">
            <v>114</v>
          </cell>
          <cell r="D5527">
            <v>1</v>
          </cell>
          <cell r="E5527" t="str">
            <v>KS</v>
          </cell>
          <cell r="F5527">
            <v>114</v>
          </cell>
        </row>
        <row r="5528">
          <cell r="A5528">
            <v>6192912</v>
          </cell>
          <cell r="B5528" t="str">
            <v>Kryt plochého rohu...HF 60060</v>
          </cell>
          <cell r="C5528">
            <v>55</v>
          </cell>
          <cell r="D5528">
            <v>1</v>
          </cell>
          <cell r="E5528" t="str">
            <v>KS</v>
          </cell>
          <cell r="F5528">
            <v>55</v>
          </cell>
        </row>
        <row r="5529">
          <cell r="A5529">
            <v>6192920</v>
          </cell>
          <cell r="B5529" t="str">
            <v>Kryt plochého rohu...HF 60090</v>
          </cell>
          <cell r="C5529">
            <v>94</v>
          </cell>
          <cell r="D5529">
            <v>1</v>
          </cell>
          <cell r="E5529" t="str">
            <v>KS</v>
          </cell>
          <cell r="F5529">
            <v>94</v>
          </cell>
        </row>
        <row r="5530">
          <cell r="A5530">
            <v>6192939</v>
          </cell>
          <cell r="B5530" t="str">
            <v>Kryt plochého rohu...HF 60110</v>
          </cell>
          <cell r="C5530">
            <v>118</v>
          </cell>
          <cell r="D5530">
            <v>1</v>
          </cell>
          <cell r="E5530" t="str">
            <v>KS</v>
          </cell>
          <cell r="F5530">
            <v>118</v>
          </cell>
        </row>
        <row r="5531">
          <cell r="A5531">
            <v>6192947</v>
          </cell>
          <cell r="B5531" t="str">
            <v>Kryt plochého rohu...HF 60130</v>
          </cell>
          <cell r="C5531">
            <v>98</v>
          </cell>
          <cell r="D5531">
            <v>1</v>
          </cell>
          <cell r="E5531" t="str">
            <v>KS</v>
          </cell>
          <cell r="F5531">
            <v>98</v>
          </cell>
        </row>
        <row r="5532">
          <cell r="A5532">
            <v>6192955</v>
          </cell>
          <cell r="B5532" t="str">
            <v>Kryt plochého rohu...HF 60150</v>
          </cell>
          <cell r="C5532">
            <v>128</v>
          </cell>
          <cell r="D5532">
            <v>1</v>
          </cell>
          <cell r="E5532" t="str">
            <v>KS</v>
          </cell>
          <cell r="F5532">
            <v>128</v>
          </cell>
        </row>
        <row r="5533">
          <cell r="A5533">
            <v>6192963</v>
          </cell>
          <cell r="B5533" t="str">
            <v>Kryt plochého rohu...HF 60170</v>
          </cell>
          <cell r="C5533">
            <v>120</v>
          </cell>
          <cell r="D5533">
            <v>1</v>
          </cell>
          <cell r="E5533" t="str">
            <v>KS</v>
          </cell>
          <cell r="F5533">
            <v>120</v>
          </cell>
        </row>
        <row r="5534">
          <cell r="A5534">
            <v>6192971</v>
          </cell>
          <cell r="B5534" t="str">
            <v>Kryt plochého rohu...HF 60210</v>
          </cell>
          <cell r="C5534">
            <v>181</v>
          </cell>
          <cell r="D5534">
            <v>1</v>
          </cell>
          <cell r="E5534" t="str">
            <v>KS</v>
          </cell>
          <cell r="F5534">
            <v>181</v>
          </cell>
        </row>
        <row r="5535">
          <cell r="A5535">
            <v>6193021</v>
          </cell>
          <cell r="B5535" t="str">
            <v>Kryt plochého rohu...HF 80170</v>
          </cell>
          <cell r="C5535">
            <v>463</v>
          </cell>
          <cell r="D5535">
            <v>1</v>
          </cell>
          <cell r="E5535" t="str">
            <v>KS</v>
          </cell>
          <cell r="F5535">
            <v>463</v>
          </cell>
        </row>
        <row r="5536">
          <cell r="A5536">
            <v>6193025</v>
          </cell>
          <cell r="B5536" t="str">
            <v>Kryt plochého rohu...HF 80210</v>
          </cell>
          <cell r="C5536">
            <v>447</v>
          </cell>
          <cell r="D5536">
            <v>1</v>
          </cell>
          <cell r="E5536" t="str">
            <v>KS</v>
          </cell>
          <cell r="F5536">
            <v>447</v>
          </cell>
        </row>
        <row r="5537">
          <cell r="A5537">
            <v>6193029</v>
          </cell>
          <cell r="B5537" t="str">
            <v>Kryt plochého rohu...HF 100130</v>
          </cell>
          <cell r="C5537">
            <v>465</v>
          </cell>
          <cell r="D5537">
            <v>1</v>
          </cell>
          <cell r="E5537" t="str">
            <v>KS</v>
          </cell>
          <cell r="F5537">
            <v>465</v>
          </cell>
        </row>
        <row r="5538">
          <cell r="A5538">
            <v>6193033</v>
          </cell>
          <cell r="B5538" t="str">
            <v>Kryt plochého rohu...HF 100230</v>
          </cell>
          <cell r="C5538">
            <v>557</v>
          </cell>
          <cell r="D5538">
            <v>1</v>
          </cell>
          <cell r="E5538" t="str">
            <v>KS</v>
          </cell>
          <cell r="F5538">
            <v>557</v>
          </cell>
        </row>
        <row r="5539">
          <cell r="A5539">
            <v>6193099</v>
          </cell>
          <cell r="B5539" t="str">
            <v>Koncový díl...HE 15015</v>
          </cell>
          <cell r="C5539">
            <v>6</v>
          </cell>
          <cell r="D5539">
            <v>1</v>
          </cell>
          <cell r="E5539" t="str">
            <v>KS</v>
          </cell>
          <cell r="F5539">
            <v>6</v>
          </cell>
        </row>
        <row r="5540">
          <cell r="A5540">
            <v>6193110</v>
          </cell>
          <cell r="B5540" t="str">
            <v>Koncový díl...HE 15040</v>
          </cell>
          <cell r="C5540">
            <v>6</v>
          </cell>
          <cell r="D5540">
            <v>1</v>
          </cell>
          <cell r="E5540" t="str">
            <v>KS</v>
          </cell>
          <cell r="F5540">
            <v>6</v>
          </cell>
        </row>
        <row r="5541">
          <cell r="A5541">
            <v>6193129</v>
          </cell>
          <cell r="B5541" t="str">
            <v>Koncový díl...HE 20020</v>
          </cell>
          <cell r="C5541">
            <v>8</v>
          </cell>
          <cell r="D5541">
            <v>1</v>
          </cell>
          <cell r="E5541" t="str">
            <v>KS</v>
          </cell>
          <cell r="F5541">
            <v>8</v>
          </cell>
        </row>
        <row r="5542">
          <cell r="A5542">
            <v>6193145</v>
          </cell>
          <cell r="B5542" t="str">
            <v>Koncový díl...HE 25025</v>
          </cell>
          <cell r="C5542">
            <v>8</v>
          </cell>
          <cell r="D5542">
            <v>1</v>
          </cell>
          <cell r="E5542" t="str">
            <v>KS</v>
          </cell>
          <cell r="F5542">
            <v>8</v>
          </cell>
        </row>
        <row r="5543">
          <cell r="A5543">
            <v>6193153</v>
          </cell>
          <cell r="B5543" t="str">
            <v>Koncový díl...HE 25040</v>
          </cell>
          <cell r="C5543">
            <v>7</v>
          </cell>
          <cell r="D5543">
            <v>1</v>
          </cell>
          <cell r="E5543" t="str">
            <v>KS</v>
          </cell>
          <cell r="F5543">
            <v>7</v>
          </cell>
        </row>
        <row r="5544">
          <cell r="A5544">
            <v>6193218</v>
          </cell>
          <cell r="B5544" t="str">
            <v>Koncový díl...HE 40040</v>
          </cell>
          <cell r="C5544">
            <v>9</v>
          </cell>
          <cell r="D5544">
            <v>1</v>
          </cell>
          <cell r="E5544" t="str">
            <v>KS</v>
          </cell>
          <cell r="F5544">
            <v>9</v>
          </cell>
        </row>
        <row r="5545">
          <cell r="A5545">
            <v>6193226</v>
          </cell>
          <cell r="B5545" t="str">
            <v>Koncový díl...HE 40060</v>
          </cell>
          <cell r="C5545">
            <v>12</v>
          </cell>
          <cell r="D5545">
            <v>1</v>
          </cell>
          <cell r="E5545" t="str">
            <v>KS</v>
          </cell>
          <cell r="F5545">
            <v>12</v>
          </cell>
        </row>
        <row r="5546">
          <cell r="A5546">
            <v>6193234</v>
          </cell>
          <cell r="B5546" t="str">
            <v>Koncový díl...HE 40090</v>
          </cell>
          <cell r="C5546">
            <v>12</v>
          </cell>
          <cell r="D5546">
            <v>1</v>
          </cell>
          <cell r="E5546" t="str">
            <v>KS</v>
          </cell>
          <cell r="F5546">
            <v>12</v>
          </cell>
        </row>
        <row r="5547">
          <cell r="A5547">
            <v>6193242</v>
          </cell>
          <cell r="B5547" t="str">
            <v>Koncový díl...HE 40110</v>
          </cell>
          <cell r="C5547">
            <v>13</v>
          </cell>
          <cell r="D5547">
            <v>1</v>
          </cell>
          <cell r="E5547" t="str">
            <v>KS</v>
          </cell>
          <cell r="F5547">
            <v>13</v>
          </cell>
        </row>
        <row r="5548">
          <cell r="A5548">
            <v>6193285</v>
          </cell>
          <cell r="B5548" t="str">
            <v>Koncový díl...HE 60060</v>
          </cell>
          <cell r="C5548">
            <v>12</v>
          </cell>
          <cell r="D5548">
            <v>1</v>
          </cell>
          <cell r="E5548" t="str">
            <v>KS</v>
          </cell>
          <cell r="F5548">
            <v>12</v>
          </cell>
        </row>
        <row r="5549">
          <cell r="A5549">
            <v>6193293</v>
          </cell>
          <cell r="B5549" t="str">
            <v>Koncový díl...HE 60090</v>
          </cell>
          <cell r="C5549">
            <v>13</v>
          </cell>
          <cell r="D5549">
            <v>1</v>
          </cell>
          <cell r="E5549" t="str">
            <v>KS</v>
          </cell>
          <cell r="F5549">
            <v>13</v>
          </cell>
        </row>
        <row r="5550">
          <cell r="A5550">
            <v>6193307</v>
          </cell>
          <cell r="B5550" t="str">
            <v>Koncový díl...HE 60110</v>
          </cell>
          <cell r="C5550">
            <v>16</v>
          </cell>
          <cell r="D5550">
            <v>1</v>
          </cell>
          <cell r="E5550" t="str">
            <v>KS</v>
          </cell>
          <cell r="F5550">
            <v>16</v>
          </cell>
        </row>
        <row r="5551">
          <cell r="A5551">
            <v>6193315</v>
          </cell>
          <cell r="B5551" t="str">
            <v>Koncový díl...HE 60130</v>
          </cell>
          <cell r="C5551">
            <v>18</v>
          </cell>
          <cell r="D5551">
            <v>1</v>
          </cell>
          <cell r="E5551" t="str">
            <v>KS</v>
          </cell>
          <cell r="F5551">
            <v>18</v>
          </cell>
        </row>
        <row r="5552">
          <cell r="A5552">
            <v>6193323</v>
          </cell>
          <cell r="B5552" t="str">
            <v>Koncový díl...HE 60150</v>
          </cell>
          <cell r="C5552">
            <v>19</v>
          </cell>
          <cell r="D5552">
            <v>1</v>
          </cell>
          <cell r="E5552" t="str">
            <v>KS</v>
          </cell>
          <cell r="F5552">
            <v>19</v>
          </cell>
        </row>
        <row r="5553">
          <cell r="A5553">
            <v>6193331</v>
          </cell>
          <cell r="B5553" t="str">
            <v>Koncový díl...HE 60170</v>
          </cell>
          <cell r="C5553">
            <v>19</v>
          </cell>
          <cell r="D5553">
            <v>1</v>
          </cell>
          <cell r="E5553" t="str">
            <v>KS</v>
          </cell>
          <cell r="F5553">
            <v>19</v>
          </cell>
        </row>
        <row r="5554">
          <cell r="A5554">
            <v>6193358</v>
          </cell>
          <cell r="B5554" t="str">
            <v>Koncový díl...HE 60210</v>
          </cell>
          <cell r="C5554">
            <v>24</v>
          </cell>
          <cell r="D5554">
            <v>1</v>
          </cell>
          <cell r="E5554" t="str">
            <v>KS</v>
          </cell>
          <cell r="F5554">
            <v>24</v>
          </cell>
        </row>
        <row r="5555">
          <cell r="A5555">
            <v>6193366</v>
          </cell>
          <cell r="B5555" t="str">
            <v>Koncový díl...HE 60230</v>
          </cell>
          <cell r="C5555">
            <v>20</v>
          </cell>
          <cell r="D5555">
            <v>1</v>
          </cell>
          <cell r="E5555" t="str">
            <v>KS</v>
          </cell>
          <cell r="F5555">
            <v>20</v>
          </cell>
        </row>
        <row r="5556">
          <cell r="A5556">
            <v>6193387</v>
          </cell>
          <cell r="B5556" t="str">
            <v>Koncový díl...HE 80170</v>
          </cell>
          <cell r="C5556">
            <v>80</v>
          </cell>
          <cell r="D5556">
            <v>1</v>
          </cell>
          <cell r="E5556" t="str">
            <v>KS</v>
          </cell>
          <cell r="F5556">
            <v>80</v>
          </cell>
        </row>
        <row r="5557">
          <cell r="A5557">
            <v>6193391</v>
          </cell>
          <cell r="B5557" t="str">
            <v>Koncový díl...HE 80210</v>
          </cell>
          <cell r="C5557">
            <v>70</v>
          </cell>
          <cell r="D5557">
            <v>1</v>
          </cell>
          <cell r="E5557" t="str">
            <v>KS</v>
          </cell>
          <cell r="F5557">
            <v>70</v>
          </cell>
        </row>
        <row r="5558">
          <cell r="A5558">
            <v>6193395</v>
          </cell>
          <cell r="B5558" t="str">
            <v>Koncový díl...HE 100130</v>
          </cell>
          <cell r="C5558">
            <v>75</v>
          </cell>
          <cell r="D5558">
            <v>1</v>
          </cell>
          <cell r="E5558" t="str">
            <v>KS</v>
          </cell>
          <cell r="F5558">
            <v>75</v>
          </cell>
        </row>
        <row r="5559">
          <cell r="A5559">
            <v>6193399</v>
          </cell>
          <cell r="B5559" t="str">
            <v>Koncový díl...HE 100230</v>
          </cell>
          <cell r="C5559">
            <v>99</v>
          </cell>
          <cell r="D5559">
            <v>1</v>
          </cell>
          <cell r="E5559" t="str">
            <v>KS</v>
          </cell>
          <cell r="F5559">
            <v>99</v>
          </cell>
        </row>
        <row r="5560">
          <cell r="A5560">
            <v>6193528</v>
          </cell>
          <cell r="B5560" t="str">
            <v>Kryt spoje...HS 15040</v>
          </cell>
          <cell r="C5560">
            <v>5</v>
          </cell>
          <cell r="D5560">
            <v>1</v>
          </cell>
          <cell r="E5560" t="str">
            <v>KS</v>
          </cell>
          <cell r="F5560">
            <v>5</v>
          </cell>
        </row>
        <row r="5561">
          <cell r="A5561">
            <v>6193560</v>
          </cell>
          <cell r="B5561" t="str">
            <v>Kryt spoje...HS 25040</v>
          </cell>
          <cell r="C5561">
            <v>6</v>
          </cell>
          <cell r="D5561">
            <v>1</v>
          </cell>
          <cell r="E5561" t="str">
            <v>KS</v>
          </cell>
          <cell r="F5561">
            <v>6</v>
          </cell>
        </row>
        <row r="5562">
          <cell r="A5562">
            <v>6194036</v>
          </cell>
          <cell r="B5562" t="str">
            <v>Vrchní díl...D2-1/110</v>
          </cell>
          <cell r="C5562">
            <v>37</v>
          </cell>
          <cell r="D5562">
            <v>1</v>
          </cell>
          <cell r="E5562" t="str">
            <v>KS</v>
          </cell>
          <cell r="F5562">
            <v>37</v>
          </cell>
        </row>
        <row r="5563">
          <cell r="A5563">
            <v>6194044</v>
          </cell>
          <cell r="B5563" t="str">
            <v>Vrchní díl...D2-1/130</v>
          </cell>
          <cell r="C5563">
            <v>42</v>
          </cell>
          <cell r="D5563">
            <v>1</v>
          </cell>
          <cell r="E5563" t="str">
            <v>KS</v>
          </cell>
          <cell r="F5563">
            <v>42</v>
          </cell>
        </row>
        <row r="5564">
          <cell r="A5564">
            <v>6194052</v>
          </cell>
          <cell r="B5564" t="str">
            <v>Vrchní díl...D2-1/150</v>
          </cell>
          <cell r="C5564">
            <v>46</v>
          </cell>
          <cell r="D5564">
            <v>1</v>
          </cell>
          <cell r="E5564" t="str">
            <v>KS</v>
          </cell>
          <cell r="F5564">
            <v>46</v>
          </cell>
        </row>
        <row r="5565">
          <cell r="A5565">
            <v>6194060</v>
          </cell>
          <cell r="B5565" t="str">
            <v>Vrchní díl...D2-1/170</v>
          </cell>
          <cell r="C5565">
            <v>48</v>
          </cell>
          <cell r="D5565">
            <v>1</v>
          </cell>
          <cell r="E5565" t="str">
            <v>KS</v>
          </cell>
          <cell r="F5565">
            <v>48</v>
          </cell>
        </row>
        <row r="5566">
          <cell r="A5566">
            <v>6194109</v>
          </cell>
          <cell r="B5566" t="str">
            <v>Vrchní díl...D2-2/110</v>
          </cell>
          <cell r="C5566">
            <v>42</v>
          </cell>
          <cell r="D5566">
            <v>1</v>
          </cell>
          <cell r="E5566" t="str">
            <v>KS</v>
          </cell>
          <cell r="F5566">
            <v>42</v>
          </cell>
        </row>
        <row r="5567">
          <cell r="A5567">
            <v>6194117</v>
          </cell>
          <cell r="B5567" t="str">
            <v>Vrchní díl...D2-2/130</v>
          </cell>
          <cell r="C5567">
            <v>63</v>
          </cell>
          <cell r="D5567">
            <v>1</v>
          </cell>
          <cell r="E5567" t="str">
            <v>KS</v>
          </cell>
          <cell r="F5567">
            <v>63</v>
          </cell>
        </row>
        <row r="5568">
          <cell r="A5568">
            <v>6194133</v>
          </cell>
          <cell r="B5568" t="str">
            <v>Vrchní díl...D2-2/170</v>
          </cell>
          <cell r="C5568">
            <v>51</v>
          </cell>
          <cell r="D5568">
            <v>1</v>
          </cell>
          <cell r="E5568" t="str">
            <v>KS</v>
          </cell>
          <cell r="F5568">
            <v>51</v>
          </cell>
        </row>
        <row r="5569">
          <cell r="A5569">
            <v>6194141</v>
          </cell>
          <cell r="B5569" t="str">
            <v>Vrchní díl...D2-2/210</v>
          </cell>
          <cell r="C5569">
            <v>52</v>
          </cell>
          <cell r="D5569">
            <v>1</v>
          </cell>
          <cell r="E5569" t="str">
            <v>KS</v>
          </cell>
          <cell r="F5569">
            <v>52</v>
          </cell>
        </row>
        <row r="5570">
          <cell r="A5570">
            <v>6194184</v>
          </cell>
          <cell r="B5570" t="str">
            <v>Vrchní díl...D2-3/110</v>
          </cell>
          <cell r="C5570">
            <v>47</v>
          </cell>
          <cell r="D5570">
            <v>1</v>
          </cell>
          <cell r="E5570" t="str">
            <v>KS</v>
          </cell>
          <cell r="F5570">
            <v>47</v>
          </cell>
        </row>
        <row r="5571">
          <cell r="A5571">
            <v>6194214</v>
          </cell>
          <cell r="B5571" t="str">
            <v>Vrchní díl...D2-3/170</v>
          </cell>
          <cell r="C5571">
            <v>54</v>
          </cell>
          <cell r="D5571">
            <v>1</v>
          </cell>
          <cell r="E5571" t="str">
            <v>KS</v>
          </cell>
          <cell r="F5571">
            <v>54</v>
          </cell>
        </row>
        <row r="5572">
          <cell r="A5572">
            <v>6194729</v>
          </cell>
          <cell r="B5572" t="str">
            <v>Vrchní díl...2425/150</v>
          </cell>
          <cell r="C5572">
            <v>48</v>
          </cell>
          <cell r="D5572">
            <v>1</v>
          </cell>
          <cell r="E5572" t="str">
            <v>KS</v>
          </cell>
          <cell r="F5572">
            <v>48</v>
          </cell>
        </row>
        <row r="5573">
          <cell r="A5573">
            <v>6199103</v>
          </cell>
          <cell r="B5573" t="str">
            <v>Kanál s patkovou lištou...SKL-50 D</v>
          </cell>
          <cell r="C5573">
            <v>108</v>
          </cell>
          <cell r="D5573">
            <v>1</v>
          </cell>
          <cell r="E5573" t="str">
            <v>M</v>
          </cell>
          <cell r="F5573">
            <v>108</v>
          </cell>
        </row>
        <row r="5574">
          <cell r="A5574">
            <v>6199107</v>
          </cell>
          <cell r="B5574" t="str">
            <v>Kanál s patkovou lištou...SKL-50 D</v>
          </cell>
          <cell r="C5574">
            <v>113</v>
          </cell>
          <cell r="D5574">
            <v>1</v>
          </cell>
          <cell r="E5574" t="str">
            <v>M</v>
          </cell>
          <cell r="F5574">
            <v>113</v>
          </cell>
        </row>
        <row r="5575">
          <cell r="A5575">
            <v>6199109</v>
          </cell>
          <cell r="B5575" t="str">
            <v>Kanál s patkovou lištou...SKL-50 D</v>
          </cell>
          <cell r="C5575">
            <v>211</v>
          </cell>
          <cell r="D5575">
            <v>1</v>
          </cell>
          <cell r="E5575" t="str">
            <v>M</v>
          </cell>
          <cell r="F5575">
            <v>211</v>
          </cell>
        </row>
        <row r="5576">
          <cell r="A5576">
            <v>6199122</v>
          </cell>
          <cell r="B5576" t="str">
            <v>Vnitřní roh...SKL-I50D</v>
          </cell>
          <cell r="C5576">
            <v>44</v>
          </cell>
          <cell r="D5576">
            <v>1</v>
          </cell>
          <cell r="E5576" t="str">
            <v>KS</v>
          </cell>
          <cell r="F5576">
            <v>44</v>
          </cell>
        </row>
        <row r="5577">
          <cell r="A5577">
            <v>6199126</v>
          </cell>
          <cell r="B5577" t="str">
            <v>Vnitřní roh...SKL-I 50D</v>
          </cell>
          <cell r="C5577">
            <v>47</v>
          </cell>
          <cell r="D5577">
            <v>1</v>
          </cell>
          <cell r="E5577" t="str">
            <v>KS</v>
          </cell>
          <cell r="F5577">
            <v>47</v>
          </cell>
        </row>
        <row r="5578">
          <cell r="A5578">
            <v>6199128</v>
          </cell>
          <cell r="B5578" t="str">
            <v>Vnitřní roh...SKL-I 50D</v>
          </cell>
          <cell r="C5578">
            <v>156</v>
          </cell>
          <cell r="D5578">
            <v>1</v>
          </cell>
          <cell r="E5578" t="str">
            <v>KS</v>
          </cell>
          <cell r="F5578">
            <v>156</v>
          </cell>
        </row>
        <row r="5579">
          <cell r="A5579">
            <v>6199133</v>
          </cell>
          <cell r="B5579" t="str">
            <v>Vnější roh...SKL-A50D</v>
          </cell>
          <cell r="C5579">
            <v>44</v>
          </cell>
          <cell r="D5579">
            <v>1</v>
          </cell>
          <cell r="E5579" t="str">
            <v>KS</v>
          </cell>
          <cell r="F5579">
            <v>44</v>
          </cell>
        </row>
        <row r="5580">
          <cell r="A5580">
            <v>6199137</v>
          </cell>
          <cell r="B5580" t="str">
            <v>Vnější roh...SKL-A 50D</v>
          </cell>
          <cell r="C5580">
            <v>47</v>
          </cell>
          <cell r="D5580">
            <v>1</v>
          </cell>
          <cell r="E5580" t="str">
            <v>KS</v>
          </cell>
          <cell r="F5580">
            <v>47</v>
          </cell>
        </row>
        <row r="5581">
          <cell r="A5581">
            <v>6199139</v>
          </cell>
          <cell r="B5581" t="str">
            <v>Vnější roh...SKL-A 50D</v>
          </cell>
          <cell r="C5581">
            <v>156</v>
          </cell>
          <cell r="D5581">
            <v>1</v>
          </cell>
          <cell r="E5581" t="str">
            <v>KS</v>
          </cell>
          <cell r="F5581">
            <v>156</v>
          </cell>
        </row>
        <row r="5582">
          <cell r="A5582">
            <v>6199150</v>
          </cell>
          <cell r="B5582" t="str">
            <v>Koncový díl...SKL-EL50D</v>
          </cell>
          <cell r="C5582">
            <v>44</v>
          </cell>
          <cell r="D5582">
            <v>1</v>
          </cell>
          <cell r="E5582" t="str">
            <v>KS</v>
          </cell>
          <cell r="F5582">
            <v>44</v>
          </cell>
        </row>
        <row r="5583">
          <cell r="A5583">
            <v>6199154</v>
          </cell>
          <cell r="B5583" t="str">
            <v>Koncový díl...SKL-EL50D</v>
          </cell>
          <cell r="C5583">
            <v>64</v>
          </cell>
          <cell r="D5583">
            <v>1</v>
          </cell>
          <cell r="E5583" t="str">
            <v>KS</v>
          </cell>
          <cell r="F5583">
            <v>64</v>
          </cell>
        </row>
        <row r="5584">
          <cell r="A5584">
            <v>6199163</v>
          </cell>
          <cell r="B5584" t="str">
            <v>Koncový díl...SKL-ER50D</v>
          </cell>
          <cell r="C5584">
            <v>44</v>
          </cell>
          <cell r="D5584">
            <v>1</v>
          </cell>
          <cell r="E5584" t="str">
            <v>KS</v>
          </cell>
          <cell r="F5584">
            <v>44</v>
          </cell>
        </row>
        <row r="5585">
          <cell r="A5585">
            <v>6199167</v>
          </cell>
          <cell r="B5585" t="str">
            <v>Koncový díl...SKL-ER50D</v>
          </cell>
          <cell r="C5585">
            <v>64</v>
          </cell>
          <cell r="D5585">
            <v>1</v>
          </cell>
          <cell r="E5585" t="str">
            <v>KS</v>
          </cell>
          <cell r="F5585">
            <v>64</v>
          </cell>
        </row>
        <row r="5586">
          <cell r="A5586">
            <v>6199180</v>
          </cell>
          <cell r="B5586" t="str">
            <v>Kryt spoje...SKL-SA50D</v>
          </cell>
          <cell r="C5586">
            <v>44</v>
          </cell>
          <cell r="D5586">
            <v>1</v>
          </cell>
          <cell r="E5586" t="str">
            <v>KS</v>
          </cell>
          <cell r="F5586">
            <v>44</v>
          </cell>
        </row>
        <row r="5587">
          <cell r="A5587">
            <v>6199184</v>
          </cell>
          <cell r="B5587" t="str">
            <v>Kryt spoje...SKL-SA50D</v>
          </cell>
          <cell r="C5587">
            <v>46</v>
          </cell>
          <cell r="D5587">
            <v>1</v>
          </cell>
          <cell r="E5587" t="str">
            <v>KS</v>
          </cell>
          <cell r="F5587">
            <v>46</v>
          </cell>
        </row>
        <row r="5588">
          <cell r="A5588">
            <v>6199186</v>
          </cell>
          <cell r="B5588" t="str">
            <v>Kryt spoje...SKL-SA50D</v>
          </cell>
          <cell r="C5588">
            <v>149</v>
          </cell>
          <cell r="D5588">
            <v>1</v>
          </cell>
          <cell r="E5588" t="str">
            <v>KS</v>
          </cell>
          <cell r="F5588">
            <v>149</v>
          </cell>
        </row>
        <row r="5589">
          <cell r="A5589">
            <v>6199202</v>
          </cell>
          <cell r="B5589" t="str">
            <v>Kanál s patkovou lištou...SKL-70 D</v>
          </cell>
          <cell r="C5589">
            <v>233</v>
          </cell>
          <cell r="D5589">
            <v>1</v>
          </cell>
          <cell r="E5589" t="str">
            <v>M</v>
          </cell>
          <cell r="F5589">
            <v>233</v>
          </cell>
        </row>
        <row r="5590">
          <cell r="A5590">
            <v>6199208</v>
          </cell>
          <cell r="B5590" t="str">
            <v>Kanál s patkovou lištou...SKL-70 D</v>
          </cell>
          <cell r="C5590">
            <v>240</v>
          </cell>
          <cell r="D5590">
            <v>1</v>
          </cell>
          <cell r="E5590" t="str">
            <v>M</v>
          </cell>
          <cell r="F5590">
            <v>240</v>
          </cell>
        </row>
        <row r="5591">
          <cell r="A5591">
            <v>6199223</v>
          </cell>
          <cell r="B5591" t="str">
            <v>Vnitřní roh...SKL-I70D</v>
          </cell>
          <cell r="C5591">
            <v>52</v>
          </cell>
          <cell r="D5591">
            <v>1</v>
          </cell>
          <cell r="E5591" t="str">
            <v>KS</v>
          </cell>
          <cell r="F5591">
            <v>52</v>
          </cell>
        </row>
        <row r="5592">
          <cell r="A5592">
            <v>6199225</v>
          </cell>
          <cell r="B5592" t="str">
            <v>Vnitřní roh...SKL-I 70D</v>
          </cell>
          <cell r="C5592">
            <v>52</v>
          </cell>
          <cell r="D5592">
            <v>1</v>
          </cell>
          <cell r="E5592" t="str">
            <v>KS</v>
          </cell>
          <cell r="F5592">
            <v>52</v>
          </cell>
        </row>
        <row r="5593">
          <cell r="A5593">
            <v>6199229</v>
          </cell>
          <cell r="B5593" t="str">
            <v>Vnitřní roh...SKL-I 70D</v>
          </cell>
          <cell r="C5593">
            <v>124</v>
          </cell>
          <cell r="D5593">
            <v>1</v>
          </cell>
          <cell r="E5593" t="str">
            <v>KS</v>
          </cell>
          <cell r="F5593">
            <v>124</v>
          </cell>
        </row>
        <row r="5594">
          <cell r="A5594">
            <v>6199232</v>
          </cell>
          <cell r="B5594" t="str">
            <v>Vnější roh...SKL-A70D</v>
          </cell>
          <cell r="C5594">
            <v>52</v>
          </cell>
          <cell r="D5594">
            <v>1</v>
          </cell>
          <cell r="E5594" t="str">
            <v>KS</v>
          </cell>
          <cell r="F5594">
            <v>52</v>
          </cell>
        </row>
        <row r="5595">
          <cell r="A5595">
            <v>6199238</v>
          </cell>
          <cell r="B5595" t="str">
            <v>Vnější roh...SKL-A 70D</v>
          </cell>
          <cell r="C5595">
            <v>197</v>
          </cell>
          <cell r="D5595">
            <v>1</v>
          </cell>
          <cell r="E5595" t="str">
            <v>KS</v>
          </cell>
          <cell r="F5595">
            <v>197</v>
          </cell>
        </row>
        <row r="5596">
          <cell r="A5596">
            <v>6199251</v>
          </cell>
          <cell r="B5596" t="str">
            <v>Koncový díl...SKL-EL70D</v>
          </cell>
          <cell r="C5596">
            <v>51</v>
          </cell>
          <cell r="D5596">
            <v>1</v>
          </cell>
          <cell r="E5596" t="str">
            <v>KS</v>
          </cell>
          <cell r="F5596">
            <v>51</v>
          </cell>
        </row>
        <row r="5597">
          <cell r="A5597">
            <v>6199253</v>
          </cell>
          <cell r="B5597" t="str">
            <v>Koncový díl...SKL-EL70D</v>
          </cell>
          <cell r="C5597">
            <v>51</v>
          </cell>
          <cell r="D5597">
            <v>1</v>
          </cell>
          <cell r="E5597" t="str">
            <v>KS</v>
          </cell>
          <cell r="F5597">
            <v>51</v>
          </cell>
        </row>
        <row r="5598">
          <cell r="A5598">
            <v>6199257</v>
          </cell>
          <cell r="B5598" t="str">
            <v>Koncový díl...SKL-EL70D</v>
          </cell>
          <cell r="C5598">
            <v>123</v>
          </cell>
          <cell r="D5598">
            <v>1</v>
          </cell>
          <cell r="E5598" t="str">
            <v>KS</v>
          </cell>
          <cell r="F5598">
            <v>123</v>
          </cell>
        </row>
        <row r="5599">
          <cell r="A5599">
            <v>6199262</v>
          </cell>
          <cell r="B5599" t="str">
            <v>Koncový díl...SKL-ER70D</v>
          </cell>
          <cell r="C5599">
            <v>51</v>
          </cell>
          <cell r="D5599">
            <v>1</v>
          </cell>
          <cell r="E5599" t="str">
            <v>KS</v>
          </cell>
          <cell r="F5599">
            <v>51</v>
          </cell>
        </row>
        <row r="5600">
          <cell r="A5600">
            <v>6199264</v>
          </cell>
          <cell r="B5600" t="str">
            <v>Koncový díl...SKL-ER70D</v>
          </cell>
          <cell r="C5600">
            <v>51</v>
          </cell>
          <cell r="D5600">
            <v>1</v>
          </cell>
          <cell r="E5600" t="str">
            <v>KS</v>
          </cell>
          <cell r="F5600">
            <v>51</v>
          </cell>
        </row>
        <row r="5601">
          <cell r="A5601">
            <v>6199268</v>
          </cell>
          <cell r="B5601" t="str">
            <v>Koncový díl...SKL-ER70D</v>
          </cell>
          <cell r="C5601">
            <v>123</v>
          </cell>
          <cell r="D5601">
            <v>1</v>
          </cell>
          <cell r="E5601" t="str">
            <v>KS</v>
          </cell>
          <cell r="F5601">
            <v>123</v>
          </cell>
        </row>
        <row r="5602">
          <cell r="A5602">
            <v>6199281</v>
          </cell>
          <cell r="B5602" t="str">
            <v>Kryt spoje...SKL-SA70D</v>
          </cell>
          <cell r="C5602">
            <v>51</v>
          </cell>
          <cell r="D5602">
            <v>1</v>
          </cell>
          <cell r="E5602" t="str">
            <v>KS</v>
          </cell>
          <cell r="F5602">
            <v>51</v>
          </cell>
        </row>
        <row r="5603">
          <cell r="A5603">
            <v>6199283</v>
          </cell>
          <cell r="B5603" t="str">
            <v>Kryt spoje...SKL-SA70D</v>
          </cell>
          <cell r="C5603">
            <v>51</v>
          </cell>
          <cell r="D5603">
            <v>1</v>
          </cell>
          <cell r="E5603" t="str">
            <v>KS</v>
          </cell>
          <cell r="F5603">
            <v>51</v>
          </cell>
        </row>
        <row r="5604">
          <cell r="A5604">
            <v>6199287</v>
          </cell>
          <cell r="B5604" t="str">
            <v>Kryt spoje...SKL-SA70D</v>
          </cell>
          <cell r="C5604">
            <v>123</v>
          </cell>
          <cell r="D5604">
            <v>1</v>
          </cell>
          <cell r="E5604" t="str">
            <v>KS</v>
          </cell>
          <cell r="F5604">
            <v>123</v>
          </cell>
        </row>
        <row r="5605">
          <cell r="A5605">
            <v>6199402</v>
          </cell>
          <cell r="B5605" t="str">
            <v>Přístrojová vložka...SKL-R/D</v>
          </cell>
          <cell r="C5605">
            <v>420</v>
          </cell>
          <cell r="D5605">
            <v>1</v>
          </cell>
          <cell r="E5605" t="str">
            <v>KS</v>
          </cell>
          <cell r="F5605">
            <v>420</v>
          </cell>
        </row>
        <row r="5606">
          <cell r="A5606">
            <v>6199406</v>
          </cell>
          <cell r="B5606" t="str">
            <v>Přístrojová vložka...SKL-R/D</v>
          </cell>
          <cell r="C5606">
            <v>360</v>
          </cell>
          <cell r="D5606">
            <v>1</v>
          </cell>
          <cell r="E5606" t="str">
            <v>KS</v>
          </cell>
          <cell r="F5606">
            <v>360</v>
          </cell>
        </row>
        <row r="5607">
          <cell r="A5607">
            <v>6199408</v>
          </cell>
          <cell r="B5607" t="str">
            <v>Přístrojová vložka...SKL-R/D</v>
          </cell>
          <cell r="C5607">
            <v>598</v>
          </cell>
          <cell r="D5607">
            <v>1</v>
          </cell>
          <cell r="E5607" t="str">
            <v>KS</v>
          </cell>
          <cell r="F5607">
            <v>598</v>
          </cell>
        </row>
        <row r="5608">
          <cell r="A5608">
            <v>6199421</v>
          </cell>
          <cell r="B5608" t="str">
            <v>Přístrojová vložka...SKL-DS/D</v>
          </cell>
          <cell r="C5608">
            <v>703</v>
          </cell>
          <cell r="D5608">
            <v>1</v>
          </cell>
          <cell r="E5608" t="str">
            <v>KS</v>
          </cell>
          <cell r="F5608">
            <v>703</v>
          </cell>
        </row>
        <row r="5609">
          <cell r="A5609">
            <v>6199425</v>
          </cell>
          <cell r="B5609" t="str">
            <v>Přístrojová vložka...SKL-DS/D</v>
          </cell>
          <cell r="C5609">
            <v>720</v>
          </cell>
          <cell r="D5609">
            <v>1</v>
          </cell>
          <cell r="E5609" t="str">
            <v>KS</v>
          </cell>
          <cell r="F5609">
            <v>720</v>
          </cell>
        </row>
        <row r="5610">
          <cell r="A5610">
            <v>6199442</v>
          </cell>
          <cell r="B5610" t="str">
            <v>Přístrojová vložka...SKL-Z/D</v>
          </cell>
          <cell r="C5610">
            <v>480</v>
          </cell>
          <cell r="D5610">
            <v>1</v>
          </cell>
          <cell r="E5610" t="str">
            <v>KS</v>
          </cell>
          <cell r="F5610">
            <v>480</v>
          </cell>
        </row>
        <row r="5611">
          <cell r="A5611">
            <v>6199446</v>
          </cell>
          <cell r="B5611" t="str">
            <v>Přístrojová vložka...SKL-Z/D</v>
          </cell>
          <cell r="C5611">
            <v>368</v>
          </cell>
          <cell r="D5611">
            <v>1</v>
          </cell>
          <cell r="E5611" t="str">
            <v>KS</v>
          </cell>
          <cell r="F5611">
            <v>368</v>
          </cell>
        </row>
        <row r="5612">
          <cell r="A5612">
            <v>6199448</v>
          </cell>
          <cell r="B5612" t="str">
            <v>Přístrojová vložka...SKL-Z/D</v>
          </cell>
          <cell r="C5612">
            <v>1139</v>
          </cell>
          <cell r="D5612">
            <v>1</v>
          </cell>
          <cell r="E5612" t="str">
            <v>KS</v>
          </cell>
          <cell r="F5612">
            <v>1139</v>
          </cell>
        </row>
        <row r="5613">
          <cell r="A5613">
            <v>6199461</v>
          </cell>
          <cell r="B5613" t="str">
            <v>Přístrojová vložka...SKL-45/D</v>
          </cell>
          <cell r="C5613">
            <v>391</v>
          </cell>
          <cell r="D5613">
            <v>1</v>
          </cell>
          <cell r="E5613" t="str">
            <v>KS</v>
          </cell>
          <cell r="F5613">
            <v>391</v>
          </cell>
        </row>
        <row r="5614">
          <cell r="A5614">
            <v>6199465</v>
          </cell>
          <cell r="B5614" t="str">
            <v>Přístrojová vložka...SKL-45/D</v>
          </cell>
          <cell r="C5614">
            <v>420</v>
          </cell>
          <cell r="D5614">
            <v>1</v>
          </cell>
          <cell r="E5614" t="str">
            <v>KS</v>
          </cell>
          <cell r="F5614">
            <v>420</v>
          </cell>
        </row>
        <row r="5615">
          <cell r="A5615">
            <v>6199467</v>
          </cell>
          <cell r="B5615" t="str">
            <v>Přístrojová vložka...SKL-45/D</v>
          </cell>
          <cell r="C5615">
            <v>771</v>
          </cell>
          <cell r="D5615">
            <v>1</v>
          </cell>
          <cell r="E5615" t="str">
            <v>KS</v>
          </cell>
          <cell r="F5615">
            <v>771</v>
          </cell>
        </row>
        <row r="5616">
          <cell r="A5616">
            <v>6200508</v>
          </cell>
          <cell r="B5616" t="str">
            <v>Kabelový žebřík...LG 420 NS</v>
          </cell>
          <cell r="C5616">
            <v>330</v>
          </cell>
          <cell r="D5616">
            <v>1</v>
          </cell>
          <cell r="E5616" t="str">
            <v>M</v>
          </cell>
          <cell r="F5616">
            <v>330</v>
          </cell>
        </row>
        <row r="5617">
          <cell r="A5617">
            <v>6200511</v>
          </cell>
          <cell r="B5617" t="str">
            <v>Kabelový žebřík...LG 430 NS</v>
          </cell>
          <cell r="C5617">
            <v>333</v>
          </cell>
          <cell r="D5617">
            <v>1</v>
          </cell>
          <cell r="E5617" t="str">
            <v>M</v>
          </cell>
          <cell r="F5617">
            <v>333</v>
          </cell>
        </row>
        <row r="5618">
          <cell r="A5618">
            <v>6200514</v>
          </cell>
          <cell r="B5618" t="str">
            <v>Kabelový žebřík...LG 440 NS</v>
          </cell>
          <cell r="C5618">
            <v>359</v>
          </cell>
          <cell r="D5618">
            <v>1</v>
          </cell>
          <cell r="E5618" t="str">
            <v>M</v>
          </cell>
          <cell r="F5618">
            <v>359</v>
          </cell>
        </row>
        <row r="5619">
          <cell r="A5619">
            <v>6200517</v>
          </cell>
          <cell r="B5619" t="str">
            <v>Kabelový žebřík...LG 450 NS</v>
          </cell>
          <cell r="C5619">
            <v>390</v>
          </cell>
          <cell r="D5619">
            <v>1</v>
          </cell>
          <cell r="E5619" t="str">
            <v>M</v>
          </cell>
          <cell r="F5619">
            <v>390</v>
          </cell>
        </row>
        <row r="5620">
          <cell r="A5620">
            <v>6200520</v>
          </cell>
          <cell r="B5620" t="str">
            <v>Kabelový žebřík...LG 460 NS</v>
          </cell>
          <cell r="C5620">
            <v>411</v>
          </cell>
          <cell r="D5620">
            <v>1</v>
          </cell>
          <cell r="E5620" t="str">
            <v>M</v>
          </cell>
          <cell r="F5620">
            <v>411</v>
          </cell>
        </row>
        <row r="5621">
          <cell r="A5621">
            <v>6200540</v>
          </cell>
          <cell r="B5621" t="str">
            <v>Kabelový žebřík...SLG420 NS</v>
          </cell>
          <cell r="C5621">
            <v>473</v>
          </cell>
          <cell r="D5621">
            <v>1</v>
          </cell>
          <cell r="E5621" t="str">
            <v>M</v>
          </cell>
          <cell r="F5621">
            <v>473</v>
          </cell>
        </row>
        <row r="5622">
          <cell r="A5622">
            <v>6200543</v>
          </cell>
          <cell r="B5622" t="str">
            <v>Kabelový žebřík...SLG430 NS</v>
          </cell>
          <cell r="C5622">
            <v>463</v>
          </cell>
          <cell r="D5622">
            <v>1</v>
          </cell>
          <cell r="E5622" t="str">
            <v>M</v>
          </cell>
          <cell r="F5622">
            <v>463</v>
          </cell>
        </row>
        <row r="5623">
          <cell r="A5623">
            <v>6200546</v>
          </cell>
          <cell r="B5623" t="str">
            <v>Kabelový žebřík...SLG440 NS</v>
          </cell>
          <cell r="C5623">
            <v>492</v>
          </cell>
          <cell r="D5623">
            <v>1</v>
          </cell>
          <cell r="E5623" t="str">
            <v>M</v>
          </cell>
          <cell r="F5623">
            <v>492</v>
          </cell>
        </row>
        <row r="5624">
          <cell r="A5624">
            <v>6200549</v>
          </cell>
          <cell r="B5624" t="str">
            <v>Kabelový žebřík...SLG450 NS</v>
          </cell>
          <cell r="C5624">
            <v>490</v>
          </cell>
          <cell r="D5624">
            <v>1</v>
          </cell>
          <cell r="E5624" t="str">
            <v>M</v>
          </cell>
          <cell r="F5624">
            <v>490</v>
          </cell>
        </row>
        <row r="5625">
          <cell r="A5625">
            <v>6200552</v>
          </cell>
          <cell r="B5625" t="str">
            <v>Kabelový žebřík...SLG460 NS</v>
          </cell>
          <cell r="C5625">
            <v>510</v>
          </cell>
          <cell r="D5625">
            <v>1</v>
          </cell>
          <cell r="E5625" t="str">
            <v>M</v>
          </cell>
          <cell r="F5625">
            <v>510</v>
          </cell>
        </row>
        <row r="5626">
          <cell r="A5626">
            <v>6200583</v>
          </cell>
          <cell r="B5626" t="str">
            <v>Kabelový žebřík...LG 420 NS</v>
          </cell>
          <cell r="C5626">
            <v>330</v>
          </cell>
          <cell r="D5626">
            <v>1</v>
          </cell>
          <cell r="E5626" t="str">
            <v>M</v>
          </cell>
          <cell r="F5626">
            <v>330</v>
          </cell>
        </row>
        <row r="5627">
          <cell r="A5627">
            <v>6200586</v>
          </cell>
          <cell r="B5627" t="str">
            <v>Kabelový žebřík...LG 430 NS</v>
          </cell>
          <cell r="C5627">
            <v>343</v>
          </cell>
          <cell r="D5627">
            <v>1</v>
          </cell>
          <cell r="E5627" t="str">
            <v>M</v>
          </cell>
          <cell r="F5627">
            <v>343</v>
          </cell>
        </row>
        <row r="5628">
          <cell r="A5628">
            <v>6200589</v>
          </cell>
          <cell r="B5628" t="str">
            <v>Kabelový žebřík...LG 440 NS</v>
          </cell>
          <cell r="C5628">
            <v>359</v>
          </cell>
          <cell r="D5628">
            <v>1</v>
          </cell>
          <cell r="E5628" t="str">
            <v>M</v>
          </cell>
          <cell r="F5628">
            <v>359</v>
          </cell>
        </row>
        <row r="5629">
          <cell r="A5629">
            <v>6200592</v>
          </cell>
          <cell r="B5629" t="str">
            <v>Kabelový žebřík...LG 450 NS</v>
          </cell>
          <cell r="C5629">
            <v>390</v>
          </cell>
          <cell r="D5629">
            <v>1</v>
          </cell>
          <cell r="E5629" t="str">
            <v>M</v>
          </cell>
          <cell r="F5629">
            <v>390</v>
          </cell>
        </row>
        <row r="5630">
          <cell r="A5630">
            <v>6200595</v>
          </cell>
          <cell r="B5630" t="str">
            <v>Kabelový žebřík...LG 460 NS</v>
          </cell>
          <cell r="C5630">
            <v>411</v>
          </cell>
          <cell r="D5630">
            <v>1</v>
          </cell>
          <cell r="E5630" t="str">
            <v>M</v>
          </cell>
          <cell r="F5630">
            <v>411</v>
          </cell>
        </row>
        <row r="5631">
          <cell r="A5631">
            <v>6200605</v>
          </cell>
          <cell r="B5631" t="str">
            <v>Kabelový žebřík...LG 420 NS</v>
          </cell>
          <cell r="C5631">
            <v>550</v>
          </cell>
          <cell r="D5631">
            <v>1</v>
          </cell>
          <cell r="E5631" t="str">
            <v>M</v>
          </cell>
          <cell r="F5631">
            <v>550</v>
          </cell>
        </row>
        <row r="5632">
          <cell r="A5632">
            <v>6200608</v>
          </cell>
          <cell r="B5632" t="str">
            <v>Kabelový žebřík...LG 430 NS</v>
          </cell>
          <cell r="C5632">
            <v>581</v>
          </cell>
          <cell r="D5632">
            <v>1</v>
          </cell>
          <cell r="E5632" t="str">
            <v>M</v>
          </cell>
          <cell r="F5632">
            <v>581</v>
          </cell>
        </row>
        <row r="5633">
          <cell r="A5633">
            <v>6200611</v>
          </cell>
          <cell r="B5633" t="str">
            <v>Kabelový žebřík...LG 440 NS</v>
          </cell>
          <cell r="C5633">
            <v>616</v>
          </cell>
          <cell r="D5633">
            <v>1</v>
          </cell>
          <cell r="E5633" t="str">
            <v>M</v>
          </cell>
          <cell r="F5633">
            <v>616</v>
          </cell>
        </row>
        <row r="5634">
          <cell r="A5634">
            <v>6200614</v>
          </cell>
          <cell r="B5634" t="str">
            <v>Kabelový žebřík...LG 450 NS</v>
          </cell>
          <cell r="C5634">
            <v>672</v>
          </cell>
          <cell r="D5634">
            <v>1</v>
          </cell>
          <cell r="E5634" t="str">
            <v>M</v>
          </cell>
          <cell r="F5634">
            <v>672</v>
          </cell>
        </row>
        <row r="5635">
          <cell r="A5635">
            <v>6200617</v>
          </cell>
          <cell r="B5635" t="str">
            <v>Kabelový žebřík...LG 460 NS</v>
          </cell>
          <cell r="C5635">
            <v>660</v>
          </cell>
          <cell r="D5635">
            <v>1</v>
          </cell>
          <cell r="E5635" t="str">
            <v>M</v>
          </cell>
          <cell r="F5635">
            <v>660</v>
          </cell>
        </row>
        <row r="5636">
          <cell r="A5636">
            <v>6200623</v>
          </cell>
          <cell r="B5636" t="str">
            <v>Kabelový žebřík...SLG420 NS</v>
          </cell>
          <cell r="C5636">
            <v>474</v>
          </cell>
          <cell r="D5636">
            <v>1</v>
          </cell>
          <cell r="E5636" t="str">
            <v>M</v>
          </cell>
          <cell r="F5636">
            <v>474</v>
          </cell>
        </row>
        <row r="5637">
          <cell r="A5637">
            <v>6200626</v>
          </cell>
          <cell r="B5637" t="str">
            <v>Kabelový žebřík...SLG430 NS</v>
          </cell>
          <cell r="C5637">
            <v>470</v>
          </cell>
          <cell r="D5637">
            <v>1</v>
          </cell>
          <cell r="E5637" t="str">
            <v>M</v>
          </cell>
          <cell r="F5637">
            <v>470</v>
          </cell>
        </row>
        <row r="5638">
          <cell r="A5638">
            <v>6200629</v>
          </cell>
          <cell r="B5638" t="str">
            <v>Kabelový žebřík...SLG440 NS</v>
          </cell>
          <cell r="C5638">
            <v>492</v>
          </cell>
          <cell r="D5638">
            <v>1</v>
          </cell>
          <cell r="E5638" t="str">
            <v>M</v>
          </cell>
          <cell r="F5638">
            <v>492</v>
          </cell>
        </row>
        <row r="5639">
          <cell r="A5639">
            <v>6200632</v>
          </cell>
          <cell r="B5639" t="str">
            <v>Kabelový žebřík...SLG450 NS</v>
          </cell>
          <cell r="C5639">
            <v>490</v>
          </cell>
          <cell r="D5639">
            <v>1</v>
          </cell>
          <cell r="E5639" t="str">
            <v>M</v>
          </cell>
          <cell r="F5639">
            <v>490</v>
          </cell>
        </row>
        <row r="5640">
          <cell r="A5640">
            <v>6200635</v>
          </cell>
          <cell r="B5640" t="str">
            <v>Kabelový žebřík...SLG460 NS</v>
          </cell>
          <cell r="C5640">
            <v>536</v>
          </cell>
          <cell r="D5640">
            <v>1</v>
          </cell>
          <cell r="E5640" t="str">
            <v>M</v>
          </cell>
          <cell r="F5640">
            <v>536</v>
          </cell>
        </row>
        <row r="5641">
          <cell r="A5641">
            <v>6200646</v>
          </cell>
          <cell r="B5641" t="str">
            <v>Kabelový žebřík...SLG420 NS</v>
          </cell>
          <cell r="C5641">
            <v>657</v>
          </cell>
          <cell r="D5641">
            <v>1</v>
          </cell>
          <cell r="E5641" t="str">
            <v>M</v>
          </cell>
          <cell r="F5641">
            <v>657</v>
          </cell>
        </row>
        <row r="5642">
          <cell r="A5642">
            <v>6200649</v>
          </cell>
          <cell r="B5642" t="str">
            <v>Kabelový žebřík...SLG430 NS</v>
          </cell>
          <cell r="C5642">
            <v>675</v>
          </cell>
          <cell r="D5642">
            <v>1</v>
          </cell>
          <cell r="E5642" t="str">
            <v>M</v>
          </cell>
          <cell r="F5642">
            <v>675</v>
          </cell>
        </row>
        <row r="5643">
          <cell r="A5643">
            <v>6200652</v>
          </cell>
          <cell r="B5643" t="str">
            <v>Kabelový žebřík...SLG440 NS</v>
          </cell>
          <cell r="C5643">
            <v>718</v>
          </cell>
          <cell r="D5643">
            <v>1</v>
          </cell>
          <cell r="E5643" t="str">
            <v>M</v>
          </cell>
          <cell r="F5643">
            <v>718</v>
          </cell>
        </row>
        <row r="5644">
          <cell r="A5644">
            <v>6200655</v>
          </cell>
          <cell r="B5644" t="str">
            <v>Kabelový žebřík...SLG450 NS</v>
          </cell>
          <cell r="C5644">
            <v>765</v>
          </cell>
          <cell r="D5644">
            <v>1</v>
          </cell>
          <cell r="E5644" t="str">
            <v>M</v>
          </cell>
          <cell r="F5644">
            <v>765</v>
          </cell>
        </row>
        <row r="5645">
          <cell r="A5645">
            <v>6200658</v>
          </cell>
          <cell r="B5645" t="str">
            <v>Kabelový žebřík...SLG460 NS</v>
          </cell>
          <cell r="C5645">
            <v>727</v>
          </cell>
          <cell r="D5645">
            <v>1</v>
          </cell>
          <cell r="E5645" t="str">
            <v>M</v>
          </cell>
          <cell r="F5645">
            <v>727</v>
          </cell>
        </row>
        <row r="5646">
          <cell r="A5646">
            <v>6200818</v>
          </cell>
          <cell r="B5646" t="str">
            <v>Podélná spojka...LLV 45 FS</v>
          </cell>
          <cell r="C5646">
            <v>52</v>
          </cell>
          <cell r="D5646">
            <v>1</v>
          </cell>
          <cell r="E5646" t="str">
            <v>KS</v>
          </cell>
          <cell r="F5646">
            <v>52</v>
          </cell>
        </row>
        <row r="5647">
          <cell r="A5647">
            <v>6200826</v>
          </cell>
          <cell r="B5647" t="str">
            <v>Podélná spojka...LLV 45 FT</v>
          </cell>
          <cell r="C5647">
            <v>59</v>
          </cell>
          <cell r="D5647">
            <v>1</v>
          </cell>
          <cell r="E5647" t="str">
            <v>KS</v>
          </cell>
          <cell r="F5647">
            <v>59</v>
          </cell>
        </row>
        <row r="5648">
          <cell r="A5648">
            <v>6200832</v>
          </cell>
          <cell r="B5648" t="str">
            <v>Podélná spojka...LVG 45</v>
          </cell>
          <cell r="C5648">
            <v>52</v>
          </cell>
          <cell r="D5648">
            <v>1</v>
          </cell>
          <cell r="E5648" t="str">
            <v>KS</v>
          </cell>
          <cell r="F5648">
            <v>52</v>
          </cell>
        </row>
        <row r="5649">
          <cell r="A5649">
            <v>6200835</v>
          </cell>
          <cell r="B5649" t="str">
            <v>Podélná spojka...LVG 45</v>
          </cell>
          <cell r="C5649">
            <v>59</v>
          </cell>
          <cell r="D5649">
            <v>1</v>
          </cell>
          <cell r="E5649" t="str">
            <v>KS</v>
          </cell>
          <cell r="F5649">
            <v>59</v>
          </cell>
        </row>
        <row r="5650">
          <cell r="A5650">
            <v>6200850</v>
          </cell>
          <cell r="B5650" t="str">
            <v>Úhlová spojka...LWV 45 FS</v>
          </cell>
          <cell r="C5650">
            <v>56</v>
          </cell>
          <cell r="D5650">
            <v>1</v>
          </cell>
          <cell r="E5650" t="str">
            <v>KS</v>
          </cell>
          <cell r="F5650">
            <v>56</v>
          </cell>
        </row>
        <row r="5651">
          <cell r="A5651">
            <v>6200882</v>
          </cell>
          <cell r="B5651" t="str">
            <v>Úhlová spojka...LWVG 45</v>
          </cell>
          <cell r="C5651">
            <v>56</v>
          </cell>
          <cell r="D5651">
            <v>1</v>
          </cell>
          <cell r="E5651" t="str">
            <v>KS</v>
          </cell>
          <cell r="F5651">
            <v>56</v>
          </cell>
        </row>
        <row r="5652">
          <cell r="A5652">
            <v>6200885</v>
          </cell>
          <cell r="B5652" t="str">
            <v>Úhlová spojka...LWVG 45</v>
          </cell>
          <cell r="C5652">
            <v>128</v>
          </cell>
          <cell r="D5652">
            <v>1</v>
          </cell>
          <cell r="E5652" t="str">
            <v>KS</v>
          </cell>
          <cell r="F5652">
            <v>128</v>
          </cell>
        </row>
        <row r="5653">
          <cell r="A5653">
            <v>6200926</v>
          </cell>
          <cell r="B5653" t="str">
            <v>Kloubová spojka...LGVG 45</v>
          </cell>
          <cell r="C5653">
            <v>162</v>
          </cell>
          <cell r="D5653">
            <v>1</v>
          </cell>
          <cell r="E5653" t="str">
            <v>KS</v>
          </cell>
          <cell r="F5653">
            <v>162</v>
          </cell>
        </row>
        <row r="5654">
          <cell r="A5654">
            <v>6200929</v>
          </cell>
          <cell r="B5654" t="str">
            <v>Kloubová spojka...LGVG 45</v>
          </cell>
          <cell r="C5654">
            <v>216</v>
          </cell>
          <cell r="D5654">
            <v>1</v>
          </cell>
          <cell r="E5654" t="str">
            <v>KS</v>
          </cell>
          <cell r="F5654">
            <v>216</v>
          </cell>
        </row>
        <row r="5655">
          <cell r="A5655">
            <v>6203027</v>
          </cell>
          <cell r="B5655" t="str">
            <v>Oblouk 90°...LBI90/420</v>
          </cell>
          <cell r="C5655">
            <v>1361</v>
          </cell>
          <cell r="D5655">
            <v>1</v>
          </cell>
          <cell r="E5655" t="str">
            <v>KS</v>
          </cell>
          <cell r="F5655">
            <v>1361</v>
          </cell>
        </row>
        <row r="5656">
          <cell r="A5656">
            <v>6203035</v>
          </cell>
          <cell r="B5656" t="str">
            <v>Oblouk 90°...LBI90/430</v>
          </cell>
          <cell r="C5656">
            <v>1516</v>
          </cell>
          <cell r="D5656">
            <v>1</v>
          </cell>
          <cell r="E5656" t="str">
            <v>KS</v>
          </cell>
          <cell r="F5656">
            <v>1516</v>
          </cell>
        </row>
        <row r="5657">
          <cell r="A5657">
            <v>6203043</v>
          </cell>
          <cell r="B5657" t="str">
            <v>Oblouk 90°...LBI90/440</v>
          </cell>
          <cell r="C5657">
            <v>1660</v>
          </cell>
          <cell r="D5657">
            <v>1</v>
          </cell>
          <cell r="E5657" t="str">
            <v>KS</v>
          </cell>
          <cell r="F5657">
            <v>1660</v>
          </cell>
        </row>
        <row r="5658">
          <cell r="A5658">
            <v>6203051</v>
          </cell>
          <cell r="B5658" t="str">
            <v>Oblouk 90°...LBI90/450</v>
          </cell>
          <cell r="C5658">
            <v>1810</v>
          </cell>
          <cell r="D5658">
            <v>1</v>
          </cell>
          <cell r="E5658" t="str">
            <v>KS</v>
          </cell>
          <cell r="F5658">
            <v>1810</v>
          </cell>
        </row>
        <row r="5659">
          <cell r="A5659">
            <v>6203078</v>
          </cell>
          <cell r="B5659" t="str">
            <v>Oblouk 90°...LBI90/460</v>
          </cell>
          <cell r="C5659">
            <v>1963</v>
          </cell>
          <cell r="D5659">
            <v>1</v>
          </cell>
          <cell r="E5659" t="str">
            <v>KS</v>
          </cell>
          <cell r="F5659">
            <v>1963</v>
          </cell>
        </row>
        <row r="5660">
          <cell r="A5660">
            <v>6203124</v>
          </cell>
          <cell r="B5660" t="str">
            <v>Oblouk 90°...LBI90/420</v>
          </cell>
          <cell r="C5660">
            <v>2211</v>
          </cell>
          <cell r="D5660">
            <v>1</v>
          </cell>
          <cell r="E5660" t="str">
            <v>KS</v>
          </cell>
          <cell r="F5660">
            <v>2211</v>
          </cell>
        </row>
        <row r="5661">
          <cell r="A5661">
            <v>6203132</v>
          </cell>
          <cell r="B5661" t="str">
            <v>Oblouk 90°...LBI90/430</v>
          </cell>
          <cell r="C5661">
            <v>2474</v>
          </cell>
          <cell r="D5661">
            <v>1</v>
          </cell>
          <cell r="E5661" t="str">
            <v>KS</v>
          </cell>
          <cell r="F5661">
            <v>2474</v>
          </cell>
        </row>
        <row r="5662">
          <cell r="A5662">
            <v>6203140</v>
          </cell>
          <cell r="B5662" t="str">
            <v>Oblouk 90°...LBI90/440</v>
          </cell>
          <cell r="C5662">
            <v>2635</v>
          </cell>
          <cell r="D5662">
            <v>1</v>
          </cell>
          <cell r="E5662" t="str">
            <v>KS</v>
          </cell>
          <cell r="F5662">
            <v>2635</v>
          </cell>
        </row>
        <row r="5663">
          <cell r="A5663">
            <v>6203159</v>
          </cell>
          <cell r="B5663" t="str">
            <v>Oblouk 90°...LBI90/450</v>
          </cell>
          <cell r="C5663">
            <v>3006</v>
          </cell>
          <cell r="D5663">
            <v>1</v>
          </cell>
          <cell r="E5663" t="str">
            <v>KS</v>
          </cell>
          <cell r="F5663">
            <v>3006</v>
          </cell>
        </row>
        <row r="5664">
          <cell r="A5664">
            <v>6203167</v>
          </cell>
          <cell r="B5664" t="str">
            <v>Oblouk 90°...LBI90/460</v>
          </cell>
          <cell r="C5664">
            <v>3270</v>
          </cell>
          <cell r="D5664">
            <v>1</v>
          </cell>
          <cell r="E5664" t="str">
            <v>KS</v>
          </cell>
          <cell r="F5664">
            <v>3270</v>
          </cell>
        </row>
        <row r="5665">
          <cell r="A5665">
            <v>6205038</v>
          </cell>
          <cell r="B5665" t="str">
            <v>Kloubový oblouk...LGBV 420</v>
          </cell>
          <cell r="C5665">
            <v>2625</v>
          </cell>
          <cell r="D5665">
            <v>1</v>
          </cell>
          <cell r="E5665" t="str">
            <v>KS</v>
          </cell>
          <cell r="F5665">
            <v>2625</v>
          </cell>
        </row>
        <row r="5666">
          <cell r="A5666">
            <v>6205046</v>
          </cell>
          <cell r="B5666" t="str">
            <v>Kloubový oblouk...LGBV 430</v>
          </cell>
          <cell r="C5666">
            <v>2217</v>
          </cell>
          <cell r="D5666">
            <v>1</v>
          </cell>
          <cell r="E5666" t="str">
            <v>KS</v>
          </cell>
          <cell r="F5666">
            <v>2217</v>
          </cell>
        </row>
        <row r="5667">
          <cell r="A5667">
            <v>6205054</v>
          </cell>
          <cell r="B5667" t="str">
            <v>Kloubový oblouk...LGBV 440</v>
          </cell>
          <cell r="C5667">
            <v>2551</v>
          </cell>
          <cell r="D5667">
            <v>1</v>
          </cell>
          <cell r="E5667" t="str">
            <v>KS</v>
          </cell>
          <cell r="F5667">
            <v>2551</v>
          </cell>
        </row>
        <row r="5668">
          <cell r="A5668">
            <v>6205062</v>
          </cell>
          <cell r="B5668" t="str">
            <v>Kloubový oblouk...LGBV 450</v>
          </cell>
          <cell r="C5668">
            <v>2405</v>
          </cell>
          <cell r="D5668">
            <v>1</v>
          </cell>
          <cell r="E5668" t="str">
            <v>KS</v>
          </cell>
          <cell r="F5668">
            <v>2405</v>
          </cell>
        </row>
        <row r="5669">
          <cell r="A5669">
            <v>6205070</v>
          </cell>
          <cell r="B5669" t="str">
            <v>Kloubový oblouk...LGBV 460</v>
          </cell>
          <cell r="C5669">
            <v>2513</v>
          </cell>
          <cell r="D5669">
            <v>1</v>
          </cell>
          <cell r="E5669" t="str">
            <v>KS</v>
          </cell>
          <cell r="F5669">
            <v>2513</v>
          </cell>
        </row>
        <row r="5670">
          <cell r="A5670">
            <v>6205127</v>
          </cell>
          <cell r="B5670" t="str">
            <v>Kloubový oblouk...LGBV 420</v>
          </cell>
          <cell r="C5670">
            <v>3583</v>
          </cell>
          <cell r="D5670">
            <v>1</v>
          </cell>
          <cell r="E5670" t="str">
            <v>KS</v>
          </cell>
          <cell r="F5670">
            <v>3583</v>
          </cell>
        </row>
        <row r="5671">
          <cell r="A5671">
            <v>6205135</v>
          </cell>
          <cell r="B5671" t="str">
            <v>Kloubový oblouk...LGBV 430</v>
          </cell>
          <cell r="C5671">
            <v>3699</v>
          </cell>
          <cell r="D5671">
            <v>1</v>
          </cell>
          <cell r="E5671" t="str">
            <v>KS</v>
          </cell>
          <cell r="F5671">
            <v>3699</v>
          </cell>
        </row>
        <row r="5672">
          <cell r="A5672">
            <v>6205143</v>
          </cell>
          <cell r="B5672" t="str">
            <v>Kloubový oblouk...LGBV 440</v>
          </cell>
          <cell r="C5672">
            <v>3402</v>
          </cell>
          <cell r="D5672">
            <v>1</v>
          </cell>
          <cell r="E5672" t="str">
            <v>KS</v>
          </cell>
          <cell r="F5672">
            <v>3402</v>
          </cell>
        </row>
        <row r="5673">
          <cell r="A5673">
            <v>6205178</v>
          </cell>
          <cell r="B5673" t="str">
            <v>Kloubový oblouk...LGBV 460</v>
          </cell>
          <cell r="C5673">
            <v>3474</v>
          </cell>
          <cell r="D5673">
            <v>1</v>
          </cell>
          <cell r="E5673" t="str">
            <v>KS</v>
          </cell>
          <cell r="F5673">
            <v>3474</v>
          </cell>
        </row>
        <row r="5674">
          <cell r="A5674">
            <v>6205534</v>
          </cell>
          <cell r="B5674" t="str">
            <v>Díl T...LT 420</v>
          </cell>
          <cell r="C5674">
            <v>3364</v>
          </cell>
          <cell r="D5674">
            <v>1</v>
          </cell>
          <cell r="E5674" t="str">
            <v>KS</v>
          </cell>
          <cell r="F5674">
            <v>3364</v>
          </cell>
        </row>
        <row r="5675">
          <cell r="A5675">
            <v>6205542</v>
          </cell>
          <cell r="B5675" t="str">
            <v>Díl T...LT 430</v>
          </cell>
          <cell r="C5675">
            <v>4001</v>
          </cell>
          <cell r="D5675">
            <v>1</v>
          </cell>
          <cell r="E5675" t="str">
            <v>KS</v>
          </cell>
          <cell r="F5675">
            <v>4001</v>
          </cell>
        </row>
        <row r="5676">
          <cell r="A5676">
            <v>6205550</v>
          </cell>
          <cell r="B5676" t="str">
            <v>Díl T...LT 440</v>
          </cell>
          <cell r="C5676">
            <v>3975</v>
          </cell>
          <cell r="D5676">
            <v>1</v>
          </cell>
          <cell r="E5676" t="str">
            <v>KS</v>
          </cell>
          <cell r="F5676">
            <v>3975</v>
          </cell>
        </row>
        <row r="5677">
          <cell r="A5677">
            <v>6205569</v>
          </cell>
          <cell r="B5677" t="str">
            <v>Díl T...LT 450</v>
          </cell>
          <cell r="C5677">
            <v>4431</v>
          </cell>
          <cell r="D5677">
            <v>1</v>
          </cell>
          <cell r="E5677" t="str">
            <v>KS</v>
          </cell>
          <cell r="F5677">
            <v>4431</v>
          </cell>
        </row>
        <row r="5678">
          <cell r="A5678">
            <v>6205577</v>
          </cell>
          <cell r="B5678" t="str">
            <v>Díl T...LT 460</v>
          </cell>
          <cell r="C5678">
            <v>4402</v>
          </cell>
          <cell r="D5678">
            <v>1</v>
          </cell>
          <cell r="E5678" t="str">
            <v>KS</v>
          </cell>
          <cell r="F5678">
            <v>4402</v>
          </cell>
        </row>
        <row r="5679">
          <cell r="A5679">
            <v>6205623</v>
          </cell>
          <cell r="B5679" t="str">
            <v>Díl T...LT 420</v>
          </cell>
          <cell r="C5679">
            <v>5258</v>
          </cell>
          <cell r="D5679">
            <v>1</v>
          </cell>
          <cell r="E5679" t="str">
            <v>KS</v>
          </cell>
          <cell r="F5679">
            <v>5258</v>
          </cell>
        </row>
        <row r="5680">
          <cell r="A5680">
            <v>6205631</v>
          </cell>
          <cell r="B5680" t="str">
            <v>Díl T...LT 430</v>
          </cell>
          <cell r="C5680">
            <v>5519</v>
          </cell>
          <cell r="D5680">
            <v>1</v>
          </cell>
          <cell r="E5680" t="str">
            <v>KS</v>
          </cell>
          <cell r="F5680">
            <v>5519</v>
          </cell>
        </row>
        <row r="5681">
          <cell r="A5681">
            <v>6205658</v>
          </cell>
          <cell r="B5681" t="str">
            <v>Díl T...LT 440</v>
          </cell>
          <cell r="C5681">
            <v>5560</v>
          </cell>
          <cell r="D5681">
            <v>1</v>
          </cell>
          <cell r="E5681" t="str">
            <v>KS</v>
          </cell>
          <cell r="F5681">
            <v>5560</v>
          </cell>
        </row>
        <row r="5682">
          <cell r="A5682">
            <v>6205666</v>
          </cell>
          <cell r="B5682" t="str">
            <v>Díl T...LT 450</v>
          </cell>
          <cell r="C5682">
            <v>5812</v>
          </cell>
          <cell r="D5682">
            <v>1</v>
          </cell>
          <cell r="E5682" t="str">
            <v>KS</v>
          </cell>
          <cell r="F5682">
            <v>5812</v>
          </cell>
        </row>
        <row r="5683">
          <cell r="A5683">
            <v>6205674</v>
          </cell>
          <cell r="B5683" t="str">
            <v>Díl T...LT 460</v>
          </cell>
          <cell r="C5683">
            <v>6062</v>
          </cell>
          <cell r="D5683">
            <v>1</v>
          </cell>
          <cell r="E5683" t="str">
            <v>KS</v>
          </cell>
          <cell r="F5683">
            <v>6062</v>
          </cell>
        </row>
        <row r="5684">
          <cell r="A5684">
            <v>6206131</v>
          </cell>
          <cell r="B5684" t="str">
            <v>Křížení...LK 430</v>
          </cell>
          <cell r="C5684">
            <v>7356</v>
          </cell>
          <cell r="D5684">
            <v>1</v>
          </cell>
          <cell r="E5684" t="str">
            <v>KS</v>
          </cell>
          <cell r="F5684">
            <v>7356</v>
          </cell>
        </row>
        <row r="5685">
          <cell r="A5685">
            <v>6207501</v>
          </cell>
          <cell r="B5685" t="str">
            <v>Kabelový žebřík pro systém se za...LG 620 VS</v>
          </cell>
          <cell r="C5685">
            <v>779</v>
          </cell>
          <cell r="D5685">
            <v>1</v>
          </cell>
          <cell r="E5685" t="str">
            <v>M</v>
          </cell>
          <cell r="F5685">
            <v>779</v>
          </cell>
        </row>
        <row r="5686">
          <cell r="A5686">
            <v>6207505</v>
          </cell>
          <cell r="B5686" t="str">
            <v>Kabelový žebřík pro systém se za...LG 630 VS</v>
          </cell>
          <cell r="C5686">
            <v>831</v>
          </cell>
          <cell r="D5686">
            <v>1</v>
          </cell>
          <cell r="E5686" t="str">
            <v>M</v>
          </cell>
          <cell r="F5686">
            <v>831</v>
          </cell>
        </row>
        <row r="5687">
          <cell r="A5687">
            <v>6207509</v>
          </cell>
          <cell r="B5687" t="str">
            <v>Kabelový žebřík pro systém se za...LG 640 VS</v>
          </cell>
          <cell r="C5687">
            <v>868</v>
          </cell>
          <cell r="D5687">
            <v>1</v>
          </cell>
          <cell r="E5687" t="str">
            <v>M</v>
          </cell>
          <cell r="F5687">
            <v>868</v>
          </cell>
        </row>
        <row r="5688">
          <cell r="A5688">
            <v>6207527</v>
          </cell>
          <cell r="B5688" t="str">
            <v>Kabelový žebřík pro systém se za...LG 630 VS</v>
          </cell>
          <cell r="C5688">
            <v>1024</v>
          </cell>
          <cell r="D5688">
            <v>1</v>
          </cell>
          <cell r="E5688" t="str">
            <v>M</v>
          </cell>
          <cell r="F5688">
            <v>1024</v>
          </cell>
        </row>
        <row r="5689">
          <cell r="A5689">
            <v>6207531</v>
          </cell>
          <cell r="B5689" t="str">
            <v>Kabelový žebřík pro systém se za...LG 640 VS</v>
          </cell>
          <cell r="C5689">
            <v>1053</v>
          </cell>
          <cell r="D5689">
            <v>1</v>
          </cell>
          <cell r="E5689" t="str">
            <v>M</v>
          </cell>
          <cell r="F5689">
            <v>1053</v>
          </cell>
        </row>
        <row r="5690">
          <cell r="A5690">
            <v>6207928</v>
          </cell>
          <cell r="B5690" t="str">
            <v>Kab. žebř. se zach. funkčnosti...SL620VS/F</v>
          </cell>
          <cell r="C5690">
            <v>814</v>
          </cell>
          <cell r="D5690">
            <v>1</v>
          </cell>
          <cell r="E5690" t="str">
            <v>M</v>
          </cell>
          <cell r="F5690">
            <v>814</v>
          </cell>
        </row>
        <row r="5691">
          <cell r="A5691">
            <v>6207932</v>
          </cell>
          <cell r="B5691" t="str">
            <v>Kab. žebř. se zach. funkčnosti...SL630VS/F</v>
          </cell>
          <cell r="C5691">
            <v>863</v>
          </cell>
          <cell r="D5691">
            <v>1</v>
          </cell>
          <cell r="E5691" t="str">
            <v>M</v>
          </cell>
          <cell r="F5691">
            <v>863</v>
          </cell>
        </row>
        <row r="5692">
          <cell r="A5692">
            <v>6207936</v>
          </cell>
          <cell r="B5692" t="str">
            <v>Kab. žebř. se zach. funkčnosti...SL640VS/F</v>
          </cell>
          <cell r="C5692">
            <v>908</v>
          </cell>
          <cell r="D5692">
            <v>1</v>
          </cell>
          <cell r="E5692" t="str">
            <v>M</v>
          </cell>
          <cell r="F5692">
            <v>908</v>
          </cell>
        </row>
        <row r="5693">
          <cell r="A5693">
            <v>6207940</v>
          </cell>
          <cell r="B5693" t="str">
            <v>Kab. žebř. se zach. funkčnosti...SL650VS/F</v>
          </cell>
          <cell r="C5693">
            <v>932</v>
          </cell>
          <cell r="D5693">
            <v>1</v>
          </cell>
          <cell r="E5693" t="str">
            <v>M</v>
          </cell>
          <cell r="F5693">
            <v>932</v>
          </cell>
        </row>
        <row r="5694">
          <cell r="A5694">
            <v>6208506</v>
          </cell>
          <cell r="B5694" t="str">
            <v>Kabelový žebřík...LG 620 NS</v>
          </cell>
          <cell r="C5694">
            <v>376</v>
          </cell>
          <cell r="D5694">
            <v>1</v>
          </cell>
          <cell r="E5694" t="str">
            <v>M</v>
          </cell>
          <cell r="F5694">
            <v>376</v>
          </cell>
        </row>
        <row r="5695">
          <cell r="A5695">
            <v>6208509</v>
          </cell>
          <cell r="B5695" t="str">
            <v>Kabelový žebřík...LG 630 NS</v>
          </cell>
          <cell r="C5695">
            <v>394</v>
          </cell>
          <cell r="D5695">
            <v>1</v>
          </cell>
          <cell r="E5695" t="str">
            <v>M</v>
          </cell>
          <cell r="F5695">
            <v>394</v>
          </cell>
        </row>
        <row r="5696">
          <cell r="A5696">
            <v>6208512</v>
          </cell>
          <cell r="B5696" t="str">
            <v>Kabelový žebřík...LG 640 NS</v>
          </cell>
          <cell r="C5696">
            <v>414</v>
          </cell>
          <cell r="D5696">
            <v>1</v>
          </cell>
          <cell r="E5696" t="str">
            <v>M</v>
          </cell>
          <cell r="F5696">
            <v>414</v>
          </cell>
        </row>
        <row r="5697">
          <cell r="A5697">
            <v>6208515</v>
          </cell>
          <cell r="B5697" t="str">
            <v>Kabelový žebřík...LG 650 NS</v>
          </cell>
          <cell r="C5697">
            <v>428</v>
          </cell>
          <cell r="D5697">
            <v>1</v>
          </cell>
          <cell r="E5697" t="str">
            <v>M</v>
          </cell>
          <cell r="F5697">
            <v>428</v>
          </cell>
        </row>
        <row r="5698">
          <cell r="A5698">
            <v>6208518</v>
          </cell>
          <cell r="B5698" t="str">
            <v>Kabelový žebřík...LG 660 NS</v>
          </cell>
          <cell r="C5698">
            <v>463</v>
          </cell>
          <cell r="D5698">
            <v>1</v>
          </cell>
          <cell r="E5698" t="str">
            <v>M</v>
          </cell>
          <cell r="F5698">
            <v>463</v>
          </cell>
        </row>
        <row r="5699">
          <cell r="A5699">
            <v>6208538</v>
          </cell>
          <cell r="B5699" t="str">
            <v>Kabelový žebřík...LG 620 VS</v>
          </cell>
          <cell r="C5699">
            <v>389</v>
          </cell>
          <cell r="D5699">
            <v>1</v>
          </cell>
          <cell r="E5699" t="str">
            <v>M</v>
          </cell>
          <cell r="F5699">
            <v>389</v>
          </cell>
        </row>
        <row r="5700">
          <cell r="A5700">
            <v>6208541</v>
          </cell>
          <cell r="B5700" t="str">
            <v>Kabelový žebřík...LG 630 VS</v>
          </cell>
          <cell r="C5700">
            <v>407</v>
          </cell>
          <cell r="D5700">
            <v>1</v>
          </cell>
          <cell r="E5700" t="str">
            <v>M</v>
          </cell>
          <cell r="F5700">
            <v>407</v>
          </cell>
        </row>
        <row r="5701">
          <cell r="A5701">
            <v>6208544</v>
          </cell>
          <cell r="B5701" t="str">
            <v>Kabelový žebřík...LG 640 VS</v>
          </cell>
          <cell r="C5701">
            <v>445</v>
          </cell>
          <cell r="D5701">
            <v>1</v>
          </cell>
          <cell r="E5701" t="str">
            <v>M</v>
          </cell>
          <cell r="F5701">
            <v>445</v>
          </cell>
        </row>
        <row r="5702">
          <cell r="A5702">
            <v>6208547</v>
          </cell>
          <cell r="B5702" t="str">
            <v>Kabelový žebřík...LG 650 VS</v>
          </cell>
          <cell r="C5702">
            <v>496</v>
          </cell>
          <cell r="D5702">
            <v>1</v>
          </cell>
          <cell r="E5702" t="str">
            <v>M</v>
          </cell>
          <cell r="F5702">
            <v>496</v>
          </cell>
        </row>
        <row r="5703">
          <cell r="A5703">
            <v>6208550</v>
          </cell>
          <cell r="B5703" t="str">
            <v>Kabelový žebřík...LG 660 VS</v>
          </cell>
          <cell r="C5703">
            <v>502</v>
          </cell>
          <cell r="D5703">
            <v>1</v>
          </cell>
          <cell r="E5703" t="str">
            <v>M</v>
          </cell>
          <cell r="F5703">
            <v>502</v>
          </cell>
        </row>
        <row r="5704">
          <cell r="A5704">
            <v>6208562</v>
          </cell>
          <cell r="B5704" t="str">
            <v>Kabelový žebřík...LG 620 VS</v>
          </cell>
          <cell r="C5704">
            <v>594</v>
          </cell>
          <cell r="D5704">
            <v>1</v>
          </cell>
          <cell r="E5704" t="str">
            <v>M</v>
          </cell>
          <cell r="F5704">
            <v>594</v>
          </cell>
        </row>
        <row r="5705">
          <cell r="A5705">
            <v>6208566</v>
          </cell>
          <cell r="B5705" t="str">
            <v>Kabelový žebřík...LG 630 VS</v>
          </cell>
          <cell r="C5705">
            <v>761</v>
          </cell>
          <cell r="D5705">
            <v>1</v>
          </cell>
          <cell r="E5705" t="str">
            <v>M</v>
          </cell>
          <cell r="F5705">
            <v>761</v>
          </cell>
        </row>
        <row r="5706">
          <cell r="A5706">
            <v>6208570</v>
          </cell>
          <cell r="B5706" t="str">
            <v>Kabelový žebřík...LG 640 VS</v>
          </cell>
          <cell r="C5706">
            <v>768</v>
          </cell>
          <cell r="D5706">
            <v>1</v>
          </cell>
          <cell r="E5706" t="str">
            <v>M</v>
          </cell>
          <cell r="F5706">
            <v>768</v>
          </cell>
        </row>
        <row r="5707">
          <cell r="A5707">
            <v>6208574</v>
          </cell>
          <cell r="B5707" t="str">
            <v>Kabelový žebřík...LG 650 VS</v>
          </cell>
          <cell r="C5707">
            <v>798</v>
          </cell>
          <cell r="D5707">
            <v>1</v>
          </cell>
          <cell r="E5707" t="str">
            <v>M</v>
          </cell>
          <cell r="F5707">
            <v>798</v>
          </cell>
        </row>
        <row r="5708">
          <cell r="A5708">
            <v>6208578</v>
          </cell>
          <cell r="B5708" t="str">
            <v>Kabelový žebřík...LG 660 VS</v>
          </cell>
          <cell r="C5708">
            <v>873</v>
          </cell>
          <cell r="D5708">
            <v>1</v>
          </cell>
          <cell r="E5708" t="str">
            <v>M</v>
          </cell>
          <cell r="F5708">
            <v>873</v>
          </cell>
        </row>
        <row r="5709">
          <cell r="A5709">
            <v>6208581</v>
          </cell>
          <cell r="B5709" t="str">
            <v>Kabelový žebřík...LG 620 NS</v>
          </cell>
          <cell r="C5709">
            <v>376</v>
          </cell>
          <cell r="D5709">
            <v>1</v>
          </cell>
          <cell r="E5709" t="str">
            <v>M</v>
          </cell>
          <cell r="F5709">
            <v>376</v>
          </cell>
        </row>
        <row r="5710">
          <cell r="A5710">
            <v>6208584</v>
          </cell>
          <cell r="B5710" t="str">
            <v>Kabelový žebřík...LG 630 NS</v>
          </cell>
          <cell r="C5710">
            <v>394</v>
          </cell>
          <cell r="D5710">
            <v>1</v>
          </cell>
          <cell r="E5710" t="str">
            <v>M</v>
          </cell>
          <cell r="F5710">
            <v>394</v>
          </cell>
        </row>
        <row r="5711">
          <cell r="A5711">
            <v>6208587</v>
          </cell>
          <cell r="B5711" t="str">
            <v>Kabelový žebřík...LG 640 NS</v>
          </cell>
          <cell r="C5711">
            <v>409</v>
          </cell>
          <cell r="D5711">
            <v>1</v>
          </cell>
          <cell r="E5711" t="str">
            <v>M</v>
          </cell>
          <cell r="F5711">
            <v>409</v>
          </cell>
        </row>
        <row r="5712">
          <cell r="A5712">
            <v>6208590</v>
          </cell>
          <cell r="B5712" t="str">
            <v>Kabelový žebřík...LG 650 NS</v>
          </cell>
          <cell r="C5712">
            <v>456</v>
          </cell>
          <cell r="D5712">
            <v>1</v>
          </cell>
          <cell r="E5712" t="str">
            <v>M</v>
          </cell>
          <cell r="F5712">
            <v>456</v>
          </cell>
        </row>
        <row r="5713">
          <cell r="A5713">
            <v>6208593</v>
          </cell>
          <cell r="B5713" t="str">
            <v>Kabelový žebřík...LG 660 NS</v>
          </cell>
          <cell r="C5713">
            <v>456</v>
          </cell>
          <cell r="D5713">
            <v>1</v>
          </cell>
          <cell r="E5713" t="str">
            <v>M</v>
          </cell>
          <cell r="F5713">
            <v>456</v>
          </cell>
        </row>
        <row r="5714">
          <cell r="A5714">
            <v>6208603</v>
          </cell>
          <cell r="B5714" t="str">
            <v>Kabelový žebřík...LG 620 NS</v>
          </cell>
          <cell r="C5714">
            <v>677</v>
          </cell>
          <cell r="D5714">
            <v>1</v>
          </cell>
          <cell r="E5714" t="str">
            <v>M</v>
          </cell>
          <cell r="F5714">
            <v>677</v>
          </cell>
        </row>
        <row r="5715">
          <cell r="A5715">
            <v>6208606</v>
          </cell>
          <cell r="B5715" t="str">
            <v>Kabelový žebřík...LG 630 NS</v>
          </cell>
          <cell r="C5715">
            <v>661</v>
          </cell>
          <cell r="D5715">
            <v>1</v>
          </cell>
          <cell r="E5715" t="str">
            <v>M</v>
          </cell>
          <cell r="F5715">
            <v>661</v>
          </cell>
        </row>
        <row r="5716">
          <cell r="A5716">
            <v>6208609</v>
          </cell>
          <cell r="B5716" t="str">
            <v>Kabelový žebřík...LG 640 NS</v>
          </cell>
          <cell r="C5716">
            <v>663</v>
          </cell>
          <cell r="D5716">
            <v>1</v>
          </cell>
          <cell r="E5716" t="str">
            <v>M</v>
          </cell>
          <cell r="F5716">
            <v>663</v>
          </cell>
        </row>
        <row r="5717">
          <cell r="A5717">
            <v>6208612</v>
          </cell>
          <cell r="B5717" t="str">
            <v>Kabelový žebřík...LG 650 NS</v>
          </cell>
          <cell r="C5717">
            <v>693</v>
          </cell>
          <cell r="D5717">
            <v>1</v>
          </cell>
          <cell r="E5717" t="str">
            <v>M</v>
          </cell>
          <cell r="F5717">
            <v>693</v>
          </cell>
        </row>
        <row r="5718">
          <cell r="A5718">
            <v>6208615</v>
          </cell>
          <cell r="B5718" t="str">
            <v>Kabelový žebřík...LG 660 NS</v>
          </cell>
          <cell r="C5718">
            <v>744</v>
          </cell>
          <cell r="D5718">
            <v>1</v>
          </cell>
          <cell r="E5718" t="str">
            <v>M</v>
          </cell>
          <cell r="F5718">
            <v>744</v>
          </cell>
        </row>
        <row r="5719">
          <cell r="A5719">
            <v>6208627</v>
          </cell>
          <cell r="B5719" t="str">
            <v>Kabelový žebřík...LG 620 VS</v>
          </cell>
          <cell r="C5719">
            <v>424</v>
          </cell>
          <cell r="D5719">
            <v>1</v>
          </cell>
          <cell r="E5719" t="str">
            <v>M</v>
          </cell>
          <cell r="F5719">
            <v>424</v>
          </cell>
        </row>
        <row r="5720">
          <cell r="A5720">
            <v>6208630</v>
          </cell>
          <cell r="B5720" t="str">
            <v>Kabelový žebřík...LG 630 VS</v>
          </cell>
          <cell r="C5720">
            <v>447</v>
          </cell>
          <cell r="D5720">
            <v>1</v>
          </cell>
          <cell r="E5720" t="str">
            <v>M</v>
          </cell>
          <cell r="F5720">
            <v>447</v>
          </cell>
        </row>
        <row r="5721">
          <cell r="A5721">
            <v>6208633</v>
          </cell>
          <cell r="B5721" t="str">
            <v>Kabelový žebřík...LG 640 VS</v>
          </cell>
          <cell r="C5721">
            <v>451</v>
          </cell>
          <cell r="D5721">
            <v>1</v>
          </cell>
          <cell r="E5721" t="str">
            <v>M</v>
          </cell>
          <cell r="F5721">
            <v>451</v>
          </cell>
        </row>
        <row r="5722">
          <cell r="A5722">
            <v>6208636</v>
          </cell>
          <cell r="B5722" t="str">
            <v>Kabelový žebřík...LG 650 VS</v>
          </cell>
          <cell r="C5722">
            <v>496</v>
          </cell>
          <cell r="D5722">
            <v>1</v>
          </cell>
          <cell r="E5722" t="str">
            <v>M</v>
          </cell>
          <cell r="F5722">
            <v>496</v>
          </cell>
        </row>
        <row r="5723">
          <cell r="A5723">
            <v>6208639</v>
          </cell>
          <cell r="B5723" t="str">
            <v>Kabelový žebřík...LG 660 VS</v>
          </cell>
          <cell r="C5723">
            <v>502</v>
          </cell>
          <cell r="D5723">
            <v>1</v>
          </cell>
          <cell r="E5723" t="str">
            <v>M</v>
          </cell>
          <cell r="F5723">
            <v>502</v>
          </cell>
        </row>
        <row r="5724">
          <cell r="A5724">
            <v>6208650</v>
          </cell>
          <cell r="B5724" t="str">
            <v>Kabelový žebřík...LG 620 VS</v>
          </cell>
          <cell r="C5724">
            <v>732</v>
          </cell>
          <cell r="D5724">
            <v>1</v>
          </cell>
          <cell r="E5724" t="str">
            <v>M</v>
          </cell>
          <cell r="F5724">
            <v>732</v>
          </cell>
        </row>
        <row r="5725">
          <cell r="A5725">
            <v>6208653</v>
          </cell>
          <cell r="B5725" t="str">
            <v>Kabelový žebřík...LG 630 VS</v>
          </cell>
          <cell r="C5725">
            <v>761</v>
          </cell>
          <cell r="D5725">
            <v>1</v>
          </cell>
          <cell r="E5725" t="str">
            <v>M</v>
          </cell>
          <cell r="F5725">
            <v>761</v>
          </cell>
        </row>
        <row r="5726">
          <cell r="A5726">
            <v>6208656</v>
          </cell>
          <cell r="B5726" t="str">
            <v>Kabelový žebřík...LG 640 VS</v>
          </cell>
          <cell r="C5726">
            <v>768</v>
          </cell>
          <cell r="D5726">
            <v>1</v>
          </cell>
          <cell r="E5726" t="str">
            <v>M</v>
          </cell>
          <cell r="F5726">
            <v>768</v>
          </cell>
        </row>
        <row r="5727">
          <cell r="A5727">
            <v>6208659</v>
          </cell>
          <cell r="B5727" t="str">
            <v>Kabelový žebřík...LG 650 VS</v>
          </cell>
          <cell r="C5727">
            <v>798</v>
          </cell>
          <cell r="D5727">
            <v>1</v>
          </cell>
          <cell r="E5727" t="str">
            <v>M</v>
          </cell>
          <cell r="F5727">
            <v>798</v>
          </cell>
        </row>
        <row r="5728">
          <cell r="A5728">
            <v>6208661</v>
          </cell>
          <cell r="B5728" t="str">
            <v>Kabelový žebřík...LG 660 VS</v>
          </cell>
          <cell r="C5728">
            <v>915</v>
          </cell>
          <cell r="D5728">
            <v>1</v>
          </cell>
          <cell r="E5728" t="str">
            <v>M</v>
          </cell>
          <cell r="F5728">
            <v>915</v>
          </cell>
        </row>
        <row r="5729">
          <cell r="A5729">
            <v>6208700</v>
          </cell>
          <cell r="B5729" t="str">
            <v>Kabelový žebřík...LG 620 VS</v>
          </cell>
          <cell r="C5729">
            <v>2132</v>
          </cell>
          <cell r="D5729">
            <v>1</v>
          </cell>
          <cell r="E5729" t="str">
            <v>M</v>
          </cell>
          <cell r="F5729">
            <v>2132</v>
          </cell>
        </row>
        <row r="5730">
          <cell r="A5730">
            <v>6208703</v>
          </cell>
          <cell r="B5730" t="str">
            <v>Kabelový žebřík...LG 630 VS</v>
          </cell>
          <cell r="C5730">
            <v>2304</v>
          </cell>
          <cell r="D5730">
            <v>1</v>
          </cell>
          <cell r="E5730" t="str">
            <v>M</v>
          </cell>
          <cell r="F5730">
            <v>2304</v>
          </cell>
        </row>
        <row r="5731">
          <cell r="A5731">
            <v>6208706</v>
          </cell>
          <cell r="B5731" t="str">
            <v>Kabelový žebřík...LG 640 VS</v>
          </cell>
          <cell r="C5731">
            <v>2478</v>
          </cell>
          <cell r="D5731">
            <v>1</v>
          </cell>
          <cell r="E5731" t="str">
            <v>M</v>
          </cell>
          <cell r="F5731">
            <v>2478</v>
          </cell>
        </row>
        <row r="5732">
          <cell r="A5732">
            <v>6208709</v>
          </cell>
          <cell r="B5732" t="str">
            <v>Kabelový žebřík...LG 650 VS</v>
          </cell>
          <cell r="C5732">
            <v>2758</v>
          </cell>
          <cell r="D5732">
            <v>1</v>
          </cell>
          <cell r="E5732" t="str">
            <v>M</v>
          </cell>
          <cell r="F5732">
            <v>2758</v>
          </cell>
        </row>
        <row r="5733">
          <cell r="A5733">
            <v>6208712</v>
          </cell>
          <cell r="B5733" t="str">
            <v>Kabelový žebřík...LG 660 VS</v>
          </cell>
          <cell r="C5733">
            <v>2944</v>
          </cell>
          <cell r="D5733">
            <v>1</v>
          </cell>
          <cell r="E5733" t="str">
            <v>M</v>
          </cell>
          <cell r="F5733">
            <v>2944</v>
          </cell>
        </row>
        <row r="5734">
          <cell r="A5734">
            <v>6208770</v>
          </cell>
          <cell r="B5734" t="str">
            <v>Vnější spojka kabel. žebříku...AVL 60</v>
          </cell>
          <cell r="C5734">
            <v>179</v>
          </cell>
          <cell r="D5734">
            <v>1</v>
          </cell>
          <cell r="E5734" t="str">
            <v>KS</v>
          </cell>
          <cell r="F5734">
            <v>179</v>
          </cell>
        </row>
        <row r="5735">
          <cell r="A5735">
            <v>6208778</v>
          </cell>
          <cell r="B5735" t="str">
            <v>Vnější spojka kabel. žebříku...AVL 60</v>
          </cell>
          <cell r="C5735">
            <v>190</v>
          </cell>
          <cell r="D5735">
            <v>1</v>
          </cell>
          <cell r="E5735" t="str">
            <v>KS</v>
          </cell>
          <cell r="F5735">
            <v>190</v>
          </cell>
        </row>
        <row r="5736">
          <cell r="A5736">
            <v>6208800</v>
          </cell>
          <cell r="B5736" t="str">
            <v>Podélná spojka...LLV 60 FS</v>
          </cell>
          <cell r="C5736">
            <v>52</v>
          </cell>
          <cell r="D5736">
            <v>1</v>
          </cell>
          <cell r="E5736" t="str">
            <v>KS</v>
          </cell>
          <cell r="F5736">
            <v>52</v>
          </cell>
        </row>
        <row r="5737">
          <cell r="A5737">
            <v>6208819</v>
          </cell>
          <cell r="B5737" t="str">
            <v>Podélná spojka...LLV 60 FT</v>
          </cell>
          <cell r="C5737">
            <v>72</v>
          </cell>
          <cell r="D5737">
            <v>1</v>
          </cell>
          <cell r="E5737" t="str">
            <v>KS</v>
          </cell>
          <cell r="F5737">
            <v>72</v>
          </cell>
        </row>
        <row r="5738">
          <cell r="A5738">
            <v>6208827</v>
          </cell>
          <cell r="B5738" t="str">
            <v>Podélná spojka...LLV 60 VA</v>
          </cell>
          <cell r="C5738">
            <v>156</v>
          </cell>
          <cell r="D5738">
            <v>1</v>
          </cell>
          <cell r="E5738" t="str">
            <v>KS</v>
          </cell>
          <cell r="F5738">
            <v>156</v>
          </cell>
        </row>
        <row r="5739">
          <cell r="A5739">
            <v>6208835</v>
          </cell>
          <cell r="B5739" t="str">
            <v>Podélná spojka...LVG 60V4A</v>
          </cell>
          <cell r="C5739">
            <v>222</v>
          </cell>
          <cell r="D5739">
            <v>1</v>
          </cell>
          <cell r="E5739" t="str">
            <v>KS</v>
          </cell>
          <cell r="F5739">
            <v>222</v>
          </cell>
        </row>
        <row r="5740">
          <cell r="A5740">
            <v>6208840</v>
          </cell>
          <cell r="B5740" t="str">
            <v>Podélná spojka...LVG 60</v>
          </cell>
          <cell r="C5740">
            <v>52</v>
          </cell>
          <cell r="D5740">
            <v>1</v>
          </cell>
          <cell r="E5740" t="str">
            <v>KS</v>
          </cell>
          <cell r="F5740">
            <v>52</v>
          </cell>
        </row>
        <row r="5741">
          <cell r="A5741">
            <v>6208843</v>
          </cell>
          <cell r="B5741" t="str">
            <v>Podélná spojka...LVG 60</v>
          </cell>
          <cell r="C5741">
            <v>72</v>
          </cell>
          <cell r="D5741">
            <v>1</v>
          </cell>
          <cell r="E5741" t="str">
            <v>KS</v>
          </cell>
          <cell r="F5741">
            <v>72</v>
          </cell>
        </row>
        <row r="5742">
          <cell r="A5742">
            <v>6208846</v>
          </cell>
          <cell r="B5742" t="str">
            <v>Podélná spojka...LVG 60</v>
          </cell>
          <cell r="C5742">
            <v>127</v>
          </cell>
          <cell r="D5742">
            <v>1</v>
          </cell>
          <cell r="E5742" t="str">
            <v>KS</v>
          </cell>
          <cell r="F5742">
            <v>127</v>
          </cell>
        </row>
        <row r="5743">
          <cell r="A5743">
            <v>6208878</v>
          </cell>
          <cell r="B5743" t="str">
            <v>Úhlová spojka...LWV 60 VA</v>
          </cell>
          <cell r="C5743">
            <v>140</v>
          </cell>
          <cell r="D5743">
            <v>1</v>
          </cell>
          <cell r="E5743" t="str">
            <v>KS</v>
          </cell>
          <cell r="F5743">
            <v>140</v>
          </cell>
        </row>
        <row r="5744">
          <cell r="A5744">
            <v>6208891</v>
          </cell>
          <cell r="B5744" t="str">
            <v>Úhlová spojka...LWVG 60</v>
          </cell>
          <cell r="C5744">
            <v>208</v>
          </cell>
          <cell r="D5744">
            <v>1</v>
          </cell>
          <cell r="E5744" t="str">
            <v>KS</v>
          </cell>
          <cell r="F5744">
            <v>208</v>
          </cell>
        </row>
        <row r="5745">
          <cell r="A5745">
            <v>6208895</v>
          </cell>
          <cell r="B5745" t="str">
            <v>Úhlová spojka...LWVG 60</v>
          </cell>
          <cell r="C5745">
            <v>59</v>
          </cell>
          <cell r="D5745">
            <v>1</v>
          </cell>
          <cell r="E5745" t="str">
            <v>KS</v>
          </cell>
          <cell r="F5745">
            <v>59</v>
          </cell>
        </row>
        <row r="5746">
          <cell r="A5746">
            <v>6208898</v>
          </cell>
          <cell r="B5746" t="str">
            <v>Úhlová spojka...LWVG 60</v>
          </cell>
          <cell r="C5746">
            <v>145</v>
          </cell>
          <cell r="D5746">
            <v>1</v>
          </cell>
          <cell r="E5746" t="str">
            <v>KS</v>
          </cell>
          <cell r="F5746">
            <v>145</v>
          </cell>
        </row>
        <row r="5747">
          <cell r="A5747">
            <v>6208908</v>
          </cell>
          <cell r="B5747" t="str">
            <v>Kloubová spojka...LGV 60 FS</v>
          </cell>
          <cell r="C5747">
            <v>157</v>
          </cell>
          <cell r="D5747">
            <v>1</v>
          </cell>
          <cell r="E5747" t="str">
            <v>KS</v>
          </cell>
          <cell r="F5747">
            <v>157</v>
          </cell>
        </row>
        <row r="5748">
          <cell r="A5748">
            <v>6208916</v>
          </cell>
          <cell r="B5748" t="str">
            <v>Kloubová spojka...LGV 60 FT</v>
          </cell>
          <cell r="C5748">
            <v>222</v>
          </cell>
          <cell r="D5748">
            <v>1</v>
          </cell>
          <cell r="E5748" t="str">
            <v>KS</v>
          </cell>
          <cell r="F5748">
            <v>222</v>
          </cell>
        </row>
        <row r="5749">
          <cell r="A5749">
            <v>6208932</v>
          </cell>
          <cell r="B5749" t="str">
            <v>Kloubová spojka...LGVG 60</v>
          </cell>
          <cell r="C5749">
            <v>500</v>
          </cell>
          <cell r="D5749">
            <v>1</v>
          </cell>
          <cell r="E5749" t="str">
            <v>KS</v>
          </cell>
          <cell r="F5749">
            <v>500</v>
          </cell>
        </row>
        <row r="5750">
          <cell r="A5750">
            <v>6208941</v>
          </cell>
          <cell r="B5750" t="str">
            <v>Kloubová spojka...LGVG 60</v>
          </cell>
          <cell r="C5750">
            <v>157</v>
          </cell>
          <cell r="D5750">
            <v>1</v>
          </cell>
          <cell r="E5750" t="str">
            <v>KS</v>
          </cell>
          <cell r="F5750">
            <v>157</v>
          </cell>
        </row>
        <row r="5751">
          <cell r="A5751">
            <v>6208944</v>
          </cell>
          <cell r="B5751" t="str">
            <v>Kloubová spojka...LGVG 60</v>
          </cell>
          <cell r="C5751">
            <v>222</v>
          </cell>
          <cell r="D5751">
            <v>1</v>
          </cell>
          <cell r="E5751" t="str">
            <v>KS</v>
          </cell>
          <cell r="F5751">
            <v>222</v>
          </cell>
        </row>
        <row r="5752">
          <cell r="A5752">
            <v>6208947</v>
          </cell>
          <cell r="B5752" t="str">
            <v>Kloubová spojka...LGVG 60</v>
          </cell>
          <cell r="C5752">
            <v>245</v>
          </cell>
          <cell r="D5752">
            <v>1</v>
          </cell>
          <cell r="E5752" t="str">
            <v>KS</v>
          </cell>
          <cell r="F5752">
            <v>245</v>
          </cell>
        </row>
        <row r="5753">
          <cell r="A5753">
            <v>6209343</v>
          </cell>
          <cell r="B5753" t="str">
            <v>Kabelový žebřík...LGN 620VS</v>
          </cell>
          <cell r="C5753">
            <v>732</v>
          </cell>
          <cell r="D5753">
            <v>1</v>
          </cell>
          <cell r="E5753" t="str">
            <v>M</v>
          </cell>
          <cell r="F5753">
            <v>732</v>
          </cell>
        </row>
        <row r="5754">
          <cell r="A5754">
            <v>6211038</v>
          </cell>
          <cell r="B5754" t="str">
            <v>Oblouk 90°...LBI90/620</v>
          </cell>
          <cell r="C5754">
            <v>1521</v>
          </cell>
          <cell r="D5754">
            <v>1</v>
          </cell>
          <cell r="E5754" t="str">
            <v>KS</v>
          </cell>
          <cell r="F5754">
            <v>1521</v>
          </cell>
        </row>
        <row r="5755">
          <cell r="A5755">
            <v>6211046</v>
          </cell>
          <cell r="B5755" t="str">
            <v>Oblouk 90°...LBI90/630</v>
          </cell>
          <cell r="C5755">
            <v>1587</v>
          </cell>
          <cell r="D5755">
            <v>1</v>
          </cell>
          <cell r="E5755" t="str">
            <v>KS</v>
          </cell>
          <cell r="F5755">
            <v>1587</v>
          </cell>
        </row>
        <row r="5756">
          <cell r="A5756">
            <v>6211054</v>
          </cell>
          <cell r="B5756" t="str">
            <v>Oblouk 90°...LBI90/640</v>
          </cell>
          <cell r="C5756">
            <v>1734</v>
          </cell>
          <cell r="D5756">
            <v>1</v>
          </cell>
          <cell r="E5756" t="str">
            <v>KS</v>
          </cell>
          <cell r="F5756">
            <v>1734</v>
          </cell>
        </row>
        <row r="5757">
          <cell r="A5757">
            <v>6211062</v>
          </cell>
          <cell r="B5757" t="str">
            <v>Oblouk 90°...LBI90/650</v>
          </cell>
          <cell r="C5757">
            <v>1802</v>
          </cell>
          <cell r="D5757">
            <v>1</v>
          </cell>
          <cell r="E5757" t="str">
            <v>KS</v>
          </cell>
          <cell r="F5757">
            <v>1802</v>
          </cell>
        </row>
        <row r="5758">
          <cell r="A5758">
            <v>6211070</v>
          </cell>
          <cell r="B5758" t="str">
            <v>Oblouk 90°...LBI90/660</v>
          </cell>
          <cell r="C5758">
            <v>2016</v>
          </cell>
          <cell r="D5758">
            <v>1</v>
          </cell>
          <cell r="E5758" t="str">
            <v>KS</v>
          </cell>
          <cell r="F5758">
            <v>2016</v>
          </cell>
        </row>
        <row r="5759">
          <cell r="A5759">
            <v>6211127</v>
          </cell>
          <cell r="B5759" t="str">
            <v>Oblouk 90°...LBI90/620</v>
          </cell>
          <cell r="C5759">
            <v>2350</v>
          </cell>
          <cell r="D5759">
            <v>1</v>
          </cell>
          <cell r="E5759" t="str">
            <v>KS</v>
          </cell>
          <cell r="F5759">
            <v>2350</v>
          </cell>
        </row>
        <row r="5760">
          <cell r="A5760">
            <v>6211135</v>
          </cell>
          <cell r="B5760" t="str">
            <v>Oblouk 90°...LBI90/630</v>
          </cell>
          <cell r="C5760">
            <v>2491</v>
          </cell>
          <cell r="D5760">
            <v>1</v>
          </cell>
          <cell r="E5760" t="str">
            <v>KS</v>
          </cell>
          <cell r="F5760">
            <v>2491</v>
          </cell>
        </row>
        <row r="5761">
          <cell r="A5761">
            <v>6211143</v>
          </cell>
          <cell r="B5761" t="str">
            <v>Oblouk 90°...LBI90/640</v>
          </cell>
          <cell r="C5761">
            <v>2685</v>
          </cell>
          <cell r="D5761">
            <v>1</v>
          </cell>
          <cell r="E5761" t="str">
            <v>KS</v>
          </cell>
          <cell r="F5761">
            <v>2685</v>
          </cell>
        </row>
        <row r="5762">
          <cell r="A5762">
            <v>6211151</v>
          </cell>
          <cell r="B5762" t="str">
            <v>Oblouk 90°...LBI90/650</v>
          </cell>
          <cell r="C5762">
            <v>3057</v>
          </cell>
          <cell r="D5762">
            <v>1</v>
          </cell>
          <cell r="E5762" t="str">
            <v>KS</v>
          </cell>
          <cell r="F5762">
            <v>3057</v>
          </cell>
        </row>
        <row r="5763">
          <cell r="A5763">
            <v>6211178</v>
          </cell>
          <cell r="B5763" t="str">
            <v>Oblouk 90°...LBI90/660</v>
          </cell>
          <cell r="C5763">
            <v>3291</v>
          </cell>
          <cell r="D5763">
            <v>1</v>
          </cell>
          <cell r="E5763" t="str">
            <v>KS</v>
          </cell>
          <cell r="F5763">
            <v>3291</v>
          </cell>
        </row>
        <row r="5764">
          <cell r="A5764">
            <v>6211224</v>
          </cell>
          <cell r="B5764" t="str">
            <v>Oblouk 90°...LBI90/620</v>
          </cell>
          <cell r="C5764">
            <v>1489</v>
          </cell>
          <cell r="D5764">
            <v>1</v>
          </cell>
          <cell r="E5764" t="str">
            <v>KS</v>
          </cell>
          <cell r="F5764">
            <v>1489</v>
          </cell>
        </row>
        <row r="5765">
          <cell r="A5765">
            <v>6211232</v>
          </cell>
          <cell r="B5765" t="str">
            <v>Oblouk 90°...LBI90/630</v>
          </cell>
          <cell r="C5765">
            <v>1905</v>
          </cell>
          <cell r="D5765">
            <v>1</v>
          </cell>
          <cell r="E5765" t="str">
            <v>KS</v>
          </cell>
          <cell r="F5765">
            <v>1905</v>
          </cell>
        </row>
        <row r="5766">
          <cell r="A5766">
            <v>6211240</v>
          </cell>
          <cell r="B5766" t="str">
            <v>Oblouk 90°...LBI90/640</v>
          </cell>
          <cell r="C5766">
            <v>2096</v>
          </cell>
          <cell r="D5766">
            <v>1</v>
          </cell>
          <cell r="E5766" t="str">
            <v>KS</v>
          </cell>
          <cell r="F5766">
            <v>2096</v>
          </cell>
        </row>
        <row r="5767">
          <cell r="A5767">
            <v>6211259</v>
          </cell>
          <cell r="B5767" t="str">
            <v>Oblouk 90°...LBI90/650</v>
          </cell>
          <cell r="C5767">
            <v>2285</v>
          </cell>
          <cell r="D5767">
            <v>1</v>
          </cell>
          <cell r="E5767" t="str">
            <v>KS</v>
          </cell>
          <cell r="F5767">
            <v>2285</v>
          </cell>
        </row>
        <row r="5768">
          <cell r="A5768">
            <v>6211267</v>
          </cell>
          <cell r="B5768" t="str">
            <v>Oblouk 90°...LBI90/660</v>
          </cell>
          <cell r="C5768">
            <v>2284</v>
          </cell>
          <cell r="D5768">
            <v>1</v>
          </cell>
          <cell r="E5768" t="str">
            <v>KS</v>
          </cell>
          <cell r="F5768">
            <v>2284</v>
          </cell>
        </row>
        <row r="5769">
          <cell r="A5769">
            <v>6211321</v>
          </cell>
          <cell r="B5769" t="str">
            <v>Oblouk 90°...LBI90/620</v>
          </cell>
          <cell r="C5769">
            <v>2917</v>
          </cell>
          <cell r="D5769">
            <v>1</v>
          </cell>
          <cell r="E5769" t="str">
            <v>KS</v>
          </cell>
          <cell r="F5769">
            <v>2917</v>
          </cell>
        </row>
        <row r="5770">
          <cell r="A5770">
            <v>6211348</v>
          </cell>
          <cell r="B5770" t="str">
            <v>Oblouk 90°...LBI90/630</v>
          </cell>
          <cell r="C5770">
            <v>3054</v>
          </cell>
          <cell r="D5770">
            <v>1</v>
          </cell>
          <cell r="E5770" t="str">
            <v>KS</v>
          </cell>
          <cell r="F5770">
            <v>3054</v>
          </cell>
        </row>
        <row r="5771">
          <cell r="A5771">
            <v>6211356</v>
          </cell>
          <cell r="B5771" t="str">
            <v>Oblouk 90°...LBI90/640</v>
          </cell>
          <cell r="C5771">
            <v>3348</v>
          </cell>
          <cell r="D5771">
            <v>1</v>
          </cell>
          <cell r="E5771" t="str">
            <v>KS</v>
          </cell>
          <cell r="F5771">
            <v>3348</v>
          </cell>
        </row>
        <row r="5772">
          <cell r="A5772">
            <v>6211364</v>
          </cell>
          <cell r="B5772" t="str">
            <v>Oblouk 90°...LBI90/650</v>
          </cell>
          <cell r="C5772">
            <v>3642</v>
          </cell>
          <cell r="D5772">
            <v>1</v>
          </cell>
          <cell r="E5772" t="str">
            <v>KS</v>
          </cell>
          <cell r="F5772">
            <v>3642</v>
          </cell>
        </row>
        <row r="5773">
          <cell r="A5773">
            <v>6211372</v>
          </cell>
          <cell r="B5773" t="str">
            <v>Oblouk 90°...LBI90/660</v>
          </cell>
          <cell r="C5773">
            <v>3939</v>
          </cell>
          <cell r="D5773">
            <v>1</v>
          </cell>
          <cell r="E5773" t="str">
            <v>KS</v>
          </cell>
          <cell r="F5773">
            <v>3939</v>
          </cell>
        </row>
        <row r="5774">
          <cell r="A5774">
            <v>6211674</v>
          </cell>
          <cell r="B5774" t="str">
            <v>Oblouk 90°...LBA90/660</v>
          </cell>
          <cell r="C5774">
            <v>5274</v>
          </cell>
          <cell r="D5774">
            <v>1</v>
          </cell>
          <cell r="E5774" t="str">
            <v>KS</v>
          </cell>
          <cell r="F5774">
            <v>5274</v>
          </cell>
        </row>
        <row r="5775">
          <cell r="A5775">
            <v>6213022</v>
          </cell>
          <cell r="B5775" t="str">
            <v>Kloubový oblouk...LGBV620NS</v>
          </cell>
          <cell r="C5775">
            <v>2952</v>
          </cell>
          <cell r="D5775">
            <v>1</v>
          </cell>
          <cell r="E5775" t="str">
            <v>KS</v>
          </cell>
          <cell r="F5775">
            <v>2952</v>
          </cell>
        </row>
        <row r="5776">
          <cell r="A5776">
            <v>6213030</v>
          </cell>
          <cell r="B5776" t="str">
            <v>Kloubový oblouk...LGBV630NS</v>
          </cell>
          <cell r="C5776">
            <v>2974</v>
          </cell>
          <cell r="D5776">
            <v>1</v>
          </cell>
          <cell r="E5776" t="str">
            <v>KS</v>
          </cell>
          <cell r="F5776">
            <v>2974</v>
          </cell>
        </row>
        <row r="5777">
          <cell r="A5777">
            <v>6213049</v>
          </cell>
          <cell r="B5777" t="str">
            <v>Kloubový oblouk...LGBV640NS</v>
          </cell>
          <cell r="C5777">
            <v>3000</v>
          </cell>
          <cell r="D5777">
            <v>1</v>
          </cell>
          <cell r="E5777" t="str">
            <v>KS</v>
          </cell>
          <cell r="F5777">
            <v>3000</v>
          </cell>
        </row>
        <row r="5778">
          <cell r="A5778">
            <v>6213057</v>
          </cell>
          <cell r="B5778" t="str">
            <v>Kloubový oblouk...LGBV650NS</v>
          </cell>
          <cell r="C5778">
            <v>3214</v>
          </cell>
          <cell r="D5778">
            <v>1</v>
          </cell>
          <cell r="E5778" t="str">
            <v>KS</v>
          </cell>
          <cell r="F5778">
            <v>3214</v>
          </cell>
        </row>
        <row r="5779">
          <cell r="A5779">
            <v>6213065</v>
          </cell>
          <cell r="B5779" t="str">
            <v>Kloubový oblouk...LGBV660NS</v>
          </cell>
          <cell r="C5779">
            <v>3091</v>
          </cell>
          <cell r="D5779">
            <v>1</v>
          </cell>
          <cell r="E5779" t="str">
            <v>KS</v>
          </cell>
          <cell r="F5779">
            <v>3091</v>
          </cell>
        </row>
        <row r="5780">
          <cell r="A5780">
            <v>6213138</v>
          </cell>
          <cell r="B5780" t="str">
            <v>Kloubový oblouk...LGBV620NS</v>
          </cell>
          <cell r="C5780">
            <v>4046</v>
          </cell>
          <cell r="D5780">
            <v>1</v>
          </cell>
          <cell r="E5780" t="str">
            <v>KS</v>
          </cell>
          <cell r="F5780">
            <v>4046</v>
          </cell>
        </row>
        <row r="5781">
          <cell r="A5781">
            <v>6213146</v>
          </cell>
          <cell r="B5781" t="str">
            <v>Kloubový oblouk...LGBV630NS</v>
          </cell>
          <cell r="C5781">
            <v>4252</v>
          </cell>
          <cell r="D5781">
            <v>1</v>
          </cell>
          <cell r="E5781" t="str">
            <v>KS</v>
          </cell>
          <cell r="F5781">
            <v>4252</v>
          </cell>
        </row>
        <row r="5782">
          <cell r="A5782">
            <v>6213154</v>
          </cell>
          <cell r="B5782" t="str">
            <v>Kloubový oblouk...LGBV640NS</v>
          </cell>
          <cell r="C5782">
            <v>4320</v>
          </cell>
          <cell r="D5782">
            <v>1</v>
          </cell>
          <cell r="E5782" t="str">
            <v>KS</v>
          </cell>
          <cell r="F5782">
            <v>4320</v>
          </cell>
        </row>
        <row r="5783">
          <cell r="A5783">
            <v>6213162</v>
          </cell>
          <cell r="B5783" t="str">
            <v>Kloubový oblouk...LGBV650NS</v>
          </cell>
          <cell r="C5783">
            <v>4739</v>
          </cell>
          <cell r="D5783">
            <v>1</v>
          </cell>
          <cell r="E5783" t="str">
            <v>KS</v>
          </cell>
          <cell r="F5783">
            <v>4739</v>
          </cell>
        </row>
        <row r="5784">
          <cell r="A5784">
            <v>6213170</v>
          </cell>
          <cell r="B5784" t="str">
            <v>Kloubový oblouk...LGBV660NS</v>
          </cell>
          <cell r="C5784">
            <v>4909</v>
          </cell>
          <cell r="D5784">
            <v>1</v>
          </cell>
          <cell r="E5784" t="str">
            <v>KS</v>
          </cell>
          <cell r="F5784">
            <v>4909</v>
          </cell>
        </row>
        <row r="5785">
          <cell r="A5785">
            <v>6213227</v>
          </cell>
          <cell r="B5785" t="str">
            <v>Kloubový oblouk...LGBV620VS</v>
          </cell>
          <cell r="C5785">
            <v>2744</v>
          </cell>
          <cell r="D5785">
            <v>1</v>
          </cell>
          <cell r="E5785" t="str">
            <v>KS</v>
          </cell>
          <cell r="F5785">
            <v>2744</v>
          </cell>
        </row>
        <row r="5786">
          <cell r="A5786">
            <v>6213235</v>
          </cell>
          <cell r="B5786" t="str">
            <v>Kloubový oblouk...LGBV630VS</v>
          </cell>
          <cell r="C5786">
            <v>2632</v>
          </cell>
          <cell r="D5786">
            <v>1</v>
          </cell>
          <cell r="E5786" t="str">
            <v>KS</v>
          </cell>
          <cell r="F5786">
            <v>2632</v>
          </cell>
        </row>
        <row r="5787">
          <cell r="A5787">
            <v>6213243</v>
          </cell>
          <cell r="B5787" t="str">
            <v>Kloubový oblouk...LGBV640VS</v>
          </cell>
          <cell r="C5787">
            <v>2826</v>
          </cell>
          <cell r="D5787">
            <v>1</v>
          </cell>
          <cell r="E5787" t="str">
            <v>KS</v>
          </cell>
          <cell r="F5787">
            <v>2826</v>
          </cell>
        </row>
        <row r="5788">
          <cell r="A5788">
            <v>6213251</v>
          </cell>
          <cell r="B5788" t="str">
            <v>Kloubový oblouk...LGBV650VS</v>
          </cell>
          <cell r="C5788">
            <v>2880</v>
          </cell>
          <cell r="D5788">
            <v>1</v>
          </cell>
          <cell r="E5788" t="str">
            <v>KS</v>
          </cell>
          <cell r="F5788">
            <v>2880</v>
          </cell>
        </row>
        <row r="5789">
          <cell r="A5789">
            <v>6213278</v>
          </cell>
          <cell r="B5789" t="str">
            <v>Kloubový oblouk...LGBV660VS</v>
          </cell>
          <cell r="C5789">
            <v>2933</v>
          </cell>
          <cell r="D5789">
            <v>1</v>
          </cell>
          <cell r="E5789" t="str">
            <v>KS</v>
          </cell>
          <cell r="F5789">
            <v>2933</v>
          </cell>
        </row>
        <row r="5790">
          <cell r="A5790">
            <v>6213324</v>
          </cell>
          <cell r="B5790" t="str">
            <v>Kloubový oblouk...LGBV620VS</v>
          </cell>
          <cell r="C5790">
            <v>3857</v>
          </cell>
          <cell r="D5790">
            <v>1</v>
          </cell>
          <cell r="E5790" t="str">
            <v>KS</v>
          </cell>
          <cell r="F5790">
            <v>3857</v>
          </cell>
        </row>
        <row r="5791">
          <cell r="A5791">
            <v>6213332</v>
          </cell>
          <cell r="B5791" t="str">
            <v>Kloubový oblouk...LGBV630VS</v>
          </cell>
          <cell r="C5791">
            <v>4149</v>
          </cell>
          <cell r="D5791">
            <v>1</v>
          </cell>
          <cell r="E5791" t="str">
            <v>KS</v>
          </cell>
          <cell r="F5791">
            <v>4149</v>
          </cell>
        </row>
        <row r="5792">
          <cell r="A5792">
            <v>6213340</v>
          </cell>
          <cell r="B5792" t="str">
            <v>Kloubový oblouk...LGBV640VS</v>
          </cell>
          <cell r="C5792">
            <v>3988</v>
          </cell>
          <cell r="D5792">
            <v>1</v>
          </cell>
          <cell r="E5792" t="str">
            <v>KS</v>
          </cell>
          <cell r="F5792">
            <v>3988</v>
          </cell>
        </row>
        <row r="5793">
          <cell r="A5793">
            <v>6213359</v>
          </cell>
          <cell r="B5793" t="str">
            <v>Kloubový oblouk...LGBV650VS</v>
          </cell>
          <cell r="C5793">
            <v>4357</v>
          </cell>
          <cell r="D5793">
            <v>1</v>
          </cell>
          <cell r="E5793" t="str">
            <v>KS</v>
          </cell>
          <cell r="F5793">
            <v>4357</v>
          </cell>
        </row>
        <row r="5794">
          <cell r="A5794">
            <v>6213367</v>
          </cell>
          <cell r="B5794" t="str">
            <v>Kloubový oblouk...LGBV660VS</v>
          </cell>
          <cell r="C5794">
            <v>4333</v>
          </cell>
          <cell r="D5794">
            <v>1</v>
          </cell>
          <cell r="E5794" t="str">
            <v>KS</v>
          </cell>
          <cell r="F5794">
            <v>4333</v>
          </cell>
        </row>
        <row r="5795">
          <cell r="A5795">
            <v>6213529</v>
          </cell>
          <cell r="B5795" t="str">
            <v>Díl T...LT 620 NS</v>
          </cell>
          <cell r="C5795">
            <v>4166</v>
          </cell>
          <cell r="D5795">
            <v>1</v>
          </cell>
          <cell r="E5795" t="str">
            <v>KS</v>
          </cell>
          <cell r="F5795">
            <v>4166</v>
          </cell>
        </row>
        <row r="5796">
          <cell r="A5796">
            <v>6213537</v>
          </cell>
          <cell r="B5796" t="str">
            <v>Díl T...LT 630 NS</v>
          </cell>
          <cell r="C5796">
            <v>4458</v>
          </cell>
          <cell r="D5796">
            <v>1</v>
          </cell>
          <cell r="E5796" t="str">
            <v>KS</v>
          </cell>
          <cell r="F5796">
            <v>4458</v>
          </cell>
        </row>
        <row r="5797">
          <cell r="A5797">
            <v>6213545</v>
          </cell>
          <cell r="B5797" t="str">
            <v>Díl T...LT 640 NS</v>
          </cell>
          <cell r="C5797">
            <v>4781</v>
          </cell>
          <cell r="D5797">
            <v>1</v>
          </cell>
          <cell r="E5797" t="str">
            <v>KS</v>
          </cell>
          <cell r="F5797">
            <v>4781</v>
          </cell>
        </row>
        <row r="5798">
          <cell r="A5798">
            <v>6213553</v>
          </cell>
          <cell r="B5798" t="str">
            <v>Díl T...LT 650 NS</v>
          </cell>
          <cell r="C5798">
            <v>4940</v>
          </cell>
          <cell r="D5798">
            <v>1</v>
          </cell>
          <cell r="E5798" t="str">
            <v>KS</v>
          </cell>
          <cell r="F5798">
            <v>4940</v>
          </cell>
        </row>
        <row r="5799">
          <cell r="A5799">
            <v>6213561</v>
          </cell>
          <cell r="B5799" t="str">
            <v>Díl T...LT 660 NS</v>
          </cell>
          <cell r="C5799">
            <v>4559</v>
          </cell>
          <cell r="D5799">
            <v>1</v>
          </cell>
          <cell r="E5799" t="str">
            <v>KS</v>
          </cell>
          <cell r="F5799">
            <v>4559</v>
          </cell>
        </row>
        <row r="5800">
          <cell r="A5800">
            <v>6213634</v>
          </cell>
          <cell r="B5800" t="str">
            <v>Díl T...LT 620 NS</v>
          </cell>
          <cell r="C5800">
            <v>5257</v>
          </cell>
          <cell r="D5800">
            <v>1</v>
          </cell>
          <cell r="E5800" t="str">
            <v>KS</v>
          </cell>
          <cell r="F5800">
            <v>5257</v>
          </cell>
        </row>
        <row r="5801">
          <cell r="A5801">
            <v>6213642</v>
          </cell>
          <cell r="B5801" t="str">
            <v>Díl T...LT 630 NS</v>
          </cell>
          <cell r="C5801">
            <v>5507</v>
          </cell>
          <cell r="D5801">
            <v>1</v>
          </cell>
          <cell r="E5801" t="str">
            <v>KS</v>
          </cell>
          <cell r="F5801">
            <v>5507</v>
          </cell>
        </row>
        <row r="5802">
          <cell r="A5802">
            <v>6213650</v>
          </cell>
          <cell r="B5802" t="str">
            <v>Díl T...LT 640 NS</v>
          </cell>
          <cell r="C5802">
            <v>5754</v>
          </cell>
          <cell r="D5802">
            <v>1</v>
          </cell>
          <cell r="E5802" t="str">
            <v>KS</v>
          </cell>
          <cell r="F5802">
            <v>5754</v>
          </cell>
        </row>
        <row r="5803">
          <cell r="A5803">
            <v>6213669</v>
          </cell>
          <cell r="B5803" t="str">
            <v>Díl T...LT 650 NS</v>
          </cell>
          <cell r="C5803">
            <v>6013</v>
          </cell>
          <cell r="D5803">
            <v>1</v>
          </cell>
          <cell r="E5803" t="str">
            <v>KS</v>
          </cell>
          <cell r="F5803">
            <v>6013</v>
          </cell>
        </row>
        <row r="5804">
          <cell r="A5804">
            <v>6213677</v>
          </cell>
          <cell r="B5804" t="str">
            <v>Díl T...LT 660 NS</v>
          </cell>
          <cell r="C5804">
            <v>6260</v>
          </cell>
          <cell r="D5804">
            <v>1</v>
          </cell>
          <cell r="E5804" t="str">
            <v>KS</v>
          </cell>
          <cell r="F5804">
            <v>6260</v>
          </cell>
        </row>
        <row r="5805">
          <cell r="A5805">
            <v>6213723</v>
          </cell>
          <cell r="B5805" t="str">
            <v>Díl T...LT 620 VS</v>
          </cell>
          <cell r="C5805">
            <v>4521</v>
          </cell>
          <cell r="D5805">
            <v>1</v>
          </cell>
          <cell r="E5805" t="str">
            <v>KS</v>
          </cell>
          <cell r="F5805">
            <v>4521</v>
          </cell>
        </row>
        <row r="5806">
          <cell r="A5806">
            <v>6213731</v>
          </cell>
          <cell r="B5806" t="str">
            <v>Díl T...LT 630 VS</v>
          </cell>
          <cell r="C5806">
            <v>4547</v>
          </cell>
          <cell r="D5806">
            <v>1</v>
          </cell>
          <cell r="E5806" t="str">
            <v>KS</v>
          </cell>
          <cell r="F5806">
            <v>4547</v>
          </cell>
        </row>
        <row r="5807">
          <cell r="A5807">
            <v>6213758</v>
          </cell>
          <cell r="B5807" t="str">
            <v>Díl T...LT 640 VS</v>
          </cell>
          <cell r="C5807">
            <v>4819</v>
          </cell>
          <cell r="D5807">
            <v>1</v>
          </cell>
          <cell r="E5807" t="str">
            <v>KS</v>
          </cell>
          <cell r="F5807">
            <v>4819</v>
          </cell>
        </row>
        <row r="5808">
          <cell r="A5808">
            <v>6213766</v>
          </cell>
          <cell r="B5808" t="str">
            <v>Díl T...LT 650 VS</v>
          </cell>
          <cell r="C5808">
            <v>4958</v>
          </cell>
          <cell r="D5808">
            <v>1</v>
          </cell>
          <cell r="E5808" t="str">
            <v>KS</v>
          </cell>
          <cell r="F5808">
            <v>4958</v>
          </cell>
        </row>
        <row r="5809">
          <cell r="A5809">
            <v>6213774</v>
          </cell>
          <cell r="B5809" t="str">
            <v>Díl T...LT 660 VS</v>
          </cell>
          <cell r="C5809">
            <v>5394</v>
          </cell>
          <cell r="D5809">
            <v>1</v>
          </cell>
          <cell r="E5809" t="str">
            <v>KS</v>
          </cell>
          <cell r="F5809">
            <v>5394</v>
          </cell>
        </row>
        <row r="5810">
          <cell r="A5810">
            <v>6213820</v>
          </cell>
          <cell r="B5810" t="str">
            <v>Díl T...LT 620 VS</v>
          </cell>
          <cell r="C5810">
            <v>6687</v>
          </cell>
          <cell r="D5810">
            <v>1</v>
          </cell>
          <cell r="E5810" t="str">
            <v>KS</v>
          </cell>
          <cell r="F5810">
            <v>6687</v>
          </cell>
        </row>
        <row r="5811">
          <cell r="A5811">
            <v>6213839</v>
          </cell>
          <cell r="B5811" t="str">
            <v>Díl T...LT 630 VS</v>
          </cell>
          <cell r="C5811">
            <v>6997</v>
          </cell>
          <cell r="D5811">
            <v>1</v>
          </cell>
          <cell r="E5811" t="str">
            <v>KS</v>
          </cell>
          <cell r="F5811">
            <v>6997</v>
          </cell>
        </row>
        <row r="5812">
          <cell r="A5812">
            <v>6213847</v>
          </cell>
          <cell r="B5812" t="str">
            <v>Díl T...LT 640 VS</v>
          </cell>
          <cell r="C5812">
            <v>7027</v>
          </cell>
          <cell r="D5812">
            <v>1</v>
          </cell>
          <cell r="E5812" t="str">
            <v>KS</v>
          </cell>
          <cell r="F5812">
            <v>7027</v>
          </cell>
        </row>
        <row r="5813">
          <cell r="A5813">
            <v>6213855</v>
          </cell>
          <cell r="B5813" t="str">
            <v>Díl T...LT 650 VS</v>
          </cell>
          <cell r="C5813">
            <v>7324</v>
          </cell>
          <cell r="D5813">
            <v>1</v>
          </cell>
          <cell r="E5813" t="str">
            <v>KS</v>
          </cell>
          <cell r="F5813">
            <v>7324</v>
          </cell>
        </row>
        <row r="5814">
          <cell r="A5814">
            <v>6213863</v>
          </cell>
          <cell r="B5814" t="str">
            <v>Díl T...LT 660 VS</v>
          </cell>
          <cell r="C5814">
            <v>7619</v>
          </cell>
          <cell r="D5814">
            <v>1</v>
          </cell>
          <cell r="E5814" t="str">
            <v>KS</v>
          </cell>
          <cell r="F5814">
            <v>7619</v>
          </cell>
        </row>
        <row r="5815">
          <cell r="A5815">
            <v>6214029</v>
          </cell>
          <cell r="B5815" t="str">
            <v>Křížení...LK 620 NS</v>
          </cell>
          <cell r="C5815">
            <v>5121</v>
          </cell>
          <cell r="D5815">
            <v>1</v>
          </cell>
          <cell r="E5815" t="str">
            <v>KS</v>
          </cell>
          <cell r="F5815">
            <v>5121</v>
          </cell>
        </row>
        <row r="5816">
          <cell r="A5816">
            <v>6214045</v>
          </cell>
          <cell r="B5816" t="str">
            <v>Křížení...LK 640 NS</v>
          </cell>
          <cell r="C5816">
            <v>6111</v>
          </cell>
          <cell r="D5816">
            <v>1</v>
          </cell>
          <cell r="E5816" t="str">
            <v>KS</v>
          </cell>
          <cell r="F5816">
            <v>6111</v>
          </cell>
        </row>
        <row r="5817">
          <cell r="A5817">
            <v>6214053</v>
          </cell>
          <cell r="B5817" t="str">
            <v>Křížení...LK 650 NS</v>
          </cell>
          <cell r="C5817">
            <v>6459</v>
          </cell>
          <cell r="D5817">
            <v>1</v>
          </cell>
          <cell r="E5817" t="str">
            <v>KS</v>
          </cell>
          <cell r="F5817">
            <v>6459</v>
          </cell>
        </row>
        <row r="5818">
          <cell r="A5818">
            <v>6214134</v>
          </cell>
          <cell r="B5818" t="str">
            <v>Křížení...LK 620 NS</v>
          </cell>
          <cell r="C5818">
            <v>8333</v>
          </cell>
          <cell r="D5818">
            <v>1</v>
          </cell>
          <cell r="E5818" t="str">
            <v>KS</v>
          </cell>
          <cell r="F5818">
            <v>8333</v>
          </cell>
        </row>
        <row r="5819">
          <cell r="A5819">
            <v>6214142</v>
          </cell>
          <cell r="B5819" t="str">
            <v>Křížení...LK 630 NS</v>
          </cell>
          <cell r="C5819">
            <v>8838</v>
          </cell>
          <cell r="D5819">
            <v>1</v>
          </cell>
          <cell r="E5819" t="str">
            <v>KS</v>
          </cell>
          <cell r="F5819">
            <v>8838</v>
          </cell>
        </row>
        <row r="5820">
          <cell r="A5820">
            <v>6214150</v>
          </cell>
          <cell r="B5820" t="str">
            <v>Křížení...LK 640 NS</v>
          </cell>
          <cell r="C5820">
            <v>8110</v>
          </cell>
          <cell r="D5820">
            <v>1</v>
          </cell>
          <cell r="E5820" t="str">
            <v>KS</v>
          </cell>
          <cell r="F5820">
            <v>8110</v>
          </cell>
        </row>
        <row r="5821">
          <cell r="A5821">
            <v>6214169</v>
          </cell>
          <cell r="B5821" t="str">
            <v>Křížení...LK 650 NS</v>
          </cell>
          <cell r="C5821">
            <v>9307</v>
          </cell>
          <cell r="D5821">
            <v>1</v>
          </cell>
          <cell r="E5821" t="str">
            <v>KS</v>
          </cell>
          <cell r="F5821">
            <v>9307</v>
          </cell>
        </row>
        <row r="5822">
          <cell r="A5822">
            <v>6214177</v>
          </cell>
          <cell r="B5822" t="str">
            <v>Křížení...LK 660 NS</v>
          </cell>
          <cell r="C5822">
            <v>10350</v>
          </cell>
          <cell r="D5822">
            <v>1</v>
          </cell>
          <cell r="E5822" t="str">
            <v>KS</v>
          </cell>
          <cell r="F5822">
            <v>10350</v>
          </cell>
        </row>
        <row r="5823">
          <cell r="A5823">
            <v>6214258</v>
          </cell>
          <cell r="B5823" t="str">
            <v>Křížení...LK 640 VS</v>
          </cell>
          <cell r="C5823">
            <v>7007</v>
          </cell>
          <cell r="D5823">
            <v>1</v>
          </cell>
          <cell r="E5823" t="str">
            <v>KS</v>
          </cell>
          <cell r="F5823">
            <v>7007</v>
          </cell>
        </row>
        <row r="5824">
          <cell r="A5824">
            <v>6214320</v>
          </cell>
          <cell r="B5824" t="str">
            <v>Křížení...LK 620 VS</v>
          </cell>
          <cell r="C5824">
            <v>7033</v>
          </cell>
          <cell r="D5824">
            <v>1</v>
          </cell>
          <cell r="E5824" t="str">
            <v>KS</v>
          </cell>
          <cell r="F5824">
            <v>7033</v>
          </cell>
        </row>
        <row r="5825">
          <cell r="A5825">
            <v>6214347</v>
          </cell>
          <cell r="B5825" t="str">
            <v>Křížení...LK 640 VS</v>
          </cell>
          <cell r="C5825">
            <v>10301</v>
          </cell>
          <cell r="D5825">
            <v>1</v>
          </cell>
          <cell r="E5825" t="str">
            <v>KS</v>
          </cell>
          <cell r="F5825">
            <v>10301</v>
          </cell>
        </row>
        <row r="5826">
          <cell r="A5826">
            <v>6214355</v>
          </cell>
          <cell r="B5826" t="str">
            <v>Křížení...LK 650 VS</v>
          </cell>
          <cell r="C5826">
            <v>8246</v>
          </cell>
          <cell r="D5826">
            <v>1</v>
          </cell>
          <cell r="E5826" t="str">
            <v>KS</v>
          </cell>
          <cell r="F5826">
            <v>8246</v>
          </cell>
        </row>
        <row r="5827">
          <cell r="A5827">
            <v>6216404</v>
          </cell>
          <cell r="B5827" t="str">
            <v>Kabelový žebřík...LG 112 VS</v>
          </cell>
          <cell r="C5827">
            <v>575</v>
          </cell>
          <cell r="D5827">
            <v>1</v>
          </cell>
          <cell r="E5827" t="str">
            <v>M</v>
          </cell>
          <cell r="F5827">
            <v>575</v>
          </cell>
        </row>
        <row r="5828">
          <cell r="A5828">
            <v>6216407</v>
          </cell>
          <cell r="B5828" t="str">
            <v>Kabelový žebřík...LG 113 VS</v>
          </cell>
          <cell r="C5828">
            <v>582</v>
          </cell>
          <cell r="D5828">
            <v>1</v>
          </cell>
          <cell r="E5828" t="str">
            <v>M</v>
          </cell>
          <cell r="F5828">
            <v>582</v>
          </cell>
        </row>
        <row r="5829">
          <cell r="A5829">
            <v>6216410</v>
          </cell>
          <cell r="B5829" t="str">
            <v>Kabelový žebřík...LG 114 VS</v>
          </cell>
          <cell r="C5829">
            <v>607</v>
          </cell>
          <cell r="D5829">
            <v>1</v>
          </cell>
          <cell r="E5829" t="str">
            <v>M</v>
          </cell>
          <cell r="F5829">
            <v>607</v>
          </cell>
        </row>
        <row r="5830">
          <cell r="A5830">
            <v>6216413</v>
          </cell>
          <cell r="B5830" t="str">
            <v>Kabelový žebřík...LG 115 VS</v>
          </cell>
          <cell r="C5830">
            <v>636</v>
          </cell>
          <cell r="D5830">
            <v>1</v>
          </cell>
          <cell r="E5830" t="str">
            <v>M</v>
          </cell>
          <cell r="F5830">
            <v>636</v>
          </cell>
        </row>
        <row r="5831">
          <cell r="A5831">
            <v>6216416</v>
          </cell>
          <cell r="B5831" t="str">
            <v>Kabelový žebřík...LG 116 VS</v>
          </cell>
          <cell r="C5831">
            <v>665</v>
          </cell>
          <cell r="D5831">
            <v>1</v>
          </cell>
          <cell r="E5831" t="str">
            <v>M</v>
          </cell>
          <cell r="F5831">
            <v>665</v>
          </cell>
        </row>
        <row r="5832">
          <cell r="A5832">
            <v>6216423</v>
          </cell>
          <cell r="B5832" t="str">
            <v>Kabelový žebřík...LG 112 VS</v>
          </cell>
          <cell r="C5832">
            <v>816</v>
          </cell>
          <cell r="D5832">
            <v>1</v>
          </cell>
          <cell r="E5832" t="str">
            <v>M</v>
          </cell>
          <cell r="F5832">
            <v>816</v>
          </cell>
        </row>
        <row r="5833">
          <cell r="A5833">
            <v>6216426</v>
          </cell>
          <cell r="B5833" t="str">
            <v>Kabelový žebřík...LG 113 VS</v>
          </cell>
          <cell r="C5833">
            <v>838</v>
          </cell>
          <cell r="D5833">
            <v>1</v>
          </cell>
          <cell r="E5833" t="str">
            <v>M</v>
          </cell>
          <cell r="F5833">
            <v>838</v>
          </cell>
        </row>
        <row r="5834">
          <cell r="A5834">
            <v>6216429</v>
          </cell>
          <cell r="B5834" t="str">
            <v>Kabelový žebřík...LG 114 VS</v>
          </cell>
          <cell r="C5834">
            <v>883</v>
          </cell>
          <cell r="D5834">
            <v>1</v>
          </cell>
          <cell r="E5834" t="str">
            <v>M</v>
          </cell>
          <cell r="F5834">
            <v>883</v>
          </cell>
        </row>
        <row r="5835">
          <cell r="A5835">
            <v>6216432</v>
          </cell>
          <cell r="B5835" t="str">
            <v>Kabelový žebřík...LG 115 VS</v>
          </cell>
          <cell r="C5835">
            <v>873</v>
          </cell>
          <cell r="D5835">
            <v>1</v>
          </cell>
          <cell r="E5835" t="str">
            <v>M</v>
          </cell>
          <cell r="F5835">
            <v>873</v>
          </cell>
        </row>
        <row r="5836">
          <cell r="A5836">
            <v>6216435</v>
          </cell>
          <cell r="B5836" t="str">
            <v>Kabelový žebřík...LG 116 VS</v>
          </cell>
          <cell r="C5836">
            <v>901</v>
          </cell>
          <cell r="D5836">
            <v>1</v>
          </cell>
          <cell r="E5836" t="str">
            <v>M</v>
          </cell>
          <cell r="F5836">
            <v>901</v>
          </cell>
        </row>
        <row r="5837">
          <cell r="A5837">
            <v>6216442</v>
          </cell>
          <cell r="B5837" t="str">
            <v>Kabelový žebřík...LG 112 VS</v>
          </cell>
          <cell r="C5837">
            <v>575</v>
          </cell>
          <cell r="D5837">
            <v>1</v>
          </cell>
          <cell r="E5837" t="str">
            <v>M</v>
          </cell>
          <cell r="F5837">
            <v>575</v>
          </cell>
        </row>
        <row r="5838">
          <cell r="A5838">
            <v>6216445</v>
          </cell>
          <cell r="B5838" t="str">
            <v>Kabelový žebřík...LG 113 VS</v>
          </cell>
          <cell r="C5838">
            <v>601</v>
          </cell>
          <cell r="D5838">
            <v>1</v>
          </cell>
          <cell r="E5838" t="str">
            <v>M</v>
          </cell>
          <cell r="F5838">
            <v>601</v>
          </cell>
        </row>
        <row r="5839">
          <cell r="A5839">
            <v>6216448</v>
          </cell>
          <cell r="B5839" t="str">
            <v>Kabelový žebřík...LG 114 VS</v>
          </cell>
          <cell r="C5839">
            <v>626</v>
          </cell>
          <cell r="D5839">
            <v>1</v>
          </cell>
          <cell r="E5839" t="str">
            <v>M</v>
          </cell>
          <cell r="F5839">
            <v>626</v>
          </cell>
        </row>
        <row r="5840">
          <cell r="A5840">
            <v>6216451</v>
          </cell>
          <cell r="B5840" t="str">
            <v>Kabelový žebřík...LG 115 VS</v>
          </cell>
          <cell r="C5840">
            <v>620</v>
          </cell>
          <cell r="D5840">
            <v>1</v>
          </cell>
          <cell r="E5840" t="str">
            <v>M</v>
          </cell>
          <cell r="F5840">
            <v>620</v>
          </cell>
        </row>
        <row r="5841">
          <cell r="A5841">
            <v>6216454</v>
          </cell>
          <cell r="B5841" t="str">
            <v>Kabelový žebřík...LG 116 VS</v>
          </cell>
          <cell r="C5841">
            <v>658</v>
          </cell>
          <cell r="D5841">
            <v>1</v>
          </cell>
          <cell r="E5841" t="str">
            <v>M</v>
          </cell>
          <cell r="F5841">
            <v>658</v>
          </cell>
        </row>
        <row r="5842">
          <cell r="A5842">
            <v>6216465</v>
          </cell>
          <cell r="B5842" t="str">
            <v>Kabelový žebřík...LG 112 VS</v>
          </cell>
          <cell r="C5842">
            <v>816</v>
          </cell>
          <cell r="D5842">
            <v>1</v>
          </cell>
          <cell r="E5842" t="str">
            <v>M</v>
          </cell>
          <cell r="F5842">
            <v>816</v>
          </cell>
        </row>
        <row r="5843">
          <cell r="A5843">
            <v>6216468</v>
          </cell>
          <cell r="B5843" t="str">
            <v>Kabelový žebřík...LG 113 VS</v>
          </cell>
          <cell r="C5843">
            <v>838</v>
          </cell>
          <cell r="D5843">
            <v>1</v>
          </cell>
          <cell r="E5843" t="str">
            <v>M</v>
          </cell>
          <cell r="F5843">
            <v>838</v>
          </cell>
        </row>
        <row r="5844">
          <cell r="A5844">
            <v>6216471</v>
          </cell>
          <cell r="B5844" t="str">
            <v>Kabelový žebřík...LG 114 VS</v>
          </cell>
          <cell r="C5844">
            <v>886</v>
          </cell>
          <cell r="D5844">
            <v>1</v>
          </cell>
          <cell r="E5844" t="str">
            <v>M</v>
          </cell>
          <cell r="F5844">
            <v>886</v>
          </cell>
        </row>
        <row r="5845">
          <cell r="A5845">
            <v>6216474</v>
          </cell>
          <cell r="B5845" t="str">
            <v>Kabelový žebřík...LG 115 VS</v>
          </cell>
          <cell r="C5845">
            <v>873</v>
          </cell>
          <cell r="D5845">
            <v>1</v>
          </cell>
          <cell r="E5845" t="str">
            <v>M</v>
          </cell>
          <cell r="F5845">
            <v>873</v>
          </cell>
        </row>
        <row r="5846">
          <cell r="A5846">
            <v>6216477</v>
          </cell>
          <cell r="B5846" t="str">
            <v>Kabelový žebřík...LG 116 VS</v>
          </cell>
          <cell r="C5846">
            <v>901</v>
          </cell>
          <cell r="D5846">
            <v>1</v>
          </cell>
          <cell r="E5846" t="str">
            <v>M</v>
          </cell>
          <cell r="F5846">
            <v>901</v>
          </cell>
        </row>
        <row r="5847">
          <cell r="A5847">
            <v>6216501</v>
          </cell>
          <cell r="B5847" t="str">
            <v>Podélná spojka...LLV110 FS</v>
          </cell>
          <cell r="C5847">
            <v>87</v>
          </cell>
          <cell r="D5847">
            <v>1</v>
          </cell>
          <cell r="E5847" t="str">
            <v>KS</v>
          </cell>
          <cell r="F5847">
            <v>87</v>
          </cell>
        </row>
        <row r="5848">
          <cell r="A5848">
            <v>6216528</v>
          </cell>
          <cell r="B5848" t="str">
            <v>Podélná spojka...LLV110 FT</v>
          </cell>
          <cell r="C5848">
            <v>123</v>
          </cell>
          <cell r="D5848">
            <v>1</v>
          </cell>
          <cell r="E5848" t="str">
            <v>KS</v>
          </cell>
          <cell r="F5848">
            <v>123</v>
          </cell>
        </row>
        <row r="5849">
          <cell r="A5849">
            <v>6216545</v>
          </cell>
          <cell r="B5849" t="str">
            <v>Podélná spojka...LVG 110</v>
          </cell>
          <cell r="C5849">
            <v>87</v>
          </cell>
          <cell r="D5849">
            <v>1</v>
          </cell>
          <cell r="E5849" t="str">
            <v>KS</v>
          </cell>
          <cell r="F5849">
            <v>87</v>
          </cell>
        </row>
        <row r="5850">
          <cell r="A5850">
            <v>6216548</v>
          </cell>
          <cell r="B5850" t="str">
            <v>Podélná spojka...LVG 110</v>
          </cell>
          <cell r="C5850">
            <v>123</v>
          </cell>
          <cell r="D5850">
            <v>1</v>
          </cell>
          <cell r="E5850" t="str">
            <v>KS</v>
          </cell>
          <cell r="F5850">
            <v>123</v>
          </cell>
        </row>
        <row r="5851">
          <cell r="A5851">
            <v>6216552</v>
          </cell>
          <cell r="B5851" t="str">
            <v>Úhlová spojka...LWV110 FS</v>
          </cell>
          <cell r="C5851">
            <v>94</v>
          </cell>
          <cell r="D5851">
            <v>1</v>
          </cell>
          <cell r="E5851" t="str">
            <v>KS</v>
          </cell>
          <cell r="F5851">
            <v>94</v>
          </cell>
        </row>
        <row r="5852">
          <cell r="A5852">
            <v>6216560</v>
          </cell>
          <cell r="B5852" t="str">
            <v>Úhlová spojka...LWV110 VA</v>
          </cell>
          <cell r="C5852">
            <v>238</v>
          </cell>
          <cell r="D5852">
            <v>1</v>
          </cell>
          <cell r="E5852" t="str">
            <v>KS</v>
          </cell>
          <cell r="F5852">
            <v>238</v>
          </cell>
        </row>
        <row r="5853">
          <cell r="A5853">
            <v>6216587</v>
          </cell>
          <cell r="B5853" t="str">
            <v>Úhlová spojka...LWVG 110</v>
          </cell>
          <cell r="C5853">
            <v>94</v>
          </cell>
          <cell r="D5853">
            <v>1</v>
          </cell>
          <cell r="E5853" t="str">
            <v>KS</v>
          </cell>
          <cell r="F5853">
            <v>94</v>
          </cell>
        </row>
        <row r="5854">
          <cell r="A5854">
            <v>6216590</v>
          </cell>
          <cell r="B5854" t="str">
            <v>Úhlová spojka...LWVG 110</v>
          </cell>
          <cell r="C5854">
            <v>238</v>
          </cell>
          <cell r="D5854">
            <v>1</v>
          </cell>
          <cell r="E5854" t="str">
            <v>KS</v>
          </cell>
          <cell r="F5854">
            <v>238</v>
          </cell>
        </row>
        <row r="5855">
          <cell r="A5855">
            <v>6216617</v>
          </cell>
          <cell r="B5855" t="str">
            <v>Kloubová spojka...LGV110 FT</v>
          </cell>
          <cell r="C5855">
            <v>302</v>
          </cell>
          <cell r="D5855">
            <v>1</v>
          </cell>
          <cell r="E5855" t="str">
            <v>KS</v>
          </cell>
          <cell r="F5855">
            <v>302</v>
          </cell>
        </row>
        <row r="5856">
          <cell r="A5856">
            <v>6216650</v>
          </cell>
          <cell r="B5856" t="str">
            <v>Kloubová spojka...LGVG 110</v>
          </cell>
          <cell r="C5856">
            <v>233</v>
          </cell>
          <cell r="D5856">
            <v>1</v>
          </cell>
          <cell r="E5856" t="str">
            <v>KS</v>
          </cell>
          <cell r="F5856">
            <v>233</v>
          </cell>
        </row>
        <row r="5857">
          <cell r="A5857">
            <v>6216653</v>
          </cell>
          <cell r="B5857" t="str">
            <v>Kloubová spojka...LGVG 110</v>
          </cell>
          <cell r="C5857">
            <v>320</v>
          </cell>
          <cell r="D5857">
            <v>1</v>
          </cell>
          <cell r="E5857" t="str">
            <v>KS</v>
          </cell>
          <cell r="F5857">
            <v>320</v>
          </cell>
        </row>
        <row r="5858">
          <cell r="A5858">
            <v>6217621</v>
          </cell>
          <cell r="B5858" t="str">
            <v>Oblouk 90°...LBI90/112</v>
          </cell>
          <cell r="C5858">
            <v>2173</v>
          </cell>
          <cell r="D5858">
            <v>1</v>
          </cell>
          <cell r="E5858" t="str">
            <v>KS</v>
          </cell>
          <cell r="F5858">
            <v>2173</v>
          </cell>
        </row>
        <row r="5859">
          <cell r="A5859">
            <v>6217648</v>
          </cell>
          <cell r="B5859" t="str">
            <v>Oblouk 90°...LBI90/113</v>
          </cell>
          <cell r="C5859">
            <v>2305</v>
          </cell>
          <cell r="D5859">
            <v>1</v>
          </cell>
          <cell r="E5859" t="str">
            <v>KS</v>
          </cell>
          <cell r="F5859">
            <v>2305</v>
          </cell>
        </row>
        <row r="5860">
          <cell r="A5860">
            <v>6217656</v>
          </cell>
          <cell r="B5860" t="str">
            <v>Oblouk 90°...LBI90/114</v>
          </cell>
          <cell r="C5860">
            <v>2464</v>
          </cell>
          <cell r="D5860">
            <v>1</v>
          </cell>
          <cell r="E5860" t="str">
            <v>KS</v>
          </cell>
          <cell r="F5860">
            <v>2464</v>
          </cell>
        </row>
        <row r="5861">
          <cell r="A5861">
            <v>6217664</v>
          </cell>
          <cell r="B5861" t="str">
            <v>Oblouk 90°...LBI90/115</v>
          </cell>
          <cell r="C5861">
            <v>2728</v>
          </cell>
          <cell r="D5861">
            <v>1</v>
          </cell>
          <cell r="E5861" t="str">
            <v>KS</v>
          </cell>
          <cell r="F5861">
            <v>2728</v>
          </cell>
        </row>
        <row r="5862">
          <cell r="A5862">
            <v>6217672</v>
          </cell>
          <cell r="B5862" t="str">
            <v>Oblouk 90°...LBI90/116</v>
          </cell>
          <cell r="C5862">
            <v>2951</v>
          </cell>
          <cell r="D5862">
            <v>1</v>
          </cell>
          <cell r="E5862" t="str">
            <v>KS</v>
          </cell>
          <cell r="F5862">
            <v>2951</v>
          </cell>
        </row>
        <row r="5863">
          <cell r="A5863">
            <v>6217729</v>
          </cell>
          <cell r="B5863" t="str">
            <v>Oblouk 90°...LBI90/112</v>
          </cell>
          <cell r="C5863">
            <v>4972</v>
          </cell>
          <cell r="D5863">
            <v>1</v>
          </cell>
          <cell r="E5863" t="str">
            <v>KS</v>
          </cell>
          <cell r="F5863">
            <v>4972</v>
          </cell>
        </row>
        <row r="5864">
          <cell r="A5864">
            <v>6217737</v>
          </cell>
          <cell r="B5864" t="str">
            <v>Oblouk 90°...LBI90/113</v>
          </cell>
          <cell r="C5864">
            <v>5122</v>
          </cell>
          <cell r="D5864">
            <v>1</v>
          </cell>
          <cell r="E5864" t="str">
            <v>KS</v>
          </cell>
          <cell r="F5864">
            <v>5122</v>
          </cell>
        </row>
        <row r="5865">
          <cell r="A5865">
            <v>6217745</v>
          </cell>
          <cell r="B5865" t="str">
            <v>Oblouk 90°...LBI90/114</v>
          </cell>
          <cell r="C5865">
            <v>5489</v>
          </cell>
          <cell r="D5865">
            <v>1</v>
          </cell>
          <cell r="E5865" t="str">
            <v>KS</v>
          </cell>
          <cell r="F5865">
            <v>5489</v>
          </cell>
        </row>
        <row r="5866">
          <cell r="A5866">
            <v>6217753</v>
          </cell>
          <cell r="B5866" t="str">
            <v>Oblouk 90°...LBI90/115</v>
          </cell>
          <cell r="C5866">
            <v>5653</v>
          </cell>
          <cell r="D5866">
            <v>1</v>
          </cell>
          <cell r="E5866" t="str">
            <v>KS</v>
          </cell>
          <cell r="F5866">
            <v>5653</v>
          </cell>
        </row>
        <row r="5867">
          <cell r="A5867">
            <v>6217761</v>
          </cell>
          <cell r="B5867" t="str">
            <v>Oblouk 90°...LBI90/116</v>
          </cell>
          <cell r="C5867">
            <v>6178</v>
          </cell>
          <cell r="D5867">
            <v>1</v>
          </cell>
          <cell r="E5867" t="str">
            <v>KS</v>
          </cell>
          <cell r="F5867">
            <v>6178</v>
          </cell>
        </row>
        <row r="5868">
          <cell r="A5868">
            <v>6218822</v>
          </cell>
          <cell r="B5868" t="str">
            <v>Kloubový oblouk...LGBV 112</v>
          </cell>
          <cell r="C5868">
            <v>3459</v>
          </cell>
          <cell r="D5868">
            <v>1</v>
          </cell>
          <cell r="E5868" t="str">
            <v>KS</v>
          </cell>
          <cell r="F5868">
            <v>3459</v>
          </cell>
        </row>
        <row r="5869">
          <cell r="A5869">
            <v>6218830</v>
          </cell>
          <cell r="B5869" t="str">
            <v>Kloubový oblouk...LGBV 113</v>
          </cell>
          <cell r="C5869">
            <v>3505</v>
          </cell>
          <cell r="D5869">
            <v>1</v>
          </cell>
          <cell r="E5869" t="str">
            <v>KS</v>
          </cell>
          <cell r="F5869">
            <v>3505</v>
          </cell>
        </row>
        <row r="5870">
          <cell r="A5870">
            <v>6218849</v>
          </cell>
          <cell r="B5870" t="str">
            <v>Kloubový oblouk...LGBV 114</v>
          </cell>
          <cell r="C5870">
            <v>3613</v>
          </cell>
          <cell r="D5870">
            <v>1</v>
          </cell>
          <cell r="E5870" t="str">
            <v>KS</v>
          </cell>
          <cell r="F5870">
            <v>3613</v>
          </cell>
        </row>
        <row r="5871">
          <cell r="A5871">
            <v>6218857</v>
          </cell>
          <cell r="B5871" t="str">
            <v>Kloubový oblouk...LGBV 115</v>
          </cell>
          <cell r="C5871">
            <v>3493</v>
          </cell>
          <cell r="D5871">
            <v>1</v>
          </cell>
          <cell r="E5871" t="str">
            <v>KS</v>
          </cell>
          <cell r="F5871">
            <v>3493</v>
          </cell>
        </row>
        <row r="5872">
          <cell r="A5872">
            <v>6218865</v>
          </cell>
          <cell r="B5872" t="str">
            <v>Kloubový oblouk...LGBV 116</v>
          </cell>
          <cell r="C5872">
            <v>3740</v>
          </cell>
          <cell r="D5872">
            <v>1</v>
          </cell>
          <cell r="E5872" t="str">
            <v>KS</v>
          </cell>
          <cell r="F5872">
            <v>3740</v>
          </cell>
        </row>
        <row r="5873">
          <cell r="A5873">
            <v>6218938</v>
          </cell>
          <cell r="B5873" t="str">
            <v>Kloubový oblouk...LGBV 112</v>
          </cell>
          <cell r="C5873">
            <v>4211</v>
          </cell>
          <cell r="D5873">
            <v>1</v>
          </cell>
          <cell r="E5873" t="str">
            <v>KS</v>
          </cell>
          <cell r="F5873">
            <v>4211</v>
          </cell>
        </row>
        <row r="5874">
          <cell r="A5874">
            <v>6218946</v>
          </cell>
          <cell r="B5874" t="str">
            <v>Kloubový oblouk...LGBV 113</v>
          </cell>
          <cell r="C5874">
            <v>4270</v>
          </cell>
          <cell r="D5874">
            <v>1</v>
          </cell>
          <cell r="E5874" t="str">
            <v>KS</v>
          </cell>
          <cell r="F5874">
            <v>4270</v>
          </cell>
        </row>
        <row r="5875">
          <cell r="A5875">
            <v>6218954</v>
          </cell>
          <cell r="B5875" t="str">
            <v>Kloubový oblouk...LGBV 114</v>
          </cell>
          <cell r="C5875">
            <v>4330</v>
          </cell>
          <cell r="D5875">
            <v>1</v>
          </cell>
          <cell r="E5875" t="str">
            <v>KS</v>
          </cell>
          <cell r="F5875">
            <v>4330</v>
          </cell>
        </row>
        <row r="5876">
          <cell r="A5876">
            <v>6218962</v>
          </cell>
          <cell r="B5876" t="str">
            <v>Kloubový oblouk...LGBV 115</v>
          </cell>
          <cell r="C5876">
            <v>3877</v>
          </cell>
          <cell r="D5876">
            <v>1</v>
          </cell>
          <cell r="E5876" t="str">
            <v>KS</v>
          </cell>
          <cell r="F5876">
            <v>3877</v>
          </cell>
        </row>
        <row r="5877">
          <cell r="A5877">
            <v>6218970</v>
          </cell>
          <cell r="B5877" t="str">
            <v>Kloubový oblouk...LGBV 116</v>
          </cell>
          <cell r="C5877">
            <v>4448</v>
          </cell>
          <cell r="D5877">
            <v>1</v>
          </cell>
          <cell r="E5877" t="str">
            <v>KS</v>
          </cell>
          <cell r="F5877">
            <v>4448</v>
          </cell>
        </row>
        <row r="5878">
          <cell r="A5878">
            <v>6219225</v>
          </cell>
          <cell r="B5878" t="str">
            <v>Díl T...LT 112</v>
          </cell>
          <cell r="C5878">
            <v>5276</v>
          </cell>
          <cell r="D5878">
            <v>1</v>
          </cell>
          <cell r="E5878" t="str">
            <v>KS</v>
          </cell>
          <cell r="F5878">
            <v>5276</v>
          </cell>
        </row>
        <row r="5879">
          <cell r="A5879">
            <v>6219233</v>
          </cell>
          <cell r="B5879" t="str">
            <v>Díl T...LT 113</v>
          </cell>
          <cell r="C5879">
            <v>5534</v>
          </cell>
          <cell r="D5879">
            <v>1</v>
          </cell>
          <cell r="E5879" t="str">
            <v>KS</v>
          </cell>
          <cell r="F5879">
            <v>5534</v>
          </cell>
        </row>
        <row r="5880">
          <cell r="A5880">
            <v>6219241</v>
          </cell>
          <cell r="B5880" t="str">
            <v>Díl T...LT 114</v>
          </cell>
          <cell r="C5880">
            <v>5794</v>
          </cell>
          <cell r="D5880">
            <v>1</v>
          </cell>
          <cell r="E5880" t="str">
            <v>KS</v>
          </cell>
          <cell r="F5880">
            <v>5794</v>
          </cell>
        </row>
        <row r="5881">
          <cell r="A5881">
            <v>6219268</v>
          </cell>
          <cell r="B5881" t="str">
            <v>Díl T...LT 115</v>
          </cell>
          <cell r="C5881">
            <v>5309</v>
          </cell>
          <cell r="D5881">
            <v>1</v>
          </cell>
          <cell r="E5881" t="str">
            <v>KS</v>
          </cell>
          <cell r="F5881">
            <v>5309</v>
          </cell>
        </row>
        <row r="5882">
          <cell r="A5882">
            <v>6219276</v>
          </cell>
          <cell r="B5882" t="str">
            <v>Díl T...LT 116</v>
          </cell>
          <cell r="C5882">
            <v>6315</v>
          </cell>
          <cell r="D5882">
            <v>1</v>
          </cell>
          <cell r="E5882" t="str">
            <v>KS</v>
          </cell>
          <cell r="F5882">
            <v>6315</v>
          </cell>
        </row>
        <row r="5883">
          <cell r="A5883">
            <v>6219322</v>
          </cell>
          <cell r="B5883" t="str">
            <v>Díl T...LT 112</v>
          </cell>
          <cell r="C5883">
            <v>8460</v>
          </cell>
          <cell r="D5883">
            <v>1</v>
          </cell>
          <cell r="E5883" t="str">
            <v>KS</v>
          </cell>
          <cell r="F5883">
            <v>8460</v>
          </cell>
        </row>
        <row r="5884">
          <cell r="A5884">
            <v>6219330</v>
          </cell>
          <cell r="B5884" t="str">
            <v>Díl T...LT 113</v>
          </cell>
          <cell r="C5884">
            <v>8783</v>
          </cell>
          <cell r="D5884">
            <v>1</v>
          </cell>
          <cell r="E5884" t="str">
            <v>KS</v>
          </cell>
          <cell r="F5884">
            <v>8783</v>
          </cell>
        </row>
        <row r="5885">
          <cell r="A5885">
            <v>6219349</v>
          </cell>
          <cell r="B5885" t="str">
            <v>Díl T...LT 114</v>
          </cell>
          <cell r="C5885">
            <v>9104</v>
          </cell>
          <cell r="D5885">
            <v>1</v>
          </cell>
          <cell r="E5885" t="str">
            <v>KS</v>
          </cell>
          <cell r="F5885">
            <v>9104</v>
          </cell>
        </row>
        <row r="5886">
          <cell r="A5886">
            <v>6219357</v>
          </cell>
          <cell r="B5886" t="str">
            <v>Díl T...LT 115</v>
          </cell>
          <cell r="C5886">
            <v>9429</v>
          </cell>
          <cell r="D5886">
            <v>1</v>
          </cell>
          <cell r="E5886" t="str">
            <v>KS</v>
          </cell>
          <cell r="F5886">
            <v>9429</v>
          </cell>
        </row>
        <row r="5887">
          <cell r="A5887">
            <v>6219365</v>
          </cell>
          <cell r="B5887" t="str">
            <v>Díl T...LT 116</v>
          </cell>
          <cell r="C5887">
            <v>9753</v>
          </cell>
          <cell r="D5887">
            <v>1</v>
          </cell>
          <cell r="E5887" t="str">
            <v>KS</v>
          </cell>
          <cell r="F5887">
            <v>9753</v>
          </cell>
        </row>
        <row r="5888">
          <cell r="A5888">
            <v>6219527</v>
          </cell>
          <cell r="B5888" t="str">
            <v>Křížení...LK 112</v>
          </cell>
          <cell r="C5888">
            <v>6036</v>
          </cell>
          <cell r="D5888">
            <v>1</v>
          </cell>
          <cell r="E5888" t="str">
            <v>KS</v>
          </cell>
          <cell r="F5888">
            <v>6036</v>
          </cell>
        </row>
        <row r="5889">
          <cell r="A5889">
            <v>6219551</v>
          </cell>
          <cell r="B5889" t="str">
            <v>Křížení...LK 115</v>
          </cell>
          <cell r="C5889">
            <v>8092</v>
          </cell>
          <cell r="D5889">
            <v>1</v>
          </cell>
          <cell r="E5889" t="str">
            <v>KS</v>
          </cell>
          <cell r="F5889">
            <v>8092</v>
          </cell>
        </row>
        <row r="5890">
          <cell r="A5890">
            <v>6219578</v>
          </cell>
          <cell r="B5890" t="str">
            <v>Křížení...LK 116</v>
          </cell>
          <cell r="C5890">
            <v>8611</v>
          </cell>
          <cell r="D5890">
            <v>1</v>
          </cell>
          <cell r="E5890" t="str">
            <v>KS</v>
          </cell>
          <cell r="F5890">
            <v>8611</v>
          </cell>
        </row>
        <row r="5891">
          <cell r="A5891">
            <v>6219632</v>
          </cell>
          <cell r="B5891" t="str">
            <v>Křížení...LK 113</v>
          </cell>
          <cell r="C5891">
            <v>10999</v>
          </cell>
          <cell r="D5891">
            <v>1</v>
          </cell>
          <cell r="E5891" t="str">
            <v>KS</v>
          </cell>
          <cell r="F5891">
            <v>10999</v>
          </cell>
        </row>
        <row r="5892">
          <cell r="A5892">
            <v>6219667</v>
          </cell>
          <cell r="B5892" t="str">
            <v>Křížení...LK 116</v>
          </cell>
          <cell r="C5892">
            <v>15517</v>
          </cell>
          <cell r="D5892">
            <v>1</v>
          </cell>
          <cell r="E5892" t="str">
            <v>KS</v>
          </cell>
          <cell r="F5892">
            <v>15517</v>
          </cell>
        </row>
        <row r="5893">
          <cell r="A5893">
            <v>6220436</v>
          </cell>
          <cell r="B5893" t="str">
            <v>Odbočný plech...LAB/20 FT</v>
          </cell>
          <cell r="C5893">
            <v>720</v>
          </cell>
          <cell r="D5893">
            <v>1</v>
          </cell>
          <cell r="E5893" t="str">
            <v>KS</v>
          </cell>
          <cell r="F5893">
            <v>720</v>
          </cell>
        </row>
        <row r="5894">
          <cell r="A5894">
            <v>6220444</v>
          </cell>
          <cell r="B5894" t="str">
            <v>Odbočný plech...LAB/30 FT</v>
          </cell>
          <cell r="C5894">
            <v>751</v>
          </cell>
          <cell r="D5894">
            <v>1</v>
          </cell>
          <cell r="E5894" t="str">
            <v>KS</v>
          </cell>
          <cell r="F5894">
            <v>751</v>
          </cell>
        </row>
        <row r="5895">
          <cell r="A5895">
            <v>6220452</v>
          </cell>
          <cell r="B5895" t="str">
            <v>Odbočný plech...LAB/40 FT</v>
          </cell>
          <cell r="C5895">
            <v>904</v>
          </cell>
          <cell r="D5895">
            <v>1</v>
          </cell>
          <cell r="E5895" t="str">
            <v>KS</v>
          </cell>
          <cell r="F5895">
            <v>904</v>
          </cell>
        </row>
        <row r="5896">
          <cell r="A5896">
            <v>6220460</v>
          </cell>
          <cell r="B5896" t="str">
            <v>Odbočný plech...LAB/50 FT</v>
          </cell>
          <cell r="C5896">
            <v>885</v>
          </cell>
          <cell r="D5896">
            <v>1</v>
          </cell>
          <cell r="E5896" t="str">
            <v>KS</v>
          </cell>
          <cell r="F5896">
            <v>885</v>
          </cell>
        </row>
        <row r="5897">
          <cell r="A5897">
            <v>6220479</v>
          </cell>
          <cell r="B5897" t="str">
            <v>Odbočný plech...LAB/60 FT</v>
          </cell>
          <cell r="C5897">
            <v>971</v>
          </cell>
          <cell r="D5897">
            <v>1</v>
          </cell>
          <cell r="E5897" t="str">
            <v>KS</v>
          </cell>
          <cell r="F5897">
            <v>971</v>
          </cell>
        </row>
        <row r="5898">
          <cell r="A5898">
            <v>6220649</v>
          </cell>
          <cell r="B5898" t="str">
            <v>Odbočný plech koncový...LABE/40DD</v>
          </cell>
          <cell r="C5898">
            <v>809</v>
          </cell>
          <cell r="D5898">
            <v>1</v>
          </cell>
          <cell r="E5898" t="str">
            <v>KS</v>
          </cell>
          <cell r="F5898">
            <v>809</v>
          </cell>
        </row>
        <row r="5899">
          <cell r="A5899">
            <v>6221009</v>
          </cell>
          <cell r="B5899" t="str">
            <v>Úchyt...LAL 70 FS</v>
          </cell>
          <cell r="C5899">
            <v>57</v>
          </cell>
          <cell r="D5899">
            <v>1</v>
          </cell>
          <cell r="E5899" t="str">
            <v>KS</v>
          </cell>
          <cell r="F5899">
            <v>57</v>
          </cell>
        </row>
        <row r="5900">
          <cell r="A5900">
            <v>6221017</v>
          </cell>
          <cell r="B5900" t="str">
            <v>Úchyt...LAL 70 VA</v>
          </cell>
          <cell r="C5900">
            <v>88</v>
          </cell>
          <cell r="D5900">
            <v>1</v>
          </cell>
          <cell r="E5900" t="str">
            <v>KS</v>
          </cell>
          <cell r="F5900">
            <v>88</v>
          </cell>
        </row>
        <row r="5901">
          <cell r="A5901">
            <v>6221076</v>
          </cell>
          <cell r="B5901" t="str">
            <v>Svorka...LKS 40 FS</v>
          </cell>
          <cell r="C5901">
            <v>14</v>
          </cell>
          <cell r="D5901">
            <v>1</v>
          </cell>
          <cell r="E5901" t="str">
            <v>KS</v>
          </cell>
          <cell r="F5901">
            <v>14</v>
          </cell>
        </row>
        <row r="5902">
          <cell r="A5902">
            <v>6221084</v>
          </cell>
          <cell r="B5902" t="str">
            <v>Svorka...LKS 40 FT</v>
          </cell>
          <cell r="C5902">
            <v>15</v>
          </cell>
          <cell r="D5902">
            <v>1</v>
          </cell>
          <cell r="E5902" t="str">
            <v>KS</v>
          </cell>
          <cell r="F5902">
            <v>15</v>
          </cell>
        </row>
        <row r="5903">
          <cell r="A5903">
            <v>6221122</v>
          </cell>
          <cell r="B5903" t="str">
            <v>Svorka...LKS60/4FT</v>
          </cell>
          <cell r="C5903">
            <v>32</v>
          </cell>
          <cell r="D5903">
            <v>1</v>
          </cell>
          <cell r="E5903" t="str">
            <v>KS</v>
          </cell>
          <cell r="F5903">
            <v>32</v>
          </cell>
        </row>
        <row r="5904">
          <cell r="A5904">
            <v>6221130</v>
          </cell>
          <cell r="B5904" t="str">
            <v>Svorka...LKS60/4VA</v>
          </cell>
          <cell r="C5904">
            <v>52</v>
          </cell>
          <cell r="D5904">
            <v>1</v>
          </cell>
          <cell r="E5904" t="str">
            <v>KS</v>
          </cell>
          <cell r="F5904">
            <v>52</v>
          </cell>
        </row>
        <row r="5905">
          <cell r="A5905">
            <v>6221157</v>
          </cell>
          <cell r="B5905" t="str">
            <v>Svorka...LKS60/4VA</v>
          </cell>
          <cell r="C5905">
            <v>103</v>
          </cell>
          <cell r="D5905">
            <v>1</v>
          </cell>
          <cell r="E5905" t="str">
            <v>KS</v>
          </cell>
          <cell r="F5905">
            <v>103</v>
          </cell>
        </row>
        <row r="5906">
          <cell r="A5906">
            <v>6221203</v>
          </cell>
          <cell r="B5906" t="str">
            <v>Rohový plech...LEB 25 FS</v>
          </cell>
          <cell r="C5906">
            <v>339</v>
          </cell>
          <cell r="D5906">
            <v>1</v>
          </cell>
          <cell r="E5906" t="str">
            <v>KS</v>
          </cell>
          <cell r="F5906">
            <v>339</v>
          </cell>
        </row>
        <row r="5907">
          <cell r="A5907">
            <v>6221216</v>
          </cell>
          <cell r="B5907" t="str">
            <v>Rohový plech...LEB 25 DD</v>
          </cell>
          <cell r="C5907">
            <v>663</v>
          </cell>
          <cell r="D5907">
            <v>1</v>
          </cell>
          <cell r="E5907" t="str">
            <v>KS</v>
          </cell>
          <cell r="F5907">
            <v>663</v>
          </cell>
        </row>
        <row r="5908">
          <cell r="A5908">
            <v>6221246</v>
          </cell>
          <cell r="B5908" t="str">
            <v>Rohový plech...LEB 50 FS</v>
          </cell>
          <cell r="C5908">
            <v>579</v>
          </cell>
          <cell r="D5908">
            <v>1</v>
          </cell>
          <cell r="E5908" t="str">
            <v>KS</v>
          </cell>
          <cell r="F5908">
            <v>579</v>
          </cell>
        </row>
        <row r="5909">
          <cell r="A5909">
            <v>6221259</v>
          </cell>
          <cell r="B5909" t="str">
            <v>Rohový plech...LEB 50 DD</v>
          </cell>
          <cell r="C5909">
            <v>868</v>
          </cell>
          <cell r="D5909">
            <v>1</v>
          </cell>
          <cell r="E5909" t="str">
            <v>KS</v>
          </cell>
          <cell r="F5909">
            <v>868</v>
          </cell>
        </row>
        <row r="5910">
          <cell r="A5910">
            <v>6221300</v>
          </cell>
          <cell r="B5910" t="str">
            <v>Vestavný díl...LAS 45 FS</v>
          </cell>
          <cell r="C5910">
            <v>107</v>
          </cell>
          <cell r="D5910">
            <v>1</v>
          </cell>
          <cell r="E5910" t="str">
            <v>KS</v>
          </cell>
          <cell r="F5910">
            <v>107</v>
          </cell>
        </row>
        <row r="5911">
          <cell r="A5911">
            <v>6221319</v>
          </cell>
          <cell r="B5911" t="str">
            <v>Vestavný díl...LAS 45 FT</v>
          </cell>
          <cell r="C5911">
            <v>119</v>
          </cell>
          <cell r="D5911">
            <v>1</v>
          </cell>
          <cell r="E5911" t="str">
            <v>KS</v>
          </cell>
          <cell r="F5911">
            <v>119</v>
          </cell>
        </row>
        <row r="5912">
          <cell r="A5912">
            <v>6221351</v>
          </cell>
          <cell r="B5912" t="str">
            <v>Vestavný díl...LAS 60 FS</v>
          </cell>
          <cell r="C5912">
            <v>113</v>
          </cell>
          <cell r="D5912">
            <v>1</v>
          </cell>
          <cell r="E5912" t="str">
            <v>KS</v>
          </cell>
          <cell r="F5912">
            <v>113</v>
          </cell>
        </row>
        <row r="5913">
          <cell r="A5913">
            <v>6221378</v>
          </cell>
          <cell r="B5913" t="str">
            <v>Vestavný díl...LAS 60 FT</v>
          </cell>
          <cell r="C5913">
            <v>115</v>
          </cell>
          <cell r="D5913">
            <v>1</v>
          </cell>
          <cell r="E5913" t="str">
            <v>KS</v>
          </cell>
          <cell r="F5913">
            <v>115</v>
          </cell>
        </row>
        <row r="5914">
          <cell r="A5914">
            <v>6221386</v>
          </cell>
          <cell r="B5914" t="str">
            <v>Vestavný díl...LAS 60 VA</v>
          </cell>
          <cell r="C5914">
            <v>140</v>
          </cell>
          <cell r="D5914">
            <v>1</v>
          </cell>
          <cell r="E5914" t="str">
            <v>KS</v>
          </cell>
          <cell r="F5914">
            <v>140</v>
          </cell>
        </row>
        <row r="5915">
          <cell r="A5915">
            <v>6221416</v>
          </cell>
          <cell r="B5915" t="str">
            <v>Vestavný díl...LAS110 FS</v>
          </cell>
          <cell r="C5915">
            <v>109</v>
          </cell>
          <cell r="D5915">
            <v>1</v>
          </cell>
          <cell r="E5915" t="str">
            <v>KS</v>
          </cell>
          <cell r="F5915">
            <v>109</v>
          </cell>
        </row>
        <row r="5916">
          <cell r="A5916">
            <v>6221424</v>
          </cell>
          <cell r="B5916" t="str">
            <v>Vestavný díl...LAS110 FT</v>
          </cell>
          <cell r="C5916">
            <v>127</v>
          </cell>
          <cell r="D5916">
            <v>1</v>
          </cell>
          <cell r="E5916" t="str">
            <v>KS</v>
          </cell>
          <cell r="F5916">
            <v>127</v>
          </cell>
        </row>
        <row r="5917">
          <cell r="A5917">
            <v>6221467</v>
          </cell>
          <cell r="B5917" t="str">
            <v>Úchyt, kabelové žebříky...ABL</v>
          </cell>
          <cell r="C5917">
            <v>80</v>
          </cell>
          <cell r="D5917">
            <v>1</v>
          </cell>
          <cell r="E5917" t="str">
            <v>KS</v>
          </cell>
          <cell r="F5917">
            <v>80</v>
          </cell>
        </row>
        <row r="5918">
          <cell r="A5918">
            <v>6221513</v>
          </cell>
          <cell r="B5918" t="str">
            <v>Úhelníkový úchyt...LAW FT</v>
          </cell>
          <cell r="C5918">
            <v>121</v>
          </cell>
          <cell r="D5918">
            <v>1</v>
          </cell>
          <cell r="E5918" t="str">
            <v>KS</v>
          </cell>
          <cell r="F5918">
            <v>121</v>
          </cell>
        </row>
        <row r="5919">
          <cell r="A5919">
            <v>6221858</v>
          </cell>
          <cell r="B5919" t="str">
            <v>Opěrka...LALB/20FT</v>
          </cell>
          <cell r="C5919">
            <v>611</v>
          </cell>
          <cell r="D5919">
            <v>1</v>
          </cell>
          <cell r="E5919" t="str">
            <v>KS</v>
          </cell>
          <cell r="F5919">
            <v>611</v>
          </cell>
        </row>
        <row r="5920">
          <cell r="A5920">
            <v>6221866</v>
          </cell>
          <cell r="B5920" t="str">
            <v>Opěrka...LALB/30FT</v>
          </cell>
          <cell r="C5920">
            <v>876</v>
          </cell>
          <cell r="D5920">
            <v>1</v>
          </cell>
          <cell r="E5920" t="str">
            <v>KS</v>
          </cell>
          <cell r="F5920">
            <v>876</v>
          </cell>
        </row>
        <row r="5921">
          <cell r="A5921">
            <v>6221874</v>
          </cell>
          <cell r="B5921" t="str">
            <v>Opěrka...LALB/40FT</v>
          </cell>
          <cell r="C5921">
            <v>879</v>
          </cell>
          <cell r="D5921">
            <v>1</v>
          </cell>
          <cell r="E5921" t="str">
            <v>KS</v>
          </cell>
          <cell r="F5921">
            <v>879</v>
          </cell>
        </row>
        <row r="5922">
          <cell r="A5922">
            <v>6221882</v>
          </cell>
          <cell r="B5922" t="str">
            <v>Opěrka...LALB/50FT</v>
          </cell>
          <cell r="C5922">
            <v>739</v>
          </cell>
          <cell r="D5922">
            <v>1</v>
          </cell>
          <cell r="E5922" t="str">
            <v>KS</v>
          </cell>
          <cell r="F5922">
            <v>739</v>
          </cell>
        </row>
        <row r="5923">
          <cell r="A5923">
            <v>6221890</v>
          </cell>
          <cell r="B5923" t="str">
            <v>Opěrka...LALB/60FT</v>
          </cell>
          <cell r="C5923">
            <v>814</v>
          </cell>
          <cell r="D5923">
            <v>1</v>
          </cell>
          <cell r="E5923" t="str">
            <v>KS</v>
          </cell>
          <cell r="F5923">
            <v>814</v>
          </cell>
        </row>
        <row r="5924">
          <cell r="A5924">
            <v>6222358</v>
          </cell>
          <cell r="B5924" t="str">
            <v>Otočná západka...DRLM316VA</v>
          </cell>
          <cell r="C5924">
            <v>52</v>
          </cell>
          <cell r="D5924">
            <v>1</v>
          </cell>
          <cell r="E5924" t="str">
            <v>KS</v>
          </cell>
          <cell r="F5924">
            <v>52</v>
          </cell>
        </row>
        <row r="5925">
          <cell r="A5925">
            <v>6222366</v>
          </cell>
          <cell r="B5925" t="str">
            <v>Otočná západka...DRLM 316</v>
          </cell>
          <cell r="C5925">
            <v>46</v>
          </cell>
          <cell r="D5925">
            <v>1</v>
          </cell>
          <cell r="E5925" t="str">
            <v>KS</v>
          </cell>
          <cell r="F5925">
            <v>46</v>
          </cell>
        </row>
        <row r="5926">
          <cell r="A5926">
            <v>6222502</v>
          </cell>
          <cell r="B5926" t="str">
            <v>Ochranný kryt...SKH 45</v>
          </cell>
          <cell r="C5926">
            <v>25</v>
          </cell>
          <cell r="D5926">
            <v>1</v>
          </cell>
          <cell r="E5926" t="str">
            <v>PAR</v>
          </cell>
          <cell r="F5926">
            <v>25</v>
          </cell>
        </row>
        <row r="5927">
          <cell r="A5927">
            <v>6222537</v>
          </cell>
          <cell r="B5927" t="str">
            <v>Ochranný kryt...SKH 60</v>
          </cell>
          <cell r="C5927">
            <v>25</v>
          </cell>
          <cell r="D5927">
            <v>1</v>
          </cell>
          <cell r="E5927" t="str">
            <v>PAR</v>
          </cell>
          <cell r="F5927">
            <v>25</v>
          </cell>
        </row>
        <row r="5928">
          <cell r="A5928">
            <v>6222553</v>
          </cell>
          <cell r="B5928" t="str">
            <v>....SKH 110</v>
          </cell>
          <cell r="C5928">
            <v>30</v>
          </cell>
          <cell r="D5928">
            <v>1</v>
          </cell>
          <cell r="E5928" t="str">
            <v>PAR</v>
          </cell>
          <cell r="F5928">
            <v>30</v>
          </cell>
        </row>
        <row r="5929">
          <cell r="A5929">
            <v>6222943</v>
          </cell>
          <cell r="B5929" t="str">
            <v>Opěrný plech pro příčku...SAB200 FS</v>
          </cell>
          <cell r="C5929">
            <v>189</v>
          </cell>
          <cell r="D5929">
            <v>1</v>
          </cell>
          <cell r="E5929" t="str">
            <v>KS</v>
          </cell>
          <cell r="F5929">
            <v>189</v>
          </cell>
        </row>
        <row r="5930">
          <cell r="A5930">
            <v>6222978</v>
          </cell>
          <cell r="B5930" t="str">
            <v>Opěrný plech pro příčku...SAB400 FS</v>
          </cell>
          <cell r="C5930">
            <v>260</v>
          </cell>
          <cell r="D5930">
            <v>1</v>
          </cell>
          <cell r="E5930" t="str">
            <v>KS</v>
          </cell>
          <cell r="F5930">
            <v>260</v>
          </cell>
        </row>
        <row r="5931">
          <cell r="A5931">
            <v>6227023</v>
          </cell>
          <cell r="B5931" t="str">
            <v>Kabel. žebř. pro velká rozpětí...WKLG 1620</v>
          </cell>
          <cell r="C5931">
            <v>1315</v>
          </cell>
          <cell r="D5931">
            <v>1</v>
          </cell>
          <cell r="E5931" t="str">
            <v>M</v>
          </cell>
          <cell r="F5931">
            <v>1315</v>
          </cell>
        </row>
        <row r="5932">
          <cell r="A5932">
            <v>6227031</v>
          </cell>
          <cell r="B5932" t="str">
            <v>Kabel. žebř. pro velká rozpětí...WKLG 1630</v>
          </cell>
          <cell r="C5932">
            <v>1336</v>
          </cell>
          <cell r="D5932">
            <v>1</v>
          </cell>
          <cell r="E5932" t="str">
            <v>M</v>
          </cell>
          <cell r="F5932">
            <v>1336</v>
          </cell>
        </row>
        <row r="5933">
          <cell r="A5933">
            <v>6227058</v>
          </cell>
          <cell r="B5933" t="str">
            <v>Kabel. žebř. pro velká rozpětí...WKLG 1640</v>
          </cell>
          <cell r="C5933">
            <v>1342</v>
          </cell>
          <cell r="D5933">
            <v>1</v>
          </cell>
          <cell r="E5933" t="str">
            <v>M</v>
          </cell>
          <cell r="F5933">
            <v>1342</v>
          </cell>
        </row>
        <row r="5934">
          <cell r="A5934">
            <v>6227066</v>
          </cell>
          <cell r="B5934" t="str">
            <v>Kabel. žebř. pro velká rozpětí...WKLG 1650</v>
          </cell>
          <cell r="C5934">
            <v>1442</v>
          </cell>
          <cell r="D5934">
            <v>1</v>
          </cell>
          <cell r="E5934" t="str">
            <v>M</v>
          </cell>
          <cell r="F5934">
            <v>1442</v>
          </cell>
        </row>
        <row r="5935">
          <cell r="A5935">
            <v>6227074</v>
          </cell>
          <cell r="B5935" t="str">
            <v>Kabel. žebř. pro velká rozpětí...WKLG 1660</v>
          </cell>
          <cell r="C5935">
            <v>1544</v>
          </cell>
          <cell r="D5935">
            <v>1</v>
          </cell>
          <cell r="E5935" t="str">
            <v>M</v>
          </cell>
          <cell r="F5935">
            <v>1544</v>
          </cell>
        </row>
        <row r="5936">
          <cell r="A5936">
            <v>6227120</v>
          </cell>
          <cell r="B5936" t="str">
            <v>Kabel. žebř. pro velká rozpětí...WKLG 1620</v>
          </cell>
          <cell r="C5936">
            <v>1432</v>
          </cell>
          <cell r="D5936">
            <v>1</v>
          </cell>
          <cell r="E5936" t="str">
            <v>M</v>
          </cell>
          <cell r="F5936">
            <v>1432</v>
          </cell>
        </row>
        <row r="5937">
          <cell r="A5937">
            <v>6227139</v>
          </cell>
          <cell r="B5937" t="str">
            <v>Kabel. žebř. pro velká rozpětí...WKLG 1630</v>
          </cell>
          <cell r="C5937">
            <v>1527</v>
          </cell>
          <cell r="D5937">
            <v>1</v>
          </cell>
          <cell r="E5937" t="str">
            <v>M</v>
          </cell>
          <cell r="F5937">
            <v>1527</v>
          </cell>
        </row>
        <row r="5938">
          <cell r="A5938">
            <v>6227147</v>
          </cell>
          <cell r="B5938" t="str">
            <v>Kabel. žebř. pro velká rozpětí...WKLG 1640</v>
          </cell>
          <cell r="C5938">
            <v>1531</v>
          </cell>
          <cell r="D5938">
            <v>1</v>
          </cell>
          <cell r="E5938" t="str">
            <v>M</v>
          </cell>
          <cell r="F5938">
            <v>1531</v>
          </cell>
        </row>
        <row r="5939">
          <cell r="A5939">
            <v>6227155</v>
          </cell>
          <cell r="B5939" t="str">
            <v>Kabel. žebř. pro velká rozpětí...WKLG 1650</v>
          </cell>
          <cell r="C5939">
            <v>1705</v>
          </cell>
          <cell r="D5939">
            <v>1</v>
          </cell>
          <cell r="E5939" t="str">
            <v>M</v>
          </cell>
          <cell r="F5939">
            <v>1705</v>
          </cell>
        </row>
        <row r="5940">
          <cell r="A5940">
            <v>6227163</v>
          </cell>
          <cell r="B5940" t="str">
            <v>Kabel. žebř. pro velká rozpětí...WKLG 1660</v>
          </cell>
          <cell r="C5940">
            <v>1909</v>
          </cell>
          <cell r="D5940">
            <v>1</v>
          </cell>
          <cell r="E5940" t="str">
            <v>M</v>
          </cell>
          <cell r="F5940">
            <v>1909</v>
          </cell>
        </row>
        <row r="5941">
          <cell r="A5941">
            <v>6227341</v>
          </cell>
          <cell r="B5941" t="str">
            <v>Víko s otočnými západkami...WDRL 1116</v>
          </cell>
          <cell r="C5941">
            <v>1591</v>
          </cell>
          <cell r="D5941">
            <v>1</v>
          </cell>
          <cell r="E5941" t="str">
            <v>M</v>
          </cell>
          <cell r="F5941">
            <v>1591</v>
          </cell>
        </row>
        <row r="5942">
          <cell r="A5942">
            <v>6227422</v>
          </cell>
          <cell r="B5942" t="str">
            <v>Víko s otočnými západkami...WDRL 1116</v>
          </cell>
          <cell r="C5942">
            <v>537</v>
          </cell>
          <cell r="D5942">
            <v>1</v>
          </cell>
          <cell r="E5942" t="str">
            <v>M</v>
          </cell>
          <cell r="F5942">
            <v>537</v>
          </cell>
        </row>
        <row r="5943">
          <cell r="A5943">
            <v>6227430</v>
          </cell>
          <cell r="B5943" t="str">
            <v>Víko s otočnými západkami...WDRL 1116</v>
          </cell>
          <cell r="C5943">
            <v>655</v>
          </cell>
          <cell r="D5943">
            <v>1</v>
          </cell>
          <cell r="E5943" t="str">
            <v>M</v>
          </cell>
          <cell r="F5943">
            <v>655</v>
          </cell>
        </row>
        <row r="5944">
          <cell r="A5944">
            <v>6227449</v>
          </cell>
          <cell r="B5944" t="str">
            <v>Víko s otočnými západkami...WDRL 1116</v>
          </cell>
          <cell r="C5944">
            <v>772</v>
          </cell>
          <cell r="D5944">
            <v>1</v>
          </cell>
          <cell r="E5944" t="str">
            <v>M</v>
          </cell>
          <cell r="F5944">
            <v>772</v>
          </cell>
        </row>
        <row r="5945">
          <cell r="A5945">
            <v>6227457</v>
          </cell>
          <cell r="B5945" t="str">
            <v>Víko s otočnými západkami...WDRL 1116</v>
          </cell>
          <cell r="C5945">
            <v>1083</v>
          </cell>
          <cell r="D5945">
            <v>1</v>
          </cell>
          <cell r="E5945" t="str">
            <v>M</v>
          </cell>
          <cell r="F5945">
            <v>1083</v>
          </cell>
        </row>
        <row r="5946">
          <cell r="A5946">
            <v>6227465</v>
          </cell>
          <cell r="B5946" t="str">
            <v>Víko s otočnými západkami...WDRL 1116</v>
          </cell>
          <cell r="C5946">
            <v>1201</v>
          </cell>
          <cell r="D5946">
            <v>1</v>
          </cell>
          <cell r="E5946" t="str">
            <v>M</v>
          </cell>
          <cell r="F5946">
            <v>1201</v>
          </cell>
        </row>
        <row r="5947">
          <cell r="A5947">
            <v>6227600</v>
          </cell>
          <cell r="B5947" t="str">
            <v>Víko s otočnými západkami...WDRL 1116</v>
          </cell>
          <cell r="C5947">
            <v>655</v>
          </cell>
          <cell r="D5947">
            <v>1</v>
          </cell>
          <cell r="E5947" t="str">
            <v>M</v>
          </cell>
          <cell r="F5947">
            <v>655</v>
          </cell>
        </row>
        <row r="5948">
          <cell r="A5948">
            <v>6227604</v>
          </cell>
          <cell r="B5948" t="str">
            <v>Víko s otočnými západkami...WDRL 1116</v>
          </cell>
          <cell r="C5948">
            <v>784</v>
          </cell>
          <cell r="D5948">
            <v>1</v>
          </cell>
          <cell r="E5948" t="str">
            <v>M</v>
          </cell>
          <cell r="F5948">
            <v>784</v>
          </cell>
        </row>
        <row r="5949">
          <cell r="A5949">
            <v>6227608</v>
          </cell>
          <cell r="B5949" t="str">
            <v>Víko s otočnými západkami...WDRL 1116</v>
          </cell>
          <cell r="C5949">
            <v>913</v>
          </cell>
          <cell r="D5949">
            <v>1</v>
          </cell>
          <cell r="E5949" t="str">
            <v>M</v>
          </cell>
          <cell r="F5949">
            <v>913</v>
          </cell>
        </row>
        <row r="5950">
          <cell r="A5950">
            <v>6227612</v>
          </cell>
          <cell r="B5950" t="str">
            <v>Víko s otočnými západkami...WDRL 1116</v>
          </cell>
          <cell r="C5950">
            <v>1173</v>
          </cell>
          <cell r="D5950">
            <v>1</v>
          </cell>
          <cell r="E5950" t="str">
            <v>M</v>
          </cell>
          <cell r="F5950">
            <v>1173</v>
          </cell>
        </row>
        <row r="5951">
          <cell r="A5951">
            <v>6227616</v>
          </cell>
          <cell r="B5951" t="str">
            <v>Víko s otočnými západkami...WDRL 1116</v>
          </cell>
          <cell r="C5951">
            <v>1530</v>
          </cell>
          <cell r="D5951">
            <v>1</v>
          </cell>
          <cell r="E5951" t="str">
            <v>M</v>
          </cell>
          <cell r="F5951">
            <v>1530</v>
          </cell>
        </row>
        <row r="5952">
          <cell r="A5952">
            <v>6227627</v>
          </cell>
          <cell r="B5952" t="str">
            <v>Otočná západka...WDR 317</v>
          </cell>
          <cell r="C5952">
            <v>57</v>
          </cell>
          <cell r="D5952">
            <v>1</v>
          </cell>
          <cell r="E5952" t="str">
            <v>KS</v>
          </cell>
          <cell r="F5952">
            <v>57</v>
          </cell>
        </row>
        <row r="5953">
          <cell r="A5953">
            <v>6227651</v>
          </cell>
          <cell r="B5953" t="str">
            <v>Přepážka...TSG 110FS</v>
          </cell>
          <cell r="C5953">
            <v>254</v>
          </cell>
          <cell r="D5953">
            <v>1</v>
          </cell>
          <cell r="E5953" t="str">
            <v>M</v>
          </cell>
          <cell r="F5953">
            <v>254</v>
          </cell>
        </row>
        <row r="5954">
          <cell r="A5954">
            <v>6227708</v>
          </cell>
          <cell r="B5954" t="str">
            <v>Podélná spojka...WRV 160FS</v>
          </cell>
          <cell r="C5954">
            <v>585</v>
          </cell>
          <cell r="D5954">
            <v>1</v>
          </cell>
          <cell r="E5954" t="str">
            <v>KS</v>
          </cell>
          <cell r="F5954">
            <v>585</v>
          </cell>
        </row>
        <row r="5955">
          <cell r="A5955">
            <v>6227716</v>
          </cell>
          <cell r="B5955" t="str">
            <v>Podélná spojka...WRV 160FT</v>
          </cell>
          <cell r="C5955">
            <v>677</v>
          </cell>
          <cell r="D5955">
            <v>1</v>
          </cell>
          <cell r="E5955" t="str">
            <v>KS</v>
          </cell>
          <cell r="F5955">
            <v>677</v>
          </cell>
        </row>
        <row r="5956">
          <cell r="A5956">
            <v>6227856</v>
          </cell>
          <cell r="B5956" t="str">
            <v>Úhlové spojky 45° vnější...WRWV 160A</v>
          </cell>
          <cell r="C5956">
            <v>1058</v>
          </cell>
          <cell r="D5956">
            <v>1</v>
          </cell>
          <cell r="E5956" t="str">
            <v>KS</v>
          </cell>
          <cell r="F5956">
            <v>1058</v>
          </cell>
        </row>
        <row r="5957">
          <cell r="A5957">
            <v>6227864</v>
          </cell>
          <cell r="B5957" t="str">
            <v>Úhlové spojky 45° vnější...WRWV 160A</v>
          </cell>
          <cell r="C5957">
            <v>1099</v>
          </cell>
          <cell r="D5957">
            <v>1</v>
          </cell>
          <cell r="E5957" t="str">
            <v>KS</v>
          </cell>
          <cell r="F5957">
            <v>1099</v>
          </cell>
        </row>
        <row r="5958">
          <cell r="A5958">
            <v>6227902</v>
          </cell>
          <cell r="B5958" t="str">
            <v>Úhlová spojka 45° vnitřní...WRWV 160I</v>
          </cell>
          <cell r="C5958">
            <v>1332</v>
          </cell>
          <cell r="D5958">
            <v>1</v>
          </cell>
          <cell r="E5958" t="str">
            <v>KS</v>
          </cell>
          <cell r="F5958">
            <v>1332</v>
          </cell>
        </row>
        <row r="5959">
          <cell r="A5959">
            <v>6227910</v>
          </cell>
          <cell r="B5959" t="str">
            <v>Úhlová spojka 45° vnitřní...WRWV 160I</v>
          </cell>
          <cell r="C5959">
            <v>1296</v>
          </cell>
          <cell r="D5959">
            <v>1</v>
          </cell>
          <cell r="E5959" t="str">
            <v>KS</v>
          </cell>
          <cell r="F5959">
            <v>1296</v>
          </cell>
        </row>
        <row r="5960">
          <cell r="A5960">
            <v>6227953</v>
          </cell>
          <cell r="B5960" t="str">
            <v>Kloubová spojka...WRGV 160</v>
          </cell>
          <cell r="C5960">
            <v>1114</v>
          </cell>
          <cell r="D5960">
            <v>1</v>
          </cell>
          <cell r="E5960" t="str">
            <v>KS</v>
          </cell>
          <cell r="F5960">
            <v>1114</v>
          </cell>
        </row>
        <row r="5961">
          <cell r="A5961">
            <v>6227961</v>
          </cell>
          <cell r="B5961" t="str">
            <v>Kloubová spojka...WRGV 160</v>
          </cell>
          <cell r="C5961">
            <v>1400</v>
          </cell>
          <cell r="D5961">
            <v>1</v>
          </cell>
          <cell r="E5961" t="str">
            <v>KS</v>
          </cell>
          <cell r="F5961">
            <v>1400</v>
          </cell>
        </row>
        <row r="5962">
          <cell r="A5962">
            <v>6229336</v>
          </cell>
          <cell r="B5962" t="str">
            <v>Oblouk 90°...WKLB90162</v>
          </cell>
          <cell r="C5962">
            <v>3600</v>
          </cell>
          <cell r="D5962">
            <v>1</v>
          </cell>
          <cell r="E5962" t="str">
            <v>KS</v>
          </cell>
          <cell r="F5962">
            <v>3600</v>
          </cell>
        </row>
        <row r="5963">
          <cell r="A5963">
            <v>6229344</v>
          </cell>
          <cell r="B5963" t="str">
            <v>Oblouk 90°...WKLB90163</v>
          </cell>
          <cell r="C5963">
            <v>3668</v>
          </cell>
          <cell r="D5963">
            <v>1</v>
          </cell>
          <cell r="E5963" t="str">
            <v>KS</v>
          </cell>
          <cell r="F5963">
            <v>3668</v>
          </cell>
        </row>
        <row r="5964">
          <cell r="A5964">
            <v>6229352</v>
          </cell>
          <cell r="B5964" t="str">
            <v>Oblouk 90°...WKLB90164</v>
          </cell>
          <cell r="C5964">
            <v>3871</v>
          </cell>
          <cell r="D5964">
            <v>1</v>
          </cell>
          <cell r="E5964" t="str">
            <v>KS</v>
          </cell>
          <cell r="F5964">
            <v>3871</v>
          </cell>
        </row>
        <row r="5965">
          <cell r="A5965">
            <v>6229360</v>
          </cell>
          <cell r="B5965" t="str">
            <v>Oblouk 90°...WKLB90165</v>
          </cell>
          <cell r="C5965">
            <v>4414</v>
          </cell>
          <cell r="D5965">
            <v>1</v>
          </cell>
          <cell r="E5965" t="str">
            <v>KS</v>
          </cell>
          <cell r="F5965">
            <v>4414</v>
          </cell>
        </row>
        <row r="5966">
          <cell r="A5966">
            <v>6229379</v>
          </cell>
          <cell r="B5966" t="str">
            <v>Oblouk 90°...WKLB90166</v>
          </cell>
          <cell r="C5966">
            <v>4730</v>
          </cell>
          <cell r="D5966">
            <v>1</v>
          </cell>
          <cell r="E5966" t="str">
            <v>KS</v>
          </cell>
          <cell r="F5966">
            <v>4730</v>
          </cell>
        </row>
        <row r="5967">
          <cell r="A5967">
            <v>6229425</v>
          </cell>
          <cell r="B5967" t="str">
            <v>Oblouk 90°...WKLB90162</v>
          </cell>
          <cell r="C5967">
            <v>6222</v>
          </cell>
          <cell r="D5967">
            <v>1</v>
          </cell>
          <cell r="E5967" t="str">
            <v>KS</v>
          </cell>
          <cell r="F5967">
            <v>6222</v>
          </cell>
        </row>
        <row r="5968">
          <cell r="A5968">
            <v>6229433</v>
          </cell>
          <cell r="B5968" t="str">
            <v>Oblouk 90°...WKLB90163</v>
          </cell>
          <cell r="C5968">
            <v>5867</v>
          </cell>
          <cell r="D5968">
            <v>1</v>
          </cell>
          <cell r="E5968" t="str">
            <v>KS</v>
          </cell>
          <cell r="F5968">
            <v>5867</v>
          </cell>
        </row>
        <row r="5969">
          <cell r="A5969">
            <v>6229441</v>
          </cell>
          <cell r="B5969" t="str">
            <v>Oblouk 90°...WKLB90164</v>
          </cell>
          <cell r="C5969">
            <v>6447</v>
          </cell>
          <cell r="D5969">
            <v>1</v>
          </cell>
          <cell r="E5969" t="str">
            <v>KS</v>
          </cell>
          <cell r="F5969">
            <v>6447</v>
          </cell>
        </row>
        <row r="5970">
          <cell r="A5970">
            <v>6229468</v>
          </cell>
          <cell r="B5970" t="str">
            <v>Oblouk 90°...WKLB90165</v>
          </cell>
          <cell r="C5970">
            <v>7191</v>
          </cell>
          <cell r="D5970">
            <v>1</v>
          </cell>
          <cell r="E5970" t="str">
            <v>KS</v>
          </cell>
          <cell r="F5970">
            <v>7191</v>
          </cell>
        </row>
        <row r="5971">
          <cell r="A5971">
            <v>6229476</v>
          </cell>
          <cell r="B5971" t="str">
            <v>Oblouk 90°...WKLB90166</v>
          </cell>
          <cell r="C5971">
            <v>7871</v>
          </cell>
          <cell r="D5971">
            <v>1</v>
          </cell>
          <cell r="E5971" t="str">
            <v>KS</v>
          </cell>
          <cell r="F5971">
            <v>7871</v>
          </cell>
        </row>
        <row r="5972">
          <cell r="A5972">
            <v>6229727</v>
          </cell>
          <cell r="B5972" t="str">
            <v>Odbočný díl T...WKLT 1620</v>
          </cell>
          <cell r="C5972">
            <v>10993</v>
          </cell>
          <cell r="D5972">
            <v>1</v>
          </cell>
          <cell r="E5972" t="str">
            <v>KS</v>
          </cell>
          <cell r="F5972">
            <v>10993</v>
          </cell>
        </row>
        <row r="5973">
          <cell r="A5973">
            <v>6229735</v>
          </cell>
          <cell r="B5973" t="str">
            <v>Odbočný díl T...WKLT 1630</v>
          </cell>
          <cell r="C5973">
            <v>11326</v>
          </cell>
          <cell r="D5973">
            <v>1</v>
          </cell>
          <cell r="E5973" t="str">
            <v>KS</v>
          </cell>
          <cell r="F5973">
            <v>11326</v>
          </cell>
        </row>
        <row r="5974">
          <cell r="A5974">
            <v>6229743</v>
          </cell>
          <cell r="B5974" t="str">
            <v>Odbočný díl T...WKLT 1640</v>
          </cell>
          <cell r="C5974">
            <v>12227</v>
          </cell>
          <cell r="D5974">
            <v>1</v>
          </cell>
          <cell r="E5974" t="str">
            <v>KS</v>
          </cell>
          <cell r="F5974">
            <v>12227</v>
          </cell>
        </row>
        <row r="5975">
          <cell r="A5975">
            <v>6229751</v>
          </cell>
          <cell r="B5975" t="str">
            <v>Odbočný díl T...WKLT 1650</v>
          </cell>
          <cell r="C5975">
            <v>11411</v>
          </cell>
          <cell r="D5975">
            <v>1</v>
          </cell>
          <cell r="E5975" t="str">
            <v>KS</v>
          </cell>
          <cell r="F5975">
            <v>11411</v>
          </cell>
        </row>
        <row r="5976">
          <cell r="A5976">
            <v>6229778</v>
          </cell>
          <cell r="B5976" t="str">
            <v>Odbočný díl T...WKLT 1660</v>
          </cell>
          <cell r="C5976">
            <v>14731</v>
          </cell>
          <cell r="D5976">
            <v>1</v>
          </cell>
          <cell r="E5976" t="str">
            <v>KS</v>
          </cell>
          <cell r="F5976">
            <v>14731</v>
          </cell>
        </row>
        <row r="5977">
          <cell r="A5977">
            <v>6230423</v>
          </cell>
          <cell r="B5977" t="str">
            <v>Oblouk 90° stoupající...WKLB9162S</v>
          </cell>
          <cell r="C5977">
            <v>6856</v>
          </cell>
          <cell r="D5977">
            <v>1</v>
          </cell>
          <cell r="E5977" t="str">
            <v>KS</v>
          </cell>
          <cell r="F5977">
            <v>6856</v>
          </cell>
        </row>
        <row r="5978">
          <cell r="A5978">
            <v>6230431</v>
          </cell>
          <cell r="B5978" t="str">
            <v>Oblouk 90° stoupající...WKLB9163S</v>
          </cell>
          <cell r="C5978">
            <v>6742</v>
          </cell>
          <cell r="D5978">
            <v>1</v>
          </cell>
          <cell r="E5978" t="str">
            <v>KS</v>
          </cell>
          <cell r="F5978">
            <v>6742</v>
          </cell>
        </row>
        <row r="5979">
          <cell r="A5979">
            <v>6230458</v>
          </cell>
          <cell r="B5979" t="str">
            <v>Oblouk 90° stoupající...WKLB9164S</v>
          </cell>
          <cell r="C5979">
            <v>6871</v>
          </cell>
          <cell r="D5979">
            <v>1</v>
          </cell>
          <cell r="E5979" t="str">
            <v>KS</v>
          </cell>
          <cell r="F5979">
            <v>6871</v>
          </cell>
        </row>
        <row r="5980">
          <cell r="A5980">
            <v>6230466</v>
          </cell>
          <cell r="B5980" t="str">
            <v>Oblouk 90° stoupající...WKLB9165S</v>
          </cell>
          <cell r="C5980">
            <v>7403</v>
          </cell>
          <cell r="D5980">
            <v>1</v>
          </cell>
          <cell r="E5980" t="str">
            <v>KS</v>
          </cell>
          <cell r="F5980">
            <v>7403</v>
          </cell>
        </row>
        <row r="5981">
          <cell r="A5981">
            <v>6230474</v>
          </cell>
          <cell r="B5981" t="str">
            <v>Oblouk 90° stoupající...WKLB9166S</v>
          </cell>
          <cell r="C5981">
            <v>7077</v>
          </cell>
          <cell r="D5981">
            <v>1</v>
          </cell>
          <cell r="E5981" t="str">
            <v>KS</v>
          </cell>
          <cell r="F5981">
            <v>7077</v>
          </cell>
        </row>
        <row r="5982">
          <cell r="A5982">
            <v>6230725</v>
          </cell>
          <cell r="B5982" t="str">
            <v>Oblouk 90° klesající...WKLB9162F</v>
          </cell>
          <cell r="C5982">
            <v>6856</v>
          </cell>
          <cell r="D5982">
            <v>1</v>
          </cell>
          <cell r="E5982" t="str">
            <v>KS</v>
          </cell>
          <cell r="F5982">
            <v>6856</v>
          </cell>
        </row>
        <row r="5983">
          <cell r="A5983">
            <v>6230733</v>
          </cell>
          <cell r="B5983" t="str">
            <v>Oblouk 90° klesající...WKLB9163F</v>
          </cell>
          <cell r="C5983">
            <v>6742</v>
          </cell>
          <cell r="D5983">
            <v>1</v>
          </cell>
          <cell r="E5983" t="str">
            <v>KS</v>
          </cell>
          <cell r="F5983">
            <v>6742</v>
          </cell>
        </row>
        <row r="5984">
          <cell r="A5984">
            <v>6230741</v>
          </cell>
          <cell r="B5984" t="str">
            <v>Oblouk 90° klesající...WKLB9164F</v>
          </cell>
          <cell r="C5984">
            <v>6871</v>
          </cell>
          <cell r="D5984">
            <v>1</v>
          </cell>
          <cell r="E5984" t="str">
            <v>KS</v>
          </cell>
          <cell r="F5984">
            <v>6871</v>
          </cell>
        </row>
        <row r="5985">
          <cell r="A5985">
            <v>6230768</v>
          </cell>
          <cell r="B5985" t="str">
            <v>Oblouk 90° klesající...WKLB9165F</v>
          </cell>
          <cell r="C5985">
            <v>7403</v>
          </cell>
          <cell r="D5985">
            <v>1</v>
          </cell>
          <cell r="E5985" t="str">
            <v>KS</v>
          </cell>
          <cell r="F5985">
            <v>7403</v>
          </cell>
        </row>
        <row r="5986">
          <cell r="A5986">
            <v>6230776</v>
          </cell>
          <cell r="B5986" t="str">
            <v>Oblouk 90° klesající...WKLB9166F</v>
          </cell>
          <cell r="C5986">
            <v>7077</v>
          </cell>
          <cell r="D5986">
            <v>1</v>
          </cell>
          <cell r="E5986" t="str">
            <v>KS</v>
          </cell>
          <cell r="F5986">
            <v>7077</v>
          </cell>
        </row>
        <row r="5987">
          <cell r="A5987">
            <v>6231462</v>
          </cell>
          <cell r="B5987" t="str">
            <v>Víko oblouku 90°...WDBRL90/2</v>
          </cell>
          <cell r="C5987">
            <v>1251</v>
          </cell>
          <cell r="D5987">
            <v>1</v>
          </cell>
          <cell r="E5987" t="str">
            <v>KS</v>
          </cell>
          <cell r="F5987">
            <v>1251</v>
          </cell>
        </row>
        <row r="5988">
          <cell r="A5988">
            <v>6231470</v>
          </cell>
          <cell r="B5988" t="str">
            <v>Víko oblouku 90°...WDBRL90/3</v>
          </cell>
          <cell r="C5988">
            <v>2147</v>
          </cell>
          <cell r="D5988">
            <v>1</v>
          </cell>
          <cell r="E5988" t="str">
            <v>KS</v>
          </cell>
          <cell r="F5988">
            <v>2147</v>
          </cell>
        </row>
        <row r="5989">
          <cell r="A5989">
            <v>6231489</v>
          </cell>
          <cell r="B5989" t="str">
            <v>Víko oblouku 90°...WDBRL90/4</v>
          </cell>
          <cell r="C5989">
            <v>2018</v>
          </cell>
          <cell r="D5989">
            <v>1</v>
          </cell>
          <cell r="E5989" t="str">
            <v>KS</v>
          </cell>
          <cell r="F5989">
            <v>2018</v>
          </cell>
        </row>
        <row r="5990">
          <cell r="A5990">
            <v>6231497</v>
          </cell>
          <cell r="B5990" t="str">
            <v>Víko oblouku 90°...WDBRL90/5</v>
          </cell>
          <cell r="C5990">
            <v>2689</v>
          </cell>
          <cell r="D5990">
            <v>1</v>
          </cell>
          <cell r="E5990" t="str">
            <v>KS</v>
          </cell>
          <cell r="F5990">
            <v>2689</v>
          </cell>
        </row>
        <row r="5991">
          <cell r="A5991">
            <v>6231500</v>
          </cell>
          <cell r="B5991" t="str">
            <v>Víko oblouku 90°...WDBRL90/6</v>
          </cell>
          <cell r="C5991">
            <v>3053</v>
          </cell>
          <cell r="D5991">
            <v>1</v>
          </cell>
          <cell r="E5991" t="str">
            <v>KS</v>
          </cell>
          <cell r="F5991">
            <v>3053</v>
          </cell>
        </row>
        <row r="5992">
          <cell r="A5992">
            <v>6231527</v>
          </cell>
          <cell r="B5992" t="str">
            <v>Víko oblouku 90°...WDBRL90/2</v>
          </cell>
          <cell r="C5992">
            <v>1530</v>
          </cell>
          <cell r="D5992">
            <v>1</v>
          </cell>
          <cell r="E5992" t="str">
            <v>KS</v>
          </cell>
          <cell r="F5992">
            <v>1530</v>
          </cell>
        </row>
        <row r="5993">
          <cell r="A5993">
            <v>6231535</v>
          </cell>
          <cell r="B5993" t="str">
            <v>Víko oblouku 90°...WDBRL90/3</v>
          </cell>
          <cell r="C5993">
            <v>2102</v>
          </cell>
          <cell r="D5993">
            <v>1</v>
          </cell>
          <cell r="E5993" t="str">
            <v>KS</v>
          </cell>
          <cell r="F5993">
            <v>2102</v>
          </cell>
        </row>
        <row r="5994">
          <cell r="A5994">
            <v>6231543</v>
          </cell>
          <cell r="B5994" t="str">
            <v>Víko oblouku 90°...WDBRL90/4</v>
          </cell>
          <cell r="C5994">
            <v>2270</v>
          </cell>
          <cell r="D5994">
            <v>1</v>
          </cell>
          <cell r="E5994" t="str">
            <v>KS</v>
          </cell>
          <cell r="F5994">
            <v>2270</v>
          </cell>
        </row>
        <row r="5995">
          <cell r="A5995">
            <v>6231551</v>
          </cell>
          <cell r="B5995" t="str">
            <v>Víko oblouku 90°...WDBRL90/5</v>
          </cell>
          <cell r="C5995">
            <v>3061</v>
          </cell>
          <cell r="D5995">
            <v>1</v>
          </cell>
          <cell r="E5995" t="str">
            <v>KS</v>
          </cell>
          <cell r="F5995">
            <v>3061</v>
          </cell>
        </row>
        <row r="5996">
          <cell r="A5996">
            <v>6231578</v>
          </cell>
          <cell r="B5996" t="str">
            <v>Víko oblouku 90°...WDBRL90/6</v>
          </cell>
          <cell r="C5996">
            <v>3648</v>
          </cell>
          <cell r="D5996">
            <v>1</v>
          </cell>
          <cell r="E5996" t="str">
            <v>KS</v>
          </cell>
          <cell r="F5996">
            <v>3648</v>
          </cell>
        </row>
        <row r="5997">
          <cell r="A5997">
            <v>6231667</v>
          </cell>
          <cell r="B5997" t="str">
            <v>Víko pro odbočný díl T...WDTRL 200</v>
          </cell>
          <cell r="C5997">
            <v>2165</v>
          </cell>
          <cell r="D5997">
            <v>1</v>
          </cell>
          <cell r="E5997" t="str">
            <v>KS</v>
          </cell>
          <cell r="F5997">
            <v>2165</v>
          </cell>
        </row>
        <row r="5998">
          <cell r="A5998">
            <v>6231675</v>
          </cell>
          <cell r="B5998" t="str">
            <v>Víko pro odbočný díl T...WDTRL 300</v>
          </cell>
          <cell r="C5998">
            <v>4772</v>
          </cell>
          <cell r="D5998">
            <v>1</v>
          </cell>
          <cell r="E5998" t="str">
            <v>KS</v>
          </cell>
          <cell r="F5998">
            <v>4772</v>
          </cell>
        </row>
        <row r="5999">
          <cell r="A5999">
            <v>6231683</v>
          </cell>
          <cell r="B5999" t="str">
            <v>Víko pro odbočný díl T...WDTRL 400</v>
          </cell>
          <cell r="C5999">
            <v>5074</v>
          </cell>
          <cell r="D5999">
            <v>1</v>
          </cell>
          <cell r="E5999" t="str">
            <v>KS</v>
          </cell>
          <cell r="F5999">
            <v>5074</v>
          </cell>
        </row>
        <row r="6000">
          <cell r="A6000">
            <v>6231691</v>
          </cell>
          <cell r="B6000" t="str">
            <v>Víko pro odbočný díl T...WDTRL 500</v>
          </cell>
          <cell r="C6000">
            <v>7491</v>
          </cell>
          <cell r="D6000">
            <v>1</v>
          </cell>
          <cell r="E6000" t="str">
            <v>KS</v>
          </cell>
          <cell r="F6000">
            <v>7491</v>
          </cell>
        </row>
        <row r="6001">
          <cell r="A6001">
            <v>6231705</v>
          </cell>
          <cell r="B6001" t="str">
            <v>Víko pro odbočný díl T...WDTRL 600</v>
          </cell>
          <cell r="C6001">
            <v>7911</v>
          </cell>
          <cell r="D6001">
            <v>1</v>
          </cell>
          <cell r="E6001" t="str">
            <v>KS</v>
          </cell>
          <cell r="F6001">
            <v>7911</v>
          </cell>
        </row>
        <row r="6002">
          <cell r="A6002">
            <v>6231900</v>
          </cell>
          <cell r="B6002" t="str">
            <v>Víko odbočného dílu...WAAD 200</v>
          </cell>
          <cell r="C6002">
            <v>1866</v>
          </cell>
          <cell r="D6002">
            <v>1</v>
          </cell>
          <cell r="E6002" t="str">
            <v>KS</v>
          </cell>
          <cell r="F6002">
            <v>1866</v>
          </cell>
        </row>
        <row r="6003">
          <cell r="A6003">
            <v>6231904</v>
          </cell>
          <cell r="B6003" t="str">
            <v>Víko odbočného dílu...WAAD 300</v>
          </cell>
          <cell r="C6003">
            <v>2030</v>
          </cell>
          <cell r="D6003">
            <v>1</v>
          </cell>
          <cell r="E6003" t="str">
            <v>KS</v>
          </cell>
          <cell r="F6003">
            <v>2030</v>
          </cell>
        </row>
        <row r="6004">
          <cell r="A6004">
            <v>6231908</v>
          </cell>
          <cell r="B6004" t="str">
            <v>Víko odbočného dílu...WAAD 400</v>
          </cell>
          <cell r="C6004">
            <v>2221</v>
          </cell>
          <cell r="D6004">
            <v>1</v>
          </cell>
          <cell r="E6004" t="str">
            <v>KS</v>
          </cell>
          <cell r="F6004">
            <v>2221</v>
          </cell>
        </row>
        <row r="6005">
          <cell r="A6005">
            <v>6231912</v>
          </cell>
          <cell r="B6005" t="str">
            <v>Víko odbočného dílu...WAAD 500</v>
          </cell>
          <cell r="C6005">
            <v>2541</v>
          </cell>
          <cell r="D6005">
            <v>1</v>
          </cell>
          <cell r="E6005" t="str">
            <v>KS</v>
          </cell>
          <cell r="F6005">
            <v>2541</v>
          </cell>
        </row>
        <row r="6006">
          <cell r="A6006">
            <v>6231916</v>
          </cell>
          <cell r="B6006" t="str">
            <v>Víko odbočného dílu...WAAD 600</v>
          </cell>
          <cell r="C6006">
            <v>3198</v>
          </cell>
          <cell r="D6006">
            <v>1</v>
          </cell>
          <cell r="E6006" t="str">
            <v>KS</v>
          </cell>
          <cell r="F6006">
            <v>3198</v>
          </cell>
        </row>
        <row r="6007">
          <cell r="A6007">
            <v>6231922</v>
          </cell>
          <cell r="B6007" t="str">
            <v>Víko odbočného dílu...WAAD 200</v>
          </cell>
          <cell r="C6007">
            <v>2289</v>
          </cell>
          <cell r="D6007">
            <v>1</v>
          </cell>
          <cell r="E6007" t="str">
            <v>KS</v>
          </cell>
          <cell r="F6007">
            <v>2289</v>
          </cell>
        </row>
        <row r="6008">
          <cell r="A6008">
            <v>6231926</v>
          </cell>
          <cell r="B6008" t="str">
            <v>Víko odbočného dílu...WAAD 300</v>
          </cell>
          <cell r="C6008">
            <v>2486</v>
          </cell>
          <cell r="D6008">
            <v>1</v>
          </cell>
          <cell r="E6008" t="str">
            <v>KS</v>
          </cell>
          <cell r="F6008">
            <v>2486</v>
          </cell>
        </row>
        <row r="6009">
          <cell r="A6009">
            <v>6231930</v>
          </cell>
          <cell r="B6009" t="str">
            <v>Víko odbočného dílu...WAAD 400</v>
          </cell>
          <cell r="C6009">
            <v>2625</v>
          </cell>
          <cell r="D6009">
            <v>1</v>
          </cell>
          <cell r="E6009" t="str">
            <v>KS</v>
          </cell>
          <cell r="F6009">
            <v>2625</v>
          </cell>
        </row>
        <row r="6010">
          <cell r="A6010">
            <v>6231934</v>
          </cell>
          <cell r="B6010" t="str">
            <v>Víko odbočného dílu...WAAD 500</v>
          </cell>
          <cell r="C6010">
            <v>3144</v>
          </cell>
          <cell r="D6010">
            <v>1</v>
          </cell>
          <cell r="E6010" t="str">
            <v>KS</v>
          </cell>
          <cell r="F6010">
            <v>3144</v>
          </cell>
        </row>
        <row r="6011">
          <cell r="A6011">
            <v>6232027</v>
          </cell>
          <cell r="B6011" t="str">
            <v>Kabel. žebř. pro velká rozpětí...WKL 2020</v>
          </cell>
          <cell r="C6011">
            <v>3074</v>
          </cell>
          <cell r="D6011">
            <v>1</v>
          </cell>
          <cell r="E6011" t="str">
            <v>M</v>
          </cell>
          <cell r="F6011">
            <v>3074</v>
          </cell>
        </row>
        <row r="6012">
          <cell r="A6012">
            <v>6232035</v>
          </cell>
          <cell r="B6012" t="str">
            <v>Kabel. žebř. pro velká rozpětí...WKL 2030</v>
          </cell>
          <cell r="C6012">
            <v>3074</v>
          </cell>
          <cell r="D6012">
            <v>1</v>
          </cell>
          <cell r="E6012" t="str">
            <v>M</v>
          </cell>
          <cell r="F6012">
            <v>3074</v>
          </cell>
        </row>
        <row r="6013">
          <cell r="A6013">
            <v>6232043</v>
          </cell>
          <cell r="B6013" t="str">
            <v>Kabel. žebř. pro velká rozpětí...WKL 2040</v>
          </cell>
          <cell r="C6013">
            <v>3164</v>
          </cell>
          <cell r="D6013">
            <v>1</v>
          </cell>
          <cell r="E6013" t="str">
            <v>M</v>
          </cell>
          <cell r="F6013">
            <v>3164</v>
          </cell>
        </row>
        <row r="6014">
          <cell r="A6014">
            <v>6232051</v>
          </cell>
          <cell r="B6014" t="str">
            <v>Kabel. žebř. pro velká rozpětí...WKL 2050</v>
          </cell>
          <cell r="C6014">
            <v>3357</v>
          </cell>
          <cell r="D6014">
            <v>1</v>
          </cell>
          <cell r="E6014" t="str">
            <v>M</v>
          </cell>
          <cell r="F6014">
            <v>3357</v>
          </cell>
        </row>
        <row r="6015">
          <cell r="A6015">
            <v>6232078</v>
          </cell>
          <cell r="B6015" t="str">
            <v>Kabel. žebř. pro velká rozpětí...WKL 2060</v>
          </cell>
          <cell r="C6015">
            <v>3427</v>
          </cell>
          <cell r="D6015">
            <v>1</v>
          </cell>
          <cell r="E6015" t="str">
            <v>M</v>
          </cell>
          <cell r="F6015">
            <v>3427</v>
          </cell>
        </row>
        <row r="6016">
          <cell r="A6016">
            <v>6232380</v>
          </cell>
          <cell r="B6016" t="str">
            <v>Víko s otočnými západkami...WKLD 2020</v>
          </cell>
          <cell r="C6016">
            <v>644</v>
          </cell>
          <cell r="D6016">
            <v>1</v>
          </cell>
          <cell r="E6016" t="str">
            <v>M</v>
          </cell>
          <cell r="F6016">
            <v>644</v>
          </cell>
        </row>
        <row r="6017">
          <cell r="A6017">
            <v>6232384</v>
          </cell>
          <cell r="B6017" t="str">
            <v>Víko s otočnými západkami...WKLD 2030</v>
          </cell>
          <cell r="C6017">
            <v>798</v>
          </cell>
          <cell r="D6017">
            <v>1</v>
          </cell>
          <cell r="E6017" t="str">
            <v>M</v>
          </cell>
          <cell r="F6017">
            <v>798</v>
          </cell>
        </row>
        <row r="6018">
          <cell r="A6018">
            <v>6232388</v>
          </cell>
          <cell r="B6018" t="str">
            <v>Víko s otočnými západkami...WKLD 2040</v>
          </cell>
          <cell r="C6018">
            <v>1198</v>
          </cell>
          <cell r="D6018">
            <v>1</v>
          </cell>
          <cell r="E6018" t="str">
            <v>M</v>
          </cell>
          <cell r="F6018">
            <v>1198</v>
          </cell>
        </row>
        <row r="6019">
          <cell r="A6019">
            <v>6232392</v>
          </cell>
          <cell r="B6019" t="str">
            <v>Víko s otočnými západkami...WKLD 2050</v>
          </cell>
          <cell r="C6019">
            <v>1275</v>
          </cell>
          <cell r="D6019">
            <v>1</v>
          </cell>
          <cell r="E6019" t="str">
            <v>M</v>
          </cell>
          <cell r="F6019">
            <v>1275</v>
          </cell>
        </row>
        <row r="6020">
          <cell r="A6020">
            <v>6232396</v>
          </cell>
          <cell r="B6020" t="str">
            <v>Víko s otočnými západkami...WKLD 2060</v>
          </cell>
          <cell r="C6020">
            <v>1667</v>
          </cell>
          <cell r="D6020">
            <v>1</v>
          </cell>
          <cell r="E6020" t="str">
            <v>M</v>
          </cell>
          <cell r="F6020">
            <v>1667</v>
          </cell>
        </row>
        <row r="6021">
          <cell r="A6021">
            <v>6232434</v>
          </cell>
          <cell r="B6021" t="str">
            <v>Otočná západka...WDR 317 A</v>
          </cell>
          <cell r="C6021">
            <v>61</v>
          </cell>
          <cell r="D6021">
            <v>1</v>
          </cell>
          <cell r="E6021" t="str">
            <v>KS</v>
          </cell>
          <cell r="F6021">
            <v>61</v>
          </cell>
        </row>
        <row r="6022">
          <cell r="A6022">
            <v>6232485</v>
          </cell>
          <cell r="B6022" t="str">
            <v>Svorka...LKS 60/5</v>
          </cell>
          <cell r="C6022">
            <v>60</v>
          </cell>
          <cell r="D6022">
            <v>1</v>
          </cell>
          <cell r="E6022" t="str">
            <v>KS</v>
          </cell>
          <cell r="F6022">
            <v>60</v>
          </cell>
        </row>
        <row r="6023">
          <cell r="A6023">
            <v>6232507</v>
          </cell>
          <cell r="B6023" t="str">
            <v>Podélná spojka...WRV 200</v>
          </cell>
          <cell r="C6023">
            <v>920</v>
          </cell>
          <cell r="D6023">
            <v>1</v>
          </cell>
          <cell r="E6023" t="str">
            <v>KS</v>
          </cell>
          <cell r="F6023">
            <v>920</v>
          </cell>
        </row>
        <row r="6024">
          <cell r="A6024">
            <v>6232604</v>
          </cell>
          <cell r="B6024" t="str">
            <v>Úhlové spojky 45° vnější...WRWV200 A</v>
          </cell>
          <cell r="C6024">
            <v>1680</v>
          </cell>
          <cell r="D6024">
            <v>1</v>
          </cell>
          <cell r="E6024" t="str">
            <v>KS</v>
          </cell>
          <cell r="F6024">
            <v>1680</v>
          </cell>
        </row>
        <row r="6025">
          <cell r="A6025">
            <v>6232612</v>
          </cell>
          <cell r="B6025" t="str">
            <v>Úhlová spojka 45° vnitřní...WRWV200 I</v>
          </cell>
          <cell r="C6025">
            <v>1768</v>
          </cell>
          <cell r="D6025">
            <v>1</v>
          </cell>
          <cell r="E6025" t="str">
            <v>KS</v>
          </cell>
          <cell r="F6025">
            <v>1768</v>
          </cell>
        </row>
        <row r="6026">
          <cell r="A6026">
            <v>6232663</v>
          </cell>
          <cell r="B6026" t="str">
            <v>Úhlové spojky 45° svislá...WRWV200 V</v>
          </cell>
          <cell r="C6026">
            <v>1423</v>
          </cell>
          <cell r="D6026">
            <v>1</v>
          </cell>
          <cell r="E6026" t="str">
            <v>KS</v>
          </cell>
          <cell r="F6026">
            <v>1423</v>
          </cell>
        </row>
        <row r="6027">
          <cell r="A6027">
            <v>6233422</v>
          </cell>
          <cell r="B6027" t="str">
            <v>Oblouk 90°...WKLB90202</v>
          </cell>
          <cell r="C6027">
            <v>10408</v>
          </cell>
          <cell r="D6027">
            <v>1</v>
          </cell>
          <cell r="E6027" t="str">
            <v>KS</v>
          </cell>
          <cell r="F6027">
            <v>10408</v>
          </cell>
        </row>
        <row r="6028">
          <cell r="A6028">
            <v>6233430</v>
          </cell>
          <cell r="B6028" t="str">
            <v>Oblouk 90°...WKLB90203</v>
          </cell>
          <cell r="C6028">
            <v>11074</v>
          </cell>
          <cell r="D6028">
            <v>1</v>
          </cell>
          <cell r="E6028" t="str">
            <v>KS</v>
          </cell>
          <cell r="F6028">
            <v>11074</v>
          </cell>
        </row>
        <row r="6029">
          <cell r="A6029">
            <v>6233449</v>
          </cell>
          <cell r="B6029" t="str">
            <v>Oblouk 90°...WKLB90204</v>
          </cell>
          <cell r="C6029">
            <v>13677</v>
          </cell>
          <cell r="D6029">
            <v>1</v>
          </cell>
          <cell r="E6029" t="str">
            <v>KS</v>
          </cell>
          <cell r="F6029">
            <v>13677</v>
          </cell>
        </row>
        <row r="6030">
          <cell r="A6030">
            <v>6233457</v>
          </cell>
          <cell r="B6030" t="str">
            <v>Oblouk 90°...WKLB90205</v>
          </cell>
          <cell r="C6030">
            <v>12656</v>
          </cell>
          <cell r="D6030">
            <v>1</v>
          </cell>
          <cell r="E6030" t="str">
            <v>KS</v>
          </cell>
          <cell r="F6030">
            <v>12656</v>
          </cell>
        </row>
        <row r="6031">
          <cell r="A6031">
            <v>6233465</v>
          </cell>
          <cell r="B6031" t="str">
            <v>Oblouk 90°...WKLB90206</v>
          </cell>
          <cell r="C6031">
            <v>13294</v>
          </cell>
          <cell r="D6031">
            <v>1</v>
          </cell>
          <cell r="E6031" t="str">
            <v>KS</v>
          </cell>
          <cell r="F6031">
            <v>13294</v>
          </cell>
        </row>
        <row r="6032">
          <cell r="A6032">
            <v>6233635</v>
          </cell>
          <cell r="B6032" t="str">
            <v>Odbočný díl T...WKLT 2030</v>
          </cell>
          <cell r="C6032">
            <v>17537</v>
          </cell>
          <cell r="D6032">
            <v>1</v>
          </cell>
          <cell r="E6032" t="str">
            <v>KS</v>
          </cell>
          <cell r="F6032">
            <v>17537</v>
          </cell>
        </row>
        <row r="6033">
          <cell r="A6033">
            <v>6233643</v>
          </cell>
          <cell r="B6033" t="str">
            <v>Odbočný díl T...WKLT 2040</v>
          </cell>
          <cell r="C6033">
            <v>21177</v>
          </cell>
          <cell r="D6033">
            <v>1</v>
          </cell>
          <cell r="E6033" t="str">
            <v>KS</v>
          </cell>
          <cell r="F6033">
            <v>21177</v>
          </cell>
        </row>
        <row r="6034">
          <cell r="A6034">
            <v>6233678</v>
          </cell>
          <cell r="B6034" t="str">
            <v>Odbočný díl T...WKLT 2060</v>
          </cell>
          <cell r="C6034">
            <v>23276</v>
          </cell>
          <cell r="D6034">
            <v>1</v>
          </cell>
          <cell r="E6034" t="str">
            <v>KS</v>
          </cell>
          <cell r="F6034">
            <v>23276</v>
          </cell>
        </row>
        <row r="6035">
          <cell r="A6035">
            <v>6239153</v>
          </cell>
          <cell r="B6035" t="str">
            <v>Víko oblouku 90°...BID90/200</v>
          </cell>
          <cell r="C6035">
            <v>2607</v>
          </cell>
          <cell r="D6035">
            <v>1</v>
          </cell>
          <cell r="E6035" t="str">
            <v>KS</v>
          </cell>
          <cell r="F6035">
            <v>2607</v>
          </cell>
        </row>
        <row r="6036">
          <cell r="A6036">
            <v>6239161</v>
          </cell>
          <cell r="B6036" t="str">
            <v>Víko oblouku 90°...BID90/300</v>
          </cell>
          <cell r="C6036">
            <v>2556</v>
          </cell>
          <cell r="D6036">
            <v>1</v>
          </cell>
          <cell r="E6036" t="str">
            <v>KS</v>
          </cell>
          <cell r="F6036">
            <v>2556</v>
          </cell>
        </row>
        <row r="6037">
          <cell r="A6037">
            <v>6239188</v>
          </cell>
          <cell r="B6037" t="str">
            <v>Víko oblouku 90°...BID90/400</v>
          </cell>
          <cell r="C6037">
            <v>3206</v>
          </cell>
          <cell r="D6037">
            <v>1</v>
          </cell>
          <cell r="E6037" t="str">
            <v>KS</v>
          </cell>
          <cell r="F6037">
            <v>3206</v>
          </cell>
        </row>
        <row r="6038">
          <cell r="A6038">
            <v>6239196</v>
          </cell>
          <cell r="B6038" t="str">
            <v>Víko oblouku 90°...BID90/500</v>
          </cell>
          <cell r="C6038">
            <v>3519</v>
          </cell>
          <cell r="D6038">
            <v>1</v>
          </cell>
          <cell r="E6038" t="str">
            <v>KS</v>
          </cell>
          <cell r="F6038">
            <v>3519</v>
          </cell>
        </row>
        <row r="6039">
          <cell r="A6039">
            <v>6239218</v>
          </cell>
          <cell r="B6039" t="str">
            <v>Víko oblouku 90°...BID90/600</v>
          </cell>
          <cell r="C6039">
            <v>3698</v>
          </cell>
          <cell r="D6039">
            <v>1</v>
          </cell>
          <cell r="E6039" t="str">
            <v>KS</v>
          </cell>
          <cell r="F6039">
            <v>3698</v>
          </cell>
        </row>
        <row r="6040">
          <cell r="A6040">
            <v>6239781</v>
          </cell>
          <cell r="B6040" t="str">
            <v>Víko dílu T...T D 300</v>
          </cell>
          <cell r="C6040">
            <v>4508</v>
          </cell>
          <cell r="D6040">
            <v>1</v>
          </cell>
          <cell r="E6040" t="str">
            <v>KS</v>
          </cell>
          <cell r="F6040">
            <v>4508</v>
          </cell>
        </row>
        <row r="6041">
          <cell r="A6041">
            <v>6239803</v>
          </cell>
          <cell r="B6041" t="str">
            <v>Víko dílu T...T D 400</v>
          </cell>
          <cell r="C6041">
            <v>4767</v>
          </cell>
          <cell r="D6041">
            <v>1</v>
          </cell>
          <cell r="E6041" t="str">
            <v>KS</v>
          </cell>
          <cell r="F6041">
            <v>4767</v>
          </cell>
        </row>
        <row r="6042">
          <cell r="A6042">
            <v>6239838</v>
          </cell>
          <cell r="B6042" t="str">
            <v>Víko dílu T...T D 600</v>
          </cell>
          <cell r="C6042">
            <v>5649</v>
          </cell>
          <cell r="D6042">
            <v>1</v>
          </cell>
          <cell r="E6042" t="str">
            <v>KS</v>
          </cell>
          <cell r="F6042">
            <v>5649</v>
          </cell>
        </row>
        <row r="6043">
          <cell r="A6043">
            <v>6246052</v>
          </cell>
          <cell r="B6043" t="str">
            <v>Napájecí kanál...EK300</v>
          </cell>
          <cell r="C6043">
            <v>1699</v>
          </cell>
          <cell r="D6043">
            <v>1</v>
          </cell>
          <cell r="E6043" t="str">
            <v>KS</v>
          </cell>
          <cell r="F6043">
            <v>1699</v>
          </cell>
        </row>
        <row r="6044">
          <cell r="A6044">
            <v>6246087</v>
          </cell>
          <cell r="B6044" t="str">
            <v>Napájecí kanál...EK300</v>
          </cell>
          <cell r="C6044">
            <v>1699</v>
          </cell>
          <cell r="D6044">
            <v>1</v>
          </cell>
          <cell r="E6044" t="str">
            <v>KS</v>
          </cell>
          <cell r="F6044">
            <v>1699</v>
          </cell>
        </row>
        <row r="6045">
          <cell r="A6045">
            <v>6246168</v>
          </cell>
          <cell r="B6045" t="str">
            <v>Přepážka...TW</v>
          </cell>
          <cell r="C6045">
            <v>145</v>
          </cell>
          <cell r="D6045">
            <v>1</v>
          </cell>
          <cell r="E6045" t="str">
            <v>KS</v>
          </cell>
          <cell r="F6045">
            <v>145</v>
          </cell>
        </row>
        <row r="6046">
          <cell r="A6046">
            <v>6246966</v>
          </cell>
          <cell r="B6046" t="str">
            <v>Úložný elektroinstalační kanál...LKM20020</v>
          </cell>
          <cell r="C6046">
            <v>192</v>
          </cell>
          <cell r="D6046">
            <v>1</v>
          </cell>
          <cell r="E6046" t="str">
            <v>M</v>
          </cell>
          <cell r="F6046">
            <v>192</v>
          </cell>
        </row>
        <row r="6047">
          <cell r="A6047">
            <v>6246974</v>
          </cell>
          <cell r="B6047" t="str">
            <v>Úložný elektroinstalační kanál...LKM20030</v>
          </cell>
          <cell r="C6047">
            <v>216</v>
          </cell>
          <cell r="D6047">
            <v>1</v>
          </cell>
          <cell r="E6047" t="str">
            <v>M</v>
          </cell>
          <cell r="F6047">
            <v>216</v>
          </cell>
        </row>
        <row r="6048">
          <cell r="A6048">
            <v>6246982</v>
          </cell>
          <cell r="B6048" t="str">
            <v>kanál LKM...LKM 30030</v>
          </cell>
          <cell r="C6048">
            <v>289</v>
          </cell>
          <cell r="D6048">
            <v>1</v>
          </cell>
          <cell r="E6048" t="str">
            <v>M</v>
          </cell>
          <cell r="F6048">
            <v>289</v>
          </cell>
        </row>
        <row r="6049">
          <cell r="A6049">
            <v>6246990</v>
          </cell>
          <cell r="B6049" t="str">
            <v>Úložný elektroinstalační kanál...LKM40040</v>
          </cell>
          <cell r="C6049">
            <v>303</v>
          </cell>
          <cell r="D6049">
            <v>1</v>
          </cell>
          <cell r="E6049" t="str">
            <v>M</v>
          </cell>
          <cell r="F6049">
            <v>303</v>
          </cell>
        </row>
        <row r="6050">
          <cell r="A6050">
            <v>6247016</v>
          </cell>
          <cell r="B6050" t="str">
            <v>Úložný elektroinstalační kanál...LKM40060</v>
          </cell>
          <cell r="C6050">
            <v>320</v>
          </cell>
          <cell r="D6050">
            <v>1</v>
          </cell>
          <cell r="E6050" t="str">
            <v>M</v>
          </cell>
          <cell r="F6050">
            <v>320</v>
          </cell>
        </row>
        <row r="6051">
          <cell r="A6051">
            <v>6247091</v>
          </cell>
          <cell r="B6051" t="str">
            <v>Úložný elektroinstalační kanál...LKM60060</v>
          </cell>
          <cell r="C6051">
            <v>327</v>
          </cell>
          <cell r="D6051">
            <v>1</v>
          </cell>
          <cell r="E6051" t="str">
            <v>M</v>
          </cell>
          <cell r="F6051">
            <v>327</v>
          </cell>
        </row>
        <row r="6052">
          <cell r="A6052">
            <v>6247113</v>
          </cell>
          <cell r="B6052" t="str">
            <v>Úložný elektroinstalační kanál...LKM60100</v>
          </cell>
          <cell r="C6052">
            <v>366</v>
          </cell>
          <cell r="D6052">
            <v>1</v>
          </cell>
          <cell r="E6052" t="str">
            <v>M</v>
          </cell>
          <cell r="F6052">
            <v>366</v>
          </cell>
        </row>
        <row r="6053">
          <cell r="A6053">
            <v>6247148</v>
          </cell>
          <cell r="B6053" t="str">
            <v>Úložný elektroinstalační kanál...LKM60150</v>
          </cell>
          <cell r="C6053">
            <v>606</v>
          </cell>
          <cell r="D6053">
            <v>1</v>
          </cell>
          <cell r="E6053" t="str">
            <v>M</v>
          </cell>
          <cell r="F6053">
            <v>606</v>
          </cell>
        </row>
        <row r="6054">
          <cell r="A6054">
            <v>6247164</v>
          </cell>
          <cell r="B6054" t="str">
            <v>Úložný elektroinstalační kanál...LKM60200</v>
          </cell>
          <cell r="C6054">
            <v>697</v>
          </cell>
          <cell r="D6054">
            <v>1</v>
          </cell>
          <cell r="E6054" t="str">
            <v>M</v>
          </cell>
          <cell r="F6054">
            <v>697</v>
          </cell>
        </row>
        <row r="6055">
          <cell r="A6055">
            <v>6247194</v>
          </cell>
          <cell r="B6055" t="str">
            <v>Úložný elektroinstalační kanál...LKM80080F</v>
          </cell>
          <cell r="C6055">
            <v>446</v>
          </cell>
          <cell r="D6055">
            <v>1</v>
          </cell>
          <cell r="E6055" t="str">
            <v>M</v>
          </cell>
          <cell r="F6055">
            <v>446</v>
          </cell>
        </row>
        <row r="6056">
          <cell r="A6056">
            <v>6247431</v>
          </cell>
          <cell r="B6056" t="str">
            <v>SurgeController...LKM/SV-20</v>
          </cell>
          <cell r="C6056">
            <v>9</v>
          </cell>
          <cell r="D6056">
            <v>1</v>
          </cell>
          <cell r="E6056" t="str">
            <v>KS</v>
          </cell>
          <cell r="F6056">
            <v>9</v>
          </cell>
        </row>
        <row r="6057">
          <cell r="A6057">
            <v>6247434</v>
          </cell>
          <cell r="B6057" t="str">
            <v>SurgeController...LKM/SV-30</v>
          </cell>
          <cell r="C6057">
            <v>15</v>
          </cell>
          <cell r="D6057">
            <v>1</v>
          </cell>
          <cell r="E6057" t="str">
            <v>KS</v>
          </cell>
          <cell r="F6057">
            <v>15</v>
          </cell>
        </row>
        <row r="6058">
          <cell r="A6058">
            <v>6247458</v>
          </cell>
          <cell r="B6058" t="str">
            <v>SurgeController...LKM/SV-40</v>
          </cell>
          <cell r="C6058">
            <v>16</v>
          </cell>
          <cell r="D6058">
            <v>1</v>
          </cell>
          <cell r="E6058" t="str">
            <v>KS</v>
          </cell>
          <cell r="F6058">
            <v>16</v>
          </cell>
        </row>
        <row r="6059">
          <cell r="A6059">
            <v>6247466</v>
          </cell>
          <cell r="B6059" t="str">
            <v>SurgeController...LKM/SV-60</v>
          </cell>
          <cell r="C6059">
            <v>19</v>
          </cell>
          <cell r="D6059">
            <v>1</v>
          </cell>
          <cell r="E6059" t="str">
            <v>KS</v>
          </cell>
          <cell r="F6059">
            <v>19</v>
          </cell>
        </row>
        <row r="6060">
          <cell r="A6060">
            <v>6247490</v>
          </cell>
          <cell r="B6060" t="str">
            <v>Plochý roh...LKMF40040</v>
          </cell>
          <cell r="C6060">
            <v>509</v>
          </cell>
          <cell r="D6060">
            <v>1</v>
          </cell>
          <cell r="E6060" t="str">
            <v>KS</v>
          </cell>
          <cell r="F6060">
            <v>509</v>
          </cell>
        </row>
        <row r="6061">
          <cell r="A6061">
            <v>6247504</v>
          </cell>
          <cell r="B6061" t="str">
            <v>Plochý roh...LKMF40060</v>
          </cell>
          <cell r="C6061">
            <v>800</v>
          </cell>
          <cell r="D6061">
            <v>1</v>
          </cell>
          <cell r="E6061" t="str">
            <v>KS</v>
          </cell>
          <cell r="F6061">
            <v>800</v>
          </cell>
        </row>
        <row r="6062">
          <cell r="A6062">
            <v>6247563</v>
          </cell>
          <cell r="B6062" t="str">
            <v>Vnější roh...LKMA40040</v>
          </cell>
          <cell r="C6062">
            <v>584</v>
          </cell>
          <cell r="D6062">
            <v>1</v>
          </cell>
          <cell r="E6062" t="str">
            <v>KS</v>
          </cell>
          <cell r="F6062">
            <v>584</v>
          </cell>
        </row>
        <row r="6063">
          <cell r="A6063">
            <v>6247571</v>
          </cell>
          <cell r="B6063" t="str">
            <v>Vnější roh...LKMA40060</v>
          </cell>
          <cell r="C6063">
            <v>916</v>
          </cell>
          <cell r="D6063">
            <v>1</v>
          </cell>
          <cell r="E6063" t="str">
            <v>KS</v>
          </cell>
          <cell r="F6063">
            <v>916</v>
          </cell>
        </row>
        <row r="6064">
          <cell r="A6064">
            <v>6247652</v>
          </cell>
          <cell r="B6064" t="str">
            <v>Vnitřní roh...LKMI40040</v>
          </cell>
          <cell r="C6064">
            <v>445</v>
          </cell>
          <cell r="D6064">
            <v>1</v>
          </cell>
          <cell r="E6064" t="str">
            <v>KS</v>
          </cell>
          <cell r="F6064">
            <v>445</v>
          </cell>
        </row>
        <row r="6065">
          <cell r="A6065">
            <v>6247660</v>
          </cell>
          <cell r="B6065" t="str">
            <v>Vnitřní roh...LKMI40060</v>
          </cell>
          <cell r="C6065">
            <v>473</v>
          </cell>
          <cell r="D6065">
            <v>1</v>
          </cell>
          <cell r="E6065" t="str">
            <v>KS</v>
          </cell>
          <cell r="F6065">
            <v>473</v>
          </cell>
        </row>
        <row r="6066">
          <cell r="A6066">
            <v>6247725</v>
          </cell>
          <cell r="B6066" t="str">
            <v>Díl T...LKMT40040</v>
          </cell>
          <cell r="C6066">
            <v>371</v>
          </cell>
          <cell r="D6066">
            <v>1</v>
          </cell>
          <cell r="E6066" t="str">
            <v>KS</v>
          </cell>
          <cell r="F6066">
            <v>371</v>
          </cell>
        </row>
        <row r="6067">
          <cell r="A6067">
            <v>6247733</v>
          </cell>
          <cell r="B6067" t="str">
            <v>Díl T...LKMT40060</v>
          </cell>
          <cell r="C6067">
            <v>392</v>
          </cell>
          <cell r="D6067">
            <v>1</v>
          </cell>
          <cell r="E6067" t="str">
            <v>KS</v>
          </cell>
          <cell r="F6067">
            <v>392</v>
          </cell>
        </row>
        <row r="6068">
          <cell r="A6068">
            <v>6247881</v>
          </cell>
          <cell r="B6068" t="str">
            <v>Koncový díl...LKME40040</v>
          </cell>
          <cell r="C6068">
            <v>80</v>
          </cell>
          <cell r="D6068">
            <v>1</v>
          </cell>
          <cell r="E6068" t="str">
            <v>KS</v>
          </cell>
          <cell r="F6068">
            <v>80</v>
          </cell>
        </row>
        <row r="6069">
          <cell r="A6069">
            <v>6247903</v>
          </cell>
          <cell r="B6069" t="str">
            <v>Koncový díl...LKME40060</v>
          </cell>
          <cell r="C6069">
            <v>70</v>
          </cell>
          <cell r="D6069">
            <v>1</v>
          </cell>
          <cell r="E6069" t="str">
            <v>KS</v>
          </cell>
          <cell r="F6069">
            <v>70</v>
          </cell>
        </row>
        <row r="6070">
          <cell r="A6070">
            <v>6247989</v>
          </cell>
          <cell r="B6070" t="str">
            <v>Plochý roh...LKMF60060</v>
          </cell>
          <cell r="C6070">
            <v>765</v>
          </cell>
          <cell r="D6070">
            <v>1</v>
          </cell>
          <cell r="E6070" t="str">
            <v>KS</v>
          </cell>
          <cell r="F6070">
            <v>765</v>
          </cell>
        </row>
        <row r="6071">
          <cell r="A6071">
            <v>6248004</v>
          </cell>
          <cell r="B6071" t="str">
            <v>Plochý roh...LKMF60100</v>
          </cell>
          <cell r="C6071">
            <v>1128</v>
          </cell>
          <cell r="D6071">
            <v>1</v>
          </cell>
          <cell r="E6071" t="str">
            <v>KS</v>
          </cell>
          <cell r="F6071">
            <v>1128</v>
          </cell>
        </row>
        <row r="6072">
          <cell r="A6072">
            <v>6248012</v>
          </cell>
          <cell r="B6072" t="str">
            <v>Plochý roh...LKMF60150</v>
          </cell>
          <cell r="C6072">
            <v>950</v>
          </cell>
          <cell r="D6072">
            <v>1</v>
          </cell>
          <cell r="E6072" t="str">
            <v>KS</v>
          </cell>
          <cell r="F6072">
            <v>950</v>
          </cell>
        </row>
        <row r="6073">
          <cell r="A6073">
            <v>6248020</v>
          </cell>
          <cell r="B6073" t="str">
            <v>Plochý roh...LKMF60200</v>
          </cell>
          <cell r="C6073">
            <v>2127</v>
          </cell>
          <cell r="D6073">
            <v>1</v>
          </cell>
          <cell r="E6073" t="str">
            <v>KS</v>
          </cell>
          <cell r="F6073">
            <v>2127</v>
          </cell>
        </row>
        <row r="6074">
          <cell r="A6074">
            <v>6248047</v>
          </cell>
          <cell r="B6074" t="str">
            <v>Vnější roh...LKMA60060</v>
          </cell>
          <cell r="C6074">
            <v>680</v>
          </cell>
          <cell r="D6074">
            <v>1</v>
          </cell>
          <cell r="E6074" t="str">
            <v>KS</v>
          </cell>
          <cell r="F6074">
            <v>680</v>
          </cell>
        </row>
        <row r="6075">
          <cell r="A6075">
            <v>6248063</v>
          </cell>
          <cell r="B6075" t="str">
            <v>Vnější roh...LKMA60100</v>
          </cell>
          <cell r="C6075">
            <v>1025</v>
          </cell>
          <cell r="D6075">
            <v>1</v>
          </cell>
          <cell r="E6075" t="str">
            <v>KS</v>
          </cell>
          <cell r="F6075">
            <v>1025</v>
          </cell>
        </row>
        <row r="6076">
          <cell r="A6076">
            <v>6248071</v>
          </cell>
          <cell r="B6076" t="str">
            <v>Vnější roh...LKMA60150</v>
          </cell>
          <cell r="C6076">
            <v>827</v>
          </cell>
          <cell r="D6076">
            <v>1</v>
          </cell>
          <cell r="E6076" t="str">
            <v>KS</v>
          </cell>
          <cell r="F6076">
            <v>827</v>
          </cell>
        </row>
        <row r="6077">
          <cell r="A6077">
            <v>6248098</v>
          </cell>
          <cell r="B6077" t="str">
            <v>Vnější roh...LKMA60200</v>
          </cell>
          <cell r="C6077">
            <v>1654</v>
          </cell>
          <cell r="D6077">
            <v>1</v>
          </cell>
          <cell r="E6077" t="str">
            <v>KS</v>
          </cell>
          <cell r="F6077">
            <v>1654</v>
          </cell>
        </row>
        <row r="6078">
          <cell r="A6078">
            <v>6248128</v>
          </cell>
          <cell r="B6078" t="str">
            <v>Vnitřní roh...LKMI60060</v>
          </cell>
          <cell r="C6078">
            <v>765</v>
          </cell>
          <cell r="D6078">
            <v>1</v>
          </cell>
          <cell r="E6078" t="str">
            <v>KS</v>
          </cell>
          <cell r="F6078">
            <v>765</v>
          </cell>
        </row>
        <row r="6079">
          <cell r="A6079">
            <v>6248144</v>
          </cell>
          <cell r="B6079" t="str">
            <v>Vnitřní roh...LKMI60100</v>
          </cell>
          <cell r="C6079">
            <v>445</v>
          </cell>
          <cell r="D6079">
            <v>1</v>
          </cell>
          <cell r="E6079" t="str">
            <v>KS</v>
          </cell>
          <cell r="F6079">
            <v>445</v>
          </cell>
        </row>
        <row r="6080">
          <cell r="A6080">
            <v>6248152</v>
          </cell>
          <cell r="B6080" t="str">
            <v>Vnitřní roh...LKMI60150</v>
          </cell>
          <cell r="C6080">
            <v>502</v>
          </cell>
          <cell r="D6080">
            <v>1</v>
          </cell>
          <cell r="E6080" t="str">
            <v>KS</v>
          </cell>
          <cell r="F6080">
            <v>502</v>
          </cell>
        </row>
        <row r="6081">
          <cell r="A6081">
            <v>6248160</v>
          </cell>
          <cell r="B6081" t="str">
            <v>Vnitřní roh...LKMI60200</v>
          </cell>
          <cell r="C6081">
            <v>568</v>
          </cell>
          <cell r="D6081">
            <v>1</v>
          </cell>
          <cell r="E6081" t="str">
            <v>KS</v>
          </cell>
          <cell r="F6081">
            <v>568</v>
          </cell>
        </row>
        <row r="6082">
          <cell r="A6082">
            <v>6248187</v>
          </cell>
          <cell r="B6082" t="str">
            <v>Díl T...LKMT60060</v>
          </cell>
          <cell r="C6082">
            <v>447</v>
          </cell>
          <cell r="D6082">
            <v>1</v>
          </cell>
          <cell r="E6082" t="str">
            <v>KS</v>
          </cell>
          <cell r="F6082">
            <v>447</v>
          </cell>
        </row>
        <row r="6083">
          <cell r="A6083">
            <v>6248209</v>
          </cell>
          <cell r="B6083" t="str">
            <v>Díl T...LKMT60100</v>
          </cell>
          <cell r="C6083">
            <v>539</v>
          </cell>
          <cell r="D6083">
            <v>1</v>
          </cell>
          <cell r="E6083" t="str">
            <v>KS</v>
          </cell>
          <cell r="F6083">
            <v>539</v>
          </cell>
        </row>
        <row r="6084">
          <cell r="A6084">
            <v>6248217</v>
          </cell>
          <cell r="B6084" t="str">
            <v>Díl T...LKMT60150</v>
          </cell>
          <cell r="C6084">
            <v>563</v>
          </cell>
          <cell r="D6084">
            <v>1</v>
          </cell>
          <cell r="E6084" t="str">
            <v>KS</v>
          </cell>
          <cell r="F6084">
            <v>563</v>
          </cell>
        </row>
        <row r="6085">
          <cell r="A6085">
            <v>6248225</v>
          </cell>
          <cell r="B6085" t="str">
            <v>Díl T...LKMT60200</v>
          </cell>
          <cell r="C6085">
            <v>714</v>
          </cell>
          <cell r="D6085">
            <v>1</v>
          </cell>
          <cell r="E6085" t="str">
            <v>KS</v>
          </cell>
          <cell r="F6085">
            <v>714</v>
          </cell>
        </row>
        <row r="6086">
          <cell r="A6086">
            <v>6248284</v>
          </cell>
          <cell r="B6086" t="str">
            <v>Koncový díl...LKME60060</v>
          </cell>
          <cell r="C6086">
            <v>103</v>
          </cell>
          <cell r="D6086">
            <v>1</v>
          </cell>
          <cell r="E6086" t="str">
            <v>KS</v>
          </cell>
          <cell r="F6086">
            <v>103</v>
          </cell>
        </row>
        <row r="6087">
          <cell r="A6087">
            <v>6248306</v>
          </cell>
          <cell r="B6087" t="str">
            <v>Koncový díl...LKME60100</v>
          </cell>
          <cell r="C6087">
            <v>158</v>
          </cell>
          <cell r="D6087">
            <v>1</v>
          </cell>
          <cell r="E6087" t="str">
            <v>KS</v>
          </cell>
          <cell r="F6087">
            <v>158</v>
          </cell>
        </row>
        <row r="6088">
          <cell r="A6088">
            <v>6248314</v>
          </cell>
          <cell r="B6088" t="str">
            <v>Koncový díl...LKME60150</v>
          </cell>
          <cell r="C6088">
            <v>138</v>
          </cell>
          <cell r="D6088">
            <v>1</v>
          </cell>
          <cell r="E6088" t="str">
            <v>KS</v>
          </cell>
          <cell r="F6088">
            <v>138</v>
          </cell>
        </row>
        <row r="6089">
          <cell r="A6089">
            <v>6248322</v>
          </cell>
          <cell r="B6089" t="str">
            <v>Koncový díl...LKME60200</v>
          </cell>
          <cell r="C6089">
            <v>148</v>
          </cell>
          <cell r="D6089">
            <v>1</v>
          </cell>
          <cell r="E6089" t="str">
            <v>KS</v>
          </cell>
          <cell r="F6089">
            <v>148</v>
          </cell>
        </row>
        <row r="6090">
          <cell r="A6090">
            <v>6248462</v>
          </cell>
          <cell r="B6090" t="str">
            <v>Úložný elektroinstalační kanál...LKM20020</v>
          </cell>
          <cell r="C6090">
            <v>408</v>
          </cell>
          <cell r="D6090">
            <v>1</v>
          </cell>
          <cell r="E6090" t="str">
            <v>M</v>
          </cell>
          <cell r="F6090">
            <v>408</v>
          </cell>
        </row>
        <row r="6091">
          <cell r="A6091">
            <v>6248470</v>
          </cell>
          <cell r="B6091" t="str">
            <v>Úložný elektroinstalační kanál...LKM20030</v>
          </cell>
          <cell r="C6091">
            <v>306</v>
          </cell>
          <cell r="D6091">
            <v>1</v>
          </cell>
          <cell r="E6091" t="str">
            <v>M</v>
          </cell>
          <cell r="F6091">
            <v>306</v>
          </cell>
        </row>
        <row r="6092">
          <cell r="A6092">
            <v>6248497</v>
          </cell>
          <cell r="B6092" t="str">
            <v>Úložný elektroinstalační kanál...LKM40040</v>
          </cell>
          <cell r="C6092">
            <v>442</v>
          </cell>
          <cell r="D6092">
            <v>1</v>
          </cell>
          <cell r="E6092" t="str">
            <v>M</v>
          </cell>
          <cell r="F6092">
            <v>442</v>
          </cell>
        </row>
        <row r="6093">
          <cell r="A6093">
            <v>6248519</v>
          </cell>
          <cell r="B6093" t="str">
            <v>Úložný elektroinstalační kanál...LKM40060</v>
          </cell>
          <cell r="C6093">
            <v>460</v>
          </cell>
          <cell r="D6093">
            <v>1</v>
          </cell>
          <cell r="E6093" t="str">
            <v>M</v>
          </cell>
          <cell r="F6093">
            <v>460</v>
          </cell>
        </row>
        <row r="6094">
          <cell r="A6094">
            <v>6248608</v>
          </cell>
          <cell r="B6094" t="str">
            <v>Úložný elektroinstalační kanál...LKM60060</v>
          </cell>
          <cell r="C6094">
            <v>512</v>
          </cell>
          <cell r="D6094">
            <v>1</v>
          </cell>
          <cell r="E6094" t="str">
            <v>M</v>
          </cell>
          <cell r="F6094">
            <v>512</v>
          </cell>
        </row>
        <row r="6095">
          <cell r="A6095">
            <v>6248624</v>
          </cell>
          <cell r="B6095" t="str">
            <v>Úložný elektroinstalační kanál...LKM60100</v>
          </cell>
          <cell r="C6095">
            <v>666</v>
          </cell>
          <cell r="D6095">
            <v>1</v>
          </cell>
          <cell r="E6095" t="str">
            <v>M</v>
          </cell>
          <cell r="F6095">
            <v>666</v>
          </cell>
        </row>
        <row r="6096">
          <cell r="A6096">
            <v>6248640</v>
          </cell>
          <cell r="B6096" t="str">
            <v>Úložný elektroinstalační kanál...LKM60150</v>
          </cell>
          <cell r="C6096">
            <v>719</v>
          </cell>
          <cell r="D6096">
            <v>1</v>
          </cell>
          <cell r="E6096" t="str">
            <v>M</v>
          </cell>
          <cell r="F6096">
            <v>719</v>
          </cell>
        </row>
        <row r="6097">
          <cell r="A6097">
            <v>6248667</v>
          </cell>
          <cell r="B6097" t="str">
            <v>Úložný elektroinstalační kanál...LKM60200</v>
          </cell>
          <cell r="C6097">
            <v>825</v>
          </cell>
          <cell r="D6097">
            <v>1</v>
          </cell>
          <cell r="E6097" t="str">
            <v>M</v>
          </cell>
          <cell r="F6097">
            <v>825</v>
          </cell>
        </row>
        <row r="6098">
          <cell r="A6098">
            <v>6248993</v>
          </cell>
          <cell r="B6098" t="str">
            <v>Plochý roh...LKMF40040</v>
          </cell>
          <cell r="C6098">
            <v>706</v>
          </cell>
          <cell r="D6098">
            <v>1</v>
          </cell>
          <cell r="E6098" t="str">
            <v>KS</v>
          </cell>
          <cell r="F6098">
            <v>706</v>
          </cell>
        </row>
        <row r="6099">
          <cell r="A6099">
            <v>6249000</v>
          </cell>
          <cell r="B6099" t="str">
            <v>Plochý roh...LKMF40060</v>
          </cell>
          <cell r="C6099">
            <v>873</v>
          </cell>
          <cell r="D6099">
            <v>1</v>
          </cell>
          <cell r="E6099" t="str">
            <v>KS</v>
          </cell>
          <cell r="F6099">
            <v>873</v>
          </cell>
        </row>
        <row r="6100">
          <cell r="A6100">
            <v>6249086</v>
          </cell>
          <cell r="B6100" t="str">
            <v>Vnější roh...LKMA40040</v>
          </cell>
          <cell r="C6100">
            <v>976</v>
          </cell>
          <cell r="D6100">
            <v>1</v>
          </cell>
          <cell r="E6100" t="str">
            <v>KS</v>
          </cell>
          <cell r="F6100">
            <v>976</v>
          </cell>
        </row>
        <row r="6101">
          <cell r="A6101">
            <v>6249094</v>
          </cell>
          <cell r="B6101" t="str">
            <v>Vnější roh...LKMA40060</v>
          </cell>
          <cell r="C6101">
            <v>929</v>
          </cell>
          <cell r="D6101">
            <v>1</v>
          </cell>
          <cell r="E6101" t="str">
            <v>KS</v>
          </cell>
          <cell r="F6101">
            <v>929</v>
          </cell>
        </row>
        <row r="6102">
          <cell r="A6102">
            <v>6249167</v>
          </cell>
          <cell r="B6102" t="str">
            <v>Vnitřní roh...LKMI40040</v>
          </cell>
          <cell r="C6102">
            <v>626</v>
          </cell>
          <cell r="D6102">
            <v>1</v>
          </cell>
          <cell r="E6102" t="str">
            <v>KS</v>
          </cell>
          <cell r="F6102">
            <v>626</v>
          </cell>
        </row>
        <row r="6103">
          <cell r="A6103">
            <v>6249175</v>
          </cell>
          <cell r="B6103" t="str">
            <v>Vnitřní roh...LKMI40060</v>
          </cell>
          <cell r="C6103">
            <v>641</v>
          </cell>
          <cell r="D6103">
            <v>1</v>
          </cell>
          <cell r="E6103" t="str">
            <v>KS</v>
          </cell>
          <cell r="F6103">
            <v>641</v>
          </cell>
        </row>
        <row r="6104">
          <cell r="A6104">
            <v>6249256</v>
          </cell>
          <cell r="B6104" t="str">
            <v>Díl T...LKMT40040</v>
          </cell>
          <cell r="C6104">
            <v>586</v>
          </cell>
          <cell r="D6104">
            <v>1</v>
          </cell>
          <cell r="E6104" t="str">
            <v>KS</v>
          </cell>
          <cell r="F6104">
            <v>586</v>
          </cell>
        </row>
        <row r="6105">
          <cell r="A6105">
            <v>6249264</v>
          </cell>
          <cell r="B6105" t="str">
            <v>Díl T...LKMT40060</v>
          </cell>
          <cell r="C6105">
            <v>669</v>
          </cell>
          <cell r="D6105">
            <v>1</v>
          </cell>
          <cell r="E6105" t="str">
            <v>KS</v>
          </cell>
          <cell r="F6105">
            <v>669</v>
          </cell>
        </row>
        <row r="6106">
          <cell r="A6106">
            <v>6249418</v>
          </cell>
          <cell r="B6106" t="str">
            <v>Koncový díl...LKME40040</v>
          </cell>
          <cell r="C6106">
            <v>184</v>
          </cell>
          <cell r="D6106">
            <v>1</v>
          </cell>
          <cell r="E6106" t="str">
            <v>KS</v>
          </cell>
          <cell r="F6106">
            <v>184</v>
          </cell>
        </row>
        <row r="6107">
          <cell r="A6107">
            <v>6249426</v>
          </cell>
          <cell r="B6107" t="str">
            <v>Koncový díl...LKME40060</v>
          </cell>
          <cell r="C6107">
            <v>220</v>
          </cell>
          <cell r="D6107">
            <v>1</v>
          </cell>
          <cell r="E6107" t="str">
            <v>KS</v>
          </cell>
          <cell r="F6107">
            <v>220</v>
          </cell>
        </row>
        <row r="6108">
          <cell r="A6108">
            <v>6249485</v>
          </cell>
          <cell r="B6108" t="str">
            <v>Plochý roh...LKMF60060</v>
          </cell>
          <cell r="C6108">
            <v>1032</v>
          </cell>
          <cell r="D6108">
            <v>1</v>
          </cell>
          <cell r="E6108" t="str">
            <v>KS</v>
          </cell>
          <cell r="F6108">
            <v>1032</v>
          </cell>
        </row>
        <row r="6109">
          <cell r="A6109">
            <v>6249507</v>
          </cell>
          <cell r="B6109" t="str">
            <v>Plochý roh...LKMF60100</v>
          </cell>
          <cell r="C6109">
            <v>1113</v>
          </cell>
          <cell r="D6109">
            <v>1</v>
          </cell>
          <cell r="E6109" t="str">
            <v>KS</v>
          </cell>
          <cell r="F6109">
            <v>1113</v>
          </cell>
        </row>
        <row r="6110">
          <cell r="A6110">
            <v>6249515</v>
          </cell>
          <cell r="B6110" t="str">
            <v>Plochý roh...LKMF60150</v>
          </cell>
          <cell r="C6110">
            <v>1731</v>
          </cell>
          <cell r="D6110">
            <v>1</v>
          </cell>
          <cell r="E6110" t="str">
            <v>KS</v>
          </cell>
          <cell r="F6110">
            <v>1731</v>
          </cell>
        </row>
        <row r="6111">
          <cell r="A6111">
            <v>6249523</v>
          </cell>
          <cell r="B6111" t="str">
            <v>Plochý roh...LKMF60200</v>
          </cell>
          <cell r="C6111">
            <v>1156</v>
          </cell>
          <cell r="D6111">
            <v>1</v>
          </cell>
          <cell r="E6111" t="str">
            <v>KS</v>
          </cell>
          <cell r="F6111">
            <v>1156</v>
          </cell>
        </row>
        <row r="6112">
          <cell r="A6112">
            <v>6249582</v>
          </cell>
          <cell r="B6112" t="str">
            <v>Vnější roh...LKMA60150</v>
          </cell>
          <cell r="C6112">
            <v>1440</v>
          </cell>
          <cell r="D6112">
            <v>1</v>
          </cell>
          <cell r="E6112" t="str">
            <v>KS</v>
          </cell>
          <cell r="F6112">
            <v>1440</v>
          </cell>
        </row>
        <row r="6113">
          <cell r="A6113">
            <v>6249590</v>
          </cell>
          <cell r="B6113" t="str">
            <v>Vnější roh...LKMA60200</v>
          </cell>
          <cell r="C6113">
            <v>1273</v>
          </cell>
          <cell r="D6113">
            <v>1</v>
          </cell>
          <cell r="E6113" t="str">
            <v>KS</v>
          </cell>
          <cell r="F6113">
            <v>1273</v>
          </cell>
        </row>
        <row r="6114">
          <cell r="A6114">
            <v>6249612</v>
          </cell>
          <cell r="B6114" t="str">
            <v>Vnitřní roh...LKMI60060</v>
          </cell>
          <cell r="C6114">
            <v>757</v>
          </cell>
          <cell r="D6114">
            <v>1</v>
          </cell>
          <cell r="E6114" t="str">
            <v>KS</v>
          </cell>
          <cell r="F6114">
            <v>757</v>
          </cell>
        </row>
        <row r="6115">
          <cell r="A6115">
            <v>6249639</v>
          </cell>
          <cell r="B6115" t="str">
            <v>Vnitřní roh...LKMI60100</v>
          </cell>
          <cell r="C6115">
            <v>833</v>
          </cell>
          <cell r="D6115">
            <v>1</v>
          </cell>
          <cell r="E6115" t="str">
            <v>KS</v>
          </cell>
          <cell r="F6115">
            <v>833</v>
          </cell>
        </row>
        <row r="6116">
          <cell r="A6116">
            <v>6249647</v>
          </cell>
          <cell r="B6116" t="str">
            <v>Vnitřní roh...LKMI60150</v>
          </cell>
          <cell r="C6116">
            <v>895</v>
          </cell>
          <cell r="D6116">
            <v>1</v>
          </cell>
          <cell r="E6116" t="str">
            <v>KS</v>
          </cell>
          <cell r="F6116">
            <v>895</v>
          </cell>
        </row>
        <row r="6117">
          <cell r="A6117">
            <v>6249655</v>
          </cell>
          <cell r="B6117" t="str">
            <v>Vnitřní roh...LKMI60200</v>
          </cell>
          <cell r="C6117">
            <v>1080</v>
          </cell>
          <cell r="D6117">
            <v>1</v>
          </cell>
          <cell r="E6117" t="str">
            <v>KS</v>
          </cell>
          <cell r="F6117">
            <v>1080</v>
          </cell>
        </row>
        <row r="6118">
          <cell r="A6118">
            <v>6249701</v>
          </cell>
          <cell r="B6118" t="str">
            <v>Díl T...LKMT60100</v>
          </cell>
          <cell r="C6118">
            <v>880</v>
          </cell>
          <cell r="D6118">
            <v>1</v>
          </cell>
          <cell r="E6118" t="str">
            <v>KS</v>
          </cell>
          <cell r="F6118">
            <v>880</v>
          </cell>
        </row>
        <row r="6119">
          <cell r="A6119">
            <v>6249728</v>
          </cell>
          <cell r="B6119" t="str">
            <v>Díl T...LKMT60150</v>
          </cell>
          <cell r="C6119">
            <v>792</v>
          </cell>
          <cell r="D6119">
            <v>1</v>
          </cell>
          <cell r="E6119" t="str">
            <v>KS</v>
          </cell>
          <cell r="F6119">
            <v>792</v>
          </cell>
        </row>
        <row r="6120">
          <cell r="A6120">
            <v>6249736</v>
          </cell>
          <cell r="B6120" t="str">
            <v>Díl T...LKMT60200</v>
          </cell>
          <cell r="C6120">
            <v>1401</v>
          </cell>
          <cell r="D6120">
            <v>1</v>
          </cell>
          <cell r="E6120" t="str">
            <v>KS</v>
          </cell>
          <cell r="F6120">
            <v>1401</v>
          </cell>
        </row>
        <row r="6121">
          <cell r="A6121">
            <v>6249795</v>
          </cell>
          <cell r="B6121" t="str">
            <v>Koncový díl...LKME60060</v>
          </cell>
          <cell r="C6121">
            <v>208</v>
          </cell>
          <cell r="D6121">
            <v>1</v>
          </cell>
          <cell r="E6121" t="str">
            <v>KS</v>
          </cell>
          <cell r="F6121">
            <v>208</v>
          </cell>
        </row>
        <row r="6122">
          <cell r="A6122">
            <v>6249817</v>
          </cell>
          <cell r="B6122" t="str">
            <v>Koncový díl...LKME60100</v>
          </cell>
          <cell r="C6122">
            <v>248</v>
          </cell>
          <cell r="D6122">
            <v>1</v>
          </cell>
          <cell r="E6122" t="str">
            <v>KS</v>
          </cell>
          <cell r="F6122">
            <v>248</v>
          </cell>
        </row>
        <row r="6123">
          <cell r="A6123">
            <v>6249825</v>
          </cell>
          <cell r="B6123" t="str">
            <v>Koncový díl...LKME60150</v>
          </cell>
          <cell r="C6123">
            <v>269</v>
          </cell>
          <cell r="D6123">
            <v>1</v>
          </cell>
          <cell r="E6123" t="str">
            <v>KS</v>
          </cell>
          <cell r="F6123">
            <v>269</v>
          </cell>
        </row>
        <row r="6124">
          <cell r="A6124">
            <v>6249833</v>
          </cell>
          <cell r="B6124" t="str">
            <v>Koncový díl...LKME60200</v>
          </cell>
          <cell r="C6124">
            <v>277</v>
          </cell>
          <cell r="D6124">
            <v>1</v>
          </cell>
          <cell r="E6124" t="str">
            <v>KS</v>
          </cell>
          <cell r="F6124">
            <v>277</v>
          </cell>
        </row>
        <row r="6125">
          <cell r="A6125">
            <v>6249842</v>
          </cell>
          <cell r="B6125" t="str">
            <v>Ochranný kroužek...KSR 20020</v>
          </cell>
          <cell r="C6125">
            <v>27</v>
          </cell>
          <cell r="D6125">
            <v>1</v>
          </cell>
          <cell r="E6125" t="str">
            <v>KS</v>
          </cell>
          <cell r="F6125">
            <v>27</v>
          </cell>
        </row>
        <row r="6126">
          <cell r="A6126">
            <v>6249844</v>
          </cell>
          <cell r="B6126" t="str">
            <v>Ochranný kroužek...KSR 20030</v>
          </cell>
          <cell r="C6126">
            <v>32</v>
          </cell>
          <cell r="D6126">
            <v>1</v>
          </cell>
          <cell r="E6126" t="str">
            <v>KS</v>
          </cell>
          <cell r="F6126">
            <v>32</v>
          </cell>
        </row>
        <row r="6127">
          <cell r="A6127">
            <v>6249845</v>
          </cell>
          <cell r="B6127" t="str">
            <v>ochranný kroužek hran...KSR30030</v>
          </cell>
          <cell r="C6127">
            <v>25</v>
          </cell>
          <cell r="D6127">
            <v>1</v>
          </cell>
          <cell r="E6127" t="str">
            <v>KS</v>
          </cell>
          <cell r="F6127">
            <v>25</v>
          </cell>
        </row>
        <row r="6128">
          <cell r="A6128">
            <v>6249846</v>
          </cell>
          <cell r="B6128" t="str">
            <v>Ochranný kroužek...KSR 40040</v>
          </cell>
          <cell r="C6128">
            <v>26</v>
          </cell>
          <cell r="D6128">
            <v>1</v>
          </cell>
          <cell r="E6128" t="str">
            <v>KS</v>
          </cell>
          <cell r="F6128">
            <v>26</v>
          </cell>
        </row>
        <row r="6129">
          <cell r="A6129">
            <v>6249848</v>
          </cell>
          <cell r="B6129" t="str">
            <v>Ochranný kroužek...KSR 40060</v>
          </cell>
          <cell r="C6129">
            <v>56</v>
          </cell>
          <cell r="D6129">
            <v>1</v>
          </cell>
          <cell r="E6129" t="str">
            <v>KS</v>
          </cell>
          <cell r="F6129">
            <v>56</v>
          </cell>
        </row>
        <row r="6130">
          <cell r="A6130">
            <v>6249850</v>
          </cell>
          <cell r="B6130" t="str">
            <v>Ochranný kroužek...KSR 60060</v>
          </cell>
          <cell r="C6130">
            <v>50</v>
          </cell>
          <cell r="D6130">
            <v>1</v>
          </cell>
          <cell r="E6130" t="str">
            <v>KS</v>
          </cell>
          <cell r="F6130">
            <v>50</v>
          </cell>
        </row>
        <row r="6131">
          <cell r="A6131">
            <v>6249852</v>
          </cell>
          <cell r="B6131" t="str">
            <v>Ochranný kroužek...KSR 60100</v>
          </cell>
          <cell r="C6131">
            <v>74</v>
          </cell>
          <cell r="D6131">
            <v>1</v>
          </cell>
          <cell r="E6131" t="str">
            <v>KS</v>
          </cell>
          <cell r="F6131">
            <v>74</v>
          </cell>
        </row>
        <row r="6132">
          <cell r="A6132">
            <v>6249854</v>
          </cell>
          <cell r="B6132" t="str">
            <v>Ochranný kroužek...KSR 60150</v>
          </cell>
          <cell r="C6132">
            <v>223</v>
          </cell>
          <cell r="D6132">
            <v>1</v>
          </cell>
          <cell r="E6132" t="str">
            <v>KS</v>
          </cell>
          <cell r="F6132">
            <v>223</v>
          </cell>
        </row>
        <row r="6133">
          <cell r="A6133">
            <v>6249856</v>
          </cell>
          <cell r="B6133" t="str">
            <v>Ochranný kroužek...KSR 60200</v>
          </cell>
          <cell r="C6133">
            <v>283</v>
          </cell>
          <cell r="D6133">
            <v>1</v>
          </cell>
          <cell r="E6133" t="str">
            <v>KS</v>
          </cell>
          <cell r="F6133">
            <v>283</v>
          </cell>
        </row>
        <row r="6134">
          <cell r="A6134">
            <v>6249876</v>
          </cell>
          <cell r="B6134" t="str">
            <v>Přepážka...LKM/TWS55</v>
          </cell>
          <cell r="C6134">
            <v>140</v>
          </cell>
          <cell r="D6134">
            <v>1</v>
          </cell>
          <cell r="E6134" t="str">
            <v>M</v>
          </cell>
          <cell r="F6134">
            <v>140</v>
          </cell>
        </row>
        <row r="6135">
          <cell r="A6135">
            <v>6249881</v>
          </cell>
          <cell r="B6135" t="str">
            <v>LKM/KF60...LKM/KF 60</v>
          </cell>
          <cell r="C6135">
            <v>87</v>
          </cell>
          <cell r="D6135">
            <v>1</v>
          </cell>
          <cell r="E6135" t="str">
            <v>KS</v>
          </cell>
          <cell r="F6135">
            <v>87</v>
          </cell>
        </row>
        <row r="6136">
          <cell r="A6136">
            <v>6249884</v>
          </cell>
          <cell r="B6136" t="str">
            <v>Kanálová spona...LKM/K-80</v>
          </cell>
          <cell r="C6136">
            <v>18.14</v>
          </cell>
          <cell r="D6136">
            <v>100</v>
          </cell>
          <cell r="E6136" t="str">
            <v>KS</v>
          </cell>
          <cell r="F6136">
            <v>1814</v>
          </cell>
        </row>
        <row r="6137">
          <cell r="A6137">
            <v>6249888</v>
          </cell>
          <cell r="B6137" t="str">
            <v>Kanálová spona...LKM/K-140</v>
          </cell>
          <cell r="C6137">
            <v>20.02</v>
          </cell>
          <cell r="D6137">
            <v>100</v>
          </cell>
          <cell r="E6137" t="str">
            <v>KS</v>
          </cell>
          <cell r="F6137">
            <v>2002</v>
          </cell>
        </row>
        <row r="6138">
          <cell r="A6138">
            <v>6249906</v>
          </cell>
          <cell r="B6138" t="str">
            <v>Držák vedení...LKM/Z  60</v>
          </cell>
          <cell r="C6138">
            <v>30</v>
          </cell>
          <cell r="D6138">
            <v>1</v>
          </cell>
          <cell r="E6138" t="str">
            <v>KS</v>
          </cell>
          <cell r="F6138">
            <v>30</v>
          </cell>
        </row>
        <row r="6139">
          <cell r="A6139">
            <v>6249922</v>
          </cell>
          <cell r="B6139" t="str">
            <v>Držák vedení...LKM/Z 100</v>
          </cell>
          <cell r="C6139">
            <v>56</v>
          </cell>
          <cell r="D6139">
            <v>1</v>
          </cell>
          <cell r="E6139" t="str">
            <v>KS</v>
          </cell>
          <cell r="F6139">
            <v>56</v>
          </cell>
        </row>
        <row r="6140">
          <cell r="A6140">
            <v>6249965</v>
          </cell>
          <cell r="B6140" t="str">
            <v>Držák vedení...LKM/Z 150</v>
          </cell>
          <cell r="C6140">
            <v>76</v>
          </cell>
          <cell r="D6140">
            <v>1</v>
          </cell>
          <cell r="E6140" t="str">
            <v>KS</v>
          </cell>
          <cell r="F6140">
            <v>76</v>
          </cell>
        </row>
        <row r="6141">
          <cell r="A6141">
            <v>6249981</v>
          </cell>
          <cell r="B6141" t="str">
            <v>Držák vedení...LKM/Z 200</v>
          </cell>
          <cell r="C6141">
            <v>92</v>
          </cell>
          <cell r="D6141">
            <v>1</v>
          </cell>
          <cell r="E6141" t="str">
            <v>KS</v>
          </cell>
          <cell r="F6141">
            <v>92</v>
          </cell>
        </row>
        <row r="6142">
          <cell r="A6142">
            <v>6257010</v>
          </cell>
          <cell r="B6142" t="str">
            <v>Vrchní díl...GSD80</v>
          </cell>
          <cell r="C6142">
            <v>623</v>
          </cell>
          <cell r="D6142">
            <v>1</v>
          </cell>
          <cell r="E6142" t="str">
            <v>M</v>
          </cell>
          <cell r="F6142">
            <v>623</v>
          </cell>
        </row>
        <row r="6143">
          <cell r="A6143">
            <v>6257080</v>
          </cell>
          <cell r="B6143" t="str">
            <v>Vrchní díl...GKD80</v>
          </cell>
          <cell r="C6143">
            <v>351</v>
          </cell>
          <cell r="D6143">
            <v>1</v>
          </cell>
          <cell r="E6143" t="str">
            <v>M</v>
          </cell>
          <cell r="F6143">
            <v>351</v>
          </cell>
        </row>
        <row r="6144">
          <cell r="A6144">
            <v>6257631</v>
          </cell>
          <cell r="B6144" t="str">
            <v>Uzemňovací spojka pro GES...EDS-DD2,5</v>
          </cell>
          <cell r="C6144">
            <v>72</v>
          </cell>
          <cell r="D6144">
            <v>1</v>
          </cell>
          <cell r="E6144" t="str">
            <v>KS</v>
          </cell>
          <cell r="F6144">
            <v>72</v>
          </cell>
        </row>
        <row r="6145">
          <cell r="A6145">
            <v>6258012</v>
          </cell>
          <cell r="B6145" t="str">
            <v>Adaptér jednonásobný...ADT45/1</v>
          </cell>
          <cell r="C6145">
            <v>101</v>
          </cell>
          <cell r="D6145">
            <v>1</v>
          </cell>
          <cell r="E6145" t="str">
            <v>KS</v>
          </cell>
          <cell r="F6145">
            <v>101</v>
          </cell>
        </row>
        <row r="6146">
          <cell r="A6146">
            <v>6258018</v>
          </cell>
          <cell r="B6146" t="str">
            <v>Adaptér 2/3 násobný...ADT45/2/3</v>
          </cell>
          <cell r="C6146">
            <v>137</v>
          </cell>
          <cell r="D6146">
            <v>1</v>
          </cell>
          <cell r="E6146" t="str">
            <v>KS</v>
          </cell>
          <cell r="F6146">
            <v>137</v>
          </cell>
        </row>
        <row r="6147">
          <cell r="A6147">
            <v>6258034</v>
          </cell>
          <cell r="B6147" t="str">
            <v>Rámeček 1násobný...ADR45/1</v>
          </cell>
          <cell r="C6147">
            <v>111</v>
          </cell>
          <cell r="D6147">
            <v>1</v>
          </cell>
          <cell r="E6147" t="str">
            <v>KS</v>
          </cell>
          <cell r="F6147">
            <v>111</v>
          </cell>
        </row>
        <row r="6148">
          <cell r="A6148">
            <v>6258036</v>
          </cell>
          <cell r="B6148" t="str">
            <v>Rámeček 1násobný...ADR45/1</v>
          </cell>
          <cell r="C6148">
            <v>163</v>
          </cell>
          <cell r="D6148">
            <v>1</v>
          </cell>
          <cell r="E6148" t="str">
            <v>KS</v>
          </cell>
          <cell r="F6148">
            <v>163</v>
          </cell>
        </row>
        <row r="6149">
          <cell r="A6149">
            <v>6258040</v>
          </cell>
          <cell r="B6149" t="str">
            <v>Rámeček 2násobný...ADR45/2</v>
          </cell>
          <cell r="C6149">
            <v>148</v>
          </cell>
          <cell r="D6149">
            <v>1</v>
          </cell>
          <cell r="E6149" t="str">
            <v>KS</v>
          </cell>
          <cell r="F6149">
            <v>148</v>
          </cell>
        </row>
        <row r="6150">
          <cell r="A6150">
            <v>6258042</v>
          </cell>
          <cell r="B6150" t="str">
            <v>Rámeček 2násobný...ADR45/2</v>
          </cell>
          <cell r="C6150">
            <v>261</v>
          </cell>
          <cell r="D6150">
            <v>1</v>
          </cell>
          <cell r="E6150" t="str">
            <v>KS</v>
          </cell>
          <cell r="F6150">
            <v>261</v>
          </cell>
        </row>
        <row r="6151">
          <cell r="A6151">
            <v>6258046</v>
          </cell>
          <cell r="B6151" t="str">
            <v>Rámeček 3násobný...ADR45/3</v>
          </cell>
          <cell r="C6151">
            <v>137</v>
          </cell>
          <cell r="D6151">
            <v>1</v>
          </cell>
          <cell r="E6151" t="str">
            <v>KS</v>
          </cell>
          <cell r="F6151">
            <v>137</v>
          </cell>
        </row>
        <row r="6152">
          <cell r="A6152">
            <v>6258048</v>
          </cell>
          <cell r="B6152" t="str">
            <v>Rámeček 3násobný...ADR45/3</v>
          </cell>
          <cell r="C6152">
            <v>355</v>
          </cell>
          <cell r="D6152">
            <v>1</v>
          </cell>
          <cell r="E6152" t="str">
            <v>KS</v>
          </cell>
          <cell r="F6152">
            <v>355</v>
          </cell>
        </row>
        <row r="6153">
          <cell r="A6153">
            <v>6258107</v>
          </cell>
          <cell r="B6153" t="str">
            <v>Adaptér pro přístr. ELKO 1nás....ADT E80-1</v>
          </cell>
          <cell r="C6153">
            <v>42</v>
          </cell>
          <cell r="D6153">
            <v>1</v>
          </cell>
          <cell r="E6153" t="str">
            <v>KS</v>
          </cell>
          <cell r="F6153">
            <v>42</v>
          </cell>
        </row>
        <row r="6154">
          <cell r="A6154">
            <v>6258131</v>
          </cell>
          <cell r="B6154" t="str">
            <v>Adaptér jednonásobný...ADT K45-1</v>
          </cell>
          <cell r="C6154">
            <v>37</v>
          </cell>
          <cell r="D6154">
            <v>1</v>
          </cell>
          <cell r="E6154" t="str">
            <v>KS</v>
          </cell>
          <cell r="F6154">
            <v>37</v>
          </cell>
        </row>
        <row r="6155">
          <cell r="A6155">
            <v>6258135</v>
          </cell>
          <cell r="B6155" t="str">
            <v>Adaptér 2/3 násobný...ADTK45-2/</v>
          </cell>
          <cell r="C6155">
            <v>50</v>
          </cell>
          <cell r="D6155">
            <v>1</v>
          </cell>
          <cell r="E6155" t="str">
            <v>KS</v>
          </cell>
          <cell r="F6155">
            <v>50</v>
          </cell>
        </row>
        <row r="6156">
          <cell r="A6156">
            <v>6258174</v>
          </cell>
          <cell r="B6156" t="str">
            <v>Kryt jednonásobný...ADT H1</v>
          </cell>
          <cell r="C6156">
            <v>27</v>
          </cell>
          <cell r="D6156">
            <v>1</v>
          </cell>
          <cell r="E6156" t="str">
            <v>KS</v>
          </cell>
          <cell r="F6156">
            <v>27</v>
          </cell>
        </row>
        <row r="6157">
          <cell r="A6157">
            <v>6258182</v>
          </cell>
          <cell r="B6157" t="str">
            <v>Kryt dvojnásobný/trojnásobný...ADT H2/3</v>
          </cell>
          <cell r="C6157">
            <v>43</v>
          </cell>
          <cell r="D6157">
            <v>1</v>
          </cell>
          <cell r="E6157" t="str">
            <v>KS</v>
          </cell>
          <cell r="F6157">
            <v>43</v>
          </cell>
        </row>
        <row r="6158">
          <cell r="A6158">
            <v>6270263</v>
          </cell>
          <cell r="B6158" t="str">
            <v>Přístrojový kanál...GEK 70170</v>
          </cell>
          <cell r="C6158">
            <v>286</v>
          </cell>
          <cell r="D6158">
            <v>1</v>
          </cell>
          <cell r="E6158" t="str">
            <v>M</v>
          </cell>
          <cell r="F6158">
            <v>286</v>
          </cell>
        </row>
        <row r="6159">
          <cell r="A6159">
            <v>6270565</v>
          </cell>
          <cell r="B6159" t="str">
            <v>Spona vrchního dílu...OK-K</v>
          </cell>
          <cell r="C6159">
            <v>13</v>
          </cell>
          <cell r="D6159">
            <v>1</v>
          </cell>
          <cell r="E6159" t="str">
            <v>KS</v>
          </cell>
          <cell r="F6159">
            <v>13</v>
          </cell>
        </row>
        <row r="6160">
          <cell r="A6160">
            <v>6270627</v>
          </cell>
          <cell r="B6160" t="str">
            <v>Ocelový pásek 40mm...TWA2</v>
          </cell>
          <cell r="C6160">
            <v>98</v>
          </cell>
          <cell r="D6160">
            <v>1</v>
          </cell>
          <cell r="E6160" t="str">
            <v>M</v>
          </cell>
          <cell r="F6160">
            <v>98</v>
          </cell>
        </row>
        <row r="6161">
          <cell r="A6161">
            <v>6270670</v>
          </cell>
          <cell r="B6161" t="str">
            <v>Děrovací kleště...GEK-LZ</v>
          </cell>
          <cell r="C6161">
            <v>5405</v>
          </cell>
          <cell r="D6161">
            <v>1</v>
          </cell>
          <cell r="E6161" t="str">
            <v>KS</v>
          </cell>
          <cell r="F6161">
            <v>5405</v>
          </cell>
        </row>
        <row r="6162">
          <cell r="A6162">
            <v>6270727</v>
          </cell>
          <cell r="B6162" t="str">
            <v>Odlehčení tahu...2390/Z8</v>
          </cell>
          <cell r="C6162">
            <v>15</v>
          </cell>
          <cell r="D6162">
            <v>1</v>
          </cell>
          <cell r="E6162" t="str">
            <v>KS</v>
          </cell>
          <cell r="F6162">
            <v>15</v>
          </cell>
        </row>
        <row r="6163">
          <cell r="A6163">
            <v>6270743</v>
          </cell>
          <cell r="B6163" t="str">
            <v>Přístrojová krabice...2390/8T</v>
          </cell>
          <cell r="C6163">
            <v>66</v>
          </cell>
          <cell r="D6163">
            <v>1</v>
          </cell>
          <cell r="E6163" t="str">
            <v>KS</v>
          </cell>
          <cell r="F6163">
            <v>66</v>
          </cell>
        </row>
        <row r="6164">
          <cell r="A6164">
            <v>6270778</v>
          </cell>
          <cell r="B6164" t="str">
            <v>Přístrojová krabice...2390/8T2</v>
          </cell>
          <cell r="C6164">
            <v>131</v>
          </cell>
          <cell r="D6164">
            <v>1</v>
          </cell>
          <cell r="E6164" t="str">
            <v>KS</v>
          </cell>
          <cell r="F6164">
            <v>131</v>
          </cell>
        </row>
        <row r="6165">
          <cell r="A6165">
            <v>6270808</v>
          </cell>
          <cell r="B6165" t="str">
            <v>Vrchní díl...GEK/DG 8</v>
          </cell>
          <cell r="C6165">
            <v>77</v>
          </cell>
          <cell r="D6165">
            <v>1</v>
          </cell>
          <cell r="E6165" t="str">
            <v>M</v>
          </cell>
          <cell r="F6165">
            <v>77</v>
          </cell>
        </row>
        <row r="6166">
          <cell r="A6166">
            <v>6270816</v>
          </cell>
          <cell r="B6166" t="str">
            <v>Vrchní díl...GEK/DG 8</v>
          </cell>
          <cell r="C6166">
            <v>77</v>
          </cell>
          <cell r="D6166">
            <v>1</v>
          </cell>
          <cell r="E6166" t="str">
            <v>M</v>
          </cell>
          <cell r="F6166">
            <v>77</v>
          </cell>
        </row>
        <row r="6167">
          <cell r="A6167">
            <v>6270824</v>
          </cell>
          <cell r="B6167" t="str">
            <v>Vrchní díl...GEK/DG 8</v>
          </cell>
          <cell r="C6167">
            <v>77</v>
          </cell>
          <cell r="D6167">
            <v>1</v>
          </cell>
          <cell r="E6167" t="str">
            <v>M</v>
          </cell>
          <cell r="F6167">
            <v>77</v>
          </cell>
        </row>
        <row r="6168">
          <cell r="A6168">
            <v>6270832</v>
          </cell>
          <cell r="B6168" t="str">
            <v>Vrchní díl...GEK/DG 8</v>
          </cell>
          <cell r="C6168">
            <v>77</v>
          </cell>
          <cell r="D6168">
            <v>1</v>
          </cell>
          <cell r="E6168" t="str">
            <v>M</v>
          </cell>
          <cell r="F6168">
            <v>77</v>
          </cell>
        </row>
        <row r="6169">
          <cell r="A6169">
            <v>6272177</v>
          </cell>
          <cell r="B6169" t="str">
            <v>Plochý roh...GEK/F7017</v>
          </cell>
          <cell r="C6169">
            <v>664</v>
          </cell>
          <cell r="D6169">
            <v>1</v>
          </cell>
          <cell r="E6169" t="str">
            <v>KS</v>
          </cell>
          <cell r="F6169">
            <v>664</v>
          </cell>
        </row>
        <row r="6170">
          <cell r="A6170">
            <v>6272797</v>
          </cell>
          <cell r="B6170" t="str">
            <v>Vnitřní roh...GEK/I7017</v>
          </cell>
          <cell r="C6170">
            <v>611</v>
          </cell>
          <cell r="D6170">
            <v>1</v>
          </cell>
          <cell r="E6170" t="str">
            <v>KS</v>
          </cell>
          <cell r="F6170">
            <v>611</v>
          </cell>
        </row>
        <row r="6171">
          <cell r="A6171">
            <v>6273165</v>
          </cell>
          <cell r="B6171" t="str">
            <v>Díl T...GEK/T7017</v>
          </cell>
          <cell r="C6171">
            <v>694</v>
          </cell>
          <cell r="D6171">
            <v>1</v>
          </cell>
          <cell r="E6171" t="str">
            <v>KS</v>
          </cell>
          <cell r="F6171">
            <v>694</v>
          </cell>
        </row>
        <row r="6172">
          <cell r="A6172">
            <v>6273300</v>
          </cell>
          <cell r="B6172" t="str">
            <v>Koncový díl...GEK/E7011</v>
          </cell>
          <cell r="C6172">
            <v>18</v>
          </cell>
          <cell r="D6172">
            <v>1</v>
          </cell>
          <cell r="E6172" t="str">
            <v>KS</v>
          </cell>
          <cell r="F6172">
            <v>18</v>
          </cell>
        </row>
        <row r="6173">
          <cell r="A6173">
            <v>6273319</v>
          </cell>
          <cell r="B6173" t="str">
            <v>Koncový díl...GEK/E7011</v>
          </cell>
          <cell r="C6173">
            <v>18</v>
          </cell>
          <cell r="D6173">
            <v>1</v>
          </cell>
          <cell r="E6173" t="str">
            <v>KS</v>
          </cell>
          <cell r="F6173">
            <v>18</v>
          </cell>
        </row>
        <row r="6174">
          <cell r="A6174">
            <v>6273386</v>
          </cell>
          <cell r="B6174" t="str">
            <v>Koncový díl...GEK/E7013</v>
          </cell>
          <cell r="C6174">
            <v>21</v>
          </cell>
          <cell r="D6174">
            <v>1</v>
          </cell>
          <cell r="E6174" t="str">
            <v>KS</v>
          </cell>
          <cell r="F6174">
            <v>21</v>
          </cell>
        </row>
        <row r="6175">
          <cell r="A6175">
            <v>6273416</v>
          </cell>
          <cell r="B6175" t="str">
            <v>Koncový díl...GEK/E7013</v>
          </cell>
          <cell r="C6175">
            <v>31</v>
          </cell>
          <cell r="D6175">
            <v>1</v>
          </cell>
          <cell r="E6175" t="str">
            <v>KS</v>
          </cell>
          <cell r="F6175">
            <v>31</v>
          </cell>
        </row>
        <row r="6176">
          <cell r="A6176">
            <v>6273467</v>
          </cell>
          <cell r="B6176" t="str">
            <v>Koncový díl...GEK/E7017</v>
          </cell>
          <cell r="C6176">
            <v>47</v>
          </cell>
          <cell r="D6176">
            <v>1</v>
          </cell>
          <cell r="E6176" t="str">
            <v>KS</v>
          </cell>
          <cell r="F6176">
            <v>47</v>
          </cell>
        </row>
        <row r="6177">
          <cell r="A6177">
            <v>6274013</v>
          </cell>
          <cell r="B6177" t="str">
            <v>Vrchní díl...GEK/DFG 8</v>
          </cell>
          <cell r="C6177">
            <v>147</v>
          </cell>
          <cell r="D6177">
            <v>1</v>
          </cell>
          <cell r="E6177" t="str">
            <v>KS</v>
          </cell>
          <cell r="F6177">
            <v>147</v>
          </cell>
        </row>
        <row r="6178">
          <cell r="A6178">
            <v>6274161</v>
          </cell>
          <cell r="B6178" t="str">
            <v>Vrchní díl...GEK/DAG 8</v>
          </cell>
          <cell r="C6178">
            <v>169</v>
          </cell>
          <cell r="D6178">
            <v>1</v>
          </cell>
          <cell r="E6178" t="str">
            <v>KS</v>
          </cell>
          <cell r="F6178">
            <v>169</v>
          </cell>
        </row>
        <row r="6179">
          <cell r="A6179">
            <v>6274300</v>
          </cell>
          <cell r="B6179" t="str">
            <v>Parapetní přístrojový kanál...GK-70110R</v>
          </cell>
          <cell r="C6179">
            <v>219</v>
          </cell>
          <cell r="D6179">
            <v>1</v>
          </cell>
          <cell r="E6179" t="str">
            <v>M</v>
          </cell>
          <cell r="F6179">
            <v>219</v>
          </cell>
        </row>
        <row r="6180">
          <cell r="A6180">
            <v>6274301</v>
          </cell>
          <cell r="B6180" t="str">
            <v>Parapetní přístrojový kanál...GK-70110C</v>
          </cell>
          <cell r="C6180">
            <v>219</v>
          </cell>
          <cell r="D6180">
            <v>1</v>
          </cell>
          <cell r="E6180" t="str">
            <v>M</v>
          </cell>
          <cell r="F6180">
            <v>219</v>
          </cell>
        </row>
        <row r="6181">
          <cell r="A6181">
            <v>6274302</v>
          </cell>
          <cell r="B6181" t="str">
            <v>Parapetní přístrojový kanál...GK-70110L</v>
          </cell>
          <cell r="C6181">
            <v>219</v>
          </cell>
          <cell r="D6181">
            <v>1</v>
          </cell>
          <cell r="E6181" t="str">
            <v>M</v>
          </cell>
          <cell r="F6181">
            <v>219</v>
          </cell>
        </row>
        <row r="6182">
          <cell r="A6182">
            <v>6274306</v>
          </cell>
          <cell r="B6182" t="str">
            <v>Parapetní přístrojový kanál...GK-70110G</v>
          </cell>
          <cell r="C6182">
            <v>219</v>
          </cell>
          <cell r="D6182">
            <v>1</v>
          </cell>
          <cell r="E6182" t="str">
            <v>M</v>
          </cell>
          <cell r="F6182">
            <v>219</v>
          </cell>
        </row>
        <row r="6183">
          <cell r="A6183">
            <v>6274310</v>
          </cell>
          <cell r="B6183" t="str">
            <v>Vnější roh...GK-A70110</v>
          </cell>
          <cell r="C6183">
            <v>574</v>
          </cell>
          <cell r="D6183">
            <v>1</v>
          </cell>
          <cell r="E6183" t="str">
            <v>KS</v>
          </cell>
          <cell r="F6183">
            <v>574</v>
          </cell>
        </row>
        <row r="6184">
          <cell r="A6184">
            <v>6274311</v>
          </cell>
          <cell r="B6184" t="str">
            <v>Vnější roh...GK-A70110</v>
          </cell>
          <cell r="C6184">
            <v>574</v>
          </cell>
          <cell r="D6184">
            <v>1</v>
          </cell>
          <cell r="E6184" t="str">
            <v>KS</v>
          </cell>
          <cell r="F6184">
            <v>574</v>
          </cell>
        </row>
        <row r="6185">
          <cell r="A6185">
            <v>6274312</v>
          </cell>
          <cell r="B6185" t="str">
            <v>Vnější roh...GK-A70110</v>
          </cell>
          <cell r="C6185">
            <v>574</v>
          </cell>
          <cell r="D6185">
            <v>1</v>
          </cell>
          <cell r="E6185" t="str">
            <v>KS</v>
          </cell>
          <cell r="F6185">
            <v>574</v>
          </cell>
        </row>
        <row r="6186">
          <cell r="A6186">
            <v>6274316</v>
          </cell>
          <cell r="B6186" t="str">
            <v>Vnější roh...GK-A70110</v>
          </cell>
          <cell r="C6186">
            <v>574</v>
          </cell>
          <cell r="D6186">
            <v>1</v>
          </cell>
          <cell r="E6186" t="str">
            <v>KS</v>
          </cell>
          <cell r="F6186">
            <v>574</v>
          </cell>
        </row>
        <row r="6187">
          <cell r="A6187">
            <v>6274320</v>
          </cell>
          <cell r="B6187" t="str">
            <v>Plochý roh...GK-F70110</v>
          </cell>
          <cell r="C6187">
            <v>561</v>
          </cell>
          <cell r="D6187">
            <v>1</v>
          </cell>
          <cell r="E6187" t="str">
            <v>KS</v>
          </cell>
          <cell r="F6187">
            <v>561</v>
          </cell>
        </row>
        <row r="6188">
          <cell r="A6188">
            <v>6274321</v>
          </cell>
          <cell r="B6188" t="str">
            <v>Plochý roh...GK-F70110</v>
          </cell>
          <cell r="C6188">
            <v>561</v>
          </cell>
          <cell r="D6188">
            <v>1</v>
          </cell>
          <cell r="E6188" t="str">
            <v>KS</v>
          </cell>
          <cell r="F6188">
            <v>561</v>
          </cell>
        </row>
        <row r="6189">
          <cell r="A6189">
            <v>6274322</v>
          </cell>
          <cell r="B6189" t="str">
            <v>Plochý roh...GK-F70110</v>
          </cell>
          <cell r="C6189">
            <v>561</v>
          </cell>
          <cell r="D6189">
            <v>1</v>
          </cell>
          <cell r="E6189" t="str">
            <v>KS</v>
          </cell>
          <cell r="F6189">
            <v>561</v>
          </cell>
        </row>
        <row r="6190">
          <cell r="A6190">
            <v>6274326</v>
          </cell>
          <cell r="B6190" t="str">
            <v>Plochý roh...GK-F70110</v>
          </cell>
          <cell r="C6190">
            <v>561</v>
          </cell>
          <cell r="D6190">
            <v>1</v>
          </cell>
          <cell r="E6190" t="str">
            <v>KS</v>
          </cell>
          <cell r="F6190">
            <v>561</v>
          </cell>
        </row>
        <row r="6191">
          <cell r="A6191">
            <v>6274340</v>
          </cell>
          <cell r="B6191" t="str">
            <v>Vnitřní roh...GK-I70110</v>
          </cell>
          <cell r="C6191">
            <v>532</v>
          </cell>
          <cell r="D6191">
            <v>1</v>
          </cell>
          <cell r="E6191" t="str">
            <v>KS</v>
          </cell>
          <cell r="F6191">
            <v>532</v>
          </cell>
        </row>
        <row r="6192">
          <cell r="A6192">
            <v>6274341</v>
          </cell>
          <cell r="B6192" t="str">
            <v>Vnitřní roh...GK-I70110</v>
          </cell>
          <cell r="C6192">
            <v>532</v>
          </cell>
          <cell r="D6192">
            <v>1</v>
          </cell>
          <cell r="E6192" t="str">
            <v>KS</v>
          </cell>
          <cell r="F6192">
            <v>532</v>
          </cell>
        </row>
        <row r="6193">
          <cell r="A6193">
            <v>6274342</v>
          </cell>
          <cell r="B6193" t="str">
            <v>Vnitřní roh...GK-I70110</v>
          </cell>
          <cell r="C6193">
            <v>532</v>
          </cell>
          <cell r="D6193">
            <v>1</v>
          </cell>
          <cell r="E6193" t="str">
            <v>KS</v>
          </cell>
          <cell r="F6193">
            <v>532</v>
          </cell>
        </row>
        <row r="6194">
          <cell r="A6194">
            <v>6274346</v>
          </cell>
          <cell r="B6194" t="str">
            <v>Vnitřní roh...GK-I70110</v>
          </cell>
          <cell r="C6194">
            <v>532</v>
          </cell>
          <cell r="D6194">
            <v>1</v>
          </cell>
          <cell r="E6194" t="str">
            <v>KS</v>
          </cell>
          <cell r="F6194">
            <v>532</v>
          </cell>
        </row>
        <row r="6195">
          <cell r="A6195">
            <v>6274360</v>
          </cell>
          <cell r="B6195" t="str">
            <v>T- díl...GK-T70110</v>
          </cell>
          <cell r="C6195">
            <v>614</v>
          </cell>
          <cell r="D6195">
            <v>1</v>
          </cell>
          <cell r="E6195" t="str">
            <v>KS</v>
          </cell>
          <cell r="F6195">
            <v>614</v>
          </cell>
        </row>
        <row r="6196">
          <cell r="A6196">
            <v>6274361</v>
          </cell>
          <cell r="B6196" t="str">
            <v>T- díl...GK-T70110</v>
          </cell>
          <cell r="C6196">
            <v>614</v>
          </cell>
          <cell r="D6196">
            <v>1</v>
          </cell>
          <cell r="E6196" t="str">
            <v>KS</v>
          </cell>
          <cell r="F6196">
            <v>614</v>
          </cell>
        </row>
        <row r="6197">
          <cell r="A6197">
            <v>6274362</v>
          </cell>
          <cell r="B6197" t="str">
            <v>T- díl...GK-T70110</v>
          </cell>
          <cell r="C6197">
            <v>614</v>
          </cell>
          <cell r="D6197">
            <v>1</v>
          </cell>
          <cell r="E6197" t="str">
            <v>KS</v>
          </cell>
          <cell r="F6197">
            <v>614</v>
          </cell>
        </row>
        <row r="6198">
          <cell r="A6198">
            <v>6274366</v>
          </cell>
          <cell r="B6198" t="str">
            <v>T- díl...GK-T70110</v>
          </cell>
          <cell r="C6198">
            <v>614</v>
          </cell>
          <cell r="D6198">
            <v>1</v>
          </cell>
          <cell r="E6198" t="str">
            <v>KS</v>
          </cell>
          <cell r="F6198">
            <v>614</v>
          </cell>
        </row>
        <row r="6199">
          <cell r="A6199">
            <v>6274370</v>
          </cell>
          <cell r="B6199" t="str">
            <v>Koncový díl...GK-E70110</v>
          </cell>
          <cell r="C6199">
            <v>57</v>
          </cell>
          <cell r="D6199">
            <v>1</v>
          </cell>
          <cell r="E6199" t="str">
            <v>KS</v>
          </cell>
          <cell r="F6199">
            <v>57</v>
          </cell>
        </row>
        <row r="6200">
          <cell r="A6200">
            <v>6274371</v>
          </cell>
          <cell r="B6200" t="str">
            <v>Koncový díl...GK-E70110</v>
          </cell>
          <cell r="C6200">
            <v>57</v>
          </cell>
          <cell r="D6200">
            <v>1</v>
          </cell>
          <cell r="E6200" t="str">
            <v>KS</v>
          </cell>
          <cell r="F6200">
            <v>57</v>
          </cell>
        </row>
        <row r="6201">
          <cell r="A6201">
            <v>6274372</v>
          </cell>
          <cell r="B6201" t="str">
            <v>Koncový díl...GK-E70110</v>
          </cell>
          <cell r="C6201">
            <v>57</v>
          </cell>
          <cell r="D6201">
            <v>1</v>
          </cell>
          <cell r="E6201" t="str">
            <v>KS</v>
          </cell>
          <cell r="F6201">
            <v>57</v>
          </cell>
        </row>
        <row r="6202">
          <cell r="A6202">
            <v>6274376</v>
          </cell>
          <cell r="B6202" t="str">
            <v>Koncový díl...GK-E70110</v>
          </cell>
          <cell r="C6202">
            <v>57</v>
          </cell>
          <cell r="D6202">
            <v>1</v>
          </cell>
          <cell r="E6202" t="str">
            <v>KS</v>
          </cell>
          <cell r="F6202">
            <v>57</v>
          </cell>
        </row>
        <row r="6203">
          <cell r="A6203">
            <v>6274490</v>
          </cell>
          <cell r="B6203" t="str">
            <v>Kryt plochého rohu...GK-OTGFRW</v>
          </cell>
          <cell r="C6203">
            <v>194</v>
          </cell>
          <cell r="D6203">
            <v>1</v>
          </cell>
          <cell r="E6203" t="str">
            <v>KS</v>
          </cell>
          <cell r="F6203">
            <v>194</v>
          </cell>
        </row>
        <row r="6204">
          <cell r="A6204">
            <v>6274491</v>
          </cell>
          <cell r="B6204" t="str">
            <v>Kryt plochého rohu...GK-OTGFCW</v>
          </cell>
          <cell r="C6204">
            <v>194</v>
          </cell>
          <cell r="D6204">
            <v>1</v>
          </cell>
          <cell r="E6204" t="str">
            <v>KS</v>
          </cell>
          <cell r="F6204">
            <v>194</v>
          </cell>
        </row>
        <row r="6205">
          <cell r="A6205">
            <v>6274492</v>
          </cell>
          <cell r="B6205" t="str">
            <v>Kryt plochého rohu...GK-OTGFLG</v>
          </cell>
          <cell r="C6205">
            <v>194</v>
          </cell>
          <cell r="D6205">
            <v>1</v>
          </cell>
          <cell r="E6205" t="str">
            <v>KS</v>
          </cell>
          <cell r="F6205">
            <v>194</v>
          </cell>
        </row>
        <row r="6206">
          <cell r="A6206">
            <v>6274496</v>
          </cell>
          <cell r="B6206" t="str">
            <v>Kryt plochého rohu...GK-OTGFGR</v>
          </cell>
          <cell r="C6206">
            <v>194</v>
          </cell>
          <cell r="D6206">
            <v>1</v>
          </cell>
          <cell r="E6206" t="str">
            <v>KS</v>
          </cell>
          <cell r="F6206">
            <v>194</v>
          </cell>
        </row>
        <row r="6207">
          <cell r="A6207">
            <v>6274500</v>
          </cell>
          <cell r="B6207" t="str">
            <v>Parapetní přístrojový kanál...GK-70130R</v>
          </cell>
          <cell r="C6207">
            <v>259</v>
          </cell>
          <cell r="D6207">
            <v>1</v>
          </cell>
          <cell r="E6207" t="str">
            <v>M</v>
          </cell>
          <cell r="F6207">
            <v>259</v>
          </cell>
        </row>
        <row r="6208">
          <cell r="A6208">
            <v>6274501</v>
          </cell>
          <cell r="B6208" t="str">
            <v>Parapetní přístrojový kanál...GK-70130C</v>
          </cell>
          <cell r="C6208">
            <v>259</v>
          </cell>
          <cell r="D6208">
            <v>1</v>
          </cell>
          <cell r="E6208" t="str">
            <v>M</v>
          </cell>
          <cell r="F6208">
            <v>259</v>
          </cell>
        </row>
        <row r="6209">
          <cell r="A6209">
            <v>6274502</v>
          </cell>
          <cell r="B6209" t="str">
            <v>Parapetní přístrojový kanál...GK-70130L</v>
          </cell>
          <cell r="C6209">
            <v>259</v>
          </cell>
          <cell r="D6209">
            <v>1</v>
          </cell>
          <cell r="E6209" t="str">
            <v>M</v>
          </cell>
          <cell r="F6209">
            <v>259</v>
          </cell>
        </row>
        <row r="6210">
          <cell r="A6210">
            <v>6274506</v>
          </cell>
          <cell r="B6210" t="str">
            <v>Přístrojový parapetní kanál...GK-70130G</v>
          </cell>
          <cell r="C6210">
            <v>259</v>
          </cell>
          <cell r="D6210">
            <v>1</v>
          </cell>
          <cell r="E6210" t="str">
            <v>M</v>
          </cell>
          <cell r="F6210">
            <v>259</v>
          </cell>
        </row>
        <row r="6211">
          <cell r="A6211">
            <v>6274510</v>
          </cell>
          <cell r="B6211" t="str">
            <v>Vnější roh...GK-A70130</v>
          </cell>
          <cell r="C6211">
            <v>593</v>
          </cell>
          <cell r="D6211">
            <v>1</v>
          </cell>
          <cell r="E6211" t="str">
            <v>KS</v>
          </cell>
          <cell r="F6211">
            <v>593</v>
          </cell>
        </row>
        <row r="6212">
          <cell r="A6212">
            <v>6274511</v>
          </cell>
          <cell r="B6212" t="str">
            <v>Vnější roh...GK-A70130</v>
          </cell>
          <cell r="C6212">
            <v>593</v>
          </cell>
          <cell r="D6212">
            <v>1</v>
          </cell>
          <cell r="E6212" t="str">
            <v>KS</v>
          </cell>
          <cell r="F6212">
            <v>593</v>
          </cell>
        </row>
        <row r="6213">
          <cell r="A6213">
            <v>6274512</v>
          </cell>
          <cell r="B6213" t="str">
            <v>Vnější roh...GK-A70130</v>
          </cell>
          <cell r="C6213">
            <v>593</v>
          </cell>
          <cell r="D6213">
            <v>1</v>
          </cell>
          <cell r="E6213" t="str">
            <v>KS</v>
          </cell>
          <cell r="F6213">
            <v>593</v>
          </cell>
        </row>
        <row r="6214">
          <cell r="A6214">
            <v>6274516</v>
          </cell>
          <cell r="B6214" t="str">
            <v>Vnější roh...GK-A70130</v>
          </cell>
          <cell r="C6214">
            <v>593</v>
          </cell>
          <cell r="D6214">
            <v>1</v>
          </cell>
          <cell r="E6214" t="str">
            <v>KS</v>
          </cell>
          <cell r="F6214">
            <v>593</v>
          </cell>
        </row>
        <row r="6215">
          <cell r="A6215">
            <v>6274520</v>
          </cell>
          <cell r="B6215" t="str">
            <v>Plochý roh...GK-F70130</v>
          </cell>
          <cell r="C6215">
            <v>619</v>
          </cell>
          <cell r="D6215">
            <v>1</v>
          </cell>
          <cell r="E6215" t="str">
            <v>KS</v>
          </cell>
          <cell r="F6215">
            <v>619</v>
          </cell>
        </row>
        <row r="6216">
          <cell r="A6216">
            <v>6274521</v>
          </cell>
          <cell r="B6216" t="str">
            <v>Plochý roh...GK-F70130</v>
          </cell>
          <cell r="C6216">
            <v>619</v>
          </cell>
          <cell r="D6216">
            <v>1</v>
          </cell>
          <cell r="E6216" t="str">
            <v>KS</v>
          </cell>
          <cell r="F6216">
            <v>619</v>
          </cell>
        </row>
        <row r="6217">
          <cell r="A6217">
            <v>6274522</v>
          </cell>
          <cell r="B6217" t="str">
            <v>Plochý roh...GK-F70130</v>
          </cell>
          <cell r="C6217">
            <v>619</v>
          </cell>
          <cell r="D6217">
            <v>1</v>
          </cell>
          <cell r="E6217" t="str">
            <v>KS</v>
          </cell>
          <cell r="F6217">
            <v>619</v>
          </cell>
        </row>
        <row r="6218">
          <cell r="A6218">
            <v>6274526</v>
          </cell>
          <cell r="B6218" t="str">
            <v>Plochý roh...GK-F70130</v>
          </cell>
          <cell r="C6218">
            <v>619</v>
          </cell>
          <cell r="D6218">
            <v>1</v>
          </cell>
          <cell r="E6218" t="str">
            <v>KS</v>
          </cell>
          <cell r="F6218">
            <v>619</v>
          </cell>
        </row>
        <row r="6219">
          <cell r="A6219">
            <v>6274540</v>
          </cell>
          <cell r="B6219" t="str">
            <v>Vnitřní roh...GK-I70130</v>
          </cell>
          <cell r="C6219">
            <v>588</v>
          </cell>
          <cell r="D6219">
            <v>1</v>
          </cell>
          <cell r="E6219" t="str">
            <v>KS</v>
          </cell>
          <cell r="F6219">
            <v>588</v>
          </cell>
        </row>
        <row r="6220">
          <cell r="A6220">
            <v>6274541</v>
          </cell>
          <cell r="B6220" t="str">
            <v>Vnitřní roh...GK-I70130</v>
          </cell>
          <cell r="C6220">
            <v>588</v>
          </cell>
          <cell r="D6220">
            <v>1</v>
          </cell>
          <cell r="E6220" t="str">
            <v>KS</v>
          </cell>
          <cell r="F6220">
            <v>588</v>
          </cell>
        </row>
        <row r="6221">
          <cell r="A6221">
            <v>6274542</v>
          </cell>
          <cell r="B6221" t="str">
            <v>Vnitřní roh...GK-I70130</v>
          </cell>
          <cell r="C6221">
            <v>588</v>
          </cell>
          <cell r="D6221">
            <v>1</v>
          </cell>
          <cell r="E6221" t="str">
            <v>KS</v>
          </cell>
          <cell r="F6221">
            <v>588</v>
          </cell>
        </row>
        <row r="6222">
          <cell r="A6222">
            <v>6274546</v>
          </cell>
          <cell r="B6222" t="str">
            <v>Vnitřní roh...GK-I70130</v>
          </cell>
          <cell r="C6222">
            <v>588</v>
          </cell>
          <cell r="D6222">
            <v>1</v>
          </cell>
          <cell r="E6222" t="str">
            <v>KS</v>
          </cell>
          <cell r="F6222">
            <v>588</v>
          </cell>
        </row>
        <row r="6223">
          <cell r="A6223">
            <v>6274560</v>
          </cell>
          <cell r="B6223" t="str">
            <v>T- díl...GK-T70130</v>
          </cell>
          <cell r="C6223">
            <v>640</v>
          </cell>
          <cell r="D6223">
            <v>1</v>
          </cell>
          <cell r="E6223" t="str">
            <v>KS</v>
          </cell>
          <cell r="F6223">
            <v>640</v>
          </cell>
        </row>
        <row r="6224">
          <cell r="A6224">
            <v>6274561</v>
          </cell>
          <cell r="B6224" t="str">
            <v>T- díl...GK-T70130</v>
          </cell>
          <cell r="C6224">
            <v>661</v>
          </cell>
          <cell r="D6224">
            <v>1</v>
          </cell>
          <cell r="E6224" t="str">
            <v>KS</v>
          </cell>
          <cell r="F6224">
            <v>661</v>
          </cell>
        </row>
        <row r="6225">
          <cell r="A6225">
            <v>6274562</v>
          </cell>
          <cell r="B6225" t="str">
            <v>T- díl...GK-T70130</v>
          </cell>
          <cell r="C6225">
            <v>661</v>
          </cell>
          <cell r="D6225">
            <v>1</v>
          </cell>
          <cell r="E6225" t="str">
            <v>KS</v>
          </cell>
          <cell r="F6225">
            <v>661</v>
          </cell>
        </row>
        <row r="6226">
          <cell r="A6226">
            <v>6274566</v>
          </cell>
          <cell r="B6226" t="str">
            <v>T- díl...GK-T70130</v>
          </cell>
          <cell r="C6226">
            <v>661</v>
          </cell>
          <cell r="D6226">
            <v>1</v>
          </cell>
          <cell r="E6226" t="str">
            <v>KS</v>
          </cell>
          <cell r="F6226">
            <v>661</v>
          </cell>
        </row>
        <row r="6227">
          <cell r="A6227">
            <v>6274570</v>
          </cell>
          <cell r="B6227" t="str">
            <v>Koncový díl...GK-E70130</v>
          </cell>
          <cell r="C6227">
            <v>68</v>
          </cell>
          <cell r="D6227">
            <v>1</v>
          </cell>
          <cell r="E6227" t="str">
            <v>KS</v>
          </cell>
          <cell r="F6227">
            <v>68</v>
          </cell>
        </row>
        <row r="6228">
          <cell r="A6228">
            <v>6274571</v>
          </cell>
          <cell r="B6228" t="str">
            <v>Koncový díl...GK-E70130</v>
          </cell>
          <cell r="C6228">
            <v>68</v>
          </cell>
          <cell r="D6228">
            <v>1</v>
          </cell>
          <cell r="E6228" t="str">
            <v>KS</v>
          </cell>
          <cell r="F6228">
            <v>68</v>
          </cell>
        </row>
        <row r="6229">
          <cell r="A6229">
            <v>6274572</v>
          </cell>
          <cell r="B6229" t="str">
            <v>Koncový díl...GK-E70130</v>
          </cell>
          <cell r="C6229">
            <v>68</v>
          </cell>
          <cell r="D6229">
            <v>1</v>
          </cell>
          <cell r="E6229" t="str">
            <v>KS</v>
          </cell>
          <cell r="F6229">
            <v>68</v>
          </cell>
        </row>
        <row r="6230">
          <cell r="A6230">
            <v>6274576</v>
          </cell>
          <cell r="B6230" t="str">
            <v>Koncový díl...GK-E70130</v>
          </cell>
          <cell r="C6230">
            <v>68</v>
          </cell>
          <cell r="D6230">
            <v>1</v>
          </cell>
          <cell r="E6230" t="str">
            <v>KS</v>
          </cell>
          <cell r="F6230">
            <v>68</v>
          </cell>
        </row>
        <row r="6231">
          <cell r="A6231">
            <v>6274650</v>
          </cell>
          <cell r="B6231" t="str">
            <v>spojka...GK-KUP</v>
          </cell>
          <cell r="C6231">
            <v>25</v>
          </cell>
          <cell r="D6231">
            <v>1</v>
          </cell>
          <cell r="E6231" t="str">
            <v>VPE</v>
          </cell>
          <cell r="F6231">
            <v>25</v>
          </cell>
        </row>
        <row r="6232">
          <cell r="A6232">
            <v>6274700</v>
          </cell>
          <cell r="B6232" t="str">
            <v>Parapetní přístrojový kanál...GK-70170R</v>
          </cell>
          <cell r="C6232">
            <v>286</v>
          </cell>
          <cell r="D6232">
            <v>1</v>
          </cell>
          <cell r="E6232" t="str">
            <v>M</v>
          </cell>
          <cell r="F6232">
            <v>286</v>
          </cell>
        </row>
        <row r="6233">
          <cell r="A6233">
            <v>6274701</v>
          </cell>
          <cell r="B6233" t="str">
            <v>Parapetní přístrojový kanál...GK-70170C</v>
          </cell>
          <cell r="C6233">
            <v>286</v>
          </cell>
          <cell r="D6233">
            <v>1</v>
          </cell>
          <cell r="E6233" t="str">
            <v>M</v>
          </cell>
          <cell r="F6233">
            <v>286</v>
          </cell>
        </row>
        <row r="6234">
          <cell r="A6234">
            <v>6274702</v>
          </cell>
          <cell r="B6234" t="str">
            <v>Parapetní přístrojový kanál...GK-70170L</v>
          </cell>
          <cell r="C6234">
            <v>286</v>
          </cell>
          <cell r="D6234">
            <v>1</v>
          </cell>
          <cell r="E6234" t="str">
            <v>M</v>
          </cell>
          <cell r="F6234">
            <v>286</v>
          </cell>
        </row>
        <row r="6235">
          <cell r="A6235">
            <v>6274706</v>
          </cell>
          <cell r="B6235" t="str">
            <v>Parapetní přístrojový kanál...GK-70170G</v>
          </cell>
          <cell r="C6235">
            <v>286</v>
          </cell>
          <cell r="D6235">
            <v>1</v>
          </cell>
          <cell r="E6235" t="str">
            <v>M</v>
          </cell>
          <cell r="F6235">
            <v>286</v>
          </cell>
        </row>
        <row r="6236">
          <cell r="A6236">
            <v>6274710</v>
          </cell>
          <cell r="B6236" t="str">
            <v>Vnější roh...GK-A70170</v>
          </cell>
          <cell r="C6236">
            <v>611</v>
          </cell>
          <cell r="D6236">
            <v>1</v>
          </cell>
          <cell r="E6236" t="str">
            <v>KS</v>
          </cell>
          <cell r="F6236">
            <v>611</v>
          </cell>
        </row>
        <row r="6237">
          <cell r="A6237">
            <v>6274711</v>
          </cell>
          <cell r="B6237" t="str">
            <v>Vnější roh...GK-A70170</v>
          </cell>
          <cell r="C6237">
            <v>611</v>
          </cell>
          <cell r="D6237">
            <v>1</v>
          </cell>
          <cell r="E6237" t="str">
            <v>KS</v>
          </cell>
          <cell r="F6237">
            <v>611</v>
          </cell>
        </row>
        <row r="6238">
          <cell r="A6238">
            <v>6274712</v>
          </cell>
          <cell r="B6238" t="str">
            <v>Vnější roh...GK-A70170</v>
          </cell>
          <cell r="C6238">
            <v>611</v>
          </cell>
          <cell r="D6238">
            <v>1</v>
          </cell>
          <cell r="E6238" t="str">
            <v>KS</v>
          </cell>
          <cell r="F6238">
            <v>611</v>
          </cell>
        </row>
        <row r="6239">
          <cell r="A6239">
            <v>6274716</v>
          </cell>
          <cell r="B6239" t="str">
            <v>Vnější roh...GK-A70170</v>
          </cell>
          <cell r="C6239">
            <v>611</v>
          </cell>
          <cell r="D6239">
            <v>1</v>
          </cell>
          <cell r="E6239" t="str">
            <v>KS</v>
          </cell>
          <cell r="F6239">
            <v>611</v>
          </cell>
        </row>
        <row r="6240">
          <cell r="A6240">
            <v>6274720</v>
          </cell>
          <cell r="B6240" t="str">
            <v>Plochý roh...GK-F70170</v>
          </cell>
          <cell r="C6240">
            <v>649</v>
          </cell>
          <cell r="D6240">
            <v>1</v>
          </cell>
          <cell r="E6240" t="str">
            <v>KS</v>
          </cell>
          <cell r="F6240">
            <v>649</v>
          </cell>
        </row>
        <row r="6241">
          <cell r="A6241">
            <v>6274721</v>
          </cell>
          <cell r="B6241" t="str">
            <v>Plochý roh...GK-F70170</v>
          </cell>
          <cell r="C6241">
            <v>649</v>
          </cell>
          <cell r="D6241">
            <v>1</v>
          </cell>
          <cell r="E6241" t="str">
            <v>KS</v>
          </cell>
          <cell r="F6241">
            <v>649</v>
          </cell>
        </row>
        <row r="6242">
          <cell r="A6242">
            <v>6274722</v>
          </cell>
          <cell r="B6242" t="str">
            <v>Plochý roh...GK-F70170</v>
          </cell>
          <cell r="C6242">
            <v>649</v>
          </cell>
          <cell r="D6242">
            <v>1</v>
          </cell>
          <cell r="E6242" t="str">
            <v>KS</v>
          </cell>
          <cell r="F6242">
            <v>649</v>
          </cell>
        </row>
        <row r="6243">
          <cell r="A6243">
            <v>6274726</v>
          </cell>
          <cell r="B6243" t="str">
            <v>Plochý roh...GK-F70170</v>
          </cell>
          <cell r="C6243">
            <v>649</v>
          </cell>
          <cell r="D6243">
            <v>1</v>
          </cell>
          <cell r="E6243" t="str">
            <v>KS</v>
          </cell>
          <cell r="F6243">
            <v>649</v>
          </cell>
        </row>
        <row r="6244">
          <cell r="A6244">
            <v>6274740</v>
          </cell>
          <cell r="B6244" t="str">
            <v>Vnitřní roh...GK-I70170</v>
          </cell>
          <cell r="C6244">
            <v>606</v>
          </cell>
          <cell r="D6244">
            <v>1</v>
          </cell>
          <cell r="E6244" t="str">
            <v>KS</v>
          </cell>
          <cell r="F6244">
            <v>606</v>
          </cell>
        </row>
        <row r="6245">
          <cell r="A6245">
            <v>6274741</v>
          </cell>
          <cell r="B6245" t="str">
            <v>Vnitřní roh...GK-I70170</v>
          </cell>
          <cell r="C6245">
            <v>606</v>
          </cell>
          <cell r="D6245">
            <v>1</v>
          </cell>
          <cell r="E6245" t="str">
            <v>KS</v>
          </cell>
          <cell r="F6245">
            <v>606</v>
          </cell>
        </row>
        <row r="6246">
          <cell r="A6246">
            <v>6274742</v>
          </cell>
          <cell r="B6246" t="str">
            <v>Vnitřní roh...GK-I70170</v>
          </cell>
          <cell r="C6246">
            <v>606</v>
          </cell>
          <cell r="D6246">
            <v>1</v>
          </cell>
          <cell r="E6246" t="str">
            <v>KS</v>
          </cell>
          <cell r="F6246">
            <v>606</v>
          </cell>
        </row>
        <row r="6247">
          <cell r="A6247">
            <v>6274746</v>
          </cell>
          <cell r="B6247" t="str">
            <v>Vnitřní roh...GK-I70170</v>
          </cell>
          <cell r="C6247">
            <v>606</v>
          </cell>
          <cell r="D6247">
            <v>1</v>
          </cell>
          <cell r="E6247" t="str">
            <v>KS</v>
          </cell>
          <cell r="F6247">
            <v>606</v>
          </cell>
        </row>
        <row r="6248">
          <cell r="A6248">
            <v>6274760</v>
          </cell>
          <cell r="B6248" t="str">
            <v>T- díl...GK-T70170</v>
          </cell>
          <cell r="C6248">
            <v>691</v>
          </cell>
          <cell r="D6248">
            <v>1</v>
          </cell>
          <cell r="E6248" t="str">
            <v>KS</v>
          </cell>
          <cell r="F6248">
            <v>691</v>
          </cell>
        </row>
        <row r="6249">
          <cell r="A6249">
            <v>6274761</v>
          </cell>
          <cell r="B6249" t="str">
            <v>T- díl...GK-T70170</v>
          </cell>
          <cell r="C6249">
            <v>691</v>
          </cell>
          <cell r="D6249">
            <v>1</v>
          </cell>
          <cell r="E6249" t="str">
            <v>KS</v>
          </cell>
          <cell r="F6249">
            <v>691</v>
          </cell>
        </row>
        <row r="6250">
          <cell r="A6250">
            <v>6274762</v>
          </cell>
          <cell r="B6250" t="str">
            <v>T- díl...GK-T70170</v>
          </cell>
          <cell r="C6250">
            <v>691</v>
          </cell>
          <cell r="D6250">
            <v>1</v>
          </cell>
          <cell r="E6250" t="str">
            <v>KS</v>
          </cell>
          <cell r="F6250">
            <v>691</v>
          </cell>
        </row>
        <row r="6251">
          <cell r="A6251">
            <v>6274766</v>
          </cell>
          <cell r="B6251" t="str">
            <v>T- díl...GK-T70170</v>
          </cell>
          <cell r="C6251">
            <v>691</v>
          </cell>
          <cell r="D6251">
            <v>1</v>
          </cell>
          <cell r="E6251" t="str">
            <v>KS</v>
          </cell>
          <cell r="F6251">
            <v>691</v>
          </cell>
        </row>
        <row r="6252">
          <cell r="A6252">
            <v>6274770</v>
          </cell>
          <cell r="B6252" t="str">
            <v>Koncový díl...GK-E70170</v>
          </cell>
          <cell r="C6252">
            <v>73</v>
          </cell>
          <cell r="D6252">
            <v>1</v>
          </cell>
          <cell r="E6252" t="str">
            <v>KS</v>
          </cell>
          <cell r="F6252">
            <v>73</v>
          </cell>
        </row>
        <row r="6253">
          <cell r="A6253">
            <v>6274771</v>
          </cell>
          <cell r="B6253" t="str">
            <v>Koncový díl...GK-E70170</v>
          </cell>
          <cell r="C6253">
            <v>73</v>
          </cell>
          <cell r="D6253">
            <v>1</v>
          </cell>
          <cell r="E6253" t="str">
            <v>KS</v>
          </cell>
          <cell r="F6253">
            <v>73</v>
          </cell>
        </row>
        <row r="6254">
          <cell r="A6254">
            <v>6274772</v>
          </cell>
          <cell r="B6254" t="str">
            <v>Koncový díl...GK-E70170</v>
          </cell>
          <cell r="C6254">
            <v>73</v>
          </cell>
          <cell r="D6254">
            <v>1</v>
          </cell>
          <cell r="E6254" t="str">
            <v>KS</v>
          </cell>
          <cell r="F6254">
            <v>73</v>
          </cell>
        </row>
        <row r="6255">
          <cell r="A6255">
            <v>6274776</v>
          </cell>
          <cell r="B6255" t="str">
            <v>Koncový díl...GK-E70170</v>
          </cell>
          <cell r="C6255">
            <v>73</v>
          </cell>
          <cell r="D6255">
            <v>1</v>
          </cell>
          <cell r="E6255" t="str">
            <v>KS</v>
          </cell>
          <cell r="F6255">
            <v>73</v>
          </cell>
        </row>
        <row r="6256">
          <cell r="A6256">
            <v>6274790</v>
          </cell>
          <cell r="B6256" t="str">
            <v>Kryt vnějšího rohu...GK-OTGARW</v>
          </cell>
          <cell r="C6256">
            <v>246</v>
          </cell>
          <cell r="D6256">
            <v>1</v>
          </cell>
          <cell r="E6256" t="str">
            <v>KS</v>
          </cell>
          <cell r="F6256">
            <v>246</v>
          </cell>
        </row>
        <row r="6257">
          <cell r="A6257">
            <v>6274791</v>
          </cell>
          <cell r="B6257" t="str">
            <v>Kryt vnějšího rohu...GK-OTGACW</v>
          </cell>
          <cell r="C6257">
            <v>246</v>
          </cell>
          <cell r="D6257">
            <v>1</v>
          </cell>
          <cell r="E6257" t="str">
            <v>KS</v>
          </cell>
          <cell r="F6257">
            <v>246</v>
          </cell>
        </row>
        <row r="6258">
          <cell r="A6258">
            <v>6274792</v>
          </cell>
          <cell r="B6258" t="str">
            <v>Kryt vnějšího rohu...GK-OTGALG</v>
          </cell>
          <cell r="C6258">
            <v>246</v>
          </cell>
          <cell r="D6258">
            <v>1</v>
          </cell>
          <cell r="E6258" t="str">
            <v>KS</v>
          </cell>
          <cell r="F6258">
            <v>246</v>
          </cell>
        </row>
        <row r="6259">
          <cell r="A6259">
            <v>6274796</v>
          </cell>
          <cell r="B6259" t="str">
            <v>Kryt vnějšího rohu...GK-OTGAGR</v>
          </cell>
          <cell r="C6259">
            <v>246</v>
          </cell>
          <cell r="D6259">
            <v>1</v>
          </cell>
          <cell r="E6259" t="str">
            <v>KS</v>
          </cell>
          <cell r="F6259">
            <v>246</v>
          </cell>
        </row>
        <row r="6260">
          <cell r="A6260">
            <v>6274810</v>
          </cell>
          <cell r="B6260" t="str">
            <v>Nástěnný krycí rámeček...G-KWAO701</v>
          </cell>
          <cell r="C6260">
            <v>153</v>
          </cell>
          <cell r="D6260">
            <v>1</v>
          </cell>
          <cell r="E6260" t="str">
            <v>KS</v>
          </cell>
          <cell r="F6260">
            <v>153</v>
          </cell>
        </row>
        <row r="6261">
          <cell r="A6261">
            <v>6274811</v>
          </cell>
          <cell r="B6261" t="str">
            <v>...G-KWAO701</v>
          </cell>
          <cell r="C6261">
            <v>153</v>
          </cell>
          <cell r="D6261">
            <v>1</v>
          </cell>
          <cell r="E6261" t="str">
            <v>KS</v>
          </cell>
          <cell r="F6261">
            <v>153</v>
          </cell>
        </row>
        <row r="6262">
          <cell r="A6262">
            <v>6274812</v>
          </cell>
          <cell r="B6262" t="str">
            <v>...G-KWAO701</v>
          </cell>
          <cell r="C6262">
            <v>153</v>
          </cell>
          <cell r="D6262">
            <v>1</v>
          </cell>
          <cell r="E6262" t="str">
            <v>KS</v>
          </cell>
          <cell r="F6262">
            <v>153</v>
          </cell>
        </row>
        <row r="6263">
          <cell r="A6263">
            <v>6274816</v>
          </cell>
          <cell r="B6263" t="str">
            <v>...G-KWAO701</v>
          </cell>
          <cell r="C6263">
            <v>153</v>
          </cell>
          <cell r="D6263">
            <v>1</v>
          </cell>
          <cell r="E6263" t="str">
            <v>KS</v>
          </cell>
          <cell r="F6263">
            <v>153</v>
          </cell>
        </row>
        <row r="6264">
          <cell r="A6264">
            <v>6274820</v>
          </cell>
          <cell r="B6264" t="str">
            <v>Nástěnný krycí rámeček...G-KWAO701</v>
          </cell>
          <cell r="C6264">
            <v>157</v>
          </cell>
          <cell r="D6264">
            <v>1</v>
          </cell>
          <cell r="E6264" t="str">
            <v>KS</v>
          </cell>
          <cell r="F6264">
            <v>157</v>
          </cell>
        </row>
        <row r="6265">
          <cell r="A6265">
            <v>6274821</v>
          </cell>
          <cell r="B6265" t="str">
            <v>Nástěnný krycí rámeček...G-KWAO701</v>
          </cell>
          <cell r="C6265">
            <v>157</v>
          </cell>
          <cell r="D6265">
            <v>1</v>
          </cell>
          <cell r="E6265" t="str">
            <v>KS</v>
          </cell>
          <cell r="F6265">
            <v>157</v>
          </cell>
        </row>
        <row r="6266">
          <cell r="A6266">
            <v>6274822</v>
          </cell>
          <cell r="B6266" t="str">
            <v>Nástěnný krycí rámeček...G-KWAO701</v>
          </cell>
          <cell r="C6266">
            <v>157</v>
          </cell>
          <cell r="D6266">
            <v>1</v>
          </cell>
          <cell r="E6266" t="str">
            <v>KS</v>
          </cell>
          <cell r="F6266">
            <v>157</v>
          </cell>
        </row>
        <row r="6267">
          <cell r="A6267">
            <v>6274826</v>
          </cell>
          <cell r="B6267" t="str">
            <v>Nástěnný krycí rámeček...G-KWAO701</v>
          </cell>
          <cell r="C6267">
            <v>157</v>
          </cell>
          <cell r="D6267">
            <v>1</v>
          </cell>
          <cell r="E6267" t="str">
            <v>KS</v>
          </cell>
          <cell r="F6267">
            <v>157</v>
          </cell>
        </row>
        <row r="6268">
          <cell r="A6268">
            <v>6274830</v>
          </cell>
          <cell r="B6268" t="str">
            <v>Nástěnný krycí rámeček,otevřený...G-KWAO701</v>
          </cell>
          <cell r="C6268">
            <v>161</v>
          </cell>
          <cell r="D6268">
            <v>1</v>
          </cell>
          <cell r="E6268" t="str">
            <v>KS</v>
          </cell>
          <cell r="F6268">
            <v>161</v>
          </cell>
        </row>
        <row r="6269">
          <cell r="A6269">
            <v>6274831</v>
          </cell>
          <cell r="B6269" t="str">
            <v>...G-KWAO701</v>
          </cell>
          <cell r="C6269">
            <v>161</v>
          </cell>
          <cell r="D6269">
            <v>1</v>
          </cell>
          <cell r="E6269" t="str">
            <v>KS</v>
          </cell>
          <cell r="F6269">
            <v>161</v>
          </cell>
        </row>
        <row r="6270">
          <cell r="A6270">
            <v>6274832</v>
          </cell>
          <cell r="B6270" t="str">
            <v>...G-KWAO701</v>
          </cell>
          <cell r="C6270">
            <v>161</v>
          </cell>
          <cell r="D6270">
            <v>1</v>
          </cell>
          <cell r="E6270" t="str">
            <v>KS</v>
          </cell>
          <cell r="F6270">
            <v>161</v>
          </cell>
        </row>
        <row r="6271">
          <cell r="A6271">
            <v>6274836</v>
          </cell>
          <cell r="B6271" t="str">
            <v>...G-KWAO701</v>
          </cell>
          <cell r="C6271">
            <v>161</v>
          </cell>
          <cell r="D6271">
            <v>1</v>
          </cell>
          <cell r="E6271" t="str">
            <v>KS</v>
          </cell>
          <cell r="F6271">
            <v>161</v>
          </cell>
        </row>
        <row r="6272">
          <cell r="A6272">
            <v>6274840</v>
          </cell>
          <cell r="B6272" t="str">
            <v>Kryt průchodu zdí...G-KWAO702</v>
          </cell>
          <cell r="C6272">
            <v>170</v>
          </cell>
          <cell r="D6272">
            <v>1</v>
          </cell>
          <cell r="E6272" t="str">
            <v>KS</v>
          </cell>
          <cell r="F6272">
            <v>170</v>
          </cell>
        </row>
        <row r="6273">
          <cell r="A6273">
            <v>6274841</v>
          </cell>
          <cell r="B6273" t="str">
            <v>...G-KWAO702</v>
          </cell>
          <cell r="C6273">
            <v>170</v>
          </cell>
          <cell r="D6273">
            <v>1</v>
          </cell>
          <cell r="E6273" t="str">
            <v>KS</v>
          </cell>
          <cell r="F6273">
            <v>170</v>
          </cell>
        </row>
        <row r="6274">
          <cell r="A6274">
            <v>6274842</v>
          </cell>
          <cell r="B6274" t="str">
            <v>...G-KWAO702</v>
          </cell>
          <cell r="C6274">
            <v>170</v>
          </cell>
          <cell r="D6274">
            <v>1</v>
          </cell>
          <cell r="E6274" t="str">
            <v>KS</v>
          </cell>
          <cell r="F6274">
            <v>170</v>
          </cell>
        </row>
        <row r="6275">
          <cell r="A6275">
            <v>6274846</v>
          </cell>
          <cell r="B6275" t="str">
            <v>...G-KWAO702</v>
          </cell>
          <cell r="C6275">
            <v>170</v>
          </cell>
          <cell r="D6275">
            <v>1</v>
          </cell>
          <cell r="E6275" t="str">
            <v>KS</v>
          </cell>
          <cell r="F6275">
            <v>170</v>
          </cell>
        </row>
        <row r="6276">
          <cell r="A6276">
            <v>6274850</v>
          </cell>
          <cell r="B6276" t="str">
            <v>...G-KWAG701</v>
          </cell>
          <cell r="C6276">
            <v>215</v>
          </cell>
          <cell r="D6276">
            <v>1</v>
          </cell>
          <cell r="E6276" t="str">
            <v>KS</v>
          </cell>
          <cell r="F6276">
            <v>215</v>
          </cell>
        </row>
        <row r="6277">
          <cell r="A6277">
            <v>6274851</v>
          </cell>
          <cell r="B6277" t="str">
            <v>...G-KWAG701</v>
          </cell>
          <cell r="C6277">
            <v>215</v>
          </cell>
          <cell r="D6277">
            <v>1</v>
          </cell>
          <cell r="E6277" t="str">
            <v>KS</v>
          </cell>
          <cell r="F6277">
            <v>215</v>
          </cell>
        </row>
        <row r="6278">
          <cell r="A6278">
            <v>6274852</v>
          </cell>
          <cell r="B6278" t="str">
            <v>...G-KWAG701</v>
          </cell>
          <cell r="C6278">
            <v>215</v>
          </cell>
          <cell r="D6278">
            <v>1</v>
          </cell>
          <cell r="E6278" t="str">
            <v>KS</v>
          </cell>
          <cell r="F6278">
            <v>215</v>
          </cell>
        </row>
        <row r="6279">
          <cell r="A6279">
            <v>6274856</v>
          </cell>
          <cell r="B6279" t="str">
            <v>...G-KWAG701</v>
          </cell>
          <cell r="C6279">
            <v>215</v>
          </cell>
          <cell r="D6279">
            <v>1</v>
          </cell>
          <cell r="E6279" t="str">
            <v>KS</v>
          </cell>
          <cell r="F6279">
            <v>215</v>
          </cell>
        </row>
        <row r="6280">
          <cell r="A6280">
            <v>6274860</v>
          </cell>
          <cell r="B6280" t="str">
            <v>...G-KWAG701</v>
          </cell>
          <cell r="C6280">
            <v>220</v>
          </cell>
          <cell r="D6280">
            <v>1</v>
          </cell>
          <cell r="E6280" t="str">
            <v>KS</v>
          </cell>
          <cell r="F6280">
            <v>220</v>
          </cell>
        </row>
        <row r="6281">
          <cell r="A6281">
            <v>6274861</v>
          </cell>
          <cell r="B6281" t="str">
            <v>...G-KWAG701</v>
          </cell>
          <cell r="C6281">
            <v>220</v>
          </cell>
          <cell r="D6281">
            <v>1</v>
          </cell>
          <cell r="E6281" t="str">
            <v>KS</v>
          </cell>
          <cell r="F6281">
            <v>220</v>
          </cell>
        </row>
        <row r="6282">
          <cell r="A6282">
            <v>6274862</v>
          </cell>
          <cell r="B6282" t="str">
            <v>...G-KWAG701</v>
          </cell>
          <cell r="C6282">
            <v>220</v>
          </cell>
          <cell r="D6282">
            <v>1</v>
          </cell>
          <cell r="E6282" t="str">
            <v>KS</v>
          </cell>
          <cell r="F6282">
            <v>220</v>
          </cell>
        </row>
        <row r="6283">
          <cell r="A6283">
            <v>6274866</v>
          </cell>
          <cell r="B6283" t="str">
            <v>...G-KWAG701</v>
          </cell>
          <cell r="C6283">
            <v>220</v>
          </cell>
          <cell r="D6283">
            <v>1</v>
          </cell>
          <cell r="E6283" t="str">
            <v>KS</v>
          </cell>
          <cell r="F6283">
            <v>220</v>
          </cell>
        </row>
        <row r="6284">
          <cell r="A6284">
            <v>6274870</v>
          </cell>
          <cell r="B6284" t="str">
            <v>...G-KWAG701</v>
          </cell>
          <cell r="C6284">
            <v>226</v>
          </cell>
          <cell r="D6284">
            <v>1</v>
          </cell>
          <cell r="E6284" t="str">
            <v>KS</v>
          </cell>
          <cell r="F6284">
            <v>226</v>
          </cell>
        </row>
        <row r="6285">
          <cell r="A6285">
            <v>6274871</v>
          </cell>
          <cell r="B6285" t="str">
            <v>...G-KWAG701</v>
          </cell>
          <cell r="C6285">
            <v>226</v>
          </cell>
          <cell r="D6285">
            <v>1</v>
          </cell>
          <cell r="E6285" t="str">
            <v>KS</v>
          </cell>
          <cell r="F6285">
            <v>226</v>
          </cell>
        </row>
        <row r="6286">
          <cell r="A6286">
            <v>6274872</v>
          </cell>
          <cell r="B6286" t="str">
            <v>...G-KWAG701</v>
          </cell>
          <cell r="C6286">
            <v>226</v>
          </cell>
          <cell r="D6286">
            <v>1</v>
          </cell>
          <cell r="E6286" t="str">
            <v>KS</v>
          </cell>
          <cell r="F6286">
            <v>226</v>
          </cell>
        </row>
        <row r="6287">
          <cell r="A6287">
            <v>6274876</v>
          </cell>
          <cell r="B6287" t="str">
            <v>...G-KWAG701</v>
          </cell>
          <cell r="C6287">
            <v>226</v>
          </cell>
          <cell r="D6287">
            <v>1</v>
          </cell>
          <cell r="E6287" t="str">
            <v>KS</v>
          </cell>
          <cell r="F6287">
            <v>226</v>
          </cell>
        </row>
        <row r="6288">
          <cell r="A6288">
            <v>6274880</v>
          </cell>
          <cell r="B6288" t="str">
            <v>Kryt průchodu zdí...G-KWAG702</v>
          </cell>
          <cell r="C6288">
            <v>237</v>
          </cell>
          <cell r="D6288">
            <v>1</v>
          </cell>
          <cell r="E6288" t="str">
            <v>KS</v>
          </cell>
          <cell r="F6288">
            <v>237</v>
          </cell>
        </row>
        <row r="6289">
          <cell r="A6289">
            <v>6274881</v>
          </cell>
          <cell r="B6289" t="str">
            <v>...G-KWAG702</v>
          </cell>
          <cell r="C6289">
            <v>237</v>
          </cell>
          <cell r="D6289">
            <v>1</v>
          </cell>
          <cell r="E6289" t="str">
            <v>KS</v>
          </cell>
          <cell r="F6289">
            <v>237</v>
          </cell>
        </row>
        <row r="6290">
          <cell r="A6290">
            <v>6274882</v>
          </cell>
          <cell r="B6290" t="str">
            <v>...G-KWAG702</v>
          </cell>
          <cell r="C6290">
            <v>237</v>
          </cell>
          <cell r="D6290">
            <v>1</v>
          </cell>
          <cell r="E6290" t="str">
            <v>KS</v>
          </cell>
          <cell r="F6290">
            <v>237</v>
          </cell>
        </row>
        <row r="6291">
          <cell r="A6291">
            <v>6274886</v>
          </cell>
          <cell r="B6291" t="str">
            <v>...G-KWAG702</v>
          </cell>
          <cell r="C6291">
            <v>237</v>
          </cell>
          <cell r="D6291">
            <v>1</v>
          </cell>
          <cell r="E6291" t="str">
            <v>KS</v>
          </cell>
          <cell r="F6291">
            <v>237</v>
          </cell>
        </row>
        <row r="6292">
          <cell r="A6292">
            <v>6274900</v>
          </cell>
          <cell r="B6292" t="str">
            <v>Přepážka PVC...GK-TW70</v>
          </cell>
          <cell r="C6292">
            <v>29</v>
          </cell>
          <cell r="D6292">
            <v>1</v>
          </cell>
          <cell r="E6292" t="str">
            <v>M</v>
          </cell>
          <cell r="F6292">
            <v>29</v>
          </cell>
        </row>
        <row r="6293">
          <cell r="A6293">
            <v>6274910</v>
          </cell>
          <cell r="B6293" t="str">
            <v>Nástěnný krycí rámeček...G-KWAO901</v>
          </cell>
          <cell r="C6293">
            <v>158</v>
          </cell>
          <cell r="D6293">
            <v>1</v>
          </cell>
          <cell r="E6293" t="str">
            <v>KS</v>
          </cell>
          <cell r="F6293">
            <v>158</v>
          </cell>
        </row>
        <row r="6294">
          <cell r="A6294">
            <v>6274911</v>
          </cell>
          <cell r="B6294" t="str">
            <v>Nástěnný krycí rámeček...G-KWAO901</v>
          </cell>
          <cell r="C6294">
            <v>158</v>
          </cell>
          <cell r="D6294">
            <v>1</v>
          </cell>
          <cell r="E6294" t="str">
            <v>KS</v>
          </cell>
          <cell r="F6294">
            <v>158</v>
          </cell>
        </row>
        <row r="6295">
          <cell r="A6295">
            <v>6274912</v>
          </cell>
          <cell r="B6295" t="str">
            <v>Nástěnný krycí rámeček...G-KWAO901</v>
          </cell>
          <cell r="C6295">
            <v>158</v>
          </cell>
          <cell r="D6295">
            <v>1</v>
          </cell>
          <cell r="E6295" t="str">
            <v>KS</v>
          </cell>
          <cell r="F6295">
            <v>158</v>
          </cell>
        </row>
        <row r="6296">
          <cell r="A6296">
            <v>6274916</v>
          </cell>
          <cell r="B6296" t="str">
            <v>Nástěnný krycí rámeček...G-KWAO901</v>
          </cell>
          <cell r="C6296">
            <v>158</v>
          </cell>
          <cell r="D6296">
            <v>1</v>
          </cell>
          <cell r="E6296" t="str">
            <v>KS</v>
          </cell>
          <cell r="F6296">
            <v>158</v>
          </cell>
        </row>
        <row r="6297">
          <cell r="A6297">
            <v>6274920</v>
          </cell>
          <cell r="B6297" t="str">
            <v>Nástěnný krycí rámeček...G-KWAO901</v>
          </cell>
          <cell r="C6297">
            <v>161</v>
          </cell>
          <cell r="D6297">
            <v>1</v>
          </cell>
          <cell r="E6297" t="str">
            <v>KS</v>
          </cell>
          <cell r="F6297">
            <v>161</v>
          </cell>
        </row>
        <row r="6298">
          <cell r="A6298">
            <v>6274921</v>
          </cell>
          <cell r="B6298" t="str">
            <v>Nástěnný krycí rámeček...G-KWAO901</v>
          </cell>
          <cell r="C6298">
            <v>161</v>
          </cell>
          <cell r="D6298">
            <v>1</v>
          </cell>
          <cell r="E6298" t="str">
            <v>KS</v>
          </cell>
          <cell r="F6298">
            <v>161</v>
          </cell>
        </row>
        <row r="6299">
          <cell r="A6299">
            <v>6274922</v>
          </cell>
          <cell r="B6299" t="str">
            <v>Nástěnný krycí rámeček...G-KWAO901</v>
          </cell>
          <cell r="C6299">
            <v>161</v>
          </cell>
          <cell r="D6299">
            <v>1</v>
          </cell>
          <cell r="E6299" t="str">
            <v>KS</v>
          </cell>
          <cell r="F6299">
            <v>161</v>
          </cell>
        </row>
        <row r="6300">
          <cell r="A6300">
            <v>6274926</v>
          </cell>
          <cell r="B6300" t="str">
            <v>Nástěnný krycí rámeček...G-KWAO901</v>
          </cell>
          <cell r="C6300">
            <v>161</v>
          </cell>
          <cell r="D6300">
            <v>1</v>
          </cell>
          <cell r="E6300" t="str">
            <v>KS</v>
          </cell>
          <cell r="F6300">
            <v>161</v>
          </cell>
        </row>
        <row r="6301">
          <cell r="A6301">
            <v>6274930</v>
          </cell>
          <cell r="B6301" t="str">
            <v>...G-KWAO901</v>
          </cell>
          <cell r="C6301">
            <v>171</v>
          </cell>
          <cell r="D6301">
            <v>1</v>
          </cell>
          <cell r="E6301" t="str">
            <v>KS</v>
          </cell>
          <cell r="F6301">
            <v>171</v>
          </cell>
        </row>
        <row r="6302">
          <cell r="A6302">
            <v>6274931</v>
          </cell>
          <cell r="B6302" t="str">
            <v>...G-KWAO901</v>
          </cell>
          <cell r="C6302">
            <v>171</v>
          </cell>
          <cell r="D6302">
            <v>1</v>
          </cell>
          <cell r="E6302" t="str">
            <v>KS</v>
          </cell>
          <cell r="F6302">
            <v>171</v>
          </cell>
        </row>
        <row r="6303">
          <cell r="A6303">
            <v>6274932</v>
          </cell>
          <cell r="B6303" t="str">
            <v>...G-KWAO901</v>
          </cell>
          <cell r="C6303">
            <v>171</v>
          </cell>
          <cell r="D6303">
            <v>1</v>
          </cell>
          <cell r="E6303" t="str">
            <v>KS</v>
          </cell>
          <cell r="F6303">
            <v>171</v>
          </cell>
        </row>
        <row r="6304">
          <cell r="A6304">
            <v>6274936</v>
          </cell>
          <cell r="B6304" t="str">
            <v>...G-KWAO901</v>
          </cell>
          <cell r="C6304">
            <v>171</v>
          </cell>
          <cell r="D6304">
            <v>1</v>
          </cell>
          <cell r="E6304" t="str">
            <v>KS</v>
          </cell>
          <cell r="F6304">
            <v>171</v>
          </cell>
        </row>
        <row r="6305">
          <cell r="A6305">
            <v>6274940</v>
          </cell>
          <cell r="B6305" t="str">
            <v>Kryt průchodu zdí...G-KWAO902</v>
          </cell>
          <cell r="C6305">
            <v>186</v>
          </cell>
          <cell r="D6305">
            <v>1</v>
          </cell>
          <cell r="E6305" t="str">
            <v>KS</v>
          </cell>
          <cell r="F6305">
            <v>186</v>
          </cell>
        </row>
        <row r="6306">
          <cell r="A6306">
            <v>6274941</v>
          </cell>
          <cell r="B6306" t="str">
            <v>...G-KWAO902</v>
          </cell>
          <cell r="C6306">
            <v>186</v>
          </cell>
          <cell r="D6306">
            <v>1</v>
          </cell>
          <cell r="E6306" t="str">
            <v>KS</v>
          </cell>
          <cell r="F6306">
            <v>186</v>
          </cell>
        </row>
        <row r="6307">
          <cell r="A6307">
            <v>6274942</v>
          </cell>
          <cell r="B6307" t="str">
            <v>...G-KWAO902</v>
          </cell>
          <cell r="C6307">
            <v>186</v>
          </cell>
          <cell r="D6307">
            <v>1</v>
          </cell>
          <cell r="E6307" t="str">
            <v>KS</v>
          </cell>
          <cell r="F6307">
            <v>186</v>
          </cell>
        </row>
        <row r="6308">
          <cell r="A6308">
            <v>6274946</v>
          </cell>
          <cell r="B6308" t="str">
            <v>...G-KWAO902</v>
          </cell>
          <cell r="C6308">
            <v>186</v>
          </cell>
          <cell r="D6308">
            <v>1</v>
          </cell>
          <cell r="E6308" t="str">
            <v>KS</v>
          </cell>
          <cell r="F6308">
            <v>186</v>
          </cell>
        </row>
        <row r="6309">
          <cell r="A6309">
            <v>6274950</v>
          </cell>
          <cell r="B6309" t="str">
            <v>...G-KWAG901</v>
          </cell>
          <cell r="C6309">
            <v>221</v>
          </cell>
          <cell r="D6309">
            <v>1</v>
          </cell>
          <cell r="E6309" t="str">
            <v>KS</v>
          </cell>
          <cell r="F6309">
            <v>221</v>
          </cell>
        </row>
        <row r="6310">
          <cell r="A6310">
            <v>6274951</v>
          </cell>
          <cell r="B6310" t="str">
            <v>...G-KWAG901</v>
          </cell>
          <cell r="C6310">
            <v>221</v>
          </cell>
          <cell r="D6310">
            <v>1</v>
          </cell>
          <cell r="E6310" t="str">
            <v>KS</v>
          </cell>
          <cell r="F6310">
            <v>221</v>
          </cell>
        </row>
        <row r="6311">
          <cell r="A6311">
            <v>6274952</v>
          </cell>
          <cell r="B6311" t="str">
            <v>...G-KWAG901</v>
          </cell>
          <cell r="C6311">
            <v>220</v>
          </cell>
          <cell r="D6311">
            <v>1</v>
          </cell>
          <cell r="E6311" t="str">
            <v>KS</v>
          </cell>
          <cell r="F6311">
            <v>220</v>
          </cell>
        </row>
        <row r="6312">
          <cell r="A6312">
            <v>6274956</v>
          </cell>
          <cell r="B6312" t="str">
            <v>...G-KWAG901</v>
          </cell>
          <cell r="C6312">
            <v>221</v>
          </cell>
          <cell r="D6312">
            <v>1</v>
          </cell>
          <cell r="E6312" t="str">
            <v>KS</v>
          </cell>
          <cell r="F6312">
            <v>221</v>
          </cell>
        </row>
        <row r="6313">
          <cell r="A6313">
            <v>6274960</v>
          </cell>
          <cell r="B6313" t="str">
            <v>...G-KWAG901</v>
          </cell>
          <cell r="C6313">
            <v>227</v>
          </cell>
          <cell r="D6313">
            <v>1</v>
          </cell>
          <cell r="E6313" t="str">
            <v>KS</v>
          </cell>
          <cell r="F6313">
            <v>227</v>
          </cell>
        </row>
        <row r="6314">
          <cell r="A6314">
            <v>6274961</v>
          </cell>
          <cell r="B6314" t="str">
            <v>...G-KWAG901</v>
          </cell>
          <cell r="C6314">
            <v>227</v>
          </cell>
          <cell r="D6314">
            <v>1</v>
          </cell>
          <cell r="E6314" t="str">
            <v>KS</v>
          </cell>
          <cell r="F6314">
            <v>227</v>
          </cell>
        </row>
        <row r="6315">
          <cell r="A6315">
            <v>6274962</v>
          </cell>
          <cell r="B6315" t="str">
            <v>...G-KWAG901</v>
          </cell>
          <cell r="C6315">
            <v>227</v>
          </cell>
          <cell r="D6315">
            <v>1</v>
          </cell>
          <cell r="E6315" t="str">
            <v>KS</v>
          </cell>
          <cell r="F6315">
            <v>227</v>
          </cell>
        </row>
        <row r="6316">
          <cell r="A6316">
            <v>6274966</v>
          </cell>
          <cell r="B6316" t="str">
            <v>...G-KWAG901</v>
          </cell>
          <cell r="C6316">
            <v>227</v>
          </cell>
          <cell r="D6316">
            <v>1</v>
          </cell>
          <cell r="E6316" t="str">
            <v>KS</v>
          </cell>
          <cell r="F6316">
            <v>227</v>
          </cell>
        </row>
        <row r="6317">
          <cell r="A6317">
            <v>6274970</v>
          </cell>
          <cell r="B6317" t="str">
            <v>...G-KWAG901</v>
          </cell>
          <cell r="C6317">
            <v>240</v>
          </cell>
          <cell r="D6317">
            <v>1</v>
          </cell>
          <cell r="E6317" t="str">
            <v>KS</v>
          </cell>
          <cell r="F6317">
            <v>240</v>
          </cell>
        </row>
        <row r="6318">
          <cell r="A6318">
            <v>6274971</v>
          </cell>
          <cell r="B6318" t="str">
            <v>...G-KWAG901</v>
          </cell>
          <cell r="C6318">
            <v>240</v>
          </cell>
          <cell r="D6318">
            <v>1</v>
          </cell>
          <cell r="E6318" t="str">
            <v>KS</v>
          </cell>
          <cell r="F6318">
            <v>240</v>
          </cell>
        </row>
        <row r="6319">
          <cell r="A6319">
            <v>6274972</v>
          </cell>
          <cell r="B6319" t="str">
            <v>...G-KWAG901</v>
          </cell>
          <cell r="C6319">
            <v>240</v>
          </cell>
          <cell r="D6319">
            <v>1</v>
          </cell>
          <cell r="E6319" t="str">
            <v>KS</v>
          </cell>
          <cell r="F6319">
            <v>240</v>
          </cell>
        </row>
        <row r="6320">
          <cell r="A6320">
            <v>6274976</v>
          </cell>
          <cell r="B6320" t="str">
            <v>...G-KWAG901</v>
          </cell>
          <cell r="C6320">
            <v>240</v>
          </cell>
          <cell r="D6320">
            <v>1</v>
          </cell>
          <cell r="E6320" t="str">
            <v>KS</v>
          </cell>
          <cell r="F6320">
            <v>240</v>
          </cell>
        </row>
        <row r="6321">
          <cell r="A6321">
            <v>6274980</v>
          </cell>
          <cell r="B6321" t="str">
            <v>Kryt průchodu zdí...G-KWAG902</v>
          </cell>
          <cell r="C6321">
            <v>261</v>
          </cell>
          <cell r="D6321">
            <v>1</v>
          </cell>
          <cell r="E6321" t="str">
            <v>KS</v>
          </cell>
          <cell r="F6321">
            <v>261</v>
          </cell>
        </row>
        <row r="6322">
          <cell r="A6322">
            <v>6274981</v>
          </cell>
          <cell r="B6322" t="str">
            <v>...G-KWAG902</v>
          </cell>
          <cell r="C6322">
            <v>261</v>
          </cell>
          <cell r="D6322">
            <v>1</v>
          </cell>
          <cell r="E6322" t="str">
            <v>KS</v>
          </cell>
          <cell r="F6322">
            <v>261</v>
          </cell>
        </row>
        <row r="6323">
          <cell r="A6323">
            <v>6274982</v>
          </cell>
          <cell r="B6323" t="str">
            <v>...G-KWAG902</v>
          </cell>
          <cell r="C6323">
            <v>261</v>
          </cell>
          <cell r="D6323">
            <v>1</v>
          </cell>
          <cell r="E6323" t="str">
            <v>KS</v>
          </cell>
          <cell r="F6323">
            <v>261</v>
          </cell>
        </row>
        <row r="6324">
          <cell r="A6324">
            <v>6274986</v>
          </cell>
          <cell r="B6324" t="str">
            <v>...G-KWAG902</v>
          </cell>
          <cell r="C6324">
            <v>261</v>
          </cell>
          <cell r="D6324">
            <v>1</v>
          </cell>
          <cell r="E6324" t="str">
            <v>KS</v>
          </cell>
          <cell r="F6324">
            <v>261</v>
          </cell>
        </row>
        <row r="6325">
          <cell r="A6325">
            <v>6277000</v>
          </cell>
          <cell r="B6325" t="str">
            <v>...GS-S70110</v>
          </cell>
          <cell r="C6325">
            <v>605</v>
          </cell>
          <cell r="D6325">
            <v>1</v>
          </cell>
          <cell r="E6325" t="str">
            <v>M</v>
          </cell>
          <cell r="F6325">
            <v>605</v>
          </cell>
        </row>
        <row r="6326">
          <cell r="A6326">
            <v>6277001</v>
          </cell>
          <cell r="B6326" t="str">
            <v>...GS-S70110</v>
          </cell>
          <cell r="C6326">
            <v>605</v>
          </cell>
          <cell r="D6326">
            <v>1</v>
          </cell>
          <cell r="E6326" t="str">
            <v>M</v>
          </cell>
          <cell r="F6326">
            <v>605</v>
          </cell>
        </row>
        <row r="6327">
          <cell r="A6327">
            <v>6277002</v>
          </cell>
          <cell r="B6327" t="str">
            <v>...GS-S70110</v>
          </cell>
          <cell r="C6327">
            <v>605</v>
          </cell>
          <cell r="D6327">
            <v>1</v>
          </cell>
          <cell r="E6327" t="str">
            <v>M</v>
          </cell>
          <cell r="F6327">
            <v>605</v>
          </cell>
        </row>
        <row r="6328">
          <cell r="A6328">
            <v>6277003</v>
          </cell>
          <cell r="B6328" t="str">
            <v>...GS-S70110</v>
          </cell>
          <cell r="C6328">
            <v>496</v>
          </cell>
          <cell r="D6328">
            <v>1</v>
          </cell>
          <cell r="E6328" t="str">
            <v>M</v>
          </cell>
          <cell r="F6328">
            <v>496</v>
          </cell>
        </row>
        <row r="6329">
          <cell r="A6329">
            <v>6277004</v>
          </cell>
          <cell r="B6329" t="str">
            <v>...GS-S70110</v>
          </cell>
          <cell r="C6329">
            <v>697</v>
          </cell>
          <cell r="D6329">
            <v>1</v>
          </cell>
          <cell r="E6329" t="str">
            <v>M</v>
          </cell>
          <cell r="F6329">
            <v>697</v>
          </cell>
        </row>
        <row r="6330">
          <cell r="A6330">
            <v>6277010</v>
          </cell>
          <cell r="B6330" t="str">
            <v>...GS-SA7011</v>
          </cell>
          <cell r="C6330">
            <v>1581</v>
          </cell>
          <cell r="D6330">
            <v>1</v>
          </cell>
          <cell r="E6330" t="str">
            <v>KS</v>
          </cell>
          <cell r="F6330">
            <v>1581</v>
          </cell>
        </row>
        <row r="6331">
          <cell r="A6331">
            <v>6277011</v>
          </cell>
          <cell r="B6331" t="str">
            <v>...GS-SA7011</v>
          </cell>
          <cell r="C6331">
            <v>1581</v>
          </cell>
          <cell r="D6331">
            <v>1</v>
          </cell>
          <cell r="E6331" t="str">
            <v>KS</v>
          </cell>
          <cell r="F6331">
            <v>1581</v>
          </cell>
        </row>
        <row r="6332">
          <cell r="A6332">
            <v>6277012</v>
          </cell>
          <cell r="B6332" t="str">
            <v>...GS-SA7011</v>
          </cell>
          <cell r="C6332">
            <v>1581</v>
          </cell>
          <cell r="D6332">
            <v>1</v>
          </cell>
          <cell r="E6332" t="str">
            <v>KS</v>
          </cell>
          <cell r="F6332">
            <v>1581</v>
          </cell>
        </row>
        <row r="6333">
          <cell r="A6333">
            <v>6277013</v>
          </cell>
          <cell r="B6333" t="str">
            <v>...GS-SA7011</v>
          </cell>
          <cell r="C6333">
            <v>1263</v>
          </cell>
          <cell r="D6333">
            <v>1</v>
          </cell>
          <cell r="E6333" t="str">
            <v>KS</v>
          </cell>
          <cell r="F6333">
            <v>1263</v>
          </cell>
        </row>
        <row r="6334">
          <cell r="A6334">
            <v>6277020</v>
          </cell>
          <cell r="B6334" t="str">
            <v>...GS-SFS701</v>
          </cell>
          <cell r="C6334">
            <v>1693</v>
          </cell>
          <cell r="D6334">
            <v>1</v>
          </cell>
          <cell r="E6334" t="str">
            <v>KS</v>
          </cell>
          <cell r="F6334">
            <v>1693</v>
          </cell>
        </row>
        <row r="6335">
          <cell r="A6335">
            <v>6277021</v>
          </cell>
          <cell r="B6335" t="str">
            <v>...GS-SFS701</v>
          </cell>
          <cell r="C6335">
            <v>1693</v>
          </cell>
          <cell r="D6335">
            <v>1</v>
          </cell>
          <cell r="E6335" t="str">
            <v>KS</v>
          </cell>
          <cell r="F6335">
            <v>1693</v>
          </cell>
        </row>
        <row r="6336">
          <cell r="A6336">
            <v>6277022</v>
          </cell>
          <cell r="B6336" t="str">
            <v>...GS-SFS701</v>
          </cell>
          <cell r="C6336">
            <v>1693</v>
          </cell>
          <cell r="D6336">
            <v>1</v>
          </cell>
          <cell r="E6336" t="str">
            <v>KS</v>
          </cell>
          <cell r="F6336">
            <v>1693</v>
          </cell>
        </row>
        <row r="6337">
          <cell r="A6337">
            <v>6277023</v>
          </cell>
          <cell r="B6337" t="str">
            <v>...GS-SFS701</v>
          </cell>
          <cell r="C6337">
            <v>1388</v>
          </cell>
          <cell r="D6337">
            <v>1</v>
          </cell>
          <cell r="E6337" t="str">
            <v>KS</v>
          </cell>
          <cell r="F6337">
            <v>1388</v>
          </cell>
        </row>
        <row r="6338">
          <cell r="A6338">
            <v>6277040</v>
          </cell>
          <cell r="B6338" t="str">
            <v>...GS-SI7011</v>
          </cell>
          <cell r="C6338">
            <v>890</v>
          </cell>
          <cell r="D6338">
            <v>1</v>
          </cell>
          <cell r="E6338" t="str">
            <v>KS</v>
          </cell>
          <cell r="F6338">
            <v>890</v>
          </cell>
        </row>
        <row r="6339">
          <cell r="A6339">
            <v>6277041</v>
          </cell>
          <cell r="B6339" t="str">
            <v>...GS-SI7011</v>
          </cell>
          <cell r="C6339">
            <v>890</v>
          </cell>
          <cell r="D6339">
            <v>1</v>
          </cell>
          <cell r="E6339" t="str">
            <v>KS</v>
          </cell>
          <cell r="F6339">
            <v>890</v>
          </cell>
        </row>
        <row r="6340">
          <cell r="A6340">
            <v>6277042</v>
          </cell>
          <cell r="B6340" t="str">
            <v>...GS-SI7011</v>
          </cell>
          <cell r="C6340">
            <v>890</v>
          </cell>
          <cell r="D6340">
            <v>1</v>
          </cell>
          <cell r="E6340" t="str">
            <v>KS</v>
          </cell>
          <cell r="F6340">
            <v>890</v>
          </cell>
        </row>
        <row r="6341">
          <cell r="A6341">
            <v>6277043</v>
          </cell>
          <cell r="B6341" t="str">
            <v>...GS-SI7011</v>
          </cell>
          <cell r="C6341">
            <v>744</v>
          </cell>
          <cell r="D6341">
            <v>1</v>
          </cell>
          <cell r="E6341" t="str">
            <v>KS</v>
          </cell>
          <cell r="F6341">
            <v>744</v>
          </cell>
        </row>
        <row r="6342">
          <cell r="A6342">
            <v>6277060</v>
          </cell>
          <cell r="B6342" t="str">
            <v>...GS-ST7011</v>
          </cell>
          <cell r="C6342">
            <v>1473</v>
          </cell>
          <cell r="D6342">
            <v>1</v>
          </cell>
          <cell r="E6342" t="str">
            <v>KS</v>
          </cell>
          <cell r="F6342">
            <v>1473</v>
          </cell>
        </row>
        <row r="6343">
          <cell r="A6343">
            <v>6277061</v>
          </cell>
          <cell r="B6343" t="str">
            <v>...GS-ST7011</v>
          </cell>
          <cell r="C6343">
            <v>1473</v>
          </cell>
          <cell r="D6343">
            <v>1</v>
          </cell>
          <cell r="E6343" t="str">
            <v>KS</v>
          </cell>
          <cell r="F6343">
            <v>1473</v>
          </cell>
        </row>
        <row r="6344">
          <cell r="A6344">
            <v>6277062</v>
          </cell>
          <cell r="B6344" t="str">
            <v>...GS-ST7011</v>
          </cell>
          <cell r="C6344">
            <v>1473</v>
          </cell>
          <cell r="D6344">
            <v>1</v>
          </cell>
          <cell r="E6344" t="str">
            <v>KS</v>
          </cell>
          <cell r="F6344">
            <v>1473</v>
          </cell>
        </row>
        <row r="6345">
          <cell r="A6345">
            <v>6277063</v>
          </cell>
          <cell r="B6345" t="str">
            <v>...GS-ST7011</v>
          </cell>
          <cell r="C6345">
            <v>1195</v>
          </cell>
          <cell r="D6345">
            <v>1</v>
          </cell>
          <cell r="E6345" t="str">
            <v>KS</v>
          </cell>
          <cell r="F6345">
            <v>1195</v>
          </cell>
        </row>
        <row r="6346">
          <cell r="A6346">
            <v>6277070</v>
          </cell>
          <cell r="B6346" t="str">
            <v>...GS-E70110</v>
          </cell>
          <cell r="C6346">
            <v>554</v>
          </cell>
          <cell r="D6346">
            <v>1</v>
          </cell>
          <cell r="E6346" t="str">
            <v>KS</v>
          </cell>
          <cell r="F6346">
            <v>554</v>
          </cell>
        </row>
        <row r="6347">
          <cell r="A6347">
            <v>6277071</v>
          </cell>
          <cell r="B6347" t="str">
            <v>...GS-E70110</v>
          </cell>
          <cell r="C6347">
            <v>554</v>
          </cell>
          <cell r="D6347">
            <v>1</v>
          </cell>
          <cell r="E6347" t="str">
            <v>KS</v>
          </cell>
          <cell r="F6347">
            <v>554</v>
          </cell>
        </row>
        <row r="6348">
          <cell r="A6348">
            <v>6277072</v>
          </cell>
          <cell r="B6348" t="str">
            <v>...GS-E70110</v>
          </cell>
          <cell r="C6348">
            <v>554</v>
          </cell>
          <cell r="D6348">
            <v>1</v>
          </cell>
          <cell r="E6348" t="str">
            <v>KS</v>
          </cell>
          <cell r="F6348">
            <v>554</v>
          </cell>
        </row>
        <row r="6349">
          <cell r="A6349">
            <v>6277073</v>
          </cell>
          <cell r="B6349" t="str">
            <v>...GS-E70110</v>
          </cell>
          <cell r="C6349">
            <v>470</v>
          </cell>
          <cell r="D6349">
            <v>1</v>
          </cell>
          <cell r="E6349" t="str">
            <v>KS</v>
          </cell>
          <cell r="F6349">
            <v>470</v>
          </cell>
        </row>
        <row r="6350">
          <cell r="A6350">
            <v>6277090</v>
          </cell>
          <cell r="B6350" t="str">
            <v>Přepážka 70 mm...GS-TW70</v>
          </cell>
          <cell r="C6350">
            <v>109</v>
          </cell>
          <cell r="D6350">
            <v>1</v>
          </cell>
          <cell r="E6350" t="str">
            <v>M</v>
          </cell>
          <cell r="F6350">
            <v>109</v>
          </cell>
        </row>
        <row r="6351">
          <cell r="A6351">
            <v>6277095</v>
          </cell>
          <cell r="B6351" t="str">
            <v>Přepážka 90 mm...GS-TW90</v>
          </cell>
          <cell r="C6351">
            <v>141</v>
          </cell>
          <cell r="D6351">
            <v>1</v>
          </cell>
          <cell r="E6351" t="str">
            <v>M</v>
          </cell>
          <cell r="F6351">
            <v>141</v>
          </cell>
        </row>
        <row r="6352">
          <cell r="A6352">
            <v>6277100</v>
          </cell>
          <cell r="B6352" t="str">
            <v>...GS-S90110</v>
          </cell>
          <cell r="C6352">
            <v>782</v>
          </cell>
          <cell r="D6352">
            <v>1</v>
          </cell>
          <cell r="E6352" t="str">
            <v>M</v>
          </cell>
          <cell r="F6352">
            <v>782</v>
          </cell>
        </row>
        <row r="6353">
          <cell r="A6353">
            <v>6277101</v>
          </cell>
          <cell r="B6353" t="str">
            <v>...GS-S90110</v>
          </cell>
          <cell r="C6353">
            <v>782</v>
          </cell>
          <cell r="D6353">
            <v>1</v>
          </cell>
          <cell r="E6353" t="str">
            <v>M</v>
          </cell>
          <cell r="F6353">
            <v>782</v>
          </cell>
        </row>
        <row r="6354">
          <cell r="A6354">
            <v>6277102</v>
          </cell>
          <cell r="B6354" t="str">
            <v>...GS-S90110</v>
          </cell>
          <cell r="C6354">
            <v>782</v>
          </cell>
          <cell r="D6354">
            <v>1</v>
          </cell>
          <cell r="E6354" t="str">
            <v>M</v>
          </cell>
          <cell r="F6354">
            <v>782</v>
          </cell>
        </row>
        <row r="6355">
          <cell r="A6355">
            <v>6277103</v>
          </cell>
          <cell r="B6355" t="str">
            <v>...GS-S90110</v>
          </cell>
          <cell r="C6355">
            <v>614</v>
          </cell>
          <cell r="D6355">
            <v>1</v>
          </cell>
          <cell r="E6355" t="str">
            <v>M</v>
          </cell>
          <cell r="F6355">
            <v>614</v>
          </cell>
        </row>
        <row r="6356">
          <cell r="A6356">
            <v>6277104</v>
          </cell>
          <cell r="B6356" t="str">
            <v>...GS-S90110</v>
          </cell>
          <cell r="C6356">
            <v>899</v>
          </cell>
          <cell r="D6356">
            <v>1</v>
          </cell>
          <cell r="E6356" t="str">
            <v>M</v>
          </cell>
          <cell r="F6356">
            <v>899</v>
          </cell>
        </row>
        <row r="6357">
          <cell r="A6357">
            <v>6277110</v>
          </cell>
          <cell r="B6357" t="str">
            <v>...GS-SA9011</v>
          </cell>
          <cell r="C6357">
            <v>1941</v>
          </cell>
          <cell r="D6357">
            <v>1</v>
          </cell>
          <cell r="E6357" t="str">
            <v>KS</v>
          </cell>
          <cell r="F6357">
            <v>1941</v>
          </cell>
        </row>
        <row r="6358">
          <cell r="A6358">
            <v>6277111</v>
          </cell>
          <cell r="B6358" t="str">
            <v>...GS-SA9011</v>
          </cell>
          <cell r="C6358">
            <v>1941</v>
          </cell>
          <cell r="D6358">
            <v>1</v>
          </cell>
          <cell r="E6358" t="str">
            <v>KS</v>
          </cell>
          <cell r="F6358">
            <v>1941</v>
          </cell>
        </row>
        <row r="6359">
          <cell r="A6359">
            <v>6277112</v>
          </cell>
          <cell r="B6359" t="str">
            <v>...GS-SA9011</v>
          </cell>
          <cell r="C6359">
            <v>1941</v>
          </cell>
          <cell r="D6359">
            <v>1</v>
          </cell>
          <cell r="E6359" t="str">
            <v>KS</v>
          </cell>
          <cell r="F6359">
            <v>1941</v>
          </cell>
        </row>
        <row r="6360">
          <cell r="A6360">
            <v>6277113</v>
          </cell>
          <cell r="B6360" t="str">
            <v>...GS-SA9011</v>
          </cell>
          <cell r="C6360">
            <v>1588</v>
          </cell>
          <cell r="D6360">
            <v>1</v>
          </cell>
          <cell r="E6360" t="str">
            <v>KS</v>
          </cell>
          <cell r="F6360">
            <v>1588</v>
          </cell>
        </row>
        <row r="6361">
          <cell r="A6361">
            <v>6277120</v>
          </cell>
          <cell r="B6361" t="str">
            <v>...GS-SFS901</v>
          </cell>
          <cell r="C6361">
            <v>2223</v>
          </cell>
          <cell r="D6361">
            <v>1</v>
          </cell>
          <cell r="E6361" t="str">
            <v>KS</v>
          </cell>
          <cell r="F6361">
            <v>2223</v>
          </cell>
        </row>
        <row r="6362">
          <cell r="A6362">
            <v>6277121</v>
          </cell>
          <cell r="B6362" t="str">
            <v>...GS-SFS901</v>
          </cell>
          <cell r="C6362">
            <v>2223</v>
          </cell>
          <cell r="D6362">
            <v>1</v>
          </cell>
          <cell r="E6362" t="str">
            <v>KS</v>
          </cell>
          <cell r="F6362">
            <v>2223</v>
          </cell>
        </row>
        <row r="6363">
          <cell r="A6363">
            <v>6277122</v>
          </cell>
          <cell r="B6363" t="str">
            <v>...GS-SFS901</v>
          </cell>
          <cell r="C6363">
            <v>2223</v>
          </cell>
          <cell r="D6363">
            <v>1</v>
          </cell>
          <cell r="E6363" t="str">
            <v>KS</v>
          </cell>
          <cell r="F6363">
            <v>2223</v>
          </cell>
        </row>
        <row r="6364">
          <cell r="A6364">
            <v>6277123</v>
          </cell>
          <cell r="B6364" t="str">
            <v>...GS-SFS901</v>
          </cell>
          <cell r="C6364">
            <v>1907</v>
          </cell>
          <cell r="D6364">
            <v>1</v>
          </cell>
          <cell r="E6364" t="str">
            <v>KS</v>
          </cell>
          <cell r="F6364">
            <v>1907</v>
          </cell>
        </row>
        <row r="6365">
          <cell r="A6365">
            <v>6277140</v>
          </cell>
          <cell r="B6365" t="str">
            <v>...GS-SI9011</v>
          </cell>
          <cell r="C6365">
            <v>1008</v>
          </cell>
          <cell r="D6365">
            <v>1</v>
          </cell>
          <cell r="E6365" t="str">
            <v>KS</v>
          </cell>
          <cell r="F6365">
            <v>1008</v>
          </cell>
        </row>
        <row r="6366">
          <cell r="A6366">
            <v>6277141</v>
          </cell>
          <cell r="B6366" t="str">
            <v>...GS-SI9011</v>
          </cell>
          <cell r="C6366">
            <v>1008</v>
          </cell>
          <cell r="D6366">
            <v>1</v>
          </cell>
          <cell r="E6366" t="str">
            <v>KS</v>
          </cell>
          <cell r="F6366">
            <v>1008</v>
          </cell>
        </row>
        <row r="6367">
          <cell r="A6367">
            <v>6277142</v>
          </cell>
          <cell r="B6367" t="str">
            <v>...GS-SI9011</v>
          </cell>
          <cell r="C6367">
            <v>1008</v>
          </cell>
          <cell r="D6367">
            <v>1</v>
          </cell>
          <cell r="E6367" t="str">
            <v>KS</v>
          </cell>
          <cell r="F6367">
            <v>1008</v>
          </cell>
        </row>
        <row r="6368">
          <cell r="A6368">
            <v>6277143</v>
          </cell>
          <cell r="B6368" t="str">
            <v>...GS-SI9011</v>
          </cell>
          <cell r="C6368">
            <v>838</v>
          </cell>
          <cell r="D6368">
            <v>1</v>
          </cell>
          <cell r="E6368" t="str">
            <v>KS</v>
          </cell>
          <cell r="F6368">
            <v>838</v>
          </cell>
        </row>
        <row r="6369">
          <cell r="A6369">
            <v>6277160</v>
          </cell>
          <cell r="B6369" t="str">
            <v>...GS-ST9011</v>
          </cell>
          <cell r="C6369">
            <v>1799</v>
          </cell>
          <cell r="D6369">
            <v>1</v>
          </cell>
          <cell r="E6369" t="str">
            <v>KS</v>
          </cell>
          <cell r="F6369">
            <v>1799</v>
          </cell>
        </row>
        <row r="6370">
          <cell r="A6370">
            <v>6277161</v>
          </cell>
          <cell r="B6370" t="str">
            <v>...GS-ST9011</v>
          </cell>
          <cell r="C6370">
            <v>1799</v>
          </cell>
          <cell r="D6370">
            <v>1</v>
          </cell>
          <cell r="E6370" t="str">
            <v>KS</v>
          </cell>
          <cell r="F6370">
            <v>1799</v>
          </cell>
        </row>
        <row r="6371">
          <cell r="A6371">
            <v>6277162</v>
          </cell>
          <cell r="B6371" t="str">
            <v>...GS-ST9011</v>
          </cell>
          <cell r="C6371">
            <v>1799</v>
          </cell>
          <cell r="D6371">
            <v>1</v>
          </cell>
          <cell r="E6371" t="str">
            <v>KS</v>
          </cell>
          <cell r="F6371">
            <v>1799</v>
          </cell>
        </row>
        <row r="6372">
          <cell r="A6372">
            <v>6277163</v>
          </cell>
          <cell r="B6372" t="str">
            <v>...GS-ST9011</v>
          </cell>
          <cell r="C6372">
            <v>1491</v>
          </cell>
          <cell r="D6372">
            <v>1</v>
          </cell>
          <cell r="E6372" t="str">
            <v>KS</v>
          </cell>
          <cell r="F6372">
            <v>1491</v>
          </cell>
        </row>
        <row r="6373">
          <cell r="A6373">
            <v>6277170</v>
          </cell>
          <cell r="B6373" t="str">
            <v>...GS-E90110</v>
          </cell>
          <cell r="C6373">
            <v>719</v>
          </cell>
          <cell r="D6373">
            <v>1</v>
          </cell>
          <cell r="E6373" t="str">
            <v>KS</v>
          </cell>
          <cell r="F6373">
            <v>719</v>
          </cell>
        </row>
        <row r="6374">
          <cell r="A6374">
            <v>6277171</v>
          </cell>
          <cell r="B6374" t="str">
            <v>...GS-E90110</v>
          </cell>
          <cell r="C6374">
            <v>719</v>
          </cell>
          <cell r="D6374">
            <v>1</v>
          </cell>
          <cell r="E6374" t="str">
            <v>KS</v>
          </cell>
          <cell r="F6374">
            <v>719</v>
          </cell>
        </row>
        <row r="6375">
          <cell r="A6375">
            <v>6277172</v>
          </cell>
          <cell r="B6375" t="str">
            <v>...GS-E90110</v>
          </cell>
          <cell r="C6375">
            <v>719</v>
          </cell>
          <cell r="D6375">
            <v>1</v>
          </cell>
          <cell r="E6375" t="str">
            <v>KS</v>
          </cell>
          <cell r="F6375">
            <v>719</v>
          </cell>
        </row>
        <row r="6376">
          <cell r="A6376">
            <v>6277173</v>
          </cell>
          <cell r="B6376" t="str">
            <v>...GS-E90110</v>
          </cell>
          <cell r="C6376">
            <v>599</v>
          </cell>
          <cell r="D6376">
            <v>1</v>
          </cell>
          <cell r="E6376" t="str">
            <v>KS</v>
          </cell>
          <cell r="F6376">
            <v>599</v>
          </cell>
        </row>
        <row r="6377">
          <cell r="A6377">
            <v>6277200</v>
          </cell>
          <cell r="B6377" t="str">
            <v>Podparapetní kanál 70x130...GS-S70130</v>
          </cell>
          <cell r="C6377">
            <v>627</v>
          </cell>
          <cell r="D6377">
            <v>1</v>
          </cell>
          <cell r="E6377" t="str">
            <v>M</v>
          </cell>
          <cell r="F6377">
            <v>627</v>
          </cell>
        </row>
        <row r="6378">
          <cell r="A6378">
            <v>6277201</v>
          </cell>
          <cell r="B6378" t="str">
            <v>...GS-S70130</v>
          </cell>
          <cell r="C6378">
            <v>627</v>
          </cell>
          <cell r="D6378">
            <v>1</v>
          </cell>
          <cell r="E6378" t="str">
            <v>M</v>
          </cell>
          <cell r="F6378">
            <v>627</v>
          </cell>
        </row>
        <row r="6379">
          <cell r="A6379">
            <v>6277202</v>
          </cell>
          <cell r="B6379" t="str">
            <v>...GS-S70130</v>
          </cell>
          <cell r="C6379">
            <v>627</v>
          </cell>
          <cell r="D6379">
            <v>1</v>
          </cell>
          <cell r="E6379" t="str">
            <v>M</v>
          </cell>
          <cell r="F6379">
            <v>627</v>
          </cell>
        </row>
        <row r="6380">
          <cell r="A6380">
            <v>6277203</v>
          </cell>
          <cell r="B6380" t="str">
            <v>...GS-S70130</v>
          </cell>
          <cell r="C6380">
            <v>521</v>
          </cell>
          <cell r="D6380">
            <v>1</v>
          </cell>
          <cell r="E6380" t="str">
            <v>M</v>
          </cell>
          <cell r="F6380">
            <v>521</v>
          </cell>
        </row>
        <row r="6381">
          <cell r="A6381">
            <v>6277204</v>
          </cell>
          <cell r="B6381" t="str">
            <v>...GS-S70130</v>
          </cell>
          <cell r="C6381">
            <v>722</v>
          </cell>
          <cell r="D6381">
            <v>1</v>
          </cell>
          <cell r="E6381" t="str">
            <v>M</v>
          </cell>
          <cell r="F6381">
            <v>722</v>
          </cell>
        </row>
        <row r="6382">
          <cell r="A6382">
            <v>6277210</v>
          </cell>
          <cell r="B6382" t="str">
            <v>...GS-SA7013</v>
          </cell>
          <cell r="C6382">
            <v>1602</v>
          </cell>
          <cell r="D6382">
            <v>1</v>
          </cell>
          <cell r="E6382" t="str">
            <v>KS</v>
          </cell>
          <cell r="F6382">
            <v>1602</v>
          </cell>
        </row>
        <row r="6383">
          <cell r="A6383">
            <v>6277211</v>
          </cell>
          <cell r="B6383" t="str">
            <v>...GS-SA7013</v>
          </cell>
          <cell r="C6383">
            <v>1602</v>
          </cell>
          <cell r="D6383">
            <v>1</v>
          </cell>
          <cell r="E6383" t="str">
            <v>KS</v>
          </cell>
          <cell r="F6383">
            <v>1602</v>
          </cell>
        </row>
        <row r="6384">
          <cell r="A6384">
            <v>6277212</v>
          </cell>
          <cell r="B6384" t="str">
            <v>...GS-SA7013</v>
          </cell>
          <cell r="C6384">
            <v>1602</v>
          </cell>
          <cell r="D6384">
            <v>1</v>
          </cell>
          <cell r="E6384" t="str">
            <v>KS</v>
          </cell>
          <cell r="F6384">
            <v>1602</v>
          </cell>
        </row>
        <row r="6385">
          <cell r="A6385">
            <v>6277213</v>
          </cell>
          <cell r="B6385" t="str">
            <v>...GS-SA7013</v>
          </cell>
          <cell r="C6385">
            <v>1292</v>
          </cell>
          <cell r="D6385">
            <v>1</v>
          </cell>
          <cell r="E6385" t="str">
            <v>KS</v>
          </cell>
          <cell r="F6385">
            <v>1292</v>
          </cell>
        </row>
        <row r="6386">
          <cell r="A6386">
            <v>6277220</v>
          </cell>
          <cell r="B6386" t="str">
            <v>...GS-SFS701</v>
          </cell>
          <cell r="C6386">
            <v>1753</v>
          </cell>
          <cell r="D6386">
            <v>1</v>
          </cell>
          <cell r="E6386" t="str">
            <v>KS</v>
          </cell>
          <cell r="F6386">
            <v>1753</v>
          </cell>
        </row>
        <row r="6387">
          <cell r="A6387">
            <v>6277221</v>
          </cell>
          <cell r="B6387" t="str">
            <v>...GS-SFS701</v>
          </cell>
          <cell r="C6387">
            <v>1753</v>
          </cell>
          <cell r="D6387">
            <v>1</v>
          </cell>
          <cell r="E6387" t="str">
            <v>KS</v>
          </cell>
          <cell r="F6387">
            <v>1753</v>
          </cell>
        </row>
        <row r="6388">
          <cell r="A6388">
            <v>6277222</v>
          </cell>
          <cell r="B6388" t="str">
            <v>...GS-SFS701</v>
          </cell>
          <cell r="C6388">
            <v>1753</v>
          </cell>
          <cell r="D6388">
            <v>1</v>
          </cell>
          <cell r="E6388" t="str">
            <v>KS</v>
          </cell>
          <cell r="F6388">
            <v>1753</v>
          </cell>
        </row>
        <row r="6389">
          <cell r="A6389">
            <v>6277223</v>
          </cell>
          <cell r="B6389" t="str">
            <v>...GS-SFS701</v>
          </cell>
          <cell r="C6389">
            <v>1455</v>
          </cell>
          <cell r="D6389">
            <v>1</v>
          </cell>
          <cell r="E6389" t="str">
            <v>KS</v>
          </cell>
          <cell r="F6389">
            <v>1455</v>
          </cell>
        </row>
        <row r="6390">
          <cell r="A6390">
            <v>6277240</v>
          </cell>
          <cell r="B6390" t="str">
            <v>...GS-SI7013</v>
          </cell>
          <cell r="C6390">
            <v>926</v>
          </cell>
          <cell r="D6390">
            <v>1</v>
          </cell>
          <cell r="E6390" t="str">
            <v>KS</v>
          </cell>
          <cell r="F6390">
            <v>926</v>
          </cell>
        </row>
        <row r="6391">
          <cell r="A6391">
            <v>6277241</v>
          </cell>
          <cell r="B6391" t="str">
            <v>...GS-SI7013</v>
          </cell>
          <cell r="C6391">
            <v>926</v>
          </cell>
          <cell r="D6391">
            <v>1</v>
          </cell>
          <cell r="E6391" t="str">
            <v>KS</v>
          </cell>
          <cell r="F6391">
            <v>926</v>
          </cell>
        </row>
        <row r="6392">
          <cell r="A6392">
            <v>6277242</v>
          </cell>
          <cell r="B6392" t="str">
            <v>...GS-SI7013</v>
          </cell>
          <cell r="C6392">
            <v>926</v>
          </cell>
          <cell r="D6392">
            <v>1</v>
          </cell>
          <cell r="E6392" t="str">
            <v>KS</v>
          </cell>
          <cell r="F6392">
            <v>926</v>
          </cell>
        </row>
        <row r="6393">
          <cell r="A6393">
            <v>6277243</v>
          </cell>
          <cell r="B6393" t="str">
            <v>...GS-SI7013</v>
          </cell>
          <cell r="C6393">
            <v>770</v>
          </cell>
          <cell r="D6393">
            <v>1</v>
          </cell>
          <cell r="E6393" t="str">
            <v>KS</v>
          </cell>
          <cell r="F6393">
            <v>770</v>
          </cell>
        </row>
        <row r="6394">
          <cell r="A6394">
            <v>6277260</v>
          </cell>
          <cell r="B6394" t="str">
            <v>...GS-ST7013</v>
          </cell>
          <cell r="C6394">
            <v>1534</v>
          </cell>
          <cell r="D6394">
            <v>1</v>
          </cell>
          <cell r="E6394" t="str">
            <v>KS</v>
          </cell>
          <cell r="F6394">
            <v>1534</v>
          </cell>
        </row>
        <row r="6395">
          <cell r="A6395">
            <v>6277261</v>
          </cell>
          <cell r="B6395" t="str">
            <v>...GS-ST7013</v>
          </cell>
          <cell r="C6395">
            <v>1534</v>
          </cell>
          <cell r="D6395">
            <v>1</v>
          </cell>
          <cell r="E6395" t="str">
            <v>KS</v>
          </cell>
          <cell r="F6395">
            <v>1534</v>
          </cell>
        </row>
        <row r="6396">
          <cell r="A6396">
            <v>6277262</v>
          </cell>
          <cell r="B6396" t="str">
            <v>...GS-ST7013</v>
          </cell>
          <cell r="C6396">
            <v>1534</v>
          </cell>
          <cell r="D6396">
            <v>1</v>
          </cell>
          <cell r="E6396" t="str">
            <v>KS</v>
          </cell>
          <cell r="F6396">
            <v>1534</v>
          </cell>
        </row>
        <row r="6397">
          <cell r="A6397">
            <v>6277263</v>
          </cell>
          <cell r="B6397" t="str">
            <v>...GS-T70130</v>
          </cell>
          <cell r="C6397">
            <v>1254</v>
          </cell>
          <cell r="D6397">
            <v>1</v>
          </cell>
          <cell r="E6397" t="str">
            <v>KS</v>
          </cell>
          <cell r="F6397">
            <v>1254</v>
          </cell>
        </row>
        <row r="6398">
          <cell r="A6398">
            <v>6277270</v>
          </cell>
          <cell r="B6398" t="str">
            <v>...GS-E70130</v>
          </cell>
          <cell r="C6398">
            <v>568</v>
          </cell>
          <cell r="D6398">
            <v>1</v>
          </cell>
          <cell r="E6398" t="str">
            <v>KS</v>
          </cell>
          <cell r="F6398">
            <v>568</v>
          </cell>
        </row>
        <row r="6399">
          <cell r="A6399">
            <v>6277271</v>
          </cell>
          <cell r="B6399" t="str">
            <v>...GS-E70130</v>
          </cell>
          <cell r="C6399">
            <v>568</v>
          </cell>
          <cell r="D6399">
            <v>1</v>
          </cell>
          <cell r="E6399" t="str">
            <v>KS</v>
          </cell>
          <cell r="F6399">
            <v>568</v>
          </cell>
        </row>
        <row r="6400">
          <cell r="A6400">
            <v>6277272</v>
          </cell>
          <cell r="B6400" t="str">
            <v>...GS-E70130</v>
          </cell>
          <cell r="C6400">
            <v>568</v>
          </cell>
          <cell r="D6400">
            <v>1</v>
          </cell>
          <cell r="E6400" t="str">
            <v>KS</v>
          </cell>
          <cell r="F6400">
            <v>568</v>
          </cell>
        </row>
        <row r="6401">
          <cell r="A6401">
            <v>6277273</v>
          </cell>
          <cell r="B6401" t="str">
            <v>...GS-E70130</v>
          </cell>
          <cell r="C6401">
            <v>491</v>
          </cell>
          <cell r="D6401">
            <v>1</v>
          </cell>
          <cell r="E6401" t="str">
            <v>KS</v>
          </cell>
          <cell r="F6401">
            <v>491</v>
          </cell>
        </row>
        <row r="6402">
          <cell r="A6402">
            <v>6277290</v>
          </cell>
          <cell r="B6402" t="str">
            <v>Spojka...GS-KUP70</v>
          </cell>
          <cell r="C6402">
            <v>93</v>
          </cell>
          <cell r="D6402">
            <v>1</v>
          </cell>
          <cell r="E6402" t="str">
            <v>VPE</v>
          </cell>
          <cell r="F6402">
            <v>93</v>
          </cell>
        </row>
        <row r="6403">
          <cell r="A6403">
            <v>6277294</v>
          </cell>
          <cell r="B6403" t="str">
            <v>Spojka 90...GS-KUP90</v>
          </cell>
          <cell r="C6403">
            <v>109</v>
          </cell>
          <cell r="D6403">
            <v>1</v>
          </cell>
          <cell r="E6403" t="str">
            <v>VPE</v>
          </cell>
          <cell r="F6403">
            <v>109</v>
          </cell>
        </row>
        <row r="6404">
          <cell r="A6404">
            <v>6277300</v>
          </cell>
          <cell r="B6404" t="str">
            <v>...GS-S90130</v>
          </cell>
          <cell r="C6404">
            <v>801</v>
          </cell>
          <cell r="D6404">
            <v>1</v>
          </cell>
          <cell r="E6404" t="str">
            <v>M</v>
          </cell>
          <cell r="F6404">
            <v>801</v>
          </cell>
        </row>
        <row r="6405">
          <cell r="A6405">
            <v>6277301</v>
          </cell>
          <cell r="B6405" t="str">
            <v>...GS-S90130</v>
          </cell>
          <cell r="C6405">
            <v>801</v>
          </cell>
          <cell r="D6405">
            <v>1</v>
          </cell>
          <cell r="E6405" t="str">
            <v>M</v>
          </cell>
          <cell r="F6405">
            <v>801</v>
          </cell>
        </row>
        <row r="6406">
          <cell r="A6406">
            <v>6277302</v>
          </cell>
          <cell r="B6406" t="str">
            <v>...GS-S90130</v>
          </cell>
          <cell r="C6406">
            <v>801</v>
          </cell>
          <cell r="D6406">
            <v>1</v>
          </cell>
          <cell r="E6406" t="str">
            <v>M</v>
          </cell>
          <cell r="F6406">
            <v>801</v>
          </cell>
        </row>
        <row r="6407">
          <cell r="A6407">
            <v>6277303</v>
          </cell>
          <cell r="B6407" t="str">
            <v>...GS-S90130</v>
          </cell>
          <cell r="C6407">
            <v>681</v>
          </cell>
          <cell r="D6407">
            <v>1</v>
          </cell>
          <cell r="E6407" t="str">
            <v>M</v>
          </cell>
          <cell r="F6407">
            <v>681</v>
          </cell>
        </row>
        <row r="6408">
          <cell r="A6408">
            <v>6277304</v>
          </cell>
          <cell r="B6408" t="str">
            <v>...GS-S90130</v>
          </cell>
          <cell r="C6408">
            <v>921</v>
          </cell>
          <cell r="D6408">
            <v>1</v>
          </cell>
          <cell r="E6408" t="str">
            <v>M</v>
          </cell>
          <cell r="F6408">
            <v>921</v>
          </cell>
        </row>
        <row r="6409">
          <cell r="A6409">
            <v>6277310</v>
          </cell>
          <cell r="B6409" t="str">
            <v>...GS-SA9013</v>
          </cell>
          <cell r="C6409">
            <v>2000</v>
          </cell>
          <cell r="D6409">
            <v>1</v>
          </cell>
          <cell r="E6409" t="str">
            <v>KS</v>
          </cell>
          <cell r="F6409">
            <v>2000</v>
          </cell>
        </row>
        <row r="6410">
          <cell r="A6410">
            <v>6277311</v>
          </cell>
          <cell r="B6410" t="str">
            <v>...GS-SA9013</v>
          </cell>
          <cell r="C6410">
            <v>2000</v>
          </cell>
          <cell r="D6410">
            <v>1</v>
          </cell>
          <cell r="E6410" t="str">
            <v>KS</v>
          </cell>
          <cell r="F6410">
            <v>2000</v>
          </cell>
        </row>
        <row r="6411">
          <cell r="A6411">
            <v>6277312</v>
          </cell>
          <cell r="B6411" t="str">
            <v>...GS-SA9013</v>
          </cell>
          <cell r="C6411">
            <v>2000</v>
          </cell>
          <cell r="D6411">
            <v>1</v>
          </cell>
          <cell r="E6411" t="str">
            <v>KS</v>
          </cell>
          <cell r="F6411">
            <v>2000</v>
          </cell>
        </row>
        <row r="6412">
          <cell r="A6412">
            <v>6277313</v>
          </cell>
          <cell r="B6412" t="str">
            <v>...GS-SA9013</v>
          </cell>
          <cell r="C6412">
            <v>1660</v>
          </cell>
          <cell r="D6412">
            <v>1</v>
          </cell>
          <cell r="E6412" t="str">
            <v>KS</v>
          </cell>
          <cell r="F6412">
            <v>1660</v>
          </cell>
        </row>
        <row r="6413">
          <cell r="A6413">
            <v>6277320</v>
          </cell>
          <cell r="B6413" t="str">
            <v>...GS-SFS901</v>
          </cell>
          <cell r="C6413">
            <v>2281</v>
          </cell>
          <cell r="D6413">
            <v>1</v>
          </cell>
          <cell r="E6413" t="str">
            <v>KS</v>
          </cell>
          <cell r="F6413">
            <v>2281</v>
          </cell>
        </row>
        <row r="6414">
          <cell r="A6414">
            <v>6277321</v>
          </cell>
          <cell r="B6414" t="str">
            <v>...GS-SFS901</v>
          </cell>
          <cell r="C6414">
            <v>2281</v>
          </cell>
          <cell r="D6414">
            <v>1</v>
          </cell>
          <cell r="E6414" t="str">
            <v>KS</v>
          </cell>
          <cell r="F6414">
            <v>2281</v>
          </cell>
        </row>
        <row r="6415">
          <cell r="A6415">
            <v>6277322</v>
          </cell>
          <cell r="B6415" t="str">
            <v>...GS-SFS901</v>
          </cell>
          <cell r="C6415">
            <v>2281</v>
          </cell>
          <cell r="D6415">
            <v>1</v>
          </cell>
          <cell r="E6415" t="str">
            <v>KS</v>
          </cell>
          <cell r="F6415">
            <v>2281</v>
          </cell>
        </row>
        <row r="6416">
          <cell r="A6416">
            <v>6277323</v>
          </cell>
          <cell r="B6416" t="str">
            <v>...GS-SFS901</v>
          </cell>
          <cell r="C6416">
            <v>1972</v>
          </cell>
          <cell r="D6416">
            <v>1</v>
          </cell>
          <cell r="E6416" t="str">
            <v>KS</v>
          </cell>
          <cell r="F6416">
            <v>1972</v>
          </cell>
        </row>
        <row r="6417">
          <cell r="A6417">
            <v>6277340</v>
          </cell>
          <cell r="B6417" t="str">
            <v>...GS-SI9013</v>
          </cell>
          <cell r="C6417">
            <v>1041</v>
          </cell>
          <cell r="D6417">
            <v>1</v>
          </cell>
          <cell r="E6417" t="str">
            <v>KS</v>
          </cell>
          <cell r="F6417">
            <v>1041</v>
          </cell>
        </row>
        <row r="6418">
          <cell r="A6418">
            <v>6277341</v>
          </cell>
          <cell r="B6418" t="str">
            <v>...GS-SI9013</v>
          </cell>
          <cell r="C6418">
            <v>1041</v>
          </cell>
          <cell r="D6418">
            <v>1</v>
          </cell>
          <cell r="E6418" t="str">
            <v>KS</v>
          </cell>
          <cell r="F6418">
            <v>1041</v>
          </cell>
        </row>
        <row r="6419">
          <cell r="A6419">
            <v>6277342</v>
          </cell>
          <cell r="B6419" t="str">
            <v>...GS-SI9013</v>
          </cell>
          <cell r="C6419">
            <v>1041</v>
          </cell>
          <cell r="D6419">
            <v>1</v>
          </cell>
          <cell r="E6419" t="str">
            <v>KS</v>
          </cell>
          <cell r="F6419">
            <v>1041</v>
          </cell>
        </row>
        <row r="6420">
          <cell r="A6420">
            <v>6277343</v>
          </cell>
          <cell r="B6420" t="str">
            <v>...GS-SI9013</v>
          </cell>
          <cell r="C6420">
            <v>871</v>
          </cell>
          <cell r="D6420">
            <v>1</v>
          </cell>
          <cell r="E6420" t="str">
            <v>KS</v>
          </cell>
          <cell r="F6420">
            <v>871</v>
          </cell>
        </row>
        <row r="6421">
          <cell r="A6421">
            <v>6277360</v>
          </cell>
          <cell r="B6421" t="str">
            <v>...GS-ST9013</v>
          </cell>
          <cell r="C6421">
            <v>1844</v>
          </cell>
          <cell r="D6421">
            <v>1</v>
          </cell>
          <cell r="E6421" t="str">
            <v>KS</v>
          </cell>
          <cell r="F6421">
            <v>1844</v>
          </cell>
        </row>
        <row r="6422">
          <cell r="A6422">
            <v>6277361</v>
          </cell>
          <cell r="B6422" t="str">
            <v>...GS-ST9013</v>
          </cell>
          <cell r="C6422">
            <v>1844</v>
          </cell>
          <cell r="D6422">
            <v>1</v>
          </cell>
          <cell r="E6422" t="str">
            <v>KS</v>
          </cell>
          <cell r="F6422">
            <v>1844</v>
          </cell>
        </row>
        <row r="6423">
          <cell r="A6423">
            <v>6277362</v>
          </cell>
          <cell r="B6423" t="str">
            <v>...GS-ST9013</v>
          </cell>
          <cell r="C6423">
            <v>1844</v>
          </cell>
          <cell r="D6423">
            <v>1</v>
          </cell>
          <cell r="E6423" t="str">
            <v>KS</v>
          </cell>
          <cell r="F6423">
            <v>1844</v>
          </cell>
        </row>
        <row r="6424">
          <cell r="A6424">
            <v>6277363</v>
          </cell>
          <cell r="B6424" t="str">
            <v>...GS-ST9013</v>
          </cell>
          <cell r="C6424">
            <v>1543</v>
          </cell>
          <cell r="D6424">
            <v>1</v>
          </cell>
          <cell r="E6424" t="str">
            <v>KS</v>
          </cell>
          <cell r="F6424">
            <v>1543</v>
          </cell>
        </row>
        <row r="6425">
          <cell r="A6425">
            <v>6277370</v>
          </cell>
          <cell r="B6425" t="str">
            <v>...GS-E90130</v>
          </cell>
          <cell r="C6425">
            <v>681</v>
          </cell>
          <cell r="D6425">
            <v>1</v>
          </cell>
          <cell r="E6425" t="str">
            <v>KS</v>
          </cell>
          <cell r="F6425">
            <v>681</v>
          </cell>
        </row>
        <row r="6426">
          <cell r="A6426">
            <v>6277371</v>
          </cell>
          <cell r="B6426" t="str">
            <v>...GS-E90130</v>
          </cell>
          <cell r="C6426">
            <v>681</v>
          </cell>
          <cell r="D6426">
            <v>1</v>
          </cell>
          <cell r="E6426" t="str">
            <v>KS</v>
          </cell>
          <cell r="F6426">
            <v>681</v>
          </cell>
        </row>
        <row r="6427">
          <cell r="A6427">
            <v>6277372</v>
          </cell>
          <cell r="B6427" t="str">
            <v>...GS-E90130</v>
          </cell>
          <cell r="C6427">
            <v>681</v>
          </cell>
          <cell r="D6427">
            <v>1</v>
          </cell>
          <cell r="E6427" t="str">
            <v>KS</v>
          </cell>
          <cell r="F6427">
            <v>681</v>
          </cell>
        </row>
        <row r="6428">
          <cell r="A6428">
            <v>6277373</v>
          </cell>
          <cell r="B6428" t="str">
            <v>...GS-E90130</v>
          </cell>
          <cell r="C6428">
            <v>570</v>
          </cell>
          <cell r="D6428">
            <v>1</v>
          </cell>
          <cell r="E6428" t="str">
            <v>KS</v>
          </cell>
          <cell r="F6428">
            <v>570</v>
          </cell>
        </row>
        <row r="6429">
          <cell r="A6429">
            <v>6277400</v>
          </cell>
          <cell r="B6429" t="str">
            <v>...GS-A70130</v>
          </cell>
          <cell r="C6429">
            <v>627</v>
          </cell>
          <cell r="D6429">
            <v>1</v>
          </cell>
          <cell r="E6429" t="str">
            <v>M</v>
          </cell>
          <cell r="F6429">
            <v>627</v>
          </cell>
        </row>
        <row r="6430">
          <cell r="A6430">
            <v>6277401</v>
          </cell>
          <cell r="B6430" t="str">
            <v>...GS-A70130</v>
          </cell>
          <cell r="C6430">
            <v>627</v>
          </cell>
          <cell r="D6430">
            <v>1</v>
          </cell>
          <cell r="E6430" t="str">
            <v>M</v>
          </cell>
          <cell r="F6430">
            <v>627</v>
          </cell>
        </row>
        <row r="6431">
          <cell r="A6431">
            <v>6277402</v>
          </cell>
          <cell r="B6431" t="str">
            <v>...GS-A70130</v>
          </cell>
          <cell r="C6431">
            <v>627</v>
          </cell>
          <cell r="D6431">
            <v>1</v>
          </cell>
          <cell r="E6431" t="str">
            <v>M</v>
          </cell>
          <cell r="F6431">
            <v>627</v>
          </cell>
        </row>
        <row r="6432">
          <cell r="A6432">
            <v>6277403</v>
          </cell>
          <cell r="B6432" t="str">
            <v>...GS-A70130</v>
          </cell>
          <cell r="C6432">
            <v>521</v>
          </cell>
          <cell r="D6432">
            <v>1</v>
          </cell>
          <cell r="E6432" t="str">
            <v>M</v>
          </cell>
          <cell r="F6432">
            <v>521</v>
          </cell>
        </row>
        <row r="6433">
          <cell r="A6433">
            <v>6277404</v>
          </cell>
          <cell r="B6433" t="str">
            <v>...GS-A70130</v>
          </cell>
          <cell r="C6433">
            <v>722</v>
          </cell>
          <cell r="D6433">
            <v>1</v>
          </cell>
          <cell r="E6433" t="str">
            <v>M</v>
          </cell>
          <cell r="F6433">
            <v>722</v>
          </cell>
        </row>
        <row r="6434">
          <cell r="A6434">
            <v>6277410</v>
          </cell>
          <cell r="B6434" t="str">
            <v>...GS-AA7013</v>
          </cell>
          <cell r="C6434">
            <v>1602</v>
          </cell>
          <cell r="D6434">
            <v>1</v>
          </cell>
          <cell r="E6434" t="str">
            <v>KS</v>
          </cell>
          <cell r="F6434">
            <v>1602</v>
          </cell>
        </row>
        <row r="6435">
          <cell r="A6435">
            <v>6277411</v>
          </cell>
          <cell r="B6435" t="str">
            <v>...GS-AA7013</v>
          </cell>
          <cell r="C6435">
            <v>1602</v>
          </cell>
          <cell r="D6435">
            <v>1</v>
          </cell>
          <cell r="E6435" t="str">
            <v>KS</v>
          </cell>
          <cell r="F6435">
            <v>1602</v>
          </cell>
        </row>
        <row r="6436">
          <cell r="A6436">
            <v>6277412</v>
          </cell>
          <cell r="B6436" t="str">
            <v>...GS-AA7013</v>
          </cell>
          <cell r="C6436">
            <v>1602</v>
          </cell>
          <cell r="D6436">
            <v>1</v>
          </cell>
          <cell r="E6436" t="str">
            <v>KS</v>
          </cell>
          <cell r="F6436">
            <v>1602</v>
          </cell>
        </row>
        <row r="6437">
          <cell r="A6437">
            <v>6277413</v>
          </cell>
          <cell r="B6437" t="str">
            <v>...GS-AA7013</v>
          </cell>
          <cell r="C6437">
            <v>1292</v>
          </cell>
          <cell r="D6437">
            <v>1</v>
          </cell>
          <cell r="E6437" t="str">
            <v>KS</v>
          </cell>
          <cell r="F6437">
            <v>1292</v>
          </cell>
        </row>
        <row r="6438">
          <cell r="A6438">
            <v>6277420</v>
          </cell>
          <cell r="B6438" t="str">
            <v>...GS-AFS701</v>
          </cell>
          <cell r="C6438">
            <v>1753</v>
          </cell>
          <cell r="D6438">
            <v>1</v>
          </cell>
          <cell r="E6438" t="str">
            <v>KS</v>
          </cell>
          <cell r="F6438">
            <v>1753</v>
          </cell>
        </row>
        <row r="6439">
          <cell r="A6439">
            <v>6277421</v>
          </cell>
          <cell r="B6439" t="str">
            <v>...GS-AFS701</v>
          </cell>
          <cell r="C6439">
            <v>1753</v>
          </cell>
          <cell r="D6439">
            <v>1</v>
          </cell>
          <cell r="E6439" t="str">
            <v>KS</v>
          </cell>
          <cell r="F6439">
            <v>1753</v>
          </cell>
        </row>
        <row r="6440">
          <cell r="A6440">
            <v>6277422</v>
          </cell>
          <cell r="B6440" t="str">
            <v>...GS-AFS701</v>
          </cell>
          <cell r="C6440">
            <v>1753</v>
          </cell>
          <cell r="D6440">
            <v>1</v>
          </cell>
          <cell r="E6440" t="str">
            <v>KS</v>
          </cell>
          <cell r="F6440">
            <v>1753</v>
          </cell>
        </row>
        <row r="6441">
          <cell r="A6441">
            <v>6277423</v>
          </cell>
          <cell r="B6441" t="str">
            <v>...GS-AFS701</v>
          </cell>
          <cell r="C6441">
            <v>1455</v>
          </cell>
          <cell r="D6441">
            <v>1</v>
          </cell>
          <cell r="E6441" t="str">
            <v>KS</v>
          </cell>
          <cell r="F6441">
            <v>1455</v>
          </cell>
        </row>
        <row r="6442">
          <cell r="A6442">
            <v>6277430</v>
          </cell>
          <cell r="B6442" t="str">
            <v>...GS-AFF701</v>
          </cell>
          <cell r="C6442">
            <v>1753</v>
          </cell>
          <cell r="D6442">
            <v>1</v>
          </cell>
          <cell r="E6442" t="str">
            <v>KS</v>
          </cell>
          <cell r="F6442">
            <v>1753</v>
          </cell>
        </row>
        <row r="6443">
          <cell r="A6443">
            <v>6277431</v>
          </cell>
          <cell r="B6443" t="str">
            <v>...GS-AFF701</v>
          </cell>
          <cell r="C6443">
            <v>1753</v>
          </cell>
          <cell r="D6443">
            <v>1</v>
          </cell>
          <cell r="E6443" t="str">
            <v>KS</v>
          </cell>
          <cell r="F6443">
            <v>1753</v>
          </cell>
        </row>
        <row r="6444">
          <cell r="A6444">
            <v>6277432</v>
          </cell>
          <cell r="B6444" t="str">
            <v>...GS-AFF701</v>
          </cell>
          <cell r="C6444">
            <v>1753</v>
          </cell>
          <cell r="D6444">
            <v>1</v>
          </cell>
          <cell r="E6444" t="str">
            <v>KS</v>
          </cell>
          <cell r="F6444">
            <v>1753</v>
          </cell>
        </row>
        <row r="6445">
          <cell r="A6445">
            <v>6277440</v>
          </cell>
          <cell r="B6445" t="str">
            <v>...GS-AI7013</v>
          </cell>
          <cell r="C6445">
            <v>926</v>
          </cell>
          <cell r="D6445">
            <v>1</v>
          </cell>
          <cell r="E6445" t="str">
            <v>KS</v>
          </cell>
          <cell r="F6445">
            <v>926</v>
          </cell>
        </row>
        <row r="6446">
          <cell r="A6446">
            <v>6277441</v>
          </cell>
          <cell r="B6446" t="str">
            <v>...GS-AI7013</v>
          </cell>
          <cell r="C6446">
            <v>926</v>
          </cell>
          <cell r="D6446">
            <v>1</v>
          </cell>
          <cell r="E6446" t="str">
            <v>KS</v>
          </cell>
          <cell r="F6446">
            <v>926</v>
          </cell>
        </row>
        <row r="6447">
          <cell r="A6447">
            <v>6277442</v>
          </cell>
          <cell r="B6447" t="str">
            <v>...GS-AI7013</v>
          </cell>
          <cell r="C6447">
            <v>926</v>
          </cell>
          <cell r="D6447">
            <v>1</v>
          </cell>
          <cell r="E6447" t="str">
            <v>KS</v>
          </cell>
          <cell r="F6447">
            <v>926</v>
          </cell>
        </row>
        <row r="6448">
          <cell r="A6448">
            <v>6277443</v>
          </cell>
          <cell r="B6448" t="str">
            <v>...GS-AI7013</v>
          </cell>
          <cell r="C6448">
            <v>770</v>
          </cell>
          <cell r="D6448">
            <v>1</v>
          </cell>
          <cell r="E6448" t="str">
            <v>KS</v>
          </cell>
          <cell r="F6448">
            <v>770</v>
          </cell>
        </row>
        <row r="6449">
          <cell r="A6449">
            <v>6277460</v>
          </cell>
          <cell r="B6449" t="str">
            <v>...GS-AT7013</v>
          </cell>
          <cell r="C6449">
            <v>1534</v>
          </cell>
          <cell r="D6449">
            <v>1</v>
          </cell>
          <cell r="E6449" t="str">
            <v>KS</v>
          </cell>
          <cell r="F6449">
            <v>1534</v>
          </cell>
        </row>
        <row r="6450">
          <cell r="A6450">
            <v>6277461</v>
          </cell>
          <cell r="B6450" t="str">
            <v>...GS-AT7013</v>
          </cell>
          <cell r="C6450">
            <v>1534</v>
          </cell>
          <cell r="D6450">
            <v>1</v>
          </cell>
          <cell r="E6450" t="str">
            <v>KS</v>
          </cell>
          <cell r="F6450">
            <v>1534</v>
          </cell>
        </row>
        <row r="6451">
          <cell r="A6451">
            <v>6277462</v>
          </cell>
          <cell r="B6451" t="str">
            <v>...GS-AT7013</v>
          </cell>
          <cell r="C6451">
            <v>1534</v>
          </cell>
          <cell r="D6451">
            <v>1</v>
          </cell>
          <cell r="E6451" t="str">
            <v>KS</v>
          </cell>
          <cell r="F6451">
            <v>1534</v>
          </cell>
        </row>
        <row r="6452">
          <cell r="A6452">
            <v>6277463</v>
          </cell>
          <cell r="B6452" t="str">
            <v>...GS-AT7013</v>
          </cell>
          <cell r="C6452">
            <v>1254</v>
          </cell>
          <cell r="D6452">
            <v>1</v>
          </cell>
          <cell r="E6452" t="str">
            <v>KS</v>
          </cell>
          <cell r="F6452">
            <v>1254</v>
          </cell>
        </row>
        <row r="6453">
          <cell r="A6453">
            <v>6277500</v>
          </cell>
          <cell r="B6453" t="str">
            <v>...GS-A90130</v>
          </cell>
          <cell r="C6453">
            <v>801</v>
          </cell>
          <cell r="D6453">
            <v>1</v>
          </cell>
          <cell r="E6453" t="str">
            <v>M</v>
          </cell>
          <cell r="F6453">
            <v>801</v>
          </cell>
        </row>
        <row r="6454">
          <cell r="A6454">
            <v>6277501</v>
          </cell>
          <cell r="B6454" t="str">
            <v>...GS-A90130</v>
          </cell>
          <cell r="C6454">
            <v>801</v>
          </cell>
          <cell r="D6454">
            <v>1</v>
          </cell>
          <cell r="E6454" t="str">
            <v>M</v>
          </cell>
          <cell r="F6454">
            <v>801</v>
          </cell>
        </row>
        <row r="6455">
          <cell r="A6455">
            <v>6277502</v>
          </cell>
          <cell r="B6455" t="str">
            <v>...GS-A90130</v>
          </cell>
          <cell r="C6455">
            <v>801</v>
          </cell>
          <cell r="D6455">
            <v>1</v>
          </cell>
          <cell r="E6455" t="str">
            <v>M</v>
          </cell>
          <cell r="F6455">
            <v>801</v>
          </cell>
        </row>
        <row r="6456">
          <cell r="A6456">
            <v>6277503</v>
          </cell>
          <cell r="B6456" t="str">
            <v>...GS-A90130</v>
          </cell>
          <cell r="C6456">
            <v>681</v>
          </cell>
          <cell r="D6456">
            <v>1</v>
          </cell>
          <cell r="E6456" t="str">
            <v>M</v>
          </cell>
          <cell r="F6456">
            <v>681</v>
          </cell>
        </row>
        <row r="6457">
          <cell r="A6457">
            <v>6277504</v>
          </cell>
          <cell r="B6457" t="str">
            <v>...GS-A90130</v>
          </cell>
          <cell r="C6457">
            <v>921</v>
          </cell>
          <cell r="D6457">
            <v>1</v>
          </cell>
          <cell r="E6457" t="str">
            <v>M</v>
          </cell>
          <cell r="F6457">
            <v>921</v>
          </cell>
        </row>
        <row r="6458">
          <cell r="A6458">
            <v>6277510</v>
          </cell>
          <cell r="B6458" t="str">
            <v>...GS-AA9013</v>
          </cell>
          <cell r="C6458">
            <v>2000</v>
          </cell>
          <cell r="D6458">
            <v>1</v>
          </cell>
          <cell r="E6458" t="str">
            <v>KS</v>
          </cell>
          <cell r="F6458">
            <v>2000</v>
          </cell>
        </row>
        <row r="6459">
          <cell r="A6459">
            <v>6277511</v>
          </cell>
          <cell r="B6459" t="str">
            <v>...GS-AA9013</v>
          </cell>
          <cell r="C6459">
            <v>2000</v>
          </cell>
          <cell r="D6459">
            <v>1</v>
          </cell>
          <cell r="E6459" t="str">
            <v>KS</v>
          </cell>
          <cell r="F6459">
            <v>2000</v>
          </cell>
        </row>
        <row r="6460">
          <cell r="A6460">
            <v>6277512</v>
          </cell>
          <cell r="B6460" t="str">
            <v>...GS-AA9013</v>
          </cell>
          <cell r="C6460">
            <v>2000</v>
          </cell>
          <cell r="D6460">
            <v>1</v>
          </cell>
          <cell r="E6460" t="str">
            <v>KS</v>
          </cell>
          <cell r="F6460">
            <v>2000</v>
          </cell>
        </row>
        <row r="6461">
          <cell r="A6461">
            <v>6277513</v>
          </cell>
          <cell r="B6461" t="str">
            <v>...GS-AA9013</v>
          </cell>
          <cell r="C6461">
            <v>1660</v>
          </cell>
          <cell r="D6461">
            <v>1</v>
          </cell>
          <cell r="E6461" t="str">
            <v>KS</v>
          </cell>
          <cell r="F6461">
            <v>1660</v>
          </cell>
        </row>
        <row r="6462">
          <cell r="A6462">
            <v>6277520</v>
          </cell>
          <cell r="B6462" t="str">
            <v>...GS-AFS901</v>
          </cell>
          <cell r="C6462">
            <v>2281</v>
          </cell>
          <cell r="D6462">
            <v>1</v>
          </cell>
          <cell r="E6462" t="str">
            <v>KS</v>
          </cell>
          <cell r="F6462">
            <v>2281</v>
          </cell>
        </row>
        <row r="6463">
          <cell r="A6463">
            <v>6277521</v>
          </cell>
          <cell r="B6463" t="str">
            <v>...GS-AFS901</v>
          </cell>
          <cell r="C6463">
            <v>2281</v>
          </cell>
          <cell r="D6463">
            <v>1</v>
          </cell>
          <cell r="E6463" t="str">
            <v>KS</v>
          </cell>
          <cell r="F6463">
            <v>2281</v>
          </cell>
        </row>
        <row r="6464">
          <cell r="A6464">
            <v>6277522</v>
          </cell>
          <cell r="B6464" t="str">
            <v>...GS-AFS901</v>
          </cell>
          <cell r="C6464">
            <v>2281</v>
          </cell>
          <cell r="D6464">
            <v>1</v>
          </cell>
          <cell r="E6464" t="str">
            <v>KS</v>
          </cell>
          <cell r="F6464">
            <v>2281</v>
          </cell>
        </row>
        <row r="6465">
          <cell r="A6465">
            <v>6277523</v>
          </cell>
          <cell r="B6465" t="str">
            <v>...GS-AFS901</v>
          </cell>
          <cell r="C6465">
            <v>1972</v>
          </cell>
          <cell r="D6465">
            <v>1</v>
          </cell>
          <cell r="E6465" t="str">
            <v>KS</v>
          </cell>
          <cell r="F6465">
            <v>1972</v>
          </cell>
        </row>
        <row r="6466">
          <cell r="A6466">
            <v>6277530</v>
          </cell>
          <cell r="B6466" t="str">
            <v>...GS-AFF901</v>
          </cell>
          <cell r="C6466">
            <v>2281</v>
          </cell>
          <cell r="D6466">
            <v>1</v>
          </cell>
          <cell r="E6466" t="str">
            <v>KS</v>
          </cell>
          <cell r="F6466">
            <v>2281</v>
          </cell>
        </row>
        <row r="6467">
          <cell r="A6467">
            <v>6277531</v>
          </cell>
          <cell r="B6467" t="str">
            <v>...GS-AFF901</v>
          </cell>
          <cell r="C6467">
            <v>2281</v>
          </cell>
          <cell r="D6467">
            <v>1</v>
          </cell>
          <cell r="E6467" t="str">
            <v>KS</v>
          </cell>
          <cell r="F6467">
            <v>2281</v>
          </cell>
        </row>
        <row r="6468">
          <cell r="A6468">
            <v>6277532</v>
          </cell>
          <cell r="B6468" t="str">
            <v>...GS-AFF901</v>
          </cell>
          <cell r="C6468">
            <v>2281</v>
          </cell>
          <cell r="D6468">
            <v>1</v>
          </cell>
          <cell r="E6468" t="str">
            <v>KS</v>
          </cell>
          <cell r="F6468">
            <v>2281</v>
          </cell>
        </row>
        <row r="6469">
          <cell r="A6469">
            <v>6277533</v>
          </cell>
          <cell r="B6469" t="str">
            <v>...GS-AFF901</v>
          </cell>
          <cell r="C6469">
            <v>1972</v>
          </cell>
          <cell r="D6469">
            <v>1</v>
          </cell>
          <cell r="E6469" t="str">
            <v>KS</v>
          </cell>
          <cell r="F6469">
            <v>1972</v>
          </cell>
        </row>
        <row r="6470">
          <cell r="A6470">
            <v>6277540</v>
          </cell>
          <cell r="B6470" t="str">
            <v>...GS-AI9013</v>
          </cell>
          <cell r="C6470">
            <v>1041</v>
          </cell>
          <cell r="D6470">
            <v>1</v>
          </cell>
          <cell r="E6470" t="str">
            <v>KS</v>
          </cell>
          <cell r="F6470">
            <v>1041</v>
          </cell>
        </row>
        <row r="6471">
          <cell r="A6471">
            <v>6277541</v>
          </cell>
          <cell r="B6471" t="str">
            <v>...GS-AI9013</v>
          </cell>
          <cell r="C6471">
            <v>1041</v>
          </cell>
          <cell r="D6471">
            <v>1</v>
          </cell>
          <cell r="E6471" t="str">
            <v>KS</v>
          </cell>
          <cell r="F6471">
            <v>1041</v>
          </cell>
        </row>
        <row r="6472">
          <cell r="A6472">
            <v>6277542</v>
          </cell>
          <cell r="B6472" t="str">
            <v>...GS-AI9013</v>
          </cell>
          <cell r="C6472">
            <v>1041</v>
          </cell>
          <cell r="D6472">
            <v>1</v>
          </cell>
          <cell r="E6472" t="str">
            <v>KS</v>
          </cell>
          <cell r="F6472">
            <v>1041</v>
          </cell>
        </row>
        <row r="6473">
          <cell r="A6473">
            <v>6277543</v>
          </cell>
          <cell r="B6473" t="str">
            <v>...GS-AI9013</v>
          </cell>
          <cell r="C6473">
            <v>871</v>
          </cell>
          <cell r="D6473">
            <v>1</v>
          </cell>
          <cell r="E6473" t="str">
            <v>KS</v>
          </cell>
          <cell r="F6473">
            <v>871</v>
          </cell>
        </row>
        <row r="6474">
          <cell r="A6474">
            <v>6277560</v>
          </cell>
          <cell r="B6474" t="str">
            <v>...GS-AT9013</v>
          </cell>
          <cell r="C6474">
            <v>1844</v>
          </cell>
          <cell r="D6474">
            <v>1</v>
          </cell>
          <cell r="E6474" t="str">
            <v>KS</v>
          </cell>
          <cell r="F6474">
            <v>1844</v>
          </cell>
        </row>
        <row r="6475">
          <cell r="A6475">
            <v>6277561</v>
          </cell>
          <cell r="B6475" t="str">
            <v>...GS-AT9013</v>
          </cell>
          <cell r="C6475">
            <v>1844</v>
          </cell>
          <cell r="D6475">
            <v>1</v>
          </cell>
          <cell r="E6475" t="str">
            <v>KS</v>
          </cell>
          <cell r="F6475">
            <v>1844</v>
          </cell>
        </row>
        <row r="6476">
          <cell r="A6476">
            <v>6277562</v>
          </cell>
          <cell r="B6476" t="str">
            <v>...GS-AT9013</v>
          </cell>
          <cell r="C6476">
            <v>1844</v>
          </cell>
          <cell r="D6476">
            <v>1</v>
          </cell>
          <cell r="E6476" t="str">
            <v>KS</v>
          </cell>
          <cell r="F6476">
            <v>1844</v>
          </cell>
        </row>
        <row r="6477">
          <cell r="A6477">
            <v>6277563</v>
          </cell>
          <cell r="B6477" t="str">
            <v>...GS-AT9013</v>
          </cell>
          <cell r="C6477">
            <v>1543</v>
          </cell>
          <cell r="D6477">
            <v>1</v>
          </cell>
          <cell r="E6477" t="str">
            <v>KS</v>
          </cell>
          <cell r="F6477">
            <v>1543</v>
          </cell>
        </row>
        <row r="6478">
          <cell r="A6478">
            <v>6277600</v>
          </cell>
          <cell r="B6478" t="str">
            <v>Podparapetní kanál 70x170...GS-S70170</v>
          </cell>
          <cell r="C6478">
            <v>733</v>
          </cell>
          <cell r="D6478">
            <v>1</v>
          </cell>
          <cell r="E6478" t="str">
            <v>M</v>
          </cell>
          <cell r="F6478">
            <v>733</v>
          </cell>
        </row>
        <row r="6479">
          <cell r="A6479">
            <v>6277601</v>
          </cell>
          <cell r="B6479" t="str">
            <v>...GS-S70170</v>
          </cell>
          <cell r="C6479">
            <v>733</v>
          </cell>
          <cell r="D6479">
            <v>1</v>
          </cell>
          <cell r="E6479" t="str">
            <v>M</v>
          </cell>
          <cell r="F6479">
            <v>733</v>
          </cell>
        </row>
        <row r="6480">
          <cell r="A6480">
            <v>6277602</v>
          </cell>
          <cell r="B6480" t="str">
            <v>...GS-S70170</v>
          </cell>
          <cell r="C6480">
            <v>733</v>
          </cell>
          <cell r="D6480">
            <v>1</v>
          </cell>
          <cell r="E6480" t="str">
            <v>M</v>
          </cell>
          <cell r="F6480">
            <v>733</v>
          </cell>
        </row>
        <row r="6481">
          <cell r="A6481">
            <v>6277603</v>
          </cell>
          <cell r="B6481" t="str">
            <v>...GS-S70170</v>
          </cell>
          <cell r="C6481">
            <v>660</v>
          </cell>
          <cell r="D6481">
            <v>1</v>
          </cell>
          <cell r="E6481" t="str">
            <v>M</v>
          </cell>
          <cell r="F6481">
            <v>660</v>
          </cell>
        </row>
        <row r="6482">
          <cell r="A6482">
            <v>6277604</v>
          </cell>
          <cell r="B6482" t="str">
            <v>...GS-S70170</v>
          </cell>
          <cell r="C6482">
            <v>843</v>
          </cell>
          <cell r="D6482">
            <v>1</v>
          </cell>
          <cell r="E6482" t="str">
            <v>M</v>
          </cell>
          <cell r="F6482">
            <v>843</v>
          </cell>
        </row>
        <row r="6483">
          <cell r="A6483">
            <v>6277607</v>
          </cell>
          <cell r="B6483" t="str">
            <v>Přístrojový kanál 3m...GS-S70170</v>
          </cell>
          <cell r="C6483">
            <v>733</v>
          </cell>
          <cell r="D6483">
            <v>1</v>
          </cell>
          <cell r="E6483" t="str">
            <v>M</v>
          </cell>
          <cell r="F6483">
            <v>733</v>
          </cell>
        </row>
        <row r="6484">
          <cell r="A6484">
            <v>6277610</v>
          </cell>
          <cell r="B6484" t="str">
            <v>...GS-SA7017</v>
          </cell>
          <cell r="C6484">
            <v>1630</v>
          </cell>
          <cell r="D6484">
            <v>1</v>
          </cell>
          <cell r="E6484" t="str">
            <v>KS</v>
          </cell>
          <cell r="F6484">
            <v>1630</v>
          </cell>
        </row>
        <row r="6485">
          <cell r="A6485">
            <v>6277611</v>
          </cell>
          <cell r="B6485" t="str">
            <v>...GS-SA7017</v>
          </cell>
          <cell r="C6485">
            <v>1630</v>
          </cell>
          <cell r="D6485">
            <v>1</v>
          </cell>
          <cell r="E6485" t="str">
            <v>KS</v>
          </cell>
          <cell r="F6485">
            <v>1630</v>
          </cell>
        </row>
        <row r="6486">
          <cell r="A6486">
            <v>6277612</v>
          </cell>
          <cell r="B6486" t="str">
            <v>...GS-SA7017</v>
          </cell>
          <cell r="C6486">
            <v>1630</v>
          </cell>
          <cell r="D6486">
            <v>1</v>
          </cell>
          <cell r="E6486" t="str">
            <v>KS</v>
          </cell>
          <cell r="F6486">
            <v>1630</v>
          </cell>
        </row>
        <row r="6487">
          <cell r="A6487">
            <v>6277613</v>
          </cell>
          <cell r="B6487" t="str">
            <v>...GS-SA7017</v>
          </cell>
          <cell r="C6487">
            <v>1326</v>
          </cell>
          <cell r="D6487">
            <v>1</v>
          </cell>
          <cell r="E6487" t="str">
            <v>KS</v>
          </cell>
          <cell r="F6487">
            <v>1326</v>
          </cell>
        </row>
        <row r="6488">
          <cell r="A6488">
            <v>6277620</v>
          </cell>
          <cell r="B6488" t="str">
            <v>...GS-SFS701</v>
          </cell>
          <cell r="C6488">
            <v>1786</v>
          </cell>
          <cell r="D6488">
            <v>1</v>
          </cell>
          <cell r="E6488" t="str">
            <v>KS</v>
          </cell>
          <cell r="F6488">
            <v>1786</v>
          </cell>
        </row>
        <row r="6489">
          <cell r="A6489">
            <v>6277621</v>
          </cell>
          <cell r="B6489" t="str">
            <v>...GS-SFS701</v>
          </cell>
          <cell r="C6489">
            <v>1786</v>
          </cell>
          <cell r="D6489">
            <v>1</v>
          </cell>
          <cell r="E6489" t="str">
            <v>KS</v>
          </cell>
          <cell r="F6489">
            <v>1786</v>
          </cell>
        </row>
        <row r="6490">
          <cell r="A6490">
            <v>6277622</v>
          </cell>
          <cell r="B6490" t="str">
            <v>...GS-SFS701</v>
          </cell>
          <cell r="C6490">
            <v>1786</v>
          </cell>
          <cell r="D6490">
            <v>1</v>
          </cell>
          <cell r="E6490" t="str">
            <v>KS</v>
          </cell>
          <cell r="F6490">
            <v>1786</v>
          </cell>
        </row>
        <row r="6491">
          <cell r="A6491">
            <v>6277623</v>
          </cell>
          <cell r="B6491" t="str">
            <v>...GS-SFS701</v>
          </cell>
          <cell r="C6491">
            <v>1499</v>
          </cell>
          <cell r="D6491">
            <v>1</v>
          </cell>
          <cell r="E6491" t="str">
            <v>KS</v>
          </cell>
          <cell r="F6491">
            <v>1499</v>
          </cell>
        </row>
        <row r="6492">
          <cell r="A6492">
            <v>6277640</v>
          </cell>
          <cell r="B6492" t="str">
            <v>...GS-SI7017</v>
          </cell>
          <cell r="C6492">
            <v>978</v>
          </cell>
          <cell r="D6492">
            <v>1</v>
          </cell>
          <cell r="E6492" t="str">
            <v>KS</v>
          </cell>
          <cell r="F6492">
            <v>978</v>
          </cell>
        </row>
        <row r="6493">
          <cell r="A6493">
            <v>6277641</v>
          </cell>
          <cell r="B6493" t="str">
            <v>...GS-SI7017</v>
          </cell>
          <cell r="C6493">
            <v>978</v>
          </cell>
          <cell r="D6493">
            <v>1</v>
          </cell>
          <cell r="E6493" t="str">
            <v>KS</v>
          </cell>
          <cell r="F6493">
            <v>978</v>
          </cell>
        </row>
        <row r="6494">
          <cell r="A6494">
            <v>6277642</v>
          </cell>
          <cell r="B6494" t="str">
            <v>...GS-SI7017</v>
          </cell>
          <cell r="C6494">
            <v>978</v>
          </cell>
          <cell r="D6494">
            <v>1</v>
          </cell>
          <cell r="E6494" t="str">
            <v>KS</v>
          </cell>
          <cell r="F6494">
            <v>978</v>
          </cell>
        </row>
        <row r="6495">
          <cell r="A6495">
            <v>6277643</v>
          </cell>
          <cell r="B6495" t="str">
            <v>...GS-SI7017</v>
          </cell>
          <cell r="C6495">
            <v>815</v>
          </cell>
          <cell r="D6495">
            <v>1</v>
          </cell>
          <cell r="E6495" t="str">
            <v>KS</v>
          </cell>
          <cell r="F6495">
            <v>815</v>
          </cell>
        </row>
        <row r="6496">
          <cell r="A6496">
            <v>6277660</v>
          </cell>
          <cell r="B6496" t="str">
            <v>...GS-ST7017</v>
          </cell>
          <cell r="C6496">
            <v>1562</v>
          </cell>
          <cell r="D6496">
            <v>1</v>
          </cell>
          <cell r="E6496" t="str">
            <v>KS</v>
          </cell>
          <cell r="F6496">
            <v>1562</v>
          </cell>
        </row>
        <row r="6497">
          <cell r="A6497">
            <v>6277661</v>
          </cell>
          <cell r="B6497" t="str">
            <v>...GS-ST7017</v>
          </cell>
          <cell r="C6497">
            <v>1562</v>
          </cell>
          <cell r="D6497">
            <v>1</v>
          </cell>
          <cell r="E6497" t="str">
            <v>KS</v>
          </cell>
          <cell r="F6497">
            <v>1562</v>
          </cell>
        </row>
        <row r="6498">
          <cell r="A6498">
            <v>6277662</v>
          </cell>
          <cell r="B6498" t="str">
            <v>...GS-ST7017</v>
          </cell>
          <cell r="C6498">
            <v>1562</v>
          </cell>
          <cell r="D6498">
            <v>1</v>
          </cell>
          <cell r="E6498" t="str">
            <v>KS</v>
          </cell>
          <cell r="F6498">
            <v>1562</v>
          </cell>
        </row>
        <row r="6499">
          <cell r="A6499">
            <v>6277663</v>
          </cell>
          <cell r="B6499" t="str">
            <v>...GS-ST7017</v>
          </cell>
          <cell r="C6499">
            <v>1291</v>
          </cell>
          <cell r="D6499">
            <v>1</v>
          </cell>
          <cell r="E6499" t="str">
            <v>KS</v>
          </cell>
          <cell r="F6499">
            <v>1291</v>
          </cell>
        </row>
        <row r="6500">
          <cell r="A6500">
            <v>6277670</v>
          </cell>
          <cell r="B6500" t="str">
            <v>...GS-E70170</v>
          </cell>
          <cell r="C6500">
            <v>605</v>
          </cell>
          <cell r="D6500">
            <v>1</v>
          </cell>
          <cell r="E6500" t="str">
            <v>KS</v>
          </cell>
          <cell r="F6500">
            <v>605</v>
          </cell>
        </row>
        <row r="6501">
          <cell r="A6501">
            <v>6277671</v>
          </cell>
          <cell r="B6501" t="str">
            <v>...GS-E70170</v>
          </cell>
          <cell r="C6501">
            <v>605</v>
          </cell>
          <cell r="D6501">
            <v>1</v>
          </cell>
          <cell r="E6501" t="str">
            <v>KS</v>
          </cell>
          <cell r="F6501">
            <v>605</v>
          </cell>
        </row>
        <row r="6502">
          <cell r="A6502">
            <v>6277672</v>
          </cell>
          <cell r="B6502" t="str">
            <v>...GS-E70170</v>
          </cell>
          <cell r="C6502">
            <v>605</v>
          </cell>
          <cell r="D6502">
            <v>1</v>
          </cell>
          <cell r="E6502" t="str">
            <v>KS</v>
          </cell>
          <cell r="F6502">
            <v>605</v>
          </cell>
        </row>
        <row r="6503">
          <cell r="A6503">
            <v>6277673</v>
          </cell>
          <cell r="B6503" t="str">
            <v>...GS-E70170</v>
          </cell>
          <cell r="C6503">
            <v>512</v>
          </cell>
          <cell r="D6503">
            <v>1</v>
          </cell>
          <cell r="E6503" t="str">
            <v>KS</v>
          </cell>
          <cell r="F6503">
            <v>512</v>
          </cell>
        </row>
        <row r="6504">
          <cell r="A6504">
            <v>6277700</v>
          </cell>
          <cell r="B6504" t="str">
            <v>...GS-S90170</v>
          </cell>
          <cell r="C6504">
            <v>927</v>
          </cell>
          <cell r="D6504">
            <v>1</v>
          </cell>
          <cell r="E6504" t="str">
            <v>M</v>
          </cell>
          <cell r="F6504">
            <v>927</v>
          </cell>
        </row>
        <row r="6505">
          <cell r="A6505">
            <v>6277701</v>
          </cell>
          <cell r="B6505" t="str">
            <v>...GS-S90170</v>
          </cell>
          <cell r="C6505">
            <v>927</v>
          </cell>
          <cell r="D6505">
            <v>1</v>
          </cell>
          <cell r="E6505" t="str">
            <v>M</v>
          </cell>
          <cell r="F6505">
            <v>927</v>
          </cell>
        </row>
        <row r="6506">
          <cell r="A6506">
            <v>6277702</v>
          </cell>
          <cell r="B6506" t="str">
            <v>...GS-S90170</v>
          </cell>
          <cell r="C6506">
            <v>927</v>
          </cell>
          <cell r="D6506">
            <v>1</v>
          </cell>
          <cell r="E6506" t="str">
            <v>M</v>
          </cell>
          <cell r="F6506">
            <v>927</v>
          </cell>
        </row>
        <row r="6507">
          <cell r="A6507">
            <v>6277703</v>
          </cell>
          <cell r="B6507" t="str">
            <v>...GS-S90170</v>
          </cell>
          <cell r="C6507">
            <v>784</v>
          </cell>
          <cell r="D6507">
            <v>1</v>
          </cell>
          <cell r="E6507" t="str">
            <v>M</v>
          </cell>
          <cell r="F6507">
            <v>784</v>
          </cell>
        </row>
        <row r="6508">
          <cell r="A6508">
            <v>6277704</v>
          </cell>
          <cell r="B6508" t="str">
            <v>...GS-S90170</v>
          </cell>
          <cell r="C6508">
            <v>1065</v>
          </cell>
          <cell r="D6508">
            <v>1</v>
          </cell>
          <cell r="E6508" t="str">
            <v>M</v>
          </cell>
          <cell r="F6508">
            <v>1065</v>
          </cell>
        </row>
        <row r="6509">
          <cell r="A6509">
            <v>6277710</v>
          </cell>
          <cell r="B6509" t="str">
            <v>...GS-SA9017</v>
          </cell>
          <cell r="C6509">
            <v>2031</v>
          </cell>
          <cell r="D6509">
            <v>1</v>
          </cell>
          <cell r="E6509" t="str">
            <v>KS</v>
          </cell>
          <cell r="F6509">
            <v>2031</v>
          </cell>
        </row>
        <row r="6510">
          <cell r="A6510">
            <v>6277711</v>
          </cell>
          <cell r="B6510" t="str">
            <v>...GS-SA9017</v>
          </cell>
          <cell r="C6510">
            <v>2031</v>
          </cell>
          <cell r="D6510">
            <v>1</v>
          </cell>
          <cell r="E6510" t="str">
            <v>KS</v>
          </cell>
          <cell r="F6510">
            <v>2031</v>
          </cell>
        </row>
        <row r="6511">
          <cell r="A6511">
            <v>6277712</v>
          </cell>
          <cell r="B6511" t="str">
            <v>...GS-SA9017</v>
          </cell>
          <cell r="C6511">
            <v>2031</v>
          </cell>
          <cell r="D6511">
            <v>1</v>
          </cell>
          <cell r="E6511" t="str">
            <v>KS</v>
          </cell>
          <cell r="F6511">
            <v>2031</v>
          </cell>
        </row>
        <row r="6512">
          <cell r="A6512">
            <v>6277713</v>
          </cell>
          <cell r="B6512" t="str">
            <v>...GS-SA9017</v>
          </cell>
          <cell r="C6512">
            <v>1688</v>
          </cell>
          <cell r="D6512">
            <v>1</v>
          </cell>
          <cell r="E6512" t="str">
            <v>KS</v>
          </cell>
          <cell r="F6512">
            <v>1688</v>
          </cell>
        </row>
        <row r="6513">
          <cell r="A6513">
            <v>6277720</v>
          </cell>
          <cell r="B6513" t="str">
            <v>...GS-SFS901</v>
          </cell>
          <cell r="C6513">
            <v>2321</v>
          </cell>
          <cell r="D6513">
            <v>1</v>
          </cell>
          <cell r="E6513" t="str">
            <v>KS</v>
          </cell>
          <cell r="F6513">
            <v>2321</v>
          </cell>
        </row>
        <row r="6514">
          <cell r="A6514">
            <v>6277721</v>
          </cell>
          <cell r="B6514" t="str">
            <v>...GS-SFS901</v>
          </cell>
          <cell r="C6514">
            <v>2321</v>
          </cell>
          <cell r="D6514">
            <v>1</v>
          </cell>
          <cell r="E6514" t="str">
            <v>KS</v>
          </cell>
          <cell r="F6514">
            <v>2321</v>
          </cell>
        </row>
        <row r="6515">
          <cell r="A6515">
            <v>6277722</v>
          </cell>
          <cell r="B6515" t="str">
            <v>...GS-SFS901</v>
          </cell>
          <cell r="C6515">
            <v>2321</v>
          </cell>
          <cell r="D6515">
            <v>1</v>
          </cell>
          <cell r="E6515" t="str">
            <v>KS</v>
          </cell>
          <cell r="F6515">
            <v>2321</v>
          </cell>
        </row>
        <row r="6516">
          <cell r="A6516">
            <v>6277723</v>
          </cell>
          <cell r="B6516" t="str">
            <v>...GS-SFS901</v>
          </cell>
          <cell r="C6516">
            <v>2019</v>
          </cell>
          <cell r="D6516">
            <v>1</v>
          </cell>
          <cell r="E6516" t="str">
            <v>KS</v>
          </cell>
          <cell r="F6516">
            <v>2019</v>
          </cell>
        </row>
        <row r="6517">
          <cell r="A6517">
            <v>6277740</v>
          </cell>
          <cell r="B6517" t="str">
            <v>...GS-SI9017</v>
          </cell>
          <cell r="C6517">
            <v>1097</v>
          </cell>
          <cell r="D6517">
            <v>1</v>
          </cell>
          <cell r="E6517" t="str">
            <v>KS</v>
          </cell>
          <cell r="F6517">
            <v>1097</v>
          </cell>
        </row>
        <row r="6518">
          <cell r="A6518">
            <v>6277741</v>
          </cell>
          <cell r="B6518" t="str">
            <v>...GS-SI9017</v>
          </cell>
          <cell r="C6518">
            <v>1097</v>
          </cell>
          <cell r="D6518">
            <v>1</v>
          </cell>
          <cell r="E6518" t="str">
            <v>KS</v>
          </cell>
          <cell r="F6518">
            <v>1097</v>
          </cell>
        </row>
        <row r="6519">
          <cell r="A6519">
            <v>6277742</v>
          </cell>
          <cell r="B6519" t="str">
            <v>...GS-SI9017</v>
          </cell>
          <cell r="C6519">
            <v>1097</v>
          </cell>
          <cell r="D6519">
            <v>1</v>
          </cell>
          <cell r="E6519" t="str">
            <v>KS</v>
          </cell>
          <cell r="F6519">
            <v>1097</v>
          </cell>
        </row>
        <row r="6520">
          <cell r="A6520">
            <v>6277743</v>
          </cell>
          <cell r="B6520" t="str">
            <v>...GS-SI9017</v>
          </cell>
          <cell r="C6520">
            <v>915</v>
          </cell>
          <cell r="D6520">
            <v>1</v>
          </cell>
          <cell r="E6520" t="str">
            <v>KS</v>
          </cell>
          <cell r="F6520">
            <v>915</v>
          </cell>
        </row>
        <row r="6521">
          <cell r="A6521">
            <v>6277760</v>
          </cell>
          <cell r="B6521" t="str">
            <v>...GS-ST9017</v>
          </cell>
          <cell r="C6521">
            <v>1877</v>
          </cell>
          <cell r="D6521">
            <v>1</v>
          </cell>
          <cell r="E6521" t="str">
            <v>KS</v>
          </cell>
          <cell r="F6521">
            <v>1877</v>
          </cell>
        </row>
        <row r="6522">
          <cell r="A6522">
            <v>6277761</v>
          </cell>
          <cell r="B6522" t="str">
            <v>...GS-ST9017</v>
          </cell>
          <cell r="C6522">
            <v>1877</v>
          </cell>
          <cell r="D6522">
            <v>1</v>
          </cell>
          <cell r="E6522" t="str">
            <v>KS</v>
          </cell>
          <cell r="F6522">
            <v>1877</v>
          </cell>
        </row>
        <row r="6523">
          <cell r="A6523">
            <v>6277762</v>
          </cell>
          <cell r="B6523" t="str">
            <v>...GS-ST9017</v>
          </cell>
          <cell r="C6523">
            <v>1877</v>
          </cell>
          <cell r="D6523">
            <v>1</v>
          </cell>
          <cell r="E6523" t="str">
            <v>KS</v>
          </cell>
          <cell r="F6523">
            <v>1877</v>
          </cell>
        </row>
        <row r="6524">
          <cell r="A6524">
            <v>6277763</v>
          </cell>
          <cell r="B6524" t="str">
            <v>...GS-ST9017</v>
          </cell>
          <cell r="C6524">
            <v>1573</v>
          </cell>
          <cell r="D6524">
            <v>1</v>
          </cell>
          <cell r="E6524" t="str">
            <v>KS</v>
          </cell>
          <cell r="F6524">
            <v>1573</v>
          </cell>
        </row>
        <row r="6525">
          <cell r="A6525">
            <v>6277770</v>
          </cell>
          <cell r="B6525" t="str">
            <v>...GS-E90170</v>
          </cell>
          <cell r="C6525">
            <v>716</v>
          </cell>
          <cell r="D6525">
            <v>1</v>
          </cell>
          <cell r="E6525" t="str">
            <v>KS</v>
          </cell>
          <cell r="F6525">
            <v>716</v>
          </cell>
        </row>
        <row r="6526">
          <cell r="A6526">
            <v>6277771</v>
          </cell>
          <cell r="B6526" t="str">
            <v>...GS-E90170</v>
          </cell>
          <cell r="C6526">
            <v>716</v>
          </cell>
          <cell r="D6526">
            <v>1</v>
          </cell>
          <cell r="E6526" t="str">
            <v>KS</v>
          </cell>
          <cell r="F6526">
            <v>716</v>
          </cell>
        </row>
        <row r="6527">
          <cell r="A6527">
            <v>6277772</v>
          </cell>
          <cell r="B6527" t="str">
            <v>...GS-E90170</v>
          </cell>
          <cell r="C6527">
            <v>716</v>
          </cell>
          <cell r="D6527">
            <v>1</v>
          </cell>
          <cell r="E6527" t="str">
            <v>KS</v>
          </cell>
          <cell r="F6527">
            <v>716</v>
          </cell>
        </row>
        <row r="6528">
          <cell r="A6528">
            <v>6277773</v>
          </cell>
          <cell r="B6528" t="str">
            <v>...GS-E90170</v>
          </cell>
          <cell r="C6528">
            <v>614</v>
          </cell>
          <cell r="D6528">
            <v>1</v>
          </cell>
          <cell r="E6528" t="str">
            <v>KS</v>
          </cell>
          <cell r="F6528">
            <v>614</v>
          </cell>
        </row>
        <row r="6529">
          <cell r="A6529">
            <v>6277800</v>
          </cell>
          <cell r="B6529" t="str">
            <v>Podparapetní kanál 70x170...GS-A70170</v>
          </cell>
          <cell r="C6529">
            <v>733</v>
          </cell>
          <cell r="D6529">
            <v>1</v>
          </cell>
          <cell r="E6529" t="str">
            <v>M</v>
          </cell>
          <cell r="F6529">
            <v>733</v>
          </cell>
        </row>
        <row r="6530">
          <cell r="A6530">
            <v>6277801</v>
          </cell>
          <cell r="B6530" t="str">
            <v>...GS-A70170</v>
          </cell>
          <cell r="C6530">
            <v>733</v>
          </cell>
          <cell r="D6530">
            <v>1</v>
          </cell>
          <cell r="E6530" t="str">
            <v>M</v>
          </cell>
          <cell r="F6530">
            <v>733</v>
          </cell>
        </row>
        <row r="6531">
          <cell r="A6531">
            <v>6277802</v>
          </cell>
          <cell r="B6531" t="str">
            <v>...GS-A70170</v>
          </cell>
          <cell r="C6531">
            <v>733</v>
          </cell>
          <cell r="D6531">
            <v>1</v>
          </cell>
          <cell r="E6531" t="str">
            <v>M</v>
          </cell>
          <cell r="F6531">
            <v>733</v>
          </cell>
        </row>
        <row r="6532">
          <cell r="A6532">
            <v>6277803</v>
          </cell>
          <cell r="B6532" t="str">
            <v>...GS-A70170</v>
          </cell>
          <cell r="C6532">
            <v>660</v>
          </cell>
          <cell r="D6532">
            <v>1</v>
          </cell>
          <cell r="E6532" t="str">
            <v>M</v>
          </cell>
          <cell r="F6532">
            <v>660</v>
          </cell>
        </row>
        <row r="6533">
          <cell r="A6533">
            <v>6277804</v>
          </cell>
          <cell r="B6533" t="str">
            <v>...GS-A70170</v>
          </cell>
          <cell r="C6533">
            <v>843</v>
          </cell>
          <cell r="D6533">
            <v>1</v>
          </cell>
          <cell r="E6533" t="str">
            <v>M</v>
          </cell>
          <cell r="F6533">
            <v>843</v>
          </cell>
        </row>
        <row r="6534">
          <cell r="A6534">
            <v>6277810</v>
          </cell>
          <cell r="B6534" t="str">
            <v>...GS-AA7017</v>
          </cell>
          <cell r="C6534">
            <v>1630</v>
          </cell>
          <cell r="D6534">
            <v>1</v>
          </cell>
          <cell r="E6534" t="str">
            <v>KS</v>
          </cell>
          <cell r="F6534">
            <v>1630</v>
          </cell>
        </row>
        <row r="6535">
          <cell r="A6535">
            <v>6277811</v>
          </cell>
          <cell r="B6535" t="str">
            <v>...GS-AA9021</v>
          </cell>
          <cell r="C6535">
            <v>1630</v>
          </cell>
          <cell r="D6535">
            <v>1</v>
          </cell>
          <cell r="E6535" t="str">
            <v>KS</v>
          </cell>
          <cell r="F6535">
            <v>1630</v>
          </cell>
        </row>
        <row r="6536">
          <cell r="A6536">
            <v>6277812</v>
          </cell>
          <cell r="B6536" t="str">
            <v>...GS-AA7017</v>
          </cell>
          <cell r="C6536">
            <v>1630</v>
          </cell>
          <cell r="D6536">
            <v>1</v>
          </cell>
          <cell r="E6536" t="str">
            <v>KS</v>
          </cell>
          <cell r="F6536">
            <v>1630</v>
          </cell>
        </row>
        <row r="6537">
          <cell r="A6537">
            <v>6277813</v>
          </cell>
          <cell r="B6537" t="str">
            <v>...GS-AA7017</v>
          </cell>
          <cell r="C6537">
            <v>1326</v>
          </cell>
          <cell r="D6537">
            <v>1</v>
          </cell>
          <cell r="E6537" t="str">
            <v>KS</v>
          </cell>
          <cell r="F6537">
            <v>1326</v>
          </cell>
        </row>
        <row r="6538">
          <cell r="A6538">
            <v>6277820</v>
          </cell>
          <cell r="B6538" t="str">
            <v>...GS-AFS701</v>
          </cell>
          <cell r="C6538">
            <v>1786</v>
          </cell>
          <cell r="D6538">
            <v>1</v>
          </cell>
          <cell r="E6538" t="str">
            <v>KS</v>
          </cell>
          <cell r="F6538">
            <v>1786</v>
          </cell>
        </row>
        <row r="6539">
          <cell r="A6539">
            <v>6277821</v>
          </cell>
          <cell r="B6539" t="str">
            <v>...GS-AFS701</v>
          </cell>
          <cell r="C6539">
            <v>1786</v>
          </cell>
          <cell r="D6539">
            <v>1</v>
          </cell>
          <cell r="E6539" t="str">
            <v>KS</v>
          </cell>
          <cell r="F6539">
            <v>1786</v>
          </cell>
        </row>
        <row r="6540">
          <cell r="A6540">
            <v>6277822</v>
          </cell>
          <cell r="B6540" t="str">
            <v>...GS-AFS701</v>
          </cell>
          <cell r="C6540">
            <v>1786</v>
          </cell>
          <cell r="D6540">
            <v>1</v>
          </cell>
          <cell r="E6540" t="str">
            <v>KS</v>
          </cell>
          <cell r="F6540">
            <v>1786</v>
          </cell>
        </row>
        <row r="6541">
          <cell r="A6541">
            <v>6277823</v>
          </cell>
          <cell r="B6541" t="str">
            <v>...GS-AFS701</v>
          </cell>
          <cell r="C6541">
            <v>1499</v>
          </cell>
          <cell r="D6541">
            <v>1</v>
          </cell>
          <cell r="E6541" t="str">
            <v>KS</v>
          </cell>
          <cell r="F6541">
            <v>1499</v>
          </cell>
        </row>
        <row r="6542">
          <cell r="A6542">
            <v>6277830</v>
          </cell>
          <cell r="B6542" t="str">
            <v>...GS-AFF701</v>
          </cell>
          <cell r="C6542">
            <v>1786</v>
          </cell>
          <cell r="D6542">
            <v>1</v>
          </cell>
          <cell r="E6542" t="str">
            <v>KS</v>
          </cell>
          <cell r="F6542">
            <v>1786</v>
          </cell>
        </row>
        <row r="6543">
          <cell r="A6543">
            <v>6277831</v>
          </cell>
          <cell r="B6543" t="str">
            <v>...GS-AFF701</v>
          </cell>
          <cell r="C6543">
            <v>1786</v>
          </cell>
          <cell r="D6543">
            <v>1</v>
          </cell>
          <cell r="E6543" t="str">
            <v>KS</v>
          </cell>
          <cell r="F6543">
            <v>1786</v>
          </cell>
        </row>
        <row r="6544">
          <cell r="A6544">
            <v>6277832</v>
          </cell>
          <cell r="B6544" t="str">
            <v>...GS-AFF701</v>
          </cell>
          <cell r="C6544">
            <v>1786</v>
          </cell>
          <cell r="D6544">
            <v>1</v>
          </cell>
          <cell r="E6544" t="str">
            <v>KS</v>
          </cell>
          <cell r="F6544">
            <v>1786</v>
          </cell>
        </row>
        <row r="6545">
          <cell r="A6545">
            <v>6277833</v>
          </cell>
          <cell r="B6545" t="str">
            <v>...GS-AFF701</v>
          </cell>
          <cell r="C6545">
            <v>1499</v>
          </cell>
          <cell r="D6545">
            <v>1</v>
          </cell>
          <cell r="E6545" t="str">
            <v>KS</v>
          </cell>
          <cell r="F6545">
            <v>1499</v>
          </cell>
        </row>
        <row r="6546">
          <cell r="A6546">
            <v>6277840</v>
          </cell>
          <cell r="B6546" t="str">
            <v>...GS-AI7017</v>
          </cell>
          <cell r="C6546">
            <v>978</v>
          </cell>
          <cell r="D6546">
            <v>1</v>
          </cell>
          <cell r="E6546" t="str">
            <v>KS</v>
          </cell>
          <cell r="F6546">
            <v>978</v>
          </cell>
        </row>
        <row r="6547">
          <cell r="A6547">
            <v>6277841</v>
          </cell>
          <cell r="B6547" t="str">
            <v>...GS-AI7017</v>
          </cell>
          <cell r="C6547">
            <v>978</v>
          </cell>
          <cell r="D6547">
            <v>1</v>
          </cell>
          <cell r="E6547" t="str">
            <v>KS</v>
          </cell>
          <cell r="F6547">
            <v>978</v>
          </cell>
        </row>
        <row r="6548">
          <cell r="A6548">
            <v>6277842</v>
          </cell>
          <cell r="B6548" t="str">
            <v>...GS-AI7017</v>
          </cell>
          <cell r="C6548">
            <v>978</v>
          </cell>
          <cell r="D6548">
            <v>1</v>
          </cell>
          <cell r="E6548" t="str">
            <v>KS</v>
          </cell>
          <cell r="F6548">
            <v>978</v>
          </cell>
        </row>
        <row r="6549">
          <cell r="A6549">
            <v>6277843</v>
          </cell>
          <cell r="B6549" t="str">
            <v>...GS-AI7017</v>
          </cell>
          <cell r="C6549">
            <v>815</v>
          </cell>
          <cell r="D6549">
            <v>1</v>
          </cell>
          <cell r="E6549" t="str">
            <v>KS</v>
          </cell>
          <cell r="F6549">
            <v>815</v>
          </cell>
        </row>
        <row r="6550">
          <cell r="A6550">
            <v>6277860</v>
          </cell>
          <cell r="B6550" t="str">
            <v>...GS-AT7017</v>
          </cell>
          <cell r="C6550">
            <v>1562</v>
          </cell>
          <cell r="D6550">
            <v>1</v>
          </cell>
          <cell r="E6550" t="str">
            <v>KS</v>
          </cell>
          <cell r="F6550">
            <v>1562</v>
          </cell>
        </row>
        <row r="6551">
          <cell r="A6551">
            <v>6277861</v>
          </cell>
          <cell r="B6551" t="str">
            <v>...GS-AT7017</v>
          </cell>
          <cell r="C6551">
            <v>1562</v>
          </cell>
          <cell r="D6551">
            <v>1</v>
          </cell>
          <cell r="E6551" t="str">
            <v>KS</v>
          </cell>
          <cell r="F6551">
            <v>1562</v>
          </cell>
        </row>
        <row r="6552">
          <cell r="A6552">
            <v>6277862</v>
          </cell>
          <cell r="B6552" t="str">
            <v>...GS-AT7017</v>
          </cell>
          <cell r="C6552">
            <v>1562</v>
          </cell>
          <cell r="D6552">
            <v>1</v>
          </cell>
          <cell r="E6552" t="str">
            <v>KS</v>
          </cell>
          <cell r="F6552">
            <v>1562</v>
          </cell>
        </row>
        <row r="6553">
          <cell r="A6553">
            <v>6277863</v>
          </cell>
          <cell r="B6553" t="str">
            <v>...GS-AT7017</v>
          </cell>
          <cell r="C6553">
            <v>1291</v>
          </cell>
          <cell r="D6553">
            <v>1</v>
          </cell>
          <cell r="E6553" t="str">
            <v>KS</v>
          </cell>
          <cell r="F6553">
            <v>1291</v>
          </cell>
        </row>
        <row r="6554">
          <cell r="A6554">
            <v>6277900</v>
          </cell>
          <cell r="B6554" t="str">
            <v>...GS-A90170</v>
          </cell>
          <cell r="C6554">
            <v>927</v>
          </cell>
          <cell r="D6554">
            <v>1</v>
          </cell>
          <cell r="E6554" t="str">
            <v>M</v>
          </cell>
          <cell r="F6554">
            <v>927</v>
          </cell>
        </row>
        <row r="6555">
          <cell r="A6555">
            <v>6277901</v>
          </cell>
          <cell r="B6555" t="str">
            <v>...GS-A90170</v>
          </cell>
          <cell r="C6555">
            <v>927</v>
          </cell>
          <cell r="D6555">
            <v>1</v>
          </cell>
          <cell r="E6555" t="str">
            <v>M</v>
          </cell>
          <cell r="F6555">
            <v>927</v>
          </cell>
        </row>
        <row r="6556">
          <cell r="A6556">
            <v>6277902</v>
          </cell>
          <cell r="B6556" t="str">
            <v>...GS-A90170</v>
          </cell>
          <cell r="C6556">
            <v>927</v>
          </cell>
          <cell r="D6556">
            <v>1</v>
          </cell>
          <cell r="E6556" t="str">
            <v>M</v>
          </cell>
          <cell r="F6556">
            <v>927</v>
          </cell>
        </row>
        <row r="6557">
          <cell r="A6557">
            <v>6277903</v>
          </cell>
          <cell r="B6557" t="str">
            <v>...GS-A90170</v>
          </cell>
          <cell r="C6557">
            <v>784</v>
          </cell>
          <cell r="D6557">
            <v>1</v>
          </cell>
          <cell r="E6557" t="str">
            <v>M</v>
          </cell>
          <cell r="F6557">
            <v>784</v>
          </cell>
        </row>
        <row r="6558">
          <cell r="A6558">
            <v>6277904</v>
          </cell>
          <cell r="B6558" t="str">
            <v>...GS-A90170</v>
          </cell>
          <cell r="C6558">
            <v>1065</v>
          </cell>
          <cell r="D6558">
            <v>1</v>
          </cell>
          <cell r="E6558" t="str">
            <v>M</v>
          </cell>
          <cell r="F6558">
            <v>1065</v>
          </cell>
        </row>
        <row r="6559">
          <cell r="A6559">
            <v>6277910</v>
          </cell>
          <cell r="B6559" t="str">
            <v>...GS-AA9017</v>
          </cell>
          <cell r="C6559">
            <v>2031</v>
          </cell>
          <cell r="D6559">
            <v>1</v>
          </cell>
          <cell r="E6559" t="str">
            <v>KS</v>
          </cell>
          <cell r="F6559">
            <v>2031</v>
          </cell>
        </row>
        <row r="6560">
          <cell r="A6560">
            <v>6277911</v>
          </cell>
          <cell r="B6560" t="str">
            <v>...GS-AA9017</v>
          </cell>
          <cell r="C6560">
            <v>2031</v>
          </cell>
          <cell r="D6560">
            <v>1</v>
          </cell>
          <cell r="E6560" t="str">
            <v>KS</v>
          </cell>
          <cell r="F6560">
            <v>2031</v>
          </cell>
        </row>
        <row r="6561">
          <cell r="A6561">
            <v>6277912</v>
          </cell>
          <cell r="B6561" t="str">
            <v>...GS-AA9017</v>
          </cell>
          <cell r="C6561">
            <v>2031</v>
          </cell>
          <cell r="D6561">
            <v>1</v>
          </cell>
          <cell r="E6561" t="str">
            <v>KS</v>
          </cell>
          <cell r="F6561">
            <v>2031</v>
          </cell>
        </row>
        <row r="6562">
          <cell r="A6562">
            <v>6277913</v>
          </cell>
          <cell r="B6562" t="str">
            <v>...GS-AA9017</v>
          </cell>
          <cell r="C6562">
            <v>1688</v>
          </cell>
          <cell r="D6562">
            <v>1</v>
          </cell>
          <cell r="E6562" t="str">
            <v>KS</v>
          </cell>
          <cell r="F6562">
            <v>1688</v>
          </cell>
        </row>
        <row r="6563">
          <cell r="A6563">
            <v>6277920</v>
          </cell>
          <cell r="B6563" t="str">
            <v>...GS-AFS901</v>
          </cell>
          <cell r="C6563">
            <v>2321</v>
          </cell>
          <cell r="D6563">
            <v>1</v>
          </cell>
          <cell r="E6563" t="str">
            <v>KS</v>
          </cell>
          <cell r="F6563">
            <v>2321</v>
          </cell>
        </row>
        <row r="6564">
          <cell r="A6564">
            <v>6277921</v>
          </cell>
          <cell r="B6564" t="str">
            <v>...GS-AFS901</v>
          </cell>
          <cell r="C6564">
            <v>2321</v>
          </cell>
          <cell r="D6564">
            <v>1</v>
          </cell>
          <cell r="E6564" t="str">
            <v>KS</v>
          </cell>
          <cell r="F6564">
            <v>2321</v>
          </cell>
        </row>
        <row r="6565">
          <cell r="A6565">
            <v>6277922</v>
          </cell>
          <cell r="B6565" t="str">
            <v>...GS-AFS901</v>
          </cell>
          <cell r="C6565">
            <v>2321</v>
          </cell>
          <cell r="D6565">
            <v>1</v>
          </cell>
          <cell r="E6565" t="str">
            <v>KS</v>
          </cell>
          <cell r="F6565">
            <v>2321</v>
          </cell>
        </row>
        <row r="6566">
          <cell r="A6566">
            <v>6277923</v>
          </cell>
          <cell r="B6566" t="str">
            <v>...GS-AFS901</v>
          </cell>
          <cell r="C6566">
            <v>2019</v>
          </cell>
          <cell r="D6566">
            <v>1</v>
          </cell>
          <cell r="E6566" t="str">
            <v>KS</v>
          </cell>
          <cell r="F6566">
            <v>2019</v>
          </cell>
        </row>
        <row r="6567">
          <cell r="A6567">
            <v>6277930</v>
          </cell>
          <cell r="B6567" t="str">
            <v>...GS-AFF901</v>
          </cell>
          <cell r="C6567">
            <v>2321</v>
          </cell>
          <cell r="D6567">
            <v>1</v>
          </cell>
          <cell r="E6567" t="str">
            <v>KS</v>
          </cell>
          <cell r="F6567">
            <v>2321</v>
          </cell>
        </row>
        <row r="6568">
          <cell r="A6568">
            <v>6277931</v>
          </cell>
          <cell r="B6568" t="str">
            <v>...GS-AFF901</v>
          </cell>
          <cell r="C6568">
            <v>2321</v>
          </cell>
          <cell r="D6568">
            <v>1</v>
          </cell>
          <cell r="E6568" t="str">
            <v>KS</v>
          </cell>
          <cell r="F6568">
            <v>2321</v>
          </cell>
        </row>
        <row r="6569">
          <cell r="A6569">
            <v>6277932</v>
          </cell>
          <cell r="B6569" t="str">
            <v>...GS-AFF901</v>
          </cell>
          <cell r="C6569">
            <v>2321</v>
          </cell>
          <cell r="D6569">
            <v>1</v>
          </cell>
          <cell r="E6569" t="str">
            <v>KS</v>
          </cell>
          <cell r="F6569">
            <v>2321</v>
          </cell>
        </row>
        <row r="6570">
          <cell r="A6570">
            <v>6277933</v>
          </cell>
          <cell r="B6570" t="str">
            <v>...GS-AFF901</v>
          </cell>
          <cell r="C6570">
            <v>2019</v>
          </cell>
          <cell r="D6570">
            <v>1</v>
          </cell>
          <cell r="E6570" t="str">
            <v>KS</v>
          </cell>
          <cell r="F6570">
            <v>2019</v>
          </cell>
        </row>
        <row r="6571">
          <cell r="A6571">
            <v>6277940</v>
          </cell>
          <cell r="B6571" t="str">
            <v>...GS-AI9017</v>
          </cell>
          <cell r="C6571">
            <v>1097</v>
          </cell>
          <cell r="D6571">
            <v>1</v>
          </cell>
          <cell r="E6571" t="str">
            <v>KS</v>
          </cell>
          <cell r="F6571">
            <v>1097</v>
          </cell>
        </row>
        <row r="6572">
          <cell r="A6572">
            <v>6277941</v>
          </cell>
          <cell r="B6572" t="str">
            <v>...GS-AI9017</v>
          </cell>
          <cell r="C6572">
            <v>1097</v>
          </cell>
          <cell r="D6572">
            <v>1</v>
          </cell>
          <cell r="E6572" t="str">
            <v>KS</v>
          </cell>
          <cell r="F6572">
            <v>1097</v>
          </cell>
        </row>
        <row r="6573">
          <cell r="A6573">
            <v>6277942</v>
          </cell>
          <cell r="B6573" t="str">
            <v>...GS-AI9017</v>
          </cell>
          <cell r="C6573">
            <v>1097</v>
          </cell>
          <cell r="D6573">
            <v>1</v>
          </cell>
          <cell r="E6573" t="str">
            <v>KS</v>
          </cell>
          <cell r="F6573">
            <v>1097</v>
          </cell>
        </row>
        <row r="6574">
          <cell r="A6574">
            <v>6277943</v>
          </cell>
          <cell r="B6574" t="str">
            <v>...GS-AI9017</v>
          </cell>
          <cell r="C6574">
            <v>915</v>
          </cell>
          <cell r="D6574">
            <v>1</v>
          </cell>
          <cell r="E6574" t="str">
            <v>KS</v>
          </cell>
          <cell r="F6574">
            <v>915</v>
          </cell>
        </row>
        <row r="6575">
          <cell r="A6575">
            <v>6277960</v>
          </cell>
          <cell r="B6575" t="str">
            <v>...GS-AT9017</v>
          </cell>
          <cell r="C6575">
            <v>1877</v>
          </cell>
          <cell r="D6575">
            <v>1</v>
          </cell>
          <cell r="E6575" t="str">
            <v>KS</v>
          </cell>
          <cell r="F6575">
            <v>1877</v>
          </cell>
        </row>
        <row r="6576">
          <cell r="A6576">
            <v>6277961</v>
          </cell>
          <cell r="B6576" t="str">
            <v>...GS-AT9017</v>
          </cell>
          <cell r="C6576">
            <v>1877</v>
          </cell>
          <cell r="D6576">
            <v>1</v>
          </cell>
          <cell r="E6576" t="str">
            <v>KS</v>
          </cell>
          <cell r="F6576">
            <v>1877</v>
          </cell>
        </row>
        <row r="6577">
          <cell r="A6577">
            <v>6277962</v>
          </cell>
          <cell r="B6577" t="str">
            <v>...GS-AT9017</v>
          </cell>
          <cell r="C6577">
            <v>1877</v>
          </cell>
          <cell r="D6577">
            <v>1</v>
          </cell>
          <cell r="E6577" t="str">
            <v>KS</v>
          </cell>
          <cell r="F6577">
            <v>1877</v>
          </cell>
        </row>
        <row r="6578">
          <cell r="A6578">
            <v>6277963</v>
          </cell>
          <cell r="B6578" t="str">
            <v>...GS-AT9017</v>
          </cell>
          <cell r="C6578">
            <v>1573</v>
          </cell>
          <cell r="D6578">
            <v>1</v>
          </cell>
          <cell r="E6578" t="str">
            <v>KS</v>
          </cell>
          <cell r="F6578">
            <v>1573</v>
          </cell>
        </row>
        <row r="6579">
          <cell r="A6579">
            <v>6278000</v>
          </cell>
          <cell r="B6579" t="str">
            <v>Podparapetní kanál 70x210...GS-A70210</v>
          </cell>
          <cell r="C6579">
            <v>806</v>
          </cell>
          <cell r="D6579">
            <v>1</v>
          </cell>
          <cell r="E6579" t="str">
            <v>M</v>
          </cell>
          <cell r="F6579">
            <v>806</v>
          </cell>
        </row>
        <row r="6580">
          <cell r="A6580">
            <v>6278001</v>
          </cell>
          <cell r="B6580" t="str">
            <v>...GS-A70210</v>
          </cell>
          <cell r="C6580">
            <v>806</v>
          </cell>
          <cell r="D6580">
            <v>1</v>
          </cell>
          <cell r="E6580" t="str">
            <v>M</v>
          </cell>
          <cell r="F6580">
            <v>806</v>
          </cell>
        </row>
        <row r="6581">
          <cell r="A6581">
            <v>6278002</v>
          </cell>
          <cell r="B6581" t="str">
            <v>...GS-A70210</v>
          </cell>
          <cell r="C6581">
            <v>806</v>
          </cell>
          <cell r="D6581">
            <v>1</v>
          </cell>
          <cell r="E6581" t="str">
            <v>M</v>
          </cell>
          <cell r="F6581">
            <v>806</v>
          </cell>
        </row>
        <row r="6582">
          <cell r="A6582">
            <v>6278003</v>
          </cell>
          <cell r="B6582" t="str">
            <v>...GS-A70210</v>
          </cell>
          <cell r="C6582">
            <v>694</v>
          </cell>
          <cell r="D6582">
            <v>1</v>
          </cell>
          <cell r="E6582" t="str">
            <v>M</v>
          </cell>
          <cell r="F6582">
            <v>694</v>
          </cell>
        </row>
        <row r="6583">
          <cell r="A6583">
            <v>6278004</v>
          </cell>
          <cell r="B6583" t="str">
            <v>...GS-A70210</v>
          </cell>
          <cell r="C6583">
            <v>927</v>
          </cell>
          <cell r="D6583">
            <v>1</v>
          </cell>
          <cell r="E6583" t="str">
            <v>M</v>
          </cell>
          <cell r="F6583">
            <v>927</v>
          </cell>
        </row>
        <row r="6584">
          <cell r="A6584">
            <v>6278010</v>
          </cell>
          <cell r="B6584" t="str">
            <v>Vnější roh 70x210...GS-AA7021</v>
          </cell>
          <cell r="C6584">
            <v>1660</v>
          </cell>
          <cell r="D6584">
            <v>1</v>
          </cell>
          <cell r="E6584" t="str">
            <v>KS</v>
          </cell>
          <cell r="F6584">
            <v>1660</v>
          </cell>
        </row>
        <row r="6585">
          <cell r="A6585">
            <v>6278011</v>
          </cell>
          <cell r="B6585" t="str">
            <v>...GS-AA7021</v>
          </cell>
          <cell r="C6585">
            <v>1660</v>
          </cell>
          <cell r="D6585">
            <v>1</v>
          </cell>
          <cell r="E6585" t="str">
            <v>KS</v>
          </cell>
          <cell r="F6585">
            <v>1660</v>
          </cell>
        </row>
        <row r="6586">
          <cell r="A6586">
            <v>6278012</v>
          </cell>
          <cell r="B6586" t="str">
            <v>...GS-AA7021</v>
          </cell>
          <cell r="C6586">
            <v>1660</v>
          </cell>
          <cell r="D6586">
            <v>1</v>
          </cell>
          <cell r="E6586" t="str">
            <v>KS</v>
          </cell>
          <cell r="F6586">
            <v>1660</v>
          </cell>
        </row>
        <row r="6587">
          <cell r="A6587">
            <v>6278013</v>
          </cell>
          <cell r="B6587" t="str">
            <v>...GS-AA7021</v>
          </cell>
          <cell r="C6587">
            <v>1352</v>
          </cell>
          <cell r="D6587">
            <v>1</v>
          </cell>
          <cell r="E6587" t="str">
            <v>KS</v>
          </cell>
          <cell r="F6587">
            <v>1352</v>
          </cell>
        </row>
        <row r="6588">
          <cell r="A6588">
            <v>6278020</v>
          </cell>
          <cell r="B6588" t="str">
            <v>...GS-AFS702</v>
          </cell>
          <cell r="C6588">
            <v>1831</v>
          </cell>
          <cell r="D6588">
            <v>1</v>
          </cell>
          <cell r="E6588" t="str">
            <v>KS</v>
          </cell>
          <cell r="F6588">
            <v>1831</v>
          </cell>
        </row>
        <row r="6589">
          <cell r="A6589">
            <v>6278021</v>
          </cell>
          <cell r="B6589" t="str">
            <v>...GS-AFS702</v>
          </cell>
          <cell r="C6589">
            <v>1831</v>
          </cell>
          <cell r="D6589">
            <v>1</v>
          </cell>
          <cell r="E6589" t="str">
            <v>KS</v>
          </cell>
          <cell r="F6589">
            <v>1831</v>
          </cell>
        </row>
        <row r="6590">
          <cell r="A6590">
            <v>6278022</v>
          </cell>
          <cell r="B6590" t="str">
            <v>...GS-AFS702</v>
          </cell>
          <cell r="C6590">
            <v>1831</v>
          </cell>
          <cell r="D6590">
            <v>1</v>
          </cell>
          <cell r="E6590" t="str">
            <v>KS</v>
          </cell>
          <cell r="F6590">
            <v>1831</v>
          </cell>
        </row>
        <row r="6591">
          <cell r="A6591">
            <v>6278023</v>
          </cell>
          <cell r="B6591" t="str">
            <v>...GS-AFS702</v>
          </cell>
          <cell r="C6591">
            <v>1543</v>
          </cell>
          <cell r="D6591">
            <v>1</v>
          </cell>
          <cell r="E6591" t="str">
            <v>KS</v>
          </cell>
          <cell r="F6591">
            <v>1543</v>
          </cell>
        </row>
        <row r="6592">
          <cell r="A6592">
            <v>6278030</v>
          </cell>
          <cell r="B6592" t="str">
            <v>...GS-AFF702</v>
          </cell>
          <cell r="C6592">
            <v>1831</v>
          </cell>
          <cell r="D6592">
            <v>1</v>
          </cell>
          <cell r="E6592" t="str">
            <v>KS</v>
          </cell>
          <cell r="F6592">
            <v>1831</v>
          </cell>
        </row>
        <row r="6593">
          <cell r="A6593">
            <v>6278031</v>
          </cell>
          <cell r="B6593" t="str">
            <v>...GS-AFF702</v>
          </cell>
          <cell r="C6593">
            <v>1831</v>
          </cell>
          <cell r="D6593">
            <v>1</v>
          </cell>
          <cell r="E6593" t="str">
            <v>KS</v>
          </cell>
          <cell r="F6593">
            <v>1831</v>
          </cell>
        </row>
        <row r="6594">
          <cell r="A6594">
            <v>6278032</v>
          </cell>
          <cell r="B6594" t="str">
            <v>...GS-AFF702</v>
          </cell>
          <cell r="C6594">
            <v>1831</v>
          </cell>
          <cell r="D6594">
            <v>1</v>
          </cell>
          <cell r="E6594" t="str">
            <v>KS</v>
          </cell>
          <cell r="F6594">
            <v>1831</v>
          </cell>
        </row>
        <row r="6595">
          <cell r="A6595">
            <v>6278033</v>
          </cell>
          <cell r="B6595" t="str">
            <v>...GS-AFF702</v>
          </cell>
          <cell r="C6595">
            <v>1543</v>
          </cell>
          <cell r="D6595">
            <v>1</v>
          </cell>
          <cell r="E6595" t="str">
            <v>KS</v>
          </cell>
          <cell r="F6595">
            <v>1543</v>
          </cell>
        </row>
        <row r="6596">
          <cell r="A6596">
            <v>6278050</v>
          </cell>
          <cell r="B6596" t="str">
            <v>Vnitřní roh 70x210...GS-AI7021</v>
          </cell>
          <cell r="C6596">
            <v>1030</v>
          </cell>
          <cell r="D6596">
            <v>1</v>
          </cell>
          <cell r="E6596" t="str">
            <v>KS</v>
          </cell>
          <cell r="F6596">
            <v>1030</v>
          </cell>
        </row>
        <row r="6597">
          <cell r="A6597">
            <v>6278051</v>
          </cell>
          <cell r="B6597" t="str">
            <v>...GS-AI7021</v>
          </cell>
          <cell r="C6597">
            <v>1030</v>
          </cell>
          <cell r="D6597">
            <v>1</v>
          </cell>
          <cell r="E6597" t="str">
            <v>KS</v>
          </cell>
          <cell r="F6597">
            <v>1030</v>
          </cell>
        </row>
        <row r="6598">
          <cell r="A6598">
            <v>6278052</v>
          </cell>
          <cell r="B6598" t="str">
            <v>...GS-AI7021</v>
          </cell>
          <cell r="C6598">
            <v>1030</v>
          </cell>
          <cell r="D6598">
            <v>1</v>
          </cell>
          <cell r="E6598" t="str">
            <v>KS</v>
          </cell>
          <cell r="F6598">
            <v>1030</v>
          </cell>
        </row>
        <row r="6599">
          <cell r="A6599">
            <v>6278053</v>
          </cell>
          <cell r="B6599" t="str">
            <v>...GS-AI7021</v>
          </cell>
          <cell r="C6599">
            <v>864</v>
          </cell>
          <cell r="D6599">
            <v>1</v>
          </cell>
          <cell r="E6599" t="str">
            <v>KS</v>
          </cell>
          <cell r="F6599">
            <v>864</v>
          </cell>
        </row>
        <row r="6600">
          <cell r="A6600">
            <v>6278060</v>
          </cell>
          <cell r="B6600" t="str">
            <v>...GS-AT7021</v>
          </cell>
          <cell r="C6600">
            <v>1596</v>
          </cell>
          <cell r="D6600">
            <v>1</v>
          </cell>
          <cell r="E6600" t="str">
            <v>KS</v>
          </cell>
          <cell r="F6600">
            <v>1596</v>
          </cell>
        </row>
        <row r="6601">
          <cell r="A6601">
            <v>6278061</v>
          </cell>
          <cell r="B6601" t="str">
            <v>...GS-AT7021</v>
          </cell>
          <cell r="C6601">
            <v>1596</v>
          </cell>
          <cell r="D6601">
            <v>1</v>
          </cell>
          <cell r="E6601" t="str">
            <v>KS</v>
          </cell>
          <cell r="F6601">
            <v>1596</v>
          </cell>
        </row>
        <row r="6602">
          <cell r="A6602">
            <v>6278062</v>
          </cell>
          <cell r="B6602" t="str">
            <v>...GS-AT7021</v>
          </cell>
          <cell r="C6602">
            <v>1596</v>
          </cell>
          <cell r="D6602">
            <v>1</v>
          </cell>
          <cell r="E6602" t="str">
            <v>KS</v>
          </cell>
          <cell r="F6602">
            <v>1596</v>
          </cell>
        </row>
        <row r="6603">
          <cell r="A6603">
            <v>6278063</v>
          </cell>
          <cell r="B6603" t="str">
            <v>...GS-AT7021</v>
          </cell>
          <cell r="C6603">
            <v>1326</v>
          </cell>
          <cell r="D6603">
            <v>1</v>
          </cell>
          <cell r="E6603" t="str">
            <v>KS</v>
          </cell>
          <cell r="F6603">
            <v>1326</v>
          </cell>
        </row>
        <row r="6604">
          <cell r="A6604">
            <v>6278070</v>
          </cell>
          <cell r="B6604" t="str">
            <v>Koncový díl 70x210...GS-E70210</v>
          </cell>
          <cell r="C6604">
            <v>631</v>
          </cell>
          <cell r="D6604">
            <v>1</v>
          </cell>
          <cell r="E6604" t="str">
            <v>KS</v>
          </cell>
          <cell r="F6604">
            <v>631</v>
          </cell>
        </row>
        <row r="6605">
          <cell r="A6605">
            <v>6278071</v>
          </cell>
          <cell r="B6605" t="str">
            <v>...GS-E70210</v>
          </cell>
          <cell r="C6605">
            <v>631</v>
          </cell>
          <cell r="D6605">
            <v>1</v>
          </cell>
          <cell r="E6605" t="str">
            <v>KS</v>
          </cell>
          <cell r="F6605">
            <v>631</v>
          </cell>
        </row>
        <row r="6606">
          <cell r="A6606">
            <v>6278072</v>
          </cell>
          <cell r="B6606" t="str">
            <v>...GS-E70210</v>
          </cell>
          <cell r="C6606">
            <v>631</v>
          </cell>
          <cell r="D6606">
            <v>1</v>
          </cell>
          <cell r="E6606" t="str">
            <v>KS</v>
          </cell>
          <cell r="F6606">
            <v>631</v>
          </cell>
        </row>
        <row r="6607">
          <cell r="A6607">
            <v>6278073</v>
          </cell>
          <cell r="B6607" t="str">
            <v>...GS-E70210</v>
          </cell>
          <cell r="C6607">
            <v>539</v>
          </cell>
          <cell r="D6607">
            <v>1</v>
          </cell>
          <cell r="E6607" t="str">
            <v>KS</v>
          </cell>
          <cell r="F6607">
            <v>539</v>
          </cell>
        </row>
        <row r="6608">
          <cell r="A6608">
            <v>6278100</v>
          </cell>
          <cell r="B6608" t="str">
            <v>Podparapetní kanál 90x210...GS-A90210</v>
          </cell>
          <cell r="C6608">
            <v>1002</v>
          </cell>
          <cell r="D6608">
            <v>1</v>
          </cell>
          <cell r="E6608" t="str">
            <v>M</v>
          </cell>
          <cell r="F6608">
            <v>1002</v>
          </cell>
        </row>
        <row r="6609">
          <cell r="A6609">
            <v>6278101</v>
          </cell>
          <cell r="B6609" t="str">
            <v>...GS-A90210</v>
          </cell>
          <cell r="C6609">
            <v>1002</v>
          </cell>
          <cell r="D6609">
            <v>1</v>
          </cell>
          <cell r="E6609" t="str">
            <v>M</v>
          </cell>
          <cell r="F6609">
            <v>1002</v>
          </cell>
        </row>
        <row r="6610">
          <cell r="A6610">
            <v>6278102</v>
          </cell>
          <cell r="B6610" t="str">
            <v>...GS-A90210</v>
          </cell>
          <cell r="C6610">
            <v>1002</v>
          </cell>
          <cell r="D6610">
            <v>1</v>
          </cell>
          <cell r="E6610" t="str">
            <v>M</v>
          </cell>
          <cell r="F6610">
            <v>1002</v>
          </cell>
        </row>
        <row r="6611">
          <cell r="A6611">
            <v>6278103</v>
          </cell>
          <cell r="B6611" t="str">
            <v>...GS-A90210</v>
          </cell>
          <cell r="C6611">
            <v>935</v>
          </cell>
          <cell r="D6611">
            <v>1</v>
          </cell>
          <cell r="E6611" t="str">
            <v>M</v>
          </cell>
          <cell r="F6611">
            <v>935</v>
          </cell>
        </row>
        <row r="6612">
          <cell r="A6612">
            <v>6278104</v>
          </cell>
          <cell r="B6612" t="str">
            <v>...GS-A90210</v>
          </cell>
          <cell r="C6612">
            <v>1152</v>
          </cell>
          <cell r="D6612">
            <v>1</v>
          </cell>
          <cell r="E6612" t="str">
            <v>M</v>
          </cell>
          <cell r="F6612">
            <v>1152</v>
          </cell>
        </row>
        <row r="6613">
          <cell r="A6613">
            <v>6278110</v>
          </cell>
          <cell r="B6613" t="str">
            <v>Vnější roh 90x210...GS-AA9021</v>
          </cell>
          <cell r="C6613">
            <v>2073</v>
          </cell>
          <cell r="D6613">
            <v>1</v>
          </cell>
          <cell r="E6613" t="str">
            <v>KS</v>
          </cell>
          <cell r="F6613">
            <v>2073</v>
          </cell>
        </row>
        <row r="6614">
          <cell r="A6614">
            <v>6278111</v>
          </cell>
          <cell r="B6614" t="str">
            <v>...GS-AA7017</v>
          </cell>
          <cell r="C6614">
            <v>2073</v>
          </cell>
          <cell r="D6614">
            <v>1</v>
          </cell>
          <cell r="E6614" t="str">
            <v>KS</v>
          </cell>
          <cell r="F6614">
            <v>2073</v>
          </cell>
        </row>
        <row r="6615">
          <cell r="A6615">
            <v>6278112</v>
          </cell>
          <cell r="B6615" t="str">
            <v>...GS-AA9021</v>
          </cell>
          <cell r="C6615">
            <v>2073</v>
          </cell>
          <cell r="D6615">
            <v>1</v>
          </cell>
          <cell r="E6615" t="str">
            <v>KS</v>
          </cell>
          <cell r="F6615">
            <v>2073</v>
          </cell>
        </row>
        <row r="6616">
          <cell r="A6616">
            <v>6278113</v>
          </cell>
          <cell r="B6616" t="str">
            <v>...GS-AA9021</v>
          </cell>
          <cell r="C6616">
            <v>1735</v>
          </cell>
          <cell r="D6616">
            <v>1</v>
          </cell>
          <cell r="E6616" t="str">
            <v>KS</v>
          </cell>
          <cell r="F6616">
            <v>1735</v>
          </cell>
        </row>
        <row r="6617">
          <cell r="A6617">
            <v>6278120</v>
          </cell>
          <cell r="B6617" t="str">
            <v>...GS-AFS902</v>
          </cell>
          <cell r="C6617">
            <v>2365</v>
          </cell>
          <cell r="D6617">
            <v>1</v>
          </cell>
          <cell r="E6617" t="str">
            <v>KS</v>
          </cell>
          <cell r="F6617">
            <v>2365</v>
          </cell>
        </row>
        <row r="6618">
          <cell r="A6618">
            <v>6278121</v>
          </cell>
          <cell r="B6618" t="str">
            <v>...GS-AFS902</v>
          </cell>
          <cell r="C6618">
            <v>2365</v>
          </cell>
          <cell r="D6618">
            <v>1</v>
          </cell>
          <cell r="E6618" t="str">
            <v>KS</v>
          </cell>
          <cell r="F6618">
            <v>2365</v>
          </cell>
        </row>
        <row r="6619">
          <cell r="A6619">
            <v>6278122</v>
          </cell>
          <cell r="B6619" t="str">
            <v>...GS-AFS902</v>
          </cell>
          <cell r="C6619">
            <v>2365</v>
          </cell>
          <cell r="D6619">
            <v>1</v>
          </cell>
          <cell r="E6619" t="str">
            <v>KS</v>
          </cell>
          <cell r="F6619">
            <v>2365</v>
          </cell>
        </row>
        <row r="6620">
          <cell r="A6620">
            <v>6278123</v>
          </cell>
          <cell r="B6620" t="str">
            <v>...GS-AFS902</v>
          </cell>
          <cell r="C6620">
            <v>2056</v>
          </cell>
          <cell r="D6620">
            <v>1</v>
          </cell>
          <cell r="E6620" t="str">
            <v>KS</v>
          </cell>
          <cell r="F6620">
            <v>2056</v>
          </cell>
        </row>
        <row r="6621">
          <cell r="A6621">
            <v>6278130</v>
          </cell>
          <cell r="B6621" t="str">
            <v>...GS-AFF902</v>
          </cell>
          <cell r="C6621">
            <v>2365</v>
          </cell>
          <cell r="D6621">
            <v>1</v>
          </cell>
          <cell r="E6621" t="str">
            <v>KS</v>
          </cell>
          <cell r="F6621">
            <v>2365</v>
          </cell>
        </row>
        <row r="6622">
          <cell r="A6622">
            <v>6278131</v>
          </cell>
          <cell r="B6622" t="str">
            <v>...GS-AFF902</v>
          </cell>
          <cell r="C6622">
            <v>2365</v>
          </cell>
          <cell r="D6622">
            <v>1</v>
          </cell>
          <cell r="E6622" t="str">
            <v>KS</v>
          </cell>
          <cell r="F6622">
            <v>2365</v>
          </cell>
        </row>
        <row r="6623">
          <cell r="A6623">
            <v>6278132</v>
          </cell>
          <cell r="B6623" t="str">
            <v>...GS-AFF902</v>
          </cell>
          <cell r="C6623">
            <v>2365</v>
          </cell>
          <cell r="D6623">
            <v>1</v>
          </cell>
          <cell r="E6623" t="str">
            <v>KS</v>
          </cell>
          <cell r="F6623">
            <v>2365</v>
          </cell>
        </row>
        <row r="6624">
          <cell r="A6624">
            <v>6278133</v>
          </cell>
          <cell r="B6624" t="str">
            <v>...GS-AFF902</v>
          </cell>
          <cell r="C6624">
            <v>2056</v>
          </cell>
          <cell r="D6624">
            <v>1</v>
          </cell>
          <cell r="E6624" t="str">
            <v>KS</v>
          </cell>
          <cell r="F6624">
            <v>2056</v>
          </cell>
        </row>
        <row r="6625">
          <cell r="A6625">
            <v>6278140</v>
          </cell>
          <cell r="B6625" t="str">
            <v>Vnitřní roh 90x210...GS-AI9021</v>
          </cell>
          <cell r="C6625">
            <v>1146</v>
          </cell>
          <cell r="D6625">
            <v>1</v>
          </cell>
          <cell r="E6625" t="str">
            <v>KS</v>
          </cell>
          <cell r="F6625">
            <v>1146</v>
          </cell>
        </row>
        <row r="6626">
          <cell r="A6626">
            <v>6278141</v>
          </cell>
          <cell r="B6626" t="str">
            <v>...GS-AI9021</v>
          </cell>
          <cell r="C6626">
            <v>1146</v>
          </cell>
          <cell r="D6626">
            <v>1</v>
          </cell>
          <cell r="E6626" t="str">
            <v>KS</v>
          </cell>
          <cell r="F6626">
            <v>1146</v>
          </cell>
        </row>
        <row r="6627">
          <cell r="A6627">
            <v>6278142</v>
          </cell>
          <cell r="B6627" t="str">
            <v>...GS-AI9021</v>
          </cell>
          <cell r="C6627">
            <v>1146</v>
          </cell>
          <cell r="D6627">
            <v>1</v>
          </cell>
          <cell r="E6627" t="str">
            <v>KS</v>
          </cell>
          <cell r="F6627">
            <v>1146</v>
          </cell>
        </row>
        <row r="6628">
          <cell r="A6628">
            <v>6278143</v>
          </cell>
          <cell r="B6628" t="str">
            <v>...GS-AI9021</v>
          </cell>
          <cell r="C6628">
            <v>958</v>
          </cell>
          <cell r="D6628">
            <v>1</v>
          </cell>
          <cell r="E6628" t="str">
            <v>KS</v>
          </cell>
          <cell r="F6628">
            <v>958</v>
          </cell>
        </row>
        <row r="6629">
          <cell r="A6629">
            <v>6278160</v>
          </cell>
          <cell r="B6629" t="str">
            <v>...GS-AT9021</v>
          </cell>
          <cell r="C6629">
            <v>1934</v>
          </cell>
          <cell r="D6629">
            <v>1</v>
          </cell>
          <cell r="E6629" t="str">
            <v>KS</v>
          </cell>
          <cell r="F6629">
            <v>1934</v>
          </cell>
        </row>
        <row r="6630">
          <cell r="A6630">
            <v>6278161</v>
          </cell>
          <cell r="B6630" t="str">
            <v>...GS-AT9021</v>
          </cell>
          <cell r="C6630">
            <v>1934</v>
          </cell>
          <cell r="D6630">
            <v>1</v>
          </cell>
          <cell r="E6630" t="str">
            <v>KS</v>
          </cell>
          <cell r="F6630">
            <v>1934</v>
          </cell>
        </row>
        <row r="6631">
          <cell r="A6631">
            <v>6278162</v>
          </cell>
          <cell r="B6631" t="str">
            <v>...GS-AT9021</v>
          </cell>
          <cell r="C6631">
            <v>1934</v>
          </cell>
          <cell r="D6631">
            <v>1</v>
          </cell>
          <cell r="E6631" t="str">
            <v>KS</v>
          </cell>
          <cell r="F6631">
            <v>1934</v>
          </cell>
        </row>
        <row r="6632">
          <cell r="A6632">
            <v>6278163</v>
          </cell>
          <cell r="B6632" t="str">
            <v>...GS-AT9021</v>
          </cell>
          <cell r="C6632">
            <v>1638</v>
          </cell>
          <cell r="D6632">
            <v>1</v>
          </cell>
          <cell r="E6632" t="str">
            <v>KS</v>
          </cell>
          <cell r="F6632">
            <v>1638</v>
          </cell>
        </row>
        <row r="6633">
          <cell r="A6633">
            <v>6278170</v>
          </cell>
          <cell r="B6633" t="str">
            <v>Koncový díl 90x210...GS-E90210</v>
          </cell>
          <cell r="C6633">
            <v>746</v>
          </cell>
          <cell r="D6633">
            <v>1</v>
          </cell>
          <cell r="E6633" t="str">
            <v>KS</v>
          </cell>
          <cell r="F6633">
            <v>746</v>
          </cell>
        </row>
        <row r="6634">
          <cell r="A6634">
            <v>6278171</v>
          </cell>
          <cell r="B6634" t="str">
            <v>...GS-E90210</v>
          </cell>
          <cell r="C6634">
            <v>746</v>
          </cell>
          <cell r="D6634">
            <v>1</v>
          </cell>
          <cell r="E6634" t="str">
            <v>KS</v>
          </cell>
          <cell r="F6634">
            <v>746</v>
          </cell>
        </row>
        <row r="6635">
          <cell r="A6635">
            <v>6278172</v>
          </cell>
          <cell r="B6635" t="str">
            <v>...GS-E90210</v>
          </cell>
          <cell r="C6635">
            <v>746</v>
          </cell>
          <cell r="D6635">
            <v>1</v>
          </cell>
          <cell r="E6635" t="str">
            <v>KS</v>
          </cell>
          <cell r="F6635">
            <v>746</v>
          </cell>
        </row>
        <row r="6636">
          <cell r="A6636">
            <v>6278173</v>
          </cell>
          <cell r="B6636" t="str">
            <v>...GS-E90210</v>
          </cell>
          <cell r="C6636">
            <v>640</v>
          </cell>
          <cell r="D6636">
            <v>1</v>
          </cell>
          <cell r="E6636" t="str">
            <v>KS</v>
          </cell>
          <cell r="F6636">
            <v>640</v>
          </cell>
        </row>
        <row r="6637">
          <cell r="A6637">
            <v>6278200</v>
          </cell>
          <cell r="B6637" t="str">
            <v>...GS-D70170</v>
          </cell>
          <cell r="C6637">
            <v>1170</v>
          </cell>
          <cell r="D6637">
            <v>1</v>
          </cell>
          <cell r="E6637" t="str">
            <v>M</v>
          </cell>
          <cell r="F6637">
            <v>1170</v>
          </cell>
        </row>
        <row r="6638">
          <cell r="A6638">
            <v>6278201</v>
          </cell>
          <cell r="B6638" t="str">
            <v>...GS-D70170</v>
          </cell>
          <cell r="C6638">
            <v>1170</v>
          </cell>
          <cell r="D6638">
            <v>1</v>
          </cell>
          <cell r="E6638" t="str">
            <v>M</v>
          </cell>
          <cell r="F6638">
            <v>1170</v>
          </cell>
        </row>
        <row r="6639">
          <cell r="A6639">
            <v>6278202</v>
          </cell>
          <cell r="B6639" t="str">
            <v>...GS-D70170</v>
          </cell>
          <cell r="C6639">
            <v>1170</v>
          </cell>
          <cell r="D6639">
            <v>1</v>
          </cell>
          <cell r="E6639" t="str">
            <v>M</v>
          </cell>
          <cell r="F6639">
            <v>1170</v>
          </cell>
        </row>
        <row r="6640">
          <cell r="A6640">
            <v>6278203</v>
          </cell>
          <cell r="B6640" t="str">
            <v>...GS-D70170</v>
          </cell>
          <cell r="C6640">
            <v>1041</v>
          </cell>
          <cell r="D6640">
            <v>1</v>
          </cell>
          <cell r="E6640" t="str">
            <v>M</v>
          </cell>
          <cell r="F6640">
            <v>1041</v>
          </cell>
        </row>
        <row r="6641">
          <cell r="A6641">
            <v>6278204</v>
          </cell>
          <cell r="B6641" t="str">
            <v>...GS-D70170</v>
          </cell>
          <cell r="C6641">
            <v>1346</v>
          </cell>
          <cell r="D6641">
            <v>1</v>
          </cell>
          <cell r="E6641" t="str">
            <v>M</v>
          </cell>
          <cell r="F6641">
            <v>1346</v>
          </cell>
        </row>
        <row r="6642">
          <cell r="A6642">
            <v>6278210</v>
          </cell>
          <cell r="B6642" t="str">
            <v>...GS-DA7017</v>
          </cell>
          <cell r="C6642">
            <v>2879</v>
          </cell>
          <cell r="D6642">
            <v>1</v>
          </cell>
          <cell r="E6642" t="str">
            <v>KS</v>
          </cell>
          <cell r="F6642">
            <v>2879</v>
          </cell>
        </row>
        <row r="6643">
          <cell r="A6643">
            <v>6278211</v>
          </cell>
          <cell r="B6643" t="str">
            <v>...GS-DA7017</v>
          </cell>
          <cell r="C6643">
            <v>2879</v>
          </cell>
          <cell r="D6643">
            <v>1</v>
          </cell>
          <cell r="E6643" t="str">
            <v>KS</v>
          </cell>
          <cell r="F6643">
            <v>2879</v>
          </cell>
        </row>
        <row r="6644">
          <cell r="A6644">
            <v>6278212</v>
          </cell>
          <cell r="B6644" t="str">
            <v>...GS-DA7017</v>
          </cell>
          <cell r="C6644">
            <v>2879</v>
          </cell>
          <cell r="D6644">
            <v>1</v>
          </cell>
          <cell r="E6644" t="str">
            <v>KS</v>
          </cell>
          <cell r="F6644">
            <v>2879</v>
          </cell>
        </row>
        <row r="6645">
          <cell r="A6645">
            <v>6278213</v>
          </cell>
          <cell r="B6645" t="str">
            <v>...GS-DA7017</v>
          </cell>
          <cell r="C6645">
            <v>2465</v>
          </cell>
          <cell r="D6645">
            <v>1</v>
          </cell>
          <cell r="E6645" t="str">
            <v>KS</v>
          </cell>
          <cell r="F6645">
            <v>2465</v>
          </cell>
        </row>
        <row r="6646">
          <cell r="A6646">
            <v>6278220</v>
          </cell>
          <cell r="B6646" t="str">
            <v>...GS-DFS701</v>
          </cell>
          <cell r="C6646">
            <v>3418</v>
          </cell>
          <cell r="D6646">
            <v>1</v>
          </cell>
          <cell r="E6646" t="str">
            <v>KS</v>
          </cell>
          <cell r="F6646">
            <v>3418</v>
          </cell>
        </row>
        <row r="6647">
          <cell r="A6647">
            <v>6278221</v>
          </cell>
          <cell r="B6647" t="str">
            <v>...GS-DFS701</v>
          </cell>
          <cell r="C6647">
            <v>3418</v>
          </cell>
          <cell r="D6647">
            <v>1</v>
          </cell>
          <cell r="E6647" t="str">
            <v>KS</v>
          </cell>
          <cell r="F6647">
            <v>3418</v>
          </cell>
        </row>
        <row r="6648">
          <cell r="A6648">
            <v>6278222</v>
          </cell>
          <cell r="B6648" t="str">
            <v>...GS-DFS701</v>
          </cell>
          <cell r="C6648">
            <v>3418</v>
          </cell>
          <cell r="D6648">
            <v>1</v>
          </cell>
          <cell r="E6648" t="str">
            <v>KS</v>
          </cell>
          <cell r="F6648">
            <v>3418</v>
          </cell>
        </row>
        <row r="6649">
          <cell r="A6649">
            <v>6278223</v>
          </cell>
          <cell r="B6649" t="str">
            <v>...GS-DFS701</v>
          </cell>
          <cell r="C6649">
            <v>2871</v>
          </cell>
          <cell r="D6649">
            <v>1</v>
          </cell>
          <cell r="E6649" t="str">
            <v>KS</v>
          </cell>
          <cell r="F6649">
            <v>2871</v>
          </cell>
        </row>
        <row r="6650">
          <cell r="A6650">
            <v>6278230</v>
          </cell>
          <cell r="B6650" t="str">
            <v>...GS-DFF701</v>
          </cell>
          <cell r="C6650">
            <v>3418</v>
          </cell>
          <cell r="D6650">
            <v>1</v>
          </cell>
          <cell r="E6650" t="str">
            <v>KS</v>
          </cell>
          <cell r="F6650">
            <v>3418</v>
          </cell>
        </row>
        <row r="6651">
          <cell r="A6651">
            <v>6278231</v>
          </cell>
          <cell r="B6651" t="str">
            <v>...GS-DFF701</v>
          </cell>
          <cell r="C6651">
            <v>3418</v>
          </cell>
          <cell r="D6651">
            <v>1</v>
          </cell>
          <cell r="E6651" t="str">
            <v>KS</v>
          </cell>
          <cell r="F6651">
            <v>3418</v>
          </cell>
        </row>
        <row r="6652">
          <cell r="A6652">
            <v>6278232</v>
          </cell>
          <cell r="B6652" t="str">
            <v>...GS-DFF701</v>
          </cell>
          <cell r="C6652">
            <v>3418</v>
          </cell>
          <cell r="D6652">
            <v>1</v>
          </cell>
          <cell r="E6652" t="str">
            <v>KS</v>
          </cell>
          <cell r="F6652">
            <v>3418</v>
          </cell>
        </row>
        <row r="6653">
          <cell r="A6653">
            <v>6278233</v>
          </cell>
          <cell r="B6653" t="str">
            <v>...GS-DFF701</v>
          </cell>
          <cell r="C6653">
            <v>2871</v>
          </cell>
          <cell r="D6653">
            <v>1</v>
          </cell>
          <cell r="E6653" t="str">
            <v>KS</v>
          </cell>
          <cell r="F6653">
            <v>2871</v>
          </cell>
        </row>
        <row r="6654">
          <cell r="A6654">
            <v>6278240</v>
          </cell>
          <cell r="B6654" t="str">
            <v>...GS-DI7017</v>
          </cell>
          <cell r="C6654">
            <v>1302</v>
          </cell>
          <cell r="D6654">
            <v>1</v>
          </cell>
          <cell r="E6654" t="str">
            <v>KS</v>
          </cell>
          <cell r="F6654">
            <v>1302</v>
          </cell>
        </row>
        <row r="6655">
          <cell r="A6655">
            <v>6278241</v>
          </cell>
          <cell r="B6655" t="str">
            <v>...GS-DI7017</v>
          </cell>
          <cell r="C6655">
            <v>1302</v>
          </cell>
          <cell r="D6655">
            <v>1</v>
          </cell>
          <cell r="E6655" t="str">
            <v>KS</v>
          </cell>
          <cell r="F6655">
            <v>1302</v>
          </cell>
        </row>
        <row r="6656">
          <cell r="A6656">
            <v>6278242</v>
          </cell>
          <cell r="B6656" t="str">
            <v>...GS-DI7017</v>
          </cell>
          <cell r="C6656">
            <v>1302</v>
          </cell>
          <cell r="D6656">
            <v>1</v>
          </cell>
          <cell r="E6656" t="str">
            <v>KS</v>
          </cell>
          <cell r="F6656">
            <v>1302</v>
          </cell>
        </row>
        <row r="6657">
          <cell r="A6657">
            <v>6278243</v>
          </cell>
          <cell r="B6657" t="str">
            <v>...GS-DI7017</v>
          </cell>
          <cell r="C6657">
            <v>1093</v>
          </cell>
          <cell r="D6657">
            <v>1</v>
          </cell>
          <cell r="E6657" t="str">
            <v>KS</v>
          </cell>
          <cell r="F6657">
            <v>1093</v>
          </cell>
        </row>
        <row r="6658">
          <cell r="A6658">
            <v>6278260</v>
          </cell>
          <cell r="B6658" t="str">
            <v>...GS-DT7017</v>
          </cell>
          <cell r="C6658">
            <v>2446</v>
          </cell>
          <cell r="D6658">
            <v>1</v>
          </cell>
          <cell r="E6658" t="str">
            <v>KS</v>
          </cell>
          <cell r="F6658">
            <v>2446</v>
          </cell>
        </row>
        <row r="6659">
          <cell r="A6659">
            <v>6278261</v>
          </cell>
          <cell r="B6659" t="str">
            <v>...GS-DT7017</v>
          </cell>
          <cell r="C6659">
            <v>2446</v>
          </cell>
          <cell r="D6659">
            <v>1</v>
          </cell>
          <cell r="E6659" t="str">
            <v>KS</v>
          </cell>
          <cell r="F6659">
            <v>2446</v>
          </cell>
        </row>
        <row r="6660">
          <cell r="A6660">
            <v>6278262</v>
          </cell>
          <cell r="B6660" t="str">
            <v>...GS-DT7017</v>
          </cell>
          <cell r="C6660">
            <v>2446</v>
          </cell>
          <cell r="D6660">
            <v>1</v>
          </cell>
          <cell r="E6660" t="str">
            <v>KS</v>
          </cell>
          <cell r="F6660">
            <v>2446</v>
          </cell>
        </row>
        <row r="6661">
          <cell r="A6661">
            <v>6278263</v>
          </cell>
          <cell r="B6661" t="str">
            <v>...GS-DT7017</v>
          </cell>
          <cell r="C6661">
            <v>2053</v>
          </cell>
          <cell r="D6661">
            <v>1</v>
          </cell>
          <cell r="E6661" t="str">
            <v>KS</v>
          </cell>
          <cell r="F6661">
            <v>2053</v>
          </cell>
        </row>
        <row r="6662">
          <cell r="A6662">
            <v>6278300</v>
          </cell>
          <cell r="B6662" t="str">
            <v>...GS-D90170</v>
          </cell>
          <cell r="C6662">
            <v>1709</v>
          </cell>
          <cell r="D6662">
            <v>1</v>
          </cell>
          <cell r="E6662" t="str">
            <v>M</v>
          </cell>
          <cell r="F6662">
            <v>1709</v>
          </cell>
        </row>
        <row r="6663">
          <cell r="A6663">
            <v>6278301</v>
          </cell>
          <cell r="B6663" t="str">
            <v>...GS-D90170</v>
          </cell>
          <cell r="C6663">
            <v>1709</v>
          </cell>
          <cell r="D6663">
            <v>1</v>
          </cell>
          <cell r="E6663" t="str">
            <v>M</v>
          </cell>
          <cell r="F6663">
            <v>1709</v>
          </cell>
        </row>
        <row r="6664">
          <cell r="A6664">
            <v>6278302</v>
          </cell>
          <cell r="B6664" t="str">
            <v>...GS-D90170</v>
          </cell>
          <cell r="C6664">
            <v>1709</v>
          </cell>
          <cell r="D6664">
            <v>1</v>
          </cell>
          <cell r="E6664" t="str">
            <v>M</v>
          </cell>
          <cell r="F6664">
            <v>1709</v>
          </cell>
        </row>
        <row r="6665">
          <cell r="A6665">
            <v>6278303</v>
          </cell>
          <cell r="B6665" t="str">
            <v>...GS-D90170</v>
          </cell>
          <cell r="C6665">
            <v>1435</v>
          </cell>
          <cell r="D6665">
            <v>1</v>
          </cell>
          <cell r="E6665" t="str">
            <v>M</v>
          </cell>
          <cell r="F6665">
            <v>1435</v>
          </cell>
        </row>
        <row r="6666">
          <cell r="A6666">
            <v>6278304</v>
          </cell>
          <cell r="B6666" t="str">
            <v>...GS-D90170</v>
          </cell>
          <cell r="C6666">
            <v>1965</v>
          </cell>
          <cell r="D6666">
            <v>1</v>
          </cell>
          <cell r="E6666" t="str">
            <v>M</v>
          </cell>
          <cell r="F6666">
            <v>1965</v>
          </cell>
        </row>
        <row r="6667">
          <cell r="A6667">
            <v>6278310</v>
          </cell>
          <cell r="B6667" t="str">
            <v>...GS-DA9017</v>
          </cell>
          <cell r="C6667">
            <v>3686</v>
          </cell>
          <cell r="D6667">
            <v>1</v>
          </cell>
          <cell r="E6667" t="str">
            <v>KS</v>
          </cell>
          <cell r="F6667">
            <v>3686</v>
          </cell>
        </row>
        <row r="6668">
          <cell r="A6668">
            <v>6278311</v>
          </cell>
          <cell r="B6668" t="str">
            <v>...GS-DA9017</v>
          </cell>
          <cell r="C6668">
            <v>3686</v>
          </cell>
          <cell r="D6668">
            <v>1</v>
          </cell>
          <cell r="E6668" t="str">
            <v>KS</v>
          </cell>
          <cell r="F6668">
            <v>3686</v>
          </cell>
        </row>
        <row r="6669">
          <cell r="A6669">
            <v>6278312</v>
          </cell>
          <cell r="B6669" t="str">
            <v>...GS-DA9017</v>
          </cell>
          <cell r="C6669">
            <v>3686</v>
          </cell>
          <cell r="D6669">
            <v>1</v>
          </cell>
          <cell r="E6669" t="str">
            <v>KS</v>
          </cell>
          <cell r="F6669">
            <v>3686</v>
          </cell>
        </row>
        <row r="6670">
          <cell r="A6670">
            <v>6278313</v>
          </cell>
          <cell r="B6670" t="str">
            <v>...GS-DA9017</v>
          </cell>
          <cell r="C6670">
            <v>3096</v>
          </cell>
          <cell r="D6670">
            <v>1</v>
          </cell>
          <cell r="E6670" t="str">
            <v>KS</v>
          </cell>
          <cell r="F6670">
            <v>3096</v>
          </cell>
        </row>
        <row r="6671">
          <cell r="A6671">
            <v>6278320</v>
          </cell>
          <cell r="B6671" t="str">
            <v>...GS-DFS901</v>
          </cell>
          <cell r="C6671">
            <v>4254</v>
          </cell>
          <cell r="D6671">
            <v>1</v>
          </cell>
          <cell r="E6671" t="str">
            <v>KS</v>
          </cell>
          <cell r="F6671">
            <v>4254</v>
          </cell>
        </row>
        <row r="6672">
          <cell r="A6672">
            <v>6278321</v>
          </cell>
          <cell r="B6672" t="str">
            <v>...GS-DFS901</v>
          </cell>
          <cell r="C6672">
            <v>4254</v>
          </cell>
          <cell r="D6672">
            <v>1</v>
          </cell>
          <cell r="E6672" t="str">
            <v>KS</v>
          </cell>
          <cell r="F6672">
            <v>4254</v>
          </cell>
        </row>
        <row r="6673">
          <cell r="A6673">
            <v>6278322</v>
          </cell>
          <cell r="B6673" t="str">
            <v>...GS-DFS901</v>
          </cell>
          <cell r="C6673">
            <v>4254</v>
          </cell>
          <cell r="D6673">
            <v>1</v>
          </cell>
          <cell r="E6673" t="str">
            <v>KS</v>
          </cell>
          <cell r="F6673">
            <v>4254</v>
          </cell>
        </row>
        <row r="6674">
          <cell r="A6674">
            <v>6278323</v>
          </cell>
          <cell r="B6674" t="str">
            <v>...GS-DFS901</v>
          </cell>
          <cell r="C6674">
            <v>3574</v>
          </cell>
          <cell r="D6674">
            <v>1</v>
          </cell>
          <cell r="E6674" t="str">
            <v>KS</v>
          </cell>
          <cell r="F6674">
            <v>3574</v>
          </cell>
        </row>
        <row r="6675">
          <cell r="A6675">
            <v>6278330</v>
          </cell>
          <cell r="B6675" t="str">
            <v>...GS-DFF901</v>
          </cell>
          <cell r="C6675">
            <v>4254</v>
          </cell>
          <cell r="D6675">
            <v>1</v>
          </cell>
          <cell r="E6675" t="str">
            <v>KS</v>
          </cell>
          <cell r="F6675">
            <v>4254</v>
          </cell>
        </row>
        <row r="6676">
          <cell r="A6676">
            <v>6278331</v>
          </cell>
          <cell r="B6676" t="str">
            <v>...GS-DFF901</v>
          </cell>
          <cell r="C6676">
            <v>4254</v>
          </cell>
          <cell r="D6676">
            <v>1</v>
          </cell>
          <cell r="E6676" t="str">
            <v>KS</v>
          </cell>
          <cell r="F6676">
            <v>4254</v>
          </cell>
        </row>
        <row r="6677">
          <cell r="A6677">
            <v>6278332</v>
          </cell>
          <cell r="B6677" t="str">
            <v>...GS-DFF901</v>
          </cell>
          <cell r="C6677">
            <v>4254</v>
          </cell>
          <cell r="D6677">
            <v>1</v>
          </cell>
          <cell r="E6677" t="str">
            <v>KS</v>
          </cell>
          <cell r="F6677">
            <v>4254</v>
          </cell>
        </row>
        <row r="6678">
          <cell r="A6678">
            <v>6278333</v>
          </cell>
          <cell r="B6678" t="str">
            <v>...GS-DFF901</v>
          </cell>
          <cell r="C6678">
            <v>3574</v>
          </cell>
          <cell r="D6678">
            <v>1</v>
          </cell>
          <cell r="E6678" t="str">
            <v>KS</v>
          </cell>
          <cell r="F6678">
            <v>3574</v>
          </cell>
        </row>
        <row r="6679">
          <cell r="A6679">
            <v>6278340</v>
          </cell>
          <cell r="B6679" t="str">
            <v>...GS-DI9017</v>
          </cell>
          <cell r="C6679">
            <v>1455</v>
          </cell>
          <cell r="D6679">
            <v>1</v>
          </cell>
          <cell r="E6679" t="str">
            <v>KS</v>
          </cell>
          <cell r="F6679">
            <v>1455</v>
          </cell>
        </row>
        <row r="6680">
          <cell r="A6680">
            <v>6278341</v>
          </cell>
          <cell r="B6680" t="str">
            <v>...GS-DI9017</v>
          </cell>
          <cell r="C6680">
            <v>1455</v>
          </cell>
          <cell r="D6680">
            <v>1</v>
          </cell>
          <cell r="E6680" t="str">
            <v>KS</v>
          </cell>
          <cell r="F6680">
            <v>1455</v>
          </cell>
        </row>
        <row r="6681">
          <cell r="A6681">
            <v>6278342</v>
          </cell>
          <cell r="B6681" t="str">
            <v>...GS-DI9017</v>
          </cell>
          <cell r="C6681">
            <v>1455</v>
          </cell>
          <cell r="D6681">
            <v>1</v>
          </cell>
          <cell r="E6681" t="str">
            <v>KS</v>
          </cell>
          <cell r="F6681">
            <v>1455</v>
          </cell>
        </row>
        <row r="6682">
          <cell r="A6682">
            <v>6278343</v>
          </cell>
          <cell r="B6682" t="str">
            <v>...GS-DI9017</v>
          </cell>
          <cell r="C6682">
            <v>1223</v>
          </cell>
          <cell r="D6682">
            <v>1</v>
          </cell>
          <cell r="E6682" t="str">
            <v>KS</v>
          </cell>
          <cell r="F6682">
            <v>1223</v>
          </cell>
        </row>
        <row r="6683">
          <cell r="A6683">
            <v>6278360</v>
          </cell>
          <cell r="B6683" t="str">
            <v>...GS-DT9017</v>
          </cell>
          <cell r="C6683">
            <v>3113</v>
          </cell>
          <cell r="D6683">
            <v>1</v>
          </cell>
          <cell r="E6683" t="str">
            <v>KS</v>
          </cell>
          <cell r="F6683">
            <v>3113</v>
          </cell>
        </row>
        <row r="6684">
          <cell r="A6684">
            <v>6278361</v>
          </cell>
          <cell r="B6684" t="str">
            <v>...GS-DT9017</v>
          </cell>
          <cell r="C6684">
            <v>3113</v>
          </cell>
          <cell r="D6684">
            <v>1</v>
          </cell>
          <cell r="E6684" t="str">
            <v>KS</v>
          </cell>
          <cell r="F6684">
            <v>3113</v>
          </cell>
        </row>
        <row r="6685">
          <cell r="A6685">
            <v>6278362</v>
          </cell>
          <cell r="B6685" t="str">
            <v>...GS-DT9017</v>
          </cell>
          <cell r="C6685">
            <v>3113</v>
          </cell>
          <cell r="D6685">
            <v>1</v>
          </cell>
          <cell r="E6685" t="str">
            <v>KS</v>
          </cell>
          <cell r="F6685">
            <v>3113</v>
          </cell>
        </row>
        <row r="6686">
          <cell r="A6686">
            <v>6278363</v>
          </cell>
          <cell r="B6686" t="str">
            <v>...GS-DT9017</v>
          </cell>
          <cell r="C6686">
            <v>2614</v>
          </cell>
          <cell r="D6686">
            <v>1</v>
          </cell>
          <cell r="E6686" t="str">
            <v>KS</v>
          </cell>
          <cell r="F6686">
            <v>2614</v>
          </cell>
        </row>
        <row r="6687">
          <cell r="A6687">
            <v>6278400</v>
          </cell>
          <cell r="B6687" t="str">
            <v>...GS-D70210</v>
          </cell>
          <cell r="C6687">
            <v>1251</v>
          </cell>
          <cell r="D6687">
            <v>1</v>
          </cell>
          <cell r="E6687" t="str">
            <v>M</v>
          </cell>
          <cell r="F6687">
            <v>1251</v>
          </cell>
        </row>
        <row r="6688">
          <cell r="A6688">
            <v>6278401</v>
          </cell>
          <cell r="B6688" t="str">
            <v>...GS-D70210</v>
          </cell>
          <cell r="C6688">
            <v>1251</v>
          </cell>
          <cell r="D6688">
            <v>1</v>
          </cell>
          <cell r="E6688" t="str">
            <v>M</v>
          </cell>
          <cell r="F6688">
            <v>1251</v>
          </cell>
        </row>
        <row r="6689">
          <cell r="A6689">
            <v>6278402</v>
          </cell>
          <cell r="B6689" t="str">
            <v>...GS-D70210</v>
          </cell>
          <cell r="C6689">
            <v>1251</v>
          </cell>
          <cell r="D6689">
            <v>1</v>
          </cell>
          <cell r="E6689" t="str">
            <v>M</v>
          </cell>
          <cell r="F6689">
            <v>1251</v>
          </cell>
        </row>
        <row r="6690">
          <cell r="A6690">
            <v>6278403</v>
          </cell>
          <cell r="B6690" t="str">
            <v>...GS-D70210</v>
          </cell>
          <cell r="C6690">
            <v>1123</v>
          </cell>
          <cell r="D6690">
            <v>1</v>
          </cell>
          <cell r="E6690" t="str">
            <v>M</v>
          </cell>
          <cell r="F6690">
            <v>1123</v>
          </cell>
        </row>
        <row r="6691">
          <cell r="A6691">
            <v>6278404</v>
          </cell>
          <cell r="B6691" t="str">
            <v>...GS-D70210</v>
          </cell>
          <cell r="C6691">
            <v>1439</v>
          </cell>
          <cell r="D6691">
            <v>1</v>
          </cell>
          <cell r="E6691" t="str">
            <v>M</v>
          </cell>
          <cell r="F6691">
            <v>1439</v>
          </cell>
        </row>
        <row r="6692">
          <cell r="A6692">
            <v>6278410</v>
          </cell>
          <cell r="B6692" t="str">
            <v>...GS-DA7021</v>
          </cell>
          <cell r="C6692">
            <v>3003</v>
          </cell>
          <cell r="D6692">
            <v>1</v>
          </cell>
          <cell r="E6692" t="str">
            <v>KS</v>
          </cell>
          <cell r="F6692">
            <v>3003</v>
          </cell>
        </row>
        <row r="6693">
          <cell r="A6693">
            <v>6278411</v>
          </cell>
          <cell r="B6693" t="str">
            <v>...GS-DA7021</v>
          </cell>
          <cell r="C6693">
            <v>3003</v>
          </cell>
          <cell r="D6693">
            <v>1</v>
          </cell>
          <cell r="E6693" t="str">
            <v>KS</v>
          </cell>
          <cell r="F6693">
            <v>3003</v>
          </cell>
        </row>
        <row r="6694">
          <cell r="A6694">
            <v>6278412</v>
          </cell>
          <cell r="B6694" t="str">
            <v>...GS-DA7021</v>
          </cell>
          <cell r="C6694">
            <v>3003</v>
          </cell>
          <cell r="D6694">
            <v>1</v>
          </cell>
          <cell r="E6694" t="str">
            <v>KS</v>
          </cell>
          <cell r="F6694">
            <v>3003</v>
          </cell>
        </row>
        <row r="6695">
          <cell r="A6695">
            <v>6278413</v>
          </cell>
          <cell r="B6695" t="str">
            <v>...GS-DA7021</v>
          </cell>
          <cell r="C6695">
            <v>2522</v>
          </cell>
          <cell r="D6695">
            <v>1</v>
          </cell>
          <cell r="E6695" t="str">
            <v>KS</v>
          </cell>
          <cell r="F6695">
            <v>2522</v>
          </cell>
        </row>
        <row r="6696">
          <cell r="A6696">
            <v>6278420</v>
          </cell>
          <cell r="B6696" t="str">
            <v>...GS-DFS702</v>
          </cell>
          <cell r="C6696">
            <v>3555</v>
          </cell>
          <cell r="D6696">
            <v>1</v>
          </cell>
          <cell r="E6696" t="str">
            <v>KS</v>
          </cell>
          <cell r="F6696">
            <v>3555</v>
          </cell>
        </row>
        <row r="6697">
          <cell r="A6697">
            <v>6278421</v>
          </cell>
          <cell r="B6697" t="str">
            <v>...GS-DFS702</v>
          </cell>
          <cell r="C6697">
            <v>3555</v>
          </cell>
          <cell r="D6697">
            <v>1</v>
          </cell>
          <cell r="E6697" t="str">
            <v>KS</v>
          </cell>
          <cell r="F6697">
            <v>3555</v>
          </cell>
        </row>
        <row r="6698">
          <cell r="A6698">
            <v>6278422</v>
          </cell>
          <cell r="B6698" t="str">
            <v>...GS-DFS702</v>
          </cell>
          <cell r="C6698">
            <v>3555</v>
          </cell>
          <cell r="D6698">
            <v>1</v>
          </cell>
          <cell r="E6698" t="str">
            <v>KS</v>
          </cell>
          <cell r="F6698">
            <v>3555</v>
          </cell>
        </row>
        <row r="6699">
          <cell r="A6699">
            <v>6278423</v>
          </cell>
          <cell r="B6699" t="str">
            <v>...GS-DFS702</v>
          </cell>
          <cell r="C6699">
            <v>2986</v>
          </cell>
          <cell r="D6699">
            <v>1</v>
          </cell>
          <cell r="E6699" t="str">
            <v>KS</v>
          </cell>
          <cell r="F6699">
            <v>2986</v>
          </cell>
        </row>
        <row r="6700">
          <cell r="A6700">
            <v>6278430</v>
          </cell>
          <cell r="B6700" t="str">
            <v>...GS-DFF702</v>
          </cell>
          <cell r="C6700">
            <v>3555</v>
          </cell>
          <cell r="D6700">
            <v>1</v>
          </cell>
          <cell r="E6700" t="str">
            <v>KS</v>
          </cell>
          <cell r="F6700">
            <v>3555</v>
          </cell>
        </row>
        <row r="6701">
          <cell r="A6701">
            <v>6278431</v>
          </cell>
          <cell r="B6701" t="str">
            <v>...GS-DFF702</v>
          </cell>
          <cell r="C6701">
            <v>3555</v>
          </cell>
          <cell r="D6701">
            <v>1</v>
          </cell>
          <cell r="E6701" t="str">
            <v>KS</v>
          </cell>
          <cell r="F6701">
            <v>3555</v>
          </cell>
        </row>
        <row r="6702">
          <cell r="A6702">
            <v>6278432</v>
          </cell>
          <cell r="B6702" t="str">
            <v>...GS-DFF702</v>
          </cell>
          <cell r="C6702">
            <v>3555</v>
          </cell>
          <cell r="D6702">
            <v>1</v>
          </cell>
          <cell r="E6702" t="str">
            <v>KS</v>
          </cell>
          <cell r="F6702">
            <v>3555</v>
          </cell>
        </row>
        <row r="6703">
          <cell r="A6703">
            <v>6278433</v>
          </cell>
          <cell r="B6703" t="str">
            <v>...GS-DFF702</v>
          </cell>
          <cell r="C6703">
            <v>2986</v>
          </cell>
          <cell r="D6703">
            <v>1</v>
          </cell>
          <cell r="E6703" t="str">
            <v>KS</v>
          </cell>
          <cell r="F6703">
            <v>2986</v>
          </cell>
        </row>
        <row r="6704">
          <cell r="A6704">
            <v>6278440</v>
          </cell>
          <cell r="B6704" t="str">
            <v>...GS-DI7021</v>
          </cell>
          <cell r="C6704">
            <v>1371</v>
          </cell>
          <cell r="D6704">
            <v>1</v>
          </cell>
          <cell r="E6704" t="str">
            <v>KS</v>
          </cell>
          <cell r="F6704">
            <v>1371</v>
          </cell>
        </row>
        <row r="6705">
          <cell r="A6705">
            <v>6278441</v>
          </cell>
          <cell r="B6705" t="str">
            <v>...GS-DI7021</v>
          </cell>
          <cell r="C6705">
            <v>1371</v>
          </cell>
          <cell r="D6705">
            <v>1</v>
          </cell>
          <cell r="E6705" t="str">
            <v>KS</v>
          </cell>
          <cell r="F6705">
            <v>1371</v>
          </cell>
        </row>
        <row r="6706">
          <cell r="A6706">
            <v>6278442</v>
          </cell>
          <cell r="B6706" t="str">
            <v>...GS-DI7021</v>
          </cell>
          <cell r="C6706">
            <v>1371</v>
          </cell>
          <cell r="D6706">
            <v>1</v>
          </cell>
          <cell r="E6706" t="str">
            <v>KS</v>
          </cell>
          <cell r="F6706">
            <v>1371</v>
          </cell>
        </row>
        <row r="6707">
          <cell r="A6707">
            <v>6278443</v>
          </cell>
          <cell r="B6707" t="str">
            <v>...GS-DI7021</v>
          </cell>
          <cell r="C6707">
            <v>1152</v>
          </cell>
          <cell r="D6707">
            <v>1</v>
          </cell>
          <cell r="E6707" t="str">
            <v>KS</v>
          </cell>
          <cell r="F6707">
            <v>1152</v>
          </cell>
        </row>
        <row r="6708">
          <cell r="A6708">
            <v>6278460</v>
          </cell>
          <cell r="B6708" t="str">
            <v>...GS-DT7021</v>
          </cell>
          <cell r="C6708">
            <v>2560</v>
          </cell>
          <cell r="D6708">
            <v>1</v>
          </cell>
          <cell r="E6708" t="str">
            <v>KS</v>
          </cell>
          <cell r="F6708">
            <v>2560</v>
          </cell>
        </row>
        <row r="6709">
          <cell r="A6709">
            <v>6278461</v>
          </cell>
          <cell r="B6709" t="str">
            <v>...GS-DT7021</v>
          </cell>
          <cell r="C6709">
            <v>2560</v>
          </cell>
          <cell r="D6709">
            <v>1</v>
          </cell>
          <cell r="E6709" t="str">
            <v>KS</v>
          </cell>
          <cell r="F6709">
            <v>2560</v>
          </cell>
        </row>
        <row r="6710">
          <cell r="A6710">
            <v>6278462</v>
          </cell>
          <cell r="B6710" t="str">
            <v>...GS-DT7021</v>
          </cell>
          <cell r="C6710">
            <v>2560</v>
          </cell>
          <cell r="D6710">
            <v>1</v>
          </cell>
          <cell r="E6710" t="str">
            <v>KS</v>
          </cell>
          <cell r="F6710">
            <v>2560</v>
          </cell>
        </row>
        <row r="6711">
          <cell r="A6711">
            <v>6278463</v>
          </cell>
          <cell r="B6711" t="str">
            <v>...GS-DT7021</v>
          </cell>
          <cell r="C6711">
            <v>2152</v>
          </cell>
          <cell r="D6711">
            <v>1</v>
          </cell>
          <cell r="E6711" t="str">
            <v>KS</v>
          </cell>
          <cell r="F6711">
            <v>2152</v>
          </cell>
        </row>
        <row r="6712">
          <cell r="A6712">
            <v>6278500</v>
          </cell>
          <cell r="B6712" t="str">
            <v>...GS-D90210</v>
          </cell>
          <cell r="C6712">
            <v>1923</v>
          </cell>
          <cell r="D6712">
            <v>1</v>
          </cell>
          <cell r="E6712" t="str">
            <v>M</v>
          </cell>
          <cell r="F6712">
            <v>1923</v>
          </cell>
        </row>
        <row r="6713">
          <cell r="A6713">
            <v>6278501</v>
          </cell>
          <cell r="B6713" t="str">
            <v>...GS-D90210</v>
          </cell>
          <cell r="C6713">
            <v>1923</v>
          </cell>
          <cell r="D6713">
            <v>1</v>
          </cell>
          <cell r="E6713" t="str">
            <v>M</v>
          </cell>
          <cell r="F6713">
            <v>1923</v>
          </cell>
        </row>
        <row r="6714">
          <cell r="A6714">
            <v>6278502</v>
          </cell>
          <cell r="B6714" t="str">
            <v>...GS-D90210</v>
          </cell>
          <cell r="C6714">
            <v>1923</v>
          </cell>
          <cell r="D6714">
            <v>1</v>
          </cell>
          <cell r="E6714" t="str">
            <v>M</v>
          </cell>
          <cell r="F6714">
            <v>1923</v>
          </cell>
        </row>
        <row r="6715">
          <cell r="A6715">
            <v>6278503</v>
          </cell>
          <cell r="B6715" t="str">
            <v>...GS-D90210</v>
          </cell>
          <cell r="C6715">
            <v>1615</v>
          </cell>
          <cell r="D6715">
            <v>1</v>
          </cell>
          <cell r="E6715" t="str">
            <v>M</v>
          </cell>
          <cell r="F6715">
            <v>1615</v>
          </cell>
        </row>
        <row r="6716">
          <cell r="A6716">
            <v>6278504</v>
          </cell>
          <cell r="B6716" t="str">
            <v>...GS-D90210</v>
          </cell>
          <cell r="C6716">
            <v>2212</v>
          </cell>
          <cell r="D6716">
            <v>1</v>
          </cell>
          <cell r="E6716" t="str">
            <v>M</v>
          </cell>
          <cell r="F6716">
            <v>2212</v>
          </cell>
        </row>
        <row r="6717">
          <cell r="A6717">
            <v>6278510</v>
          </cell>
          <cell r="B6717" t="str">
            <v>...GS-DA9021</v>
          </cell>
          <cell r="C6717">
            <v>3924</v>
          </cell>
          <cell r="D6717">
            <v>1</v>
          </cell>
          <cell r="E6717" t="str">
            <v>KS</v>
          </cell>
          <cell r="F6717">
            <v>3924</v>
          </cell>
        </row>
        <row r="6718">
          <cell r="A6718">
            <v>6278511</v>
          </cell>
          <cell r="B6718" t="str">
            <v>...GS-DA9021</v>
          </cell>
          <cell r="C6718">
            <v>3924</v>
          </cell>
          <cell r="D6718">
            <v>1</v>
          </cell>
          <cell r="E6718" t="str">
            <v>KS</v>
          </cell>
          <cell r="F6718">
            <v>3924</v>
          </cell>
        </row>
        <row r="6719">
          <cell r="A6719">
            <v>6278512</v>
          </cell>
          <cell r="B6719" t="str">
            <v>...GS-DA9021</v>
          </cell>
          <cell r="C6719">
            <v>3924</v>
          </cell>
          <cell r="D6719">
            <v>1</v>
          </cell>
          <cell r="E6719" t="str">
            <v>KS</v>
          </cell>
          <cell r="F6719">
            <v>3924</v>
          </cell>
        </row>
        <row r="6720">
          <cell r="A6720">
            <v>6278513</v>
          </cell>
          <cell r="B6720" t="str">
            <v>...GS-DA9021</v>
          </cell>
          <cell r="C6720">
            <v>3297</v>
          </cell>
          <cell r="D6720">
            <v>1</v>
          </cell>
          <cell r="E6720" t="str">
            <v>KS</v>
          </cell>
          <cell r="F6720">
            <v>3297</v>
          </cell>
        </row>
        <row r="6721">
          <cell r="A6721">
            <v>6278520</v>
          </cell>
          <cell r="B6721" t="str">
            <v>...GS-DFS902</v>
          </cell>
          <cell r="C6721">
            <v>4666</v>
          </cell>
          <cell r="D6721">
            <v>1</v>
          </cell>
          <cell r="E6721" t="str">
            <v>KS</v>
          </cell>
          <cell r="F6721">
            <v>4666</v>
          </cell>
        </row>
        <row r="6722">
          <cell r="A6722">
            <v>6278521</v>
          </cell>
          <cell r="B6722" t="str">
            <v>...GS-DFS902</v>
          </cell>
          <cell r="C6722">
            <v>4666</v>
          </cell>
          <cell r="D6722">
            <v>1</v>
          </cell>
          <cell r="E6722" t="str">
            <v>KS</v>
          </cell>
          <cell r="F6722">
            <v>4666</v>
          </cell>
        </row>
        <row r="6723">
          <cell r="A6723">
            <v>6278522</v>
          </cell>
          <cell r="B6723" t="str">
            <v>...GS-DFS902</v>
          </cell>
          <cell r="C6723">
            <v>4666</v>
          </cell>
          <cell r="D6723">
            <v>1</v>
          </cell>
          <cell r="E6723" t="str">
            <v>KS</v>
          </cell>
          <cell r="F6723">
            <v>4666</v>
          </cell>
        </row>
        <row r="6724">
          <cell r="A6724">
            <v>6278523</v>
          </cell>
          <cell r="B6724" t="str">
            <v>...GS-DFS902</v>
          </cell>
          <cell r="C6724">
            <v>3919</v>
          </cell>
          <cell r="D6724">
            <v>1</v>
          </cell>
          <cell r="E6724" t="str">
            <v>KS</v>
          </cell>
          <cell r="F6724">
            <v>3919</v>
          </cell>
        </row>
        <row r="6725">
          <cell r="A6725">
            <v>6278530</v>
          </cell>
          <cell r="B6725" t="str">
            <v>...GS-DFF902</v>
          </cell>
          <cell r="C6725">
            <v>4666</v>
          </cell>
          <cell r="D6725">
            <v>1</v>
          </cell>
          <cell r="E6725" t="str">
            <v>KS</v>
          </cell>
          <cell r="F6725">
            <v>4666</v>
          </cell>
        </row>
        <row r="6726">
          <cell r="A6726">
            <v>6278531</v>
          </cell>
          <cell r="B6726" t="str">
            <v>...GS-DFF902</v>
          </cell>
          <cell r="C6726">
            <v>4666</v>
          </cell>
          <cell r="D6726">
            <v>1</v>
          </cell>
          <cell r="E6726" t="str">
            <v>KS</v>
          </cell>
          <cell r="F6726">
            <v>4666</v>
          </cell>
        </row>
        <row r="6727">
          <cell r="A6727">
            <v>6278532</v>
          </cell>
          <cell r="B6727" t="str">
            <v>...GS-DFF902</v>
          </cell>
          <cell r="C6727">
            <v>4666</v>
          </cell>
          <cell r="D6727">
            <v>1</v>
          </cell>
          <cell r="E6727" t="str">
            <v>KS</v>
          </cell>
          <cell r="F6727">
            <v>4666</v>
          </cell>
        </row>
        <row r="6728">
          <cell r="A6728">
            <v>6278533</v>
          </cell>
          <cell r="B6728" t="str">
            <v>...GS-DFF902</v>
          </cell>
          <cell r="C6728">
            <v>3919</v>
          </cell>
          <cell r="D6728">
            <v>1</v>
          </cell>
          <cell r="E6728" t="str">
            <v>KS</v>
          </cell>
          <cell r="F6728">
            <v>3919</v>
          </cell>
        </row>
        <row r="6729">
          <cell r="A6729">
            <v>6278540</v>
          </cell>
          <cell r="B6729" t="str">
            <v>...GS-DI9021</v>
          </cell>
          <cell r="C6729">
            <v>1534</v>
          </cell>
          <cell r="D6729">
            <v>1</v>
          </cell>
          <cell r="E6729" t="str">
            <v>KS</v>
          </cell>
          <cell r="F6729">
            <v>1534</v>
          </cell>
        </row>
        <row r="6730">
          <cell r="A6730">
            <v>6278541</v>
          </cell>
          <cell r="B6730" t="str">
            <v>...GS-DI9021</v>
          </cell>
          <cell r="C6730">
            <v>1534</v>
          </cell>
          <cell r="D6730">
            <v>1</v>
          </cell>
          <cell r="E6730" t="str">
            <v>KS</v>
          </cell>
          <cell r="F6730">
            <v>1534</v>
          </cell>
        </row>
        <row r="6731">
          <cell r="A6731">
            <v>6278542</v>
          </cell>
          <cell r="B6731" t="str">
            <v>...GS-DI9021</v>
          </cell>
          <cell r="C6731">
            <v>1534</v>
          </cell>
          <cell r="D6731">
            <v>1</v>
          </cell>
          <cell r="E6731" t="str">
            <v>KS</v>
          </cell>
          <cell r="F6731">
            <v>1534</v>
          </cell>
        </row>
        <row r="6732">
          <cell r="A6732">
            <v>6278543</v>
          </cell>
          <cell r="B6732" t="str">
            <v>...GS-DI9021</v>
          </cell>
          <cell r="C6732">
            <v>1289</v>
          </cell>
          <cell r="D6732">
            <v>1</v>
          </cell>
          <cell r="E6732" t="str">
            <v>KS</v>
          </cell>
          <cell r="F6732">
            <v>1289</v>
          </cell>
        </row>
        <row r="6733">
          <cell r="A6733">
            <v>6278560</v>
          </cell>
          <cell r="B6733" t="str">
            <v>...GS-DT9021</v>
          </cell>
          <cell r="C6733">
            <v>3279</v>
          </cell>
          <cell r="D6733">
            <v>1</v>
          </cell>
          <cell r="E6733" t="str">
            <v>KS</v>
          </cell>
          <cell r="F6733">
            <v>3279</v>
          </cell>
        </row>
        <row r="6734">
          <cell r="A6734">
            <v>6278561</v>
          </cell>
          <cell r="B6734" t="str">
            <v>...GS-DT9021</v>
          </cell>
          <cell r="C6734">
            <v>3279</v>
          </cell>
          <cell r="D6734">
            <v>1</v>
          </cell>
          <cell r="E6734" t="str">
            <v>KS</v>
          </cell>
          <cell r="F6734">
            <v>3279</v>
          </cell>
        </row>
        <row r="6735">
          <cell r="A6735">
            <v>6278562</v>
          </cell>
          <cell r="B6735" t="str">
            <v>...GS-DT9021</v>
          </cell>
          <cell r="C6735">
            <v>3279</v>
          </cell>
          <cell r="D6735">
            <v>1</v>
          </cell>
          <cell r="E6735" t="str">
            <v>KS</v>
          </cell>
          <cell r="F6735">
            <v>3279</v>
          </cell>
        </row>
        <row r="6736">
          <cell r="A6736">
            <v>6278563</v>
          </cell>
          <cell r="B6736" t="str">
            <v>...GS-DT9021</v>
          </cell>
          <cell r="C6736">
            <v>2755</v>
          </cell>
          <cell r="D6736">
            <v>1</v>
          </cell>
          <cell r="E6736" t="str">
            <v>KS</v>
          </cell>
          <cell r="F6736">
            <v>2755</v>
          </cell>
        </row>
        <row r="6737">
          <cell r="A6737">
            <v>6278680</v>
          </cell>
          <cell r="B6737" t="str">
            <v>Víko...GK-OTGRW</v>
          </cell>
          <cell r="C6737">
            <v>77</v>
          </cell>
          <cell r="D6737">
            <v>1</v>
          </cell>
          <cell r="E6737" t="str">
            <v>M</v>
          </cell>
          <cell r="F6737">
            <v>77</v>
          </cell>
        </row>
        <row r="6738">
          <cell r="A6738">
            <v>6278681</v>
          </cell>
          <cell r="B6738" t="str">
            <v>Víko...GK-OTGCW</v>
          </cell>
          <cell r="C6738">
            <v>77</v>
          </cell>
          <cell r="D6738">
            <v>1</v>
          </cell>
          <cell r="E6738" t="str">
            <v>M</v>
          </cell>
          <cell r="F6738">
            <v>77</v>
          </cell>
        </row>
        <row r="6739">
          <cell r="A6739">
            <v>6278682</v>
          </cell>
          <cell r="B6739" t="str">
            <v>Víko...GK-OTGLGR</v>
          </cell>
          <cell r="C6739">
            <v>77</v>
          </cell>
          <cell r="D6739">
            <v>1</v>
          </cell>
          <cell r="E6739" t="str">
            <v>M</v>
          </cell>
          <cell r="F6739">
            <v>77</v>
          </cell>
        </row>
        <row r="6740">
          <cell r="A6740">
            <v>6278686</v>
          </cell>
          <cell r="B6740" t="str">
            <v>Víko...GK-OTGGR</v>
          </cell>
          <cell r="C6740">
            <v>77</v>
          </cell>
          <cell r="D6740">
            <v>1</v>
          </cell>
          <cell r="E6740" t="str">
            <v>M</v>
          </cell>
          <cell r="F6740">
            <v>77</v>
          </cell>
        </row>
        <row r="6741">
          <cell r="A6741">
            <v>6278780</v>
          </cell>
          <cell r="B6741" t="str">
            <v>víko drážkované...GK-OTKRW</v>
          </cell>
          <cell r="C6741">
            <v>90</v>
          </cell>
          <cell r="D6741">
            <v>1</v>
          </cell>
          <cell r="E6741" t="str">
            <v>M</v>
          </cell>
          <cell r="F6741">
            <v>90</v>
          </cell>
        </row>
        <row r="6742">
          <cell r="A6742">
            <v>6278800</v>
          </cell>
          <cell r="B6742" t="str">
            <v>...G-AWAO701</v>
          </cell>
          <cell r="C6742">
            <v>767</v>
          </cell>
          <cell r="D6742">
            <v>1</v>
          </cell>
          <cell r="E6742" t="str">
            <v>KS</v>
          </cell>
          <cell r="F6742">
            <v>767</v>
          </cell>
        </row>
        <row r="6743">
          <cell r="A6743">
            <v>6278801</v>
          </cell>
          <cell r="B6743" t="str">
            <v>...G-AWAO701</v>
          </cell>
          <cell r="C6743">
            <v>767</v>
          </cell>
          <cell r="D6743">
            <v>1</v>
          </cell>
          <cell r="E6743" t="str">
            <v>KS</v>
          </cell>
          <cell r="F6743">
            <v>767</v>
          </cell>
        </row>
        <row r="6744">
          <cell r="A6744">
            <v>6278802</v>
          </cell>
          <cell r="B6744" t="str">
            <v>...G-AWAO701</v>
          </cell>
          <cell r="C6744">
            <v>767</v>
          </cell>
          <cell r="D6744">
            <v>1</v>
          </cell>
          <cell r="E6744" t="str">
            <v>KS</v>
          </cell>
          <cell r="F6744">
            <v>767</v>
          </cell>
        </row>
        <row r="6745">
          <cell r="A6745">
            <v>6278804</v>
          </cell>
          <cell r="B6745" t="str">
            <v>...G-AWAO701</v>
          </cell>
          <cell r="C6745">
            <v>883</v>
          </cell>
          <cell r="D6745">
            <v>1</v>
          </cell>
          <cell r="E6745" t="str">
            <v>KS</v>
          </cell>
          <cell r="F6745">
            <v>883</v>
          </cell>
        </row>
        <row r="6746">
          <cell r="A6746">
            <v>6278806</v>
          </cell>
          <cell r="B6746" t="str">
            <v>...G-AWAO701</v>
          </cell>
          <cell r="C6746">
            <v>767</v>
          </cell>
          <cell r="D6746">
            <v>1</v>
          </cell>
          <cell r="E6746" t="str">
            <v>KS</v>
          </cell>
          <cell r="F6746">
            <v>767</v>
          </cell>
        </row>
        <row r="6747">
          <cell r="A6747">
            <v>6278810</v>
          </cell>
          <cell r="B6747" t="str">
            <v>...G-AWAO701</v>
          </cell>
          <cell r="C6747">
            <v>772</v>
          </cell>
          <cell r="D6747">
            <v>1</v>
          </cell>
          <cell r="E6747" t="str">
            <v>KS</v>
          </cell>
          <cell r="F6747">
            <v>772</v>
          </cell>
        </row>
        <row r="6748">
          <cell r="A6748">
            <v>6278811</v>
          </cell>
          <cell r="B6748" t="str">
            <v>...G-AWAO701</v>
          </cell>
          <cell r="C6748">
            <v>772</v>
          </cell>
          <cell r="D6748">
            <v>1</v>
          </cell>
          <cell r="E6748" t="str">
            <v>KS</v>
          </cell>
          <cell r="F6748">
            <v>772</v>
          </cell>
        </row>
        <row r="6749">
          <cell r="A6749">
            <v>6278812</v>
          </cell>
          <cell r="B6749" t="str">
            <v>...G-AWAO701</v>
          </cell>
          <cell r="C6749">
            <v>772</v>
          </cell>
          <cell r="D6749">
            <v>1</v>
          </cell>
          <cell r="E6749" t="str">
            <v>KS</v>
          </cell>
          <cell r="F6749">
            <v>772</v>
          </cell>
        </row>
        <row r="6750">
          <cell r="A6750">
            <v>6278814</v>
          </cell>
          <cell r="B6750" t="str">
            <v>...G-AWAO701</v>
          </cell>
          <cell r="C6750">
            <v>890</v>
          </cell>
          <cell r="D6750">
            <v>1</v>
          </cell>
          <cell r="E6750" t="str">
            <v>KS</v>
          </cell>
          <cell r="F6750">
            <v>890</v>
          </cell>
        </row>
        <row r="6751">
          <cell r="A6751">
            <v>6278816</v>
          </cell>
          <cell r="B6751" t="str">
            <v>...G-AWAO701</v>
          </cell>
          <cell r="C6751">
            <v>772</v>
          </cell>
          <cell r="D6751">
            <v>1</v>
          </cell>
          <cell r="E6751" t="str">
            <v>KS</v>
          </cell>
          <cell r="F6751">
            <v>772</v>
          </cell>
        </row>
        <row r="6752">
          <cell r="A6752">
            <v>6278820</v>
          </cell>
          <cell r="B6752" t="str">
            <v>...G-AWAO701</v>
          </cell>
          <cell r="C6752">
            <v>782</v>
          </cell>
          <cell r="D6752">
            <v>1</v>
          </cell>
          <cell r="E6752" t="str">
            <v>KS</v>
          </cell>
          <cell r="F6752">
            <v>782</v>
          </cell>
        </row>
        <row r="6753">
          <cell r="A6753">
            <v>6278821</v>
          </cell>
          <cell r="B6753" t="str">
            <v>...G-AWAO701</v>
          </cell>
          <cell r="C6753">
            <v>782</v>
          </cell>
          <cell r="D6753">
            <v>1</v>
          </cell>
          <cell r="E6753" t="str">
            <v>KS</v>
          </cell>
          <cell r="F6753">
            <v>782</v>
          </cell>
        </row>
        <row r="6754">
          <cell r="A6754">
            <v>6278822</v>
          </cell>
          <cell r="B6754" t="str">
            <v>...G-AWAO701</v>
          </cell>
          <cell r="C6754">
            <v>782</v>
          </cell>
          <cell r="D6754">
            <v>1</v>
          </cell>
          <cell r="E6754" t="str">
            <v>KS</v>
          </cell>
          <cell r="F6754">
            <v>782</v>
          </cell>
        </row>
        <row r="6755">
          <cell r="A6755">
            <v>6278824</v>
          </cell>
          <cell r="B6755" t="str">
            <v>...G-AWAO701</v>
          </cell>
          <cell r="C6755">
            <v>898</v>
          </cell>
          <cell r="D6755">
            <v>1</v>
          </cell>
          <cell r="E6755" t="str">
            <v>KS</v>
          </cell>
          <cell r="F6755">
            <v>898</v>
          </cell>
        </row>
        <row r="6756">
          <cell r="A6756">
            <v>6278826</v>
          </cell>
          <cell r="B6756" t="str">
            <v>...G-AWAO701</v>
          </cell>
          <cell r="C6756">
            <v>782</v>
          </cell>
          <cell r="D6756">
            <v>1</v>
          </cell>
          <cell r="E6756" t="str">
            <v>KS</v>
          </cell>
          <cell r="F6756">
            <v>782</v>
          </cell>
        </row>
        <row r="6757">
          <cell r="A6757">
            <v>6278830</v>
          </cell>
          <cell r="B6757" t="str">
            <v>Kryt průchodu zdí...G-AWAO702</v>
          </cell>
          <cell r="C6757">
            <v>790</v>
          </cell>
          <cell r="D6757">
            <v>1</v>
          </cell>
          <cell r="E6757" t="str">
            <v>KS</v>
          </cell>
          <cell r="F6757">
            <v>790</v>
          </cell>
        </row>
        <row r="6758">
          <cell r="A6758">
            <v>6278831</v>
          </cell>
          <cell r="B6758" t="str">
            <v>...G-AWAO702</v>
          </cell>
          <cell r="C6758">
            <v>790</v>
          </cell>
          <cell r="D6758">
            <v>1</v>
          </cell>
          <cell r="E6758" t="str">
            <v>KS</v>
          </cell>
          <cell r="F6758">
            <v>790</v>
          </cell>
        </row>
        <row r="6759">
          <cell r="A6759">
            <v>6278832</v>
          </cell>
          <cell r="B6759" t="str">
            <v>...G-AWAO702</v>
          </cell>
          <cell r="C6759">
            <v>790</v>
          </cell>
          <cell r="D6759">
            <v>1</v>
          </cell>
          <cell r="E6759" t="str">
            <v>KS</v>
          </cell>
          <cell r="F6759">
            <v>790</v>
          </cell>
        </row>
        <row r="6760">
          <cell r="A6760">
            <v>6278834</v>
          </cell>
          <cell r="B6760" t="str">
            <v>...G-AWAO702</v>
          </cell>
          <cell r="C6760">
            <v>908</v>
          </cell>
          <cell r="D6760">
            <v>1</v>
          </cell>
          <cell r="E6760" t="str">
            <v>KS</v>
          </cell>
          <cell r="F6760">
            <v>908</v>
          </cell>
        </row>
        <row r="6761">
          <cell r="A6761">
            <v>6278836</v>
          </cell>
          <cell r="B6761" t="str">
            <v>...G-AWAO702</v>
          </cell>
          <cell r="C6761">
            <v>790</v>
          </cell>
          <cell r="D6761">
            <v>1</v>
          </cell>
          <cell r="E6761" t="str">
            <v>KS</v>
          </cell>
          <cell r="F6761">
            <v>790</v>
          </cell>
        </row>
        <row r="6762">
          <cell r="A6762">
            <v>6278840</v>
          </cell>
          <cell r="B6762" t="str">
            <v>...G-AWAG701</v>
          </cell>
          <cell r="C6762">
            <v>1093</v>
          </cell>
          <cell r="D6762">
            <v>1</v>
          </cell>
          <cell r="E6762" t="str">
            <v>KS</v>
          </cell>
          <cell r="F6762">
            <v>1093</v>
          </cell>
        </row>
        <row r="6763">
          <cell r="A6763">
            <v>6278841</v>
          </cell>
          <cell r="B6763" t="str">
            <v>...G-AWAG701</v>
          </cell>
          <cell r="C6763">
            <v>1093</v>
          </cell>
          <cell r="D6763">
            <v>1</v>
          </cell>
          <cell r="E6763" t="str">
            <v>KS</v>
          </cell>
          <cell r="F6763">
            <v>1093</v>
          </cell>
        </row>
        <row r="6764">
          <cell r="A6764">
            <v>6278842</v>
          </cell>
          <cell r="B6764" t="str">
            <v>...G-AWAG701</v>
          </cell>
          <cell r="C6764">
            <v>1093</v>
          </cell>
          <cell r="D6764">
            <v>1</v>
          </cell>
          <cell r="E6764" t="str">
            <v>KS</v>
          </cell>
          <cell r="F6764">
            <v>1093</v>
          </cell>
        </row>
        <row r="6765">
          <cell r="A6765">
            <v>6278844</v>
          </cell>
          <cell r="B6765" t="str">
            <v>...G-AWAG701</v>
          </cell>
          <cell r="C6765">
            <v>1256</v>
          </cell>
          <cell r="D6765">
            <v>1</v>
          </cell>
          <cell r="E6765" t="str">
            <v>KS</v>
          </cell>
          <cell r="F6765">
            <v>1256</v>
          </cell>
        </row>
        <row r="6766">
          <cell r="A6766">
            <v>6278846</v>
          </cell>
          <cell r="B6766" t="str">
            <v>...G-AWAG701</v>
          </cell>
          <cell r="C6766">
            <v>1093</v>
          </cell>
          <cell r="D6766">
            <v>1</v>
          </cell>
          <cell r="E6766" t="str">
            <v>KS</v>
          </cell>
          <cell r="F6766">
            <v>1093</v>
          </cell>
        </row>
        <row r="6767">
          <cell r="A6767">
            <v>6278850</v>
          </cell>
          <cell r="B6767" t="str">
            <v>...G-AWAG701</v>
          </cell>
          <cell r="C6767">
            <v>1104</v>
          </cell>
          <cell r="D6767">
            <v>1</v>
          </cell>
          <cell r="E6767" t="str">
            <v>KS</v>
          </cell>
          <cell r="F6767">
            <v>1104</v>
          </cell>
        </row>
        <row r="6768">
          <cell r="A6768">
            <v>6278851</v>
          </cell>
          <cell r="B6768" t="str">
            <v>...G-AWAG701</v>
          </cell>
          <cell r="C6768">
            <v>1104</v>
          </cell>
          <cell r="D6768">
            <v>1</v>
          </cell>
          <cell r="E6768" t="str">
            <v>KS</v>
          </cell>
          <cell r="F6768">
            <v>1104</v>
          </cell>
        </row>
        <row r="6769">
          <cell r="A6769">
            <v>6278852</v>
          </cell>
          <cell r="B6769" t="str">
            <v>...G-AWAG701</v>
          </cell>
          <cell r="C6769">
            <v>1104</v>
          </cell>
          <cell r="D6769">
            <v>1</v>
          </cell>
          <cell r="E6769" t="str">
            <v>KS</v>
          </cell>
          <cell r="F6769">
            <v>1104</v>
          </cell>
        </row>
        <row r="6770">
          <cell r="A6770">
            <v>6278854</v>
          </cell>
          <cell r="B6770" t="str">
            <v>...G-AWAG701</v>
          </cell>
          <cell r="C6770">
            <v>1271</v>
          </cell>
          <cell r="D6770">
            <v>1</v>
          </cell>
          <cell r="E6770" t="str">
            <v>KS</v>
          </cell>
          <cell r="F6770">
            <v>1271</v>
          </cell>
        </row>
        <row r="6771">
          <cell r="A6771">
            <v>6278856</v>
          </cell>
          <cell r="B6771" t="str">
            <v>...G-AWAG701</v>
          </cell>
          <cell r="C6771">
            <v>1104</v>
          </cell>
          <cell r="D6771">
            <v>1</v>
          </cell>
          <cell r="E6771" t="str">
            <v>KS</v>
          </cell>
          <cell r="F6771">
            <v>1104</v>
          </cell>
        </row>
        <row r="6772">
          <cell r="A6772">
            <v>6278860</v>
          </cell>
          <cell r="B6772" t="str">
            <v>...G-AWAG701</v>
          </cell>
          <cell r="C6772">
            <v>1126</v>
          </cell>
          <cell r="D6772">
            <v>1</v>
          </cell>
          <cell r="E6772" t="str">
            <v>KS</v>
          </cell>
          <cell r="F6772">
            <v>1126</v>
          </cell>
        </row>
        <row r="6773">
          <cell r="A6773">
            <v>6278861</v>
          </cell>
          <cell r="B6773" t="str">
            <v>...G-AWAG701</v>
          </cell>
          <cell r="C6773">
            <v>1126</v>
          </cell>
          <cell r="D6773">
            <v>1</v>
          </cell>
          <cell r="E6773" t="str">
            <v>KS</v>
          </cell>
          <cell r="F6773">
            <v>1126</v>
          </cell>
        </row>
        <row r="6774">
          <cell r="A6774">
            <v>6278862</v>
          </cell>
          <cell r="B6774" t="str">
            <v>...G-AWAG701</v>
          </cell>
          <cell r="C6774">
            <v>1126</v>
          </cell>
          <cell r="D6774">
            <v>1</v>
          </cell>
          <cell r="E6774" t="str">
            <v>KS</v>
          </cell>
          <cell r="F6774">
            <v>1126</v>
          </cell>
        </row>
        <row r="6775">
          <cell r="A6775">
            <v>6278864</v>
          </cell>
          <cell r="B6775" t="str">
            <v>...G-AWAG701</v>
          </cell>
          <cell r="C6775">
            <v>1294</v>
          </cell>
          <cell r="D6775">
            <v>1</v>
          </cell>
          <cell r="E6775" t="str">
            <v>KS</v>
          </cell>
          <cell r="F6775">
            <v>1294</v>
          </cell>
        </row>
        <row r="6776">
          <cell r="A6776">
            <v>6278866</v>
          </cell>
          <cell r="B6776" t="str">
            <v>...G-AWAG701</v>
          </cell>
          <cell r="C6776">
            <v>1126</v>
          </cell>
          <cell r="D6776">
            <v>1</v>
          </cell>
          <cell r="E6776" t="str">
            <v>KS</v>
          </cell>
          <cell r="F6776">
            <v>1126</v>
          </cell>
        </row>
        <row r="6777">
          <cell r="A6777">
            <v>6278870</v>
          </cell>
          <cell r="B6777" t="str">
            <v>...G-AWAG702</v>
          </cell>
          <cell r="C6777">
            <v>1146</v>
          </cell>
          <cell r="D6777">
            <v>1</v>
          </cell>
          <cell r="E6777" t="str">
            <v>KS</v>
          </cell>
          <cell r="F6777">
            <v>1146</v>
          </cell>
        </row>
        <row r="6778">
          <cell r="A6778">
            <v>6278871</v>
          </cell>
          <cell r="B6778" t="str">
            <v>...G-AWAG702</v>
          </cell>
          <cell r="C6778">
            <v>1146</v>
          </cell>
          <cell r="D6778">
            <v>1</v>
          </cell>
          <cell r="E6778" t="str">
            <v>KS</v>
          </cell>
          <cell r="F6778">
            <v>1146</v>
          </cell>
        </row>
        <row r="6779">
          <cell r="A6779">
            <v>6278872</v>
          </cell>
          <cell r="B6779" t="str">
            <v>...G-AWAG702</v>
          </cell>
          <cell r="C6779">
            <v>1146</v>
          </cell>
          <cell r="D6779">
            <v>1</v>
          </cell>
          <cell r="E6779" t="str">
            <v>KS</v>
          </cell>
          <cell r="F6779">
            <v>1146</v>
          </cell>
        </row>
        <row r="6780">
          <cell r="A6780">
            <v>6278874</v>
          </cell>
          <cell r="B6780" t="str">
            <v>...G-AWAG702</v>
          </cell>
          <cell r="C6780">
            <v>1317</v>
          </cell>
          <cell r="D6780">
            <v>1</v>
          </cell>
          <cell r="E6780" t="str">
            <v>KS</v>
          </cell>
          <cell r="F6780">
            <v>1317</v>
          </cell>
        </row>
        <row r="6781">
          <cell r="A6781">
            <v>6278876</v>
          </cell>
          <cell r="B6781" t="str">
            <v>...G-AWAG702</v>
          </cell>
          <cell r="C6781">
            <v>1146</v>
          </cell>
          <cell r="D6781">
            <v>1</v>
          </cell>
          <cell r="E6781" t="str">
            <v>KS</v>
          </cell>
          <cell r="F6781">
            <v>1146</v>
          </cell>
        </row>
        <row r="6782">
          <cell r="A6782">
            <v>6278880</v>
          </cell>
          <cell r="B6782" t="str">
            <v>...G-AWAO901</v>
          </cell>
          <cell r="C6782">
            <v>920</v>
          </cell>
          <cell r="D6782">
            <v>1</v>
          </cell>
          <cell r="E6782" t="str">
            <v>KS</v>
          </cell>
          <cell r="F6782">
            <v>920</v>
          </cell>
        </row>
        <row r="6783">
          <cell r="A6783">
            <v>6278881</v>
          </cell>
          <cell r="B6783" t="str">
            <v>...G-AWAO901</v>
          </cell>
          <cell r="C6783">
            <v>920</v>
          </cell>
          <cell r="D6783">
            <v>1</v>
          </cell>
          <cell r="E6783" t="str">
            <v>KS</v>
          </cell>
          <cell r="F6783">
            <v>920</v>
          </cell>
        </row>
        <row r="6784">
          <cell r="A6784">
            <v>6278882</v>
          </cell>
          <cell r="B6784" t="str">
            <v>...G-AWAO901</v>
          </cell>
          <cell r="C6784">
            <v>920</v>
          </cell>
          <cell r="D6784">
            <v>1</v>
          </cell>
          <cell r="E6784" t="str">
            <v>KS</v>
          </cell>
          <cell r="F6784">
            <v>920</v>
          </cell>
        </row>
        <row r="6785">
          <cell r="A6785">
            <v>6278884</v>
          </cell>
          <cell r="B6785" t="str">
            <v>...G-AWAO901</v>
          </cell>
          <cell r="C6785">
            <v>1059</v>
          </cell>
          <cell r="D6785">
            <v>1</v>
          </cell>
          <cell r="E6785" t="str">
            <v>KS</v>
          </cell>
          <cell r="F6785">
            <v>1059</v>
          </cell>
        </row>
        <row r="6786">
          <cell r="A6786">
            <v>6278886</v>
          </cell>
          <cell r="B6786" t="str">
            <v>...G-AWAO901</v>
          </cell>
          <cell r="C6786">
            <v>920</v>
          </cell>
          <cell r="D6786">
            <v>1</v>
          </cell>
          <cell r="E6786" t="str">
            <v>KS</v>
          </cell>
          <cell r="F6786">
            <v>920</v>
          </cell>
        </row>
        <row r="6787">
          <cell r="A6787">
            <v>6278890</v>
          </cell>
          <cell r="B6787" t="str">
            <v>...G-AWAO901</v>
          </cell>
          <cell r="C6787">
            <v>928</v>
          </cell>
          <cell r="D6787">
            <v>1</v>
          </cell>
          <cell r="E6787" t="str">
            <v>KS</v>
          </cell>
          <cell r="F6787">
            <v>928</v>
          </cell>
        </row>
        <row r="6788">
          <cell r="A6788">
            <v>6278891</v>
          </cell>
          <cell r="B6788" t="str">
            <v>...G-AWAO901</v>
          </cell>
          <cell r="C6788">
            <v>928</v>
          </cell>
          <cell r="D6788">
            <v>1</v>
          </cell>
          <cell r="E6788" t="str">
            <v>KS</v>
          </cell>
          <cell r="F6788">
            <v>928</v>
          </cell>
        </row>
        <row r="6789">
          <cell r="A6789">
            <v>6278892</v>
          </cell>
          <cell r="B6789" t="str">
            <v>...G-AWAO901</v>
          </cell>
          <cell r="C6789">
            <v>928</v>
          </cell>
          <cell r="D6789">
            <v>1</v>
          </cell>
          <cell r="E6789" t="str">
            <v>KS</v>
          </cell>
          <cell r="F6789">
            <v>928</v>
          </cell>
        </row>
        <row r="6790">
          <cell r="A6790">
            <v>6278894</v>
          </cell>
          <cell r="B6790" t="str">
            <v>...G-AWAO901</v>
          </cell>
          <cell r="C6790">
            <v>1067</v>
          </cell>
          <cell r="D6790">
            <v>1</v>
          </cell>
          <cell r="E6790" t="str">
            <v>KS</v>
          </cell>
          <cell r="F6790">
            <v>1067</v>
          </cell>
        </row>
        <row r="6791">
          <cell r="A6791">
            <v>6278896</v>
          </cell>
          <cell r="B6791" t="str">
            <v>...G-AWAO901</v>
          </cell>
          <cell r="C6791">
            <v>928</v>
          </cell>
          <cell r="D6791">
            <v>1</v>
          </cell>
          <cell r="E6791" t="str">
            <v>KS</v>
          </cell>
          <cell r="F6791">
            <v>928</v>
          </cell>
        </row>
        <row r="6792">
          <cell r="A6792">
            <v>6279000</v>
          </cell>
          <cell r="B6792" t="str">
            <v>...G-AWAO901</v>
          </cell>
          <cell r="C6792">
            <v>936</v>
          </cell>
          <cell r="D6792">
            <v>1</v>
          </cell>
          <cell r="E6792" t="str">
            <v>KS</v>
          </cell>
          <cell r="F6792">
            <v>936</v>
          </cell>
        </row>
        <row r="6793">
          <cell r="A6793">
            <v>6279001</v>
          </cell>
          <cell r="B6793" t="str">
            <v>...G-AWAO901</v>
          </cell>
          <cell r="C6793">
            <v>936</v>
          </cell>
          <cell r="D6793">
            <v>1</v>
          </cell>
          <cell r="E6793" t="str">
            <v>KS</v>
          </cell>
          <cell r="F6793">
            <v>936</v>
          </cell>
        </row>
        <row r="6794">
          <cell r="A6794">
            <v>6279002</v>
          </cell>
          <cell r="B6794" t="str">
            <v>...G-AWAO901</v>
          </cell>
          <cell r="C6794">
            <v>936</v>
          </cell>
          <cell r="D6794">
            <v>1</v>
          </cell>
          <cell r="E6794" t="str">
            <v>KS</v>
          </cell>
          <cell r="F6794">
            <v>936</v>
          </cell>
        </row>
        <row r="6795">
          <cell r="A6795">
            <v>6279004</v>
          </cell>
          <cell r="B6795" t="str">
            <v>...G-AWAO901</v>
          </cell>
          <cell r="C6795">
            <v>1077</v>
          </cell>
          <cell r="D6795">
            <v>1</v>
          </cell>
          <cell r="E6795" t="str">
            <v>KS</v>
          </cell>
          <cell r="F6795">
            <v>1077</v>
          </cell>
        </row>
        <row r="6796">
          <cell r="A6796">
            <v>6279006</v>
          </cell>
          <cell r="B6796" t="str">
            <v>...G-AWAO901</v>
          </cell>
          <cell r="C6796">
            <v>936</v>
          </cell>
          <cell r="D6796">
            <v>1</v>
          </cell>
          <cell r="E6796" t="str">
            <v>KS</v>
          </cell>
          <cell r="F6796">
            <v>936</v>
          </cell>
        </row>
        <row r="6797">
          <cell r="A6797">
            <v>6279010</v>
          </cell>
          <cell r="B6797" t="str">
            <v>Kryt průchodu zdí...G-AWAO902</v>
          </cell>
          <cell r="C6797">
            <v>948</v>
          </cell>
          <cell r="D6797">
            <v>1</v>
          </cell>
          <cell r="E6797" t="str">
            <v>KS</v>
          </cell>
          <cell r="F6797">
            <v>948</v>
          </cell>
        </row>
        <row r="6798">
          <cell r="A6798">
            <v>6279011</v>
          </cell>
          <cell r="B6798" t="str">
            <v>...G-AWAO902</v>
          </cell>
          <cell r="C6798">
            <v>948</v>
          </cell>
          <cell r="D6798">
            <v>1</v>
          </cell>
          <cell r="E6798" t="str">
            <v>KS</v>
          </cell>
          <cell r="F6798">
            <v>948</v>
          </cell>
        </row>
        <row r="6799">
          <cell r="A6799">
            <v>6279012</v>
          </cell>
          <cell r="B6799" t="str">
            <v>...G-AWAO902</v>
          </cell>
          <cell r="C6799">
            <v>948</v>
          </cell>
          <cell r="D6799">
            <v>1</v>
          </cell>
          <cell r="E6799" t="str">
            <v>KS</v>
          </cell>
          <cell r="F6799">
            <v>948</v>
          </cell>
        </row>
        <row r="6800">
          <cell r="A6800">
            <v>6279014</v>
          </cell>
          <cell r="B6800" t="str">
            <v>...G-AWAO902</v>
          </cell>
          <cell r="C6800">
            <v>1090</v>
          </cell>
          <cell r="D6800">
            <v>1</v>
          </cell>
          <cell r="E6800" t="str">
            <v>KS</v>
          </cell>
          <cell r="F6800">
            <v>1090</v>
          </cell>
        </row>
        <row r="6801">
          <cell r="A6801">
            <v>6279016</v>
          </cell>
          <cell r="B6801" t="str">
            <v>...G-AWAO902</v>
          </cell>
          <cell r="C6801">
            <v>948</v>
          </cell>
          <cell r="D6801">
            <v>1</v>
          </cell>
          <cell r="E6801" t="str">
            <v>KS</v>
          </cell>
          <cell r="F6801">
            <v>948</v>
          </cell>
        </row>
        <row r="6802">
          <cell r="A6802">
            <v>6279020</v>
          </cell>
          <cell r="B6802" t="str">
            <v>...G-AWAG901</v>
          </cell>
          <cell r="C6802">
            <v>1312</v>
          </cell>
          <cell r="D6802">
            <v>1</v>
          </cell>
          <cell r="E6802" t="str">
            <v>KS</v>
          </cell>
          <cell r="F6802">
            <v>1312</v>
          </cell>
        </row>
        <row r="6803">
          <cell r="A6803">
            <v>6279021</v>
          </cell>
          <cell r="B6803" t="str">
            <v>...G-AWAG901</v>
          </cell>
          <cell r="C6803">
            <v>1312</v>
          </cell>
          <cell r="D6803">
            <v>1</v>
          </cell>
          <cell r="E6803" t="str">
            <v>KS</v>
          </cell>
          <cell r="F6803">
            <v>1312</v>
          </cell>
        </row>
        <row r="6804">
          <cell r="A6804">
            <v>6279022</v>
          </cell>
          <cell r="B6804" t="str">
            <v>...G-AWAG901</v>
          </cell>
          <cell r="C6804">
            <v>1312</v>
          </cell>
          <cell r="D6804">
            <v>1</v>
          </cell>
          <cell r="E6804" t="str">
            <v>KS</v>
          </cell>
          <cell r="F6804">
            <v>1312</v>
          </cell>
        </row>
        <row r="6805">
          <cell r="A6805">
            <v>6279024</v>
          </cell>
          <cell r="B6805" t="str">
            <v>...G-AWAG901</v>
          </cell>
          <cell r="C6805">
            <v>1508</v>
          </cell>
          <cell r="D6805">
            <v>1</v>
          </cell>
          <cell r="E6805" t="str">
            <v>KS</v>
          </cell>
          <cell r="F6805">
            <v>1508</v>
          </cell>
        </row>
        <row r="6806">
          <cell r="A6806">
            <v>6279026</v>
          </cell>
          <cell r="B6806" t="str">
            <v>...G-AWAG901</v>
          </cell>
          <cell r="C6806">
            <v>1312</v>
          </cell>
          <cell r="D6806">
            <v>1</v>
          </cell>
          <cell r="E6806" t="str">
            <v>KS</v>
          </cell>
          <cell r="F6806">
            <v>1312</v>
          </cell>
        </row>
        <row r="6807">
          <cell r="A6807">
            <v>6279030</v>
          </cell>
          <cell r="B6807" t="str">
            <v>...G-AWAG901</v>
          </cell>
          <cell r="C6807">
            <v>1326</v>
          </cell>
          <cell r="D6807">
            <v>1</v>
          </cell>
          <cell r="E6807" t="str">
            <v>KS</v>
          </cell>
          <cell r="F6807">
            <v>1326</v>
          </cell>
        </row>
        <row r="6808">
          <cell r="A6808">
            <v>6279031</v>
          </cell>
          <cell r="B6808" t="str">
            <v>...G-AWAG901</v>
          </cell>
          <cell r="C6808">
            <v>1326</v>
          </cell>
          <cell r="D6808">
            <v>1</v>
          </cell>
          <cell r="E6808" t="str">
            <v>KS</v>
          </cell>
          <cell r="F6808">
            <v>1326</v>
          </cell>
        </row>
        <row r="6809">
          <cell r="A6809">
            <v>6279032</v>
          </cell>
          <cell r="B6809" t="str">
            <v>...G-AWAG901</v>
          </cell>
          <cell r="C6809">
            <v>1326</v>
          </cell>
          <cell r="D6809">
            <v>1</v>
          </cell>
          <cell r="E6809" t="str">
            <v>KS</v>
          </cell>
          <cell r="F6809">
            <v>1326</v>
          </cell>
        </row>
        <row r="6810">
          <cell r="A6810">
            <v>6279034</v>
          </cell>
          <cell r="B6810" t="str">
            <v>...G-AWAG901</v>
          </cell>
          <cell r="C6810">
            <v>1524</v>
          </cell>
          <cell r="D6810">
            <v>1</v>
          </cell>
          <cell r="E6810" t="str">
            <v>KS</v>
          </cell>
          <cell r="F6810">
            <v>1524</v>
          </cell>
        </row>
        <row r="6811">
          <cell r="A6811">
            <v>6279036</v>
          </cell>
          <cell r="B6811" t="str">
            <v>...G-AWAG901</v>
          </cell>
          <cell r="C6811">
            <v>1326</v>
          </cell>
          <cell r="D6811">
            <v>1</v>
          </cell>
          <cell r="E6811" t="str">
            <v>KS</v>
          </cell>
          <cell r="F6811">
            <v>1326</v>
          </cell>
        </row>
        <row r="6812">
          <cell r="A6812">
            <v>6279040</v>
          </cell>
          <cell r="B6812" t="str">
            <v>...G-AWAG901</v>
          </cell>
          <cell r="C6812">
            <v>1352</v>
          </cell>
          <cell r="D6812">
            <v>1</v>
          </cell>
          <cell r="E6812" t="str">
            <v>KS</v>
          </cell>
          <cell r="F6812">
            <v>1352</v>
          </cell>
        </row>
        <row r="6813">
          <cell r="A6813">
            <v>6279041</v>
          </cell>
          <cell r="B6813" t="str">
            <v>...G-AWAG901</v>
          </cell>
          <cell r="C6813">
            <v>1352</v>
          </cell>
          <cell r="D6813">
            <v>1</v>
          </cell>
          <cell r="E6813" t="str">
            <v>KS</v>
          </cell>
          <cell r="F6813">
            <v>1352</v>
          </cell>
        </row>
        <row r="6814">
          <cell r="A6814">
            <v>6279042</v>
          </cell>
          <cell r="B6814" t="str">
            <v>...G-AWAG901</v>
          </cell>
          <cell r="C6814">
            <v>1352</v>
          </cell>
          <cell r="D6814">
            <v>1</v>
          </cell>
          <cell r="E6814" t="str">
            <v>KS</v>
          </cell>
          <cell r="F6814">
            <v>1352</v>
          </cell>
        </row>
        <row r="6815">
          <cell r="A6815">
            <v>6279044</v>
          </cell>
          <cell r="B6815" t="str">
            <v>...G-AWAG901</v>
          </cell>
          <cell r="C6815">
            <v>1554</v>
          </cell>
          <cell r="D6815">
            <v>1</v>
          </cell>
          <cell r="E6815" t="str">
            <v>KS</v>
          </cell>
          <cell r="F6815">
            <v>1554</v>
          </cell>
        </row>
        <row r="6816">
          <cell r="A6816">
            <v>6279046</v>
          </cell>
          <cell r="B6816" t="str">
            <v>...G-AWAG901</v>
          </cell>
          <cell r="C6816">
            <v>1352</v>
          </cell>
          <cell r="D6816">
            <v>1</v>
          </cell>
          <cell r="E6816" t="str">
            <v>KS</v>
          </cell>
          <cell r="F6816">
            <v>1352</v>
          </cell>
        </row>
        <row r="6817">
          <cell r="A6817">
            <v>6279050</v>
          </cell>
          <cell r="B6817" t="str">
            <v>...G-AWAG902</v>
          </cell>
          <cell r="C6817">
            <v>1376</v>
          </cell>
          <cell r="D6817">
            <v>1</v>
          </cell>
          <cell r="E6817" t="str">
            <v>KS</v>
          </cell>
          <cell r="F6817">
            <v>1376</v>
          </cell>
        </row>
        <row r="6818">
          <cell r="A6818">
            <v>6279051</v>
          </cell>
          <cell r="B6818" t="str">
            <v>...G-AWAG902</v>
          </cell>
          <cell r="C6818">
            <v>1376</v>
          </cell>
          <cell r="D6818">
            <v>1</v>
          </cell>
          <cell r="E6818" t="str">
            <v>KS</v>
          </cell>
          <cell r="F6818">
            <v>1376</v>
          </cell>
        </row>
        <row r="6819">
          <cell r="A6819">
            <v>6279052</v>
          </cell>
          <cell r="B6819" t="str">
            <v>...G-AWAG902</v>
          </cell>
          <cell r="C6819">
            <v>1376</v>
          </cell>
          <cell r="D6819">
            <v>1</v>
          </cell>
          <cell r="E6819" t="str">
            <v>KS</v>
          </cell>
          <cell r="F6819">
            <v>1376</v>
          </cell>
        </row>
        <row r="6820">
          <cell r="A6820">
            <v>6279054</v>
          </cell>
          <cell r="B6820" t="str">
            <v>...G-AWAG902</v>
          </cell>
          <cell r="C6820">
            <v>1583</v>
          </cell>
          <cell r="D6820">
            <v>1</v>
          </cell>
          <cell r="E6820" t="str">
            <v>KS</v>
          </cell>
          <cell r="F6820">
            <v>1583</v>
          </cell>
        </row>
        <row r="6821">
          <cell r="A6821">
            <v>6279056</v>
          </cell>
          <cell r="B6821" t="str">
            <v>...G-AWAG902</v>
          </cell>
          <cell r="C6821">
            <v>1376</v>
          </cell>
          <cell r="D6821">
            <v>1</v>
          </cell>
          <cell r="E6821" t="str">
            <v>KS</v>
          </cell>
          <cell r="F6821">
            <v>1376</v>
          </cell>
        </row>
        <row r="6822">
          <cell r="A6822">
            <v>6279200</v>
          </cell>
          <cell r="B6822" t="str">
            <v>Parapetní kanál...GA-S70110</v>
          </cell>
          <cell r="C6822">
            <v>1260</v>
          </cell>
          <cell r="D6822">
            <v>1</v>
          </cell>
          <cell r="E6822" t="str">
            <v>M</v>
          </cell>
          <cell r="F6822">
            <v>1260</v>
          </cell>
        </row>
        <row r="6823">
          <cell r="A6823">
            <v>6279203</v>
          </cell>
          <cell r="B6823" t="str">
            <v>Parapetní kanál...GA-S70110</v>
          </cell>
          <cell r="C6823">
            <v>1263</v>
          </cell>
          <cell r="D6823">
            <v>1</v>
          </cell>
          <cell r="E6823" t="str">
            <v>M</v>
          </cell>
          <cell r="F6823">
            <v>1263</v>
          </cell>
        </row>
        <row r="6824">
          <cell r="A6824">
            <v>6279210</v>
          </cell>
          <cell r="B6824" t="str">
            <v>Vnější roh...GA-SA7011</v>
          </cell>
          <cell r="C6824">
            <v>2028</v>
          </cell>
          <cell r="D6824">
            <v>1</v>
          </cell>
          <cell r="E6824" t="str">
            <v>KS</v>
          </cell>
          <cell r="F6824">
            <v>2028</v>
          </cell>
        </row>
        <row r="6825">
          <cell r="A6825">
            <v>6279213</v>
          </cell>
          <cell r="B6825" t="str">
            <v>Vnější roh...GA-SA7011</v>
          </cell>
          <cell r="C6825">
            <v>1911</v>
          </cell>
          <cell r="D6825">
            <v>1</v>
          </cell>
          <cell r="E6825" t="str">
            <v>KS</v>
          </cell>
          <cell r="F6825">
            <v>1911</v>
          </cell>
        </row>
        <row r="6826">
          <cell r="A6826">
            <v>6279220</v>
          </cell>
          <cell r="B6826" t="str">
            <v>Plochý roch...GA-SF7011</v>
          </cell>
          <cell r="C6826">
            <v>2026</v>
          </cell>
          <cell r="D6826">
            <v>1</v>
          </cell>
          <cell r="E6826" t="str">
            <v>KS</v>
          </cell>
          <cell r="F6826">
            <v>2026</v>
          </cell>
        </row>
        <row r="6827">
          <cell r="A6827">
            <v>6279223</v>
          </cell>
          <cell r="B6827" t="str">
            <v>Plochý roh...GA-SF7011</v>
          </cell>
          <cell r="C6827">
            <v>1911</v>
          </cell>
          <cell r="D6827">
            <v>1</v>
          </cell>
          <cell r="E6827" t="str">
            <v>KS</v>
          </cell>
          <cell r="F6827">
            <v>1911</v>
          </cell>
        </row>
        <row r="6828">
          <cell r="A6828">
            <v>6279240</v>
          </cell>
          <cell r="B6828" t="str">
            <v>Vnitřní roh...GA-SI7011</v>
          </cell>
          <cell r="C6828">
            <v>2028</v>
          </cell>
          <cell r="D6828">
            <v>1</v>
          </cell>
          <cell r="E6828" t="str">
            <v>KS</v>
          </cell>
          <cell r="F6828">
            <v>2028</v>
          </cell>
        </row>
        <row r="6829">
          <cell r="A6829">
            <v>6279243</v>
          </cell>
          <cell r="B6829" t="str">
            <v>Vnitřní roh...GA-SI7011</v>
          </cell>
          <cell r="C6829">
            <v>1911</v>
          </cell>
          <cell r="D6829">
            <v>1</v>
          </cell>
          <cell r="E6829" t="str">
            <v>KS</v>
          </cell>
          <cell r="F6829">
            <v>1911</v>
          </cell>
        </row>
        <row r="6830">
          <cell r="A6830">
            <v>6279260</v>
          </cell>
          <cell r="B6830" t="str">
            <v>T- kus...GA-ST7011</v>
          </cell>
          <cell r="C6830">
            <v>1672</v>
          </cell>
          <cell r="D6830">
            <v>1</v>
          </cell>
          <cell r="E6830" t="str">
            <v>KS</v>
          </cell>
          <cell r="F6830">
            <v>1672</v>
          </cell>
        </row>
        <row r="6831">
          <cell r="A6831">
            <v>6279263</v>
          </cell>
          <cell r="B6831" t="str">
            <v>T - díl...GA-ST7011</v>
          </cell>
          <cell r="C6831">
            <v>1585</v>
          </cell>
          <cell r="D6831">
            <v>1</v>
          </cell>
          <cell r="E6831" t="str">
            <v>KS</v>
          </cell>
          <cell r="F6831">
            <v>1585</v>
          </cell>
        </row>
        <row r="6832">
          <cell r="A6832">
            <v>6279270</v>
          </cell>
          <cell r="B6832" t="str">
            <v>Koncový díl...GA-E70110</v>
          </cell>
          <cell r="C6832">
            <v>539</v>
          </cell>
          <cell r="D6832">
            <v>1</v>
          </cell>
          <cell r="E6832" t="str">
            <v>KS</v>
          </cell>
          <cell r="F6832">
            <v>539</v>
          </cell>
        </row>
        <row r="6833">
          <cell r="A6833">
            <v>6279273</v>
          </cell>
          <cell r="B6833" t="str">
            <v>Koncový díl...GA-E70110</v>
          </cell>
          <cell r="C6833">
            <v>539</v>
          </cell>
          <cell r="D6833">
            <v>1</v>
          </cell>
          <cell r="E6833" t="str">
            <v>KS</v>
          </cell>
          <cell r="F6833">
            <v>539</v>
          </cell>
        </row>
        <row r="6834">
          <cell r="A6834">
            <v>6279300</v>
          </cell>
          <cell r="B6834" t="str">
            <v>Parapetní kanál...GA-S70130</v>
          </cell>
          <cell r="C6834">
            <v>1401</v>
          </cell>
          <cell r="D6834">
            <v>1</v>
          </cell>
          <cell r="E6834" t="str">
            <v>M</v>
          </cell>
          <cell r="F6834">
            <v>1401</v>
          </cell>
        </row>
        <row r="6835">
          <cell r="A6835">
            <v>6279303</v>
          </cell>
          <cell r="B6835" t="str">
            <v>Parapetní kanál...GA-S70130</v>
          </cell>
          <cell r="C6835">
            <v>1401</v>
          </cell>
          <cell r="D6835">
            <v>1</v>
          </cell>
          <cell r="E6835" t="str">
            <v>M</v>
          </cell>
          <cell r="F6835">
            <v>1401</v>
          </cell>
        </row>
        <row r="6836">
          <cell r="A6836">
            <v>6279313</v>
          </cell>
          <cell r="B6836" t="str">
            <v>Vnější roh...GA-SA7013</v>
          </cell>
          <cell r="C6836">
            <v>2142</v>
          </cell>
          <cell r="D6836">
            <v>1</v>
          </cell>
          <cell r="E6836" t="str">
            <v>KS</v>
          </cell>
          <cell r="F6836">
            <v>2142</v>
          </cell>
        </row>
        <row r="6837">
          <cell r="A6837">
            <v>6279323</v>
          </cell>
          <cell r="B6837" t="str">
            <v>Plochý roh...GA-SF7013</v>
          </cell>
          <cell r="C6837">
            <v>2142</v>
          </cell>
          <cell r="D6837">
            <v>1</v>
          </cell>
          <cell r="E6837" t="str">
            <v>KS</v>
          </cell>
          <cell r="F6837">
            <v>2142</v>
          </cell>
        </row>
        <row r="6838">
          <cell r="A6838">
            <v>6279343</v>
          </cell>
          <cell r="B6838" t="str">
            <v>Vnitřní roh...GA-SI7013</v>
          </cell>
          <cell r="C6838">
            <v>2142</v>
          </cell>
          <cell r="D6838">
            <v>1</v>
          </cell>
          <cell r="E6838" t="str">
            <v>KS</v>
          </cell>
          <cell r="F6838">
            <v>2142</v>
          </cell>
        </row>
        <row r="6839">
          <cell r="A6839">
            <v>6279363</v>
          </cell>
          <cell r="B6839" t="str">
            <v>T - díl...GA-ST7013</v>
          </cell>
          <cell r="C6839">
            <v>1785</v>
          </cell>
          <cell r="D6839">
            <v>1</v>
          </cell>
          <cell r="E6839" t="str">
            <v>KS</v>
          </cell>
          <cell r="F6839">
            <v>1785</v>
          </cell>
        </row>
        <row r="6840">
          <cell r="A6840">
            <v>6279373</v>
          </cell>
          <cell r="B6840" t="str">
            <v>Koncový díl...GA-E70130</v>
          </cell>
          <cell r="C6840">
            <v>598</v>
          </cell>
          <cell r="D6840">
            <v>1</v>
          </cell>
          <cell r="E6840" t="str">
            <v>KS</v>
          </cell>
          <cell r="F6840">
            <v>598</v>
          </cell>
        </row>
        <row r="6841">
          <cell r="A6841">
            <v>6279400</v>
          </cell>
          <cell r="B6841" t="str">
            <v>Parapetní kanál...GA-A70170</v>
          </cell>
          <cell r="C6841">
            <v>1675</v>
          </cell>
          <cell r="D6841">
            <v>1</v>
          </cell>
          <cell r="E6841" t="str">
            <v>M</v>
          </cell>
          <cell r="F6841">
            <v>1675</v>
          </cell>
        </row>
        <row r="6842">
          <cell r="A6842">
            <v>6279403</v>
          </cell>
          <cell r="B6842" t="str">
            <v>Parapetní kanál...GA-A70170</v>
          </cell>
          <cell r="C6842">
            <v>1675</v>
          </cell>
          <cell r="D6842">
            <v>1</v>
          </cell>
          <cell r="E6842" t="str">
            <v>M</v>
          </cell>
          <cell r="F6842">
            <v>1675</v>
          </cell>
        </row>
        <row r="6843">
          <cell r="A6843">
            <v>6279443</v>
          </cell>
          <cell r="B6843" t="str">
            <v>Vnitřní roh...GA-AI7017</v>
          </cell>
          <cell r="C6843">
            <v>2709</v>
          </cell>
          <cell r="D6843">
            <v>1</v>
          </cell>
          <cell r="E6843" t="str">
            <v>KS</v>
          </cell>
          <cell r="F6843">
            <v>2709</v>
          </cell>
        </row>
        <row r="6844">
          <cell r="A6844">
            <v>6279500</v>
          </cell>
          <cell r="B6844" t="str">
            <v>Parapetní kanál AL...GA-A90170</v>
          </cell>
          <cell r="C6844">
            <v>1845</v>
          </cell>
          <cell r="D6844">
            <v>1</v>
          </cell>
          <cell r="E6844" t="str">
            <v>M</v>
          </cell>
          <cell r="F6844">
            <v>1845</v>
          </cell>
        </row>
        <row r="6845">
          <cell r="A6845">
            <v>6279510</v>
          </cell>
          <cell r="B6845" t="str">
            <v>Vnější roh...GA-AA9017</v>
          </cell>
          <cell r="C6845">
            <v>2951</v>
          </cell>
          <cell r="D6845">
            <v>1</v>
          </cell>
          <cell r="E6845" t="str">
            <v>KS</v>
          </cell>
          <cell r="F6845">
            <v>2951</v>
          </cell>
        </row>
        <row r="6846">
          <cell r="A6846">
            <v>6279540</v>
          </cell>
          <cell r="B6846" t="str">
            <v>Vnitřní roh...GA-AI9017</v>
          </cell>
          <cell r="C6846">
            <v>2951</v>
          </cell>
          <cell r="D6846">
            <v>1</v>
          </cell>
          <cell r="E6846" t="str">
            <v>KS</v>
          </cell>
          <cell r="F6846">
            <v>2951</v>
          </cell>
        </row>
        <row r="6847">
          <cell r="A6847">
            <v>6279570</v>
          </cell>
          <cell r="B6847" t="str">
            <v>Koncovka...GA-E90170</v>
          </cell>
          <cell r="C6847">
            <v>723</v>
          </cell>
          <cell r="D6847">
            <v>1</v>
          </cell>
          <cell r="E6847" t="str">
            <v>KS</v>
          </cell>
          <cell r="F6847">
            <v>723</v>
          </cell>
        </row>
        <row r="6848">
          <cell r="A6848">
            <v>6279600</v>
          </cell>
          <cell r="B6848" t="str">
            <v>Podparapetní kanál AL90X210...GA-D90210</v>
          </cell>
          <cell r="C6848">
            <v>3104</v>
          </cell>
          <cell r="D6848">
            <v>1</v>
          </cell>
          <cell r="E6848" t="str">
            <v>M</v>
          </cell>
          <cell r="F6848">
            <v>3104</v>
          </cell>
        </row>
        <row r="6849">
          <cell r="A6849">
            <v>6279603</v>
          </cell>
          <cell r="B6849" t="str">
            <v>Parapetní kanál DUO...GA-D90210</v>
          </cell>
          <cell r="C6849">
            <v>2352</v>
          </cell>
          <cell r="D6849">
            <v>1</v>
          </cell>
          <cell r="E6849" t="str">
            <v>M</v>
          </cell>
          <cell r="F6849">
            <v>2352</v>
          </cell>
        </row>
        <row r="6850">
          <cell r="A6850">
            <v>6279610</v>
          </cell>
          <cell r="B6850" t="str">
            <v>vnější roh...GA-DA9021</v>
          </cell>
          <cell r="C6850">
            <v>4397</v>
          </cell>
          <cell r="D6850">
            <v>1</v>
          </cell>
          <cell r="E6850" t="str">
            <v>KS</v>
          </cell>
          <cell r="F6850">
            <v>4397</v>
          </cell>
        </row>
        <row r="6851">
          <cell r="A6851">
            <v>6279613</v>
          </cell>
          <cell r="B6851" t="str">
            <v>Vnější roh...GA-DA9021</v>
          </cell>
          <cell r="C6851">
            <v>3935</v>
          </cell>
          <cell r="D6851">
            <v>1</v>
          </cell>
          <cell r="E6851" t="str">
            <v>KS</v>
          </cell>
          <cell r="F6851">
            <v>3935</v>
          </cell>
        </row>
        <row r="6852">
          <cell r="A6852">
            <v>6279640</v>
          </cell>
          <cell r="B6852" t="str">
            <v>Vnitřní roh...GA-DI9021</v>
          </cell>
          <cell r="C6852">
            <v>4397</v>
          </cell>
          <cell r="D6852">
            <v>1</v>
          </cell>
          <cell r="E6852" t="str">
            <v>KS</v>
          </cell>
          <cell r="F6852">
            <v>4397</v>
          </cell>
        </row>
        <row r="6853">
          <cell r="A6853">
            <v>6279643</v>
          </cell>
          <cell r="B6853" t="str">
            <v>Vnitřní roh...GA-DI9021</v>
          </cell>
          <cell r="C6853">
            <v>3935</v>
          </cell>
          <cell r="D6853">
            <v>1</v>
          </cell>
          <cell r="E6853" t="str">
            <v>KS</v>
          </cell>
          <cell r="F6853">
            <v>3935</v>
          </cell>
        </row>
        <row r="6854">
          <cell r="A6854">
            <v>6279670</v>
          </cell>
          <cell r="B6854" t="str">
            <v>koncový díl...GA-E90210</v>
          </cell>
          <cell r="C6854">
            <v>1855</v>
          </cell>
          <cell r="D6854">
            <v>1</v>
          </cell>
          <cell r="E6854" t="str">
            <v>KS</v>
          </cell>
          <cell r="F6854">
            <v>1855</v>
          </cell>
        </row>
        <row r="6855">
          <cell r="A6855">
            <v>6279673</v>
          </cell>
          <cell r="B6855" t="str">
            <v>Koncový díl...GA-E90210</v>
          </cell>
          <cell r="C6855">
            <v>970</v>
          </cell>
          <cell r="D6855">
            <v>1</v>
          </cell>
          <cell r="E6855" t="str">
            <v>KS</v>
          </cell>
          <cell r="F6855">
            <v>970</v>
          </cell>
        </row>
        <row r="6856">
          <cell r="A6856">
            <v>6279701</v>
          </cell>
          <cell r="B6856" t="str">
            <v>Spojka...GA-KUP70</v>
          </cell>
          <cell r="C6856">
            <v>143</v>
          </cell>
          <cell r="D6856">
            <v>1</v>
          </cell>
          <cell r="E6856" t="str">
            <v>VPE</v>
          </cell>
          <cell r="F6856">
            <v>143</v>
          </cell>
        </row>
        <row r="6857">
          <cell r="A6857">
            <v>6279704</v>
          </cell>
          <cell r="B6857" t="str">
            <v>Spojka 90 mm...GA-KUP90</v>
          </cell>
          <cell r="C6857">
            <v>152</v>
          </cell>
          <cell r="D6857">
            <v>1</v>
          </cell>
          <cell r="E6857" t="str">
            <v>VPE</v>
          </cell>
          <cell r="F6857">
            <v>152</v>
          </cell>
        </row>
        <row r="6858">
          <cell r="A6858">
            <v>6279711</v>
          </cell>
          <cell r="B6858" t="str">
            <v>Přepážka...GA-TW70</v>
          </cell>
          <cell r="C6858">
            <v>147</v>
          </cell>
          <cell r="D6858">
            <v>1</v>
          </cell>
          <cell r="E6858" t="str">
            <v>M</v>
          </cell>
          <cell r="F6858">
            <v>147</v>
          </cell>
        </row>
        <row r="6859">
          <cell r="A6859">
            <v>6279714</v>
          </cell>
          <cell r="B6859" t="str">
            <v>Přepážka...GA-TW90</v>
          </cell>
          <cell r="C6859">
            <v>148</v>
          </cell>
          <cell r="D6859">
            <v>1</v>
          </cell>
          <cell r="E6859" t="str">
            <v>M</v>
          </cell>
          <cell r="F6859">
            <v>148</v>
          </cell>
        </row>
        <row r="6860">
          <cell r="A6860">
            <v>6279720</v>
          </cell>
          <cell r="B6860" t="str">
            <v>Víko...GA-OTRW</v>
          </cell>
          <cell r="C6860">
            <v>549</v>
          </cell>
          <cell r="D6860">
            <v>1</v>
          </cell>
          <cell r="E6860" t="str">
            <v>M</v>
          </cell>
          <cell r="F6860">
            <v>549</v>
          </cell>
        </row>
        <row r="6861">
          <cell r="A6861">
            <v>6279723</v>
          </cell>
          <cell r="B6861" t="str">
            <v>Víko...GA-OTEL</v>
          </cell>
          <cell r="C6861">
            <v>549</v>
          </cell>
          <cell r="D6861">
            <v>1</v>
          </cell>
          <cell r="E6861" t="str">
            <v>M</v>
          </cell>
          <cell r="F6861">
            <v>549</v>
          </cell>
        </row>
        <row r="6862">
          <cell r="A6862">
            <v>6279725</v>
          </cell>
          <cell r="B6862" t="str">
            <v>kryt vnějšího rohu...GA-OTARW</v>
          </cell>
          <cell r="C6862">
            <v>668</v>
          </cell>
          <cell r="D6862">
            <v>1</v>
          </cell>
          <cell r="E6862" t="str">
            <v>KS</v>
          </cell>
          <cell r="F6862">
            <v>668</v>
          </cell>
        </row>
        <row r="6863">
          <cell r="A6863">
            <v>6279727</v>
          </cell>
          <cell r="B6863" t="str">
            <v>Víko vnějšího rohu...GA-OTAEL</v>
          </cell>
          <cell r="C6863">
            <v>572</v>
          </cell>
          <cell r="D6863">
            <v>1</v>
          </cell>
          <cell r="E6863" t="str">
            <v>KS</v>
          </cell>
          <cell r="F6863">
            <v>572</v>
          </cell>
        </row>
        <row r="6864">
          <cell r="A6864">
            <v>6279734</v>
          </cell>
          <cell r="B6864" t="str">
            <v>Víko plochého rohu...GA-OTFRW</v>
          </cell>
          <cell r="C6864">
            <v>669</v>
          </cell>
          <cell r="D6864">
            <v>1</v>
          </cell>
          <cell r="E6864" t="str">
            <v>KS</v>
          </cell>
          <cell r="F6864">
            <v>669</v>
          </cell>
        </row>
        <row r="6865">
          <cell r="A6865">
            <v>6279736</v>
          </cell>
          <cell r="B6865" t="str">
            <v>Víko plochého rohu...GA-OTFEL</v>
          </cell>
          <cell r="C6865">
            <v>572</v>
          </cell>
          <cell r="D6865">
            <v>1</v>
          </cell>
          <cell r="E6865" t="str">
            <v>KS</v>
          </cell>
          <cell r="F6865">
            <v>572</v>
          </cell>
        </row>
        <row r="6866">
          <cell r="A6866">
            <v>6279760</v>
          </cell>
          <cell r="B6866" t="str">
            <v>...G-SVS7011</v>
          </cell>
          <cell r="C6866">
            <v>222</v>
          </cell>
          <cell r="D6866">
            <v>1</v>
          </cell>
          <cell r="E6866" t="str">
            <v>KS</v>
          </cell>
          <cell r="F6866">
            <v>222</v>
          </cell>
        </row>
        <row r="6867">
          <cell r="A6867">
            <v>6279761</v>
          </cell>
          <cell r="B6867" t="str">
            <v>...G-SVS7011</v>
          </cell>
          <cell r="C6867">
            <v>222</v>
          </cell>
          <cell r="D6867">
            <v>1</v>
          </cell>
          <cell r="E6867" t="str">
            <v>KS</v>
          </cell>
          <cell r="F6867">
            <v>222</v>
          </cell>
        </row>
        <row r="6868">
          <cell r="A6868">
            <v>6279762</v>
          </cell>
          <cell r="B6868" t="str">
            <v>...G-SVS7011</v>
          </cell>
          <cell r="C6868">
            <v>222</v>
          </cell>
          <cell r="D6868">
            <v>1</v>
          </cell>
          <cell r="E6868" t="str">
            <v>KS</v>
          </cell>
          <cell r="F6868">
            <v>222</v>
          </cell>
        </row>
        <row r="6869">
          <cell r="A6869">
            <v>6279764</v>
          </cell>
          <cell r="B6869" t="str">
            <v>...G-SVS7013</v>
          </cell>
          <cell r="C6869">
            <v>232</v>
          </cell>
          <cell r="D6869">
            <v>1</v>
          </cell>
          <cell r="E6869" t="str">
            <v>KS</v>
          </cell>
          <cell r="F6869">
            <v>232</v>
          </cell>
        </row>
        <row r="6870">
          <cell r="A6870">
            <v>6279765</v>
          </cell>
          <cell r="B6870" t="str">
            <v>...G-SVS7013</v>
          </cell>
          <cell r="C6870">
            <v>232</v>
          </cell>
          <cell r="D6870">
            <v>1</v>
          </cell>
          <cell r="E6870" t="str">
            <v>KS</v>
          </cell>
          <cell r="F6870">
            <v>232</v>
          </cell>
        </row>
        <row r="6871">
          <cell r="A6871">
            <v>6279766</v>
          </cell>
          <cell r="B6871" t="str">
            <v>...G-SVS7013</v>
          </cell>
          <cell r="C6871">
            <v>232</v>
          </cell>
          <cell r="D6871">
            <v>1</v>
          </cell>
          <cell r="E6871" t="str">
            <v>KS</v>
          </cell>
          <cell r="F6871">
            <v>232</v>
          </cell>
        </row>
        <row r="6872">
          <cell r="A6872">
            <v>6279768</v>
          </cell>
          <cell r="B6872" t="str">
            <v>...G-SVS7017</v>
          </cell>
          <cell r="C6872">
            <v>240</v>
          </cell>
          <cell r="D6872">
            <v>1</v>
          </cell>
          <cell r="E6872" t="str">
            <v>KS</v>
          </cell>
          <cell r="F6872">
            <v>240</v>
          </cell>
        </row>
        <row r="6873">
          <cell r="A6873">
            <v>6279769</v>
          </cell>
          <cell r="B6873" t="str">
            <v>...G-SVS7017</v>
          </cell>
          <cell r="C6873">
            <v>240</v>
          </cell>
          <cell r="D6873">
            <v>1</v>
          </cell>
          <cell r="E6873" t="str">
            <v>KS</v>
          </cell>
          <cell r="F6873">
            <v>240</v>
          </cell>
        </row>
        <row r="6874">
          <cell r="A6874">
            <v>6279770</v>
          </cell>
          <cell r="B6874" t="str">
            <v>...G-SVS7017</v>
          </cell>
          <cell r="C6874">
            <v>240</v>
          </cell>
          <cell r="D6874">
            <v>1</v>
          </cell>
          <cell r="E6874" t="str">
            <v>KS</v>
          </cell>
          <cell r="F6874">
            <v>240</v>
          </cell>
        </row>
        <row r="6875">
          <cell r="A6875">
            <v>6279772</v>
          </cell>
          <cell r="B6875" t="str">
            <v>Kryt spoje...G-SVS7021</v>
          </cell>
          <cell r="C6875">
            <v>249</v>
          </cell>
          <cell r="D6875">
            <v>1</v>
          </cell>
          <cell r="E6875" t="str">
            <v>KS</v>
          </cell>
          <cell r="F6875">
            <v>249</v>
          </cell>
        </row>
        <row r="6876">
          <cell r="A6876">
            <v>6279773</v>
          </cell>
          <cell r="B6876" t="str">
            <v>...G-SVS7021</v>
          </cell>
          <cell r="C6876">
            <v>249</v>
          </cell>
          <cell r="D6876">
            <v>1</v>
          </cell>
          <cell r="E6876" t="str">
            <v>KS</v>
          </cell>
          <cell r="F6876">
            <v>249</v>
          </cell>
        </row>
        <row r="6877">
          <cell r="A6877">
            <v>6279774</v>
          </cell>
          <cell r="B6877" t="str">
            <v>...G-SVS7021</v>
          </cell>
          <cell r="C6877">
            <v>249</v>
          </cell>
          <cell r="D6877">
            <v>1</v>
          </cell>
          <cell r="E6877" t="str">
            <v>KS</v>
          </cell>
          <cell r="F6877">
            <v>249</v>
          </cell>
        </row>
        <row r="6878">
          <cell r="A6878">
            <v>6279776</v>
          </cell>
          <cell r="B6878" t="str">
            <v>...G-SVS9011</v>
          </cell>
          <cell r="C6878">
            <v>261</v>
          </cell>
          <cell r="D6878">
            <v>1</v>
          </cell>
          <cell r="E6878" t="str">
            <v>KS</v>
          </cell>
          <cell r="F6878">
            <v>261</v>
          </cell>
        </row>
        <row r="6879">
          <cell r="A6879">
            <v>6279777</v>
          </cell>
          <cell r="B6879" t="str">
            <v>...G-SVS9011</v>
          </cell>
          <cell r="C6879">
            <v>261</v>
          </cell>
          <cell r="D6879">
            <v>1</v>
          </cell>
          <cell r="E6879" t="str">
            <v>KS</v>
          </cell>
          <cell r="F6879">
            <v>261</v>
          </cell>
        </row>
        <row r="6880">
          <cell r="A6880">
            <v>6279778</v>
          </cell>
          <cell r="B6880" t="str">
            <v>...G-SVS9011</v>
          </cell>
          <cell r="C6880">
            <v>261</v>
          </cell>
          <cell r="D6880">
            <v>1</v>
          </cell>
          <cell r="E6880" t="str">
            <v>KS</v>
          </cell>
          <cell r="F6880">
            <v>261</v>
          </cell>
        </row>
        <row r="6881">
          <cell r="A6881">
            <v>6279780</v>
          </cell>
          <cell r="B6881" t="str">
            <v>...G-SVS9013</v>
          </cell>
          <cell r="C6881">
            <v>285</v>
          </cell>
          <cell r="D6881">
            <v>1</v>
          </cell>
          <cell r="E6881" t="str">
            <v>KS</v>
          </cell>
          <cell r="F6881">
            <v>285</v>
          </cell>
        </row>
        <row r="6882">
          <cell r="A6882">
            <v>6279781</v>
          </cell>
          <cell r="B6882" t="str">
            <v>...G-SVS9013</v>
          </cell>
          <cell r="C6882">
            <v>285</v>
          </cell>
          <cell r="D6882">
            <v>1</v>
          </cell>
          <cell r="E6882" t="str">
            <v>KS</v>
          </cell>
          <cell r="F6882">
            <v>285</v>
          </cell>
        </row>
        <row r="6883">
          <cell r="A6883">
            <v>6279782</v>
          </cell>
          <cell r="B6883" t="str">
            <v>...G-SVS9013</v>
          </cell>
          <cell r="C6883">
            <v>285</v>
          </cell>
          <cell r="D6883">
            <v>1</v>
          </cell>
          <cell r="E6883" t="str">
            <v>KS</v>
          </cell>
          <cell r="F6883">
            <v>285</v>
          </cell>
        </row>
        <row r="6884">
          <cell r="A6884">
            <v>6279784</v>
          </cell>
          <cell r="B6884" t="str">
            <v>...G-SVS9017</v>
          </cell>
          <cell r="C6884">
            <v>279</v>
          </cell>
          <cell r="D6884">
            <v>1</v>
          </cell>
          <cell r="E6884" t="str">
            <v>KS</v>
          </cell>
          <cell r="F6884">
            <v>279</v>
          </cell>
        </row>
        <row r="6885">
          <cell r="A6885">
            <v>6279785</v>
          </cell>
          <cell r="B6885" t="str">
            <v>...G-SVS9017</v>
          </cell>
          <cell r="C6885">
            <v>279</v>
          </cell>
          <cell r="D6885">
            <v>1</v>
          </cell>
          <cell r="E6885" t="str">
            <v>KS</v>
          </cell>
          <cell r="F6885">
            <v>279</v>
          </cell>
        </row>
        <row r="6886">
          <cell r="A6886">
            <v>6279786</v>
          </cell>
          <cell r="B6886" t="str">
            <v>...G-SVS9017</v>
          </cell>
          <cell r="C6886">
            <v>279</v>
          </cell>
          <cell r="D6886">
            <v>1</v>
          </cell>
          <cell r="E6886" t="str">
            <v>KS</v>
          </cell>
          <cell r="F6886">
            <v>279</v>
          </cell>
        </row>
        <row r="6887">
          <cell r="A6887">
            <v>6279788</v>
          </cell>
          <cell r="B6887" t="str">
            <v>Kryt spoje...G-SVS9021</v>
          </cell>
          <cell r="C6887">
            <v>298</v>
          </cell>
          <cell r="D6887">
            <v>1</v>
          </cell>
          <cell r="E6887" t="str">
            <v>KS</v>
          </cell>
          <cell r="F6887">
            <v>298</v>
          </cell>
        </row>
        <row r="6888">
          <cell r="A6888">
            <v>6279789</v>
          </cell>
          <cell r="B6888" t="str">
            <v>...G-SVS9021</v>
          </cell>
          <cell r="C6888">
            <v>298</v>
          </cell>
          <cell r="D6888">
            <v>1</v>
          </cell>
          <cell r="E6888" t="str">
            <v>KS</v>
          </cell>
          <cell r="F6888">
            <v>298</v>
          </cell>
        </row>
        <row r="6889">
          <cell r="A6889">
            <v>6279790</v>
          </cell>
          <cell r="B6889" t="str">
            <v>...G-SVS9021</v>
          </cell>
          <cell r="C6889">
            <v>298</v>
          </cell>
          <cell r="D6889">
            <v>1</v>
          </cell>
          <cell r="E6889" t="str">
            <v>KS</v>
          </cell>
          <cell r="F6889">
            <v>298</v>
          </cell>
        </row>
        <row r="6890">
          <cell r="A6890">
            <v>6279800</v>
          </cell>
          <cell r="B6890" t="str">
            <v>....SP3</v>
          </cell>
          <cell r="C6890">
            <v>22</v>
          </cell>
          <cell r="D6890">
            <v>1</v>
          </cell>
          <cell r="E6890" t="str">
            <v>KS</v>
          </cell>
          <cell r="F6890">
            <v>22</v>
          </cell>
        </row>
        <row r="6891">
          <cell r="A6891">
            <v>6279806</v>
          </cell>
          <cell r="B6891" t="str">
            <v>....KS70170</v>
          </cell>
          <cell r="C6891">
            <v>136</v>
          </cell>
          <cell r="D6891">
            <v>1</v>
          </cell>
          <cell r="E6891" t="str">
            <v>KS</v>
          </cell>
          <cell r="F6891">
            <v>136</v>
          </cell>
        </row>
        <row r="6892">
          <cell r="A6892">
            <v>6279812</v>
          </cell>
          <cell r="B6892" t="str">
            <v>....KSP210</v>
          </cell>
          <cell r="C6892">
            <v>139</v>
          </cell>
          <cell r="D6892">
            <v>1</v>
          </cell>
          <cell r="E6892" t="str">
            <v>KS</v>
          </cell>
          <cell r="F6892">
            <v>139</v>
          </cell>
        </row>
        <row r="6893">
          <cell r="A6893">
            <v>6279822</v>
          </cell>
          <cell r="B6893" t="str">
            <v>Spojovací profil pro mřížku...MVKG70170</v>
          </cell>
          <cell r="C6893">
            <v>749</v>
          </cell>
          <cell r="D6893">
            <v>1</v>
          </cell>
          <cell r="E6893" t="str">
            <v>KS</v>
          </cell>
          <cell r="F6893">
            <v>749</v>
          </cell>
        </row>
        <row r="6894">
          <cell r="A6894">
            <v>6279850</v>
          </cell>
          <cell r="B6894" t="str">
            <v>Víko...GS-OTRW</v>
          </cell>
          <cell r="C6894">
            <v>231</v>
          </cell>
          <cell r="D6894">
            <v>1</v>
          </cell>
          <cell r="E6894" t="str">
            <v>M</v>
          </cell>
          <cell r="F6894">
            <v>231</v>
          </cell>
        </row>
        <row r="6895">
          <cell r="A6895">
            <v>6279851</v>
          </cell>
          <cell r="B6895" t="str">
            <v>Víko podparapetního kanálu...GS-OTCW</v>
          </cell>
          <cell r="C6895">
            <v>231</v>
          </cell>
          <cell r="D6895">
            <v>1</v>
          </cell>
          <cell r="E6895" t="str">
            <v>M</v>
          </cell>
          <cell r="F6895">
            <v>231</v>
          </cell>
        </row>
        <row r="6896">
          <cell r="A6896">
            <v>6279852</v>
          </cell>
          <cell r="B6896" t="str">
            <v>Víko...GS-OTLGR</v>
          </cell>
          <cell r="C6896">
            <v>231</v>
          </cell>
          <cell r="D6896">
            <v>1</v>
          </cell>
          <cell r="E6896" t="str">
            <v>M</v>
          </cell>
          <cell r="F6896">
            <v>231</v>
          </cell>
        </row>
        <row r="6897">
          <cell r="A6897">
            <v>6279860</v>
          </cell>
          <cell r="B6897" t="str">
            <v>Kryt plochého rohu...GS-OTFRW</v>
          </cell>
          <cell r="C6897">
            <v>499</v>
          </cell>
          <cell r="D6897">
            <v>1</v>
          </cell>
          <cell r="E6897" t="str">
            <v>KS</v>
          </cell>
          <cell r="F6897">
            <v>499</v>
          </cell>
        </row>
        <row r="6898">
          <cell r="A6898">
            <v>6279870</v>
          </cell>
          <cell r="B6898" t="str">
            <v>Vrchní díl...GS-OTARW</v>
          </cell>
          <cell r="C6898">
            <v>511</v>
          </cell>
          <cell r="D6898">
            <v>1</v>
          </cell>
          <cell r="E6898" t="str">
            <v>KS</v>
          </cell>
          <cell r="F6898">
            <v>511</v>
          </cell>
        </row>
        <row r="6899">
          <cell r="A6899">
            <v>6279880</v>
          </cell>
          <cell r="B6899" t="str">
            <v>Víko...GS-OT50RW</v>
          </cell>
          <cell r="C6899">
            <v>215</v>
          </cell>
          <cell r="D6899">
            <v>1</v>
          </cell>
          <cell r="E6899" t="str">
            <v>M</v>
          </cell>
          <cell r="F6899">
            <v>215</v>
          </cell>
        </row>
        <row r="6900">
          <cell r="A6900">
            <v>6280201</v>
          </cell>
          <cell r="B6900" t="str">
            <v>Přístrojový kanál...GEK-S1009</v>
          </cell>
          <cell r="C6900">
            <v>829</v>
          </cell>
          <cell r="D6900">
            <v>1</v>
          </cell>
          <cell r="E6900" t="str">
            <v>M</v>
          </cell>
          <cell r="F6900">
            <v>829</v>
          </cell>
        </row>
        <row r="6901">
          <cell r="A6901">
            <v>6280370</v>
          </cell>
          <cell r="B6901" t="str">
            <v>Koncový díl...GEK-SE641</v>
          </cell>
          <cell r="C6901">
            <v>607</v>
          </cell>
          <cell r="D6901">
            <v>1</v>
          </cell>
          <cell r="E6901" t="str">
            <v>KS</v>
          </cell>
          <cell r="F6901">
            <v>607</v>
          </cell>
        </row>
        <row r="6902">
          <cell r="A6902">
            <v>6280371</v>
          </cell>
          <cell r="B6902" t="str">
            <v>Koncový díl...GEK-SE641</v>
          </cell>
          <cell r="C6902">
            <v>607</v>
          </cell>
          <cell r="D6902">
            <v>1</v>
          </cell>
          <cell r="E6902" t="str">
            <v>KS</v>
          </cell>
          <cell r="F6902">
            <v>607</v>
          </cell>
        </row>
        <row r="6903">
          <cell r="A6903">
            <v>6280470</v>
          </cell>
          <cell r="B6903" t="str">
            <v>Koncový díl...GEK-SE801</v>
          </cell>
          <cell r="C6903">
            <v>670</v>
          </cell>
          <cell r="D6903">
            <v>1</v>
          </cell>
          <cell r="E6903" t="str">
            <v>KS</v>
          </cell>
          <cell r="F6903">
            <v>670</v>
          </cell>
        </row>
        <row r="6904">
          <cell r="A6904">
            <v>6280471</v>
          </cell>
          <cell r="B6904" t="str">
            <v>Koncový díl...GEK-SE801</v>
          </cell>
          <cell r="C6904">
            <v>670</v>
          </cell>
          <cell r="D6904">
            <v>1</v>
          </cell>
          <cell r="E6904" t="str">
            <v>KS</v>
          </cell>
          <cell r="F6904">
            <v>670</v>
          </cell>
        </row>
        <row r="6905">
          <cell r="A6905">
            <v>6280570</v>
          </cell>
          <cell r="B6905" t="str">
            <v>Koncový díl...GEK-SE100</v>
          </cell>
          <cell r="C6905">
            <v>722</v>
          </cell>
          <cell r="D6905">
            <v>1</v>
          </cell>
          <cell r="E6905" t="str">
            <v>KS</v>
          </cell>
          <cell r="F6905">
            <v>722</v>
          </cell>
        </row>
        <row r="6906">
          <cell r="A6906">
            <v>6280571</v>
          </cell>
          <cell r="B6906" t="str">
            <v>Koncový díl...GEK-SE100</v>
          </cell>
          <cell r="C6906">
            <v>722</v>
          </cell>
          <cell r="D6906">
            <v>1</v>
          </cell>
          <cell r="E6906" t="str">
            <v>KS</v>
          </cell>
          <cell r="F6906">
            <v>722</v>
          </cell>
        </row>
        <row r="6907">
          <cell r="A6907">
            <v>6280801</v>
          </cell>
          <cell r="B6907" t="str">
            <v>Přístrojový kanál...GEK-SA100</v>
          </cell>
          <cell r="C6907">
            <v>849</v>
          </cell>
          <cell r="D6907">
            <v>1</v>
          </cell>
          <cell r="E6907" t="str">
            <v>M</v>
          </cell>
          <cell r="F6907">
            <v>849</v>
          </cell>
        </row>
        <row r="6908">
          <cell r="A6908">
            <v>6280970</v>
          </cell>
          <cell r="B6908" t="str">
            <v>Koncový díl...GEK-SE641</v>
          </cell>
          <cell r="C6908">
            <v>642</v>
          </cell>
          <cell r="D6908">
            <v>1</v>
          </cell>
          <cell r="E6908" t="str">
            <v>KS</v>
          </cell>
          <cell r="F6908">
            <v>642</v>
          </cell>
        </row>
        <row r="6909">
          <cell r="A6909">
            <v>6280971</v>
          </cell>
          <cell r="B6909" t="str">
            <v>Koncový díl...GEK-SE641</v>
          </cell>
          <cell r="C6909">
            <v>642</v>
          </cell>
          <cell r="D6909">
            <v>1</v>
          </cell>
          <cell r="E6909" t="str">
            <v>KS</v>
          </cell>
          <cell r="F6909">
            <v>642</v>
          </cell>
        </row>
        <row r="6910">
          <cell r="A6910">
            <v>6280973</v>
          </cell>
          <cell r="B6910" t="str">
            <v>Koncový díl...GEK-SE641</v>
          </cell>
          <cell r="C6910">
            <v>571</v>
          </cell>
          <cell r="D6910">
            <v>1</v>
          </cell>
          <cell r="E6910" t="str">
            <v>KS</v>
          </cell>
          <cell r="F6910">
            <v>571</v>
          </cell>
        </row>
        <row r="6911">
          <cell r="A6911">
            <v>6281070</v>
          </cell>
          <cell r="B6911" t="str">
            <v>Koncový díl...GEK-SE801</v>
          </cell>
          <cell r="C6911">
            <v>675</v>
          </cell>
          <cell r="D6911">
            <v>1</v>
          </cell>
          <cell r="E6911" t="str">
            <v>KS</v>
          </cell>
          <cell r="F6911">
            <v>675</v>
          </cell>
        </row>
        <row r="6912">
          <cell r="A6912">
            <v>6281071</v>
          </cell>
          <cell r="B6912" t="str">
            <v>Koncový díl...GEK-SE801</v>
          </cell>
          <cell r="C6912">
            <v>675</v>
          </cell>
          <cell r="D6912">
            <v>1</v>
          </cell>
          <cell r="E6912" t="str">
            <v>KS</v>
          </cell>
          <cell r="F6912">
            <v>675</v>
          </cell>
        </row>
        <row r="6913">
          <cell r="A6913">
            <v>6281170</v>
          </cell>
          <cell r="B6913" t="str">
            <v>Koncový díl...GEK-SE100</v>
          </cell>
          <cell r="C6913">
            <v>759</v>
          </cell>
          <cell r="D6913">
            <v>1</v>
          </cell>
          <cell r="E6913" t="str">
            <v>KS</v>
          </cell>
          <cell r="F6913">
            <v>759</v>
          </cell>
        </row>
        <row r="6914">
          <cell r="A6914">
            <v>6281171</v>
          </cell>
          <cell r="B6914" t="str">
            <v>Koncový díl...GEK-SE100</v>
          </cell>
          <cell r="C6914">
            <v>759</v>
          </cell>
          <cell r="D6914">
            <v>1</v>
          </cell>
          <cell r="E6914" t="str">
            <v>KS</v>
          </cell>
          <cell r="F6914">
            <v>759</v>
          </cell>
        </row>
        <row r="6915">
          <cell r="A6915">
            <v>6281570</v>
          </cell>
          <cell r="B6915" t="str">
            <v>Koncový díl...GEK-SE642</v>
          </cell>
          <cell r="C6915">
            <v>668</v>
          </cell>
          <cell r="D6915">
            <v>1</v>
          </cell>
          <cell r="E6915" t="str">
            <v>KS</v>
          </cell>
          <cell r="F6915">
            <v>668</v>
          </cell>
        </row>
        <row r="6916">
          <cell r="A6916">
            <v>6281571</v>
          </cell>
          <cell r="B6916" t="str">
            <v>Koncový díl...GEK-SE642</v>
          </cell>
          <cell r="C6916">
            <v>668</v>
          </cell>
          <cell r="D6916">
            <v>1</v>
          </cell>
          <cell r="E6916" t="str">
            <v>KS</v>
          </cell>
          <cell r="F6916">
            <v>668</v>
          </cell>
        </row>
        <row r="6917">
          <cell r="A6917">
            <v>6281670</v>
          </cell>
          <cell r="B6917" t="str">
            <v>Koncový díl...GEK-SE802</v>
          </cell>
          <cell r="C6917">
            <v>687</v>
          </cell>
          <cell r="D6917">
            <v>1</v>
          </cell>
          <cell r="E6917" t="str">
            <v>KS</v>
          </cell>
          <cell r="F6917">
            <v>687</v>
          </cell>
        </row>
        <row r="6918">
          <cell r="A6918">
            <v>6281671</v>
          </cell>
          <cell r="B6918" t="str">
            <v>Koncový díl...GEK-SE802</v>
          </cell>
          <cell r="C6918">
            <v>687</v>
          </cell>
          <cell r="D6918">
            <v>1</v>
          </cell>
          <cell r="E6918" t="str">
            <v>KS</v>
          </cell>
          <cell r="F6918">
            <v>687</v>
          </cell>
        </row>
        <row r="6919">
          <cell r="A6919">
            <v>6281770</v>
          </cell>
          <cell r="B6919" t="str">
            <v>Koncový díl...GEK-SE100</v>
          </cell>
          <cell r="C6919">
            <v>790</v>
          </cell>
          <cell r="D6919">
            <v>1</v>
          </cell>
          <cell r="E6919" t="str">
            <v>KS</v>
          </cell>
          <cell r="F6919">
            <v>790</v>
          </cell>
        </row>
        <row r="6920">
          <cell r="A6920">
            <v>6281771</v>
          </cell>
          <cell r="B6920" t="str">
            <v>Koncový díl...GEK-SE100</v>
          </cell>
          <cell r="C6920">
            <v>790</v>
          </cell>
          <cell r="D6920">
            <v>1</v>
          </cell>
          <cell r="E6920" t="str">
            <v>KS</v>
          </cell>
          <cell r="F6920">
            <v>790</v>
          </cell>
        </row>
        <row r="6921">
          <cell r="A6921">
            <v>6282210</v>
          </cell>
          <cell r="B6921" t="str">
            <v>Vnější roh...GEK-SA802</v>
          </cell>
          <cell r="C6921">
            <v>3797</v>
          </cell>
          <cell r="D6921">
            <v>1</v>
          </cell>
          <cell r="E6921" t="str">
            <v>KS</v>
          </cell>
          <cell r="F6921">
            <v>3797</v>
          </cell>
        </row>
        <row r="6922">
          <cell r="A6922">
            <v>6282220</v>
          </cell>
          <cell r="B6922" t="str">
            <v>Plochý roh...GEK-SFS80</v>
          </cell>
          <cell r="C6922">
            <v>4512</v>
          </cell>
          <cell r="D6922">
            <v>1</v>
          </cell>
          <cell r="E6922" t="str">
            <v>KS</v>
          </cell>
          <cell r="F6922">
            <v>4512</v>
          </cell>
        </row>
        <row r="6923">
          <cell r="A6923">
            <v>6282230</v>
          </cell>
          <cell r="B6923" t="str">
            <v>Plochý roh...GEK-SFF80</v>
          </cell>
          <cell r="C6923">
            <v>4512</v>
          </cell>
          <cell r="D6923">
            <v>1</v>
          </cell>
          <cell r="E6923" t="str">
            <v>KS</v>
          </cell>
          <cell r="F6923">
            <v>4512</v>
          </cell>
        </row>
        <row r="6924">
          <cell r="A6924">
            <v>6282250</v>
          </cell>
          <cell r="B6924" t="str">
            <v>Vnitřní roh...GEK-SIV80</v>
          </cell>
          <cell r="C6924">
            <v>1540</v>
          </cell>
          <cell r="D6924">
            <v>1</v>
          </cell>
          <cell r="E6924" t="str">
            <v>KS</v>
          </cell>
          <cell r="F6924">
            <v>1540</v>
          </cell>
        </row>
        <row r="6925">
          <cell r="A6925">
            <v>6282260</v>
          </cell>
          <cell r="B6925" t="str">
            <v>Díl T...GEK-ST802</v>
          </cell>
          <cell r="C6925">
            <v>3171</v>
          </cell>
          <cell r="D6925">
            <v>1</v>
          </cell>
          <cell r="E6925" t="str">
            <v>KS</v>
          </cell>
          <cell r="F6925">
            <v>3171</v>
          </cell>
        </row>
        <row r="6926">
          <cell r="A6926">
            <v>6282310</v>
          </cell>
          <cell r="B6926" t="str">
            <v>Vnější roh...GEK-SA100</v>
          </cell>
          <cell r="C6926">
            <v>4159</v>
          </cell>
          <cell r="D6926">
            <v>1</v>
          </cell>
          <cell r="E6926" t="str">
            <v>KS</v>
          </cell>
          <cell r="F6926">
            <v>4159</v>
          </cell>
        </row>
        <row r="6927">
          <cell r="A6927">
            <v>6282330</v>
          </cell>
          <cell r="B6927" t="str">
            <v>Plochý roh...GEK-SFF10</v>
          </cell>
          <cell r="C6927">
            <v>4943</v>
          </cell>
          <cell r="D6927">
            <v>1</v>
          </cell>
          <cell r="E6927" t="str">
            <v>KS</v>
          </cell>
          <cell r="F6927">
            <v>4943</v>
          </cell>
        </row>
        <row r="6928">
          <cell r="A6928">
            <v>6282600</v>
          </cell>
          <cell r="B6928" t="str">
            <v>Přístrojový kanál...GEK-S1002</v>
          </cell>
          <cell r="C6928">
            <v>2039</v>
          </cell>
          <cell r="D6928">
            <v>1</v>
          </cell>
          <cell r="E6928" t="str">
            <v>M</v>
          </cell>
          <cell r="F6928">
            <v>2039</v>
          </cell>
        </row>
        <row r="6929">
          <cell r="A6929">
            <v>6282700</v>
          </cell>
          <cell r="B6929" t="str">
            <v>Přístrojový kanál...GEK-SA133</v>
          </cell>
          <cell r="C6929">
            <v>1607</v>
          </cell>
          <cell r="D6929">
            <v>1</v>
          </cell>
          <cell r="E6929" t="str">
            <v>M</v>
          </cell>
          <cell r="F6929">
            <v>1607</v>
          </cell>
        </row>
        <row r="6930">
          <cell r="A6930">
            <v>6282701</v>
          </cell>
          <cell r="B6930" t="str">
            <v>Přístrojový kanál...GEK-SA133</v>
          </cell>
          <cell r="C6930">
            <v>1607</v>
          </cell>
          <cell r="D6930">
            <v>1</v>
          </cell>
          <cell r="E6930" t="str">
            <v>M</v>
          </cell>
          <cell r="F6930">
            <v>1607</v>
          </cell>
        </row>
        <row r="6931">
          <cell r="A6931">
            <v>6282702</v>
          </cell>
          <cell r="B6931" t="str">
            <v>Přístrojový kanál...GEK-SA133</v>
          </cell>
          <cell r="C6931">
            <v>1607</v>
          </cell>
          <cell r="D6931">
            <v>1</v>
          </cell>
          <cell r="E6931" t="str">
            <v>M</v>
          </cell>
          <cell r="F6931">
            <v>1607</v>
          </cell>
        </row>
        <row r="6932">
          <cell r="A6932">
            <v>6282703</v>
          </cell>
          <cell r="B6932" t="str">
            <v>Přístrojový kanál...GEK-SA133</v>
          </cell>
          <cell r="C6932">
            <v>1357</v>
          </cell>
          <cell r="D6932">
            <v>1</v>
          </cell>
          <cell r="E6932" t="str">
            <v>M</v>
          </cell>
          <cell r="F6932">
            <v>1357</v>
          </cell>
        </row>
        <row r="6933">
          <cell r="A6933">
            <v>6282704</v>
          </cell>
          <cell r="B6933" t="str">
            <v>Přístrojový kanál...GEK-SA133</v>
          </cell>
          <cell r="C6933">
            <v>1850</v>
          </cell>
          <cell r="D6933">
            <v>1</v>
          </cell>
          <cell r="E6933" t="str">
            <v>M</v>
          </cell>
          <cell r="F6933">
            <v>1850</v>
          </cell>
        </row>
        <row r="6934">
          <cell r="A6934">
            <v>6282710</v>
          </cell>
          <cell r="B6934" t="str">
            <v>Vnější roh...GEK-SA110</v>
          </cell>
          <cell r="C6934">
            <v>4414</v>
          </cell>
          <cell r="D6934">
            <v>1</v>
          </cell>
          <cell r="E6934" t="str">
            <v>KS</v>
          </cell>
          <cell r="F6934">
            <v>4414</v>
          </cell>
        </row>
        <row r="6935">
          <cell r="A6935">
            <v>6282711</v>
          </cell>
          <cell r="B6935" t="str">
            <v>Vnější roh...GEK-SA110</v>
          </cell>
          <cell r="C6935">
            <v>4414</v>
          </cell>
          <cell r="D6935">
            <v>1</v>
          </cell>
          <cell r="E6935" t="str">
            <v>KS</v>
          </cell>
          <cell r="F6935">
            <v>4414</v>
          </cell>
        </row>
        <row r="6936">
          <cell r="A6936">
            <v>6282712</v>
          </cell>
          <cell r="B6936" t="str">
            <v>Vnější roh...GEK-SA110</v>
          </cell>
          <cell r="C6936">
            <v>4414</v>
          </cell>
          <cell r="D6936">
            <v>1</v>
          </cell>
          <cell r="E6936" t="str">
            <v>KS</v>
          </cell>
          <cell r="F6936">
            <v>4414</v>
          </cell>
        </row>
        <row r="6937">
          <cell r="A6937">
            <v>6282713</v>
          </cell>
          <cell r="B6937" t="str">
            <v>Vnější roh...GEK-SA110</v>
          </cell>
          <cell r="C6937">
            <v>3629</v>
          </cell>
          <cell r="D6937">
            <v>1</v>
          </cell>
          <cell r="E6937" t="str">
            <v>KS</v>
          </cell>
          <cell r="F6937">
            <v>3629</v>
          </cell>
        </row>
        <row r="6938">
          <cell r="A6938">
            <v>6282720</v>
          </cell>
          <cell r="B6938" t="str">
            <v>Plochý roh...GEK-SAFS1</v>
          </cell>
          <cell r="C6938">
            <v>5925</v>
          </cell>
          <cell r="D6938">
            <v>1</v>
          </cell>
          <cell r="E6938" t="str">
            <v>KS</v>
          </cell>
          <cell r="F6938">
            <v>5925</v>
          </cell>
        </row>
        <row r="6939">
          <cell r="A6939">
            <v>6282721</v>
          </cell>
          <cell r="B6939" t="str">
            <v>Plochý roh...GEK-SAFS1</v>
          </cell>
          <cell r="C6939">
            <v>5925</v>
          </cell>
          <cell r="D6939">
            <v>1</v>
          </cell>
          <cell r="E6939" t="str">
            <v>KS</v>
          </cell>
          <cell r="F6939">
            <v>5925</v>
          </cell>
        </row>
        <row r="6940">
          <cell r="A6940">
            <v>6282722</v>
          </cell>
          <cell r="B6940" t="str">
            <v>Plochý roh...GEK-SAFS1</v>
          </cell>
          <cell r="C6940">
            <v>5925</v>
          </cell>
          <cell r="D6940">
            <v>1</v>
          </cell>
          <cell r="E6940" t="str">
            <v>KS</v>
          </cell>
          <cell r="F6940">
            <v>5925</v>
          </cell>
        </row>
        <row r="6941">
          <cell r="A6941">
            <v>6282723</v>
          </cell>
          <cell r="B6941" t="str">
            <v>Plochý roh...GEK-SAFS1</v>
          </cell>
          <cell r="C6941">
            <v>5355</v>
          </cell>
          <cell r="D6941">
            <v>1</v>
          </cell>
          <cell r="E6941" t="str">
            <v>KS</v>
          </cell>
          <cell r="F6941">
            <v>5355</v>
          </cell>
        </row>
        <row r="6942">
          <cell r="A6942">
            <v>6282730</v>
          </cell>
          <cell r="B6942" t="str">
            <v>Plochý roh...GEK-SAFF1</v>
          </cell>
          <cell r="C6942">
            <v>5925</v>
          </cell>
          <cell r="D6942">
            <v>1</v>
          </cell>
          <cell r="E6942" t="str">
            <v>KS</v>
          </cell>
          <cell r="F6942">
            <v>5925</v>
          </cell>
        </row>
        <row r="6943">
          <cell r="A6943">
            <v>6282731</v>
          </cell>
          <cell r="B6943" t="str">
            <v>Plochý roh...GEK-SAFF1</v>
          </cell>
          <cell r="C6943">
            <v>5925</v>
          </cell>
          <cell r="D6943">
            <v>1</v>
          </cell>
          <cell r="E6943" t="str">
            <v>KS</v>
          </cell>
          <cell r="F6943">
            <v>5925</v>
          </cell>
        </row>
        <row r="6944">
          <cell r="A6944">
            <v>6282732</v>
          </cell>
          <cell r="B6944" t="str">
            <v>Plochý roh...GEK-SAFF1</v>
          </cell>
          <cell r="C6944">
            <v>5925</v>
          </cell>
          <cell r="D6944">
            <v>1</v>
          </cell>
          <cell r="E6944" t="str">
            <v>KS</v>
          </cell>
          <cell r="F6944">
            <v>5925</v>
          </cell>
        </row>
        <row r="6945">
          <cell r="A6945">
            <v>6282733</v>
          </cell>
          <cell r="B6945" t="str">
            <v>Plochý roh...GEK-SAFF1</v>
          </cell>
          <cell r="C6945">
            <v>5355</v>
          </cell>
          <cell r="D6945">
            <v>1</v>
          </cell>
          <cell r="E6945" t="str">
            <v>KS</v>
          </cell>
          <cell r="F6945">
            <v>5355</v>
          </cell>
        </row>
        <row r="6946">
          <cell r="A6946">
            <v>6282740</v>
          </cell>
          <cell r="B6946" t="str">
            <v>Vnitřní roh...GEK-SAIS1</v>
          </cell>
          <cell r="C6946">
            <v>2737</v>
          </cell>
          <cell r="D6946">
            <v>1</v>
          </cell>
          <cell r="E6946" t="str">
            <v>KS</v>
          </cell>
          <cell r="F6946">
            <v>2737</v>
          </cell>
        </row>
        <row r="6947">
          <cell r="A6947">
            <v>6282741</v>
          </cell>
          <cell r="B6947" t="str">
            <v>Vnitřní roh...GEK-SAIS1</v>
          </cell>
          <cell r="C6947">
            <v>2737</v>
          </cell>
          <cell r="D6947">
            <v>1</v>
          </cell>
          <cell r="E6947" t="str">
            <v>KS</v>
          </cell>
          <cell r="F6947">
            <v>2737</v>
          </cell>
        </row>
        <row r="6948">
          <cell r="A6948">
            <v>6282742</v>
          </cell>
          <cell r="B6948" t="str">
            <v>Vnitřní roh...GEK-SAIS1</v>
          </cell>
          <cell r="C6948">
            <v>2737</v>
          </cell>
          <cell r="D6948">
            <v>1</v>
          </cell>
          <cell r="E6948" t="str">
            <v>KS</v>
          </cell>
          <cell r="F6948">
            <v>2737</v>
          </cell>
        </row>
        <row r="6949">
          <cell r="A6949">
            <v>6282743</v>
          </cell>
          <cell r="B6949" t="str">
            <v>Vnitřní roh...GEK-SAIS1</v>
          </cell>
          <cell r="C6949">
            <v>2259</v>
          </cell>
          <cell r="D6949">
            <v>1</v>
          </cell>
          <cell r="E6949" t="str">
            <v>KS</v>
          </cell>
          <cell r="F6949">
            <v>2259</v>
          </cell>
        </row>
        <row r="6950">
          <cell r="A6950">
            <v>6282744</v>
          </cell>
          <cell r="B6950" t="str">
            <v>Vnitřní roh...GEK-SIS13</v>
          </cell>
          <cell r="C6950">
            <v>2996</v>
          </cell>
          <cell r="D6950">
            <v>1</v>
          </cell>
          <cell r="E6950" t="str">
            <v>KS</v>
          </cell>
          <cell r="F6950">
            <v>2996</v>
          </cell>
        </row>
        <row r="6951">
          <cell r="A6951">
            <v>6282770</v>
          </cell>
          <cell r="B6951" t="str">
            <v>Koncový díl...GEK-SE133</v>
          </cell>
          <cell r="C6951">
            <v>598</v>
          </cell>
          <cell r="D6951">
            <v>1</v>
          </cell>
          <cell r="E6951" t="str">
            <v>KS</v>
          </cell>
          <cell r="F6951">
            <v>598</v>
          </cell>
        </row>
        <row r="6952">
          <cell r="A6952">
            <v>6282771</v>
          </cell>
          <cell r="B6952" t="str">
            <v>Koncový díl...GEK-SE133</v>
          </cell>
          <cell r="C6952">
            <v>598</v>
          </cell>
          <cell r="D6952">
            <v>1</v>
          </cell>
          <cell r="E6952" t="str">
            <v>KS</v>
          </cell>
          <cell r="F6952">
            <v>598</v>
          </cell>
        </row>
        <row r="6953">
          <cell r="A6953">
            <v>6282772</v>
          </cell>
          <cell r="B6953" t="str">
            <v>Koncový díl...GEK-SE133</v>
          </cell>
          <cell r="C6953">
            <v>598</v>
          </cell>
          <cell r="D6953">
            <v>1</v>
          </cell>
          <cell r="E6953" t="str">
            <v>KS</v>
          </cell>
          <cell r="F6953">
            <v>598</v>
          </cell>
        </row>
        <row r="6954">
          <cell r="A6954">
            <v>6282773</v>
          </cell>
          <cell r="B6954" t="str">
            <v>Koncový díl...GEK-SE133</v>
          </cell>
          <cell r="C6954">
            <v>399</v>
          </cell>
          <cell r="D6954">
            <v>1</v>
          </cell>
          <cell r="E6954" t="str">
            <v>KS</v>
          </cell>
          <cell r="F6954">
            <v>399</v>
          </cell>
        </row>
        <row r="6955">
          <cell r="A6955">
            <v>6282774</v>
          </cell>
          <cell r="B6955" t="str">
            <v>Koncový díl...GEK-SE133</v>
          </cell>
          <cell r="C6955">
            <v>651</v>
          </cell>
          <cell r="D6955">
            <v>1</v>
          </cell>
          <cell r="E6955" t="str">
            <v>KS</v>
          </cell>
          <cell r="F6955">
            <v>651</v>
          </cell>
        </row>
        <row r="6956">
          <cell r="A6956">
            <v>6282870</v>
          </cell>
          <cell r="B6956" t="str">
            <v>Koncový díl...GEK-SE133</v>
          </cell>
          <cell r="C6956">
            <v>598</v>
          </cell>
          <cell r="D6956">
            <v>1</v>
          </cell>
          <cell r="E6956" t="str">
            <v>KS</v>
          </cell>
          <cell r="F6956">
            <v>598</v>
          </cell>
        </row>
        <row r="6957">
          <cell r="A6957">
            <v>6282871</v>
          </cell>
          <cell r="B6957" t="str">
            <v>Koncový díl...GEK-SE133</v>
          </cell>
          <cell r="C6957">
            <v>598</v>
          </cell>
          <cell r="D6957">
            <v>1</v>
          </cell>
          <cell r="E6957" t="str">
            <v>KS</v>
          </cell>
          <cell r="F6957">
            <v>598</v>
          </cell>
        </row>
        <row r="6958">
          <cell r="A6958">
            <v>6282872</v>
          </cell>
          <cell r="B6958" t="str">
            <v>Koncový díl...GEK-SE133</v>
          </cell>
          <cell r="C6958">
            <v>598</v>
          </cell>
          <cell r="D6958">
            <v>1</v>
          </cell>
          <cell r="E6958" t="str">
            <v>KS</v>
          </cell>
          <cell r="F6958">
            <v>598</v>
          </cell>
        </row>
        <row r="6959">
          <cell r="A6959">
            <v>6282873</v>
          </cell>
          <cell r="B6959" t="str">
            <v>Koncový díl...GEK-SE133</v>
          </cell>
          <cell r="C6959">
            <v>399</v>
          </cell>
          <cell r="D6959">
            <v>1</v>
          </cell>
          <cell r="E6959" t="str">
            <v>KS</v>
          </cell>
          <cell r="F6959">
            <v>399</v>
          </cell>
        </row>
        <row r="6960">
          <cell r="A6960">
            <v>6282874</v>
          </cell>
          <cell r="B6960" t="str">
            <v>Koncový díl...GEK-SE133</v>
          </cell>
          <cell r="C6960">
            <v>651</v>
          </cell>
          <cell r="D6960">
            <v>1</v>
          </cell>
          <cell r="E6960" t="str">
            <v>KS</v>
          </cell>
          <cell r="F6960">
            <v>651</v>
          </cell>
        </row>
        <row r="6961">
          <cell r="A6961">
            <v>6282900</v>
          </cell>
          <cell r="B6961" t="str">
            <v>Přístrojový kanál...GEK-SW641</v>
          </cell>
          <cell r="C6961">
            <v>701</v>
          </cell>
          <cell r="D6961">
            <v>1</v>
          </cell>
          <cell r="E6961" t="str">
            <v>M</v>
          </cell>
          <cell r="F6961">
            <v>701</v>
          </cell>
        </row>
        <row r="6962">
          <cell r="A6962">
            <v>6282901</v>
          </cell>
          <cell r="B6962" t="str">
            <v>Přístrojový kanál...GEK-SW641</v>
          </cell>
          <cell r="C6962">
            <v>701</v>
          </cell>
          <cell r="D6962">
            <v>1</v>
          </cell>
          <cell r="E6962" t="str">
            <v>M</v>
          </cell>
          <cell r="F6962">
            <v>701</v>
          </cell>
        </row>
        <row r="6963">
          <cell r="A6963">
            <v>6282902</v>
          </cell>
          <cell r="B6963" t="str">
            <v>Přístrojový kanál...GEK-SW641</v>
          </cell>
          <cell r="C6963">
            <v>701</v>
          </cell>
          <cell r="D6963">
            <v>1</v>
          </cell>
          <cell r="E6963" t="str">
            <v>M</v>
          </cell>
          <cell r="F6963">
            <v>701</v>
          </cell>
        </row>
        <row r="6964">
          <cell r="A6964">
            <v>6282903</v>
          </cell>
          <cell r="B6964" t="str">
            <v>Přístrojový kanál...GEK-SW641</v>
          </cell>
          <cell r="C6964">
            <v>583</v>
          </cell>
          <cell r="D6964">
            <v>1</v>
          </cell>
          <cell r="E6964" t="str">
            <v>M</v>
          </cell>
          <cell r="F6964">
            <v>583</v>
          </cell>
        </row>
        <row r="6965">
          <cell r="A6965">
            <v>6282910</v>
          </cell>
          <cell r="B6965" t="str">
            <v>Vnější roh...GEK-SWA64</v>
          </cell>
          <cell r="C6965">
            <v>1783</v>
          </cell>
          <cell r="D6965">
            <v>1</v>
          </cell>
          <cell r="E6965" t="str">
            <v>KS</v>
          </cell>
          <cell r="F6965">
            <v>1783</v>
          </cell>
        </row>
        <row r="6966">
          <cell r="A6966">
            <v>6282911</v>
          </cell>
          <cell r="B6966" t="str">
            <v>Vnější roh...GEK-SWA64</v>
          </cell>
          <cell r="C6966">
            <v>1783</v>
          </cell>
          <cell r="D6966">
            <v>1</v>
          </cell>
          <cell r="E6966" t="str">
            <v>KS</v>
          </cell>
          <cell r="F6966">
            <v>1783</v>
          </cell>
        </row>
        <row r="6967">
          <cell r="A6967">
            <v>6282913</v>
          </cell>
          <cell r="B6967" t="str">
            <v>Vnější roh...GEK-SWA64</v>
          </cell>
          <cell r="C6967">
            <v>1438</v>
          </cell>
          <cell r="D6967">
            <v>1</v>
          </cell>
          <cell r="E6967" t="str">
            <v>KS</v>
          </cell>
          <cell r="F6967">
            <v>1438</v>
          </cell>
        </row>
        <row r="6968">
          <cell r="A6968">
            <v>6282920</v>
          </cell>
          <cell r="B6968" t="str">
            <v>Plochý roh...GEK-SWFS6</v>
          </cell>
          <cell r="C6968">
            <v>1950</v>
          </cell>
          <cell r="D6968">
            <v>1</v>
          </cell>
          <cell r="E6968" t="str">
            <v>KS</v>
          </cell>
          <cell r="F6968">
            <v>1950</v>
          </cell>
        </row>
        <row r="6969">
          <cell r="A6969">
            <v>6282921</v>
          </cell>
          <cell r="B6969" t="str">
            <v>Plochý roh...GEK-SWFS6</v>
          </cell>
          <cell r="C6969">
            <v>1950</v>
          </cell>
          <cell r="D6969">
            <v>1</v>
          </cell>
          <cell r="E6969" t="str">
            <v>KS</v>
          </cell>
          <cell r="F6969">
            <v>1950</v>
          </cell>
        </row>
        <row r="6970">
          <cell r="A6970">
            <v>6282922</v>
          </cell>
          <cell r="B6970" t="str">
            <v>Plochý roh...GEK-SWFS6</v>
          </cell>
          <cell r="C6970">
            <v>1950</v>
          </cell>
          <cell r="D6970">
            <v>1</v>
          </cell>
          <cell r="E6970" t="str">
            <v>KS</v>
          </cell>
          <cell r="F6970">
            <v>1950</v>
          </cell>
        </row>
        <row r="6971">
          <cell r="A6971">
            <v>6282923</v>
          </cell>
          <cell r="B6971" t="str">
            <v>Plochý roh...GEK-SWFS6</v>
          </cell>
          <cell r="C6971">
            <v>1621</v>
          </cell>
          <cell r="D6971">
            <v>1</v>
          </cell>
          <cell r="E6971" t="str">
            <v>KS</v>
          </cell>
          <cell r="F6971">
            <v>1621</v>
          </cell>
        </row>
        <row r="6972">
          <cell r="A6972">
            <v>6282930</v>
          </cell>
          <cell r="B6972" t="str">
            <v>Plochý roh...GEK-SWFF6</v>
          </cell>
          <cell r="C6972">
            <v>1950</v>
          </cell>
          <cell r="D6972">
            <v>1</v>
          </cell>
          <cell r="E6972" t="str">
            <v>KS</v>
          </cell>
          <cell r="F6972">
            <v>1950</v>
          </cell>
        </row>
        <row r="6973">
          <cell r="A6973">
            <v>6282931</v>
          </cell>
          <cell r="B6973" t="str">
            <v>Plochý roh...GEK-SWFF6</v>
          </cell>
          <cell r="C6973">
            <v>1950</v>
          </cell>
          <cell r="D6973">
            <v>1</v>
          </cell>
          <cell r="E6973" t="str">
            <v>KS</v>
          </cell>
          <cell r="F6973">
            <v>1950</v>
          </cell>
        </row>
        <row r="6974">
          <cell r="A6974">
            <v>6282932</v>
          </cell>
          <cell r="B6974" t="str">
            <v>Plochý roh...GEK-SWFF6</v>
          </cell>
          <cell r="C6974">
            <v>1950</v>
          </cell>
          <cell r="D6974">
            <v>1</v>
          </cell>
          <cell r="E6974" t="str">
            <v>KS</v>
          </cell>
          <cell r="F6974">
            <v>1950</v>
          </cell>
        </row>
        <row r="6975">
          <cell r="A6975">
            <v>6282933</v>
          </cell>
          <cell r="B6975" t="str">
            <v>Plochý roh...GEK-SWFF6</v>
          </cell>
          <cell r="C6975">
            <v>1621</v>
          </cell>
          <cell r="D6975">
            <v>1</v>
          </cell>
          <cell r="E6975" t="str">
            <v>KS</v>
          </cell>
          <cell r="F6975">
            <v>1621</v>
          </cell>
        </row>
        <row r="6976">
          <cell r="A6976">
            <v>6282950</v>
          </cell>
          <cell r="B6976" t="str">
            <v>Vnitřní roh...GEK-SWSIV</v>
          </cell>
          <cell r="C6976">
            <v>1032</v>
          </cell>
          <cell r="D6976">
            <v>1</v>
          </cell>
          <cell r="E6976" t="str">
            <v>KS</v>
          </cell>
          <cell r="F6976">
            <v>1032</v>
          </cell>
        </row>
        <row r="6977">
          <cell r="A6977">
            <v>6282951</v>
          </cell>
          <cell r="B6977" t="str">
            <v>Vnitřní roh...GEK-SWSIV</v>
          </cell>
          <cell r="C6977">
            <v>1032</v>
          </cell>
          <cell r="D6977">
            <v>1</v>
          </cell>
          <cell r="E6977" t="str">
            <v>KS</v>
          </cell>
          <cell r="F6977">
            <v>1032</v>
          </cell>
        </row>
        <row r="6978">
          <cell r="A6978">
            <v>6282953</v>
          </cell>
          <cell r="B6978" t="str">
            <v>Vnitřní roh...GEK-SWSIV</v>
          </cell>
          <cell r="C6978">
            <v>861</v>
          </cell>
          <cell r="D6978">
            <v>1</v>
          </cell>
          <cell r="E6978" t="str">
            <v>KS</v>
          </cell>
          <cell r="F6978">
            <v>861</v>
          </cell>
        </row>
        <row r="6979">
          <cell r="A6979">
            <v>6282960</v>
          </cell>
          <cell r="B6979" t="str">
            <v>Díl T...GEK-SWT64</v>
          </cell>
          <cell r="C6979">
            <v>1707</v>
          </cell>
          <cell r="D6979">
            <v>1</v>
          </cell>
          <cell r="E6979" t="str">
            <v>KS</v>
          </cell>
          <cell r="F6979">
            <v>1707</v>
          </cell>
        </row>
        <row r="6980">
          <cell r="A6980">
            <v>6282961</v>
          </cell>
          <cell r="B6980" t="str">
            <v>Díl T...GEK-SWT64</v>
          </cell>
          <cell r="C6980">
            <v>1707</v>
          </cell>
          <cell r="D6980">
            <v>1</v>
          </cell>
          <cell r="E6980" t="str">
            <v>KS</v>
          </cell>
          <cell r="F6980">
            <v>1707</v>
          </cell>
        </row>
        <row r="6981">
          <cell r="A6981">
            <v>6282962</v>
          </cell>
          <cell r="B6981" t="str">
            <v>Díl T...GEK-SWT64</v>
          </cell>
          <cell r="C6981">
            <v>1707</v>
          </cell>
          <cell r="D6981">
            <v>1</v>
          </cell>
          <cell r="E6981" t="str">
            <v>KS</v>
          </cell>
          <cell r="F6981">
            <v>1707</v>
          </cell>
        </row>
        <row r="6982">
          <cell r="A6982">
            <v>6282963</v>
          </cell>
          <cell r="B6982" t="str">
            <v>Díl T...GEK-SWT64</v>
          </cell>
          <cell r="C6982">
            <v>1395</v>
          </cell>
          <cell r="D6982">
            <v>1</v>
          </cell>
          <cell r="E6982" t="str">
            <v>KS</v>
          </cell>
          <cell r="F6982">
            <v>1395</v>
          </cell>
        </row>
        <row r="6983">
          <cell r="A6983">
            <v>6283000</v>
          </cell>
          <cell r="B6983" t="str">
            <v>Přístrojový kanál...GEK-SW801</v>
          </cell>
          <cell r="C6983">
            <v>777</v>
          </cell>
          <cell r="D6983">
            <v>1</v>
          </cell>
          <cell r="E6983" t="str">
            <v>M</v>
          </cell>
          <cell r="F6983">
            <v>777</v>
          </cell>
        </row>
        <row r="6984">
          <cell r="A6984">
            <v>6283001</v>
          </cell>
          <cell r="B6984" t="str">
            <v>Přístrojový kanál...GEK-SW801</v>
          </cell>
          <cell r="C6984">
            <v>777</v>
          </cell>
          <cell r="D6984">
            <v>1</v>
          </cell>
          <cell r="E6984" t="str">
            <v>M</v>
          </cell>
          <cell r="F6984">
            <v>777</v>
          </cell>
        </row>
        <row r="6985">
          <cell r="A6985">
            <v>6283002</v>
          </cell>
          <cell r="B6985" t="str">
            <v>Přístrojový kanál...GEK-SW801</v>
          </cell>
          <cell r="C6985">
            <v>777</v>
          </cell>
          <cell r="D6985">
            <v>1</v>
          </cell>
          <cell r="E6985" t="str">
            <v>M</v>
          </cell>
          <cell r="F6985">
            <v>777</v>
          </cell>
        </row>
        <row r="6986">
          <cell r="A6986">
            <v>6283010</v>
          </cell>
          <cell r="B6986" t="str">
            <v>Vnější roh...GEK-SWA80</v>
          </cell>
          <cell r="C6986">
            <v>1938</v>
          </cell>
          <cell r="D6986">
            <v>1</v>
          </cell>
          <cell r="E6986" t="str">
            <v>KS</v>
          </cell>
          <cell r="F6986">
            <v>1938</v>
          </cell>
        </row>
        <row r="6987">
          <cell r="A6987">
            <v>6283011</v>
          </cell>
          <cell r="B6987" t="str">
            <v>Vnější roh...GEK-SWA80</v>
          </cell>
          <cell r="C6987">
            <v>1938</v>
          </cell>
          <cell r="D6987">
            <v>1</v>
          </cell>
          <cell r="E6987" t="str">
            <v>KS</v>
          </cell>
          <cell r="F6987">
            <v>1938</v>
          </cell>
        </row>
        <row r="6988">
          <cell r="A6988">
            <v>6283013</v>
          </cell>
          <cell r="B6988" t="str">
            <v>Vnější roh...GEK-SWA80</v>
          </cell>
          <cell r="C6988">
            <v>1605</v>
          </cell>
          <cell r="D6988">
            <v>1</v>
          </cell>
          <cell r="E6988" t="str">
            <v>KS</v>
          </cell>
          <cell r="F6988">
            <v>1605</v>
          </cell>
        </row>
        <row r="6989">
          <cell r="A6989">
            <v>6283020</v>
          </cell>
          <cell r="B6989" t="str">
            <v>Plochý roh...GEK-SWFS8</v>
          </cell>
          <cell r="C6989">
            <v>2209</v>
          </cell>
          <cell r="D6989">
            <v>1</v>
          </cell>
          <cell r="E6989" t="str">
            <v>KS</v>
          </cell>
          <cell r="F6989">
            <v>2209</v>
          </cell>
        </row>
        <row r="6990">
          <cell r="A6990">
            <v>6283021</v>
          </cell>
          <cell r="B6990" t="str">
            <v>Plochý roh...GEK-SWFS8</v>
          </cell>
          <cell r="C6990">
            <v>2209</v>
          </cell>
          <cell r="D6990">
            <v>1</v>
          </cell>
          <cell r="E6990" t="str">
            <v>KS</v>
          </cell>
          <cell r="F6990">
            <v>2209</v>
          </cell>
        </row>
        <row r="6991">
          <cell r="A6991">
            <v>6283030</v>
          </cell>
          <cell r="B6991" t="str">
            <v>Plochý roh...GEK-SWFF8</v>
          </cell>
          <cell r="C6991">
            <v>2209</v>
          </cell>
          <cell r="D6991">
            <v>1</v>
          </cell>
          <cell r="E6991" t="str">
            <v>KS</v>
          </cell>
          <cell r="F6991">
            <v>2209</v>
          </cell>
        </row>
        <row r="6992">
          <cell r="A6992">
            <v>6283031</v>
          </cell>
          <cell r="B6992" t="str">
            <v>Plochý roh...GEK-SWFF8</v>
          </cell>
          <cell r="C6992">
            <v>2209</v>
          </cell>
          <cell r="D6992">
            <v>1</v>
          </cell>
          <cell r="E6992" t="str">
            <v>KS</v>
          </cell>
          <cell r="F6992">
            <v>2209</v>
          </cell>
        </row>
        <row r="6993">
          <cell r="A6993">
            <v>6283050</v>
          </cell>
          <cell r="B6993" t="str">
            <v>Vnitřní roh...GEK-SWIV8</v>
          </cell>
          <cell r="C6993">
            <v>1102</v>
          </cell>
          <cell r="D6993">
            <v>1</v>
          </cell>
          <cell r="E6993" t="str">
            <v>KS</v>
          </cell>
          <cell r="F6993">
            <v>1102</v>
          </cell>
        </row>
        <row r="6994">
          <cell r="A6994">
            <v>6283051</v>
          </cell>
          <cell r="B6994" t="str">
            <v>Vnitřní roh...GEK-SWIV8</v>
          </cell>
          <cell r="C6994">
            <v>1102</v>
          </cell>
          <cell r="D6994">
            <v>1</v>
          </cell>
          <cell r="E6994" t="str">
            <v>KS</v>
          </cell>
          <cell r="F6994">
            <v>1102</v>
          </cell>
        </row>
        <row r="6995">
          <cell r="A6995">
            <v>6283060</v>
          </cell>
          <cell r="B6995" t="str">
            <v>Díl T...GEK-SWT80</v>
          </cell>
          <cell r="C6995">
            <v>1785</v>
          </cell>
          <cell r="D6995">
            <v>1</v>
          </cell>
          <cell r="E6995" t="str">
            <v>KS</v>
          </cell>
          <cell r="F6995">
            <v>1785</v>
          </cell>
        </row>
        <row r="6996">
          <cell r="A6996">
            <v>6283061</v>
          </cell>
          <cell r="B6996" t="str">
            <v>Díl T...GEK-SWT80</v>
          </cell>
          <cell r="C6996">
            <v>1785</v>
          </cell>
          <cell r="D6996">
            <v>1</v>
          </cell>
          <cell r="E6996" t="str">
            <v>KS</v>
          </cell>
          <cell r="F6996">
            <v>1785</v>
          </cell>
        </row>
        <row r="6997">
          <cell r="A6997">
            <v>6283100</v>
          </cell>
          <cell r="B6997" t="str">
            <v>Přístrojový kanál...GEK-SW100</v>
          </cell>
          <cell r="C6997">
            <v>929</v>
          </cell>
          <cell r="D6997">
            <v>1</v>
          </cell>
          <cell r="E6997" t="str">
            <v>M</v>
          </cell>
          <cell r="F6997">
            <v>929</v>
          </cell>
        </row>
        <row r="6998">
          <cell r="A6998">
            <v>6283101</v>
          </cell>
          <cell r="B6998" t="str">
            <v>Přístrojový kanál...GEK-SW100</v>
          </cell>
          <cell r="C6998">
            <v>929</v>
          </cell>
          <cell r="D6998">
            <v>1</v>
          </cell>
          <cell r="E6998" t="str">
            <v>M</v>
          </cell>
          <cell r="F6998">
            <v>929</v>
          </cell>
        </row>
        <row r="6999">
          <cell r="A6999">
            <v>6283102</v>
          </cell>
          <cell r="B6999" t="str">
            <v>Přístrojový kanál...GEK-SW100</v>
          </cell>
          <cell r="C6999">
            <v>929</v>
          </cell>
          <cell r="D6999">
            <v>1</v>
          </cell>
          <cell r="E6999" t="str">
            <v>M</v>
          </cell>
          <cell r="F6999">
            <v>929</v>
          </cell>
        </row>
        <row r="7000">
          <cell r="A7000">
            <v>6283103</v>
          </cell>
          <cell r="B7000" t="str">
            <v>Přístrojový kanál...GEK-SW100</v>
          </cell>
          <cell r="C7000">
            <v>761</v>
          </cell>
          <cell r="D7000">
            <v>1</v>
          </cell>
          <cell r="E7000" t="str">
            <v>M</v>
          </cell>
          <cell r="F7000">
            <v>761</v>
          </cell>
        </row>
        <row r="7001">
          <cell r="A7001">
            <v>6283110</v>
          </cell>
          <cell r="B7001" t="str">
            <v>Vnější roh...GEK-SWA10</v>
          </cell>
          <cell r="C7001">
            <v>2228</v>
          </cell>
          <cell r="D7001">
            <v>1</v>
          </cell>
          <cell r="E7001" t="str">
            <v>KS</v>
          </cell>
          <cell r="F7001">
            <v>2228</v>
          </cell>
        </row>
        <row r="7002">
          <cell r="A7002">
            <v>6283111</v>
          </cell>
          <cell r="B7002" t="str">
            <v>Vnější roh...GEK-SWA10</v>
          </cell>
          <cell r="C7002">
            <v>2228</v>
          </cell>
          <cell r="D7002">
            <v>1</v>
          </cell>
          <cell r="E7002" t="str">
            <v>KS</v>
          </cell>
          <cell r="F7002">
            <v>2228</v>
          </cell>
        </row>
        <row r="7003">
          <cell r="A7003">
            <v>6283113</v>
          </cell>
          <cell r="B7003" t="str">
            <v>Vnější roh...GEK-SWA10</v>
          </cell>
          <cell r="C7003">
            <v>1848</v>
          </cell>
          <cell r="D7003">
            <v>1</v>
          </cell>
          <cell r="E7003" t="str">
            <v>KS</v>
          </cell>
          <cell r="F7003">
            <v>1848</v>
          </cell>
        </row>
        <row r="7004">
          <cell r="A7004">
            <v>6283120</v>
          </cell>
          <cell r="B7004" t="str">
            <v>Plochý roh...GEK-SWFS1</v>
          </cell>
          <cell r="C7004">
            <v>2539</v>
          </cell>
          <cell r="D7004">
            <v>1</v>
          </cell>
          <cell r="E7004" t="str">
            <v>KS</v>
          </cell>
          <cell r="F7004">
            <v>2539</v>
          </cell>
        </row>
        <row r="7005">
          <cell r="A7005">
            <v>6283121</v>
          </cell>
          <cell r="B7005" t="str">
            <v>Plochý roh...GEK-SWFS1</v>
          </cell>
          <cell r="C7005">
            <v>2539</v>
          </cell>
          <cell r="D7005">
            <v>1</v>
          </cell>
          <cell r="E7005" t="str">
            <v>KS</v>
          </cell>
          <cell r="F7005">
            <v>2539</v>
          </cell>
        </row>
        <row r="7006">
          <cell r="A7006">
            <v>6283122</v>
          </cell>
          <cell r="B7006" t="str">
            <v>Plochý roh...GEK-SWFS1</v>
          </cell>
          <cell r="C7006">
            <v>2539</v>
          </cell>
          <cell r="D7006">
            <v>1</v>
          </cell>
          <cell r="E7006" t="str">
            <v>KS</v>
          </cell>
          <cell r="F7006">
            <v>2539</v>
          </cell>
        </row>
        <row r="7007">
          <cell r="A7007">
            <v>6283123</v>
          </cell>
          <cell r="B7007" t="str">
            <v>Plochý roh...GEK-SWFS1</v>
          </cell>
          <cell r="C7007">
            <v>2196</v>
          </cell>
          <cell r="D7007">
            <v>1</v>
          </cell>
          <cell r="E7007" t="str">
            <v>KS</v>
          </cell>
          <cell r="F7007">
            <v>2196</v>
          </cell>
        </row>
        <row r="7008">
          <cell r="A7008">
            <v>6283130</v>
          </cell>
          <cell r="B7008" t="str">
            <v>Plochý roh...GEK-SWFF1</v>
          </cell>
          <cell r="C7008">
            <v>2539</v>
          </cell>
          <cell r="D7008">
            <v>1</v>
          </cell>
          <cell r="E7008" t="str">
            <v>KS</v>
          </cell>
          <cell r="F7008">
            <v>2539</v>
          </cell>
        </row>
        <row r="7009">
          <cell r="A7009">
            <v>6283131</v>
          </cell>
          <cell r="B7009" t="str">
            <v>Plochý roh...GEK-SWFF1</v>
          </cell>
          <cell r="C7009">
            <v>2539</v>
          </cell>
          <cell r="D7009">
            <v>1</v>
          </cell>
          <cell r="E7009" t="str">
            <v>KS</v>
          </cell>
          <cell r="F7009">
            <v>2539</v>
          </cell>
        </row>
        <row r="7010">
          <cell r="A7010">
            <v>6283132</v>
          </cell>
          <cell r="B7010" t="str">
            <v>Plochý roh...GEK-SWFF1</v>
          </cell>
          <cell r="C7010">
            <v>2539</v>
          </cell>
          <cell r="D7010">
            <v>1</v>
          </cell>
          <cell r="E7010" t="str">
            <v>KS</v>
          </cell>
          <cell r="F7010">
            <v>2539</v>
          </cell>
        </row>
        <row r="7011">
          <cell r="A7011">
            <v>6283133</v>
          </cell>
          <cell r="B7011" t="str">
            <v>Plochý roh...GEK-SWFF1</v>
          </cell>
          <cell r="C7011">
            <v>2196</v>
          </cell>
          <cell r="D7011">
            <v>1</v>
          </cell>
          <cell r="E7011" t="str">
            <v>KS</v>
          </cell>
          <cell r="F7011">
            <v>2196</v>
          </cell>
        </row>
        <row r="7012">
          <cell r="A7012">
            <v>6283150</v>
          </cell>
          <cell r="B7012" t="str">
            <v>Vnitřní roh...GEK-SWIV1</v>
          </cell>
          <cell r="C7012">
            <v>1159</v>
          </cell>
          <cell r="D7012">
            <v>1</v>
          </cell>
          <cell r="E7012" t="str">
            <v>KS</v>
          </cell>
          <cell r="F7012">
            <v>1159</v>
          </cell>
        </row>
        <row r="7013">
          <cell r="A7013">
            <v>6283151</v>
          </cell>
          <cell r="B7013" t="str">
            <v>Vnitřní roh...GEK-SWIV1</v>
          </cell>
          <cell r="C7013">
            <v>1159</v>
          </cell>
          <cell r="D7013">
            <v>1</v>
          </cell>
          <cell r="E7013" t="str">
            <v>KS</v>
          </cell>
          <cell r="F7013">
            <v>1159</v>
          </cell>
        </row>
        <row r="7014">
          <cell r="A7014">
            <v>6283153</v>
          </cell>
          <cell r="B7014" t="str">
            <v>Vnitřní roh...GEK-SWIV1</v>
          </cell>
          <cell r="C7014">
            <v>972</v>
          </cell>
          <cell r="D7014">
            <v>1</v>
          </cell>
          <cell r="E7014" t="str">
            <v>KS</v>
          </cell>
          <cell r="F7014">
            <v>972</v>
          </cell>
        </row>
        <row r="7015">
          <cell r="A7015">
            <v>6283160</v>
          </cell>
          <cell r="B7015" t="str">
            <v>Díl T...GEK-SWT10</v>
          </cell>
          <cell r="C7015">
            <v>2053</v>
          </cell>
          <cell r="D7015">
            <v>1</v>
          </cell>
          <cell r="E7015" t="str">
            <v>KS</v>
          </cell>
          <cell r="F7015">
            <v>2053</v>
          </cell>
        </row>
        <row r="7016">
          <cell r="A7016">
            <v>6283161</v>
          </cell>
          <cell r="B7016" t="str">
            <v>Díl T...GEK-SWT10</v>
          </cell>
          <cell r="C7016">
            <v>2053</v>
          </cell>
          <cell r="D7016">
            <v>1</v>
          </cell>
          <cell r="E7016" t="str">
            <v>KS</v>
          </cell>
          <cell r="F7016">
            <v>2053</v>
          </cell>
        </row>
        <row r="7017">
          <cell r="A7017">
            <v>6283162</v>
          </cell>
          <cell r="B7017" t="str">
            <v>Díl T...GEK-SWT10</v>
          </cell>
          <cell r="C7017">
            <v>2053</v>
          </cell>
          <cell r="D7017">
            <v>1</v>
          </cell>
          <cell r="E7017" t="str">
            <v>KS</v>
          </cell>
          <cell r="F7017">
            <v>2053</v>
          </cell>
        </row>
        <row r="7018">
          <cell r="A7018">
            <v>6283163</v>
          </cell>
          <cell r="B7018" t="str">
            <v>Díl T...GEK-SWT10</v>
          </cell>
          <cell r="C7018">
            <v>1717</v>
          </cell>
          <cell r="D7018">
            <v>1</v>
          </cell>
          <cell r="E7018" t="str">
            <v>KS</v>
          </cell>
          <cell r="F7018">
            <v>1717</v>
          </cell>
        </row>
        <row r="7019">
          <cell r="A7019">
            <v>6283430</v>
          </cell>
          <cell r="B7019" t="str">
            <v>Plochý roh...GEK-SWFF1</v>
          </cell>
          <cell r="C7019">
            <v>2585</v>
          </cell>
          <cell r="D7019">
            <v>1</v>
          </cell>
          <cell r="E7019" t="str">
            <v>KS</v>
          </cell>
          <cell r="F7019">
            <v>2585</v>
          </cell>
        </row>
        <row r="7020">
          <cell r="A7020">
            <v>6283500</v>
          </cell>
          <cell r="B7020" t="str">
            <v>Přístrojový kanál...GEK-SWA64</v>
          </cell>
          <cell r="C7020">
            <v>815</v>
          </cell>
          <cell r="D7020">
            <v>1</v>
          </cell>
          <cell r="E7020" t="str">
            <v>M</v>
          </cell>
          <cell r="F7020">
            <v>815</v>
          </cell>
        </row>
        <row r="7021">
          <cell r="A7021">
            <v>6283501</v>
          </cell>
          <cell r="B7021" t="str">
            <v>Přístrojový kanál...GEK-SWA64</v>
          </cell>
          <cell r="C7021">
            <v>815</v>
          </cell>
          <cell r="D7021">
            <v>1</v>
          </cell>
          <cell r="E7021" t="str">
            <v>M</v>
          </cell>
          <cell r="F7021">
            <v>815</v>
          </cell>
        </row>
        <row r="7022">
          <cell r="A7022">
            <v>6283502</v>
          </cell>
          <cell r="B7022" t="str">
            <v>Přístrojový kanál...GEK-SWA64</v>
          </cell>
          <cell r="C7022">
            <v>815</v>
          </cell>
          <cell r="D7022">
            <v>1</v>
          </cell>
          <cell r="E7022" t="str">
            <v>M</v>
          </cell>
          <cell r="F7022">
            <v>815</v>
          </cell>
        </row>
        <row r="7023">
          <cell r="A7023">
            <v>6283503</v>
          </cell>
          <cell r="B7023" t="str">
            <v>Přístrojový kanál...GEK-SWA64</v>
          </cell>
          <cell r="C7023">
            <v>738</v>
          </cell>
          <cell r="D7023">
            <v>1</v>
          </cell>
          <cell r="E7023" t="str">
            <v>M</v>
          </cell>
          <cell r="F7023">
            <v>738</v>
          </cell>
        </row>
        <row r="7024">
          <cell r="A7024">
            <v>6283510</v>
          </cell>
          <cell r="B7024" t="str">
            <v>Vnější roh...GEK-SWAA6</v>
          </cell>
          <cell r="C7024">
            <v>1816</v>
          </cell>
          <cell r="D7024">
            <v>1</v>
          </cell>
          <cell r="E7024" t="str">
            <v>KS</v>
          </cell>
          <cell r="F7024">
            <v>1816</v>
          </cell>
        </row>
        <row r="7025">
          <cell r="A7025">
            <v>6283511</v>
          </cell>
          <cell r="B7025" t="str">
            <v>Vnější roh...GEK-SWAA6</v>
          </cell>
          <cell r="C7025">
            <v>1816</v>
          </cell>
          <cell r="D7025">
            <v>1</v>
          </cell>
          <cell r="E7025" t="str">
            <v>KS</v>
          </cell>
          <cell r="F7025">
            <v>1816</v>
          </cell>
        </row>
        <row r="7026">
          <cell r="A7026">
            <v>6283513</v>
          </cell>
          <cell r="B7026" t="str">
            <v>Vnější roh...GEK-SWAA6</v>
          </cell>
          <cell r="C7026">
            <v>1476</v>
          </cell>
          <cell r="D7026">
            <v>1</v>
          </cell>
          <cell r="E7026" t="str">
            <v>KS</v>
          </cell>
          <cell r="F7026">
            <v>1476</v>
          </cell>
        </row>
        <row r="7027">
          <cell r="A7027">
            <v>6283520</v>
          </cell>
          <cell r="B7027" t="str">
            <v>Plochý roh...GEK-SWAFS</v>
          </cell>
          <cell r="C7027">
            <v>1987</v>
          </cell>
          <cell r="D7027">
            <v>1</v>
          </cell>
          <cell r="E7027" t="str">
            <v>KS</v>
          </cell>
          <cell r="F7027">
            <v>1987</v>
          </cell>
        </row>
        <row r="7028">
          <cell r="A7028">
            <v>6283521</v>
          </cell>
          <cell r="B7028" t="str">
            <v>Plochý roh...GEK-SWAFS</v>
          </cell>
          <cell r="C7028">
            <v>1987</v>
          </cell>
          <cell r="D7028">
            <v>1</v>
          </cell>
          <cell r="E7028" t="str">
            <v>KS</v>
          </cell>
          <cell r="F7028">
            <v>1987</v>
          </cell>
        </row>
        <row r="7029">
          <cell r="A7029">
            <v>6283522</v>
          </cell>
          <cell r="B7029" t="str">
            <v>Plochý roh...GEK-SWAFS</v>
          </cell>
          <cell r="C7029">
            <v>1987</v>
          </cell>
          <cell r="D7029">
            <v>1</v>
          </cell>
          <cell r="E7029" t="str">
            <v>KS</v>
          </cell>
          <cell r="F7029">
            <v>1987</v>
          </cell>
        </row>
        <row r="7030">
          <cell r="A7030">
            <v>6283523</v>
          </cell>
          <cell r="B7030" t="str">
            <v>Plochý roh...GEK-SWAFS</v>
          </cell>
          <cell r="C7030">
            <v>1669</v>
          </cell>
          <cell r="D7030">
            <v>1</v>
          </cell>
          <cell r="E7030" t="str">
            <v>KS</v>
          </cell>
          <cell r="F7030">
            <v>1669</v>
          </cell>
        </row>
        <row r="7031">
          <cell r="A7031">
            <v>6283530</v>
          </cell>
          <cell r="B7031" t="str">
            <v>Plochý roh...GEK-SWAFF</v>
          </cell>
          <cell r="C7031">
            <v>1987</v>
          </cell>
          <cell r="D7031">
            <v>1</v>
          </cell>
          <cell r="E7031" t="str">
            <v>KS</v>
          </cell>
          <cell r="F7031">
            <v>1987</v>
          </cell>
        </row>
        <row r="7032">
          <cell r="A7032">
            <v>6283531</v>
          </cell>
          <cell r="B7032" t="str">
            <v>Plochý roh...GEK-SWAFF</v>
          </cell>
          <cell r="C7032">
            <v>1987</v>
          </cell>
          <cell r="D7032">
            <v>1</v>
          </cell>
          <cell r="E7032" t="str">
            <v>KS</v>
          </cell>
          <cell r="F7032">
            <v>1987</v>
          </cell>
        </row>
        <row r="7033">
          <cell r="A7033">
            <v>6283533</v>
          </cell>
          <cell r="B7033" t="str">
            <v>Plochý roh...GEK-SWAFF</v>
          </cell>
          <cell r="C7033">
            <v>1669</v>
          </cell>
          <cell r="D7033">
            <v>1</v>
          </cell>
          <cell r="E7033" t="str">
            <v>KS</v>
          </cell>
          <cell r="F7033">
            <v>1669</v>
          </cell>
        </row>
        <row r="7034">
          <cell r="A7034">
            <v>6283540</v>
          </cell>
          <cell r="B7034" t="str">
            <v>Vnitřní roh...GEK-SWAIS</v>
          </cell>
          <cell r="C7034">
            <v>1816</v>
          </cell>
          <cell r="D7034">
            <v>1</v>
          </cell>
          <cell r="E7034" t="str">
            <v>KS</v>
          </cell>
          <cell r="F7034">
            <v>1816</v>
          </cell>
        </row>
        <row r="7035">
          <cell r="A7035">
            <v>6283541</v>
          </cell>
          <cell r="B7035" t="str">
            <v>Vnitřní roh...GEK-SWAIS</v>
          </cell>
          <cell r="C7035">
            <v>1816</v>
          </cell>
          <cell r="D7035">
            <v>1</v>
          </cell>
          <cell r="E7035" t="str">
            <v>KS</v>
          </cell>
          <cell r="F7035">
            <v>1816</v>
          </cell>
        </row>
        <row r="7036">
          <cell r="A7036">
            <v>6283550</v>
          </cell>
          <cell r="B7036" t="str">
            <v>Vnitřní roh...GEK-SWAIV</v>
          </cell>
          <cell r="C7036">
            <v>1088</v>
          </cell>
          <cell r="D7036">
            <v>1</v>
          </cell>
          <cell r="E7036" t="str">
            <v>KS</v>
          </cell>
          <cell r="F7036">
            <v>1088</v>
          </cell>
        </row>
        <row r="7037">
          <cell r="A7037">
            <v>6283551</v>
          </cell>
          <cell r="B7037" t="str">
            <v>Vnitřní roh...GEK-SWAIV</v>
          </cell>
          <cell r="C7037">
            <v>1088</v>
          </cell>
          <cell r="D7037">
            <v>1</v>
          </cell>
          <cell r="E7037" t="str">
            <v>KS</v>
          </cell>
          <cell r="F7037">
            <v>1088</v>
          </cell>
        </row>
        <row r="7038">
          <cell r="A7038">
            <v>6283553</v>
          </cell>
          <cell r="B7038" t="str">
            <v>Vnitřní roh...GEK-SWAIV</v>
          </cell>
          <cell r="C7038">
            <v>909</v>
          </cell>
          <cell r="D7038">
            <v>1</v>
          </cell>
          <cell r="E7038" t="str">
            <v>KS</v>
          </cell>
          <cell r="F7038">
            <v>909</v>
          </cell>
        </row>
        <row r="7039">
          <cell r="A7039">
            <v>6283560</v>
          </cell>
          <cell r="B7039" t="str">
            <v>Díl T...GEK-SWAT6</v>
          </cell>
          <cell r="C7039">
            <v>1740</v>
          </cell>
          <cell r="D7039">
            <v>1</v>
          </cell>
          <cell r="E7039" t="str">
            <v>KS</v>
          </cell>
          <cell r="F7039">
            <v>1740</v>
          </cell>
        </row>
        <row r="7040">
          <cell r="A7040">
            <v>6283561</v>
          </cell>
          <cell r="B7040" t="str">
            <v>Díl T...GEK-SWAT6</v>
          </cell>
          <cell r="C7040">
            <v>1740</v>
          </cell>
          <cell r="D7040">
            <v>1</v>
          </cell>
          <cell r="E7040" t="str">
            <v>KS</v>
          </cell>
          <cell r="F7040">
            <v>1740</v>
          </cell>
        </row>
        <row r="7041">
          <cell r="A7041">
            <v>6283562</v>
          </cell>
          <cell r="B7041" t="str">
            <v>Díl T...GEK-SWAT6</v>
          </cell>
          <cell r="C7041">
            <v>1740</v>
          </cell>
          <cell r="D7041">
            <v>1</v>
          </cell>
          <cell r="E7041" t="str">
            <v>KS</v>
          </cell>
          <cell r="F7041">
            <v>1740</v>
          </cell>
        </row>
        <row r="7042">
          <cell r="A7042">
            <v>6283563</v>
          </cell>
          <cell r="B7042" t="str">
            <v>Díl T...GEK-SWAT6</v>
          </cell>
          <cell r="C7042">
            <v>1438</v>
          </cell>
          <cell r="D7042">
            <v>1</v>
          </cell>
          <cell r="E7042" t="str">
            <v>KS</v>
          </cell>
          <cell r="F7042">
            <v>1438</v>
          </cell>
        </row>
        <row r="7043">
          <cell r="A7043">
            <v>6283600</v>
          </cell>
          <cell r="B7043" t="str">
            <v>Přístrojový kanál...GEK-SWA80</v>
          </cell>
          <cell r="C7043">
            <v>998</v>
          </cell>
          <cell r="D7043">
            <v>1</v>
          </cell>
          <cell r="E7043" t="str">
            <v>M</v>
          </cell>
          <cell r="F7043">
            <v>998</v>
          </cell>
        </row>
        <row r="7044">
          <cell r="A7044">
            <v>6283601</v>
          </cell>
          <cell r="B7044" t="str">
            <v>Přístrojový kanál...GEK-SWA80</v>
          </cell>
          <cell r="C7044">
            <v>998</v>
          </cell>
          <cell r="D7044">
            <v>1</v>
          </cell>
          <cell r="E7044" t="str">
            <v>M</v>
          </cell>
          <cell r="F7044">
            <v>998</v>
          </cell>
        </row>
        <row r="7045">
          <cell r="A7045">
            <v>6283602</v>
          </cell>
          <cell r="B7045" t="str">
            <v>Přístrojový kanál...GEK-SWA80</v>
          </cell>
          <cell r="C7045">
            <v>998</v>
          </cell>
          <cell r="D7045">
            <v>1</v>
          </cell>
          <cell r="E7045" t="str">
            <v>M</v>
          </cell>
          <cell r="F7045">
            <v>998</v>
          </cell>
        </row>
        <row r="7046">
          <cell r="A7046">
            <v>6283610</v>
          </cell>
          <cell r="B7046" t="str">
            <v>Vnější roh...GEK-SWAA8</v>
          </cell>
          <cell r="C7046">
            <v>1966</v>
          </cell>
          <cell r="D7046">
            <v>1</v>
          </cell>
          <cell r="E7046" t="str">
            <v>KS</v>
          </cell>
          <cell r="F7046">
            <v>1966</v>
          </cell>
        </row>
        <row r="7047">
          <cell r="A7047">
            <v>6283611</v>
          </cell>
          <cell r="B7047" t="str">
            <v>Vnější roh...GEK-SWAA8</v>
          </cell>
          <cell r="C7047">
            <v>1966</v>
          </cell>
          <cell r="D7047">
            <v>1</v>
          </cell>
          <cell r="E7047" t="str">
            <v>KS</v>
          </cell>
          <cell r="F7047">
            <v>1966</v>
          </cell>
        </row>
        <row r="7048">
          <cell r="A7048">
            <v>6283613</v>
          </cell>
          <cell r="B7048" t="str">
            <v>Vnější roh...GEK-SWAA8</v>
          </cell>
          <cell r="C7048">
            <v>1635</v>
          </cell>
          <cell r="D7048">
            <v>1</v>
          </cell>
          <cell r="E7048" t="str">
            <v>KS</v>
          </cell>
          <cell r="F7048">
            <v>1635</v>
          </cell>
        </row>
        <row r="7049">
          <cell r="A7049">
            <v>6283620</v>
          </cell>
          <cell r="B7049" t="str">
            <v>Plochý roh...GEK-SWAFS</v>
          </cell>
          <cell r="C7049">
            <v>2249</v>
          </cell>
          <cell r="D7049">
            <v>1</v>
          </cell>
          <cell r="E7049" t="str">
            <v>KS</v>
          </cell>
          <cell r="F7049">
            <v>2249</v>
          </cell>
        </row>
        <row r="7050">
          <cell r="A7050">
            <v>6283621</v>
          </cell>
          <cell r="B7050" t="str">
            <v>Plochý roh...GEK-SWAFS</v>
          </cell>
          <cell r="C7050">
            <v>2249</v>
          </cell>
          <cell r="D7050">
            <v>1</v>
          </cell>
          <cell r="E7050" t="str">
            <v>KS</v>
          </cell>
          <cell r="F7050">
            <v>2249</v>
          </cell>
        </row>
        <row r="7051">
          <cell r="A7051">
            <v>6283630</v>
          </cell>
          <cell r="B7051" t="str">
            <v>Plochý roh...GEK-SWAFF</v>
          </cell>
          <cell r="C7051">
            <v>2249</v>
          </cell>
          <cell r="D7051">
            <v>1</v>
          </cell>
          <cell r="E7051" t="str">
            <v>KS</v>
          </cell>
          <cell r="F7051">
            <v>2249</v>
          </cell>
        </row>
        <row r="7052">
          <cell r="A7052">
            <v>6283631</v>
          </cell>
          <cell r="B7052" t="str">
            <v>Plochý roh...GEK-SWAFF</v>
          </cell>
          <cell r="C7052">
            <v>2249</v>
          </cell>
          <cell r="D7052">
            <v>1</v>
          </cell>
          <cell r="E7052" t="str">
            <v>KS</v>
          </cell>
          <cell r="F7052">
            <v>2249</v>
          </cell>
        </row>
        <row r="7053">
          <cell r="A7053">
            <v>6283650</v>
          </cell>
          <cell r="B7053" t="str">
            <v>Vnitřní roh...GEK-SWAIV</v>
          </cell>
          <cell r="C7053">
            <v>1157</v>
          </cell>
          <cell r="D7053">
            <v>1</v>
          </cell>
          <cell r="E7053" t="str">
            <v>KS</v>
          </cell>
          <cell r="F7053">
            <v>1157</v>
          </cell>
        </row>
        <row r="7054">
          <cell r="A7054">
            <v>6283651</v>
          </cell>
          <cell r="B7054" t="str">
            <v>Vnitřní roh...GEK-SWAIV</v>
          </cell>
          <cell r="C7054">
            <v>1157</v>
          </cell>
          <cell r="D7054">
            <v>1</v>
          </cell>
          <cell r="E7054" t="str">
            <v>KS</v>
          </cell>
          <cell r="F7054">
            <v>1157</v>
          </cell>
        </row>
        <row r="7055">
          <cell r="A7055">
            <v>6283660</v>
          </cell>
          <cell r="B7055" t="str">
            <v>Díl T...GEK-SWAT8</v>
          </cell>
          <cell r="C7055">
            <v>1816</v>
          </cell>
          <cell r="D7055">
            <v>1</v>
          </cell>
          <cell r="E7055" t="str">
            <v>KS</v>
          </cell>
          <cell r="F7055">
            <v>1816</v>
          </cell>
        </row>
        <row r="7056">
          <cell r="A7056">
            <v>6283661</v>
          </cell>
          <cell r="B7056" t="str">
            <v>Díl T...GEK-SWAT8</v>
          </cell>
          <cell r="C7056">
            <v>1816</v>
          </cell>
          <cell r="D7056">
            <v>1</v>
          </cell>
          <cell r="E7056" t="str">
            <v>KS</v>
          </cell>
          <cell r="F7056">
            <v>1816</v>
          </cell>
        </row>
        <row r="7057">
          <cell r="A7057">
            <v>6283700</v>
          </cell>
          <cell r="B7057" t="str">
            <v>Přístrojový kanál...GEK-SWA10</v>
          </cell>
          <cell r="C7057">
            <v>1146</v>
          </cell>
          <cell r="D7057">
            <v>1</v>
          </cell>
          <cell r="E7057" t="str">
            <v>M</v>
          </cell>
          <cell r="F7057">
            <v>1146</v>
          </cell>
        </row>
        <row r="7058">
          <cell r="A7058">
            <v>6283701</v>
          </cell>
          <cell r="B7058" t="str">
            <v>Přístrojový kanál...GEK-SWA10</v>
          </cell>
          <cell r="C7058">
            <v>1146</v>
          </cell>
          <cell r="D7058">
            <v>1</v>
          </cell>
          <cell r="E7058" t="str">
            <v>M</v>
          </cell>
          <cell r="F7058">
            <v>1146</v>
          </cell>
        </row>
        <row r="7059">
          <cell r="A7059">
            <v>6283702</v>
          </cell>
          <cell r="B7059" t="str">
            <v>Přístrojový kanál...GEK-SWA10</v>
          </cell>
          <cell r="C7059">
            <v>1146</v>
          </cell>
          <cell r="D7059">
            <v>1</v>
          </cell>
          <cell r="E7059" t="str">
            <v>M</v>
          </cell>
          <cell r="F7059">
            <v>1146</v>
          </cell>
        </row>
        <row r="7060">
          <cell r="A7060">
            <v>6283703</v>
          </cell>
          <cell r="B7060" t="str">
            <v>Přístrojový kanál...GEK-SWA10</v>
          </cell>
          <cell r="C7060">
            <v>915</v>
          </cell>
          <cell r="D7060">
            <v>1</v>
          </cell>
          <cell r="E7060" t="str">
            <v>M</v>
          </cell>
          <cell r="F7060">
            <v>915</v>
          </cell>
        </row>
        <row r="7061">
          <cell r="A7061">
            <v>6283704</v>
          </cell>
          <cell r="B7061" t="str">
            <v>Přístrojový kanál...GEK-SWA10</v>
          </cell>
          <cell r="C7061">
            <v>1319</v>
          </cell>
          <cell r="D7061">
            <v>1</v>
          </cell>
          <cell r="E7061" t="str">
            <v>M</v>
          </cell>
          <cell r="F7061">
            <v>1319</v>
          </cell>
        </row>
        <row r="7062">
          <cell r="A7062">
            <v>6283710</v>
          </cell>
          <cell r="B7062" t="str">
            <v>Vnější roh...GEK-SWAA1</v>
          </cell>
          <cell r="C7062">
            <v>2261</v>
          </cell>
          <cell r="D7062">
            <v>1</v>
          </cell>
          <cell r="E7062" t="str">
            <v>KS</v>
          </cell>
          <cell r="F7062">
            <v>2261</v>
          </cell>
        </row>
        <row r="7063">
          <cell r="A7063">
            <v>6283711</v>
          </cell>
          <cell r="B7063" t="str">
            <v>Vnější roh...GEK-SWAA1</v>
          </cell>
          <cell r="C7063">
            <v>2261</v>
          </cell>
          <cell r="D7063">
            <v>1</v>
          </cell>
          <cell r="E7063" t="str">
            <v>KS</v>
          </cell>
          <cell r="F7063">
            <v>2261</v>
          </cell>
        </row>
        <row r="7064">
          <cell r="A7064">
            <v>6283713</v>
          </cell>
          <cell r="B7064" t="str">
            <v>Vnější roh...GEK-SWAA1</v>
          </cell>
          <cell r="C7064">
            <v>1878</v>
          </cell>
          <cell r="D7064">
            <v>1</v>
          </cell>
          <cell r="E7064" t="str">
            <v>KS</v>
          </cell>
          <cell r="F7064">
            <v>1878</v>
          </cell>
        </row>
        <row r="7065">
          <cell r="A7065">
            <v>6283720</v>
          </cell>
          <cell r="B7065" t="str">
            <v>Plochý roh...GEK-SWAFS</v>
          </cell>
          <cell r="C7065">
            <v>2585</v>
          </cell>
          <cell r="D7065">
            <v>1</v>
          </cell>
          <cell r="E7065" t="str">
            <v>KS</v>
          </cell>
          <cell r="F7065">
            <v>2585</v>
          </cell>
        </row>
        <row r="7066">
          <cell r="A7066">
            <v>6283721</v>
          </cell>
          <cell r="B7066" t="str">
            <v>Plochý roh...GEK-SWAFS</v>
          </cell>
          <cell r="C7066">
            <v>2585</v>
          </cell>
          <cell r="D7066">
            <v>1</v>
          </cell>
          <cell r="E7066" t="str">
            <v>KS</v>
          </cell>
          <cell r="F7066">
            <v>2585</v>
          </cell>
        </row>
        <row r="7067">
          <cell r="A7067">
            <v>6283722</v>
          </cell>
          <cell r="B7067" t="str">
            <v>Plochý roh...GEK-SWAFS</v>
          </cell>
          <cell r="C7067">
            <v>2585</v>
          </cell>
          <cell r="D7067">
            <v>1</v>
          </cell>
          <cell r="E7067" t="str">
            <v>KS</v>
          </cell>
          <cell r="F7067">
            <v>2585</v>
          </cell>
        </row>
        <row r="7068">
          <cell r="A7068">
            <v>6283723</v>
          </cell>
          <cell r="B7068" t="str">
            <v>Plochý roh...GEK-SWAFS</v>
          </cell>
          <cell r="C7068">
            <v>2249</v>
          </cell>
          <cell r="D7068">
            <v>1</v>
          </cell>
          <cell r="E7068" t="str">
            <v>KS</v>
          </cell>
          <cell r="F7068">
            <v>2249</v>
          </cell>
        </row>
        <row r="7069">
          <cell r="A7069">
            <v>6283730</v>
          </cell>
          <cell r="B7069" t="str">
            <v>Plochý roh...GEK-SWAFF</v>
          </cell>
          <cell r="C7069">
            <v>2585</v>
          </cell>
          <cell r="D7069">
            <v>1</v>
          </cell>
          <cell r="E7069" t="str">
            <v>KS</v>
          </cell>
          <cell r="F7069">
            <v>2585</v>
          </cell>
        </row>
        <row r="7070">
          <cell r="A7070">
            <v>6283731</v>
          </cell>
          <cell r="B7070" t="str">
            <v>Plochý roh...GEK-SWAFF</v>
          </cell>
          <cell r="C7070">
            <v>2585</v>
          </cell>
          <cell r="D7070">
            <v>1</v>
          </cell>
          <cell r="E7070" t="str">
            <v>KS</v>
          </cell>
          <cell r="F7070">
            <v>2585</v>
          </cell>
        </row>
        <row r="7071">
          <cell r="A7071">
            <v>6283733</v>
          </cell>
          <cell r="B7071" t="str">
            <v>Plochý roh...GEK-SWAFF</v>
          </cell>
          <cell r="C7071">
            <v>2249</v>
          </cell>
          <cell r="D7071">
            <v>1</v>
          </cell>
          <cell r="E7071" t="str">
            <v>KS</v>
          </cell>
          <cell r="F7071">
            <v>2249</v>
          </cell>
        </row>
        <row r="7072">
          <cell r="A7072">
            <v>6283740</v>
          </cell>
          <cell r="B7072" t="str">
            <v>Vnitřní roh...GEK-SWAIS</v>
          </cell>
          <cell r="C7072">
            <v>2261</v>
          </cell>
          <cell r="D7072">
            <v>1</v>
          </cell>
          <cell r="E7072" t="str">
            <v>KS</v>
          </cell>
          <cell r="F7072">
            <v>2261</v>
          </cell>
        </row>
        <row r="7073">
          <cell r="A7073">
            <v>6283741</v>
          </cell>
          <cell r="B7073" t="str">
            <v>Vnitřní roh...GEK-SWAIS</v>
          </cell>
          <cell r="C7073">
            <v>2261</v>
          </cell>
          <cell r="D7073">
            <v>1</v>
          </cell>
          <cell r="E7073" t="str">
            <v>KS</v>
          </cell>
          <cell r="F7073">
            <v>2261</v>
          </cell>
        </row>
        <row r="7074">
          <cell r="A7074">
            <v>6283750</v>
          </cell>
          <cell r="B7074" t="str">
            <v>Vnitřní roh...GEK-SWAIV</v>
          </cell>
          <cell r="C7074">
            <v>1221</v>
          </cell>
          <cell r="D7074">
            <v>1</v>
          </cell>
          <cell r="E7074" t="str">
            <v>KS</v>
          </cell>
          <cell r="F7074">
            <v>1221</v>
          </cell>
        </row>
        <row r="7075">
          <cell r="A7075">
            <v>6283751</v>
          </cell>
          <cell r="B7075" t="str">
            <v>Vnitřní roh...GEK-SWAIV</v>
          </cell>
          <cell r="C7075">
            <v>1221</v>
          </cell>
          <cell r="D7075">
            <v>1</v>
          </cell>
          <cell r="E7075" t="str">
            <v>KS</v>
          </cell>
          <cell r="F7075">
            <v>1221</v>
          </cell>
        </row>
        <row r="7076">
          <cell r="A7076">
            <v>6283753</v>
          </cell>
          <cell r="B7076" t="str">
            <v>Vnitřní roh...GEK-SWAIV</v>
          </cell>
          <cell r="C7076">
            <v>1018</v>
          </cell>
          <cell r="D7076">
            <v>1</v>
          </cell>
          <cell r="E7076" t="str">
            <v>KS</v>
          </cell>
          <cell r="F7076">
            <v>1018</v>
          </cell>
        </row>
        <row r="7077">
          <cell r="A7077">
            <v>6283760</v>
          </cell>
          <cell r="B7077" t="str">
            <v>Díl T...GEK-SWAT1</v>
          </cell>
          <cell r="C7077">
            <v>2089</v>
          </cell>
          <cell r="D7077">
            <v>1</v>
          </cell>
          <cell r="E7077" t="str">
            <v>KS</v>
          </cell>
          <cell r="F7077">
            <v>2089</v>
          </cell>
        </row>
        <row r="7078">
          <cell r="A7078">
            <v>6283761</v>
          </cell>
          <cell r="B7078" t="str">
            <v>Díl T...GEK-SWAT1</v>
          </cell>
          <cell r="C7078">
            <v>2089</v>
          </cell>
          <cell r="D7078">
            <v>1</v>
          </cell>
          <cell r="E7078" t="str">
            <v>KS</v>
          </cell>
          <cell r="F7078">
            <v>2089</v>
          </cell>
        </row>
        <row r="7079">
          <cell r="A7079">
            <v>6283762</v>
          </cell>
          <cell r="B7079" t="str">
            <v>Díl T...GEK-SWAT1</v>
          </cell>
          <cell r="C7079">
            <v>2089</v>
          </cell>
          <cell r="D7079">
            <v>1</v>
          </cell>
          <cell r="E7079" t="str">
            <v>KS</v>
          </cell>
          <cell r="F7079">
            <v>2089</v>
          </cell>
        </row>
        <row r="7080">
          <cell r="A7080">
            <v>6283763</v>
          </cell>
          <cell r="B7080" t="str">
            <v>Díl T...GEK-SWAT1</v>
          </cell>
          <cell r="C7080">
            <v>1751</v>
          </cell>
          <cell r="D7080">
            <v>1</v>
          </cell>
          <cell r="E7080" t="str">
            <v>KS</v>
          </cell>
          <cell r="F7080">
            <v>1751</v>
          </cell>
        </row>
        <row r="7081">
          <cell r="A7081">
            <v>6283800</v>
          </cell>
          <cell r="B7081" t="str">
            <v>Přístrojový kanál...GEK-SWA64</v>
          </cell>
          <cell r="C7081">
            <v>934</v>
          </cell>
          <cell r="D7081">
            <v>1</v>
          </cell>
          <cell r="E7081" t="str">
            <v>M</v>
          </cell>
          <cell r="F7081">
            <v>934</v>
          </cell>
        </row>
        <row r="7082">
          <cell r="A7082">
            <v>6283801</v>
          </cell>
          <cell r="B7082" t="str">
            <v>Přístrojový kanál...GEK-SWA64</v>
          </cell>
          <cell r="C7082">
            <v>934</v>
          </cell>
          <cell r="D7082">
            <v>1</v>
          </cell>
          <cell r="E7082" t="str">
            <v>M</v>
          </cell>
          <cell r="F7082">
            <v>934</v>
          </cell>
        </row>
        <row r="7083">
          <cell r="A7083">
            <v>6283802</v>
          </cell>
          <cell r="B7083" t="str">
            <v>Přístrojový kanál...GEK-SWA64</v>
          </cell>
          <cell r="C7083">
            <v>934</v>
          </cell>
          <cell r="D7083">
            <v>1</v>
          </cell>
          <cell r="E7083" t="str">
            <v>M</v>
          </cell>
          <cell r="F7083">
            <v>934</v>
          </cell>
        </row>
        <row r="7084">
          <cell r="A7084">
            <v>6283803</v>
          </cell>
          <cell r="B7084" t="str">
            <v>Přístrojový kanál...GEK-SWA64</v>
          </cell>
          <cell r="C7084">
            <v>773</v>
          </cell>
          <cell r="D7084">
            <v>1</v>
          </cell>
          <cell r="E7084" t="str">
            <v>M</v>
          </cell>
          <cell r="F7084">
            <v>773</v>
          </cell>
        </row>
        <row r="7085">
          <cell r="A7085">
            <v>6283810</v>
          </cell>
          <cell r="B7085" t="str">
            <v>Vnější roh...GEK-SWAA6</v>
          </cell>
          <cell r="C7085">
            <v>1848</v>
          </cell>
          <cell r="D7085">
            <v>1</v>
          </cell>
          <cell r="E7085" t="str">
            <v>KS</v>
          </cell>
          <cell r="F7085">
            <v>1848</v>
          </cell>
        </row>
        <row r="7086">
          <cell r="A7086">
            <v>6283811</v>
          </cell>
          <cell r="B7086" t="str">
            <v>Vnější roh...GEK-SWAA6</v>
          </cell>
          <cell r="C7086">
            <v>1848</v>
          </cell>
          <cell r="D7086">
            <v>1</v>
          </cell>
          <cell r="E7086" t="str">
            <v>KS</v>
          </cell>
          <cell r="F7086">
            <v>1848</v>
          </cell>
        </row>
        <row r="7087">
          <cell r="A7087">
            <v>6283813</v>
          </cell>
          <cell r="B7087" t="str">
            <v>Vnější roh...GEK-SWAA6</v>
          </cell>
          <cell r="C7087">
            <v>1502</v>
          </cell>
          <cell r="D7087">
            <v>1</v>
          </cell>
          <cell r="E7087" t="str">
            <v>KS</v>
          </cell>
          <cell r="F7087">
            <v>1502</v>
          </cell>
        </row>
        <row r="7088">
          <cell r="A7088">
            <v>6283820</v>
          </cell>
          <cell r="B7088" t="str">
            <v>Plochý roh...GEK-SWAFS</v>
          </cell>
          <cell r="C7088">
            <v>2038</v>
          </cell>
          <cell r="D7088">
            <v>1</v>
          </cell>
          <cell r="E7088" t="str">
            <v>KS</v>
          </cell>
          <cell r="F7088">
            <v>2038</v>
          </cell>
        </row>
        <row r="7089">
          <cell r="A7089">
            <v>6283821</v>
          </cell>
          <cell r="B7089" t="str">
            <v>Plochý roh...GEK-SWAFS</v>
          </cell>
          <cell r="C7089">
            <v>2038</v>
          </cell>
          <cell r="D7089">
            <v>1</v>
          </cell>
          <cell r="E7089" t="str">
            <v>KS</v>
          </cell>
          <cell r="F7089">
            <v>2038</v>
          </cell>
        </row>
        <row r="7090">
          <cell r="A7090">
            <v>6283823</v>
          </cell>
          <cell r="B7090" t="str">
            <v>Plochý roh...GEK-SWAFS</v>
          </cell>
          <cell r="C7090">
            <v>1717</v>
          </cell>
          <cell r="D7090">
            <v>1</v>
          </cell>
          <cell r="E7090" t="str">
            <v>KS</v>
          </cell>
          <cell r="F7090">
            <v>1717</v>
          </cell>
        </row>
        <row r="7091">
          <cell r="A7091">
            <v>6283830</v>
          </cell>
          <cell r="B7091" t="str">
            <v>Plochý roh...GEK-SWAFF</v>
          </cell>
          <cell r="C7091">
            <v>2038</v>
          </cell>
          <cell r="D7091">
            <v>1</v>
          </cell>
          <cell r="E7091" t="str">
            <v>KS</v>
          </cell>
          <cell r="F7091">
            <v>2038</v>
          </cell>
        </row>
        <row r="7092">
          <cell r="A7092">
            <v>6283831</v>
          </cell>
          <cell r="B7092" t="str">
            <v>Plochý roh...GEK-SWAFF</v>
          </cell>
          <cell r="C7092">
            <v>2038</v>
          </cell>
          <cell r="D7092">
            <v>1</v>
          </cell>
          <cell r="E7092" t="str">
            <v>KS</v>
          </cell>
          <cell r="F7092">
            <v>2038</v>
          </cell>
        </row>
        <row r="7093">
          <cell r="A7093">
            <v>6283833</v>
          </cell>
          <cell r="B7093" t="str">
            <v>Plochý roh...GEK-SWAFF</v>
          </cell>
          <cell r="C7093">
            <v>1717</v>
          </cell>
          <cell r="D7093">
            <v>1</v>
          </cell>
          <cell r="E7093" t="str">
            <v>KS</v>
          </cell>
          <cell r="F7093">
            <v>1717</v>
          </cell>
        </row>
        <row r="7094">
          <cell r="A7094">
            <v>6283850</v>
          </cell>
          <cell r="B7094" t="str">
            <v>Vnitřní roh...GEK-SWAIV</v>
          </cell>
          <cell r="C7094">
            <v>1146</v>
          </cell>
          <cell r="D7094">
            <v>1</v>
          </cell>
          <cell r="E7094" t="str">
            <v>KS</v>
          </cell>
          <cell r="F7094">
            <v>1146</v>
          </cell>
        </row>
        <row r="7095">
          <cell r="A7095">
            <v>6283851</v>
          </cell>
          <cell r="B7095" t="str">
            <v>Vnitřní roh...GEK-SWAIV</v>
          </cell>
          <cell r="C7095">
            <v>1146</v>
          </cell>
          <cell r="D7095">
            <v>1</v>
          </cell>
          <cell r="E7095" t="str">
            <v>KS</v>
          </cell>
          <cell r="F7095">
            <v>1146</v>
          </cell>
        </row>
        <row r="7096">
          <cell r="A7096">
            <v>6283853</v>
          </cell>
          <cell r="B7096" t="str">
            <v>Vnitřní roh...GEK-SWAIV</v>
          </cell>
          <cell r="C7096">
            <v>962</v>
          </cell>
          <cell r="D7096">
            <v>1</v>
          </cell>
          <cell r="E7096" t="str">
            <v>KS</v>
          </cell>
          <cell r="F7096">
            <v>962</v>
          </cell>
        </row>
        <row r="7097">
          <cell r="A7097">
            <v>6283860</v>
          </cell>
          <cell r="B7097" t="str">
            <v>Díl T...GEK-SWAT6</v>
          </cell>
          <cell r="C7097">
            <v>1775</v>
          </cell>
          <cell r="D7097">
            <v>1</v>
          </cell>
          <cell r="E7097" t="str">
            <v>KS</v>
          </cell>
          <cell r="F7097">
            <v>1775</v>
          </cell>
        </row>
        <row r="7098">
          <cell r="A7098">
            <v>6283861</v>
          </cell>
          <cell r="B7098" t="str">
            <v>Díl T...GEK-SWAT6</v>
          </cell>
          <cell r="C7098">
            <v>1775</v>
          </cell>
          <cell r="D7098">
            <v>1</v>
          </cell>
          <cell r="E7098" t="str">
            <v>KS</v>
          </cell>
          <cell r="F7098">
            <v>1775</v>
          </cell>
        </row>
        <row r="7099">
          <cell r="A7099">
            <v>6283862</v>
          </cell>
          <cell r="B7099" t="str">
            <v>Díl T...GEK-SWAT6</v>
          </cell>
          <cell r="C7099">
            <v>1775</v>
          </cell>
          <cell r="D7099">
            <v>1</v>
          </cell>
          <cell r="E7099" t="str">
            <v>KS</v>
          </cell>
          <cell r="F7099">
            <v>1775</v>
          </cell>
        </row>
        <row r="7100">
          <cell r="A7100">
            <v>6283863</v>
          </cell>
          <cell r="B7100" t="str">
            <v>Díl T...GEK-SWAT6</v>
          </cell>
          <cell r="C7100">
            <v>1476</v>
          </cell>
          <cell r="D7100">
            <v>1</v>
          </cell>
          <cell r="E7100" t="str">
            <v>KS</v>
          </cell>
          <cell r="F7100">
            <v>1476</v>
          </cell>
        </row>
        <row r="7101">
          <cell r="A7101">
            <v>6283900</v>
          </cell>
          <cell r="B7101" t="str">
            <v>Přístrojový kanál...GEK-SWA80</v>
          </cell>
          <cell r="C7101">
            <v>972</v>
          </cell>
          <cell r="D7101">
            <v>1</v>
          </cell>
          <cell r="E7101" t="str">
            <v>M</v>
          </cell>
          <cell r="F7101">
            <v>972</v>
          </cell>
        </row>
        <row r="7102">
          <cell r="A7102">
            <v>6283901</v>
          </cell>
          <cell r="B7102" t="str">
            <v>Přístrojový kanál...GEK-SWA80</v>
          </cell>
          <cell r="C7102">
            <v>972</v>
          </cell>
          <cell r="D7102">
            <v>1</v>
          </cell>
          <cell r="E7102" t="str">
            <v>M</v>
          </cell>
          <cell r="F7102">
            <v>972</v>
          </cell>
        </row>
        <row r="7103">
          <cell r="A7103">
            <v>6283910</v>
          </cell>
          <cell r="B7103" t="str">
            <v>Vnější roh...GEK-SWAA8</v>
          </cell>
          <cell r="C7103">
            <v>2007</v>
          </cell>
          <cell r="D7103">
            <v>1</v>
          </cell>
          <cell r="E7103" t="str">
            <v>KS</v>
          </cell>
          <cell r="F7103">
            <v>2007</v>
          </cell>
        </row>
        <row r="7104">
          <cell r="A7104">
            <v>6283911</v>
          </cell>
          <cell r="B7104" t="str">
            <v>Vnější roh...GEK-SWAA8</v>
          </cell>
          <cell r="C7104">
            <v>2007</v>
          </cell>
          <cell r="D7104">
            <v>1</v>
          </cell>
          <cell r="E7104" t="str">
            <v>KS</v>
          </cell>
          <cell r="F7104">
            <v>2007</v>
          </cell>
        </row>
        <row r="7105">
          <cell r="A7105">
            <v>6283913</v>
          </cell>
          <cell r="B7105" t="str">
            <v>Vnější roh...GEK-SWAA8</v>
          </cell>
          <cell r="C7105">
            <v>1683</v>
          </cell>
          <cell r="D7105">
            <v>1</v>
          </cell>
          <cell r="E7105" t="str">
            <v>KS</v>
          </cell>
          <cell r="F7105">
            <v>1683</v>
          </cell>
        </row>
        <row r="7106">
          <cell r="A7106">
            <v>6283920</v>
          </cell>
          <cell r="B7106" t="str">
            <v>Plochý roh...GEK-SWAFS</v>
          </cell>
          <cell r="C7106">
            <v>2290</v>
          </cell>
          <cell r="D7106">
            <v>1</v>
          </cell>
          <cell r="E7106" t="str">
            <v>KS</v>
          </cell>
          <cell r="F7106">
            <v>2290</v>
          </cell>
        </row>
        <row r="7107">
          <cell r="A7107">
            <v>6283921</v>
          </cell>
          <cell r="B7107" t="str">
            <v>Plochý roh...GEK-SWAFS</v>
          </cell>
          <cell r="C7107">
            <v>2290</v>
          </cell>
          <cell r="D7107">
            <v>1</v>
          </cell>
          <cell r="E7107" t="str">
            <v>KS</v>
          </cell>
          <cell r="F7107">
            <v>2290</v>
          </cell>
        </row>
        <row r="7108">
          <cell r="A7108">
            <v>6283930</v>
          </cell>
          <cell r="B7108" t="str">
            <v>Plochý roh...GEK-SWAFF</v>
          </cell>
          <cell r="C7108">
            <v>2290</v>
          </cell>
          <cell r="D7108">
            <v>1</v>
          </cell>
          <cell r="E7108" t="str">
            <v>KS</v>
          </cell>
          <cell r="F7108">
            <v>2290</v>
          </cell>
        </row>
        <row r="7109">
          <cell r="A7109">
            <v>6283931</v>
          </cell>
          <cell r="B7109" t="str">
            <v>Plochý roh...GEK-SWAFF</v>
          </cell>
          <cell r="C7109">
            <v>2290</v>
          </cell>
          <cell r="D7109">
            <v>1</v>
          </cell>
          <cell r="E7109" t="str">
            <v>KS</v>
          </cell>
          <cell r="F7109">
            <v>2290</v>
          </cell>
        </row>
        <row r="7110">
          <cell r="A7110">
            <v>6283950</v>
          </cell>
          <cell r="B7110" t="str">
            <v>Vnitřní roh...GEK-SWAIV</v>
          </cell>
          <cell r="C7110">
            <v>1219</v>
          </cell>
          <cell r="D7110">
            <v>1</v>
          </cell>
          <cell r="E7110" t="str">
            <v>KS</v>
          </cell>
          <cell r="F7110">
            <v>1219</v>
          </cell>
        </row>
        <row r="7111">
          <cell r="A7111">
            <v>6283951</v>
          </cell>
          <cell r="B7111" t="str">
            <v>Vnitřní roh...GEK-SWAIV</v>
          </cell>
          <cell r="C7111">
            <v>1219</v>
          </cell>
          <cell r="D7111">
            <v>1</v>
          </cell>
          <cell r="E7111" t="str">
            <v>KS</v>
          </cell>
          <cell r="F7111">
            <v>1219</v>
          </cell>
        </row>
        <row r="7112">
          <cell r="A7112">
            <v>6283960</v>
          </cell>
          <cell r="B7112" t="str">
            <v>Díl T...GEK-SWAT8</v>
          </cell>
          <cell r="C7112">
            <v>1872</v>
          </cell>
          <cell r="D7112">
            <v>1</v>
          </cell>
          <cell r="E7112" t="str">
            <v>KS</v>
          </cell>
          <cell r="F7112">
            <v>1872</v>
          </cell>
        </row>
        <row r="7113">
          <cell r="A7113">
            <v>6283961</v>
          </cell>
          <cell r="B7113" t="str">
            <v>Díl T...GEK-SWAT8</v>
          </cell>
          <cell r="C7113">
            <v>1872</v>
          </cell>
          <cell r="D7113">
            <v>1</v>
          </cell>
          <cell r="E7113" t="str">
            <v>KS</v>
          </cell>
          <cell r="F7113">
            <v>1872</v>
          </cell>
        </row>
        <row r="7114">
          <cell r="A7114">
            <v>6284000</v>
          </cell>
          <cell r="B7114" t="str">
            <v>Přístrojový kanál...GEK-SWA10</v>
          </cell>
          <cell r="C7114">
            <v>1115</v>
          </cell>
          <cell r="D7114">
            <v>1</v>
          </cell>
          <cell r="E7114" t="str">
            <v>M</v>
          </cell>
          <cell r="F7114">
            <v>1115</v>
          </cell>
        </row>
        <row r="7115">
          <cell r="A7115">
            <v>6284001</v>
          </cell>
          <cell r="B7115" t="str">
            <v>Přístrojový kanál...GEK-SWA10</v>
          </cell>
          <cell r="C7115">
            <v>1115</v>
          </cell>
          <cell r="D7115">
            <v>1</v>
          </cell>
          <cell r="E7115" t="str">
            <v>M</v>
          </cell>
          <cell r="F7115">
            <v>1115</v>
          </cell>
        </row>
        <row r="7116">
          <cell r="A7116">
            <v>6284002</v>
          </cell>
          <cell r="B7116" t="str">
            <v>Přístrojový kanál...GEK-SWA10</v>
          </cell>
          <cell r="C7116">
            <v>1115</v>
          </cell>
          <cell r="D7116">
            <v>1</v>
          </cell>
          <cell r="E7116" t="str">
            <v>M</v>
          </cell>
          <cell r="F7116">
            <v>1115</v>
          </cell>
        </row>
        <row r="7117">
          <cell r="A7117">
            <v>6284003</v>
          </cell>
          <cell r="B7117" t="str">
            <v>Přístrojový kanál...GEK-SWA10</v>
          </cell>
          <cell r="C7117">
            <v>1040</v>
          </cell>
          <cell r="D7117">
            <v>1</v>
          </cell>
          <cell r="E7117" t="str">
            <v>M</v>
          </cell>
          <cell r="F7117">
            <v>1040</v>
          </cell>
        </row>
        <row r="7118">
          <cell r="A7118">
            <v>6284010</v>
          </cell>
          <cell r="B7118" t="str">
            <v>Vnější roh...GEK-SWAA1</v>
          </cell>
          <cell r="C7118">
            <v>2308</v>
          </cell>
          <cell r="D7118">
            <v>1</v>
          </cell>
          <cell r="E7118" t="str">
            <v>KS</v>
          </cell>
          <cell r="F7118">
            <v>2308</v>
          </cell>
        </row>
        <row r="7119">
          <cell r="A7119">
            <v>6284011</v>
          </cell>
          <cell r="B7119" t="str">
            <v>Vnější roh...GEK-SWAA1</v>
          </cell>
          <cell r="C7119">
            <v>2308</v>
          </cell>
          <cell r="D7119">
            <v>1</v>
          </cell>
          <cell r="E7119" t="str">
            <v>KS</v>
          </cell>
          <cell r="F7119">
            <v>2308</v>
          </cell>
        </row>
        <row r="7120">
          <cell r="A7120">
            <v>6284013</v>
          </cell>
          <cell r="B7120" t="str">
            <v>Vnější roh...GEK-SWAA1</v>
          </cell>
          <cell r="C7120">
            <v>1932</v>
          </cell>
          <cell r="D7120">
            <v>1</v>
          </cell>
          <cell r="E7120" t="str">
            <v>KS</v>
          </cell>
          <cell r="F7120">
            <v>1932</v>
          </cell>
        </row>
        <row r="7121">
          <cell r="A7121">
            <v>6284020</v>
          </cell>
          <cell r="B7121" t="str">
            <v>Plochý roh...GEK-SWAFS</v>
          </cell>
          <cell r="C7121">
            <v>2632</v>
          </cell>
          <cell r="D7121">
            <v>1</v>
          </cell>
          <cell r="E7121" t="str">
            <v>KS</v>
          </cell>
          <cell r="F7121">
            <v>2632</v>
          </cell>
        </row>
        <row r="7122">
          <cell r="A7122">
            <v>6284021</v>
          </cell>
          <cell r="B7122" t="str">
            <v>Plochý roh...GEK-SWAFS</v>
          </cell>
          <cell r="C7122">
            <v>2632</v>
          </cell>
          <cell r="D7122">
            <v>1</v>
          </cell>
          <cell r="E7122" t="str">
            <v>KS</v>
          </cell>
          <cell r="F7122">
            <v>2632</v>
          </cell>
        </row>
        <row r="7123">
          <cell r="A7123">
            <v>6284022</v>
          </cell>
          <cell r="B7123" t="str">
            <v>Plochý roh...GEK-SWAFS</v>
          </cell>
          <cell r="C7123">
            <v>2632</v>
          </cell>
          <cell r="D7123">
            <v>1</v>
          </cell>
          <cell r="E7123" t="str">
            <v>KS</v>
          </cell>
          <cell r="F7123">
            <v>2632</v>
          </cell>
        </row>
        <row r="7124">
          <cell r="A7124">
            <v>6284023</v>
          </cell>
          <cell r="B7124" t="str">
            <v>Plochý roh...GEK-SWAFS</v>
          </cell>
          <cell r="C7124">
            <v>2290</v>
          </cell>
          <cell r="D7124">
            <v>1</v>
          </cell>
          <cell r="E7124" t="str">
            <v>KS</v>
          </cell>
          <cell r="F7124">
            <v>2290</v>
          </cell>
        </row>
        <row r="7125">
          <cell r="A7125">
            <v>6284030</v>
          </cell>
          <cell r="B7125" t="str">
            <v>Plochý roh...GEK-SWAFF</v>
          </cell>
          <cell r="C7125">
            <v>2632</v>
          </cell>
          <cell r="D7125">
            <v>1</v>
          </cell>
          <cell r="E7125" t="str">
            <v>KS</v>
          </cell>
          <cell r="F7125">
            <v>2632</v>
          </cell>
        </row>
        <row r="7126">
          <cell r="A7126">
            <v>6284031</v>
          </cell>
          <cell r="B7126" t="str">
            <v>Plochý roh...GEK-SWAFF</v>
          </cell>
          <cell r="C7126">
            <v>2632</v>
          </cell>
          <cell r="D7126">
            <v>1</v>
          </cell>
          <cell r="E7126" t="str">
            <v>KS</v>
          </cell>
          <cell r="F7126">
            <v>2632</v>
          </cell>
        </row>
        <row r="7127">
          <cell r="A7127">
            <v>6284033</v>
          </cell>
          <cell r="B7127" t="str">
            <v>Plochý roh...GEK-SWAFF</v>
          </cell>
          <cell r="C7127">
            <v>2290</v>
          </cell>
          <cell r="D7127">
            <v>1</v>
          </cell>
          <cell r="E7127" t="str">
            <v>KS</v>
          </cell>
          <cell r="F7127">
            <v>2290</v>
          </cell>
        </row>
        <row r="7128">
          <cell r="A7128">
            <v>6284050</v>
          </cell>
          <cell r="B7128" t="str">
            <v>Vnitřní roh...GEK-SWAIV</v>
          </cell>
          <cell r="C7128">
            <v>1276</v>
          </cell>
          <cell r="D7128">
            <v>1</v>
          </cell>
          <cell r="E7128" t="str">
            <v>KS</v>
          </cell>
          <cell r="F7128">
            <v>1276</v>
          </cell>
        </row>
        <row r="7129">
          <cell r="A7129">
            <v>6284051</v>
          </cell>
          <cell r="B7129" t="str">
            <v>Vnitřní roh...GEK-SWAIV</v>
          </cell>
          <cell r="C7129">
            <v>1276</v>
          </cell>
          <cell r="D7129">
            <v>1</v>
          </cell>
          <cell r="E7129" t="str">
            <v>KS</v>
          </cell>
          <cell r="F7129">
            <v>1276</v>
          </cell>
        </row>
        <row r="7130">
          <cell r="A7130">
            <v>6284053</v>
          </cell>
          <cell r="B7130" t="str">
            <v>Vnitřní roh...GEK-SWAIV</v>
          </cell>
          <cell r="C7130">
            <v>1068</v>
          </cell>
          <cell r="D7130">
            <v>1</v>
          </cell>
          <cell r="E7130" t="str">
            <v>KS</v>
          </cell>
          <cell r="F7130">
            <v>1068</v>
          </cell>
        </row>
        <row r="7131">
          <cell r="A7131">
            <v>6284060</v>
          </cell>
          <cell r="B7131" t="str">
            <v>Díl T...GEK-SWAT1</v>
          </cell>
          <cell r="C7131">
            <v>2152</v>
          </cell>
          <cell r="D7131">
            <v>1</v>
          </cell>
          <cell r="E7131" t="str">
            <v>KS</v>
          </cell>
          <cell r="F7131">
            <v>2152</v>
          </cell>
        </row>
        <row r="7132">
          <cell r="A7132">
            <v>6284061</v>
          </cell>
          <cell r="B7132" t="str">
            <v>Díl T...GEK-SWAT1</v>
          </cell>
          <cell r="C7132">
            <v>2152</v>
          </cell>
          <cell r="D7132">
            <v>1</v>
          </cell>
          <cell r="E7132" t="str">
            <v>KS</v>
          </cell>
          <cell r="F7132">
            <v>2152</v>
          </cell>
        </row>
        <row r="7133">
          <cell r="A7133">
            <v>6284062</v>
          </cell>
          <cell r="B7133" t="str">
            <v>Díl T...GEK-SWAT1</v>
          </cell>
          <cell r="C7133">
            <v>2152</v>
          </cell>
          <cell r="D7133">
            <v>1</v>
          </cell>
          <cell r="E7133" t="str">
            <v>KS</v>
          </cell>
          <cell r="F7133">
            <v>2152</v>
          </cell>
        </row>
        <row r="7134">
          <cell r="A7134">
            <v>6284063</v>
          </cell>
          <cell r="B7134" t="str">
            <v>Díl T...GEK-SWAT1</v>
          </cell>
          <cell r="C7134">
            <v>1824</v>
          </cell>
          <cell r="D7134">
            <v>1</v>
          </cell>
          <cell r="E7134" t="str">
            <v>KS</v>
          </cell>
          <cell r="F7134">
            <v>1824</v>
          </cell>
        </row>
        <row r="7135">
          <cell r="A7135">
            <v>6284473</v>
          </cell>
          <cell r="B7135" t="str">
            <v>Koncový díl...GEK-AE701</v>
          </cell>
          <cell r="C7135">
            <v>1023</v>
          </cell>
          <cell r="D7135">
            <v>1</v>
          </cell>
          <cell r="E7135" t="str">
            <v>KS</v>
          </cell>
          <cell r="F7135">
            <v>1023</v>
          </cell>
        </row>
        <row r="7136">
          <cell r="A7136">
            <v>6284673</v>
          </cell>
          <cell r="B7136" t="str">
            <v>Koncový díl...GEK-AAE70</v>
          </cell>
          <cell r="C7136">
            <v>1284</v>
          </cell>
          <cell r="D7136">
            <v>1</v>
          </cell>
          <cell r="E7136" t="str">
            <v>KS</v>
          </cell>
          <cell r="F7136">
            <v>1284</v>
          </cell>
        </row>
        <row r="7137">
          <cell r="A7137">
            <v>6286000</v>
          </cell>
          <cell r="B7137" t="str">
            <v>Instalační sloup...ISS120/24</v>
          </cell>
          <cell r="C7137">
            <v>11217</v>
          </cell>
          <cell r="D7137">
            <v>1</v>
          </cell>
          <cell r="E7137" t="str">
            <v>KS</v>
          </cell>
          <cell r="F7137">
            <v>11217</v>
          </cell>
        </row>
        <row r="7138">
          <cell r="A7138">
            <v>6286003</v>
          </cell>
          <cell r="B7138" t="str">
            <v>Instalační sloup...ISS120/24</v>
          </cell>
          <cell r="C7138">
            <v>11217</v>
          </cell>
          <cell r="D7138">
            <v>1</v>
          </cell>
          <cell r="E7138" t="str">
            <v>KS</v>
          </cell>
          <cell r="F7138">
            <v>11217</v>
          </cell>
        </row>
        <row r="7139">
          <cell r="A7139">
            <v>6286020</v>
          </cell>
          <cell r="B7139" t="str">
            <v>Instalační sloup...ISS120/25</v>
          </cell>
          <cell r="C7139">
            <v>11217</v>
          </cell>
          <cell r="D7139">
            <v>1</v>
          </cell>
          <cell r="E7139" t="str">
            <v>KS</v>
          </cell>
          <cell r="F7139">
            <v>11217</v>
          </cell>
        </row>
        <row r="7140">
          <cell r="A7140">
            <v>6286023</v>
          </cell>
          <cell r="B7140" t="str">
            <v>Instalační sloup...ISS120/25</v>
          </cell>
          <cell r="C7140">
            <v>11217</v>
          </cell>
          <cell r="D7140">
            <v>1</v>
          </cell>
          <cell r="E7140" t="str">
            <v>KS</v>
          </cell>
          <cell r="F7140">
            <v>11217</v>
          </cell>
        </row>
        <row r="7141">
          <cell r="A7141">
            <v>6286030</v>
          </cell>
          <cell r="B7141" t="str">
            <v>Instalační sloup...ISS120/26</v>
          </cell>
          <cell r="C7141">
            <v>11217</v>
          </cell>
          <cell r="D7141">
            <v>1</v>
          </cell>
          <cell r="E7141" t="str">
            <v>KS</v>
          </cell>
          <cell r="F7141">
            <v>11217</v>
          </cell>
        </row>
        <row r="7142">
          <cell r="A7142">
            <v>6286033</v>
          </cell>
          <cell r="B7142" t="str">
            <v>Instalační sloup...ISS120/26</v>
          </cell>
          <cell r="C7142">
            <v>11217</v>
          </cell>
          <cell r="D7142">
            <v>1</v>
          </cell>
          <cell r="E7142" t="str">
            <v>KS</v>
          </cell>
          <cell r="F7142">
            <v>11217</v>
          </cell>
        </row>
        <row r="7143">
          <cell r="A7143">
            <v>6286040</v>
          </cell>
          <cell r="B7143" t="str">
            <v>Instalační sloup...ISS120/26</v>
          </cell>
          <cell r="C7143">
            <v>11217</v>
          </cell>
          <cell r="D7143">
            <v>1</v>
          </cell>
          <cell r="E7143" t="str">
            <v>KS</v>
          </cell>
          <cell r="F7143">
            <v>11217</v>
          </cell>
        </row>
        <row r="7144">
          <cell r="A7144">
            <v>6286043</v>
          </cell>
          <cell r="B7144" t="str">
            <v>Instalační sloup...ISS120/26</v>
          </cell>
          <cell r="C7144">
            <v>11217</v>
          </cell>
          <cell r="D7144">
            <v>1</v>
          </cell>
          <cell r="E7144" t="str">
            <v>KS</v>
          </cell>
          <cell r="F7144">
            <v>11217</v>
          </cell>
        </row>
        <row r="7145">
          <cell r="A7145">
            <v>6286050</v>
          </cell>
          <cell r="B7145" t="str">
            <v>Instalační sloup...ISS120/27</v>
          </cell>
          <cell r="C7145">
            <v>11217</v>
          </cell>
          <cell r="D7145">
            <v>1</v>
          </cell>
          <cell r="E7145" t="str">
            <v>KS</v>
          </cell>
          <cell r="F7145">
            <v>11217</v>
          </cell>
        </row>
        <row r="7146">
          <cell r="A7146">
            <v>6286053</v>
          </cell>
          <cell r="B7146" t="str">
            <v>Instalační sloup...ISS120/27</v>
          </cell>
          <cell r="C7146">
            <v>11217</v>
          </cell>
          <cell r="D7146">
            <v>1</v>
          </cell>
          <cell r="E7146" t="str">
            <v>KS</v>
          </cell>
          <cell r="F7146">
            <v>11217</v>
          </cell>
        </row>
        <row r="7147">
          <cell r="A7147">
            <v>6286060</v>
          </cell>
          <cell r="B7147" t="str">
            <v>Instalační sloup...ISS120/27</v>
          </cell>
          <cell r="C7147">
            <v>11863</v>
          </cell>
          <cell r="D7147">
            <v>1</v>
          </cell>
          <cell r="E7147" t="str">
            <v>KS</v>
          </cell>
          <cell r="F7147">
            <v>11863</v>
          </cell>
        </row>
        <row r="7148">
          <cell r="A7148">
            <v>6286063</v>
          </cell>
          <cell r="B7148" t="str">
            <v>Instalační sloup...ISS120/27</v>
          </cell>
          <cell r="C7148">
            <v>11863</v>
          </cell>
          <cell r="D7148">
            <v>1</v>
          </cell>
          <cell r="E7148" t="str">
            <v>KS</v>
          </cell>
          <cell r="F7148">
            <v>11863</v>
          </cell>
        </row>
        <row r="7149">
          <cell r="A7149">
            <v>6286080</v>
          </cell>
          <cell r="B7149" t="str">
            <v>Instalační sloup...ISS120/28</v>
          </cell>
          <cell r="C7149">
            <v>11863</v>
          </cell>
          <cell r="D7149">
            <v>1</v>
          </cell>
          <cell r="E7149" t="str">
            <v>KS</v>
          </cell>
          <cell r="F7149">
            <v>11863</v>
          </cell>
        </row>
        <row r="7150">
          <cell r="A7150">
            <v>6286083</v>
          </cell>
          <cell r="B7150" t="str">
            <v>Instalační sloup...ISS120/28</v>
          </cell>
          <cell r="C7150">
            <v>11863</v>
          </cell>
          <cell r="D7150">
            <v>1</v>
          </cell>
          <cell r="E7150" t="str">
            <v>KS</v>
          </cell>
          <cell r="F7150">
            <v>11863</v>
          </cell>
        </row>
        <row r="7151">
          <cell r="A7151">
            <v>6286100</v>
          </cell>
          <cell r="B7151" t="str">
            <v>Instalační sloup...ISS120/29</v>
          </cell>
          <cell r="C7151">
            <v>11863</v>
          </cell>
          <cell r="D7151">
            <v>1</v>
          </cell>
          <cell r="E7151" t="str">
            <v>KS</v>
          </cell>
          <cell r="F7151">
            <v>11863</v>
          </cell>
        </row>
        <row r="7152">
          <cell r="A7152">
            <v>6286103</v>
          </cell>
          <cell r="B7152" t="str">
            <v>Instalační sloup...ISS120/29</v>
          </cell>
          <cell r="C7152">
            <v>11863</v>
          </cell>
          <cell r="D7152">
            <v>1</v>
          </cell>
          <cell r="E7152" t="str">
            <v>KS</v>
          </cell>
          <cell r="F7152">
            <v>11863</v>
          </cell>
        </row>
        <row r="7153">
          <cell r="A7153">
            <v>6286110</v>
          </cell>
          <cell r="B7153" t="str">
            <v>Instalační sloup...ISS120/30</v>
          </cell>
          <cell r="C7153">
            <v>11863</v>
          </cell>
          <cell r="D7153">
            <v>1</v>
          </cell>
          <cell r="E7153" t="str">
            <v>KS</v>
          </cell>
          <cell r="F7153">
            <v>11863</v>
          </cell>
        </row>
        <row r="7154">
          <cell r="A7154">
            <v>6286113</v>
          </cell>
          <cell r="B7154" t="str">
            <v>Instalační sloup...ISS120/30</v>
          </cell>
          <cell r="C7154">
            <v>11863</v>
          </cell>
          <cell r="D7154">
            <v>1</v>
          </cell>
          <cell r="E7154" t="str">
            <v>KS</v>
          </cell>
          <cell r="F7154">
            <v>11863</v>
          </cell>
        </row>
        <row r="7155">
          <cell r="A7155">
            <v>6286120</v>
          </cell>
          <cell r="B7155" t="str">
            <v>Instalační sloup...ISS120/30</v>
          </cell>
          <cell r="C7155">
            <v>11863</v>
          </cell>
          <cell r="D7155">
            <v>1</v>
          </cell>
          <cell r="E7155" t="str">
            <v>KS</v>
          </cell>
          <cell r="F7155">
            <v>11863</v>
          </cell>
        </row>
        <row r="7156">
          <cell r="A7156">
            <v>6286123</v>
          </cell>
          <cell r="B7156" t="str">
            <v>Instalační sloup...ISS120/30</v>
          </cell>
          <cell r="C7156">
            <v>11863</v>
          </cell>
          <cell r="D7156">
            <v>1</v>
          </cell>
          <cell r="E7156" t="str">
            <v>KS</v>
          </cell>
          <cell r="F7156">
            <v>11863</v>
          </cell>
        </row>
        <row r="7157">
          <cell r="A7157">
            <v>6286130</v>
          </cell>
          <cell r="B7157" t="str">
            <v>Instalační sloup...ISS120/31</v>
          </cell>
          <cell r="C7157">
            <v>11863</v>
          </cell>
          <cell r="D7157">
            <v>1</v>
          </cell>
          <cell r="E7157" t="str">
            <v>KS</v>
          </cell>
          <cell r="F7157">
            <v>11863</v>
          </cell>
        </row>
        <row r="7158">
          <cell r="A7158">
            <v>6286133</v>
          </cell>
          <cell r="B7158" t="str">
            <v>Instalační sloup...ISS120/31</v>
          </cell>
          <cell r="C7158">
            <v>11863</v>
          </cell>
          <cell r="D7158">
            <v>1</v>
          </cell>
          <cell r="E7158" t="str">
            <v>KS</v>
          </cell>
          <cell r="F7158">
            <v>11863</v>
          </cell>
        </row>
        <row r="7159">
          <cell r="A7159">
            <v>6286140</v>
          </cell>
          <cell r="B7159" t="str">
            <v>Instalační sloup...ISS120/31</v>
          </cell>
          <cell r="C7159">
            <v>11863</v>
          </cell>
          <cell r="D7159">
            <v>1</v>
          </cell>
          <cell r="E7159" t="str">
            <v>KS</v>
          </cell>
          <cell r="F7159">
            <v>11863</v>
          </cell>
        </row>
        <row r="7160">
          <cell r="A7160">
            <v>6286143</v>
          </cell>
          <cell r="B7160" t="str">
            <v>Instalační sloup...ISS120/31</v>
          </cell>
          <cell r="C7160">
            <v>11863</v>
          </cell>
          <cell r="D7160">
            <v>1</v>
          </cell>
          <cell r="E7160" t="str">
            <v>KS</v>
          </cell>
          <cell r="F7160">
            <v>11863</v>
          </cell>
        </row>
        <row r="7161">
          <cell r="A7161">
            <v>6286160</v>
          </cell>
          <cell r="B7161" t="str">
            <v>Instalační sloup...ISS120/32</v>
          </cell>
          <cell r="C7161">
            <v>13051</v>
          </cell>
          <cell r="D7161">
            <v>1</v>
          </cell>
          <cell r="E7161" t="str">
            <v>KS</v>
          </cell>
          <cell r="F7161">
            <v>13051</v>
          </cell>
        </row>
        <row r="7162">
          <cell r="A7162">
            <v>6286163</v>
          </cell>
          <cell r="B7162" t="str">
            <v>Instalační sloup...ISS120/32</v>
          </cell>
          <cell r="C7162">
            <v>13051</v>
          </cell>
          <cell r="D7162">
            <v>1</v>
          </cell>
          <cell r="E7162" t="str">
            <v>KS</v>
          </cell>
          <cell r="F7162">
            <v>13051</v>
          </cell>
        </row>
        <row r="7163">
          <cell r="A7163">
            <v>6286170</v>
          </cell>
          <cell r="B7163" t="str">
            <v>Instalační sloup...ISS120/33</v>
          </cell>
          <cell r="C7163">
            <v>13051</v>
          </cell>
          <cell r="D7163">
            <v>1</v>
          </cell>
          <cell r="E7163" t="str">
            <v>KS</v>
          </cell>
          <cell r="F7163">
            <v>13051</v>
          </cell>
        </row>
        <row r="7164">
          <cell r="A7164">
            <v>6286173</v>
          </cell>
          <cell r="B7164" t="str">
            <v>Instalační sloup...ISS120/33</v>
          </cell>
          <cell r="C7164">
            <v>13051</v>
          </cell>
          <cell r="D7164">
            <v>1</v>
          </cell>
          <cell r="E7164" t="str">
            <v>KS</v>
          </cell>
          <cell r="F7164">
            <v>13051</v>
          </cell>
        </row>
        <row r="7165">
          <cell r="A7165">
            <v>6286180</v>
          </cell>
          <cell r="B7165" t="str">
            <v>Instalační sloup...ISS120/33</v>
          </cell>
          <cell r="C7165">
            <v>13568</v>
          </cell>
          <cell r="D7165">
            <v>1</v>
          </cell>
          <cell r="E7165" t="str">
            <v>KS</v>
          </cell>
          <cell r="F7165">
            <v>13568</v>
          </cell>
        </row>
        <row r="7166">
          <cell r="A7166">
            <v>6286183</v>
          </cell>
          <cell r="B7166" t="str">
            <v>Instalační sloup...ISS120/33</v>
          </cell>
          <cell r="C7166">
            <v>13568</v>
          </cell>
          <cell r="D7166">
            <v>1</v>
          </cell>
          <cell r="E7166" t="str">
            <v>KS</v>
          </cell>
          <cell r="F7166">
            <v>13568</v>
          </cell>
        </row>
        <row r="7167">
          <cell r="A7167">
            <v>6286190</v>
          </cell>
          <cell r="B7167" t="str">
            <v>Instalační sloup...ISS120/34</v>
          </cell>
          <cell r="C7167">
            <v>13568</v>
          </cell>
          <cell r="D7167">
            <v>1</v>
          </cell>
          <cell r="E7167" t="str">
            <v>KS</v>
          </cell>
          <cell r="F7167">
            <v>13568</v>
          </cell>
        </row>
        <row r="7168">
          <cell r="A7168">
            <v>6286193</v>
          </cell>
          <cell r="B7168" t="str">
            <v>Instalační sloup...ISS120/34</v>
          </cell>
          <cell r="C7168">
            <v>13568</v>
          </cell>
          <cell r="D7168">
            <v>1</v>
          </cell>
          <cell r="E7168" t="str">
            <v>KS</v>
          </cell>
          <cell r="F7168">
            <v>13568</v>
          </cell>
        </row>
        <row r="7169">
          <cell r="A7169">
            <v>6286200</v>
          </cell>
          <cell r="B7169" t="str">
            <v>Instalační sloup...ISS120/34</v>
          </cell>
          <cell r="C7169">
            <v>13568</v>
          </cell>
          <cell r="D7169">
            <v>1</v>
          </cell>
          <cell r="E7169" t="str">
            <v>KS</v>
          </cell>
          <cell r="F7169">
            <v>13568</v>
          </cell>
        </row>
        <row r="7170">
          <cell r="A7170">
            <v>6286203</v>
          </cell>
          <cell r="B7170" t="str">
            <v>Instalační sloup...ISS120/34</v>
          </cell>
          <cell r="C7170">
            <v>13568</v>
          </cell>
          <cell r="D7170">
            <v>1</v>
          </cell>
          <cell r="E7170" t="str">
            <v>KS</v>
          </cell>
          <cell r="F7170">
            <v>13568</v>
          </cell>
        </row>
        <row r="7171">
          <cell r="A7171">
            <v>6286220</v>
          </cell>
          <cell r="B7171" t="str">
            <v>Instalační sloup...ISS120/35</v>
          </cell>
          <cell r="C7171">
            <v>13568</v>
          </cell>
          <cell r="D7171">
            <v>1</v>
          </cell>
          <cell r="E7171" t="str">
            <v>KS</v>
          </cell>
          <cell r="F7171">
            <v>13568</v>
          </cell>
        </row>
        <row r="7172">
          <cell r="A7172">
            <v>6286223</v>
          </cell>
          <cell r="B7172" t="str">
            <v>Instalační sloup...ISS120/35</v>
          </cell>
          <cell r="C7172">
            <v>13568</v>
          </cell>
          <cell r="D7172">
            <v>1</v>
          </cell>
          <cell r="E7172" t="str">
            <v>KS</v>
          </cell>
          <cell r="F7172">
            <v>13568</v>
          </cell>
        </row>
        <row r="7173">
          <cell r="A7173">
            <v>6286250</v>
          </cell>
          <cell r="B7173" t="str">
            <v>Instalační sloup...ISS120/37</v>
          </cell>
          <cell r="C7173">
            <v>14925</v>
          </cell>
          <cell r="D7173">
            <v>1</v>
          </cell>
          <cell r="E7173" t="str">
            <v>KS</v>
          </cell>
          <cell r="F7173">
            <v>14925</v>
          </cell>
        </row>
        <row r="7174">
          <cell r="A7174">
            <v>6286253</v>
          </cell>
          <cell r="B7174" t="str">
            <v>Instalační sloup...ISS120/37</v>
          </cell>
          <cell r="C7174">
            <v>14925</v>
          </cell>
          <cell r="D7174">
            <v>1</v>
          </cell>
          <cell r="E7174" t="str">
            <v>KS</v>
          </cell>
          <cell r="F7174">
            <v>14925</v>
          </cell>
        </row>
        <row r="7175">
          <cell r="A7175">
            <v>6286260</v>
          </cell>
          <cell r="B7175" t="str">
            <v>Instalační sloup...ISS120/37</v>
          </cell>
          <cell r="C7175">
            <v>14925</v>
          </cell>
          <cell r="D7175">
            <v>1</v>
          </cell>
          <cell r="E7175" t="str">
            <v>KS</v>
          </cell>
          <cell r="F7175">
            <v>14925</v>
          </cell>
        </row>
        <row r="7176">
          <cell r="A7176">
            <v>6286270</v>
          </cell>
          <cell r="B7176" t="str">
            <v>Instalační sloup...ISS120/38</v>
          </cell>
          <cell r="C7176">
            <v>14925</v>
          </cell>
          <cell r="D7176">
            <v>1</v>
          </cell>
          <cell r="E7176" t="str">
            <v>KS</v>
          </cell>
          <cell r="F7176">
            <v>14925</v>
          </cell>
        </row>
        <row r="7177">
          <cell r="A7177">
            <v>6286273</v>
          </cell>
          <cell r="B7177" t="str">
            <v>Instalační sloup...ISS120/38</v>
          </cell>
          <cell r="C7177">
            <v>14925</v>
          </cell>
          <cell r="D7177">
            <v>1</v>
          </cell>
          <cell r="E7177" t="str">
            <v>KS</v>
          </cell>
          <cell r="F7177">
            <v>14925</v>
          </cell>
        </row>
        <row r="7178">
          <cell r="A7178">
            <v>6286290</v>
          </cell>
          <cell r="B7178" t="str">
            <v>Instalační sloup...ISS120/39</v>
          </cell>
          <cell r="C7178">
            <v>14925</v>
          </cell>
          <cell r="D7178">
            <v>1</v>
          </cell>
          <cell r="E7178" t="str">
            <v>KS</v>
          </cell>
          <cell r="F7178">
            <v>14925</v>
          </cell>
        </row>
        <row r="7179">
          <cell r="A7179">
            <v>6286293</v>
          </cell>
          <cell r="B7179" t="str">
            <v>Instalační sloup...ISS120/39</v>
          </cell>
          <cell r="C7179">
            <v>14925</v>
          </cell>
          <cell r="D7179">
            <v>1</v>
          </cell>
          <cell r="E7179" t="str">
            <v>KS</v>
          </cell>
          <cell r="F7179">
            <v>14925</v>
          </cell>
        </row>
        <row r="7180">
          <cell r="A7180">
            <v>6286300</v>
          </cell>
          <cell r="B7180" t="str">
            <v>Instalační sloup...ISS120/40</v>
          </cell>
          <cell r="C7180">
            <v>14857</v>
          </cell>
          <cell r="D7180">
            <v>1</v>
          </cell>
          <cell r="E7180" t="str">
            <v>KS</v>
          </cell>
          <cell r="F7180">
            <v>14857</v>
          </cell>
        </row>
        <row r="7181">
          <cell r="A7181">
            <v>6286373</v>
          </cell>
          <cell r="B7181" t="str">
            <v>Instalační sloup...ISS120/46</v>
          </cell>
          <cell r="C7181">
            <v>15534</v>
          </cell>
          <cell r="D7181">
            <v>1</v>
          </cell>
          <cell r="E7181" t="str">
            <v>KS</v>
          </cell>
          <cell r="F7181">
            <v>15534</v>
          </cell>
        </row>
        <row r="7182">
          <cell r="A7182">
            <v>6286500</v>
          </cell>
          <cell r="B7182" t="str">
            <v>Instalační půlsloup...ISSHS2D12</v>
          </cell>
          <cell r="C7182">
            <v>10591</v>
          </cell>
          <cell r="D7182">
            <v>1</v>
          </cell>
          <cell r="E7182" t="str">
            <v>KS</v>
          </cell>
          <cell r="F7182">
            <v>10591</v>
          </cell>
        </row>
        <row r="7183">
          <cell r="A7183">
            <v>6286502</v>
          </cell>
          <cell r="B7183" t="str">
            <v>Instalační půlsloup...ISSHS2D12</v>
          </cell>
          <cell r="C7183">
            <v>10591</v>
          </cell>
          <cell r="D7183">
            <v>1</v>
          </cell>
          <cell r="E7183" t="str">
            <v>KS</v>
          </cell>
          <cell r="F7183">
            <v>10591</v>
          </cell>
        </row>
        <row r="7184">
          <cell r="A7184">
            <v>6286503</v>
          </cell>
          <cell r="B7184" t="str">
            <v>Instalační půlsloup...ISSHS2D12</v>
          </cell>
          <cell r="C7184">
            <v>10591</v>
          </cell>
          <cell r="D7184">
            <v>1</v>
          </cell>
          <cell r="E7184" t="str">
            <v>KS</v>
          </cell>
          <cell r="F7184">
            <v>10591</v>
          </cell>
        </row>
        <row r="7185">
          <cell r="A7185">
            <v>6286530</v>
          </cell>
          <cell r="B7185" t="str">
            <v>Přístrojový sloup...ISS70110S</v>
          </cell>
          <cell r="C7185">
            <v>6741</v>
          </cell>
          <cell r="D7185">
            <v>1</v>
          </cell>
          <cell r="E7185" t="str">
            <v>KS</v>
          </cell>
          <cell r="F7185">
            <v>6741</v>
          </cell>
        </row>
        <row r="7186">
          <cell r="A7186">
            <v>6286700</v>
          </cell>
          <cell r="B7186" t="str">
            <v>Instalační půlsloup...ISSHS4/61</v>
          </cell>
          <cell r="C7186">
            <v>9837</v>
          </cell>
          <cell r="D7186">
            <v>1</v>
          </cell>
          <cell r="E7186" t="str">
            <v>KS</v>
          </cell>
          <cell r="F7186">
            <v>9837</v>
          </cell>
        </row>
        <row r="7187">
          <cell r="A7187">
            <v>6286702</v>
          </cell>
          <cell r="B7187" t="str">
            <v>Instalační půlsloup...ISSHS4/61</v>
          </cell>
          <cell r="C7187">
            <v>9837</v>
          </cell>
          <cell r="D7187">
            <v>1</v>
          </cell>
          <cell r="E7187" t="str">
            <v>KS</v>
          </cell>
          <cell r="F7187">
            <v>9837</v>
          </cell>
        </row>
        <row r="7188">
          <cell r="A7188">
            <v>6286750</v>
          </cell>
          <cell r="B7188" t="str">
            <v>Zaslepovací profil...ISS/BP3SW</v>
          </cell>
          <cell r="C7188">
            <v>296</v>
          </cell>
          <cell r="D7188">
            <v>1</v>
          </cell>
          <cell r="E7188" t="str">
            <v>M</v>
          </cell>
          <cell r="F7188">
            <v>296</v>
          </cell>
        </row>
        <row r="7189">
          <cell r="A7189">
            <v>6286752</v>
          </cell>
          <cell r="B7189" t="str">
            <v>Zaslepovací profil...ISS/BP4SW</v>
          </cell>
          <cell r="C7189">
            <v>296</v>
          </cell>
          <cell r="D7189">
            <v>1</v>
          </cell>
          <cell r="E7189" t="str">
            <v>M</v>
          </cell>
          <cell r="F7189">
            <v>296</v>
          </cell>
        </row>
        <row r="7190">
          <cell r="A7190">
            <v>6286754</v>
          </cell>
          <cell r="B7190" t="str">
            <v>Zaslepovací profil...ISS/BP3GR</v>
          </cell>
          <cell r="C7190">
            <v>296</v>
          </cell>
          <cell r="D7190">
            <v>1</v>
          </cell>
          <cell r="E7190" t="str">
            <v>M</v>
          </cell>
          <cell r="F7190">
            <v>296</v>
          </cell>
        </row>
        <row r="7191">
          <cell r="A7191">
            <v>6286756</v>
          </cell>
          <cell r="B7191" t="str">
            <v>Zaslepovací profil...ISS/BP3RT</v>
          </cell>
          <cell r="C7191">
            <v>296</v>
          </cell>
          <cell r="D7191">
            <v>1</v>
          </cell>
          <cell r="E7191" t="str">
            <v>M</v>
          </cell>
          <cell r="F7191">
            <v>296</v>
          </cell>
        </row>
        <row r="7192">
          <cell r="A7192">
            <v>6286758</v>
          </cell>
          <cell r="B7192" t="str">
            <v>Zaslepovací profil...ISS/BP3GN</v>
          </cell>
          <cell r="C7192">
            <v>296</v>
          </cell>
          <cell r="D7192">
            <v>1</v>
          </cell>
          <cell r="E7192" t="str">
            <v>M</v>
          </cell>
          <cell r="F7192">
            <v>296</v>
          </cell>
        </row>
        <row r="7193">
          <cell r="A7193">
            <v>6286770</v>
          </cell>
          <cell r="B7193" t="str">
            <v>Stropní průchod...ISS120DDF</v>
          </cell>
          <cell r="C7193">
            <v>729</v>
          </cell>
          <cell r="D7193">
            <v>1</v>
          </cell>
          <cell r="E7193" t="str">
            <v>KS</v>
          </cell>
          <cell r="F7193">
            <v>729</v>
          </cell>
        </row>
        <row r="7194">
          <cell r="A7194">
            <v>6286772</v>
          </cell>
          <cell r="B7194" t="str">
            <v>Stropní průchod...ISS120DDF</v>
          </cell>
          <cell r="C7194">
            <v>729</v>
          </cell>
          <cell r="D7194">
            <v>1</v>
          </cell>
          <cell r="E7194" t="str">
            <v>KS</v>
          </cell>
          <cell r="F7194">
            <v>729</v>
          </cell>
        </row>
        <row r="7195">
          <cell r="A7195">
            <v>6286775</v>
          </cell>
          <cell r="B7195" t="str">
            <v>Stropní průchod...ISS120DDF</v>
          </cell>
          <cell r="C7195">
            <v>729</v>
          </cell>
          <cell r="D7195">
            <v>1</v>
          </cell>
          <cell r="E7195" t="str">
            <v>KS</v>
          </cell>
          <cell r="F7195">
            <v>729</v>
          </cell>
        </row>
        <row r="7196">
          <cell r="A7196">
            <v>6286800</v>
          </cell>
          <cell r="B7196" t="str">
            <v>Záslepka...ISS98B</v>
          </cell>
          <cell r="C7196">
            <v>197</v>
          </cell>
          <cell r="D7196">
            <v>1</v>
          </cell>
          <cell r="E7196" t="str">
            <v>KS</v>
          </cell>
          <cell r="F7196">
            <v>197</v>
          </cell>
        </row>
        <row r="7197">
          <cell r="A7197">
            <v>6286802</v>
          </cell>
          <cell r="B7197" t="str">
            <v>Svěrné upevnění...ISS98KF</v>
          </cell>
          <cell r="C7197">
            <v>948</v>
          </cell>
          <cell r="D7197">
            <v>1</v>
          </cell>
          <cell r="E7197" t="str">
            <v>KS</v>
          </cell>
          <cell r="F7197">
            <v>948</v>
          </cell>
        </row>
        <row r="7198">
          <cell r="A7198">
            <v>6286804</v>
          </cell>
          <cell r="B7198" t="str">
            <v>Svorková  jednotka...KEN</v>
          </cell>
          <cell r="C7198">
            <v>597</v>
          </cell>
          <cell r="D7198">
            <v>1</v>
          </cell>
          <cell r="E7198" t="str">
            <v>KS</v>
          </cell>
          <cell r="F7198">
            <v>597</v>
          </cell>
        </row>
        <row r="7199">
          <cell r="A7199">
            <v>6286810</v>
          </cell>
          <cell r="B7199" t="str">
            <v>Ochranný rám...ISSHS4SR4</v>
          </cell>
          <cell r="C7199">
            <v>1240</v>
          </cell>
          <cell r="D7199">
            <v>1</v>
          </cell>
          <cell r="E7199" t="str">
            <v>KS</v>
          </cell>
          <cell r="F7199">
            <v>1240</v>
          </cell>
        </row>
        <row r="7200">
          <cell r="A7200">
            <v>6286812</v>
          </cell>
          <cell r="B7200" t="str">
            <v>Ochranný rám...ISSHS4SR4</v>
          </cell>
          <cell r="C7200">
            <v>1240</v>
          </cell>
          <cell r="D7200">
            <v>1</v>
          </cell>
          <cell r="E7200" t="str">
            <v>KS</v>
          </cell>
          <cell r="F7200">
            <v>1240</v>
          </cell>
        </row>
        <row r="7201">
          <cell r="A7201">
            <v>6286850</v>
          </cell>
          <cell r="B7201" t="str">
            <v>Vrchní díl...OT/GEK</v>
          </cell>
          <cell r="C7201">
            <v>742</v>
          </cell>
          <cell r="D7201">
            <v>1</v>
          </cell>
          <cell r="E7201" t="str">
            <v>M</v>
          </cell>
          <cell r="F7201">
            <v>742</v>
          </cell>
        </row>
        <row r="7202">
          <cell r="A7202">
            <v>6286861</v>
          </cell>
          <cell r="B7202" t="str">
            <v>Vrchní díl...OT3GEK</v>
          </cell>
          <cell r="C7202">
            <v>274</v>
          </cell>
          <cell r="D7202">
            <v>1</v>
          </cell>
          <cell r="E7202" t="str">
            <v>M</v>
          </cell>
          <cell r="F7202">
            <v>274</v>
          </cell>
        </row>
        <row r="7203">
          <cell r="A7203">
            <v>6286880</v>
          </cell>
          <cell r="B7203" t="str">
            <v>Vrchní díl...OT/GEK</v>
          </cell>
          <cell r="C7203">
            <v>961</v>
          </cell>
          <cell r="D7203">
            <v>1</v>
          </cell>
          <cell r="E7203" t="str">
            <v>M</v>
          </cell>
          <cell r="F7203">
            <v>961</v>
          </cell>
        </row>
        <row r="7204">
          <cell r="A7204">
            <v>6286881</v>
          </cell>
          <cell r="B7204" t="str">
            <v>Vrchní díl...OT/GEK</v>
          </cell>
          <cell r="C7204">
            <v>961</v>
          </cell>
          <cell r="D7204">
            <v>1</v>
          </cell>
          <cell r="E7204" t="str">
            <v>M</v>
          </cell>
          <cell r="F7204">
            <v>961</v>
          </cell>
        </row>
        <row r="7205">
          <cell r="A7205">
            <v>6286900</v>
          </cell>
          <cell r="B7205" t="str">
            <v>Vrchní díl...OT/GA1</v>
          </cell>
          <cell r="C7205">
            <v>846</v>
          </cell>
          <cell r="D7205">
            <v>1</v>
          </cell>
          <cell r="E7205" t="str">
            <v>KS</v>
          </cell>
          <cell r="F7205">
            <v>846</v>
          </cell>
        </row>
        <row r="7206">
          <cell r="A7206">
            <v>6286901</v>
          </cell>
          <cell r="B7206" t="str">
            <v>Vrchní díl...OT/GA1</v>
          </cell>
          <cell r="C7206">
            <v>846</v>
          </cell>
          <cell r="D7206">
            <v>1</v>
          </cell>
          <cell r="E7206" t="str">
            <v>KS</v>
          </cell>
          <cell r="F7206">
            <v>846</v>
          </cell>
        </row>
        <row r="7207">
          <cell r="A7207">
            <v>6286910</v>
          </cell>
          <cell r="B7207" t="str">
            <v>Vrchní díl...OT/GA1W</v>
          </cell>
          <cell r="C7207">
            <v>382</v>
          </cell>
          <cell r="D7207">
            <v>1</v>
          </cell>
          <cell r="E7207" t="str">
            <v>KS</v>
          </cell>
          <cell r="F7207">
            <v>382</v>
          </cell>
        </row>
        <row r="7208">
          <cell r="A7208">
            <v>6286920</v>
          </cell>
          <cell r="B7208" t="str">
            <v>Vrchní díl...OT3GEK</v>
          </cell>
          <cell r="C7208">
            <v>323</v>
          </cell>
          <cell r="D7208">
            <v>1</v>
          </cell>
          <cell r="E7208" t="str">
            <v>M</v>
          </cell>
          <cell r="F7208">
            <v>323</v>
          </cell>
        </row>
        <row r="7209">
          <cell r="A7209">
            <v>6286921</v>
          </cell>
          <cell r="B7209" t="str">
            <v>Vrchní díl...OT3GEK</v>
          </cell>
          <cell r="C7209">
            <v>323</v>
          </cell>
          <cell r="D7209">
            <v>1</v>
          </cell>
          <cell r="E7209" t="str">
            <v>M</v>
          </cell>
          <cell r="F7209">
            <v>323</v>
          </cell>
        </row>
        <row r="7210">
          <cell r="A7210">
            <v>6286922</v>
          </cell>
          <cell r="B7210" t="str">
            <v>Vrchní díl...OT3GEK</v>
          </cell>
          <cell r="C7210">
            <v>323</v>
          </cell>
          <cell r="D7210">
            <v>1</v>
          </cell>
          <cell r="E7210" t="str">
            <v>M</v>
          </cell>
          <cell r="F7210">
            <v>323</v>
          </cell>
        </row>
        <row r="7211">
          <cell r="A7211">
            <v>6286923</v>
          </cell>
          <cell r="B7211" t="str">
            <v>Vrchní díl...OT3GEK</v>
          </cell>
          <cell r="C7211">
            <v>195</v>
          </cell>
          <cell r="D7211">
            <v>1</v>
          </cell>
          <cell r="E7211" t="str">
            <v>M</v>
          </cell>
          <cell r="F7211">
            <v>195</v>
          </cell>
        </row>
        <row r="7212">
          <cell r="A7212">
            <v>6287010</v>
          </cell>
          <cell r="B7212" t="str">
            <v>Vrchní díl...FO3</v>
          </cell>
          <cell r="C7212">
            <v>573</v>
          </cell>
          <cell r="D7212">
            <v>1</v>
          </cell>
          <cell r="E7212" t="str">
            <v>KS</v>
          </cell>
          <cell r="F7212">
            <v>573</v>
          </cell>
        </row>
        <row r="7213">
          <cell r="A7213">
            <v>6287050</v>
          </cell>
          <cell r="B7213" t="str">
            <v>Vrchní díl...AOP3</v>
          </cell>
          <cell r="C7213">
            <v>726</v>
          </cell>
          <cell r="D7213">
            <v>1</v>
          </cell>
          <cell r="E7213" t="str">
            <v>KS</v>
          </cell>
          <cell r="F7213">
            <v>726</v>
          </cell>
        </row>
        <row r="7214">
          <cell r="A7214">
            <v>6287051</v>
          </cell>
          <cell r="B7214" t="str">
            <v>Vrchní díl...AOP3</v>
          </cell>
          <cell r="C7214">
            <v>726</v>
          </cell>
          <cell r="D7214">
            <v>1</v>
          </cell>
          <cell r="E7214" t="str">
            <v>KS</v>
          </cell>
          <cell r="F7214">
            <v>726</v>
          </cell>
        </row>
        <row r="7215">
          <cell r="A7215">
            <v>6287052</v>
          </cell>
          <cell r="B7215" t="str">
            <v>Vrchní díl...AOP3</v>
          </cell>
          <cell r="C7215">
            <v>726</v>
          </cell>
          <cell r="D7215">
            <v>1</v>
          </cell>
          <cell r="E7215" t="str">
            <v>KS</v>
          </cell>
          <cell r="F7215">
            <v>726</v>
          </cell>
        </row>
        <row r="7216">
          <cell r="A7216">
            <v>6287053</v>
          </cell>
          <cell r="B7216" t="str">
            <v>Vrchní díl...AOP3</v>
          </cell>
          <cell r="C7216">
            <v>394</v>
          </cell>
          <cell r="D7216">
            <v>1</v>
          </cell>
          <cell r="E7216" t="str">
            <v>KS</v>
          </cell>
          <cell r="F7216">
            <v>394</v>
          </cell>
        </row>
        <row r="7217">
          <cell r="A7217">
            <v>6287060</v>
          </cell>
          <cell r="B7217" t="str">
            <v>Vrchní díl...FOOP3</v>
          </cell>
          <cell r="C7217">
            <v>726</v>
          </cell>
          <cell r="D7217">
            <v>1</v>
          </cell>
          <cell r="E7217" t="str">
            <v>KS</v>
          </cell>
          <cell r="F7217">
            <v>726</v>
          </cell>
        </row>
        <row r="7218">
          <cell r="A7218">
            <v>6287061</v>
          </cell>
          <cell r="B7218" t="str">
            <v>Vrchní díl...FOOP3</v>
          </cell>
          <cell r="C7218">
            <v>726</v>
          </cell>
          <cell r="D7218">
            <v>1</v>
          </cell>
          <cell r="E7218" t="str">
            <v>KS</v>
          </cell>
          <cell r="F7218">
            <v>726</v>
          </cell>
        </row>
        <row r="7219">
          <cell r="A7219">
            <v>6287062</v>
          </cell>
          <cell r="B7219" t="str">
            <v>Vrchní díl...FOOP3</v>
          </cell>
          <cell r="C7219">
            <v>726</v>
          </cell>
          <cell r="D7219">
            <v>1</v>
          </cell>
          <cell r="E7219" t="str">
            <v>KS</v>
          </cell>
          <cell r="F7219">
            <v>726</v>
          </cell>
        </row>
        <row r="7220">
          <cell r="A7220">
            <v>6287063</v>
          </cell>
          <cell r="B7220" t="str">
            <v>Vrchní díl...FOOP3</v>
          </cell>
          <cell r="C7220">
            <v>394</v>
          </cell>
          <cell r="D7220">
            <v>1</v>
          </cell>
          <cell r="E7220" t="str">
            <v>KS</v>
          </cell>
          <cell r="F7220">
            <v>394</v>
          </cell>
        </row>
        <row r="7221">
          <cell r="A7221">
            <v>6287071</v>
          </cell>
          <cell r="B7221" t="str">
            <v>Vrchní díl...FUOP3</v>
          </cell>
          <cell r="C7221">
            <v>726</v>
          </cell>
          <cell r="D7221">
            <v>1</v>
          </cell>
          <cell r="E7221" t="str">
            <v>KS</v>
          </cell>
          <cell r="F7221">
            <v>726</v>
          </cell>
        </row>
        <row r="7222">
          <cell r="A7222">
            <v>6287080</v>
          </cell>
          <cell r="B7222" t="str">
            <v>Vrchní díl...IOP3</v>
          </cell>
          <cell r="C7222">
            <v>726</v>
          </cell>
          <cell r="D7222">
            <v>1</v>
          </cell>
          <cell r="E7222" t="str">
            <v>KS</v>
          </cell>
          <cell r="F7222">
            <v>726</v>
          </cell>
        </row>
        <row r="7223">
          <cell r="A7223">
            <v>6287082</v>
          </cell>
          <cell r="B7223" t="str">
            <v>Vrchní díl...IOP3</v>
          </cell>
          <cell r="C7223">
            <v>726</v>
          </cell>
          <cell r="D7223">
            <v>1</v>
          </cell>
          <cell r="E7223" t="str">
            <v>KS</v>
          </cell>
          <cell r="F7223">
            <v>726</v>
          </cell>
        </row>
        <row r="7224">
          <cell r="A7224">
            <v>6287083</v>
          </cell>
          <cell r="B7224" t="str">
            <v>Vrchní díl...IOP3</v>
          </cell>
          <cell r="C7224">
            <v>394</v>
          </cell>
          <cell r="D7224">
            <v>1</v>
          </cell>
          <cell r="E7224" t="str">
            <v>KS</v>
          </cell>
          <cell r="F7224">
            <v>394</v>
          </cell>
        </row>
        <row r="7225">
          <cell r="A7225">
            <v>6287140</v>
          </cell>
          <cell r="B7225" t="str">
            <v>Vrchní díl...AO3</v>
          </cell>
          <cell r="C7225">
            <v>759</v>
          </cell>
          <cell r="D7225">
            <v>1</v>
          </cell>
          <cell r="E7225" t="str">
            <v>KS</v>
          </cell>
          <cell r="F7225">
            <v>759</v>
          </cell>
        </row>
        <row r="7226">
          <cell r="A7226">
            <v>6287141</v>
          </cell>
          <cell r="B7226" t="str">
            <v>Vrchní díl...AO3</v>
          </cell>
          <cell r="C7226">
            <v>759</v>
          </cell>
          <cell r="D7226">
            <v>1</v>
          </cell>
          <cell r="E7226" t="str">
            <v>KS</v>
          </cell>
          <cell r="F7226">
            <v>759</v>
          </cell>
        </row>
        <row r="7227">
          <cell r="A7227">
            <v>6287142</v>
          </cell>
          <cell r="B7227" t="str">
            <v>Vrchní díl...AO3</v>
          </cell>
          <cell r="C7227">
            <v>759</v>
          </cell>
          <cell r="D7227">
            <v>1</v>
          </cell>
          <cell r="E7227" t="str">
            <v>KS</v>
          </cell>
          <cell r="F7227">
            <v>759</v>
          </cell>
        </row>
        <row r="7228">
          <cell r="A7228">
            <v>6287143</v>
          </cell>
          <cell r="B7228" t="str">
            <v>Vrchní díl...AO3</v>
          </cell>
          <cell r="C7228">
            <v>411</v>
          </cell>
          <cell r="D7228">
            <v>1</v>
          </cell>
          <cell r="E7228" t="str">
            <v>KS</v>
          </cell>
          <cell r="F7228">
            <v>411</v>
          </cell>
        </row>
        <row r="7229">
          <cell r="A7229">
            <v>6287150</v>
          </cell>
          <cell r="B7229" t="str">
            <v>Vrchní díl...FO3</v>
          </cell>
          <cell r="C7229">
            <v>759</v>
          </cell>
          <cell r="D7229">
            <v>1</v>
          </cell>
          <cell r="E7229" t="str">
            <v>KS</v>
          </cell>
          <cell r="F7229">
            <v>759</v>
          </cell>
        </row>
        <row r="7230">
          <cell r="A7230">
            <v>6287151</v>
          </cell>
          <cell r="B7230" t="str">
            <v>Vrchní díl...FO3</v>
          </cell>
          <cell r="C7230">
            <v>759</v>
          </cell>
          <cell r="D7230">
            <v>1</v>
          </cell>
          <cell r="E7230" t="str">
            <v>KS</v>
          </cell>
          <cell r="F7230">
            <v>759</v>
          </cell>
        </row>
        <row r="7231">
          <cell r="A7231">
            <v>6287153</v>
          </cell>
          <cell r="B7231" t="str">
            <v>Vrchní díl...FO3</v>
          </cell>
          <cell r="C7231">
            <v>411</v>
          </cell>
          <cell r="D7231">
            <v>1</v>
          </cell>
          <cell r="E7231" t="str">
            <v>KS</v>
          </cell>
          <cell r="F7231">
            <v>411</v>
          </cell>
        </row>
        <row r="7232">
          <cell r="A7232">
            <v>6287160</v>
          </cell>
          <cell r="B7232" t="str">
            <v>Vrchní díl...OT3V/GEK</v>
          </cell>
          <cell r="C7232">
            <v>445</v>
          </cell>
          <cell r="D7232">
            <v>1</v>
          </cell>
          <cell r="E7232" t="str">
            <v>M</v>
          </cell>
          <cell r="F7232">
            <v>445</v>
          </cell>
        </row>
        <row r="7233">
          <cell r="A7233">
            <v>6287163</v>
          </cell>
          <cell r="B7233" t="str">
            <v>Vrchní díl...OT3V/GEK</v>
          </cell>
          <cell r="C7233">
            <v>445</v>
          </cell>
          <cell r="D7233">
            <v>1</v>
          </cell>
          <cell r="E7233" t="str">
            <v>M</v>
          </cell>
          <cell r="F7233">
            <v>445</v>
          </cell>
        </row>
        <row r="7234">
          <cell r="A7234">
            <v>6287213</v>
          </cell>
          <cell r="B7234" t="str">
            <v>Vrchní díl...FO3V</v>
          </cell>
          <cell r="C7234">
            <v>668</v>
          </cell>
          <cell r="D7234">
            <v>1</v>
          </cell>
          <cell r="E7234" t="str">
            <v>KS</v>
          </cell>
          <cell r="F7234">
            <v>668</v>
          </cell>
        </row>
        <row r="7235">
          <cell r="A7235">
            <v>6287240</v>
          </cell>
          <cell r="B7235" t="str">
            <v>Vrchní díl...OT/GEK</v>
          </cell>
          <cell r="C7235">
            <v>238</v>
          </cell>
          <cell r="D7235">
            <v>1</v>
          </cell>
          <cell r="E7235" t="str">
            <v>M</v>
          </cell>
          <cell r="F7235">
            <v>238</v>
          </cell>
        </row>
        <row r="7236">
          <cell r="A7236">
            <v>6287241</v>
          </cell>
          <cell r="B7236" t="str">
            <v>Vrchní díl...OT/GEK</v>
          </cell>
          <cell r="C7236">
            <v>238</v>
          </cell>
          <cell r="D7236">
            <v>1</v>
          </cell>
          <cell r="E7236" t="str">
            <v>M</v>
          </cell>
          <cell r="F7236">
            <v>238</v>
          </cell>
        </row>
        <row r="7237">
          <cell r="A7237">
            <v>6287250</v>
          </cell>
          <cell r="B7237" t="str">
            <v>Vrchní díl...OT3GEK</v>
          </cell>
          <cell r="C7237">
            <v>84</v>
          </cell>
          <cell r="D7237">
            <v>1</v>
          </cell>
          <cell r="E7237" t="str">
            <v>M</v>
          </cell>
          <cell r="F7237">
            <v>84</v>
          </cell>
        </row>
        <row r="7238">
          <cell r="A7238">
            <v>6287261</v>
          </cell>
          <cell r="B7238" t="str">
            <v>Vrchní díl...OT3K/GEK</v>
          </cell>
          <cell r="C7238">
            <v>84</v>
          </cell>
          <cell r="D7238">
            <v>1</v>
          </cell>
          <cell r="E7238" t="str">
            <v>M</v>
          </cell>
          <cell r="F7238">
            <v>84</v>
          </cell>
        </row>
        <row r="7239">
          <cell r="A7239">
            <v>6287300</v>
          </cell>
          <cell r="B7239" t="str">
            <v>Vrchní díl...FO3</v>
          </cell>
          <cell r="C7239">
            <v>172</v>
          </cell>
          <cell r="D7239">
            <v>1</v>
          </cell>
          <cell r="E7239" t="str">
            <v>KS</v>
          </cell>
          <cell r="F7239">
            <v>172</v>
          </cell>
        </row>
        <row r="7240">
          <cell r="A7240">
            <v>6287320</v>
          </cell>
          <cell r="B7240" t="str">
            <v>Vrchní díl...OT/GEK</v>
          </cell>
          <cell r="C7240">
            <v>299</v>
          </cell>
          <cell r="D7240">
            <v>1</v>
          </cell>
          <cell r="E7240" t="str">
            <v>M</v>
          </cell>
          <cell r="F7240">
            <v>299</v>
          </cell>
        </row>
        <row r="7241">
          <cell r="A7241">
            <v>6287321</v>
          </cell>
          <cell r="B7241" t="str">
            <v>Vrchní díl...OT/GEK</v>
          </cell>
          <cell r="C7241">
            <v>299</v>
          </cell>
          <cell r="D7241">
            <v>1</v>
          </cell>
          <cell r="E7241" t="str">
            <v>M</v>
          </cell>
          <cell r="F7241">
            <v>299</v>
          </cell>
        </row>
        <row r="7242">
          <cell r="A7242">
            <v>6287322</v>
          </cell>
          <cell r="B7242" t="str">
            <v>Vrchní díl...OT/GEK</v>
          </cell>
          <cell r="C7242">
            <v>299</v>
          </cell>
          <cell r="D7242">
            <v>1</v>
          </cell>
          <cell r="E7242" t="str">
            <v>M</v>
          </cell>
          <cell r="F7242">
            <v>299</v>
          </cell>
        </row>
        <row r="7243">
          <cell r="A7243">
            <v>6287330</v>
          </cell>
          <cell r="B7243" t="str">
            <v>Vrchní díl...OT/GE1</v>
          </cell>
          <cell r="C7243">
            <v>202</v>
          </cell>
          <cell r="D7243">
            <v>1</v>
          </cell>
          <cell r="E7243" t="str">
            <v>KS</v>
          </cell>
          <cell r="F7243">
            <v>202</v>
          </cell>
        </row>
        <row r="7244">
          <cell r="A7244">
            <v>6287331</v>
          </cell>
          <cell r="B7244" t="str">
            <v>Vrchní díl...OT/GE1</v>
          </cell>
          <cell r="C7244">
            <v>202</v>
          </cell>
          <cell r="D7244">
            <v>1</v>
          </cell>
          <cell r="E7244" t="str">
            <v>KS</v>
          </cell>
          <cell r="F7244">
            <v>202</v>
          </cell>
        </row>
        <row r="7245">
          <cell r="A7245">
            <v>6287340</v>
          </cell>
          <cell r="B7245" t="str">
            <v>Vrchní díl...OT/GA1</v>
          </cell>
          <cell r="C7245">
            <v>202</v>
          </cell>
          <cell r="D7245">
            <v>1</v>
          </cell>
          <cell r="E7245" t="str">
            <v>KS</v>
          </cell>
          <cell r="F7245">
            <v>202</v>
          </cell>
        </row>
        <row r="7246">
          <cell r="A7246">
            <v>6287341</v>
          </cell>
          <cell r="B7246" t="str">
            <v>Vrchní díl...OT/GA1</v>
          </cell>
          <cell r="C7246">
            <v>202</v>
          </cell>
          <cell r="D7246">
            <v>1</v>
          </cell>
          <cell r="E7246" t="str">
            <v>KS</v>
          </cell>
          <cell r="F7246">
            <v>202</v>
          </cell>
        </row>
        <row r="7247">
          <cell r="A7247">
            <v>6287342</v>
          </cell>
          <cell r="B7247" t="str">
            <v>Vrchní díl...OT/GA1</v>
          </cell>
          <cell r="C7247">
            <v>202</v>
          </cell>
          <cell r="D7247">
            <v>1</v>
          </cell>
          <cell r="E7247" t="str">
            <v>KS</v>
          </cell>
          <cell r="F7247">
            <v>202</v>
          </cell>
        </row>
        <row r="7248">
          <cell r="A7248">
            <v>6287360</v>
          </cell>
          <cell r="B7248" t="str">
            <v>Vrchní díl...OT3K/GEK</v>
          </cell>
          <cell r="C7248">
            <v>103</v>
          </cell>
          <cell r="D7248">
            <v>1</v>
          </cell>
          <cell r="E7248" t="str">
            <v>M</v>
          </cell>
          <cell r="F7248">
            <v>103</v>
          </cell>
        </row>
        <row r="7249">
          <cell r="A7249">
            <v>6287361</v>
          </cell>
          <cell r="B7249" t="str">
            <v>Vrchní díl...OT3K/GEK</v>
          </cell>
          <cell r="C7249">
            <v>103</v>
          </cell>
          <cell r="D7249">
            <v>1</v>
          </cell>
          <cell r="E7249" t="str">
            <v>M</v>
          </cell>
          <cell r="F7249">
            <v>103</v>
          </cell>
        </row>
        <row r="7250">
          <cell r="A7250">
            <v>6287380</v>
          </cell>
          <cell r="B7250" t="str">
            <v>Vrchní díl...AO3K</v>
          </cell>
          <cell r="C7250">
            <v>239</v>
          </cell>
          <cell r="D7250">
            <v>1</v>
          </cell>
          <cell r="E7250" t="str">
            <v>KS</v>
          </cell>
          <cell r="F7250">
            <v>239</v>
          </cell>
        </row>
        <row r="7251">
          <cell r="A7251">
            <v>6287390</v>
          </cell>
          <cell r="B7251" t="str">
            <v>Vrchní díl...FO3K</v>
          </cell>
          <cell r="C7251">
            <v>239</v>
          </cell>
          <cell r="D7251">
            <v>1</v>
          </cell>
          <cell r="E7251" t="str">
            <v>KS</v>
          </cell>
          <cell r="F7251">
            <v>239</v>
          </cell>
        </row>
        <row r="7252">
          <cell r="A7252">
            <v>6287410</v>
          </cell>
          <cell r="B7252" t="str">
            <v>Přístrojový kryt...GE3/1/</v>
          </cell>
          <cell r="C7252">
            <v>227</v>
          </cell>
          <cell r="D7252">
            <v>1</v>
          </cell>
          <cell r="E7252" t="str">
            <v>KS</v>
          </cell>
          <cell r="F7252">
            <v>227</v>
          </cell>
        </row>
        <row r="7253">
          <cell r="A7253">
            <v>6287420</v>
          </cell>
          <cell r="B7253" t="str">
            <v>Přístrojový kryt...GA3/1</v>
          </cell>
          <cell r="C7253">
            <v>227</v>
          </cell>
          <cell r="D7253">
            <v>1</v>
          </cell>
          <cell r="E7253" t="str">
            <v>KS</v>
          </cell>
          <cell r="F7253">
            <v>227</v>
          </cell>
        </row>
        <row r="7254">
          <cell r="A7254">
            <v>6287421</v>
          </cell>
          <cell r="B7254" t="str">
            <v>Přístrojový kryt...GA3/1</v>
          </cell>
          <cell r="C7254">
            <v>227</v>
          </cell>
          <cell r="D7254">
            <v>1</v>
          </cell>
          <cell r="E7254" t="str">
            <v>KS</v>
          </cell>
          <cell r="F7254">
            <v>227</v>
          </cell>
        </row>
        <row r="7255">
          <cell r="A7255">
            <v>6287430</v>
          </cell>
          <cell r="B7255" t="str">
            <v>Přístrojový kryt...GA3/2</v>
          </cell>
          <cell r="C7255">
            <v>393</v>
          </cell>
          <cell r="D7255">
            <v>1</v>
          </cell>
          <cell r="E7255" t="str">
            <v>KS</v>
          </cell>
          <cell r="F7255">
            <v>393</v>
          </cell>
        </row>
        <row r="7256">
          <cell r="A7256">
            <v>6287431</v>
          </cell>
          <cell r="B7256" t="str">
            <v>Přístrojový kryt...GA3/2</v>
          </cell>
          <cell r="C7256">
            <v>393</v>
          </cell>
          <cell r="D7256">
            <v>1</v>
          </cell>
          <cell r="E7256" t="str">
            <v>KS</v>
          </cell>
          <cell r="F7256">
            <v>393</v>
          </cell>
        </row>
        <row r="7257">
          <cell r="A7257">
            <v>6287440</v>
          </cell>
          <cell r="B7257" t="str">
            <v>Přístrojový kryt...GA3/3</v>
          </cell>
          <cell r="C7257">
            <v>414</v>
          </cell>
          <cell r="D7257">
            <v>1</v>
          </cell>
          <cell r="E7257" t="str">
            <v>KS</v>
          </cell>
          <cell r="F7257">
            <v>414</v>
          </cell>
        </row>
        <row r="7258">
          <cell r="A7258">
            <v>6287441</v>
          </cell>
          <cell r="B7258" t="str">
            <v>Přístrojový kryt...GA3/3</v>
          </cell>
          <cell r="C7258">
            <v>414</v>
          </cell>
          <cell r="D7258">
            <v>1</v>
          </cell>
          <cell r="E7258" t="str">
            <v>KS</v>
          </cell>
          <cell r="F7258">
            <v>414</v>
          </cell>
        </row>
        <row r="7259">
          <cell r="A7259">
            <v>6287510</v>
          </cell>
          <cell r="B7259" t="str">
            <v>Přístrojový kryt...GE3K1</v>
          </cell>
          <cell r="C7259">
            <v>39</v>
          </cell>
          <cell r="D7259">
            <v>1</v>
          </cell>
          <cell r="E7259" t="str">
            <v>KS</v>
          </cell>
          <cell r="F7259">
            <v>39</v>
          </cell>
        </row>
        <row r="7260">
          <cell r="A7260">
            <v>6287511</v>
          </cell>
          <cell r="B7260" t="str">
            <v>Přístrojový kryt...GE3K1</v>
          </cell>
          <cell r="C7260">
            <v>39</v>
          </cell>
          <cell r="D7260">
            <v>1</v>
          </cell>
          <cell r="E7260" t="str">
            <v>KS</v>
          </cell>
          <cell r="F7260">
            <v>39</v>
          </cell>
        </row>
        <row r="7261">
          <cell r="A7261">
            <v>6287520</v>
          </cell>
          <cell r="B7261" t="str">
            <v>Přístrojový kryt...GA3K1</v>
          </cell>
          <cell r="C7261">
            <v>39</v>
          </cell>
          <cell r="D7261">
            <v>1</v>
          </cell>
          <cell r="E7261" t="str">
            <v>KS</v>
          </cell>
          <cell r="F7261">
            <v>39</v>
          </cell>
        </row>
        <row r="7262">
          <cell r="A7262">
            <v>6287521</v>
          </cell>
          <cell r="B7262" t="str">
            <v>Přístrojový kryt...GA3K1</v>
          </cell>
          <cell r="C7262">
            <v>39</v>
          </cell>
          <cell r="D7262">
            <v>1</v>
          </cell>
          <cell r="E7262" t="str">
            <v>KS</v>
          </cell>
          <cell r="F7262">
            <v>39</v>
          </cell>
        </row>
        <row r="7263">
          <cell r="A7263">
            <v>6287530</v>
          </cell>
          <cell r="B7263" t="str">
            <v>Přístrojový kryt...GE3K2</v>
          </cell>
          <cell r="C7263">
            <v>89</v>
          </cell>
          <cell r="D7263">
            <v>1</v>
          </cell>
          <cell r="E7263" t="str">
            <v>KS</v>
          </cell>
          <cell r="F7263">
            <v>89</v>
          </cell>
        </row>
        <row r="7264">
          <cell r="A7264">
            <v>6287531</v>
          </cell>
          <cell r="B7264" t="str">
            <v>Přístrojový kryt...GE3K2</v>
          </cell>
          <cell r="C7264">
            <v>89</v>
          </cell>
          <cell r="D7264">
            <v>1</v>
          </cell>
          <cell r="E7264" t="str">
            <v>KS</v>
          </cell>
          <cell r="F7264">
            <v>89</v>
          </cell>
        </row>
        <row r="7265">
          <cell r="A7265">
            <v>6287550</v>
          </cell>
          <cell r="B7265" t="str">
            <v>Přístrojový kryt...GA3K2</v>
          </cell>
          <cell r="C7265">
            <v>89</v>
          </cell>
          <cell r="D7265">
            <v>1</v>
          </cell>
          <cell r="E7265" t="str">
            <v>KS</v>
          </cell>
          <cell r="F7265">
            <v>89</v>
          </cell>
        </row>
        <row r="7266">
          <cell r="A7266">
            <v>6287551</v>
          </cell>
          <cell r="B7266" t="str">
            <v>Přístrojový kryt...GA3K2</v>
          </cell>
          <cell r="C7266">
            <v>89</v>
          </cell>
          <cell r="D7266">
            <v>1</v>
          </cell>
          <cell r="E7266" t="str">
            <v>KS</v>
          </cell>
          <cell r="F7266">
            <v>89</v>
          </cell>
        </row>
        <row r="7267">
          <cell r="A7267">
            <v>6287560</v>
          </cell>
          <cell r="B7267" t="str">
            <v>Přístrojový kryt...GA3K3</v>
          </cell>
          <cell r="C7267">
            <v>103</v>
          </cell>
          <cell r="D7267">
            <v>1</v>
          </cell>
          <cell r="E7267" t="str">
            <v>KS</v>
          </cell>
          <cell r="F7267">
            <v>103</v>
          </cell>
        </row>
        <row r="7268">
          <cell r="A7268">
            <v>6287561</v>
          </cell>
          <cell r="B7268" t="str">
            <v>Přístrojový kryt...GA3K3</v>
          </cell>
          <cell r="C7268">
            <v>103</v>
          </cell>
          <cell r="D7268">
            <v>1</v>
          </cell>
          <cell r="E7268" t="str">
            <v>KS</v>
          </cell>
          <cell r="F7268">
            <v>103</v>
          </cell>
        </row>
        <row r="7269">
          <cell r="A7269">
            <v>6287570</v>
          </cell>
          <cell r="B7269" t="str">
            <v>Přístrojový kryt...GA3K1W</v>
          </cell>
          <cell r="C7269">
            <v>185</v>
          </cell>
          <cell r="D7269">
            <v>1</v>
          </cell>
          <cell r="E7269" t="str">
            <v>KS</v>
          </cell>
          <cell r="F7269">
            <v>185</v>
          </cell>
        </row>
        <row r="7270">
          <cell r="A7270">
            <v>6287590</v>
          </cell>
          <cell r="B7270" t="str">
            <v>Přístrojový kryt...GE3/2/</v>
          </cell>
          <cell r="C7270">
            <v>385</v>
          </cell>
          <cell r="D7270">
            <v>1</v>
          </cell>
          <cell r="E7270" t="str">
            <v>KS</v>
          </cell>
          <cell r="F7270">
            <v>385</v>
          </cell>
        </row>
        <row r="7271">
          <cell r="A7271">
            <v>6287600</v>
          </cell>
          <cell r="B7271" t="str">
            <v>Přístrojový kryt...GE3/3</v>
          </cell>
          <cell r="C7271">
            <v>404</v>
          </cell>
          <cell r="D7271">
            <v>1</v>
          </cell>
          <cell r="E7271" t="str">
            <v>KS</v>
          </cell>
          <cell r="F7271">
            <v>404</v>
          </cell>
        </row>
        <row r="7272">
          <cell r="A7272">
            <v>6287700</v>
          </cell>
          <cell r="B7272" t="str">
            <v>Mřížový profil...KG2</v>
          </cell>
          <cell r="C7272">
            <v>168</v>
          </cell>
          <cell r="D7272">
            <v>1</v>
          </cell>
          <cell r="E7272" t="str">
            <v>M</v>
          </cell>
          <cell r="F7272">
            <v>168</v>
          </cell>
        </row>
        <row r="7273">
          <cell r="A7273">
            <v>6287701</v>
          </cell>
          <cell r="B7273" t="str">
            <v>Mřížový profil...KG2</v>
          </cell>
          <cell r="C7273">
            <v>168</v>
          </cell>
          <cell r="D7273">
            <v>1</v>
          </cell>
          <cell r="E7273" t="str">
            <v>M</v>
          </cell>
          <cell r="F7273">
            <v>168</v>
          </cell>
        </row>
        <row r="7274">
          <cell r="A7274">
            <v>6287702</v>
          </cell>
          <cell r="B7274" t="str">
            <v>Mřížový profil...KG2</v>
          </cell>
          <cell r="C7274">
            <v>168</v>
          </cell>
          <cell r="D7274">
            <v>1</v>
          </cell>
          <cell r="E7274" t="str">
            <v>M</v>
          </cell>
          <cell r="F7274">
            <v>168</v>
          </cell>
        </row>
        <row r="7275">
          <cell r="A7275">
            <v>6287704</v>
          </cell>
          <cell r="B7275" t="str">
            <v>Mřížový profil...KG2</v>
          </cell>
          <cell r="C7275">
            <v>282</v>
          </cell>
          <cell r="D7275">
            <v>1</v>
          </cell>
          <cell r="E7275" t="str">
            <v>M</v>
          </cell>
          <cell r="F7275">
            <v>282</v>
          </cell>
        </row>
        <row r="7276">
          <cell r="A7276">
            <v>6287710</v>
          </cell>
          <cell r="B7276" t="str">
            <v>Mřížový profil...KG2</v>
          </cell>
          <cell r="C7276">
            <v>168</v>
          </cell>
          <cell r="D7276">
            <v>1</v>
          </cell>
          <cell r="E7276" t="str">
            <v>M</v>
          </cell>
          <cell r="F7276">
            <v>168</v>
          </cell>
        </row>
        <row r="7277">
          <cell r="A7277">
            <v>6287711</v>
          </cell>
          <cell r="B7277" t="str">
            <v>Mřížový profil...KG2</v>
          </cell>
          <cell r="C7277">
            <v>247</v>
          </cell>
          <cell r="D7277">
            <v>1</v>
          </cell>
          <cell r="E7277" t="str">
            <v>M</v>
          </cell>
          <cell r="F7277">
            <v>247</v>
          </cell>
        </row>
        <row r="7278">
          <cell r="A7278">
            <v>6287712</v>
          </cell>
          <cell r="B7278" t="str">
            <v>Mřížový profil...KG2</v>
          </cell>
          <cell r="C7278">
            <v>247</v>
          </cell>
          <cell r="D7278">
            <v>1</v>
          </cell>
          <cell r="E7278" t="str">
            <v>M</v>
          </cell>
          <cell r="F7278">
            <v>247</v>
          </cell>
        </row>
        <row r="7279">
          <cell r="A7279">
            <v>6287723</v>
          </cell>
          <cell r="B7279" t="str">
            <v>Mřížový profil...KG2</v>
          </cell>
          <cell r="C7279">
            <v>218</v>
          </cell>
          <cell r="D7279">
            <v>1</v>
          </cell>
          <cell r="E7279" t="str">
            <v>M</v>
          </cell>
          <cell r="F7279">
            <v>218</v>
          </cell>
        </row>
        <row r="7280">
          <cell r="A7280">
            <v>6287724</v>
          </cell>
          <cell r="B7280" t="str">
            <v>Mřížový profil...KG2</v>
          </cell>
          <cell r="C7280">
            <v>282</v>
          </cell>
          <cell r="D7280">
            <v>1</v>
          </cell>
          <cell r="E7280" t="str">
            <v>M</v>
          </cell>
          <cell r="F7280">
            <v>282</v>
          </cell>
        </row>
        <row r="7281">
          <cell r="A7281">
            <v>6287733</v>
          </cell>
          <cell r="B7281" t="str">
            <v>Mřížový profil...KG2</v>
          </cell>
          <cell r="C7281">
            <v>218</v>
          </cell>
          <cell r="D7281">
            <v>1</v>
          </cell>
          <cell r="E7281" t="str">
            <v>M</v>
          </cell>
          <cell r="F7281">
            <v>218</v>
          </cell>
        </row>
        <row r="7282">
          <cell r="A7282">
            <v>6287800</v>
          </cell>
          <cell r="B7282" t="str">
            <v>Podlahová konzole...BVB125</v>
          </cell>
          <cell r="C7282">
            <v>450</v>
          </cell>
          <cell r="D7282">
            <v>1</v>
          </cell>
          <cell r="E7282" t="str">
            <v>KS</v>
          </cell>
          <cell r="F7282">
            <v>450</v>
          </cell>
        </row>
        <row r="7283">
          <cell r="A7283">
            <v>6287810</v>
          </cell>
          <cell r="B7283" t="str">
            <v>Spojovací kolík...8VS4</v>
          </cell>
          <cell r="C7283">
            <v>6</v>
          </cell>
          <cell r="D7283">
            <v>1</v>
          </cell>
          <cell r="E7283" t="str">
            <v>KS</v>
          </cell>
          <cell r="F7283">
            <v>6</v>
          </cell>
        </row>
        <row r="7284">
          <cell r="A7284">
            <v>6288001</v>
          </cell>
          <cell r="B7284" t="str">
            <v>Konzola...BKN50/80</v>
          </cell>
          <cell r="C7284">
            <v>208</v>
          </cell>
          <cell r="D7284">
            <v>1</v>
          </cell>
          <cell r="E7284" t="str">
            <v>KS</v>
          </cell>
          <cell r="F7284">
            <v>208</v>
          </cell>
        </row>
        <row r="7285">
          <cell r="A7285">
            <v>6288003</v>
          </cell>
          <cell r="B7285" t="str">
            <v>....BKN75/125</v>
          </cell>
          <cell r="C7285">
            <v>240</v>
          </cell>
          <cell r="D7285">
            <v>1</v>
          </cell>
          <cell r="E7285" t="str">
            <v>KS</v>
          </cell>
          <cell r="F7285">
            <v>240</v>
          </cell>
        </row>
        <row r="7286">
          <cell r="A7286">
            <v>6288004</v>
          </cell>
          <cell r="B7286" t="str">
            <v>Upevňovací konzole...BKN3/115/</v>
          </cell>
          <cell r="C7286">
            <v>388</v>
          </cell>
          <cell r="D7286">
            <v>1</v>
          </cell>
          <cell r="E7286" t="str">
            <v>KS</v>
          </cell>
          <cell r="F7286">
            <v>388</v>
          </cell>
        </row>
        <row r="7287">
          <cell r="A7287">
            <v>6288005</v>
          </cell>
          <cell r="B7287" t="str">
            <v>....BKN120/20</v>
          </cell>
          <cell r="C7287">
            <v>246</v>
          </cell>
          <cell r="D7287">
            <v>1</v>
          </cell>
          <cell r="E7287" t="str">
            <v>KS</v>
          </cell>
          <cell r="F7287">
            <v>246</v>
          </cell>
        </row>
        <row r="7288">
          <cell r="A7288">
            <v>6288007</v>
          </cell>
          <cell r="B7288" t="str">
            <v>....BKN200/35</v>
          </cell>
          <cell r="C7288">
            <v>278</v>
          </cell>
          <cell r="D7288">
            <v>1</v>
          </cell>
          <cell r="E7288" t="str">
            <v>KS</v>
          </cell>
          <cell r="F7288">
            <v>278</v>
          </cell>
        </row>
        <row r="7289">
          <cell r="A7289">
            <v>6288012</v>
          </cell>
          <cell r="B7289" t="str">
            <v>Montážní a spojovací profil...6VG3/N3</v>
          </cell>
          <cell r="C7289">
            <v>809</v>
          </cell>
          <cell r="D7289">
            <v>1</v>
          </cell>
          <cell r="E7289" t="str">
            <v>KS</v>
          </cell>
          <cell r="F7289">
            <v>809</v>
          </cell>
        </row>
        <row r="7290">
          <cell r="A7290">
            <v>6288014</v>
          </cell>
          <cell r="B7290" t="str">
            <v>Montážní a spojovací profil...6VG3/N4</v>
          </cell>
          <cell r="C7290">
            <v>822</v>
          </cell>
          <cell r="D7290">
            <v>1</v>
          </cell>
          <cell r="E7290" t="str">
            <v>KS</v>
          </cell>
          <cell r="F7290">
            <v>822</v>
          </cell>
        </row>
        <row r="7291">
          <cell r="A7291">
            <v>6288018</v>
          </cell>
          <cell r="B7291" t="str">
            <v>Montážní a spojovací profil...6VG3/N7</v>
          </cell>
          <cell r="C7291">
            <v>814</v>
          </cell>
          <cell r="D7291">
            <v>1</v>
          </cell>
          <cell r="E7291" t="str">
            <v>KS</v>
          </cell>
          <cell r="F7291">
            <v>814</v>
          </cell>
        </row>
        <row r="7292">
          <cell r="A7292">
            <v>6288030</v>
          </cell>
          <cell r="B7292" t="str">
            <v>Profilová spojka...PVV/N2/10</v>
          </cell>
          <cell r="C7292">
            <v>202</v>
          </cell>
          <cell r="D7292">
            <v>1</v>
          </cell>
          <cell r="E7292" t="str">
            <v>KS</v>
          </cell>
          <cell r="F7292">
            <v>202</v>
          </cell>
        </row>
        <row r="7293">
          <cell r="A7293">
            <v>6288032</v>
          </cell>
          <cell r="B7293" t="str">
            <v>Profilová spojka...PVV/N2/12</v>
          </cell>
          <cell r="C7293">
            <v>221</v>
          </cell>
          <cell r="D7293">
            <v>1</v>
          </cell>
          <cell r="E7293" t="str">
            <v>KS</v>
          </cell>
          <cell r="F7293">
            <v>221</v>
          </cell>
        </row>
        <row r="7294">
          <cell r="A7294">
            <v>6288034</v>
          </cell>
          <cell r="B7294" t="str">
            <v>Profilová spojka...PVV/N2/15</v>
          </cell>
          <cell r="C7294">
            <v>221</v>
          </cell>
          <cell r="D7294">
            <v>1</v>
          </cell>
          <cell r="E7294" t="str">
            <v>KS</v>
          </cell>
          <cell r="F7294">
            <v>221</v>
          </cell>
        </row>
        <row r="7295">
          <cell r="A7295">
            <v>6288036</v>
          </cell>
          <cell r="B7295" t="str">
            <v>Profilová spojka...PVV/N2/17</v>
          </cell>
          <cell r="C7295">
            <v>221</v>
          </cell>
          <cell r="D7295">
            <v>1</v>
          </cell>
          <cell r="E7295" t="str">
            <v>KS</v>
          </cell>
          <cell r="F7295">
            <v>221</v>
          </cell>
        </row>
        <row r="7296">
          <cell r="A7296">
            <v>6288038</v>
          </cell>
          <cell r="B7296" t="str">
            <v>Profilová spojka...PVV/N2/20</v>
          </cell>
          <cell r="C7296">
            <v>221</v>
          </cell>
          <cell r="D7296">
            <v>1</v>
          </cell>
          <cell r="E7296" t="str">
            <v>KS</v>
          </cell>
          <cell r="F7296">
            <v>221</v>
          </cell>
        </row>
        <row r="7297">
          <cell r="A7297">
            <v>6288040</v>
          </cell>
          <cell r="B7297" t="str">
            <v>Profilová spojka...PVV/N2/22</v>
          </cell>
          <cell r="C7297">
            <v>263</v>
          </cell>
          <cell r="D7297">
            <v>1</v>
          </cell>
          <cell r="E7297" t="str">
            <v>KS</v>
          </cell>
          <cell r="F7297">
            <v>263</v>
          </cell>
        </row>
        <row r="7298">
          <cell r="A7298">
            <v>6288044</v>
          </cell>
          <cell r="B7298" t="str">
            <v>Profilová spojka...PVV/N2/47</v>
          </cell>
          <cell r="C7298">
            <v>338</v>
          </cell>
          <cell r="D7298">
            <v>1</v>
          </cell>
          <cell r="E7298" t="str">
            <v>KS</v>
          </cell>
          <cell r="F7298">
            <v>338</v>
          </cell>
        </row>
        <row r="7299">
          <cell r="A7299">
            <v>6288046</v>
          </cell>
          <cell r="B7299" t="str">
            <v>Profilová spojka...PVV/N2/55</v>
          </cell>
          <cell r="C7299">
            <v>380</v>
          </cell>
          <cell r="D7299">
            <v>1</v>
          </cell>
          <cell r="E7299" t="str">
            <v>KS</v>
          </cell>
          <cell r="F7299">
            <v>380</v>
          </cell>
        </row>
        <row r="7300">
          <cell r="A7300">
            <v>6288048</v>
          </cell>
          <cell r="B7300" t="str">
            <v>Profilová spojka...PVV/N2/57</v>
          </cell>
          <cell r="C7300">
            <v>380</v>
          </cell>
          <cell r="D7300">
            <v>1</v>
          </cell>
          <cell r="E7300" t="str">
            <v>KS</v>
          </cell>
          <cell r="F7300">
            <v>380</v>
          </cell>
        </row>
        <row r="7301">
          <cell r="A7301">
            <v>6288050</v>
          </cell>
          <cell r="B7301" t="str">
            <v>Profilová spojka...PVV/N2/60</v>
          </cell>
          <cell r="C7301">
            <v>380</v>
          </cell>
          <cell r="D7301">
            <v>1</v>
          </cell>
          <cell r="E7301" t="str">
            <v>KS</v>
          </cell>
          <cell r="F7301">
            <v>380</v>
          </cell>
        </row>
        <row r="7302">
          <cell r="A7302">
            <v>6288052</v>
          </cell>
          <cell r="B7302" t="str">
            <v>Profilová spojka...PVV/N2/62</v>
          </cell>
          <cell r="C7302">
            <v>402</v>
          </cell>
          <cell r="D7302">
            <v>1</v>
          </cell>
          <cell r="E7302" t="str">
            <v>KS</v>
          </cell>
          <cell r="F7302">
            <v>402</v>
          </cell>
        </row>
        <row r="7303">
          <cell r="A7303">
            <v>6288054</v>
          </cell>
          <cell r="B7303" t="str">
            <v>Profilová spojka...PVV/N2/65</v>
          </cell>
          <cell r="C7303">
            <v>402</v>
          </cell>
          <cell r="D7303">
            <v>1</v>
          </cell>
          <cell r="E7303" t="str">
            <v>KS</v>
          </cell>
          <cell r="F7303">
            <v>402</v>
          </cell>
        </row>
        <row r="7304">
          <cell r="A7304">
            <v>6288056</v>
          </cell>
          <cell r="B7304" t="str">
            <v>Profilová spojka...PVV/N2/67</v>
          </cell>
          <cell r="C7304">
            <v>402</v>
          </cell>
          <cell r="D7304">
            <v>1</v>
          </cell>
          <cell r="E7304" t="str">
            <v>KS</v>
          </cell>
          <cell r="F7304">
            <v>402</v>
          </cell>
        </row>
        <row r="7305">
          <cell r="A7305">
            <v>6288058</v>
          </cell>
          <cell r="B7305" t="str">
            <v>Profilová spojka...PVV/N2/70</v>
          </cell>
          <cell r="C7305">
            <v>402</v>
          </cell>
          <cell r="D7305">
            <v>1</v>
          </cell>
          <cell r="E7305" t="str">
            <v>KS</v>
          </cell>
          <cell r="F7305">
            <v>402</v>
          </cell>
        </row>
        <row r="7306">
          <cell r="A7306">
            <v>6288060</v>
          </cell>
          <cell r="B7306" t="str">
            <v>Profilová spojka...PVV/N2/72</v>
          </cell>
          <cell r="C7306">
            <v>435</v>
          </cell>
          <cell r="D7306">
            <v>1</v>
          </cell>
          <cell r="E7306" t="str">
            <v>KS</v>
          </cell>
          <cell r="F7306">
            <v>435</v>
          </cell>
        </row>
        <row r="7307">
          <cell r="A7307">
            <v>6288062</v>
          </cell>
          <cell r="B7307" t="str">
            <v>Profilová spojka...PVV/N2/75</v>
          </cell>
          <cell r="C7307">
            <v>435</v>
          </cell>
          <cell r="D7307">
            <v>1</v>
          </cell>
          <cell r="E7307" t="str">
            <v>KS</v>
          </cell>
          <cell r="F7307">
            <v>435</v>
          </cell>
        </row>
        <row r="7308">
          <cell r="A7308">
            <v>6288064</v>
          </cell>
          <cell r="B7308" t="str">
            <v>Profilová spojka...PVV/N2/85</v>
          </cell>
          <cell r="C7308">
            <v>494</v>
          </cell>
          <cell r="D7308">
            <v>1</v>
          </cell>
          <cell r="E7308" t="str">
            <v>KS</v>
          </cell>
          <cell r="F7308">
            <v>494</v>
          </cell>
        </row>
        <row r="7309">
          <cell r="A7309">
            <v>6288066</v>
          </cell>
          <cell r="B7309" t="str">
            <v>Profilová spojka...PVV/N2/87</v>
          </cell>
          <cell r="C7309">
            <v>494</v>
          </cell>
          <cell r="D7309">
            <v>1</v>
          </cell>
          <cell r="E7309" t="str">
            <v>KS</v>
          </cell>
          <cell r="F7309">
            <v>494</v>
          </cell>
        </row>
        <row r="7310">
          <cell r="A7310">
            <v>6288072</v>
          </cell>
          <cell r="B7310" t="str">
            <v>Profilová spojka...PVV/N2/32</v>
          </cell>
          <cell r="C7310">
            <v>361</v>
          </cell>
          <cell r="D7310">
            <v>1</v>
          </cell>
          <cell r="E7310" t="str">
            <v>KS</v>
          </cell>
          <cell r="F7310">
            <v>361</v>
          </cell>
        </row>
        <row r="7311">
          <cell r="A7311">
            <v>6288100</v>
          </cell>
          <cell r="B7311" t="str">
            <v>Profilová spojka...PV/N3/50H</v>
          </cell>
          <cell r="C7311">
            <v>35</v>
          </cell>
          <cell r="D7311">
            <v>1</v>
          </cell>
          <cell r="E7311" t="str">
            <v>KS</v>
          </cell>
          <cell r="F7311">
            <v>35</v>
          </cell>
        </row>
        <row r="7312">
          <cell r="A7312">
            <v>6288102</v>
          </cell>
          <cell r="B7312" t="str">
            <v>Profilová spojka...PV/N3/75H</v>
          </cell>
          <cell r="C7312">
            <v>66</v>
          </cell>
          <cell r="D7312">
            <v>1</v>
          </cell>
          <cell r="E7312" t="str">
            <v>KS</v>
          </cell>
          <cell r="F7312">
            <v>66</v>
          </cell>
        </row>
        <row r="7313">
          <cell r="A7313">
            <v>6288104</v>
          </cell>
          <cell r="B7313" t="str">
            <v>Profilová spojka...PV/N3/100</v>
          </cell>
          <cell r="C7313">
            <v>48</v>
          </cell>
          <cell r="D7313">
            <v>1</v>
          </cell>
          <cell r="E7313" t="str">
            <v>KS</v>
          </cell>
          <cell r="F7313">
            <v>48</v>
          </cell>
        </row>
        <row r="7314">
          <cell r="A7314">
            <v>6288106</v>
          </cell>
          <cell r="B7314" t="str">
            <v>Profilová spojka...PV/N3/125</v>
          </cell>
          <cell r="C7314">
            <v>52</v>
          </cell>
          <cell r="D7314">
            <v>1</v>
          </cell>
          <cell r="E7314" t="str">
            <v>KS</v>
          </cell>
          <cell r="F7314">
            <v>52</v>
          </cell>
        </row>
        <row r="7315">
          <cell r="A7315">
            <v>6288108</v>
          </cell>
          <cell r="B7315" t="str">
            <v>Profilová spojka...PV/N3/150</v>
          </cell>
          <cell r="C7315">
            <v>56</v>
          </cell>
          <cell r="D7315">
            <v>1</v>
          </cell>
          <cell r="E7315" t="str">
            <v>KS</v>
          </cell>
          <cell r="F7315">
            <v>56</v>
          </cell>
        </row>
        <row r="7316">
          <cell r="A7316">
            <v>6288110</v>
          </cell>
          <cell r="B7316" t="str">
            <v>Profilová spojka...PV/N3/175</v>
          </cell>
          <cell r="C7316">
            <v>59</v>
          </cell>
          <cell r="D7316">
            <v>1</v>
          </cell>
          <cell r="E7316" t="str">
            <v>KS</v>
          </cell>
          <cell r="F7316">
            <v>59</v>
          </cell>
        </row>
        <row r="7317">
          <cell r="A7317">
            <v>6288112</v>
          </cell>
          <cell r="B7317" t="str">
            <v>Profilová spojka...PV/N3/200</v>
          </cell>
          <cell r="C7317">
            <v>59</v>
          </cell>
          <cell r="D7317">
            <v>1</v>
          </cell>
          <cell r="E7317" t="str">
            <v>KS</v>
          </cell>
          <cell r="F7317">
            <v>59</v>
          </cell>
        </row>
        <row r="7318">
          <cell r="A7318">
            <v>6288114</v>
          </cell>
          <cell r="B7318" t="str">
            <v>Profilová spojka...PV/N3/225</v>
          </cell>
          <cell r="C7318">
            <v>61</v>
          </cell>
          <cell r="D7318">
            <v>1</v>
          </cell>
          <cell r="E7318" t="str">
            <v>KS</v>
          </cell>
          <cell r="F7318">
            <v>61</v>
          </cell>
        </row>
        <row r="7319">
          <cell r="A7319">
            <v>6288116</v>
          </cell>
          <cell r="B7319" t="str">
            <v>Profilová spojka...PV/N3/250</v>
          </cell>
          <cell r="C7319">
            <v>61</v>
          </cell>
          <cell r="D7319">
            <v>1</v>
          </cell>
          <cell r="E7319" t="str">
            <v>KS</v>
          </cell>
          <cell r="F7319">
            <v>61</v>
          </cell>
        </row>
        <row r="7320">
          <cell r="A7320">
            <v>6288118</v>
          </cell>
          <cell r="B7320" t="str">
            <v>Profilová spojka...PV/N3/275</v>
          </cell>
          <cell r="C7320">
            <v>68</v>
          </cell>
          <cell r="D7320">
            <v>1</v>
          </cell>
          <cell r="E7320" t="str">
            <v>KS</v>
          </cell>
          <cell r="F7320">
            <v>68</v>
          </cell>
        </row>
        <row r="7321">
          <cell r="A7321">
            <v>6288120</v>
          </cell>
          <cell r="B7321" t="str">
            <v>Profilová spojka...PV/N3/300</v>
          </cell>
          <cell r="C7321">
            <v>68</v>
          </cell>
          <cell r="D7321">
            <v>1</v>
          </cell>
          <cell r="E7321" t="str">
            <v>KS</v>
          </cell>
          <cell r="F7321">
            <v>68</v>
          </cell>
        </row>
        <row r="7322">
          <cell r="A7322">
            <v>6288150</v>
          </cell>
          <cell r="B7322" t="str">
            <v>Spojovací profil...6VK3N1</v>
          </cell>
          <cell r="C7322">
            <v>154</v>
          </cell>
          <cell r="D7322">
            <v>1</v>
          </cell>
          <cell r="E7322" t="str">
            <v>KS</v>
          </cell>
          <cell r="F7322">
            <v>154</v>
          </cell>
        </row>
        <row r="7323">
          <cell r="A7323">
            <v>6288152</v>
          </cell>
          <cell r="B7323" t="str">
            <v>Spojovací profil...6VK3N4</v>
          </cell>
          <cell r="C7323">
            <v>235</v>
          </cell>
          <cell r="D7323">
            <v>1</v>
          </cell>
          <cell r="E7323" t="str">
            <v>KS</v>
          </cell>
          <cell r="F7323">
            <v>235</v>
          </cell>
        </row>
        <row r="7324">
          <cell r="A7324">
            <v>6288154</v>
          </cell>
          <cell r="B7324" t="str">
            <v>Spojovací profil...6VK3N6</v>
          </cell>
          <cell r="C7324">
            <v>256</v>
          </cell>
          <cell r="D7324">
            <v>1</v>
          </cell>
          <cell r="E7324" t="str">
            <v>KS</v>
          </cell>
          <cell r="F7324">
            <v>256</v>
          </cell>
        </row>
        <row r="7325">
          <cell r="A7325">
            <v>6288156</v>
          </cell>
          <cell r="B7325" t="str">
            <v>Spojovací profil...6VK3N9</v>
          </cell>
          <cell r="C7325">
            <v>275</v>
          </cell>
          <cell r="D7325">
            <v>1</v>
          </cell>
          <cell r="E7325" t="str">
            <v>KS</v>
          </cell>
          <cell r="F7325">
            <v>275</v>
          </cell>
        </row>
        <row r="7326">
          <cell r="A7326">
            <v>6288171</v>
          </cell>
          <cell r="B7326" t="str">
            <v>Upínací třmen...SP2</v>
          </cell>
          <cell r="C7326">
            <v>27</v>
          </cell>
          <cell r="D7326">
            <v>1</v>
          </cell>
          <cell r="E7326" t="str">
            <v>KS</v>
          </cell>
          <cell r="F7326">
            <v>27</v>
          </cell>
        </row>
        <row r="7327">
          <cell r="A7327">
            <v>6288180</v>
          </cell>
          <cell r="B7327" t="str">
            <v>Podlahový držák...BVL</v>
          </cell>
          <cell r="C7327">
            <v>58</v>
          </cell>
          <cell r="D7327">
            <v>1</v>
          </cell>
          <cell r="E7327" t="str">
            <v>KS</v>
          </cell>
          <cell r="F7327">
            <v>58</v>
          </cell>
        </row>
        <row r="7328">
          <cell r="A7328">
            <v>6288250</v>
          </cell>
          <cell r="B7328" t="str">
            <v>Přepážka...TW</v>
          </cell>
          <cell r="C7328">
            <v>131</v>
          </cell>
          <cell r="D7328">
            <v>1</v>
          </cell>
          <cell r="E7328" t="str">
            <v>M</v>
          </cell>
          <cell r="F7328">
            <v>131</v>
          </cell>
        </row>
        <row r="7329">
          <cell r="A7329">
            <v>6288254</v>
          </cell>
          <cell r="B7329" t="str">
            <v>Přepážka...TW</v>
          </cell>
          <cell r="C7329">
            <v>150</v>
          </cell>
          <cell r="D7329">
            <v>1</v>
          </cell>
          <cell r="E7329" t="str">
            <v>M</v>
          </cell>
          <cell r="F7329">
            <v>150</v>
          </cell>
        </row>
        <row r="7330">
          <cell r="A7330">
            <v>6288256</v>
          </cell>
          <cell r="B7330" t="str">
            <v>Přepážka...TW</v>
          </cell>
          <cell r="C7330">
            <v>194</v>
          </cell>
          <cell r="D7330">
            <v>1</v>
          </cell>
          <cell r="E7330" t="str">
            <v>M</v>
          </cell>
          <cell r="F7330">
            <v>194</v>
          </cell>
        </row>
        <row r="7331">
          <cell r="A7331">
            <v>6288258</v>
          </cell>
          <cell r="B7331" t="str">
            <v>Přepážka...TW</v>
          </cell>
          <cell r="C7331">
            <v>200</v>
          </cell>
          <cell r="D7331">
            <v>1</v>
          </cell>
          <cell r="E7331" t="str">
            <v>M</v>
          </cell>
          <cell r="F7331">
            <v>200</v>
          </cell>
        </row>
        <row r="7332">
          <cell r="A7332">
            <v>6288260</v>
          </cell>
          <cell r="B7332" t="str">
            <v>Přepážka...TW</v>
          </cell>
          <cell r="C7332">
            <v>197</v>
          </cell>
          <cell r="D7332">
            <v>1</v>
          </cell>
          <cell r="E7332" t="str">
            <v>M</v>
          </cell>
          <cell r="F7332">
            <v>197</v>
          </cell>
        </row>
        <row r="7333">
          <cell r="A7333">
            <v>6288262</v>
          </cell>
          <cell r="B7333" t="str">
            <v>Přepážka...TW</v>
          </cell>
          <cell r="C7333">
            <v>171</v>
          </cell>
          <cell r="D7333">
            <v>1</v>
          </cell>
          <cell r="E7333" t="str">
            <v>M</v>
          </cell>
          <cell r="F7333">
            <v>171</v>
          </cell>
        </row>
        <row r="7334">
          <cell r="A7334">
            <v>6288264</v>
          </cell>
          <cell r="B7334" t="str">
            <v>Přepážka...TWP</v>
          </cell>
          <cell r="C7334">
            <v>181</v>
          </cell>
          <cell r="D7334">
            <v>1</v>
          </cell>
          <cell r="E7334" t="str">
            <v>M</v>
          </cell>
          <cell r="F7334">
            <v>181</v>
          </cell>
        </row>
        <row r="7335">
          <cell r="A7335">
            <v>6288276</v>
          </cell>
          <cell r="B7335" t="str">
            <v>Přepážka...TW</v>
          </cell>
          <cell r="C7335">
            <v>187</v>
          </cell>
          <cell r="D7335">
            <v>1</v>
          </cell>
          <cell r="E7335" t="str">
            <v>M</v>
          </cell>
          <cell r="F7335">
            <v>187</v>
          </cell>
        </row>
        <row r="7336">
          <cell r="A7336">
            <v>6288300</v>
          </cell>
          <cell r="B7336" t="str">
            <v>Krycí rámeček, nástěnný...WBE</v>
          </cell>
          <cell r="C7336">
            <v>174</v>
          </cell>
          <cell r="D7336">
            <v>1</v>
          </cell>
          <cell r="E7336" t="str">
            <v>KS</v>
          </cell>
          <cell r="F7336">
            <v>174</v>
          </cell>
        </row>
        <row r="7337">
          <cell r="A7337">
            <v>6288350</v>
          </cell>
          <cell r="B7337" t="str">
            <v>Průhledný kryt...KAB3</v>
          </cell>
          <cell r="C7337">
            <v>553</v>
          </cell>
          <cell r="D7337">
            <v>1</v>
          </cell>
          <cell r="E7337" t="str">
            <v>KS</v>
          </cell>
          <cell r="F7337">
            <v>553</v>
          </cell>
        </row>
        <row r="7338">
          <cell r="A7338">
            <v>6288352</v>
          </cell>
          <cell r="B7338" t="str">
            <v>Průhledný kryt...KAB3</v>
          </cell>
          <cell r="C7338">
            <v>607</v>
          </cell>
          <cell r="D7338">
            <v>1</v>
          </cell>
          <cell r="E7338" t="str">
            <v>KS</v>
          </cell>
          <cell r="F7338">
            <v>607</v>
          </cell>
        </row>
        <row r="7339">
          <cell r="A7339">
            <v>6288360</v>
          </cell>
          <cell r="B7339" t="str">
            <v>Průhledný kryt...KAB6</v>
          </cell>
          <cell r="C7339">
            <v>738</v>
          </cell>
          <cell r="D7339">
            <v>1</v>
          </cell>
          <cell r="E7339" t="str">
            <v>KS</v>
          </cell>
          <cell r="F7339">
            <v>738</v>
          </cell>
        </row>
        <row r="7340">
          <cell r="A7340">
            <v>6288361</v>
          </cell>
          <cell r="B7340" t="str">
            <v>Průhledný kryt...KAB6</v>
          </cell>
          <cell r="C7340">
            <v>738</v>
          </cell>
          <cell r="D7340">
            <v>1</v>
          </cell>
          <cell r="E7340" t="str">
            <v>KS</v>
          </cell>
          <cell r="F7340">
            <v>738</v>
          </cell>
        </row>
        <row r="7341">
          <cell r="A7341">
            <v>6288362</v>
          </cell>
          <cell r="B7341" t="str">
            <v>Průhledný kryt...KAB6</v>
          </cell>
          <cell r="C7341">
            <v>738</v>
          </cell>
          <cell r="D7341">
            <v>1</v>
          </cell>
          <cell r="E7341" t="str">
            <v>KS</v>
          </cell>
          <cell r="F7341">
            <v>738</v>
          </cell>
        </row>
        <row r="7342">
          <cell r="A7342">
            <v>6288365</v>
          </cell>
          <cell r="B7342" t="str">
            <v>IKR4...IKR4</v>
          </cell>
          <cell r="C7342">
            <v>4258</v>
          </cell>
          <cell r="D7342">
            <v>1</v>
          </cell>
          <cell r="E7342" t="str">
            <v>KS</v>
          </cell>
          <cell r="F7342">
            <v>4258</v>
          </cell>
        </row>
        <row r="7343">
          <cell r="A7343">
            <v>6288369</v>
          </cell>
          <cell r="B7343" t="str">
            <v>IKR6RW...IKR6RW</v>
          </cell>
          <cell r="C7343">
            <v>619</v>
          </cell>
          <cell r="D7343">
            <v>1</v>
          </cell>
          <cell r="E7343" t="str">
            <v>KS</v>
          </cell>
          <cell r="F7343">
            <v>619</v>
          </cell>
        </row>
        <row r="7344">
          <cell r="A7344">
            <v>6288370</v>
          </cell>
          <cell r="B7344" t="str">
            <v>Vestavná jednotka...UKR7</v>
          </cell>
          <cell r="C7344">
            <v>5360</v>
          </cell>
          <cell r="D7344">
            <v>1</v>
          </cell>
          <cell r="E7344" t="str">
            <v>KS</v>
          </cell>
          <cell r="F7344">
            <v>5360</v>
          </cell>
        </row>
        <row r="7345">
          <cell r="A7345">
            <v>6288371</v>
          </cell>
          <cell r="B7345" t="str">
            <v>Vestavná jednotka...UKR7</v>
          </cell>
          <cell r="C7345">
            <v>5360</v>
          </cell>
          <cell r="D7345">
            <v>1</v>
          </cell>
          <cell r="E7345" t="str">
            <v>KS</v>
          </cell>
          <cell r="F7345">
            <v>5360</v>
          </cell>
        </row>
        <row r="7346">
          <cell r="A7346">
            <v>6288380</v>
          </cell>
          <cell r="B7346" t="str">
            <v>Vestavná jednotka...UKR12</v>
          </cell>
          <cell r="C7346">
            <v>5719</v>
          </cell>
          <cell r="D7346">
            <v>1</v>
          </cell>
          <cell r="E7346" t="str">
            <v>KS</v>
          </cell>
          <cell r="F7346">
            <v>5719</v>
          </cell>
        </row>
        <row r="7347">
          <cell r="A7347">
            <v>6288390</v>
          </cell>
          <cell r="B7347" t="str">
            <v>Vestavná jednotka...IKR2</v>
          </cell>
          <cell r="C7347">
            <v>2799</v>
          </cell>
          <cell r="D7347">
            <v>1</v>
          </cell>
          <cell r="E7347" t="str">
            <v>KS</v>
          </cell>
          <cell r="F7347">
            <v>2799</v>
          </cell>
        </row>
        <row r="7348">
          <cell r="A7348">
            <v>6288392</v>
          </cell>
          <cell r="B7348" t="str">
            <v>Vestavná jednotka...IKR1</v>
          </cell>
          <cell r="C7348">
            <v>2799</v>
          </cell>
          <cell r="D7348">
            <v>1</v>
          </cell>
          <cell r="E7348" t="str">
            <v>KS</v>
          </cell>
          <cell r="F7348">
            <v>2799</v>
          </cell>
        </row>
        <row r="7349">
          <cell r="A7349">
            <v>6288394</v>
          </cell>
          <cell r="B7349" t="str">
            <v>Vestavná jednotka...IKR1/80</v>
          </cell>
          <cell r="C7349">
            <v>3392</v>
          </cell>
          <cell r="D7349">
            <v>1</v>
          </cell>
          <cell r="E7349" t="str">
            <v>KS</v>
          </cell>
          <cell r="F7349">
            <v>3392</v>
          </cell>
        </row>
        <row r="7350">
          <cell r="A7350">
            <v>6288396</v>
          </cell>
          <cell r="B7350" t="str">
            <v>Vestavná jednotka...IKR1/100</v>
          </cell>
          <cell r="C7350">
            <v>3392</v>
          </cell>
          <cell r="D7350">
            <v>1</v>
          </cell>
          <cell r="E7350" t="str">
            <v>KS</v>
          </cell>
          <cell r="F7350">
            <v>3392</v>
          </cell>
        </row>
        <row r="7351">
          <cell r="A7351">
            <v>6288398</v>
          </cell>
          <cell r="B7351" t="str">
            <v>Vestavná jednotka...IKR3/90</v>
          </cell>
          <cell r="C7351">
            <v>3625</v>
          </cell>
          <cell r="D7351">
            <v>1</v>
          </cell>
          <cell r="E7351" t="str">
            <v>KS</v>
          </cell>
          <cell r="F7351">
            <v>3625</v>
          </cell>
        </row>
        <row r="7352">
          <cell r="A7352">
            <v>6288399</v>
          </cell>
          <cell r="B7352" t="str">
            <v>Vestavná jednotka...IKR3/100</v>
          </cell>
          <cell r="C7352">
            <v>3625</v>
          </cell>
          <cell r="D7352">
            <v>1</v>
          </cell>
          <cell r="E7352" t="str">
            <v>KS</v>
          </cell>
          <cell r="F7352">
            <v>3625</v>
          </cell>
        </row>
        <row r="7353">
          <cell r="A7353">
            <v>6288421</v>
          </cell>
          <cell r="B7353" t="str">
            <v>Přístrojový kryt...GS3K3</v>
          </cell>
          <cell r="C7353">
            <v>495</v>
          </cell>
          <cell r="D7353">
            <v>1</v>
          </cell>
          <cell r="E7353" t="str">
            <v>KS</v>
          </cell>
          <cell r="F7353">
            <v>495</v>
          </cell>
        </row>
        <row r="7354">
          <cell r="A7354">
            <v>6288440</v>
          </cell>
          <cell r="B7354" t="str">
            <v>Přístrojový kryt...GS3/3</v>
          </cell>
          <cell r="C7354">
            <v>768</v>
          </cell>
          <cell r="D7354">
            <v>1</v>
          </cell>
          <cell r="E7354" t="str">
            <v>KS</v>
          </cell>
          <cell r="F7354">
            <v>768</v>
          </cell>
        </row>
        <row r="7355">
          <cell r="A7355">
            <v>6288441</v>
          </cell>
          <cell r="B7355" t="str">
            <v>Přístrojový kryt...GS3/3</v>
          </cell>
          <cell r="C7355">
            <v>768</v>
          </cell>
          <cell r="D7355">
            <v>1</v>
          </cell>
          <cell r="E7355" t="str">
            <v>KS</v>
          </cell>
          <cell r="F7355">
            <v>768</v>
          </cell>
        </row>
        <row r="7356">
          <cell r="A7356">
            <v>6288442</v>
          </cell>
          <cell r="B7356" t="str">
            <v>Přístrojový kryt...GS3/3</v>
          </cell>
          <cell r="C7356">
            <v>768</v>
          </cell>
          <cell r="D7356">
            <v>1</v>
          </cell>
          <cell r="E7356" t="str">
            <v>KS</v>
          </cell>
          <cell r="F7356">
            <v>768</v>
          </cell>
        </row>
        <row r="7357">
          <cell r="A7357">
            <v>6288450</v>
          </cell>
          <cell r="B7357" t="str">
            <v>Přístrojový kryt...GS3/6</v>
          </cell>
          <cell r="C7357">
            <v>824</v>
          </cell>
          <cell r="D7357">
            <v>1</v>
          </cell>
          <cell r="E7357" t="str">
            <v>KS</v>
          </cell>
          <cell r="F7357">
            <v>824</v>
          </cell>
        </row>
        <row r="7358">
          <cell r="A7358">
            <v>6288451</v>
          </cell>
          <cell r="B7358" t="str">
            <v>Přístrojový kryt...GS3/6</v>
          </cell>
          <cell r="C7358">
            <v>824</v>
          </cell>
          <cell r="D7358">
            <v>1</v>
          </cell>
          <cell r="E7358" t="str">
            <v>KS</v>
          </cell>
          <cell r="F7358">
            <v>824</v>
          </cell>
        </row>
        <row r="7359">
          <cell r="A7359">
            <v>6288453</v>
          </cell>
          <cell r="B7359" t="str">
            <v>Přístrojový kryt...GS3/6</v>
          </cell>
          <cell r="C7359">
            <v>642</v>
          </cell>
          <cell r="D7359">
            <v>1</v>
          </cell>
          <cell r="E7359" t="str">
            <v>KS</v>
          </cell>
          <cell r="F7359">
            <v>642</v>
          </cell>
        </row>
        <row r="7360">
          <cell r="A7360">
            <v>6288510</v>
          </cell>
          <cell r="B7360" t="str">
            <v>Přístrojový kryt...GS3/6V</v>
          </cell>
          <cell r="C7360">
            <v>1502</v>
          </cell>
          <cell r="D7360">
            <v>1</v>
          </cell>
          <cell r="E7360" t="str">
            <v>KS</v>
          </cell>
          <cell r="F7360">
            <v>1502</v>
          </cell>
        </row>
        <row r="7361">
          <cell r="A7361">
            <v>6288520</v>
          </cell>
          <cell r="B7361" t="str">
            <v>Zámek s otočnou západkou...DR</v>
          </cell>
          <cell r="C7361">
            <v>299</v>
          </cell>
          <cell r="D7361">
            <v>1</v>
          </cell>
          <cell r="E7361" t="str">
            <v>KS</v>
          </cell>
          <cell r="F7361">
            <v>299</v>
          </cell>
        </row>
        <row r="7362">
          <cell r="A7362">
            <v>6288544</v>
          </cell>
          <cell r="B7362" t="str">
            <v>Přístrojová krabice...7GD3Z</v>
          </cell>
          <cell r="C7362">
            <v>66</v>
          </cell>
          <cell r="D7362">
            <v>1</v>
          </cell>
          <cell r="E7362" t="str">
            <v>KS</v>
          </cell>
          <cell r="F7362">
            <v>66</v>
          </cell>
        </row>
        <row r="7363">
          <cell r="A7363">
            <v>6288546</v>
          </cell>
          <cell r="B7363" t="str">
            <v>Přístrojová krabice...7GDZ</v>
          </cell>
          <cell r="C7363">
            <v>74</v>
          </cell>
          <cell r="D7363">
            <v>1</v>
          </cell>
          <cell r="E7363" t="str">
            <v>KS</v>
          </cell>
          <cell r="F7363">
            <v>74</v>
          </cell>
        </row>
        <row r="7364">
          <cell r="A7364">
            <v>6288548</v>
          </cell>
          <cell r="B7364" t="str">
            <v>Přístrojová krabice...7GD4Z</v>
          </cell>
          <cell r="C7364">
            <v>56</v>
          </cell>
          <cell r="D7364">
            <v>1</v>
          </cell>
          <cell r="E7364" t="str">
            <v>KS</v>
          </cell>
          <cell r="F7364">
            <v>56</v>
          </cell>
        </row>
        <row r="7365">
          <cell r="A7365">
            <v>6288550</v>
          </cell>
          <cell r="B7365" t="str">
            <v>Přístrojová krabice...7GD41Z</v>
          </cell>
          <cell r="C7365">
            <v>52</v>
          </cell>
          <cell r="D7365">
            <v>1</v>
          </cell>
          <cell r="E7365" t="str">
            <v>KS</v>
          </cell>
          <cell r="F7365">
            <v>52</v>
          </cell>
        </row>
        <row r="7366">
          <cell r="A7366">
            <v>6288560</v>
          </cell>
          <cell r="B7366" t="str">
            <v>Přístrojová krabice...7GD8Z</v>
          </cell>
          <cell r="C7366">
            <v>179</v>
          </cell>
          <cell r="D7366">
            <v>1</v>
          </cell>
          <cell r="E7366" t="str">
            <v>KS</v>
          </cell>
          <cell r="F7366">
            <v>179</v>
          </cell>
        </row>
        <row r="7367">
          <cell r="A7367">
            <v>6288561</v>
          </cell>
          <cell r="B7367" t="str">
            <v>Přístrojová krabice...7GD7Z</v>
          </cell>
          <cell r="C7367">
            <v>179</v>
          </cell>
          <cell r="D7367">
            <v>1</v>
          </cell>
          <cell r="E7367" t="str">
            <v>KS</v>
          </cell>
          <cell r="F7367">
            <v>179</v>
          </cell>
        </row>
        <row r="7368">
          <cell r="A7368">
            <v>6288570</v>
          </cell>
          <cell r="B7368" t="str">
            <v>Přístrojová krabice...71GD8</v>
          </cell>
          <cell r="C7368">
            <v>86</v>
          </cell>
          <cell r="D7368">
            <v>1</v>
          </cell>
          <cell r="E7368" t="str">
            <v>KS</v>
          </cell>
          <cell r="F7368">
            <v>86</v>
          </cell>
        </row>
        <row r="7369">
          <cell r="A7369">
            <v>6288571</v>
          </cell>
          <cell r="B7369" t="str">
            <v>Přístrojová krabice...71GD8</v>
          </cell>
          <cell r="C7369">
            <v>86</v>
          </cell>
          <cell r="D7369">
            <v>1</v>
          </cell>
          <cell r="E7369" t="str">
            <v>KS</v>
          </cell>
          <cell r="F7369">
            <v>86</v>
          </cell>
        </row>
        <row r="7370">
          <cell r="A7370">
            <v>6288575</v>
          </cell>
          <cell r="B7370" t="str">
            <v>Montážní nosič...71MT3/45</v>
          </cell>
          <cell r="C7370">
            <v>134</v>
          </cell>
          <cell r="D7370">
            <v>1</v>
          </cell>
          <cell r="E7370" t="str">
            <v>KS</v>
          </cell>
          <cell r="F7370">
            <v>134</v>
          </cell>
        </row>
        <row r="7371">
          <cell r="A7371">
            <v>6288580</v>
          </cell>
          <cell r="B7371" t="str">
            <v>Přístrojová krabice...71GD9</v>
          </cell>
          <cell r="C7371">
            <v>186</v>
          </cell>
          <cell r="D7371">
            <v>1</v>
          </cell>
          <cell r="E7371" t="str">
            <v>KS</v>
          </cell>
          <cell r="F7371">
            <v>186</v>
          </cell>
        </row>
        <row r="7372">
          <cell r="A7372">
            <v>6288581</v>
          </cell>
          <cell r="B7372" t="str">
            <v>Přístrojová krabice...71GD9</v>
          </cell>
          <cell r="C7372">
            <v>186</v>
          </cell>
          <cell r="D7372">
            <v>1</v>
          </cell>
          <cell r="E7372" t="str">
            <v>KS</v>
          </cell>
          <cell r="F7372">
            <v>186</v>
          </cell>
        </row>
        <row r="7373">
          <cell r="A7373">
            <v>6288590</v>
          </cell>
          <cell r="B7373" t="str">
            <v>Přístrojová krabice...7GD5</v>
          </cell>
          <cell r="C7373">
            <v>518</v>
          </cell>
          <cell r="D7373">
            <v>1</v>
          </cell>
          <cell r="E7373" t="str">
            <v>KS</v>
          </cell>
          <cell r="F7373">
            <v>518</v>
          </cell>
        </row>
        <row r="7374">
          <cell r="A7374">
            <v>6288600</v>
          </cell>
          <cell r="B7374" t="str">
            <v>Přístrojový třmen...GB50</v>
          </cell>
          <cell r="C7374">
            <v>300</v>
          </cell>
          <cell r="D7374">
            <v>1</v>
          </cell>
          <cell r="E7374" t="str">
            <v>KS</v>
          </cell>
          <cell r="F7374">
            <v>300</v>
          </cell>
        </row>
        <row r="7375">
          <cell r="A7375">
            <v>6288601</v>
          </cell>
          <cell r="B7375" t="str">
            <v>Přístrojový třmen...GB55</v>
          </cell>
          <cell r="C7375">
            <v>302</v>
          </cell>
          <cell r="D7375">
            <v>1</v>
          </cell>
          <cell r="E7375" t="str">
            <v>KS</v>
          </cell>
          <cell r="F7375">
            <v>302</v>
          </cell>
        </row>
        <row r="7376">
          <cell r="A7376">
            <v>6288603</v>
          </cell>
          <cell r="B7376" t="str">
            <v>Adaptér pro datovou techniku...ADT SA 80</v>
          </cell>
          <cell r="C7376">
            <v>198</v>
          </cell>
          <cell r="D7376">
            <v>1</v>
          </cell>
          <cell r="E7376" t="str">
            <v>KS</v>
          </cell>
          <cell r="F7376">
            <v>198</v>
          </cell>
        </row>
        <row r="7377">
          <cell r="A7377">
            <v>6288610</v>
          </cell>
          <cell r="B7377" t="str">
            <v>Přístrojová krabice...71GD6</v>
          </cell>
          <cell r="C7377">
            <v>52</v>
          </cell>
          <cell r="D7377">
            <v>1</v>
          </cell>
          <cell r="E7377" t="str">
            <v>KS</v>
          </cell>
          <cell r="F7377">
            <v>52</v>
          </cell>
        </row>
        <row r="7378">
          <cell r="A7378">
            <v>6288611</v>
          </cell>
          <cell r="B7378" t="str">
            <v>Přístrojová krabice...71GD7</v>
          </cell>
          <cell r="C7378">
            <v>142</v>
          </cell>
          <cell r="D7378">
            <v>1</v>
          </cell>
          <cell r="E7378" t="str">
            <v>KS</v>
          </cell>
          <cell r="F7378">
            <v>142</v>
          </cell>
        </row>
        <row r="7379">
          <cell r="A7379">
            <v>6288612</v>
          </cell>
          <cell r="B7379" t="str">
            <v>Přístrojová krabice CEE...CEE16E2</v>
          </cell>
          <cell r="C7379">
            <v>1115</v>
          </cell>
          <cell r="D7379">
            <v>1</v>
          </cell>
          <cell r="E7379" t="str">
            <v>KS</v>
          </cell>
          <cell r="F7379">
            <v>1115</v>
          </cell>
        </row>
        <row r="7380">
          <cell r="A7380">
            <v>6288613</v>
          </cell>
          <cell r="B7380" t="str">
            <v>Přístrojová krabice CEE...CEE16E2/0</v>
          </cell>
          <cell r="C7380">
            <v>885</v>
          </cell>
          <cell r="D7380">
            <v>1</v>
          </cell>
          <cell r="E7380" t="str">
            <v>KS</v>
          </cell>
          <cell r="F7380">
            <v>885</v>
          </cell>
        </row>
        <row r="7381">
          <cell r="A7381">
            <v>6288614</v>
          </cell>
          <cell r="B7381" t="str">
            <v>Přístrojová krabice CEE...CEE32E2</v>
          </cell>
          <cell r="C7381">
            <v>1455</v>
          </cell>
          <cell r="D7381">
            <v>1</v>
          </cell>
          <cell r="E7381" t="str">
            <v>KS</v>
          </cell>
          <cell r="F7381">
            <v>1455</v>
          </cell>
        </row>
        <row r="7382">
          <cell r="A7382">
            <v>6288615</v>
          </cell>
          <cell r="B7382" t="str">
            <v>Přístrojová krabice...71GD6</v>
          </cell>
          <cell r="C7382">
            <v>52</v>
          </cell>
          <cell r="D7382">
            <v>1</v>
          </cell>
          <cell r="E7382" t="str">
            <v>KS</v>
          </cell>
          <cell r="F7382">
            <v>52</v>
          </cell>
        </row>
        <row r="7383">
          <cell r="A7383">
            <v>6288640</v>
          </cell>
          <cell r="B7383" t="str">
            <v>Kanálová spona...KL80A</v>
          </cell>
          <cell r="C7383">
            <v>31</v>
          </cell>
          <cell r="D7383">
            <v>1</v>
          </cell>
          <cell r="E7383" t="str">
            <v>KS</v>
          </cell>
          <cell r="F7383">
            <v>31</v>
          </cell>
        </row>
        <row r="7384">
          <cell r="A7384">
            <v>6288641</v>
          </cell>
          <cell r="B7384" t="str">
            <v>Kanálová spona...KL110</v>
          </cell>
          <cell r="C7384">
            <v>31</v>
          </cell>
          <cell r="D7384">
            <v>1</v>
          </cell>
          <cell r="E7384" t="str">
            <v>KS</v>
          </cell>
          <cell r="F7384">
            <v>31</v>
          </cell>
        </row>
        <row r="7385">
          <cell r="A7385">
            <v>6288650</v>
          </cell>
          <cell r="B7385" t="str">
            <v>Protihluková bariéra...7LSB</v>
          </cell>
          <cell r="C7385">
            <v>58</v>
          </cell>
          <cell r="D7385">
            <v>1</v>
          </cell>
          <cell r="E7385" t="str">
            <v>KS</v>
          </cell>
          <cell r="F7385">
            <v>58</v>
          </cell>
        </row>
        <row r="7386">
          <cell r="A7386">
            <v>6288662</v>
          </cell>
          <cell r="B7386" t="str">
            <v>Spojka...KU90</v>
          </cell>
          <cell r="C7386">
            <v>131</v>
          </cell>
          <cell r="D7386">
            <v>1</v>
          </cell>
          <cell r="E7386" t="str">
            <v>KS</v>
          </cell>
          <cell r="F7386">
            <v>131</v>
          </cell>
        </row>
        <row r="7387">
          <cell r="A7387">
            <v>6288667</v>
          </cell>
          <cell r="B7387" t="str">
            <v>Spojka...KUP</v>
          </cell>
          <cell r="C7387">
            <v>152</v>
          </cell>
          <cell r="D7387">
            <v>1</v>
          </cell>
          <cell r="E7387" t="str">
            <v>KS</v>
          </cell>
          <cell r="F7387">
            <v>152</v>
          </cell>
        </row>
        <row r="7388">
          <cell r="A7388">
            <v>6288670</v>
          </cell>
          <cell r="B7388" t="str">
            <v>Spojka...KUP</v>
          </cell>
          <cell r="C7388">
            <v>98</v>
          </cell>
          <cell r="D7388">
            <v>1</v>
          </cell>
          <cell r="E7388" t="str">
            <v>KS</v>
          </cell>
          <cell r="F7388">
            <v>98</v>
          </cell>
        </row>
        <row r="7389">
          <cell r="A7389">
            <v>6288671</v>
          </cell>
          <cell r="B7389" t="str">
            <v>Spojka...KUP80</v>
          </cell>
          <cell r="C7389">
            <v>110</v>
          </cell>
          <cell r="D7389">
            <v>1</v>
          </cell>
          <cell r="E7389" t="str">
            <v>KS</v>
          </cell>
          <cell r="F7389">
            <v>110</v>
          </cell>
        </row>
        <row r="7390">
          <cell r="A7390">
            <v>6288673</v>
          </cell>
          <cell r="B7390" t="str">
            <v>Spojka...KUP100</v>
          </cell>
          <cell r="C7390">
            <v>142</v>
          </cell>
          <cell r="D7390">
            <v>1</v>
          </cell>
          <cell r="E7390" t="str">
            <v>KS</v>
          </cell>
          <cell r="F7390">
            <v>142</v>
          </cell>
        </row>
        <row r="7391">
          <cell r="A7391">
            <v>6288675</v>
          </cell>
          <cell r="B7391" t="str">
            <v>Spojka...KUP120</v>
          </cell>
          <cell r="C7391">
            <v>160</v>
          </cell>
          <cell r="D7391">
            <v>1</v>
          </cell>
          <cell r="E7391" t="str">
            <v>KS</v>
          </cell>
          <cell r="F7391">
            <v>160</v>
          </cell>
        </row>
        <row r="7392">
          <cell r="A7392">
            <v>6288676</v>
          </cell>
          <cell r="B7392" t="str">
            <v>Spojka...KUP130</v>
          </cell>
          <cell r="C7392">
            <v>171</v>
          </cell>
          <cell r="D7392">
            <v>1</v>
          </cell>
          <cell r="E7392" t="str">
            <v>KS</v>
          </cell>
          <cell r="F7392">
            <v>171</v>
          </cell>
        </row>
        <row r="7393">
          <cell r="A7393">
            <v>6288678</v>
          </cell>
          <cell r="B7393" t="str">
            <v>Spojka...KUP150</v>
          </cell>
          <cell r="C7393">
            <v>205</v>
          </cell>
          <cell r="D7393">
            <v>1</v>
          </cell>
          <cell r="E7393" t="str">
            <v>KS</v>
          </cell>
          <cell r="F7393">
            <v>205</v>
          </cell>
        </row>
        <row r="7394">
          <cell r="A7394">
            <v>6288680</v>
          </cell>
          <cell r="B7394" t="str">
            <v>Spojka...KUP</v>
          </cell>
          <cell r="C7394">
            <v>237</v>
          </cell>
          <cell r="D7394">
            <v>1</v>
          </cell>
          <cell r="E7394" t="str">
            <v>KS</v>
          </cell>
          <cell r="F7394">
            <v>237</v>
          </cell>
        </row>
        <row r="7395">
          <cell r="A7395">
            <v>6288700</v>
          </cell>
          <cell r="B7395" t="str">
            <v>Zaklapávací spona...RKV3V</v>
          </cell>
          <cell r="C7395">
            <v>5</v>
          </cell>
          <cell r="D7395">
            <v>1</v>
          </cell>
          <cell r="E7395" t="str">
            <v>KS</v>
          </cell>
          <cell r="F7395">
            <v>5</v>
          </cell>
        </row>
        <row r="7396">
          <cell r="A7396">
            <v>6288702</v>
          </cell>
          <cell r="B7396" t="str">
            <v>Zaklapávací spona...RKV</v>
          </cell>
          <cell r="C7396">
            <v>5</v>
          </cell>
          <cell r="D7396">
            <v>1</v>
          </cell>
          <cell r="E7396" t="str">
            <v>KS</v>
          </cell>
          <cell r="F7396">
            <v>5</v>
          </cell>
        </row>
        <row r="7397">
          <cell r="A7397">
            <v>6288704</v>
          </cell>
          <cell r="B7397" t="str">
            <v>Úhlová zástrčka ochr. vodiče...8AWR</v>
          </cell>
          <cell r="C7397">
            <v>56</v>
          </cell>
          <cell r="D7397">
            <v>1</v>
          </cell>
          <cell r="E7397" t="str">
            <v>KS</v>
          </cell>
          <cell r="F7397">
            <v>56</v>
          </cell>
        </row>
        <row r="7398">
          <cell r="A7398">
            <v>6288720</v>
          </cell>
          <cell r="B7398" t="str">
            <v>Lak. tužka...WZ3</v>
          </cell>
          <cell r="C7398">
            <v>299</v>
          </cell>
          <cell r="D7398">
            <v>1</v>
          </cell>
          <cell r="E7398" t="str">
            <v>KS</v>
          </cell>
          <cell r="F7398">
            <v>299</v>
          </cell>
        </row>
        <row r="7399">
          <cell r="A7399">
            <v>6288721</v>
          </cell>
          <cell r="B7399" t="str">
            <v>Lak. tužka...WZ3</v>
          </cell>
          <cell r="C7399">
            <v>299</v>
          </cell>
          <cell r="D7399">
            <v>1</v>
          </cell>
          <cell r="E7399" t="str">
            <v>KS</v>
          </cell>
          <cell r="F7399">
            <v>299</v>
          </cell>
        </row>
        <row r="7400">
          <cell r="A7400">
            <v>6288722</v>
          </cell>
          <cell r="B7400" t="str">
            <v>Lak. tužka...WZ3</v>
          </cell>
          <cell r="C7400">
            <v>299</v>
          </cell>
          <cell r="D7400">
            <v>1</v>
          </cell>
          <cell r="E7400" t="str">
            <v>KS</v>
          </cell>
          <cell r="F7400">
            <v>299</v>
          </cell>
        </row>
        <row r="7401">
          <cell r="A7401">
            <v>6288724</v>
          </cell>
          <cell r="B7401" t="str">
            <v>Lak. tužka...WZ3</v>
          </cell>
          <cell r="C7401">
            <v>359</v>
          </cell>
          <cell r="D7401">
            <v>1</v>
          </cell>
          <cell r="E7401" t="str">
            <v>KS</v>
          </cell>
          <cell r="F7401">
            <v>359</v>
          </cell>
        </row>
        <row r="7402">
          <cell r="A7402">
            <v>6288790</v>
          </cell>
          <cell r="B7402" t="str">
            <v>Odlehčení tahu...7ZE</v>
          </cell>
          <cell r="C7402">
            <v>21</v>
          </cell>
          <cell r="D7402">
            <v>1</v>
          </cell>
          <cell r="E7402" t="str">
            <v>KS</v>
          </cell>
          <cell r="F7402">
            <v>21</v>
          </cell>
        </row>
        <row r="7403">
          <cell r="A7403">
            <v>6288820</v>
          </cell>
          <cell r="B7403" t="str">
            <v>Přírubová deska pro CEE...FLPCEE</v>
          </cell>
          <cell r="C7403">
            <v>325</v>
          </cell>
          <cell r="D7403">
            <v>1</v>
          </cell>
          <cell r="E7403" t="str">
            <v>KS</v>
          </cell>
          <cell r="F7403">
            <v>325</v>
          </cell>
        </row>
        <row r="7404">
          <cell r="A7404">
            <v>6288830</v>
          </cell>
          <cell r="B7404" t="str">
            <v>Přepážka...TW/ISS120</v>
          </cell>
          <cell r="C7404">
            <v>212</v>
          </cell>
          <cell r="D7404">
            <v>1</v>
          </cell>
          <cell r="E7404" t="str">
            <v>M</v>
          </cell>
          <cell r="F7404">
            <v>212</v>
          </cell>
        </row>
        <row r="7405">
          <cell r="A7405">
            <v>6288900</v>
          </cell>
          <cell r="B7405" t="str">
            <v>Podlahová podpěra...BOS</v>
          </cell>
          <cell r="C7405">
            <v>2189</v>
          </cell>
          <cell r="D7405">
            <v>1</v>
          </cell>
          <cell r="E7405" t="str">
            <v>KS</v>
          </cell>
          <cell r="F7405">
            <v>2189</v>
          </cell>
        </row>
        <row r="7406">
          <cell r="A7406">
            <v>6288902</v>
          </cell>
          <cell r="B7406" t="str">
            <v>Podlahová podpěra...BOS</v>
          </cell>
          <cell r="C7406">
            <v>2278</v>
          </cell>
          <cell r="D7406">
            <v>1</v>
          </cell>
          <cell r="E7406" t="str">
            <v>KS</v>
          </cell>
          <cell r="F7406">
            <v>2278</v>
          </cell>
        </row>
        <row r="7407">
          <cell r="A7407">
            <v>6288904</v>
          </cell>
          <cell r="B7407" t="str">
            <v>Podlahová podpěra...BOS</v>
          </cell>
          <cell r="C7407">
            <v>2390</v>
          </cell>
          <cell r="D7407">
            <v>1</v>
          </cell>
          <cell r="E7407" t="str">
            <v>KS</v>
          </cell>
          <cell r="F7407">
            <v>2390</v>
          </cell>
        </row>
        <row r="7408">
          <cell r="A7408">
            <v>6288930</v>
          </cell>
          <cell r="B7408" t="str">
            <v>Instalační sloup...ISST70140</v>
          </cell>
          <cell r="C7408">
            <v>14138</v>
          </cell>
          <cell r="D7408">
            <v>1</v>
          </cell>
          <cell r="E7408" t="str">
            <v>KS</v>
          </cell>
          <cell r="F7408">
            <v>14138</v>
          </cell>
        </row>
        <row r="7409">
          <cell r="A7409">
            <v>6288933</v>
          </cell>
          <cell r="B7409" t="str">
            <v>Instalační sloup...ISST70140</v>
          </cell>
          <cell r="C7409">
            <v>14138</v>
          </cell>
          <cell r="D7409">
            <v>1</v>
          </cell>
          <cell r="E7409" t="str">
            <v>KS</v>
          </cell>
          <cell r="F7409">
            <v>14138</v>
          </cell>
        </row>
        <row r="7410">
          <cell r="A7410">
            <v>6288940</v>
          </cell>
          <cell r="B7410" t="str">
            <v>Instalační sloup...ISS70110</v>
          </cell>
          <cell r="C7410">
            <v>11667</v>
          </cell>
          <cell r="D7410">
            <v>1</v>
          </cell>
          <cell r="E7410" t="str">
            <v>KS</v>
          </cell>
          <cell r="F7410">
            <v>11667</v>
          </cell>
        </row>
        <row r="7411">
          <cell r="A7411">
            <v>6288943</v>
          </cell>
          <cell r="B7411" t="str">
            <v>Instalační sloup...ISS70110</v>
          </cell>
          <cell r="C7411">
            <v>11667</v>
          </cell>
          <cell r="D7411">
            <v>1</v>
          </cell>
          <cell r="E7411" t="str">
            <v>KS</v>
          </cell>
          <cell r="F7411">
            <v>11667</v>
          </cell>
        </row>
        <row r="7412">
          <cell r="A7412">
            <v>6288960</v>
          </cell>
          <cell r="B7412" t="str">
            <v>Instalační sloup...ISS140110</v>
          </cell>
          <cell r="C7412">
            <v>20497</v>
          </cell>
          <cell r="D7412">
            <v>1</v>
          </cell>
          <cell r="E7412" t="str">
            <v>KS</v>
          </cell>
          <cell r="F7412">
            <v>20497</v>
          </cell>
        </row>
        <row r="7413">
          <cell r="A7413">
            <v>6288963</v>
          </cell>
          <cell r="B7413" t="str">
            <v>Instalační sloup...ISS140110</v>
          </cell>
          <cell r="C7413">
            <v>20497</v>
          </cell>
          <cell r="D7413">
            <v>1</v>
          </cell>
          <cell r="E7413" t="str">
            <v>KS</v>
          </cell>
          <cell r="F7413">
            <v>20497</v>
          </cell>
        </row>
        <row r="7414">
          <cell r="A7414">
            <v>6289063</v>
          </cell>
          <cell r="B7414" t="str">
            <v>ISS110100...ISS110100</v>
          </cell>
          <cell r="C7414">
            <v>13709</v>
          </cell>
          <cell r="D7414">
            <v>1</v>
          </cell>
          <cell r="E7414" t="str">
            <v>KS</v>
          </cell>
          <cell r="F7414">
            <v>13709</v>
          </cell>
        </row>
        <row r="7415">
          <cell r="A7415">
            <v>6290010</v>
          </cell>
          <cell r="B7415" t="str">
            <v>Instalační sloup...ISST70140</v>
          </cell>
          <cell r="C7415">
            <v>14898</v>
          </cell>
          <cell r="D7415">
            <v>1</v>
          </cell>
          <cell r="E7415" t="str">
            <v>KS</v>
          </cell>
          <cell r="F7415">
            <v>14898</v>
          </cell>
        </row>
        <row r="7416">
          <cell r="A7416">
            <v>6290013</v>
          </cell>
          <cell r="B7416" t="str">
            <v>Instalační sloup...ISST70140</v>
          </cell>
          <cell r="C7416">
            <v>14898</v>
          </cell>
          <cell r="D7416">
            <v>1</v>
          </cell>
          <cell r="E7416" t="str">
            <v>KS</v>
          </cell>
          <cell r="F7416">
            <v>14898</v>
          </cell>
        </row>
        <row r="7417">
          <cell r="A7417">
            <v>6290020</v>
          </cell>
          <cell r="B7417" t="str">
            <v>Instalační sloup...ISSHS1402</v>
          </cell>
          <cell r="C7417">
            <v>4603</v>
          </cell>
          <cell r="D7417">
            <v>1</v>
          </cell>
          <cell r="E7417" t="str">
            <v>KS</v>
          </cell>
          <cell r="F7417">
            <v>4603</v>
          </cell>
        </row>
        <row r="7418">
          <cell r="A7418">
            <v>6290023</v>
          </cell>
          <cell r="B7418" t="str">
            <v>Instalační sloup...ISSHS1402</v>
          </cell>
          <cell r="C7418">
            <v>4603</v>
          </cell>
          <cell r="D7418">
            <v>1</v>
          </cell>
          <cell r="E7418" t="str">
            <v>KS</v>
          </cell>
          <cell r="F7418">
            <v>4603</v>
          </cell>
        </row>
        <row r="7419">
          <cell r="A7419">
            <v>6290030</v>
          </cell>
          <cell r="B7419" t="str">
            <v>Instalační sloup...ISSHS1405</v>
          </cell>
          <cell r="C7419">
            <v>5271</v>
          </cell>
          <cell r="D7419">
            <v>1</v>
          </cell>
          <cell r="E7419" t="str">
            <v>KS</v>
          </cell>
          <cell r="F7419">
            <v>5271</v>
          </cell>
        </row>
        <row r="7420">
          <cell r="A7420">
            <v>6290033</v>
          </cell>
          <cell r="B7420" t="str">
            <v>Instalační sloup...ISSHS1405</v>
          </cell>
          <cell r="C7420">
            <v>5271</v>
          </cell>
          <cell r="D7420">
            <v>1</v>
          </cell>
          <cell r="E7420" t="str">
            <v>KS</v>
          </cell>
          <cell r="F7420">
            <v>5271</v>
          </cell>
        </row>
        <row r="7421">
          <cell r="A7421">
            <v>6290040</v>
          </cell>
          <cell r="B7421" t="str">
            <v>Instalační sloup...ISSHS1407</v>
          </cell>
          <cell r="C7421">
            <v>5806</v>
          </cell>
          <cell r="D7421">
            <v>1</v>
          </cell>
          <cell r="E7421" t="str">
            <v>KS</v>
          </cell>
          <cell r="F7421">
            <v>5806</v>
          </cell>
        </row>
        <row r="7422">
          <cell r="A7422">
            <v>6290043</v>
          </cell>
          <cell r="B7422" t="str">
            <v>Instalační sloup...ISSHS1407</v>
          </cell>
          <cell r="C7422">
            <v>5806</v>
          </cell>
          <cell r="D7422">
            <v>1</v>
          </cell>
          <cell r="E7422" t="str">
            <v>KS</v>
          </cell>
          <cell r="F7422">
            <v>5806</v>
          </cell>
        </row>
        <row r="7423">
          <cell r="A7423">
            <v>6290073</v>
          </cell>
          <cell r="B7423" t="str">
            <v>Střed instalačního sloupu...ISSHS6</v>
          </cell>
          <cell r="C7423">
            <v>17245</v>
          </cell>
          <cell r="D7423">
            <v>1</v>
          </cell>
          <cell r="E7423" t="str">
            <v>KS</v>
          </cell>
          <cell r="F7423">
            <v>17245</v>
          </cell>
        </row>
        <row r="7424">
          <cell r="A7424">
            <v>6290080</v>
          </cell>
          <cell r="B7424" t="str">
            <v>Instalační sloup...ISSHS1408</v>
          </cell>
          <cell r="C7424">
            <v>9939</v>
          </cell>
          <cell r="D7424">
            <v>1</v>
          </cell>
          <cell r="E7424" t="str">
            <v>KS</v>
          </cell>
          <cell r="F7424">
            <v>9939</v>
          </cell>
        </row>
        <row r="7425">
          <cell r="A7425">
            <v>6290090</v>
          </cell>
          <cell r="B7425" t="str">
            <v>Instalační sloup...ISSRHSM45</v>
          </cell>
          <cell r="C7425">
            <v>5943</v>
          </cell>
          <cell r="D7425">
            <v>1</v>
          </cell>
          <cell r="E7425" t="str">
            <v>KS</v>
          </cell>
          <cell r="F7425">
            <v>5943</v>
          </cell>
        </row>
        <row r="7426">
          <cell r="A7426">
            <v>6290100</v>
          </cell>
          <cell r="B7426" t="str">
            <v>Podlahová deska...ISSBP7011</v>
          </cell>
          <cell r="C7426">
            <v>852</v>
          </cell>
          <cell r="D7426">
            <v>1</v>
          </cell>
          <cell r="E7426" t="str">
            <v>KS</v>
          </cell>
          <cell r="F7426">
            <v>852</v>
          </cell>
        </row>
        <row r="7427">
          <cell r="A7427">
            <v>6290104</v>
          </cell>
          <cell r="B7427" t="str">
            <v>Podlahová deska...ISSBP7011</v>
          </cell>
          <cell r="C7427">
            <v>868</v>
          </cell>
          <cell r="D7427">
            <v>1</v>
          </cell>
          <cell r="E7427" t="str">
            <v>KS</v>
          </cell>
          <cell r="F7427">
            <v>868</v>
          </cell>
        </row>
        <row r="7428">
          <cell r="A7428">
            <v>6290110</v>
          </cell>
          <cell r="B7428" t="str">
            <v>Podlahová deska...ISSBP9011</v>
          </cell>
          <cell r="C7428">
            <v>886</v>
          </cell>
          <cell r="D7428">
            <v>1</v>
          </cell>
          <cell r="E7428" t="str">
            <v>KS</v>
          </cell>
          <cell r="F7428">
            <v>886</v>
          </cell>
        </row>
        <row r="7429">
          <cell r="A7429">
            <v>6290120</v>
          </cell>
          <cell r="B7429" t="str">
            <v>Podlahová deska...ISSBP7014</v>
          </cell>
          <cell r="C7429">
            <v>774</v>
          </cell>
          <cell r="D7429">
            <v>1</v>
          </cell>
          <cell r="E7429" t="str">
            <v>KS</v>
          </cell>
          <cell r="F7429">
            <v>774</v>
          </cell>
        </row>
        <row r="7430">
          <cell r="A7430">
            <v>6290124</v>
          </cell>
          <cell r="B7430" t="str">
            <v>Podlahová deska...ISSBP7014</v>
          </cell>
          <cell r="C7430">
            <v>774</v>
          </cell>
          <cell r="D7430">
            <v>1</v>
          </cell>
          <cell r="E7430" t="str">
            <v>KS</v>
          </cell>
          <cell r="F7430">
            <v>774</v>
          </cell>
        </row>
        <row r="7431">
          <cell r="A7431">
            <v>6290130</v>
          </cell>
          <cell r="B7431" t="str">
            <v>Podlahová deska...ISSBP1401</v>
          </cell>
          <cell r="C7431">
            <v>893</v>
          </cell>
          <cell r="D7431">
            <v>1</v>
          </cell>
          <cell r="E7431" t="str">
            <v>KS</v>
          </cell>
          <cell r="F7431">
            <v>893</v>
          </cell>
        </row>
        <row r="7432">
          <cell r="A7432">
            <v>6290134</v>
          </cell>
          <cell r="B7432" t="str">
            <v>Podlahová deska...ISSBP1401</v>
          </cell>
          <cell r="C7432">
            <v>893</v>
          </cell>
          <cell r="D7432">
            <v>1</v>
          </cell>
          <cell r="E7432" t="str">
            <v>KS</v>
          </cell>
          <cell r="F7432">
            <v>893</v>
          </cell>
        </row>
        <row r="7433">
          <cell r="A7433">
            <v>6290150</v>
          </cell>
          <cell r="B7433" t="str">
            <v>Upevňovací úhelník...ISSBW7014</v>
          </cell>
          <cell r="C7433">
            <v>261</v>
          </cell>
          <cell r="D7433">
            <v>1</v>
          </cell>
          <cell r="E7433" t="str">
            <v>KS</v>
          </cell>
          <cell r="F7433">
            <v>261</v>
          </cell>
        </row>
        <row r="7434">
          <cell r="A7434">
            <v>6290160</v>
          </cell>
          <cell r="B7434" t="str">
            <v>Mezistabilizátor...ISSZ70140</v>
          </cell>
          <cell r="C7434">
            <v>278</v>
          </cell>
          <cell r="D7434">
            <v>1</v>
          </cell>
          <cell r="E7434" t="str">
            <v>KS</v>
          </cell>
          <cell r="F7434">
            <v>278</v>
          </cell>
        </row>
        <row r="7435">
          <cell r="A7435">
            <v>6290170</v>
          </cell>
          <cell r="B7435" t="str">
            <v>Gumová podložka...ISSGU7011</v>
          </cell>
          <cell r="C7435">
            <v>124</v>
          </cell>
          <cell r="D7435">
            <v>1</v>
          </cell>
          <cell r="E7435" t="str">
            <v>KS</v>
          </cell>
          <cell r="F7435">
            <v>124</v>
          </cell>
        </row>
        <row r="7436">
          <cell r="A7436">
            <v>6290172</v>
          </cell>
          <cell r="B7436" t="str">
            <v>Gumová podložka...ISSGU9011</v>
          </cell>
          <cell r="C7436">
            <v>131</v>
          </cell>
          <cell r="D7436">
            <v>1</v>
          </cell>
          <cell r="E7436" t="str">
            <v>KS</v>
          </cell>
          <cell r="F7436">
            <v>131</v>
          </cell>
        </row>
        <row r="7437">
          <cell r="A7437">
            <v>6290174</v>
          </cell>
          <cell r="B7437" t="str">
            <v>Gumová podložka...ISSGU7014</v>
          </cell>
          <cell r="C7437">
            <v>80</v>
          </cell>
          <cell r="D7437">
            <v>1</v>
          </cell>
          <cell r="E7437" t="str">
            <v>KS</v>
          </cell>
          <cell r="F7437">
            <v>80</v>
          </cell>
        </row>
        <row r="7438">
          <cell r="A7438">
            <v>6290176</v>
          </cell>
          <cell r="B7438" t="str">
            <v>Gumová podložka...ISSGU1401</v>
          </cell>
          <cell r="C7438">
            <v>126</v>
          </cell>
          <cell r="D7438">
            <v>1</v>
          </cell>
          <cell r="E7438" t="str">
            <v>KS</v>
          </cell>
          <cell r="F7438">
            <v>126</v>
          </cell>
        </row>
        <row r="7439">
          <cell r="A7439">
            <v>6290180</v>
          </cell>
          <cell r="B7439" t="str">
            <v>Podstavec...ISSSF</v>
          </cell>
          <cell r="C7439">
            <v>301</v>
          </cell>
          <cell r="D7439">
            <v>1</v>
          </cell>
          <cell r="E7439" t="str">
            <v>KS</v>
          </cell>
          <cell r="F7439">
            <v>301</v>
          </cell>
        </row>
        <row r="7440">
          <cell r="A7440">
            <v>6290184</v>
          </cell>
          <cell r="B7440" t="str">
            <v>Distanční držák...ISSAH</v>
          </cell>
          <cell r="C7440">
            <v>306</v>
          </cell>
          <cell r="D7440">
            <v>1</v>
          </cell>
          <cell r="E7440" t="str">
            <v>KS</v>
          </cell>
          <cell r="F7440">
            <v>306</v>
          </cell>
        </row>
        <row r="7441">
          <cell r="A7441">
            <v>6290186</v>
          </cell>
          <cell r="B7441" t="str">
            <v>Stropní upevnění...ISSDB</v>
          </cell>
          <cell r="C7441">
            <v>140</v>
          </cell>
          <cell r="D7441">
            <v>1</v>
          </cell>
          <cell r="E7441" t="str">
            <v>KS</v>
          </cell>
          <cell r="F7441">
            <v>140</v>
          </cell>
        </row>
        <row r="7442">
          <cell r="A7442">
            <v>6290188</v>
          </cell>
          <cell r="B7442" t="str">
            <v>Teleskop...ISSTK</v>
          </cell>
          <cell r="C7442">
            <v>2173</v>
          </cell>
          <cell r="D7442">
            <v>1</v>
          </cell>
          <cell r="E7442" t="str">
            <v>KS</v>
          </cell>
          <cell r="F7442">
            <v>2173</v>
          </cell>
        </row>
        <row r="7443">
          <cell r="A7443">
            <v>6290200</v>
          </cell>
          <cell r="B7443" t="str">
            <v>Krycí rámeček, nástěnný...WAG70140T</v>
          </cell>
          <cell r="C7443">
            <v>774</v>
          </cell>
          <cell r="D7443">
            <v>1</v>
          </cell>
          <cell r="E7443" t="str">
            <v>KS</v>
          </cell>
          <cell r="F7443">
            <v>774</v>
          </cell>
        </row>
        <row r="7444">
          <cell r="A7444">
            <v>6290210</v>
          </cell>
          <cell r="B7444" t="str">
            <v>Krycí rámeček, nástěnný...WAG70110A</v>
          </cell>
          <cell r="C7444">
            <v>1153</v>
          </cell>
          <cell r="D7444">
            <v>1</v>
          </cell>
          <cell r="E7444" t="str">
            <v>KS</v>
          </cell>
          <cell r="F7444">
            <v>1153</v>
          </cell>
        </row>
        <row r="7445">
          <cell r="A7445">
            <v>6290220</v>
          </cell>
          <cell r="B7445" t="str">
            <v>Krycí rámeček, nástěnný...WAG90110A</v>
          </cell>
          <cell r="C7445">
            <v>1212</v>
          </cell>
          <cell r="D7445">
            <v>1</v>
          </cell>
          <cell r="E7445" t="str">
            <v>KS</v>
          </cell>
          <cell r="F7445">
            <v>1212</v>
          </cell>
        </row>
        <row r="7446">
          <cell r="A7446">
            <v>6290240</v>
          </cell>
          <cell r="B7446" t="str">
            <v>Krycí rámeček, nástěnný...WAG14011A</v>
          </cell>
          <cell r="C7446">
            <v>1239</v>
          </cell>
          <cell r="D7446">
            <v>1</v>
          </cell>
          <cell r="E7446" t="str">
            <v>KS</v>
          </cell>
          <cell r="F7446">
            <v>1239</v>
          </cell>
        </row>
        <row r="7447">
          <cell r="A7447">
            <v>6290250</v>
          </cell>
          <cell r="B7447" t="str">
            <v>Krycí rámeček, nástěnný...WAG14022A</v>
          </cell>
          <cell r="C7447">
            <v>1369</v>
          </cell>
          <cell r="D7447">
            <v>1</v>
          </cell>
          <cell r="E7447" t="str">
            <v>KS</v>
          </cell>
          <cell r="F7447">
            <v>1369</v>
          </cell>
        </row>
        <row r="7448">
          <cell r="A7448">
            <v>6290260</v>
          </cell>
          <cell r="B7448" t="str">
            <v>Stropní připojovací deska...WAG70140O</v>
          </cell>
          <cell r="C7448">
            <v>673</v>
          </cell>
          <cell r="D7448">
            <v>1</v>
          </cell>
          <cell r="E7448" t="str">
            <v>KS</v>
          </cell>
          <cell r="F7448">
            <v>673</v>
          </cell>
        </row>
        <row r="7449">
          <cell r="A7449">
            <v>6290299</v>
          </cell>
          <cell r="B7449" t="str">
            <v>Upevňovací šrouby kanálu...KBS150N50</v>
          </cell>
          <cell r="C7449">
            <v>11</v>
          </cell>
          <cell r="D7449">
            <v>1</v>
          </cell>
          <cell r="E7449" t="str">
            <v>KS</v>
          </cell>
          <cell r="F7449">
            <v>11</v>
          </cell>
        </row>
        <row r="7450">
          <cell r="A7450">
            <v>6310397</v>
          </cell>
          <cell r="B7450" t="str">
            <v>Ochranný kryt...SKH-W 110</v>
          </cell>
          <cell r="C7450">
            <v>64</v>
          </cell>
          <cell r="D7450">
            <v>1</v>
          </cell>
          <cell r="E7450" t="str">
            <v>PAR</v>
          </cell>
          <cell r="F7450">
            <v>64</v>
          </cell>
        </row>
        <row r="7451">
          <cell r="A7451">
            <v>6311008</v>
          </cell>
          <cell r="B7451" t="str">
            <v>Kabel. žebř. pro velká rozpětí...WKLG 1120</v>
          </cell>
          <cell r="C7451">
            <v>1305</v>
          </cell>
          <cell r="D7451">
            <v>1</v>
          </cell>
          <cell r="E7451" t="str">
            <v>M</v>
          </cell>
          <cell r="F7451">
            <v>1305</v>
          </cell>
        </row>
        <row r="7452">
          <cell r="A7452">
            <v>6311012</v>
          </cell>
          <cell r="B7452" t="str">
            <v>Kabel. žebř. pro velká rozpětí...WKLG 1130</v>
          </cell>
          <cell r="C7452">
            <v>1331</v>
          </cell>
          <cell r="D7452">
            <v>1</v>
          </cell>
          <cell r="E7452" t="str">
            <v>M</v>
          </cell>
          <cell r="F7452">
            <v>1331</v>
          </cell>
        </row>
        <row r="7453">
          <cell r="A7453">
            <v>6311016</v>
          </cell>
          <cell r="B7453" t="str">
            <v>Kabel. žebř. pro velká rozpětí...WKLG 1140</v>
          </cell>
          <cell r="C7453">
            <v>1373</v>
          </cell>
          <cell r="D7453">
            <v>1</v>
          </cell>
          <cell r="E7453" t="str">
            <v>M</v>
          </cell>
          <cell r="F7453">
            <v>1373</v>
          </cell>
        </row>
        <row r="7454">
          <cell r="A7454">
            <v>6311020</v>
          </cell>
          <cell r="B7454" t="str">
            <v>Kabel. žebř. pro velká rozpětí...WKLG 1150</v>
          </cell>
          <cell r="C7454">
            <v>1426</v>
          </cell>
          <cell r="D7454">
            <v>1</v>
          </cell>
          <cell r="E7454" t="str">
            <v>M</v>
          </cell>
          <cell r="F7454">
            <v>1426</v>
          </cell>
        </row>
        <row r="7455">
          <cell r="A7455">
            <v>6311024</v>
          </cell>
          <cell r="B7455" t="str">
            <v>Kabel. žebř. pro velká rozpětí...WKLG 1160</v>
          </cell>
          <cell r="C7455">
            <v>1494</v>
          </cell>
          <cell r="D7455">
            <v>1</v>
          </cell>
          <cell r="E7455" t="str">
            <v>M</v>
          </cell>
          <cell r="F7455">
            <v>1494</v>
          </cell>
        </row>
        <row r="7456">
          <cell r="A7456">
            <v>6311059</v>
          </cell>
          <cell r="B7456" t="str">
            <v>Kabel. žebř. pro velká rozpětí...WKLG 1120</v>
          </cell>
          <cell r="C7456">
            <v>1210</v>
          </cell>
          <cell r="D7456">
            <v>1</v>
          </cell>
          <cell r="E7456" t="str">
            <v>M</v>
          </cell>
          <cell r="F7456">
            <v>1210</v>
          </cell>
        </row>
        <row r="7457">
          <cell r="A7457">
            <v>6311063</v>
          </cell>
          <cell r="B7457" t="str">
            <v>Kabel. žebř. pro velká rozpětí...WKLG 1130</v>
          </cell>
          <cell r="C7457">
            <v>1234</v>
          </cell>
          <cell r="D7457">
            <v>1</v>
          </cell>
          <cell r="E7457" t="str">
            <v>M</v>
          </cell>
          <cell r="F7457">
            <v>1234</v>
          </cell>
        </row>
        <row r="7458">
          <cell r="A7458">
            <v>6311067</v>
          </cell>
          <cell r="B7458" t="str">
            <v>Kabel. žebř. pro velká rozpětí...WKLG 1140</v>
          </cell>
          <cell r="C7458">
            <v>1296</v>
          </cell>
          <cell r="D7458">
            <v>1</v>
          </cell>
          <cell r="E7458" t="str">
            <v>M</v>
          </cell>
          <cell r="F7458">
            <v>1296</v>
          </cell>
        </row>
        <row r="7459">
          <cell r="A7459">
            <v>6311071</v>
          </cell>
          <cell r="B7459" t="str">
            <v>Kabel. žebř. pro velká rozpětí...WKLG 1150</v>
          </cell>
          <cell r="C7459">
            <v>1320</v>
          </cell>
          <cell r="D7459">
            <v>1</v>
          </cell>
          <cell r="E7459" t="str">
            <v>M</v>
          </cell>
          <cell r="F7459">
            <v>1320</v>
          </cell>
        </row>
        <row r="7460">
          <cell r="A7460">
            <v>6311075</v>
          </cell>
          <cell r="B7460" t="str">
            <v>Kabel. žebř. pro velká rozpětí...WKLG 1160</v>
          </cell>
          <cell r="C7460">
            <v>1371</v>
          </cell>
          <cell r="D7460">
            <v>1</v>
          </cell>
          <cell r="E7460" t="str">
            <v>M</v>
          </cell>
          <cell r="F7460">
            <v>1371</v>
          </cell>
        </row>
        <row r="7461">
          <cell r="A7461">
            <v>6311202</v>
          </cell>
          <cell r="B7461" t="str">
            <v>Kabel. žebř. pro velká rozpětí...WKLG 1120</v>
          </cell>
          <cell r="C7461">
            <v>4503</v>
          </cell>
          <cell r="D7461">
            <v>1</v>
          </cell>
          <cell r="E7461" t="str">
            <v>M</v>
          </cell>
          <cell r="F7461">
            <v>4503</v>
          </cell>
        </row>
        <row r="7462">
          <cell r="A7462">
            <v>6311206</v>
          </cell>
          <cell r="B7462" t="str">
            <v>Kabel. žebř. pro velká rozpětí...WKLG 1130</v>
          </cell>
          <cell r="C7462">
            <v>4688</v>
          </cell>
          <cell r="D7462">
            <v>1</v>
          </cell>
          <cell r="E7462" t="str">
            <v>M</v>
          </cell>
          <cell r="F7462">
            <v>4688</v>
          </cell>
        </row>
        <row r="7463">
          <cell r="A7463">
            <v>6311210</v>
          </cell>
          <cell r="B7463" t="str">
            <v>Kabel. žebř. pro velká rozpětí...WKLG 1140</v>
          </cell>
          <cell r="C7463">
            <v>3705</v>
          </cell>
          <cell r="D7463">
            <v>1</v>
          </cell>
          <cell r="E7463" t="str">
            <v>M</v>
          </cell>
          <cell r="F7463">
            <v>3705</v>
          </cell>
        </row>
        <row r="7464">
          <cell r="A7464">
            <v>6311214</v>
          </cell>
          <cell r="B7464" t="str">
            <v>Kabel. žebř. pro velká rozpětí...WKLG 1150</v>
          </cell>
          <cell r="C7464">
            <v>3838</v>
          </cell>
          <cell r="D7464">
            <v>1</v>
          </cell>
          <cell r="E7464" t="str">
            <v>M</v>
          </cell>
          <cell r="F7464">
            <v>3838</v>
          </cell>
        </row>
        <row r="7465">
          <cell r="A7465">
            <v>6311218</v>
          </cell>
          <cell r="B7465" t="str">
            <v>Kabel. žebř. pro velká rozpětí...WKLG 1160</v>
          </cell>
          <cell r="C7465">
            <v>3976</v>
          </cell>
          <cell r="D7465">
            <v>1</v>
          </cell>
          <cell r="E7465" t="str">
            <v>M</v>
          </cell>
          <cell r="F7465">
            <v>3976</v>
          </cell>
        </row>
        <row r="7466">
          <cell r="A7466">
            <v>6312330</v>
          </cell>
          <cell r="B7466" t="str">
            <v>Oblouk 90°...WKLB90/12</v>
          </cell>
          <cell r="C7466">
            <v>2649</v>
          </cell>
          <cell r="D7466">
            <v>1</v>
          </cell>
          <cell r="E7466" t="str">
            <v>KS</v>
          </cell>
          <cell r="F7466">
            <v>2649</v>
          </cell>
        </row>
        <row r="7467">
          <cell r="A7467">
            <v>6312349</v>
          </cell>
          <cell r="B7467" t="str">
            <v>Oblouk 90°...WKLB90/13</v>
          </cell>
          <cell r="C7467">
            <v>3583</v>
          </cell>
          <cell r="D7467">
            <v>1</v>
          </cell>
          <cell r="E7467" t="str">
            <v>KS</v>
          </cell>
          <cell r="F7467">
            <v>3583</v>
          </cell>
        </row>
        <row r="7468">
          <cell r="A7468">
            <v>6312357</v>
          </cell>
          <cell r="B7468" t="str">
            <v>Oblouk 90°...WKLB90/14</v>
          </cell>
          <cell r="C7468">
            <v>3841</v>
          </cell>
          <cell r="D7468">
            <v>1</v>
          </cell>
          <cell r="E7468" t="str">
            <v>KS</v>
          </cell>
          <cell r="F7468">
            <v>3841</v>
          </cell>
        </row>
        <row r="7469">
          <cell r="A7469">
            <v>6312365</v>
          </cell>
          <cell r="B7469" t="str">
            <v>Oblouk 90°...WKLB90/15</v>
          </cell>
          <cell r="C7469">
            <v>4245</v>
          </cell>
          <cell r="D7469">
            <v>1</v>
          </cell>
          <cell r="E7469" t="str">
            <v>KS</v>
          </cell>
          <cell r="F7469">
            <v>4245</v>
          </cell>
        </row>
        <row r="7470">
          <cell r="A7470">
            <v>6312373</v>
          </cell>
          <cell r="B7470" t="str">
            <v>Oblouk 90°...WKLB90/16</v>
          </cell>
          <cell r="C7470">
            <v>4645</v>
          </cell>
          <cell r="D7470">
            <v>1</v>
          </cell>
          <cell r="E7470" t="str">
            <v>KS</v>
          </cell>
          <cell r="F7470">
            <v>4645</v>
          </cell>
        </row>
        <row r="7471">
          <cell r="A7471">
            <v>6312438</v>
          </cell>
          <cell r="B7471" t="str">
            <v>Oblouk 90°...WKLB90/12</v>
          </cell>
          <cell r="C7471">
            <v>4917</v>
          </cell>
          <cell r="D7471">
            <v>1</v>
          </cell>
          <cell r="E7471" t="str">
            <v>KS</v>
          </cell>
          <cell r="F7471">
            <v>4917</v>
          </cell>
        </row>
        <row r="7472">
          <cell r="A7472">
            <v>6312446</v>
          </cell>
          <cell r="B7472" t="str">
            <v>Oblouk 90°...WKLB90/13</v>
          </cell>
          <cell r="C7472">
            <v>5770</v>
          </cell>
          <cell r="D7472">
            <v>1</v>
          </cell>
          <cell r="E7472" t="str">
            <v>KS</v>
          </cell>
          <cell r="F7472">
            <v>5770</v>
          </cell>
        </row>
        <row r="7473">
          <cell r="A7473">
            <v>6312454</v>
          </cell>
          <cell r="B7473" t="str">
            <v>Oblouk 90°...WKLB90/14</v>
          </cell>
          <cell r="C7473">
            <v>5955</v>
          </cell>
          <cell r="D7473">
            <v>1</v>
          </cell>
          <cell r="E7473" t="str">
            <v>KS</v>
          </cell>
          <cell r="F7473">
            <v>5955</v>
          </cell>
        </row>
        <row r="7474">
          <cell r="A7474">
            <v>6312462</v>
          </cell>
          <cell r="B7474" t="str">
            <v>Oblouk 90°...WKLB90/15</v>
          </cell>
          <cell r="C7474">
            <v>6240</v>
          </cell>
          <cell r="D7474">
            <v>1</v>
          </cell>
          <cell r="E7474" t="str">
            <v>KS</v>
          </cell>
          <cell r="F7474">
            <v>6240</v>
          </cell>
        </row>
        <row r="7475">
          <cell r="A7475">
            <v>6312470</v>
          </cell>
          <cell r="B7475" t="str">
            <v>Oblouk 90°...WKLB90/16</v>
          </cell>
          <cell r="C7475">
            <v>6317</v>
          </cell>
          <cell r="D7475">
            <v>1</v>
          </cell>
          <cell r="E7475" t="str">
            <v>KS</v>
          </cell>
          <cell r="F7475">
            <v>6317</v>
          </cell>
        </row>
        <row r="7476">
          <cell r="A7476">
            <v>6312632</v>
          </cell>
          <cell r="B7476" t="str">
            <v>Odbočný díl T...WKLT 1120</v>
          </cell>
          <cell r="C7476">
            <v>6606</v>
          </cell>
          <cell r="D7476">
            <v>1</v>
          </cell>
          <cell r="E7476" t="str">
            <v>KS</v>
          </cell>
          <cell r="F7476">
            <v>6606</v>
          </cell>
        </row>
        <row r="7477">
          <cell r="A7477">
            <v>6312640</v>
          </cell>
          <cell r="B7477" t="str">
            <v>Odbočný díl T...WKLT 1130</v>
          </cell>
          <cell r="C7477">
            <v>6379</v>
          </cell>
          <cell r="D7477">
            <v>1</v>
          </cell>
          <cell r="E7477" t="str">
            <v>KS</v>
          </cell>
          <cell r="F7477">
            <v>6379</v>
          </cell>
        </row>
        <row r="7478">
          <cell r="A7478">
            <v>6312659</v>
          </cell>
          <cell r="B7478" t="str">
            <v>Odbočný díl T...WKLT 1140</v>
          </cell>
          <cell r="C7478">
            <v>6808</v>
          </cell>
          <cell r="D7478">
            <v>1</v>
          </cell>
          <cell r="E7478" t="str">
            <v>KS</v>
          </cell>
          <cell r="F7478">
            <v>6808</v>
          </cell>
        </row>
        <row r="7479">
          <cell r="A7479">
            <v>6312667</v>
          </cell>
          <cell r="B7479" t="str">
            <v>Odbočný díl T...WKLT 1150</v>
          </cell>
          <cell r="C7479">
            <v>7091</v>
          </cell>
          <cell r="D7479">
            <v>1</v>
          </cell>
          <cell r="E7479" t="str">
            <v>KS</v>
          </cell>
          <cell r="F7479">
            <v>7091</v>
          </cell>
        </row>
        <row r="7480">
          <cell r="A7480">
            <v>6312675</v>
          </cell>
          <cell r="B7480" t="str">
            <v>Odbočný díl T...WKLT 1160</v>
          </cell>
          <cell r="C7480">
            <v>7521</v>
          </cell>
          <cell r="D7480">
            <v>1</v>
          </cell>
          <cell r="E7480" t="str">
            <v>KS</v>
          </cell>
          <cell r="F7480">
            <v>7521</v>
          </cell>
        </row>
        <row r="7481">
          <cell r="A7481">
            <v>6312713</v>
          </cell>
          <cell r="B7481" t="str">
            <v>Odbočný díl T...WKLT 1120</v>
          </cell>
          <cell r="C7481">
            <v>8244</v>
          </cell>
          <cell r="D7481">
            <v>1</v>
          </cell>
          <cell r="E7481" t="str">
            <v>KS</v>
          </cell>
          <cell r="F7481">
            <v>8244</v>
          </cell>
        </row>
        <row r="7482">
          <cell r="A7482">
            <v>6312721</v>
          </cell>
          <cell r="B7482" t="str">
            <v>Odbočný díl T...WKLT 1130</v>
          </cell>
          <cell r="C7482">
            <v>9119</v>
          </cell>
          <cell r="D7482">
            <v>1</v>
          </cell>
          <cell r="E7482" t="str">
            <v>KS</v>
          </cell>
          <cell r="F7482">
            <v>9119</v>
          </cell>
        </row>
        <row r="7483">
          <cell r="A7483">
            <v>6312748</v>
          </cell>
          <cell r="B7483" t="str">
            <v>Odbočný díl T...WKLT 1140</v>
          </cell>
          <cell r="C7483">
            <v>9574</v>
          </cell>
          <cell r="D7483">
            <v>1</v>
          </cell>
          <cell r="E7483" t="str">
            <v>KS</v>
          </cell>
          <cell r="F7483">
            <v>9574</v>
          </cell>
        </row>
        <row r="7484">
          <cell r="A7484">
            <v>6312756</v>
          </cell>
          <cell r="B7484" t="str">
            <v>Odbočný díl T...WKLT 1150</v>
          </cell>
          <cell r="C7484">
            <v>10009</v>
          </cell>
          <cell r="D7484">
            <v>1</v>
          </cell>
          <cell r="E7484" t="str">
            <v>KS</v>
          </cell>
          <cell r="F7484">
            <v>10009</v>
          </cell>
        </row>
        <row r="7485">
          <cell r="A7485">
            <v>6312764</v>
          </cell>
          <cell r="B7485" t="str">
            <v>Odbočný díl T...WKLT 1160</v>
          </cell>
          <cell r="C7485">
            <v>10619</v>
          </cell>
          <cell r="D7485">
            <v>1</v>
          </cell>
          <cell r="E7485" t="str">
            <v>KS</v>
          </cell>
          <cell r="F7485">
            <v>10619</v>
          </cell>
        </row>
        <row r="7486">
          <cell r="A7486">
            <v>6312942</v>
          </cell>
          <cell r="B7486" t="str">
            <v>Křížení...WKLK 1130</v>
          </cell>
          <cell r="C7486">
            <v>15279</v>
          </cell>
          <cell r="D7486">
            <v>1</v>
          </cell>
          <cell r="E7486" t="str">
            <v>KS</v>
          </cell>
          <cell r="F7486">
            <v>15279</v>
          </cell>
        </row>
        <row r="7487">
          <cell r="A7487">
            <v>6312977</v>
          </cell>
          <cell r="B7487" t="str">
            <v>Křížení...WKLK 1160</v>
          </cell>
          <cell r="C7487">
            <v>16942</v>
          </cell>
          <cell r="D7487">
            <v>1</v>
          </cell>
          <cell r="E7487" t="str">
            <v>KS</v>
          </cell>
          <cell r="F7487">
            <v>16942</v>
          </cell>
        </row>
        <row r="7488">
          <cell r="A7488">
            <v>6337031</v>
          </cell>
          <cell r="B7488" t="str">
            <v>Závěs I...IS 8/30</v>
          </cell>
          <cell r="C7488">
            <v>446</v>
          </cell>
          <cell r="D7488">
            <v>1</v>
          </cell>
          <cell r="E7488" t="str">
            <v>KS</v>
          </cell>
          <cell r="F7488">
            <v>446</v>
          </cell>
        </row>
        <row r="7489">
          <cell r="A7489">
            <v>6337058</v>
          </cell>
          <cell r="B7489" t="str">
            <v>Závěs I...IS 8/40</v>
          </cell>
          <cell r="C7489">
            <v>541</v>
          </cell>
          <cell r="D7489">
            <v>1</v>
          </cell>
          <cell r="E7489" t="str">
            <v>KS</v>
          </cell>
          <cell r="F7489">
            <v>541</v>
          </cell>
        </row>
        <row r="7490">
          <cell r="A7490">
            <v>6337066</v>
          </cell>
          <cell r="B7490" t="str">
            <v>Závěs I...IS 8/50</v>
          </cell>
          <cell r="C7490">
            <v>562</v>
          </cell>
          <cell r="D7490">
            <v>1</v>
          </cell>
          <cell r="E7490" t="str">
            <v>KS</v>
          </cell>
          <cell r="F7490">
            <v>562</v>
          </cell>
        </row>
        <row r="7491">
          <cell r="A7491">
            <v>6337074</v>
          </cell>
          <cell r="B7491" t="str">
            <v>Závěs I...IS 8/60</v>
          </cell>
          <cell r="C7491">
            <v>659</v>
          </cell>
          <cell r="D7491">
            <v>1</v>
          </cell>
          <cell r="E7491" t="str">
            <v>KS</v>
          </cell>
          <cell r="F7491">
            <v>659</v>
          </cell>
        </row>
        <row r="7492">
          <cell r="A7492">
            <v>6337082</v>
          </cell>
          <cell r="B7492" t="str">
            <v>Závěs I...IS 8/70</v>
          </cell>
          <cell r="C7492">
            <v>672</v>
          </cell>
          <cell r="D7492">
            <v>1</v>
          </cell>
          <cell r="E7492" t="str">
            <v>KS</v>
          </cell>
          <cell r="F7492">
            <v>672</v>
          </cell>
        </row>
        <row r="7493">
          <cell r="A7493">
            <v>6337090</v>
          </cell>
          <cell r="B7493" t="str">
            <v>Závěs I...IS 8/80</v>
          </cell>
          <cell r="C7493">
            <v>760</v>
          </cell>
          <cell r="D7493">
            <v>1</v>
          </cell>
          <cell r="E7493" t="str">
            <v>KS</v>
          </cell>
          <cell r="F7493">
            <v>760</v>
          </cell>
        </row>
        <row r="7494">
          <cell r="A7494">
            <v>6337104</v>
          </cell>
          <cell r="B7494" t="str">
            <v>Závěs I...IS 8/90</v>
          </cell>
          <cell r="C7494">
            <v>777</v>
          </cell>
          <cell r="D7494">
            <v>1</v>
          </cell>
          <cell r="E7494" t="str">
            <v>KS</v>
          </cell>
          <cell r="F7494">
            <v>777</v>
          </cell>
        </row>
        <row r="7495">
          <cell r="A7495">
            <v>6337112</v>
          </cell>
          <cell r="B7495" t="str">
            <v>Závěs I...IS 8/100</v>
          </cell>
          <cell r="C7495">
            <v>823</v>
          </cell>
          <cell r="D7495">
            <v>1</v>
          </cell>
          <cell r="E7495" t="str">
            <v>KS</v>
          </cell>
          <cell r="F7495">
            <v>823</v>
          </cell>
        </row>
        <row r="7496">
          <cell r="A7496">
            <v>6337120</v>
          </cell>
          <cell r="B7496" t="str">
            <v>Závěs I...IS 8/110</v>
          </cell>
          <cell r="C7496">
            <v>887</v>
          </cell>
          <cell r="D7496">
            <v>1</v>
          </cell>
          <cell r="E7496" t="str">
            <v>KS</v>
          </cell>
          <cell r="F7496">
            <v>887</v>
          </cell>
        </row>
        <row r="7497">
          <cell r="A7497">
            <v>6337139</v>
          </cell>
          <cell r="B7497" t="str">
            <v>Závěs I...IS 8/120</v>
          </cell>
          <cell r="C7497">
            <v>883</v>
          </cell>
          <cell r="D7497">
            <v>1</v>
          </cell>
          <cell r="E7497" t="str">
            <v>KS</v>
          </cell>
          <cell r="F7497">
            <v>883</v>
          </cell>
        </row>
        <row r="7498">
          <cell r="A7498">
            <v>6337147</v>
          </cell>
          <cell r="B7498" t="str">
            <v>Závěs I...IS 8/130</v>
          </cell>
          <cell r="C7498">
            <v>996</v>
          </cell>
          <cell r="D7498">
            <v>1</v>
          </cell>
          <cell r="E7498" t="str">
            <v>KS</v>
          </cell>
          <cell r="F7498">
            <v>996</v>
          </cell>
        </row>
        <row r="7499">
          <cell r="A7499">
            <v>6337155</v>
          </cell>
          <cell r="B7499" t="str">
            <v>Závěs I...IS 8/140</v>
          </cell>
          <cell r="C7499">
            <v>978</v>
          </cell>
          <cell r="D7499">
            <v>1</v>
          </cell>
          <cell r="E7499" t="str">
            <v>KS</v>
          </cell>
          <cell r="F7499">
            <v>978</v>
          </cell>
        </row>
        <row r="7500">
          <cell r="A7500">
            <v>6337163</v>
          </cell>
          <cell r="B7500" t="str">
            <v>Závěs I...IS 8/150</v>
          </cell>
          <cell r="C7500">
            <v>1179</v>
          </cell>
          <cell r="D7500">
            <v>1</v>
          </cell>
          <cell r="E7500" t="str">
            <v>KS</v>
          </cell>
          <cell r="F7500">
            <v>1179</v>
          </cell>
        </row>
        <row r="7501">
          <cell r="A7501">
            <v>6337171</v>
          </cell>
          <cell r="B7501" t="str">
            <v>Závěs I...IS 8/160</v>
          </cell>
          <cell r="C7501">
            <v>1266</v>
          </cell>
          <cell r="D7501">
            <v>1</v>
          </cell>
          <cell r="E7501" t="str">
            <v>KS</v>
          </cell>
          <cell r="F7501">
            <v>1266</v>
          </cell>
        </row>
        <row r="7502">
          <cell r="A7502">
            <v>6337198</v>
          </cell>
          <cell r="B7502" t="str">
            <v>Závěs I...IS 8/170</v>
          </cell>
          <cell r="C7502">
            <v>1335</v>
          </cell>
          <cell r="D7502">
            <v>1</v>
          </cell>
          <cell r="E7502" t="str">
            <v>KS</v>
          </cell>
          <cell r="F7502">
            <v>1335</v>
          </cell>
        </row>
        <row r="7503">
          <cell r="A7503">
            <v>6337201</v>
          </cell>
          <cell r="B7503" t="str">
            <v>Závěs I...IS 8/180</v>
          </cell>
          <cell r="C7503">
            <v>1370</v>
          </cell>
          <cell r="D7503">
            <v>1</v>
          </cell>
          <cell r="E7503" t="str">
            <v>KS</v>
          </cell>
          <cell r="F7503">
            <v>1370</v>
          </cell>
        </row>
        <row r="7504">
          <cell r="A7504">
            <v>6337228</v>
          </cell>
          <cell r="B7504" t="str">
            <v>Závěs I...IS 8/190</v>
          </cell>
          <cell r="C7504">
            <v>1420</v>
          </cell>
          <cell r="D7504">
            <v>1</v>
          </cell>
          <cell r="E7504" t="str">
            <v>KS</v>
          </cell>
          <cell r="F7504">
            <v>1420</v>
          </cell>
        </row>
        <row r="7505">
          <cell r="A7505">
            <v>6337236</v>
          </cell>
          <cell r="B7505" t="str">
            <v>Závěs I...IS 8/200</v>
          </cell>
          <cell r="C7505">
            <v>1452</v>
          </cell>
          <cell r="D7505">
            <v>1</v>
          </cell>
          <cell r="E7505" t="str">
            <v>KS</v>
          </cell>
          <cell r="F7505">
            <v>1452</v>
          </cell>
        </row>
        <row r="7506">
          <cell r="A7506">
            <v>6337240</v>
          </cell>
          <cell r="B7506" t="str">
            <v>Závěs I...IS 8/250</v>
          </cell>
          <cell r="C7506">
            <v>1569</v>
          </cell>
          <cell r="D7506">
            <v>1</v>
          </cell>
          <cell r="E7506" t="str">
            <v>KS</v>
          </cell>
          <cell r="F7506">
            <v>1569</v>
          </cell>
        </row>
        <row r="7507">
          <cell r="A7507">
            <v>6337244</v>
          </cell>
          <cell r="B7507" t="str">
            <v>Závěs I...IS 8/300</v>
          </cell>
          <cell r="C7507">
            <v>1838</v>
          </cell>
          <cell r="D7507">
            <v>1</v>
          </cell>
          <cell r="E7507" t="str">
            <v>KS</v>
          </cell>
          <cell r="F7507">
            <v>1838</v>
          </cell>
        </row>
        <row r="7508">
          <cell r="A7508">
            <v>6337252</v>
          </cell>
          <cell r="B7508" t="str">
            <v>Závěs I...IS 8/600</v>
          </cell>
          <cell r="C7508">
            <v>3782</v>
          </cell>
          <cell r="D7508">
            <v>1</v>
          </cell>
          <cell r="E7508" t="str">
            <v>KS</v>
          </cell>
          <cell r="F7508">
            <v>3782</v>
          </cell>
        </row>
        <row r="7509">
          <cell r="A7509">
            <v>6338458</v>
          </cell>
          <cell r="B7509" t="str">
            <v>US 3 KS...US 3 KS</v>
          </cell>
          <cell r="C7509">
            <v>12</v>
          </cell>
          <cell r="D7509">
            <v>1</v>
          </cell>
          <cell r="E7509" t="str">
            <v>KS</v>
          </cell>
          <cell r="F7509">
            <v>12</v>
          </cell>
        </row>
        <row r="7510">
          <cell r="A7510">
            <v>6338461</v>
          </cell>
          <cell r="B7510" t="str">
            <v>Ochranný kryt...US 5 KS</v>
          </cell>
          <cell r="C7510">
            <v>15</v>
          </cell>
          <cell r="D7510">
            <v>1</v>
          </cell>
          <cell r="E7510" t="str">
            <v>KS</v>
          </cell>
          <cell r="F7510">
            <v>15</v>
          </cell>
        </row>
        <row r="7511">
          <cell r="A7511">
            <v>6338462</v>
          </cell>
          <cell r="B7511" t="str">
            <v>Ochranný kryt na US5...US 5 KS</v>
          </cell>
          <cell r="C7511">
            <v>15</v>
          </cell>
          <cell r="D7511">
            <v>1</v>
          </cell>
          <cell r="E7511" t="str">
            <v>KS</v>
          </cell>
          <cell r="F7511">
            <v>15</v>
          </cell>
        </row>
        <row r="7512">
          <cell r="A7512">
            <v>6338497</v>
          </cell>
          <cell r="B7512" t="str">
            <v>Ochranný kryt...US 7 KS</v>
          </cell>
          <cell r="C7512">
            <v>15</v>
          </cell>
          <cell r="D7512">
            <v>1</v>
          </cell>
          <cell r="E7512" t="str">
            <v>KS</v>
          </cell>
          <cell r="F7512">
            <v>15</v>
          </cell>
        </row>
        <row r="7513">
          <cell r="A7513">
            <v>6338519</v>
          </cell>
          <cell r="B7513" t="str">
            <v>IS 8 KS...IS 8 KS</v>
          </cell>
          <cell r="C7513">
            <v>20</v>
          </cell>
          <cell r="D7513">
            <v>1</v>
          </cell>
          <cell r="E7513" t="str">
            <v>KS</v>
          </cell>
          <cell r="F7513">
            <v>20</v>
          </cell>
        </row>
        <row r="7514">
          <cell r="A7514">
            <v>6338607</v>
          </cell>
          <cell r="B7514" t="str">
            <v>Závěs...US7K/20VA</v>
          </cell>
          <cell r="C7514">
            <v>1504</v>
          </cell>
          <cell r="D7514">
            <v>1</v>
          </cell>
          <cell r="E7514" t="str">
            <v>KS</v>
          </cell>
          <cell r="F7514">
            <v>1504</v>
          </cell>
        </row>
        <row r="7515">
          <cell r="A7515">
            <v>6338615</v>
          </cell>
          <cell r="B7515" t="str">
            <v>Závěs...US7K/30VA</v>
          </cell>
          <cell r="C7515">
            <v>1831</v>
          </cell>
          <cell r="D7515">
            <v>1</v>
          </cell>
          <cell r="E7515" t="str">
            <v>KS</v>
          </cell>
          <cell r="F7515">
            <v>1831</v>
          </cell>
        </row>
        <row r="7516">
          <cell r="A7516">
            <v>6338623</v>
          </cell>
          <cell r="B7516" t="str">
            <v>Závěs...US7K/40VA</v>
          </cell>
          <cell r="C7516">
            <v>2255</v>
          </cell>
          <cell r="D7516">
            <v>1</v>
          </cell>
          <cell r="E7516" t="str">
            <v>KS</v>
          </cell>
          <cell r="F7516">
            <v>2255</v>
          </cell>
        </row>
        <row r="7517">
          <cell r="A7517">
            <v>6338631</v>
          </cell>
          <cell r="B7517" t="str">
            <v>Závěs...US7K/50VA</v>
          </cell>
          <cell r="C7517">
            <v>2614</v>
          </cell>
          <cell r="D7517">
            <v>1</v>
          </cell>
          <cell r="E7517" t="str">
            <v>KS</v>
          </cell>
          <cell r="F7517">
            <v>2614</v>
          </cell>
        </row>
        <row r="7518">
          <cell r="A7518">
            <v>6338658</v>
          </cell>
          <cell r="B7518" t="str">
            <v>Závěs...US7K/60VA</v>
          </cell>
          <cell r="C7518">
            <v>2709</v>
          </cell>
          <cell r="D7518">
            <v>1</v>
          </cell>
          <cell r="E7518" t="str">
            <v>KS</v>
          </cell>
          <cell r="F7518">
            <v>2709</v>
          </cell>
        </row>
        <row r="7519">
          <cell r="A7519">
            <v>6338666</v>
          </cell>
          <cell r="B7519" t="str">
            <v>Závěs...US7K/70VA</v>
          </cell>
          <cell r="C7519">
            <v>3223</v>
          </cell>
          <cell r="D7519">
            <v>1</v>
          </cell>
          <cell r="E7519" t="str">
            <v>KS</v>
          </cell>
          <cell r="F7519">
            <v>3223</v>
          </cell>
        </row>
        <row r="7520">
          <cell r="A7520">
            <v>6338674</v>
          </cell>
          <cell r="B7520" t="str">
            <v>Závěs...US7K/80VA</v>
          </cell>
          <cell r="C7520">
            <v>3583</v>
          </cell>
          <cell r="D7520">
            <v>1</v>
          </cell>
          <cell r="E7520" t="str">
            <v>KS</v>
          </cell>
          <cell r="F7520">
            <v>3583</v>
          </cell>
        </row>
        <row r="7521">
          <cell r="A7521">
            <v>6338682</v>
          </cell>
          <cell r="B7521" t="str">
            <v>Závěs...US7K/90VA</v>
          </cell>
          <cell r="C7521">
            <v>3583</v>
          </cell>
          <cell r="D7521">
            <v>1</v>
          </cell>
          <cell r="E7521" t="str">
            <v>KS</v>
          </cell>
          <cell r="F7521">
            <v>3583</v>
          </cell>
        </row>
        <row r="7522">
          <cell r="A7522">
            <v>6338690</v>
          </cell>
          <cell r="B7522" t="str">
            <v>Závěs...US7K100VA</v>
          </cell>
          <cell r="C7522">
            <v>4305</v>
          </cell>
          <cell r="D7522">
            <v>1</v>
          </cell>
          <cell r="E7522" t="str">
            <v>KS</v>
          </cell>
          <cell r="F7522">
            <v>4305</v>
          </cell>
        </row>
        <row r="7523">
          <cell r="A7523">
            <v>6338704</v>
          </cell>
          <cell r="B7523" t="str">
            <v>Závěs...US7K110VA</v>
          </cell>
          <cell r="C7523">
            <v>4419</v>
          </cell>
          <cell r="D7523">
            <v>1</v>
          </cell>
          <cell r="E7523" t="str">
            <v>KS</v>
          </cell>
          <cell r="F7523">
            <v>4419</v>
          </cell>
        </row>
        <row r="7524">
          <cell r="A7524">
            <v>6338712</v>
          </cell>
          <cell r="B7524" t="str">
            <v>Závěs...US7K120VA</v>
          </cell>
          <cell r="C7524">
            <v>4718</v>
          </cell>
          <cell r="D7524">
            <v>1</v>
          </cell>
          <cell r="E7524" t="str">
            <v>KS</v>
          </cell>
          <cell r="F7524">
            <v>4718</v>
          </cell>
        </row>
        <row r="7525">
          <cell r="A7525">
            <v>6338739</v>
          </cell>
          <cell r="B7525" t="str">
            <v>Závěs...US7K140VA</v>
          </cell>
          <cell r="C7525">
            <v>5056</v>
          </cell>
          <cell r="D7525">
            <v>1</v>
          </cell>
          <cell r="E7525" t="str">
            <v>KS</v>
          </cell>
          <cell r="F7525">
            <v>5056</v>
          </cell>
        </row>
        <row r="7526">
          <cell r="A7526">
            <v>6338747</v>
          </cell>
          <cell r="B7526" t="str">
            <v>Závěs...US7K150VA</v>
          </cell>
          <cell r="C7526">
            <v>5959</v>
          </cell>
          <cell r="D7526">
            <v>1</v>
          </cell>
          <cell r="E7526" t="str">
            <v>KS</v>
          </cell>
          <cell r="F7526">
            <v>5959</v>
          </cell>
        </row>
        <row r="7527">
          <cell r="A7527">
            <v>6338801</v>
          </cell>
          <cell r="B7527" t="str">
            <v>Závěs...US7K200VA</v>
          </cell>
          <cell r="C7527">
            <v>6553</v>
          </cell>
          <cell r="D7527">
            <v>1</v>
          </cell>
          <cell r="E7527" t="str">
            <v>KS</v>
          </cell>
          <cell r="F7527">
            <v>6553</v>
          </cell>
        </row>
        <row r="7528">
          <cell r="A7528">
            <v>6339018</v>
          </cell>
          <cell r="B7528" t="str">
            <v>Závěs...US 7K/20</v>
          </cell>
          <cell r="C7528">
            <v>724</v>
          </cell>
          <cell r="D7528">
            <v>1</v>
          </cell>
          <cell r="E7528" t="str">
            <v>KS</v>
          </cell>
          <cell r="F7528">
            <v>724</v>
          </cell>
        </row>
        <row r="7529">
          <cell r="A7529">
            <v>6339034</v>
          </cell>
          <cell r="B7529" t="str">
            <v>Závěs...US 7K/30</v>
          </cell>
          <cell r="C7529">
            <v>786</v>
          </cell>
          <cell r="D7529">
            <v>1</v>
          </cell>
          <cell r="E7529" t="str">
            <v>KS</v>
          </cell>
          <cell r="F7529">
            <v>786</v>
          </cell>
        </row>
        <row r="7530">
          <cell r="A7530">
            <v>6339050</v>
          </cell>
          <cell r="B7530" t="str">
            <v>Závěs...US 7K/40</v>
          </cell>
          <cell r="C7530">
            <v>886</v>
          </cell>
          <cell r="D7530">
            <v>1</v>
          </cell>
          <cell r="E7530" t="str">
            <v>KS</v>
          </cell>
          <cell r="F7530">
            <v>886</v>
          </cell>
        </row>
        <row r="7531">
          <cell r="A7531">
            <v>6339077</v>
          </cell>
          <cell r="B7531" t="str">
            <v>Závěs...US 7K/50</v>
          </cell>
          <cell r="C7531">
            <v>954</v>
          </cell>
          <cell r="D7531">
            <v>1</v>
          </cell>
          <cell r="E7531" t="str">
            <v>KS</v>
          </cell>
          <cell r="F7531">
            <v>954</v>
          </cell>
        </row>
        <row r="7532">
          <cell r="A7532">
            <v>6339093</v>
          </cell>
          <cell r="B7532" t="str">
            <v>Závěs...US 7K/60</v>
          </cell>
          <cell r="C7532">
            <v>946</v>
          </cell>
          <cell r="D7532">
            <v>1</v>
          </cell>
          <cell r="E7532" t="str">
            <v>KS</v>
          </cell>
          <cell r="F7532">
            <v>946</v>
          </cell>
        </row>
        <row r="7533">
          <cell r="A7533">
            <v>6339115</v>
          </cell>
          <cell r="B7533" t="str">
            <v>Závěs...US 7K/70</v>
          </cell>
          <cell r="C7533">
            <v>1053</v>
          </cell>
          <cell r="D7533">
            <v>1</v>
          </cell>
          <cell r="E7533" t="str">
            <v>KS</v>
          </cell>
          <cell r="F7533">
            <v>1053</v>
          </cell>
        </row>
        <row r="7534">
          <cell r="A7534">
            <v>6339131</v>
          </cell>
          <cell r="B7534" t="str">
            <v>Závěs...US 7K/80</v>
          </cell>
          <cell r="C7534">
            <v>1123</v>
          </cell>
          <cell r="D7534">
            <v>1</v>
          </cell>
          <cell r="E7534" t="str">
            <v>KS</v>
          </cell>
          <cell r="F7534">
            <v>1123</v>
          </cell>
        </row>
        <row r="7535">
          <cell r="A7535">
            <v>6339166</v>
          </cell>
          <cell r="B7535" t="str">
            <v>Závěs...US 7K/90</v>
          </cell>
          <cell r="C7535">
            <v>1181</v>
          </cell>
          <cell r="D7535">
            <v>1</v>
          </cell>
          <cell r="E7535" t="str">
            <v>KS</v>
          </cell>
          <cell r="F7535">
            <v>1181</v>
          </cell>
        </row>
        <row r="7536">
          <cell r="A7536">
            <v>6339182</v>
          </cell>
          <cell r="B7536" t="str">
            <v>Závěs...US 7K/100</v>
          </cell>
          <cell r="C7536">
            <v>1290</v>
          </cell>
          <cell r="D7536">
            <v>1</v>
          </cell>
          <cell r="E7536" t="str">
            <v>KS</v>
          </cell>
          <cell r="F7536">
            <v>1290</v>
          </cell>
        </row>
        <row r="7537">
          <cell r="A7537">
            <v>6339190</v>
          </cell>
          <cell r="B7537" t="str">
            <v>Závěs...US 7K/110</v>
          </cell>
          <cell r="C7537">
            <v>1336</v>
          </cell>
          <cell r="D7537">
            <v>1</v>
          </cell>
          <cell r="E7537" t="str">
            <v>KS</v>
          </cell>
          <cell r="F7537">
            <v>1336</v>
          </cell>
        </row>
        <row r="7538">
          <cell r="A7538">
            <v>6339204</v>
          </cell>
          <cell r="B7538" t="str">
            <v>Závěs...US 7K/120</v>
          </cell>
          <cell r="C7538">
            <v>1388</v>
          </cell>
          <cell r="D7538">
            <v>1</v>
          </cell>
          <cell r="E7538" t="str">
            <v>KS</v>
          </cell>
          <cell r="F7538">
            <v>1388</v>
          </cell>
        </row>
        <row r="7539">
          <cell r="A7539">
            <v>6339212</v>
          </cell>
          <cell r="B7539" t="str">
            <v>Závěs...US 7K/130</v>
          </cell>
          <cell r="C7539">
            <v>1450</v>
          </cell>
          <cell r="D7539">
            <v>1</v>
          </cell>
          <cell r="E7539" t="str">
            <v>KS</v>
          </cell>
          <cell r="F7539">
            <v>1450</v>
          </cell>
        </row>
        <row r="7540">
          <cell r="A7540">
            <v>6339220</v>
          </cell>
          <cell r="B7540" t="str">
            <v>Závěs...US 7K/140</v>
          </cell>
          <cell r="C7540">
            <v>1529</v>
          </cell>
          <cell r="D7540">
            <v>1</v>
          </cell>
          <cell r="E7540" t="str">
            <v>KS</v>
          </cell>
          <cell r="F7540">
            <v>1529</v>
          </cell>
        </row>
        <row r="7541">
          <cell r="A7541">
            <v>6339239</v>
          </cell>
          <cell r="B7541" t="str">
            <v>Závěs...US 7K/150</v>
          </cell>
          <cell r="C7541">
            <v>1641</v>
          </cell>
          <cell r="D7541">
            <v>1</v>
          </cell>
          <cell r="E7541" t="str">
            <v>KS</v>
          </cell>
          <cell r="F7541">
            <v>1641</v>
          </cell>
        </row>
        <row r="7542">
          <cell r="A7542">
            <v>6339247</v>
          </cell>
          <cell r="B7542" t="str">
            <v>Závěs...US 7K/160</v>
          </cell>
          <cell r="C7542">
            <v>1750</v>
          </cell>
          <cell r="D7542">
            <v>1</v>
          </cell>
          <cell r="E7542" t="str">
            <v>KS</v>
          </cell>
          <cell r="F7542">
            <v>1750</v>
          </cell>
        </row>
        <row r="7543">
          <cell r="A7543">
            <v>6339255</v>
          </cell>
          <cell r="B7543" t="str">
            <v>Závěs...US 7K/170</v>
          </cell>
          <cell r="C7543">
            <v>1727</v>
          </cell>
          <cell r="D7543">
            <v>1</v>
          </cell>
          <cell r="E7543" t="str">
            <v>KS</v>
          </cell>
          <cell r="F7543">
            <v>1727</v>
          </cell>
        </row>
        <row r="7544">
          <cell r="A7544">
            <v>6339263</v>
          </cell>
          <cell r="B7544" t="str">
            <v>Závěs...US 7K/180</v>
          </cell>
          <cell r="C7544">
            <v>1876</v>
          </cell>
          <cell r="D7544">
            <v>1</v>
          </cell>
          <cell r="E7544" t="str">
            <v>KS</v>
          </cell>
          <cell r="F7544">
            <v>1876</v>
          </cell>
        </row>
        <row r="7545">
          <cell r="A7545">
            <v>6339271</v>
          </cell>
          <cell r="B7545" t="str">
            <v>Závěs...US 7K/190</v>
          </cell>
          <cell r="C7545">
            <v>1990</v>
          </cell>
          <cell r="D7545">
            <v>1</v>
          </cell>
          <cell r="E7545" t="str">
            <v>KS</v>
          </cell>
          <cell r="F7545">
            <v>1990</v>
          </cell>
        </row>
        <row r="7546">
          <cell r="A7546">
            <v>6339298</v>
          </cell>
          <cell r="B7546" t="str">
            <v>Závěs...US 7K/200</v>
          </cell>
          <cell r="C7546">
            <v>2191</v>
          </cell>
          <cell r="D7546">
            <v>1</v>
          </cell>
          <cell r="E7546" t="str">
            <v>KS</v>
          </cell>
          <cell r="F7546">
            <v>2191</v>
          </cell>
        </row>
        <row r="7547">
          <cell r="A7547">
            <v>6339334</v>
          </cell>
          <cell r="B7547" t="str">
            <v>Závěs...US 7K/250</v>
          </cell>
          <cell r="C7547">
            <v>2671</v>
          </cell>
          <cell r="D7547">
            <v>1</v>
          </cell>
          <cell r="E7547" t="str">
            <v>KS</v>
          </cell>
          <cell r="F7547">
            <v>2671</v>
          </cell>
        </row>
        <row r="7548">
          <cell r="A7548">
            <v>6339360</v>
          </cell>
          <cell r="B7548" t="str">
            <v>Závěs...US 7K/300</v>
          </cell>
          <cell r="C7548">
            <v>2966</v>
          </cell>
          <cell r="D7548">
            <v>1</v>
          </cell>
          <cell r="E7548" t="str">
            <v>KS</v>
          </cell>
          <cell r="F7548">
            <v>2966</v>
          </cell>
        </row>
        <row r="7549">
          <cell r="A7549">
            <v>6340016</v>
          </cell>
          <cell r="B7549" t="str">
            <v>Profil U...US 7/20</v>
          </cell>
          <cell r="C7549">
            <v>515</v>
          </cell>
          <cell r="D7549">
            <v>1</v>
          </cell>
          <cell r="E7549" t="str">
            <v>KS</v>
          </cell>
          <cell r="F7549">
            <v>515</v>
          </cell>
        </row>
        <row r="7550">
          <cell r="A7550">
            <v>6340032</v>
          </cell>
          <cell r="B7550" t="str">
            <v>Profil U...US 7/30</v>
          </cell>
          <cell r="C7550">
            <v>563</v>
          </cell>
          <cell r="D7550">
            <v>1</v>
          </cell>
          <cell r="E7550" t="str">
            <v>KS</v>
          </cell>
          <cell r="F7550">
            <v>563</v>
          </cell>
        </row>
        <row r="7551">
          <cell r="A7551">
            <v>6340059</v>
          </cell>
          <cell r="B7551" t="str">
            <v>Profil U...US 7/40</v>
          </cell>
          <cell r="C7551">
            <v>644</v>
          </cell>
          <cell r="D7551">
            <v>1</v>
          </cell>
          <cell r="E7551" t="str">
            <v>KS</v>
          </cell>
          <cell r="F7551">
            <v>644</v>
          </cell>
        </row>
        <row r="7552">
          <cell r="A7552">
            <v>6340075</v>
          </cell>
          <cell r="B7552" t="str">
            <v>Profil U...US 7/50</v>
          </cell>
          <cell r="C7552">
            <v>709</v>
          </cell>
          <cell r="D7552">
            <v>1</v>
          </cell>
          <cell r="E7552" t="str">
            <v>KS</v>
          </cell>
          <cell r="F7552">
            <v>709</v>
          </cell>
        </row>
        <row r="7553">
          <cell r="A7553">
            <v>6340091</v>
          </cell>
          <cell r="B7553" t="str">
            <v>Profil U...US 7/60</v>
          </cell>
          <cell r="C7553">
            <v>798</v>
          </cell>
          <cell r="D7553">
            <v>1</v>
          </cell>
          <cell r="E7553" t="str">
            <v>KS</v>
          </cell>
          <cell r="F7553">
            <v>798</v>
          </cell>
        </row>
        <row r="7554">
          <cell r="A7554">
            <v>6340113</v>
          </cell>
          <cell r="B7554" t="str">
            <v>Profil U...US 7/70</v>
          </cell>
          <cell r="C7554">
            <v>845</v>
          </cell>
          <cell r="D7554">
            <v>1</v>
          </cell>
          <cell r="E7554" t="str">
            <v>KS</v>
          </cell>
          <cell r="F7554">
            <v>845</v>
          </cell>
        </row>
        <row r="7555">
          <cell r="A7555">
            <v>6340148</v>
          </cell>
          <cell r="B7555" t="str">
            <v>Profil U...US 7/80</v>
          </cell>
          <cell r="C7555">
            <v>863</v>
          </cell>
          <cell r="D7555">
            <v>1</v>
          </cell>
          <cell r="E7555" t="str">
            <v>KS</v>
          </cell>
          <cell r="F7555">
            <v>863</v>
          </cell>
        </row>
        <row r="7556">
          <cell r="A7556">
            <v>6340164</v>
          </cell>
          <cell r="B7556" t="str">
            <v>Profil U...US 7/90</v>
          </cell>
          <cell r="C7556">
            <v>926</v>
          </cell>
          <cell r="D7556">
            <v>1</v>
          </cell>
          <cell r="E7556" t="str">
            <v>KS</v>
          </cell>
          <cell r="F7556">
            <v>926</v>
          </cell>
        </row>
        <row r="7557">
          <cell r="A7557">
            <v>6340180</v>
          </cell>
          <cell r="B7557" t="str">
            <v>Profil U...US 7/100</v>
          </cell>
          <cell r="C7557">
            <v>987</v>
          </cell>
          <cell r="D7557">
            <v>1</v>
          </cell>
          <cell r="E7557" t="str">
            <v>KS</v>
          </cell>
          <cell r="F7557">
            <v>987</v>
          </cell>
        </row>
        <row r="7558">
          <cell r="A7558">
            <v>6340199</v>
          </cell>
          <cell r="B7558" t="str">
            <v>Profil U...US 7/110</v>
          </cell>
          <cell r="C7558">
            <v>865</v>
          </cell>
          <cell r="D7558">
            <v>1</v>
          </cell>
          <cell r="E7558" t="str">
            <v>KS</v>
          </cell>
          <cell r="F7558">
            <v>865</v>
          </cell>
        </row>
        <row r="7559">
          <cell r="A7559">
            <v>6340202</v>
          </cell>
          <cell r="B7559" t="str">
            <v>Profil U...US 7/120</v>
          </cell>
          <cell r="C7559">
            <v>889</v>
          </cell>
          <cell r="D7559">
            <v>1</v>
          </cell>
          <cell r="E7559" t="str">
            <v>KS</v>
          </cell>
          <cell r="F7559">
            <v>889</v>
          </cell>
        </row>
        <row r="7560">
          <cell r="A7560">
            <v>6340210</v>
          </cell>
          <cell r="B7560" t="str">
            <v>Profil U...US 7/130</v>
          </cell>
          <cell r="C7560">
            <v>963</v>
          </cell>
          <cell r="D7560">
            <v>1</v>
          </cell>
          <cell r="E7560" t="str">
            <v>KS</v>
          </cell>
          <cell r="F7560">
            <v>963</v>
          </cell>
        </row>
        <row r="7561">
          <cell r="A7561">
            <v>6340229</v>
          </cell>
          <cell r="B7561" t="str">
            <v>Profil U...US 7/140</v>
          </cell>
          <cell r="C7561">
            <v>1062</v>
          </cell>
          <cell r="D7561">
            <v>1</v>
          </cell>
          <cell r="E7561" t="str">
            <v>KS</v>
          </cell>
          <cell r="F7561">
            <v>1062</v>
          </cell>
        </row>
        <row r="7562">
          <cell r="A7562">
            <v>6340237</v>
          </cell>
          <cell r="B7562" t="str">
            <v>Profil U...US 7/150</v>
          </cell>
          <cell r="C7562">
            <v>1255</v>
          </cell>
          <cell r="D7562">
            <v>1</v>
          </cell>
          <cell r="E7562" t="str">
            <v>KS</v>
          </cell>
          <cell r="F7562">
            <v>1255</v>
          </cell>
        </row>
        <row r="7563">
          <cell r="A7563">
            <v>6340245</v>
          </cell>
          <cell r="B7563" t="str">
            <v>Profil U...US 7/160</v>
          </cell>
          <cell r="C7563">
            <v>1327</v>
          </cell>
          <cell r="D7563">
            <v>1</v>
          </cell>
          <cell r="E7563" t="str">
            <v>KS</v>
          </cell>
          <cell r="F7563">
            <v>1327</v>
          </cell>
        </row>
        <row r="7564">
          <cell r="A7564">
            <v>6340253</v>
          </cell>
          <cell r="B7564" t="str">
            <v>Profil U...US 7/170</v>
          </cell>
          <cell r="C7564">
            <v>1432</v>
          </cell>
          <cell r="D7564">
            <v>1</v>
          </cell>
          <cell r="E7564" t="str">
            <v>KS</v>
          </cell>
          <cell r="F7564">
            <v>1432</v>
          </cell>
        </row>
        <row r="7565">
          <cell r="A7565">
            <v>6340261</v>
          </cell>
          <cell r="B7565" t="str">
            <v>Profil U...US 7/180</v>
          </cell>
          <cell r="C7565">
            <v>1473</v>
          </cell>
          <cell r="D7565">
            <v>1</v>
          </cell>
          <cell r="E7565" t="str">
            <v>KS</v>
          </cell>
          <cell r="F7565">
            <v>1473</v>
          </cell>
        </row>
        <row r="7566">
          <cell r="A7566">
            <v>6340288</v>
          </cell>
          <cell r="B7566" t="str">
            <v>Profil U...US 7/190</v>
          </cell>
          <cell r="C7566">
            <v>1704</v>
          </cell>
          <cell r="D7566">
            <v>1</v>
          </cell>
          <cell r="E7566" t="str">
            <v>KS</v>
          </cell>
          <cell r="F7566">
            <v>1704</v>
          </cell>
        </row>
        <row r="7567">
          <cell r="A7567">
            <v>6340296</v>
          </cell>
          <cell r="B7567" t="str">
            <v>Profil U...US 7/200</v>
          </cell>
          <cell r="C7567">
            <v>1533</v>
          </cell>
          <cell r="D7567">
            <v>1</v>
          </cell>
          <cell r="E7567" t="str">
            <v>KS</v>
          </cell>
          <cell r="F7567">
            <v>1533</v>
          </cell>
        </row>
        <row r="7568">
          <cell r="A7568">
            <v>6340318</v>
          </cell>
          <cell r="B7568" t="str">
            <v>Profil U...US 7/600</v>
          </cell>
          <cell r="C7568">
            <v>3498</v>
          </cell>
          <cell r="D7568">
            <v>1</v>
          </cell>
          <cell r="E7568" t="str">
            <v>KS</v>
          </cell>
          <cell r="F7568">
            <v>3498</v>
          </cell>
        </row>
        <row r="7569">
          <cell r="A7569">
            <v>6340377</v>
          </cell>
          <cell r="B7569" t="str">
            <v>Profil U...US 7/300</v>
          </cell>
          <cell r="C7569">
            <v>1980</v>
          </cell>
          <cell r="D7569">
            <v>1</v>
          </cell>
          <cell r="E7569" t="str">
            <v>KS</v>
          </cell>
          <cell r="F7569">
            <v>1980</v>
          </cell>
        </row>
        <row r="7570">
          <cell r="A7570">
            <v>6340393</v>
          </cell>
          <cell r="B7570" t="str">
            <v>Profil U...US 7/400</v>
          </cell>
          <cell r="C7570">
            <v>3185</v>
          </cell>
          <cell r="D7570">
            <v>1</v>
          </cell>
          <cell r="E7570" t="str">
            <v>KS</v>
          </cell>
          <cell r="F7570">
            <v>3185</v>
          </cell>
        </row>
        <row r="7571">
          <cell r="A7571">
            <v>6340881</v>
          </cell>
          <cell r="B7571" t="str">
            <v>Profil U...US 5/20</v>
          </cell>
          <cell r="C7571">
            <v>222</v>
          </cell>
          <cell r="D7571">
            <v>1</v>
          </cell>
          <cell r="E7571" t="str">
            <v>KS</v>
          </cell>
          <cell r="F7571">
            <v>222</v>
          </cell>
        </row>
        <row r="7572">
          <cell r="A7572">
            <v>6340903</v>
          </cell>
          <cell r="B7572" t="str">
            <v>Profil U...US 5/30</v>
          </cell>
          <cell r="C7572">
            <v>256</v>
          </cell>
          <cell r="D7572">
            <v>1</v>
          </cell>
          <cell r="E7572" t="str">
            <v>KS</v>
          </cell>
          <cell r="F7572">
            <v>256</v>
          </cell>
        </row>
        <row r="7573">
          <cell r="A7573">
            <v>6340911</v>
          </cell>
          <cell r="B7573" t="str">
            <v>Profil U...US 5/40</v>
          </cell>
          <cell r="C7573">
            <v>296</v>
          </cell>
          <cell r="D7573">
            <v>1</v>
          </cell>
          <cell r="E7573" t="str">
            <v>KS</v>
          </cell>
          <cell r="F7573">
            <v>296</v>
          </cell>
        </row>
        <row r="7574">
          <cell r="A7574">
            <v>6340938</v>
          </cell>
          <cell r="B7574" t="str">
            <v>Profil U...US 5/50</v>
          </cell>
          <cell r="C7574">
            <v>338</v>
          </cell>
          <cell r="D7574">
            <v>1</v>
          </cell>
          <cell r="E7574" t="str">
            <v>KS</v>
          </cell>
          <cell r="F7574">
            <v>338</v>
          </cell>
        </row>
        <row r="7575">
          <cell r="A7575">
            <v>6340946</v>
          </cell>
          <cell r="B7575" t="str">
            <v>Profil U...US 5/60</v>
          </cell>
          <cell r="C7575">
            <v>406</v>
          </cell>
          <cell r="D7575">
            <v>1</v>
          </cell>
          <cell r="E7575" t="str">
            <v>KS</v>
          </cell>
          <cell r="F7575">
            <v>406</v>
          </cell>
        </row>
        <row r="7576">
          <cell r="A7576">
            <v>6340950</v>
          </cell>
          <cell r="B7576" t="str">
            <v>Profil U...US 5/70</v>
          </cell>
          <cell r="C7576">
            <v>430</v>
          </cell>
          <cell r="D7576">
            <v>1</v>
          </cell>
          <cell r="E7576" t="str">
            <v>KS</v>
          </cell>
          <cell r="F7576">
            <v>430</v>
          </cell>
        </row>
        <row r="7577">
          <cell r="A7577">
            <v>6340954</v>
          </cell>
          <cell r="B7577" t="str">
            <v>Profil U...US 5/80</v>
          </cell>
          <cell r="C7577">
            <v>460</v>
          </cell>
          <cell r="D7577">
            <v>1</v>
          </cell>
          <cell r="E7577" t="str">
            <v>KS</v>
          </cell>
          <cell r="F7577">
            <v>460</v>
          </cell>
        </row>
        <row r="7578">
          <cell r="A7578">
            <v>6340958</v>
          </cell>
          <cell r="B7578" t="str">
            <v>Profil U...US 5/90</v>
          </cell>
          <cell r="C7578">
            <v>490</v>
          </cell>
          <cell r="D7578">
            <v>1</v>
          </cell>
          <cell r="E7578" t="str">
            <v>KS</v>
          </cell>
          <cell r="F7578">
            <v>490</v>
          </cell>
        </row>
        <row r="7579">
          <cell r="A7579">
            <v>6340962</v>
          </cell>
          <cell r="B7579" t="str">
            <v>Profil U...US 5/100</v>
          </cell>
          <cell r="C7579">
            <v>518</v>
          </cell>
          <cell r="D7579">
            <v>1</v>
          </cell>
          <cell r="E7579" t="str">
            <v>KS</v>
          </cell>
          <cell r="F7579">
            <v>518</v>
          </cell>
        </row>
        <row r="7580">
          <cell r="A7580">
            <v>6340966</v>
          </cell>
          <cell r="B7580" t="str">
            <v>Profil U...US 5/150</v>
          </cell>
          <cell r="C7580">
            <v>573</v>
          </cell>
          <cell r="D7580">
            <v>1</v>
          </cell>
          <cell r="E7580" t="str">
            <v>KS</v>
          </cell>
          <cell r="F7580">
            <v>573</v>
          </cell>
        </row>
        <row r="7581">
          <cell r="A7581">
            <v>6340970</v>
          </cell>
          <cell r="B7581" t="str">
            <v>Profil U...US 5/200</v>
          </cell>
          <cell r="C7581">
            <v>716</v>
          </cell>
          <cell r="D7581">
            <v>1</v>
          </cell>
          <cell r="E7581" t="str">
            <v>KS</v>
          </cell>
          <cell r="F7581">
            <v>716</v>
          </cell>
        </row>
        <row r="7582">
          <cell r="A7582">
            <v>6340989</v>
          </cell>
          <cell r="B7582" t="str">
            <v>Profil U...US 5/300</v>
          </cell>
          <cell r="C7582">
            <v>1221</v>
          </cell>
          <cell r="D7582">
            <v>1</v>
          </cell>
          <cell r="E7582" t="str">
            <v>KS</v>
          </cell>
          <cell r="F7582">
            <v>1221</v>
          </cell>
        </row>
        <row r="7583">
          <cell r="A7583">
            <v>6340997</v>
          </cell>
          <cell r="B7583" t="str">
            <v>Profil U...US 5/600</v>
          </cell>
          <cell r="C7583">
            <v>1974</v>
          </cell>
          <cell r="D7583">
            <v>1</v>
          </cell>
          <cell r="E7583" t="str">
            <v>KS</v>
          </cell>
          <cell r="F7583">
            <v>1974</v>
          </cell>
        </row>
        <row r="7584">
          <cell r="A7584">
            <v>6341053</v>
          </cell>
          <cell r="B7584" t="str">
            <v>Profil U...US5/30 VA</v>
          </cell>
          <cell r="C7584">
            <v>841</v>
          </cell>
          <cell r="D7584">
            <v>1</v>
          </cell>
          <cell r="E7584" t="str">
            <v>KS</v>
          </cell>
          <cell r="F7584">
            <v>841</v>
          </cell>
        </row>
        <row r="7585">
          <cell r="A7585">
            <v>6341055</v>
          </cell>
          <cell r="B7585" t="str">
            <v>Profil U...US5/40 VA</v>
          </cell>
          <cell r="C7585">
            <v>1077</v>
          </cell>
          <cell r="D7585">
            <v>1</v>
          </cell>
          <cell r="E7585" t="str">
            <v>KS</v>
          </cell>
          <cell r="F7585">
            <v>1077</v>
          </cell>
        </row>
        <row r="7586">
          <cell r="A7586">
            <v>6341057</v>
          </cell>
          <cell r="B7586" t="str">
            <v>Profil U...US5/50 VA</v>
          </cell>
          <cell r="C7586">
            <v>1407</v>
          </cell>
          <cell r="D7586">
            <v>1</v>
          </cell>
          <cell r="E7586" t="str">
            <v>KS</v>
          </cell>
          <cell r="F7586">
            <v>1407</v>
          </cell>
        </row>
        <row r="7587">
          <cell r="A7587">
            <v>6341059</v>
          </cell>
          <cell r="B7587" t="str">
            <v>Profil U...US5/60 VA</v>
          </cell>
          <cell r="C7587">
            <v>1522</v>
          </cell>
          <cell r="D7587">
            <v>1</v>
          </cell>
          <cell r="E7587" t="str">
            <v>KS</v>
          </cell>
          <cell r="F7587">
            <v>1522</v>
          </cell>
        </row>
        <row r="7588">
          <cell r="A7588">
            <v>6341063</v>
          </cell>
          <cell r="B7588" t="str">
            <v>Profil U...US5/80 VA</v>
          </cell>
          <cell r="C7588">
            <v>1781</v>
          </cell>
          <cell r="D7588">
            <v>1</v>
          </cell>
          <cell r="E7588" t="str">
            <v>KS</v>
          </cell>
          <cell r="F7588">
            <v>1781</v>
          </cell>
        </row>
        <row r="7589">
          <cell r="A7589">
            <v>6341073</v>
          </cell>
          <cell r="B7589" t="str">
            <v>Profil U...US5/300 V</v>
          </cell>
          <cell r="C7589">
            <v>6482</v>
          </cell>
          <cell r="D7589">
            <v>1</v>
          </cell>
          <cell r="E7589" t="str">
            <v>KS</v>
          </cell>
          <cell r="F7589">
            <v>6482</v>
          </cell>
        </row>
        <row r="7590">
          <cell r="A7590">
            <v>6341101</v>
          </cell>
          <cell r="B7590" t="str">
            <v>Profil U...US5/20 VA</v>
          </cell>
          <cell r="C7590">
            <v>388</v>
          </cell>
          <cell r="D7590">
            <v>1</v>
          </cell>
          <cell r="E7590" t="str">
            <v>KS</v>
          </cell>
          <cell r="F7590">
            <v>388</v>
          </cell>
        </row>
        <row r="7591">
          <cell r="A7591">
            <v>6341105</v>
          </cell>
          <cell r="B7591" t="str">
            <v>Profil U...US5/30 VA</v>
          </cell>
          <cell r="C7591">
            <v>517</v>
          </cell>
          <cell r="D7591">
            <v>1</v>
          </cell>
          <cell r="E7591" t="str">
            <v>KS</v>
          </cell>
          <cell r="F7591">
            <v>517</v>
          </cell>
        </row>
        <row r="7592">
          <cell r="A7592">
            <v>6341109</v>
          </cell>
          <cell r="B7592" t="str">
            <v>Profil U...US5/40 VA</v>
          </cell>
          <cell r="C7592">
            <v>607</v>
          </cell>
          <cell r="D7592">
            <v>1</v>
          </cell>
          <cell r="E7592" t="str">
            <v>KS</v>
          </cell>
          <cell r="F7592">
            <v>607</v>
          </cell>
        </row>
        <row r="7593">
          <cell r="A7593">
            <v>6341113</v>
          </cell>
          <cell r="B7593" t="str">
            <v>Profil U...US5/50 VA</v>
          </cell>
          <cell r="C7593">
            <v>764</v>
          </cell>
          <cell r="D7593">
            <v>1</v>
          </cell>
          <cell r="E7593" t="str">
            <v>KS</v>
          </cell>
          <cell r="F7593">
            <v>764</v>
          </cell>
        </row>
        <row r="7594">
          <cell r="A7594">
            <v>6341117</v>
          </cell>
          <cell r="B7594" t="str">
            <v>Profil U...US5/60 VA</v>
          </cell>
          <cell r="C7594">
            <v>891</v>
          </cell>
          <cell r="D7594">
            <v>1</v>
          </cell>
          <cell r="E7594" t="str">
            <v>KS</v>
          </cell>
          <cell r="F7594">
            <v>891</v>
          </cell>
        </row>
        <row r="7595">
          <cell r="A7595">
            <v>6341125</v>
          </cell>
          <cell r="B7595" t="str">
            <v>Profil U...US5/80 VA</v>
          </cell>
          <cell r="C7595">
            <v>1163</v>
          </cell>
          <cell r="D7595">
            <v>1</v>
          </cell>
          <cell r="E7595" t="str">
            <v>KS</v>
          </cell>
          <cell r="F7595">
            <v>1163</v>
          </cell>
        </row>
        <row r="7596">
          <cell r="A7596">
            <v>6341133</v>
          </cell>
          <cell r="B7596" t="str">
            <v>Profil U...US5/100VA</v>
          </cell>
          <cell r="C7596">
            <v>1432</v>
          </cell>
          <cell r="D7596">
            <v>1</v>
          </cell>
          <cell r="E7596" t="str">
            <v>KS</v>
          </cell>
          <cell r="F7596">
            <v>1432</v>
          </cell>
        </row>
        <row r="7597">
          <cell r="A7597">
            <v>6341141</v>
          </cell>
          <cell r="B7597" t="str">
            <v>Profil U...US5/120VA</v>
          </cell>
          <cell r="C7597">
            <v>1747</v>
          </cell>
          <cell r="D7597">
            <v>1</v>
          </cell>
          <cell r="E7597" t="str">
            <v>KS</v>
          </cell>
          <cell r="F7597">
            <v>1747</v>
          </cell>
        </row>
        <row r="7598">
          <cell r="A7598">
            <v>6341152</v>
          </cell>
          <cell r="B7598" t="str">
            <v>Profil U...US5/300VA</v>
          </cell>
          <cell r="C7598">
            <v>4846</v>
          </cell>
          <cell r="D7598">
            <v>1</v>
          </cell>
          <cell r="E7598" t="str">
            <v>KS</v>
          </cell>
          <cell r="F7598">
            <v>4846</v>
          </cell>
        </row>
        <row r="7599">
          <cell r="A7599">
            <v>6341209</v>
          </cell>
          <cell r="B7599" t="str">
            <v>Tubus...US5K20VA</v>
          </cell>
          <cell r="C7599">
            <v>1057</v>
          </cell>
          <cell r="D7599">
            <v>1</v>
          </cell>
          <cell r="E7599" t="str">
            <v>KS</v>
          </cell>
          <cell r="F7599">
            <v>1057</v>
          </cell>
        </row>
        <row r="7600">
          <cell r="A7600">
            <v>6341213</v>
          </cell>
          <cell r="B7600" t="str">
            <v>Tubus...US5K30VA</v>
          </cell>
          <cell r="C7600">
            <v>1215</v>
          </cell>
          <cell r="D7600">
            <v>1</v>
          </cell>
          <cell r="E7600" t="str">
            <v>KS</v>
          </cell>
          <cell r="F7600">
            <v>1215</v>
          </cell>
        </row>
        <row r="7601">
          <cell r="A7601">
            <v>6341217</v>
          </cell>
          <cell r="B7601" t="str">
            <v>Tubus...US5K40VA</v>
          </cell>
          <cell r="C7601">
            <v>1409</v>
          </cell>
          <cell r="D7601">
            <v>1</v>
          </cell>
          <cell r="E7601" t="str">
            <v>KS</v>
          </cell>
          <cell r="F7601">
            <v>1409</v>
          </cell>
        </row>
        <row r="7602">
          <cell r="A7602">
            <v>6341221</v>
          </cell>
          <cell r="B7602" t="str">
            <v>Tubus...US5K50VA</v>
          </cell>
          <cell r="C7602">
            <v>1580</v>
          </cell>
          <cell r="D7602">
            <v>1</v>
          </cell>
          <cell r="E7602" t="str">
            <v>KS</v>
          </cell>
          <cell r="F7602">
            <v>1580</v>
          </cell>
        </row>
        <row r="7603">
          <cell r="A7603">
            <v>6341225</v>
          </cell>
          <cell r="B7603" t="str">
            <v>Tubus...US5K60VA</v>
          </cell>
          <cell r="C7603">
            <v>1890</v>
          </cell>
          <cell r="D7603">
            <v>1</v>
          </cell>
          <cell r="E7603" t="str">
            <v>KS</v>
          </cell>
          <cell r="F7603">
            <v>1890</v>
          </cell>
        </row>
        <row r="7604">
          <cell r="A7604">
            <v>6341233</v>
          </cell>
          <cell r="B7604" t="str">
            <v>Tubus...US5K80VA</v>
          </cell>
          <cell r="C7604">
            <v>2344</v>
          </cell>
          <cell r="D7604">
            <v>1</v>
          </cell>
          <cell r="E7604" t="str">
            <v>KS</v>
          </cell>
          <cell r="F7604">
            <v>2344</v>
          </cell>
        </row>
        <row r="7605">
          <cell r="A7605">
            <v>6341237</v>
          </cell>
          <cell r="B7605" t="str">
            <v>Tubus...US5K90VA</v>
          </cell>
          <cell r="C7605">
            <v>2501</v>
          </cell>
          <cell r="D7605">
            <v>1</v>
          </cell>
          <cell r="E7605" t="str">
            <v>KS</v>
          </cell>
          <cell r="F7605">
            <v>2501</v>
          </cell>
        </row>
        <row r="7606">
          <cell r="A7606">
            <v>6341241</v>
          </cell>
          <cell r="B7606" t="str">
            <v>Tubus...US5K100VA</v>
          </cell>
          <cell r="C7606">
            <v>2701</v>
          </cell>
          <cell r="D7606">
            <v>1</v>
          </cell>
          <cell r="E7606" t="str">
            <v>KS</v>
          </cell>
          <cell r="F7606">
            <v>2701</v>
          </cell>
        </row>
        <row r="7607">
          <cell r="A7607">
            <v>6341249</v>
          </cell>
          <cell r="B7607" t="str">
            <v>Tubus...US5K120VA</v>
          </cell>
          <cell r="C7607">
            <v>3312</v>
          </cell>
          <cell r="D7607">
            <v>1</v>
          </cell>
          <cell r="E7607" t="str">
            <v>KS</v>
          </cell>
          <cell r="F7607">
            <v>3312</v>
          </cell>
        </row>
        <row r="7608">
          <cell r="A7608">
            <v>6341358</v>
          </cell>
          <cell r="B7608" t="str">
            <v>Tubus...US5K20VA</v>
          </cell>
          <cell r="C7608">
            <v>787</v>
          </cell>
          <cell r="D7608">
            <v>1</v>
          </cell>
          <cell r="E7608" t="str">
            <v>KS</v>
          </cell>
          <cell r="F7608">
            <v>787</v>
          </cell>
        </row>
        <row r="7609">
          <cell r="A7609">
            <v>6341362</v>
          </cell>
          <cell r="B7609" t="str">
            <v>Tubus...US5K30VA</v>
          </cell>
          <cell r="C7609">
            <v>1012</v>
          </cell>
          <cell r="D7609">
            <v>1</v>
          </cell>
          <cell r="E7609" t="str">
            <v>KS</v>
          </cell>
          <cell r="F7609">
            <v>1012</v>
          </cell>
        </row>
        <row r="7610">
          <cell r="A7610">
            <v>6341366</v>
          </cell>
          <cell r="B7610" t="str">
            <v>Tubus...US5K40VA</v>
          </cell>
          <cell r="C7610">
            <v>1071</v>
          </cell>
          <cell r="D7610">
            <v>1</v>
          </cell>
          <cell r="E7610" t="str">
            <v>KS</v>
          </cell>
          <cell r="F7610">
            <v>1071</v>
          </cell>
        </row>
        <row r="7611">
          <cell r="A7611">
            <v>6341370</v>
          </cell>
          <cell r="B7611" t="str">
            <v>Tubus...US5K50VA</v>
          </cell>
          <cell r="C7611">
            <v>1299</v>
          </cell>
          <cell r="D7611">
            <v>1</v>
          </cell>
          <cell r="E7611" t="str">
            <v>KS</v>
          </cell>
          <cell r="F7611">
            <v>1299</v>
          </cell>
        </row>
        <row r="7612">
          <cell r="A7612">
            <v>6341374</v>
          </cell>
          <cell r="B7612" t="str">
            <v>Tubus...US5K60VA</v>
          </cell>
          <cell r="C7612">
            <v>1350</v>
          </cell>
          <cell r="D7612">
            <v>1</v>
          </cell>
          <cell r="E7612" t="str">
            <v>KS</v>
          </cell>
          <cell r="F7612">
            <v>1350</v>
          </cell>
        </row>
        <row r="7613">
          <cell r="A7613">
            <v>6341378</v>
          </cell>
          <cell r="B7613" t="str">
            <v>Tubus...US5K70VA</v>
          </cell>
          <cell r="C7613">
            <v>1420</v>
          </cell>
          <cell r="D7613">
            <v>1</v>
          </cell>
          <cell r="E7613" t="str">
            <v>KS</v>
          </cell>
          <cell r="F7613">
            <v>1420</v>
          </cell>
        </row>
        <row r="7614">
          <cell r="A7614">
            <v>6341382</v>
          </cell>
          <cell r="B7614" t="str">
            <v>Tubus...US5K80VA</v>
          </cell>
          <cell r="C7614">
            <v>1521</v>
          </cell>
          <cell r="D7614">
            <v>1</v>
          </cell>
          <cell r="E7614" t="str">
            <v>KS</v>
          </cell>
          <cell r="F7614">
            <v>1521</v>
          </cell>
        </row>
        <row r="7615">
          <cell r="A7615">
            <v>6341390</v>
          </cell>
          <cell r="B7615" t="str">
            <v>Tubus...US5K100VA</v>
          </cell>
          <cell r="C7615">
            <v>1958</v>
          </cell>
          <cell r="D7615">
            <v>1</v>
          </cell>
          <cell r="E7615" t="str">
            <v>KS</v>
          </cell>
          <cell r="F7615">
            <v>1958</v>
          </cell>
        </row>
        <row r="7616">
          <cell r="A7616">
            <v>6341398</v>
          </cell>
          <cell r="B7616" t="str">
            <v>Tubus...US5K120VA</v>
          </cell>
          <cell r="C7616">
            <v>2312</v>
          </cell>
          <cell r="D7616">
            <v>1</v>
          </cell>
          <cell r="E7616" t="str">
            <v>KS</v>
          </cell>
          <cell r="F7616">
            <v>2312</v>
          </cell>
        </row>
        <row r="7617">
          <cell r="A7617">
            <v>6341527</v>
          </cell>
          <cell r="B7617" t="str">
            <v>Tubus...US 5K/20</v>
          </cell>
          <cell r="C7617">
            <v>394</v>
          </cell>
          <cell r="D7617">
            <v>1</v>
          </cell>
          <cell r="E7617" t="str">
            <v>KS</v>
          </cell>
          <cell r="F7617">
            <v>394</v>
          </cell>
        </row>
        <row r="7618">
          <cell r="A7618">
            <v>6341535</v>
          </cell>
          <cell r="B7618" t="str">
            <v>Tubus...US 5K/30</v>
          </cell>
          <cell r="C7618">
            <v>436</v>
          </cell>
          <cell r="D7618">
            <v>1</v>
          </cell>
          <cell r="E7618" t="str">
            <v>KS</v>
          </cell>
          <cell r="F7618">
            <v>436</v>
          </cell>
        </row>
        <row r="7619">
          <cell r="A7619">
            <v>6341543</v>
          </cell>
          <cell r="B7619" t="str">
            <v>Tubus...US 5K/40</v>
          </cell>
          <cell r="C7619">
            <v>543</v>
          </cell>
          <cell r="D7619">
            <v>1</v>
          </cell>
          <cell r="E7619" t="str">
            <v>KS</v>
          </cell>
          <cell r="F7619">
            <v>543</v>
          </cell>
        </row>
        <row r="7620">
          <cell r="A7620">
            <v>6341551</v>
          </cell>
          <cell r="B7620" t="str">
            <v>Závěs...US 5K/50</v>
          </cell>
          <cell r="C7620">
            <v>607</v>
          </cell>
          <cell r="D7620">
            <v>1</v>
          </cell>
          <cell r="E7620" t="str">
            <v>KS</v>
          </cell>
          <cell r="F7620">
            <v>607</v>
          </cell>
        </row>
        <row r="7621">
          <cell r="A7621">
            <v>6341578</v>
          </cell>
          <cell r="B7621" t="str">
            <v>Tubus...US 5K/60</v>
          </cell>
          <cell r="C7621">
            <v>813</v>
          </cell>
          <cell r="D7621">
            <v>1</v>
          </cell>
          <cell r="E7621" t="str">
            <v>KS</v>
          </cell>
          <cell r="F7621">
            <v>813</v>
          </cell>
        </row>
        <row r="7622">
          <cell r="A7622">
            <v>6341586</v>
          </cell>
          <cell r="B7622" t="str">
            <v>Tubus...US 5K/70</v>
          </cell>
          <cell r="C7622">
            <v>856</v>
          </cell>
          <cell r="D7622">
            <v>1</v>
          </cell>
          <cell r="E7622" t="str">
            <v>KS</v>
          </cell>
          <cell r="F7622">
            <v>856</v>
          </cell>
        </row>
        <row r="7623">
          <cell r="A7623">
            <v>6341594</v>
          </cell>
          <cell r="B7623" t="str">
            <v>Tubus...US 5K/80</v>
          </cell>
          <cell r="C7623">
            <v>906</v>
          </cell>
          <cell r="D7623">
            <v>1</v>
          </cell>
          <cell r="E7623" t="str">
            <v>KS</v>
          </cell>
          <cell r="F7623">
            <v>906</v>
          </cell>
        </row>
        <row r="7624">
          <cell r="A7624">
            <v>6341608</v>
          </cell>
          <cell r="B7624" t="str">
            <v>Tubus...US 5K/90</v>
          </cell>
          <cell r="C7624">
            <v>946</v>
          </cell>
          <cell r="D7624">
            <v>1</v>
          </cell>
          <cell r="E7624" t="str">
            <v>KS</v>
          </cell>
          <cell r="F7624">
            <v>946</v>
          </cell>
        </row>
        <row r="7625">
          <cell r="A7625">
            <v>6341616</v>
          </cell>
          <cell r="B7625" t="str">
            <v>Tubus...US 5K/100</v>
          </cell>
          <cell r="C7625">
            <v>987</v>
          </cell>
          <cell r="D7625">
            <v>1</v>
          </cell>
          <cell r="E7625" t="str">
            <v>KS</v>
          </cell>
          <cell r="F7625">
            <v>987</v>
          </cell>
        </row>
        <row r="7626">
          <cell r="A7626">
            <v>6341624</v>
          </cell>
          <cell r="B7626" t="str">
            <v>Tubus...US 5K/110</v>
          </cell>
          <cell r="C7626">
            <v>1039</v>
          </cell>
          <cell r="D7626">
            <v>1</v>
          </cell>
          <cell r="E7626" t="str">
            <v>KS</v>
          </cell>
          <cell r="F7626">
            <v>1039</v>
          </cell>
        </row>
        <row r="7627">
          <cell r="A7627">
            <v>6341632</v>
          </cell>
          <cell r="B7627" t="str">
            <v>Tubus...US 5K/120</v>
          </cell>
          <cell r="C7627">
            <v>1076</v>
          </cell>
          <cell r="D7627">
            <v>1</v>
          </cell>
          <cell r="E7627" t="str">
            <v>KS</v>
          </cell>
          <cell r="F7627">
            <v>1076</v>
          </cell>
        </row>
        <row r="7628">
          <cell r="A7628">
            <v>6341764</v>
          </cell>
          <cell r="B7628" t="str">
            <v>Profil U...US7/50VA</v>
          </cell>
          <cell r="C7628">
            <v>1819</v>
          </cell>
          <cell r="D7628">
            <v>1</v>
          </cell>
          <cell r="E7628" t="str">
            <v>KS</v>
          </cell>
          <cell r="F7628">
            <v>1819</v>
          </cell>
        </row>
        <row r="7629">
          <cell r="A7629">
            <v>6341810</v>
          </cell>
          <cell r="B7629" t="str">
            <v>Profil U...US7/100VA</v>
          </cell>
          <cell r="C7629">
            <v>3119</v>
          </cell>
          <cell r="D7629">
            <v>1</v>
          </cell>
          <cell r="E7629" t="str">
            <v>KS</v>
          </cell>
          <cell r="F7629">
            <v>3119</v>
          </cell>
        </row>
        <row r="7630">
          <cell r="A7630">
            <v>6341950</v>
          </cell>
          <cell r="B7630" t="str">
            <v>Profil U...US7/200VA</v>
          </cell>
          <cell r="C7630">
            <v>5989</v>
          </cell>
          <cell r="D7630">
            <v>1</v>
          </cell>
          <cell r="E7630" t="str">
            <v>KS</v>
          </cell>
          <cell r="F7630">
            <v>5989</v>
          </cell>
        </row>
        <row r="7631">
          <cell r="A7631">
            <v>6341969</v>
          </cell>
          <cell r="B7631" t="str">
            <v>Profil U...US7/300VA</v>
          </cell>
          <cell r="C7631">
            <v>8514</v>
          </cell>
          <cell r="D7631">
            <v>1</v>
          </cell>
          <cell r="E7631" t="str">
            <v>KS</v>
          </cell>
          <cell r="F7631">
            <v>8514</v>
          </cell>
        </row>
        <row r="7632">
          <cell r="A7632">
            <v>6341993</v>
          </cell>
          <cell r="B7632" t="str">
            <v>Profil U...US7/600VA</v>
          </cell>
          <cell r="C7632">
            <v>13953</v>
          </cell>
          <cell r="D7632">
            <v>1</v>
          </cell>
          <cell r="E7632" t="str">
            <v>KS</v>
          </cell>
          <cell r="F7632">
            <v>13953</v>
          </cell>
        </row>
        <row r="7633">
          <cell r="A7633">
            <v>6342205</v>
          </cell>
          <cell r="B7633" t="str">
            <v>Držák...K 109 FT</v>
          </cell>
          <cell r="C7633">
            <v>107</v>
          </cell>
          <cell r="D7633">
            <v>1</v>
          </cell>
          <cell r="E7633" t="str">
            <v>KS</v>
          </cell>
          <cell r="F7633">
            <v>107</v>
          </cell>
        </row>
        <row r="7634">
          <cell r="A7634">
            <v>6342302</v>
          </cell>
          <cell r="B7634" t="str">
            <v>Profil U...US 3/20</v>
          </cell>
          <cell r="C7634">
            <v>57</v>
          </cell>
          <cell r="D7634">
            <v>1</v>
          </cell>
          <cell r="E7634" t="str">
            <v>KS</v>
          </cell>
          <cell r="F7634">
            <v>57</v>
          </cell>
        </row>
        <row r="7635">
          <cell r="A7635">
            <v>6342304</v>
          </cell>
          <cell r="B7635" t="str">
            <v>Profil U...US 3/30</v>
          </cell>
          <cell r="C7635">
            <v>87</v>
          </cell>
          <cell r="D7635">
            <v>1</v>
          </cell>
          <cell r="E7635" t="str">
            <v>KS</v>
          </cell>
          <cell r="F7635">
            <v>87</v>
          </cell>
        </row>
        <row r="7636">
          <cell r="A7636">
            <v>6342306</v>
          </cell>
          <cell r="B7636" t="str">
            <v>Profil U...US 3/40</v>
          </cell>
          <cell r="C7636">
            <v>99</v>
          </cell>
          <cell r="D7636">
            <v>1</v>
          </cell>
          <cell r="E7636" t="str">
            <v>KS</v>
          </cell>
          <cell r="F7636">
            <v>99</v>
          </cell>
        </row>
        <row r="7637">
          <cell r="A7637">
            <v>6342308</v>
          </cell>
          <cell r="B7637" t="str">
            <v>Profil U...US 3/50</v>
          </cell>
          <cell r="C7637">
            <v>117</v>
          </cell>
          <cell r="D7637">
            <v>1</v>
          </cell>
          <cell r="E7637" t="str">
            <v>KS</v>
          </cell>
          <cell r="F7637">
            <v>117</v>
          </cell>
        </row>
        <row r="7638">
          <cell r="A7638">
            <v>6342310</v>
          </cell>
          <cell r="B7638" t="str">
            <v>Profil U...US 3/60</v>
          </cell>
          <cell r="C7638">
            <v>143</v>
          </cell>
          <cell r="D7638">
            <v>1</v>
          </cell>
          <cell r="E7638" t="str">
            <v>KS</v>
          </cell>
          <cell r="F7638">
            <v>143</v>
          </cell>
        </row>
        <row r="7639">
          <cell r="A7639">
            <v>6342312</v>
          </cell>
          <cell r="B7639" t="str">
            <v>Profil U...US 3/70</v>
          </cell>
          <cell r="C7639">
            <v>161</v>
          </cell>
          <cell r="D7639">
            <v>1</v>
          </cell>
          <cell r="E7639" t="str">
            <v>KS</v>
          </cell>
          <cell r="F7639">
            <v>161</v>
          </cell>
        </row>
        <row r="7640">
          <cell r="A7640">
            <v>6342314</v>
          </cell>
          <cell r="B7640" t="str">
            <v>Profil U...US 3/80</v>
          </cell>
          <cell r="C7640">
            <v>187</v>
          </cell>
          <cell r="D7640">
            <v>1</v>
          </cell>
          <cell r="E7640" t="str">
            <v>KS</v>
          </cell>
          <cell r="F7640">
            <v>187</v>
          </cell>
        </row>
        <row r="7641">
          <cell r="A7641">
            <v>6342316</v>
          </cell>
          <cell r="B7641" t="str">
            <v>Profil U...US 3/90</v>
          </cell>
          <cell r="C7641">
            <v>228</v>
          </cell>
          <cell r="D7641">
            <v>1</v>
          </cell>
          <cell r="E7641" t="str">
            <v>KS</v>
          </cell>
          <cell r="F7641">
            <v>228</v>
          </cell>
        </row>
        <row r="7642">
          <cell r="A7642">
            <v>6342318</v>
          </cell>
          <cell r="B7642" t="str">
            <v>Profil U...US 3/100</v>
          </cell>
          <cell r="C7642">
            <v>244</v>
          </cell>
          <cell r="D7642">
            <v>1</v>
          </cell>
          <cell r="E7642" t="str">
            <v>KS</v>
          </cell>
          <cell r="F7642">
            <v>244</v>
          </cell>
        </row>
        <row r="7643">
          <cell r="A7643">
            <v>6342328</v>
          </cell>
          <cell r="B7643" t="str">
            <v>Profil U...US 3/150</v>
          </cell>
          <cell r="C7643">
            <v>349</v>
          </cell>
          <cell r="D7643">
            <v>1</v>
          </cell>
          <cell r="E7643" t="str">
            <v>KS</v>
          </cell>
          <cell r="F7643">
            <v>349</v>
          </cell>
        </row>
        <row r="7644">
          <cell r="A7644">
            <v>6342338</v>
          </cell>
          <cell r="B7644" t="str">
            <v>Profil U...US 3/200</v>
          </cell>
          <cell r="C7644">
            <v>494</v>
          </cell>
          <cell r="D7644">
            <v>1</v>
          </cell>
          <cell r="E7644" t="str">
            <v>KS</v>
          </cell>
          <cell r="F7644">
            <v>494</v>
          </cell>
        </row>
        <row r="7645">
          <cell r="A7645">
            <v>6342340</v>
          </cell>
          <cell r="B7645" t="str">
            <v>Závěs U...US 3 300</v>
          </cell>
          <cell r="C7645">
            <v>835</v>
          </cell>
          <cell r="D7645">
            <v>1</v>
          </cell>
          <cell r="E7645" t="str">
            <v>KS</v>
          </cell>
          <cell r="F7645">
            <v>835</v>
          </cell>
        </row>
        <row r="7646">
          <cell r="A7646">
            <v>6342345</v>
          </cell>
          <cell r="B7646" t="str">
            <v>Profil U...US 3/600</v>
          </cell>
          <cell r="C7646">
            <v>1371</v>
          </cell>
          <cell r="D7646">
            <v>1</v>
          </cell>
          <cell r="E7646" t="str">
            <v>KS</v>
          </cell>
          <cell r="F7646">
            <v>1371</v>
          </cell>
        </row>
        <row r="7647">
          <cell r="A7647">
            <v>6342351</v>
          </cell>
          <cell r="B7647" t="str">
            <v>Závěs...US 3K/20</v>
          </cell>
          <cell r="C7647">
            <v>300</v>
          </cell>
          <cell r="D7647">
            <v>1</v>
          </cell>
          <cell r="E7647" t="str">
            <v>KS</v>
          </cell>
          <cell r="F7647">
            <v>300</v>
          </cell>
        </row>
        <row r="7648">
          <cell r="A7648">
            <v>6342353</v>
          </cell>
          <cell r="B7648" t="str">
            <v>Závěs...US 3K/30</v>
          </cell>
          <cell r="C7648">
            <v>308</v>
          </cell>
          <cell r="D7648">
            <v>1</v>
          </cell>
          <cell r="E7648" t="str">
            <v>KS</v>
          </cell>
          <cell r="F7648">
            <v>308</v>
          </cell>
        </row>
        <row r="7649">
          <cell r="A7649">
            <v>6342355</v>
          </cell>
          <cell r="B7649" t="str">
            <v>Závěs...US 3K/40</v>
          </cell>
          <cell r="C7649">
            <v>347</v>
          </cell>
          <cell r="D7649">
            <v>1</v>
          </cell>
          <cell r="E7649" t="str">
            <v>KS</v>
          </cell>
          <cell r="F7649">
            <v>347</v>
          </cell>
        </row>
        <row r="7650">
          <cell r="A7650">
            <v>6342357</v>
          </cell>
          <cell r="B7650" t="str">
            <v>Závěs...US 3K/50</v>
          </cell>
          <cell r="C7650">
            <v>394</v>
          </cell>
          <cell r="D7650">
            <v>1</v>
          </cell>
          <cell r="E7650" t="str">
            <v>KS</v>
          </cell>
          <cell r="F7650">
            <v>394</v>
          </cell>
        </row>
        <row r="7651">
          <cell r="A7651">
            <v>6342359</v>
          </cell>
          <cell r="B7651" t="str">
            <v>Závěs...US 3K/60</v>
          </cell>
          <cell r="C7651">
            <v>449</v>
          </cell>
          <cell r="D7651">
            <v>1</v>
          </cell>
          <cell r="E7651" t="str">
            <v>KS</v>
          </cell>
          <cell r="F7651">
            <v>449</v>
          </cell>
        </row>
        <row r="7652">
          <cell r="A7652">
            <v>6342362</v>
          </cell>
          <cell r="B7652" t="str">
            <v>Závěs...US 3K/70</v>
          </cell>
          <cell r="C7652">
            <v>489</v>
          </cell>
          <cell r="D7652">
            <v>1</v>
          </cell>
          <cell r="E7652" t="str">
            <v>KS</v>
          </cell>
          <cell r="F7652">
            <v>489</v>
          </cell>
        </row>
        <row r="7653">
          <cell r="A7653">
            <v>6342364</v>
          </cell>
          <cell r="B7653" t="str">
            <v>Závěs...US 3K/80</v>
          </cell>
          <cell r="C7653">
            <v>553</v>
          </cell>
          <cell r="D7653">
            <v>1</v>
          </cell>
          <cell r="E7653" t="str">
            <v>KS</v>
          </cell>
          <cell r="F7653">
            <v>553</v>
          </cell>
        </row>
        <row r="7654">
          <cell r="A7654">
            <v>6342366</v>
          </cell>
          <cell r="B7654" t="str">
            <v>Závěs...US 3K/90</v>
          </cell>
          <cell r="C7654">
            <v>592</v>
          </cell>
          <cell r="D7654">
            <v>1</v>
          </cell>
          <cell r="E7654" t="str">
            <v>KS</v>
          </cell>
          <cell r="F7654">
            <v>592</v>
          </cell>
        </row>
        <row r="7655">
          <cell r="A7655">
            <v>6342368</v>
          </cell>
          <cell r="B7655" t="str">
            <v>Závěs...US 3K/100</v>
          </cell>
          <cell r="C7655">
            <v>630</v>
          </cell>
          <cell r="D7655">
            <v>1</v>
          </cell>
          <cell r="E7655" t="str">
            <v>KS</v>
          </cell>
          <cell r="F7655">
            <v>630</v>
          </cell>
        </row>
        <row r="7656">
          <cell r="A7656">
            <v>6342370</v>
          </cell>
          <cell r="B7656" t="str">
            <v>Závěs...US 3K/110</v>
          </cell>
          <cell r="C7656">
            <v>560</v>
          </cell>
          <cell r="D7656">
            <v>1</v>
          </cell>
          <cell r="E7656" t="str">
            <v>KS</v>
          </cell>
          <cell r="F7656">
            <v>560</v>
          </cell>
        </row>
        <row r="7657">
          <cell r="A7657">
            <v>6342372</v>
          </cell>
          <cell r="B7657" t="str">
            <v>Závěs...US 3K/120</v>
          </cell>
          <cell r="C7657">
            <v>655</v>
          </cell>
          <cell r="D7657">
            <v>1</v>
          </cell>
          <cell r="E7657" t="str">
            <v>KS</v>
          </cell>
          <cell r="F7657">
            <v>655</v>
          </cell>
        </row>
        <row r="7658">
          <cell r="A7658">
            <v>6342450</v>
          </cell>
          <cell r="B7658" t="str">
            <v>Profil U...US 3/600</v>
          </cell>
          <cell r="C7658">
            <v>1691</v>
          </cell>
          <cell r="D7658">
            <v>1</v>
          </cell>
          <cell r="E7658" t="str">
            <v>KS</v>
          </cell>
          <cell r="F7658">
            <v>1691</v>
          </cell>
        </row>
        <row r="7659">
          <cell r="A7659">
            <v>6342468</v>
          </cell>
          <cell r="B7659" t="str">
            <v>závěs US3...US 3 600</v>
          </cell>
          <cell r="C7659">
            <v>5945</v>
          </cell>
          <cell r="D7659">
            <v>1</v>
          </cell>
          <cell r="E7659" t="str">
            <v>KS</v>
          </cell>
          <cell r="F7659">
            <v>5945</v>
          </cell>
        </row>
        <row r="7660">
          <cell r="A7660">
            <v>6343090</v>
          </cell>
          <cell r="B7660" t="str">
            <v>Stropní úhelník...K 6/101FS</v>
          </cell>
          <cell r="C7660">
            <v>21</v>
          </cell>
          <cell r="D7660">
            <v>1</v>
          </cell>
          <cell r="E7660" t="str">
            <v>KS</v>
          </cell>
          <cell r="F7660">
            <v>21</v>
          </cell>
        </row>
        <row r="7661">
          <cell r="A7661">
            <v>6343104</v>
          </cell>
          <cell r="B7661" t="str">
            <v>Stropní úhelník...K 6/101FT</v>
          </cell>
          <cell r="C7661">
            <v>30</v>
          </cell>
          <cell r="D7661">
            <v>1</v>
          </cell>
          <cell r="E7661" t="str">
            <v>KS</v>
          </cell>
          <cell r="F7661">
            <v>30</v>
          </cell>
        </row>
        <row r="7662">
          <cell r="A7662">
            <v>6346715</v>
          </cell>
          <cell r="B7662" t="str">
            <v>Deska adaptéru...KA-AW 30</v>
          </cell>
          <cell r="C7662">
            <v>1058</v>
          </cell>
          <cell r="D7662">
            <v>1</v>
          </cell>
          <cell r="E7662" t="str">
            <v>KS</v>
          </cell>
          <cell r="F7662">
            <v>1058</v>
          </cell>
        </row>
        <row r="7663">
          <cell r="A7663">
            <v>6346731</v>
          </cell>
          <cell r="B7663" t="str">
            <v>Deska adaptéru...KA-AW 80</v>
          </cell>
          <cell r="C7663">
            <v>1358</v>
          </cell>
          <cell r="D7663">
            <v>1</v>
          </cell>
          <cell r="E7663" t="str">
            <v>KS</v>
          </cell>
          <cell r="F7663">
            <v>1358</v>
          </cell>
        </row>
        <row r="7664">
          <cell r="A7664">
            <v>6346758</v>
          </cell>
          <cell r="B7664" t="str">
            <v>Deska adaptéru 45°...KA-E 45</v>
          </cell>
          <cell r="C7664">
            <v>4372</v>
          </cell>
          <cell r="D7664">
            <v>1</v>
          </cell>
          <cell r="E7664" t="str">
            <v>KS</v>
          </cell>
          <cell r="F7664">
            <v>4372</v>
          </cell>
        </row>
        <row r="7665">
          <cell r="A7665">
            <v>6346804</v>
          </cell>
          <cell r="B7665" t="str">
            <v>Přídavný díl symetrický...KA-SY</v>
          </cell>
          <cell r="C7665">
            <v>1263</v>
          </cell>
          <cell r="D7665">
            <v>1</v>
          </cell>
          <cell r="E7665" t="str">
            <v>KS</v>
          </cell>
          <cell r="F7665">
            <v>1263</v>
          </cell>
        </row>
        <row r="7666">
          <cell r="A7666">
            <v>6346820</v>
          </cell>
          <cell r="B7666" t="str">
            <v>Přídavný díl asymetrický...KA-ASY</v>
          </cell>
          <cell r="C7666">
            <v>1263</v>
          </cell>
          <cell r="D7666">
            <v>1</v>
          </cell>
          <cell r="E7666" t="str">
            <v>KS</v>
          </cell>
          <cell r="F7666">
            <v>1263</v>
          </cell>
        </row>
        <row r="7667">
          <cell r="A7667">
            <v>6347053</v>
          </cell>
          <cell r="B7667" t="str">
            <v>Základová deska...KI 8</v>
          </cell>
          <cell r="C7667">
            <v>622</v>
          </cell>
          <cell r="D7667">
            <v>1</v>
          </cell>
          <cell r="E7667" t="str">
            <v>KS</v>
          </cell>
          <cell r="F7667">
            <v>622</v>
          </cell>
        </row>
        <row r="7668">
          <cell r="A7668">
            <v>6347061</v>
          </cell>
          <cell r="B7668" t="str">
            <v>Základová deska...KI 8 NOK</v>
          </cell>
          <cell r="C7668">
            <v>591</v>
          </cell>
          <cell r="D7668">
            <v>1</v>
          </cell>
          <cell r="E7668" t="str">
            <v>KS</v>
          </cell>
          <cell r="F7668">
            <v>591</v>
          </cell>
        </row>
        <row r="7669">
          <cell r="A7669">
            <v>6347088</v>
          </cell>
          <cell r="B7669" t="str">
            <v>Základová deska...KI 8 AOX</v>
          </cell>
          <cell r="C7669">
            <v>577</v>
          </cell>
          <cell r="D7669">
            <v>1</v>
          </cell>
          <cell r="E7669" t="str">
            <v>KS</v>
          </cell>
          <cell r="F7669">
            <v>577</v>
          </cell>
        </row>
        <row r="7670">
          <cell r="A7670">
            <v>6347843</v>
          </cell>
          <cell r="B7670" t="str">
            <v>Základová deska...KI 8 VLP</v>
          </cell>
          <cell r="C7670">
            <v>1578</v>
          </cell>
          <cell r="D7670">
            <v>1</v>
          </cell>
          <cell r="E7670" t="str">
            <v>KS</v>
          </cell>
          <cell r="F7670">
            <v>1578</v>
          </cell>
        </row>
        <row r="7671">
          <cell r="A7671">
            <v>6348106</v>
          </cell>
          <cell r="B7671" t="str">
            <v>Základová deska...KI 8 VQP</v>
          </cell>
          <cell r="C7671">
            <v>1008</v>
          </cell>
          <cell r="D7671">
            <v>1</v>
          </cell>
          <cell r="E7671" t="str">
            <v>KS</v>
          </cell>
          <cell r="F7671">
            <v>1008</v>
          </cell>
        </row>
        <row r="7672">
          <cell r="A7672">
            <v>6348157</v>
          </cell>
          <cell r="B7672" t="str">
            <v>Základová deska...KI 8 VLK</v>
          </cell>
          <cell r="C7672">
            <v>1092</v>
          </cell>
          <cell r="D7672">
            <v>1</v>
          </cell>
          <cell r="E7672" t="str">
            <v>KS</v>
          </cell>
          <cell r="F7672">
            <v>1092</v>
          </cell>
        </row>
        <row r="7673">
          <cell r="A7673">
            <v>6348408</v>
          </cell>
          <cell r="B7673" t="str">
            <v>Opěrná deska...K 60</v>
          </cell>
          <cell r="C7673">
            <v>63</v>
          </cell>
          <cell r="D7673">
            <v>1</v>
          </cell>
          <cell r="E7673" t="str">
            <v>KS</v>
          </cell>
          <cell r="F7673">
            <v>63</v>
          </cell>
        </row>
        <row r="7674">
          <cell r="A7674">
            <v>6348874</v>
          </cell>
          <cell r="B7674" t="str">
            <v>Základová deska...KU 3</v>
          </cell>
          <cell r="C7674">
            <v>417</v>
          </cell>
          <cell r="D7674">
            <v>1</v>
          </cell>
          <cell r="E7674" t="str">
            <v>KS</v>
          </cell>
          <cell r="F7674">
            <v>417</v>
          </cell>
        </row>
        <row r="7675">
          <cell r="A7675">
            <v>6348881</v>
          </cell>
          <cell r="B7675" t="str">
            <v>Základová deska...KU 3 V</v>
          </cell>
          <cell r="C7675">
            <v>232</v>
          </cell>
          <cell r="D7675">
            <v>1</v>
          </cell>
          <cell r="E7675" t="str">
            <v>KS</v>
          </cell>
          <cell r="F7675">
            <v>232</v>
          </cell>
        </row>
        <row r="7676">
          <cell r="A7676">
            <v>6348883</v>
          </cell>
          <cell r="B7676" t="str">
            <v>Základová deska...KU 3 V</v>
          </cell>
          <cell r="C7676">
            <v>320</v>
          </cell>
          <cell r="D7676">
            <v>1</v>
          </cell>
          <cell r="E7676" t="str">
            <v>KS</v>
          </cell>
          <cell r="F7676">
            <v>320</v>
          </cell>
        </row>
        <row r="7677">
          <cell r="A7677">
            <v>6348904</v>
          </cell>
          <cell r="B7677" t="str">
            <v>Základová deska...KUS 5</v>
          </cell>
          <cell r="C7677">
            <v>449</v>
          </cell>
          <cell r="D7677">
            <v>1</v>
          </cell>
          <cell r="E7677" t="str">
            <v>KS</v>
          </cell>
          <cell r="F7677">
            <v>449</v>
          </cell>
        </row>
        <row r="7678">
          <cell r="A7678">
            <v>6348920</v>
          </cell>
          <cell r="B7678" t="str">
            <v>Základová deska...KU 5 V</v>
          </cell>
          <cell r="C7678">
            <v>410</v>
          </cell>
          <cell r="D7678">
            <v>1</v>
          </cell>
          <cell r="E7678" t="str">
            <v>KS</v>
          </cell>
          <cell r="F7678">
            <v>410</v>
          </cell>
        </row>
        <row r="7679">
          <cell r="A7679">
            <v>6348925</v>
          </cell>
          <cell r="B7679" t="str">
            <v>Základová deska...KU 5 V</v>
          </cell>
          <cell r="C7679">
            <v>775</v>
          </cell>
          <cell r="D7679">
            <v>1</v>
          </cell>
          <cell r="E7679" t="str">
            <v>KS</v>
          </cell>
          <cell r="F7679">
            <v>775</v>
          </cell>
        </row>
        <row r="7680">
          <cell r="A7680">
            <v>6348927</v>
          </cell>
          <cell r="B7680" t="str">
            <v>Základová deska...KU 5 V</v>
          </cell>
          <cell r="C7680">
            <v>930</v>
          </cell>
          <cell r="D7680">
            <v>1</v>
          </cell>
          <cell r="E7680" t="str">
            <v>KS</v>
          </cell>
          <cell r="F7680">
            <v>930</v>
          </cell>
        </row>
        <row r="7681">
          <cell r="A7681">
            <v>6348939</v>
          </cell>
          <cell r="B7681" t="str">
            <v>Základová deska...KUS5NOK</v>
          </cell>
          <cell r="C7681">
            <v>500</v>
          </cell>
          <cell r="D7681">
            <v>1</v>
          </cell>
          <cell r="E7681" t="str">
            <v>KS</v>
          </cell>
          <cell r="F7681">
            <v>500</v>
          </cell>
        </row>
        <row r="7682">
          <cell r="A7682">
            <v>6348947</v>
          </cell>
          <cell r="B7682" t="str">
            <v>Základová deska...KUS5NOK</v>
          </cell>
          <cell r="C7682">
            <v>804</v>
          </cell>
          <cell r="D7682">
            <v>1</v>
          </cell>
          <cell r="E7682" t="str">
            <v>KS</v>
          </cell>
          <cell r="F7682">
            <v>804</v>
          </cell>
        </row>
        <row r="7683">
          <cell r="A7683">
            <v>6349056</v>
          </cell>
          <cell r="B7683" t="str">
            <v>Základová deska...KU 7 NOX</v>
          </cell>
          <cell r="C7683">
            <v>1237</v>
          </cell>
          <cell r="D7683">
            <v>1</v>
          </cell>
          <cell r="E7683" t="str">
            <v>KS</v>
          </cell>
          <cell r="F7683">
            <v>1237</v>
          </cell>
        </row>
        <row r="7684">
          <cell r="A7684">
            <v>6349102</v>
          </cell>
          <cell r="B7684" t="str">
            <v>Základová deska...KU 7</v>
          </cell>
          <cell r="C7684">
            <v>620</v>
          </cell>
          <cell r="D7684">
            <v>1</v>
          </cell>
          <cell r="E7684" t="str">
            <v>KS</v>
          </cell>
          <cell r="F7684">
            <v>620</v>
          </cell>
        </row>
        <row r="7685">
          <cell r="A7685">
            <v>6349153</v>
          </cell>
          <cell r="B7685" t="str">
            <v>Základová deska...KU 7 VQP</v>
          </cell>
          <cell r="C7685">
            <v>690</v>
          </cell>
          <cell r="D7685">
            <v>1</v>
          </cell>
          <cell r="E7685" t="str">
            <v>KS</v>
          </cell>
          <cell r="F7685">
            <v>690</v>
          </cell>
        </row>
        <row r="7686">
          <cell r="A7686">
            <v>6349196</v>
          </cell>
          <cell r="B7686" t="str">
            <v>Základová deska...KU7VQP VA</v>
          </cell>
          <cell r="C7686">
            <v>1803</v>
          </cell>
          <cell r="D7686">
            <v>1</v>
          </cell>
          <cell r="E7686" t="str">
            <v>KS</v>
          </cell>
          <cell r="F7686">
            <v>1803</v>
          </cell>
        </row>
        <row r="7687">
          <cell r="A7687">
            <v>6349218</v>
          </cell>
          <cell r="B7687" t="str">
            <v>Základová deska...KU 7 AOX</v>
          </cell>
          <cell r="C7687">
            <v>474</v>
          </cell>
          <cell r="D7687">
            <v>1</v>
          </cell>
          <cell r="E7687" t="str">
            <v>KS</v>
          </cell>
          <cell r="F7687">
            <v>474</v>
          </cell>
        </row>
        <row r="7688">
          <cell r="A7688">
            <v>6349277</v>
          </cell>
          <cell r="B7688" t="str">
            <v>Základová deska...KUS 7 VA</v>
          </cell>
          <cell r="C7688">
            <v>1071</v>
          </cell>
          <cell r="D7688">
            <v>1</v>
          </cell>
          <cell r="E7688" t="str">
            <v>KS</v>
          </cell>
          <cell r="F7688">
            <v>1071</v>
          </cell>
        </row>
        <row r="7689">
          <cell r="A7689">
            <v>6349404</v>
          </cell>
          <cell r="B7689" t="str">
            <v>Profilová lišta...CPS 5/22</v>
          </cell>
          <cell r="C7689">
            <v>303</v>
          </cell>
          <cell r="D7689">
            <v>1</v>
          </cell>
          <cell r="E7689" t="str">
            <v>KS</v>
          </cell>
          <cell r="F7689">
            <v>303</v>
          </cell>
        </row>
        <row r="7690">
          <cell r="A7690">
            <v>6349412</v>
          </cell>
          <cell r="B7690" t="str">
            <v>Profilová lišta...CPS 5/26</v>
          </cell>
          <cell r="C7690">
            <v>320</v>
          </cell>
          <cell r="D7690">
            <v>1</v>
          </cell>
          <cell r="E7690" t="str">
            <v>KS</v>
          </cell>
          <cell r="F7690">
            <v>320</v>
          </cell>
        </row>
        <row r="7691">
          <cell r="A7691">
            <v>6349439</v>
          </cell>
          <cell r="B7691" t="str">
            <v>Profilová lišta...CPS 5/30</v>
          </cell>
          <cell r="C7691">
            <v>342</v>
          </cell>
          <cell r="D7691">
            <v>1</v>
          </cell>
          <cell r="E7691" t="str">
            <v>KS</v>
          </cell>
          <cell r="F7691">
            <v>342</v>
          </cell>
        </row>
        <row r="7692">
          <cell r="A7692">
            <v>6349447</v>
          </cell>
          <cell r="B7692" t="str">
            <v>Profilová lišta...CPS 5/34</v>
          </cell>
          <cell r="C7692">
            <v>346</v>
          </cell>
          <cell r="D7692">
            <v>1</v>
          </cell>
          <cell r="E7692" t="str">
            <v>KS</v>
          </cell>
          <cell r="F7692">
            <v>346</v>
          </cell>
        </row>
        <row r="7693">
          <cell r="A7693">
            <v>6349463</v>
          </cell>
          <cell r="B7693" t="str">
            <v>Profilová lišta...CPS 5/38</v>
          </cell>
          <cell r="C7693">
            <v>372</v>
          </cell>
          <cell r="D7693">
            <v>1</v>
          </cell>
          <cell r="E7693" t="str">
            <v>KS</v>
          </cell>
          <cell r="F7693">
            <v>372</v>
          </cell>
        </row>
        <row r="7694">
          <cell r="A7694">
            <v>6350054</v>
          </cell>
          <cell r="B7694" t="str">
            <v>Základová deska...1268/KP</v>
          </cell>
          <cell r="C7694">
            <v>235</v>
          </cell>
          <cell r="D7694">
            <v>1</v>
          </cell>
          <cell r="E7694" t="str">
            <v>KS</v>
          </cell>
          <cell r="F7694">
            <v>235</v>
          </cell>
        </row>
        <row r="7695">
          <cell r="A7695">
            <v>6350100</v>
          </cell>
          <cell r="B7695" t="str">
            <v>Vazební úhelník...1268/KD</v>
          </cell>
          <cell r="C7695">
            <v>304</v>
          </cell>
          <cell r="D7695">
            <v>1</v>
          </cell>
          <cell r="E7695" t="str">
            <v>KS</v>
          </cell>
          <cell r="F7695">
            <v>304</v>
          </cell>
        </row>
        <row r="7696">
          <cell r="A7696">
            <v>6350151</v>
          </cell>
          <cell r="B7696" t="str">
            <v>Montážní úhelník...1268/W 90</v>
          </cell>
          <cell r="C7696">
            <v>77</v>
          </cell>
          <cell r="D7696">
            <v>1</v>
          </cell>
          <cell r="E7696" t="str">
            <v>KS</v>
          </cell>
          <cell r="F7696">
            <v>77</v>
          </cell>
        </row>
        <row r="7697">
          <cell r="A7697">
            <v>6350208</v>
          </cell>
          <cell r="B7697" t="str">
            <v>Samostavitelný profil...1268/SP</v>
          </cell>
          <cell r="C7697">
            <v>185</v>
          </cell>
          <cell r="D7697">
            <v>1</v>
          </cell>
          <cell r="E7697" t="str">
            <v>M</v>
          </cell>
          <cell r="F7697">
            <v>185</v>
          </cell>
        </row>
        <row r="7698">
          <cell r="A7698">
            <v>6351026</v>
          </cell>
          <cell r="B7698" t="str">
            <v>Profil U...HP 75 FT</v>
          </cell>
          <cell r="C7698">
            <v>2791</v>
          </cell>
          <cell r="D7698">
            <v>1</v>
          </cell>
          <cell r="E7698" t="str">
            <v>KS</v>
          </cell>
          <cell r="F7698">
            <v>2791</v>
          </cell>
        </row>
        <row r="7699">
          <cell r="A7699">
            <v>6354106</v>
          </cell>
          <cell r="B7699" t="str">
            <v>Článek svorkovnice...KL1/10 S</v>
          </cell>
          <cell r="C7699">
            <v>101</v>
          </cell>
          <cell r="D7699">
            <v>1</v>
          </cell>
          <cell r="E7699" t="str">
            <v>KS</v>
          </cell>
          <cell r="F7699">
            <v>101</v>
          </cell>
        </row>
        <row r="7700">
          <cell r="A7700">
            <v>6354114</v>
          </cell>
          <cell r="B7700" t="str">
            <v>Článek svorkovnice...KL1/15 S</v>
          </cell>
          <cell r="C7700">
            <v>106</v>
          </cell>
          <cell r="D7700">
            <v>1</v>
          </cell>
          <cell r="E7700" t="str">
            <v>KS</v>
          </cell>
          <cell r="F7700">
            <v>106</v>
          </cell>
        </row>
        <row r="7701">
          <cell r="A7701">
            <v>6354122</v>
          </cell>
          <cell r="B7701" t="str">
            <v>Článek svorkovnice...KL1/20 S</v>
          </cell>
          <cell r="C7701">
            <v>106</v>
          </cell>
          <cell r="D7701">
            <v>1</v>
          </cell>
          <cell r="E7701" t="str">
            <v>KS</v>
          </cell>
          <cell r="F7701">
            <v>106</v>
          </cell>
        </row>
        <row r="7702">
          <cell r="A7702">
            <v>6355021</v>
          </cell>
          <cell r="B7702" t="str">
            <v>Spojovací úhelník...KWH/5</v>
          </cell>
          <cell r="C7702">
            <v>469</v>
          </cell>
          <cell r="D7702">
            <v>1</v>
          </cell>
          <cell r="E7702" t="str">
            <v>PAR</v>
          </cell>
          <cell r="F7702">
            <v>469</v>
          </cell>
        </row>
        <row r="7703">
          <cell r="A7703">
            <v>6355048</v>
          </cell>
          <cell r="B7703" t="str">
            <v>Spojovací úhelník...KWH/10</v>
          </cell>
          <cell r="C7703">
            <v>430</v>
          </cell>
          <cell r="D7703">
            <v>1</v>
          </cell>
          <cell r="E7703" t="str">
            <v>PAR</v>
          </cell>
          <cell r="F7703">
            <v>430</v>
          </cell>
        </row>
        <row r="7704">
          <cell r="A7704">
            <v>6355056</v>
          </cell>
          <cell r="B7704" t="str">
            <v>Spojovací úhelník...KWH/15</v>
          </cell>
          <cell r="C7704">
            <v>487</v>
          </cell>
          <cell r="D7704">
            <v>1</v>
          </cell>
          <cell r="E7704" t="str">
            <v>PAR</v>
          </cell>
          <cell r="F7704">
            <v>487</v>
          </cell>
        </row>
        <row r="7705">
          <cell r="A7705">
            <v>6355064</v>
          </cell>
          <cell r="B7705" t="str">
            <v>Spojovací úhelník...KWH/20</v>
          </cell>
          <cell r="C7705">
            <v>508</v>
          </cell>
          <cell r="D7705">
            <v>1</v>
          </cell>
          <cell r="E7705" t="str">
            <v>PAR</v>
          </cell>
          <cell r="F7705">
            <v>508</v>
          </cell>
        </row>
        <row r="7706">
          <cell r="A7706">
            <v>6355072</v>
          </cell>
          <cell r="B7706" t="str">
            <v>Spojovací úhelník...KWH/25</v>
          </cell>
          <cell r="C7706">
            <v>518</v>
          </cell>
          <cell r="D7706">
            <v>1</v>
          </cell>
          <cell r="E7706" t="str">
            <v>PAR</v>
          </cell>
          <cell r="F7706">
            <v>518</v>
          </cell>
        </row>
        <row r="7707">
          <cell r="A7707">
            <v>6355218</v>
          </cell>
          <cell r="B7707" t="str">
            <v>Spojovací úhelník...KWS/5</v>
          </cell>
          <cell r="C7707">
            <v>249</v>
          </cell>
          <cell r="D7707">
            <v>1</v>
          </cell>
          <cell r="E7707" t="str">
            <v>PAR</v>
          </cell>
          <cell r="F7707">
            <v>249</v>
          </cell>
        </row>
        <row r="7708">
          <cell r="A7708">
            <v>6355226</v>
          </cell>
          <cell r="B7708" t="str">
            <v>Spojovací úhelník...KWS/10</v>
          </cell>
          <cell r="C7708">
            <v>264</v>
          </cell>
          <cell r="D7708">
            <v>1</v>
          </cell>
          <cell r="E7708" t="str">
            <v>PAR</v>
          </cell>
          <cell r="F7708">
            <v>264</v>
          </cell>
        </row>
        <row r="7709">
          <cell r="A7709">
            <v>6355234</v>
          </cell>
          <cell r="B7709" t="str">
            <v>Spojovací úhelník...KWS/15</v>
          </cell>
          <cell r="C7709">
            <v>304</v>
          </cell>
          <cell r="D7709">
            <v>1</v>
          </cell>
          <cell r="E7709" t="str">
            <v>PAR</v>
          </cell>
          <cell r="F7709">
            <v>304</v>
          </cell>
        </row>
        <row r="7710">
          <cell r="A7710">
            <v>6355242</v>
          </cell>
          <cell r="B7710" t="str">
            <v>Spojovací úhelník...KWS/20</v>
          </cell>
          <cell r="C7710">
            <v>274</v>
          </cell>
          <cell r="D7710">
            <v>1</v>
          </cell>
          <cell r="E7710" t="str">
            <v>PAR</v>
          </cell>
          <cell r="F7710">
            <v>274</v>
          </cell>
        </row>
        <row r="7711">
          <cell r="A7711">
            <v>6355250</v>
          </cell>
          <cell r="B7711" t="str">
            <v>Spojovací úhelník...KWS/25</v>
          </cell>
          <cell r="C7711">
            <v>278</v>
          </cell>
          <cell r="D7711">
            <v>1</v>
          </cell>
          <cell r="E7711" t="str">
            <v>PAR</v>
          </cell>
          <cell r="F7711">
            <v>278</v>
          </cell>
        </row>
        <row r="7712">
          <cell r="A7712">
            <v>6355307</v>
          </cell>
          <cell r="B7712" t="str">
            <v>Spojovací úhelník...KWH/5 VA</v>
          </cell>
          <cell r="C7712">
            <v>1405</v>
          </cell>
          <cell r="D7712">
            <v>1</v>
          </cell>
          <cell r="E7712" t="str">
            <v>PAR</v>
          </cell>
          <cell r="F7712">
            <v>1405</v>
          </cell>
        </row>
        <row r="7713">
          <cell r="A7713">
            <v>6355315</v>
          </cell>
          <cell r="B7713" t="str">
            <v>Spojovací úhelník...KWH/10 VA</v>
          </cell>
          <cell r="C7713">
            <v>1476</v>
          </cell>
          <cell r="D7713">
            <v>1</v>
          </cell>
          <cell r="E7713" t="str">
            <v>PAR</v>
          </cell>
          <cell r="F7713">
            <v>1476</v>
          </cell>
        </row>
        <row r="7714">
          <cell r="A7714">
            <v>6355323</v>
          </cell>
          <cell r="B7714" t="str">
            <v>Spojovací úhelník...KWH/15 VA</v>
          </cell>
          <cell r="C7714">
            <v>1477</v>
          </cell>
          <cell r="D7714">
            <v>1</v>
          </cell>
          <cell r="E7714" t="str">
            <v>PAR</v>
          </cell>
          <cell r="F7714">
            <v>1477</v>
          </cell>
        </row>
        <row r="7715">
          <cell r="A7715">
            <v>6355331</v>
          </cell>
          <cell r="B7715" t="str">
            <v>Spojovací úhelník...KWH/20 VA</v>
          </cell>
          <cell r="C7715">
            <v>1462</v>
          </cell>
          <cell r="D7715">
            <v>1</v>
          </cell>
          <cell r="E7715" t="str">
            <v>PAR</v>
          </cell>
          <cell r="F7715">
            <v>1462</v>
          </cell>
        </row>
        <row r="7716">
          <cell r="A7716">
            <v>6355404</v>
          </cell>
          <cell r="B7716" t="str">
            <v>Spojovací úhelník...KWS/5 VA</v>
          </cell>
          <cell r="C7716">
            <v>506</v>
          </cell>
          <cell r="D7716">
            <v>1</v>
          </cell>
          <cell r="E7716" t="str">
            <v>PAR</v>
          </cell>
          <cell r="F7716">
            <v>506</v>
          </cell>
        </row>
        <row r="7717">
          <cell r="A7717">
            <v>6355412</v>
          </cell>
          <cell r="B7717" t="str">
            <v>Spojovací úhelník...KWS/10 VA</v>
          </cell>
          <cell r="C7717">
            <v>473</v>
          </cell>
          <cell r="D7717">
            <v>1</v>
          </cell>
          <cell r="E7717" t="str">
            <v>PAR</v>
          </cell>
          <cell r="F7717">
            <v>473</v>
          </cell>
        </row>
        <row r="7718">
          <cell r="A7718">
            <v>6355420</v>
          </cell>
          <cell r="B7718" t="str">
            <v>Spojovací úhelník...KWS/15 VA</v>
          </cell>
          <cell r="C7718">
            <v>520</v>
          </cell>
          <cell r="D7718">
            <v>1</v>
          </cell>
          <cell r="E7718" t="str">
            <v>PAR</v>
          </cell>
          <cell r="F7718">
            <v>520</v>
          </cell>
        </row>
        <row r="7719">
          <cell r="A7719">
            <v>6355439</v>
          </cell>
          <cell r="B7719" t="str">
            <v>Spojovací úhelník...KWS/20 VA</v>
          </cell>
          <cell r="C7719">
            <v>586</v>
          </cell>
          <cell r="D7719">
            <v>1</v>
          </cell>
          <cell r="E7719" t="str">
            <v>PAR</v>
          </cell>
          <cell r="F7719">
            <v>586</v>
          </cell>
        </row>
        <row r="7720">
          <cell r="A7720">
            <v>6355447</v>
          </cell>
          <cell r="B7720" t="str">
            <v>Spojovací úhelník...KWS/25 VA</v>
          </cell>
          <cell r="C7720">
            <v>630</v>
          </cell>
          <cell r="D7720">
            <v>1</v>
          </cell>
          <cell r="E7720" t="str">
            <v>PAR</v>
          </cell>
          <cell r="F7720">
            <v>630</v>
          </cell>
        </row>
        <row r="7721">
          <cell r="A7721">
            <v>6355800</v>
          </cell>
          <cell r="B7721" t="str">
            <v>Upínací svorka těžká...TKS-S-30</v>
          </cell>
          <cell r="C7721">
            <v>465</v>
          </cell>
          <cell r="D7721">
            <v>1</v>
          </cell>
          <cell r="E7721" t="str">
            <v>PAR</v>
          </cell>
          <cell r="F7721">
            <v>465</v>
          </cell>
        </row>
        <row r="7722">
          <cell r="A7722">
            <v>6355804</v>
          </cell>
          <cell r="B7722" t="str">
            <v>Upínací svorka těžká...TKH-S-30</v>
          </cell>
          <cell r="C7722">
            <v>720</v>
          </cell>
          <cell r="D7722">
            <v>1</v>
          </cell>
          <cell r="E7722" t="str">
            <v>PAR</v>
          </cell>
          <cell r="F7722">
            <v>720</v>
          </cell>
        </row>
        <row r="7723">
          <cell r="A7723">
            <v>6355808</v>
          </cell>
          <cell r="B7723" t="str">
            <v>Upínací svorka lehká...TKS-L-25</v>
          </cell>
          <cell r="C7723">
            <v>202</v>
          </cell>
          <cell r="D7723">
            <v>1</v>
          </cell>
          <cell r="E7723" t="str">
            <v>PAR</v>
          </cell>
          <cell r="F7723">
            <v>202</v>
          </cell>
        </row>
        <row r="7724">
          <cell r="A7724">
            <v>6355812</v>
          </cell>
          <cell r="B7724" t="str">
            <v>Upínací svorka lehká...TKH-L-25</v>
          </cell>
          <cell r="C7724">
            <v>400</v>
          </cell>
          <cell r="D7724">
            <v>1</v>
          </cell>
          <cell r="E7724" t="str">
            <v>PAR</v>
          </cell>
          <cell r="F7724">
            <v>400</v>
          </cell>
        </row>
        <row r="7725">
          <cell r="A7725">
            <v>6356055</v>
          </cell>
          <cell r="B7725" t="str">
            <v>Stropní držák...DBV</v>
          </cell>
          <cell r="C7725">
            <v>70</v>
          </cell>
          <cell r="D7725">
            <v>1</v>
          </cell>
          <cell r="E7725" t="str">
            <v>KS</v>
          </cell>
          <cell r="F7725">
            <v>70</v>
          </cell>
        </row>
        <row r="7726">
          <cell r="A7726">
            <v>6356109</v>
          </cell>
          <cell r="B7726" t="str">
            <v>Stropní držák...DB</v>
          </cell>
          <cell r="C7726">
            <v>53</v>
          </cell>
          <cell r="D7726">
            <v>1</v>
          </cell>
          <cell r="E7726" t="str">
            <v>KS</v>
          </cell>
          <cell r="F7726">
            <v>53</v>
          </cell>
        </row>
        <row r="7727">
          <cell r="A7727">
            <v>6356311</v>
          </cell>
          <cell r="B7727" t="str">
            <v>Motorový připojovací sloup...MAS140/10</v>
          </cell>
          <cell r="C7727">
            <v>3106</v>
          </cell>
          <cell r="D7727">
            <v>1</v>
          </cell>
          <cell r="E7727" t="str">
            <v>KS</v>
          </cell>
          <cell r="F7727">
            <v>3106</v>
          </cell>
        </row>
        <row r="7728">
          <cell r="A7728">
            <v>6356362</v>
          </cell>
          <cell r="B7728" t="str">
            <v>Upevňovací třmen...BF 140/10</v>
          </cell>
          <cell r="C7728">
            <v>369</v>
          </cell>
          <cell r="D7728">
            <v>1</v>
          </cell>
          <cell r="E7728" t="str">
            <v>KS</v>
          </cell>
          <cell r="F7728">
            <v>369</v>
          </cell>
        </row>
        <row r="7729">
          <cell r="A7729">
            <v>6356397</v>
          </cell>
          <cell r="B7729" t="str">
            <v>Pata sloupu...SF 140/11</v>
          </cell>
          <cell r="C7729">
            <v>1593</v>
          </cell>
          <cell r="D7729">
            <v>1</v>
          </cell>
          <cell r="E7729" t="str">
            <v>KS</v>
          </cell>
          <cell r="F7729">
            <v>1593</v>
          </cell>
        </row>
        <row r="7730">
          <cell r="A7730">
            <v>6356915</v>
          </cell>
          <cell r="B7730" t="str">
            <v>Víko s otočnými západkami...MASD90 FT</v>
          </cell>
          <cell r="C7730">
            <v>2377</v>
          </cell>
          <cell r="D7730">
            <v>1</v>
          </cell>
          <cell r="E7730" t="str">
            <v>KS</v>
          </cell>
          <cell r="F7730">
            <v>2377</v>
          </cell>
        </row>
        <row r="7731">
          <cell r="A7731">
            <v>6357008</v>
          </cell>
          <cell r="B7731" t="str">
            <v>Přístrojová deska...GP 15/28</v>
          </cell>
          <cell r="C7731">
            <v>1221</v>
          </cell>
          <cell r="D7731">
            <v>1</v>
          </cell>
          <cell r="E7731" t="str">
            <v>KS</v>
          </cell>
          <cell r="F7731">
            <v>1221</v>
          </cell>
        </row>
        <row r="7732">
          <cell r="A7732">
            <v>6357016</v>
          </cell>
          <cell r="B7732" t="str">
            <v>Přístrojová deska...GP 31/28</v>
          </cell>
          <cell r="C7732">
            <v>1956</v>
          </cell>
          <cell r="D7732">
            <v>1</v>
          </cell>
          <cell r="E7732" t="str">
            <v>KS</v>
          </cell>
          <cell r="F7732">
            <v>1956</v>
          </cell>
        </row>
        <row r="7733">
          <cell r="A7733">
            <v>6357506</v>
          </cell>
          <cell r="B7733" t="str">
            <v>Trapézový úchyt...TPB 100</v>
          </cell>
          <cell r="C7733">
            <v>45</v>
          </cell>
          <cell r="D7733">
            <v>1</v>
          </cell>
          <cell r="E7733" t="str">
            <v>KS</v>
          </cell>
          <cell r="F7733">
            <v>45</v>
          </cell>
        </row>
        <row r="7734">
          <cell r="A7734">
            <v>6357536</v>
          </cell>
          <cell r="B7734" t="str">
            <v>Upevňovací klín pro TPB 100...TPB / R</v>
          </cell>
          <cell r="C7734">
            <v>40</v>
          </cell>
          <cell r="D7734">
            <v>1</v>
          </cell>
          <cell r="E7734" t="str">
            <v>KS</v>
          </cell>
          <cell r="F7734">
            <v>40</v>
          </cell>
        </row>
        <row r="7735">
          <cell r="A7735">
            <v>6358500</v>
          </cell>
          <cell r="B7735" t="str">
            <v>Středový závěs...MAH/050</v>
          </cell>
          <cell r="C7735">
            <v>56</v>
          </cell>
          <cell r="D7735">
            <v>1</v>
          </cell>
          <cell r="E7735" t="str">
            <v>KS</v>
          </cell>
          <cell r="F7735">
            <v>56</v>
          </cell>
        </row>
        <row r="7736">
          <cell r="A7736">
            <v>6358510</v>
          </cell>
          <cell r="B7736" t="str">
            <v>Středový závěs...MAH/075</v>
          </cell>
          <cell r="C7736">
            <v>60</v>
          </cell>
          <cell r="D7736">
            <v>1</v>
          </cell>
          <cell r="E7736" t="str">
            <v>KS</v>
          </cell>
          <cell r="F7736">
            <v>60</v>
          </cell>
        </row>
        <row r="7737">
          <cell r="A7737">
            <v>6358527</v>
          </cell>
          <cell r="B7737" t="str">
            <v>Středový závěs...MAH/100</v>
          </cell>
          <cell r="C7737">
            <v>73</v>
          </cell>
          <cell r="D7737">
            <v>1</v>
          </cell>
          <cell r="E7737" t="str">
            <v>KS</v>
          </cell>
          <cell r="F7737">
            <v>73</v>
          </cell>
        </row>
        <row r="7738">
          <cell r="A7738">
            <v>6358535</v>
          </cell>
          <cell r="B7738" t="str">
            <v>Středový závěs...MAH/150</v>
          </cell>
          <cell r="C7738">
            <v>69</v>
          </cell>
          <cell r="D7738">
            <v>1</v>
          </cell>
          <cell r="E7738" t="str">
            <v>KS</v>
          </cell>
          <cell r="F7738">
            <v>69</v>
          </cell>
        </row>
        <row r="7739">
          <cell r="A7739">
            <v>6358543</v>
          </cell>
          <cell r="B7739" t="str">
            <v>Středový závěs...MAH/200</v>
          </cell>
          <cell r="C7739">
            <v>71</v>
          </cell>
          <cell r="D7739">
            <v>1</v>
          </cell>
          <cell r="E7739" t="str">
            <v>KS</v>
          </cell>
          <cell r="F7739">
            <v>71</v>
          </cell>
        </row>
        <row r="7740">
          <cell r="A7740">
            <v>6358659</v>
          </cell>
          <cell r="B7740" t="str">
            <v>Středový závěs...MAHL/200</v>
          </cell>
          <cell r="C7740">
            <v>114</v>
          </cell>
          <cell r="D7740">
            <v>1</v>
          </cell>
          <cell r="E7740" t="str">
            <v>KS</v>
          </cell>
          <cell r="F7740">
            <v>114</v>
          </cell>
        </row>
        <row r="7741">
          <cell r="A7741">
            <v>6358667</v>
          </cell>
          <cell r="B7741" t="str">
            <v>Středový závěs...MAHL/300</v>
          </cell>
          <cell r="C7741">
            <v>135</v>
          </cell>
          <cell r="D7741">
            <v>1</v>
          </cell>
          <cell r="E7741" t="str">
            <v>KS</v>
          </cell>
          <cell r="F7741">
            <v>135</v>
          </cell>
        </row>
        <row r="7742">
          <cell r="A7742">
            <v>6358675</v>
          </cell>
          <cell r="B7742" t="str">
            <v>Středový závěs...MAHL/400</v>
          </cell>
          <cell r="C7742">
            <v>164</v>
          </cell>
          <cell r="D7742">
            <v>1</v>
          </cell>
          <cell r="E7742" t="str">
            <v>KS</v>
          </cell>
          <cell r="F7742">
            <v>164</v>
          </cell>
        </row>
        <row r="7743">
          <cell r="A7743">
            <v>6358683</v>
          </cell>
          <cell r="B7743" t="str">
            <v>Středový závěs...MAHL/500</v>
          </cell>
          <cell r="C7743">
            <v>179</v>
          </cell>
          <cell r="D7743">
            <v>1</v>
          </cell>
          <cell r="E7743" t="str">
            <v>KS</v>
          </cell>
          <cell r="F7743">
            <v>179</v>
          </cell>
        </row>
        <row r="7744">
          <cell r="A7744">
            <v>6358687</v>
          </cell>
          <cell r="B7744" t="str">
            <v>Středový závěs...MAHL/600</v>
          </cell>
          <cell r="C7744">
            <v>472</v>
          </cell>
          <cell r="D7744">
            <v>1</v>
          </cell>
          <cell r="E7744" t="str">
            <v>KS</v>
          </cell>
          <cell r="F7744">
            <v>472</v>
          </cell>
        </row>
        <row r="7745">
          <cell r="A7745">
            <v>6358690</v>
          </cell>
          <cell r="B7745" t="str">
            <v>Středový závěs...MAH 35/10</v>
          </cell>
          <cell r="C7745">
            <v>100</v>
          </cell>
          <cell r="D7745">
            <v>1</v>
          </cell>
          <cell r="E7745" t="str">
            <v>KS</v>
          </cell>
          <cell r="F7745">
            <v>100</v>
          </cell>
        </row>
        <row r="7746">
          <cell r="A7746">
            <v>6358692</v>
          </cell>
          <cell r="B7746" t="str">
            <v>Středový závěs...MAH 35/20</v>
          </cell>
          <cell r="C7746">
            <v>108</v>
          </cell>
          <cell r="D7746">
            <v>1</v>
          </cell>
          <cell r="E7746" t="str">
            <v>KS</v>
          </cell>
          <cell r="F7746">
            <v>108</v>
          </cell>
        </row>
        <row r="7747">
          <cell r="A7747">
            <v>6358705</v>
          </cell>
          <cell r="B7747" t="str">
            <v>Středový závěs...MAH60/100</v>
          </cell>
          <cell r="C7747">
            <v>119</v>
          </cell>
          <cell r="D7747">
            <v>1</v>
          </cell>
          <cell r="E7747" t="str">
            <v>KS</v>
          </cell>
          <cell r="F7747">
            <v>119</v>
          </cell>
        </row>
        <row r="7748">
          <cell r="A7748">
            <v>6358709</v>
          </cell>
          <cell r="B7748" t="str">
            <v>Středový závěs...MAH60/150</v>
          </cell>
          <cell r="C7748">
            <v>121</v>
          </cell>
          <cell r="D7748">
            <v>1</v>
          </cell>
          <cell r="E7748" t="str">
            <v>KS</v>
          </cell>
          <cell r="F7748">
            <v>121</v>
          </cell>
        </row>
        <row r="7749">
          <cell r="A7749">
            <v>6358713</v>
          </cell>
          <cell r="B7749" t="str">
            <v>Středový závěs...MAH60/200</v>
          </cell>
          <cell r="C7749">
            <v>145</v>
          </cell>
          <cell r="D7749">
            <v>1</v>
          </cell>
          <cell r="E7749" t="str">
            <v>KS</v>
          </cell>
          <cell r="F7749">
            <v>145</v>
          </cell>
        </row>
        <row r="7750">
          <cell r="A7750">
            <v>6358717</v>
          </cell>
          <cell r="B7750" t="str">
            <v>Středový závěs...MAH60/300</v>
          </cell>
          <cell r="C7750">
            <v>147</v>
          </cell>
          <cell r="D7750">
            <v>1</v>
          </cell>
          <cell r="E7750" t="str">
            <v>KS</v>
          </cell>
          <cell r="F7750">
            <v>147</v>
          </cell>
        </row>
        <row r="7751">
          <cell r="A7751">
            <v>6358752</v>
          </cell>
          <cell r="B7751" t="str">
            <v>Středový závěs...MAH60/100</v>
          </cell>
          <cell r="C7751">
            <v>176</v>
          </cell>
          <cell r="D7751">
            <v>1</v>
          </cell>
          <cell r="E7751" t="str">
            <v>KS</v>
          </cell>
          <cell r="F7751">
            <v>176</v>
          </cell>
        </row>
        <row r="7752">
          <cell r="A7752">
            <v>6358760</v>
          </cell>
          <cell r="B7752" t="str">
            <v>Středový závěs...MAH60/200</v>
          </cell>
          <cell r="C7752">
            <v>180</v>
          </cell>
          <cell r="D7752">
            <v>1</v>
          </cell>
          <cell r="E7752" t="str">
            <v>KS</v>
          </cell>
          <cell r="F7752">
            <v>180</v>
          </cell>
        </row>
        <row r="7753">
          <cell r="A7753">
            <v>6358764</v>
          </cell>
          <cell r="B7753" t="str">
            <v>Středový závěs...MAH60/300</v>
          </cell>
          <cell r="C7753">
            <v>182</v>
          </cell>
          <cell r="D7753">
            <v>1</v>
          </cell>
          <cell r="E7753" t="str">
            <v>KS</v>
          </cell>
          <cell r="F7753">
            <v>182</v>
          </cell>
        </row>
        <row r="7754">
          <cell r="A7754">
            <v>6358810</v>
          </cell>
          <cell r="B7754" t="str">
            <v>Středový závěs...MAH/LTR</v>
          </cell>
          <cell r="C7754">
            <v>90</v>
          </cell>
          <cell r="D7754">
            <v>1</v>
          </cell>
          <cell r="E7754" t="str">
            <v>KS</v>
          </cell>
          <cell r="F7754">
            <v>90</v>
          </cell>
        </row>
        <row r="7755">
          <cell r="A7755">
            <v>6358853</v>
          </cell>
          <cell r="B7755" t="str">
            <v>Středový závěs...MAHU/200</v>
          </cell>
          <cell r="C7755">
            <v>103</v>
          </cell>
          <cell r="D7755">
            <v>1</v>
          </cell>
          <cell r="E7755" t="str">
            <v>KS</v>
          </cell>
          <cell r="F7755">
            <v>103</v>
          </cell>
        </row>
        <row r="7756">
          <cell r="A7756">
            <v>6358856</v>
          </cell>
          <cell r="B7756" t="str">
            <v>Středový závěs...MAHU/300</v>
          </cell>
          <cell r="C7756">
            <v>121</v>
          </cell>
          <cell r="D7756">
            <v>1</v>
          </cell>
          <cell r="E7756" t="str">
            <v>KS</v>
          </cell>
          <cell r="F7756">
            <v>121</v>
          </cell>
        </row>
        <row r="7757">
          <cell r="A7757">
            <v>6358860</v>
          </cell>
          <cell r="B7757" t="str">
            <v>Středový závěs...MAHU/400</v>
          </cell>
          <cell r="C7757">
            <v>152</v>
          </cell>
          <cell r="D7757">
            <v>1</v>
          </cell>
          <cell r="E7757" t="str">
            <v>KS</v>
          </cell>
          <cell r="F7757">
            <v>152</v>
          </cell>
        </row>
        <row r="7758">
          <cell r="A7758">
            <v>6358864</v>
          </cell>
          <cell r="B7758" t="str">
            <v>Středový závěs...MAHU/500</v>
          </cell>
          <cell r="C7758">
            <v>166</v>
          </cell>
          <cell r="D7758">
            <v>1</v>
          </cell>
          <cell r="E7758" t="str">
            <v>KS</v>
          </cell>
          <cell r="F7758">
            <v>166</v>
          </cell>
        </row>
        <row r="7759">
          <cell r="A7759">
            <v>6358868</v>
          </cell>
          <cell r="B7759" t="str">
            <v>Středový závěs...MAHU/600</v>
          </cell>
          <cell r="C7759">
            <v>198</v>
          </cell>
          <cell r="D7759">
            <v>1</v>
          </cell>
          <cell r="E7759" t="str">
            <v>KS</v>
          </cell>
          <cell r="F7759">
            <v>198</v>
          </cell>
        </row>
        <row r="7760">
          <cell r="A7760">
            <v>6358884</v>
          </cell>
          <cell r="B7760" t="str">
            <v>Středový závěs...MAHU/200</v>
          </cell>
          <cell r="C7760">
            <v>189</v>
          </cell>
          <cell r="D7760">
            <v>1</v>
          </cell>
          <cell r="E7760" t="str">
            <v>KS</v>
          </cell>
          <cell r="F7760">
            <v>189</v>
          </cell>
        </row>
        <row r="7761">
          <cell r="A7761">
            <v>6358888</v>
          </cell>
          <cell r="B7761" t="str">
            <v>Středový závěs...MAHU/300</v>
          </cell>
          <cell r="C7761">
            <v>206</v>
          </cell>
          <cell r="D7761">
            <v>1</v>
          </cell>
          <cell r="E7761" t="str">
            <v>KS</v>
          </cell>
          <cell r="F7761">
            <v>206</v>
          </cell>
        </row>
        <row r="7762">
          <cell r="A7762">
            <v>6358892</v>
          </cell>
          <cell r="B7762" t="str">
            <v>Středový závěs...MAHU/400</v>
          </cell>
          <cell r="C7762">
            <v>218</v>
          </cell>
          <cell r="D7762">
            <v>1</v>
          </cell>
          <cell r="E7762" t="str">
            <v>KS</v>
          </cell>
          <cell r="F7762">
            <v>218</v>
          </cell>
        </row>
        <row r="7763">
          <cell r="A7763">
            <v>6358896</v>
          </cell>
          <cell r="B7763" t="str">
            <v>Středový závěs...MAHU/500</v>
          </cell>
          <cell r="C7763">
            <v>283</v>
          </cell>
          <cell r="D7763">
            <v>1</v>
          </cell>
          <cell r="E7763" t="str">
            <v>KS</v>
          </cell>
          <cell r="F7763">
            <v>283</v>
          </cell>
        </row>
        <row r="7764">
          <cell r="A7764">
            <v>6358900</v>
          </cell>
          <cell r="B7764" t="str">
            <v>Středový závěs...MAHU/600</v>
          </cell>
          <cell r="C7764">
            <v>298</v>
          </cell>
          <cell r="D7764">
            <v>1</v>
          </cell>
          <cell r="E7764" t="str">
            <v>KS</v>
          </cell>
          <cell r="F7764">
            <v>298</v>
          </cell>
        </row>
        <row r="7765">
          <cell r="A7765">
            <v>6361021</v>
          </cell>
          <cell r="B7765" t="str">
            <v>Závěs...IS 8K/20</v>
          </cell>
          <cell r="C7765">
            <v>735</v>
          </cell>
          <cell r="D7765">
            <v>1</v>
          </cell>
          <cell r="E7765" t="str">
            <v>KS</v>
          </cell>
          <cell r="F7765">
            <v>735</v>
          </cell>
        </row>
        <row r="7766">
          <cell r="A7766">
            <v>6361056</v>
          </cell>
          <cell r="B7766" t="str">
            <v>Závěs...IS 8K/30</v>
          </cell>
          <cell r="C7766">
            <v>689</v>
          </cell>
          <cell r="D7766">
            <v>1</v>
          </cell>
          <cell r="E7766" t="str">
            <v>KS</v>
          </cell>
          <cell r="F7766">
            <v>689</v>
          </cell>
        </row>
        <row r="7767">
          <cell r="A7767">
            <v>6361072</v>
          </cell>
          <cell r="B7767" t="str">
            <v>Závěs...IS 8K/40</v>
          </cell>
          <cell r="C7767">
            <v>785</v>
          </cell>
          <cell r="D7767">
            <v>1</v>
          </cell>
          <cell r="E7767" t="str">
            <v>KS</v>
          </cell>
          <cell r="F7767">
            <v>785</v>
          </cell>
        </row>
        <row r="7768">
          <cell r="A7768">
            <v>6361099</v>
          </cell>
          <cell r="B7768" t="str">
            <v>Závěs...IS 8K/50</v>
          </cell>
          <cell r="C7768">
            <v>801</v>
          </cell>
          <cell r="D7768">
            <v>1</v>
          </cell>
          <cell r="E7768" t="str">
            <v>KS</v>
          </cell>
          <cell r="F7768">
            <v>801</v>
          </cell>
        </row>
        <row r="7769">
          <cell r="A7769">
            <v>6361110</v>
          </cell>
          <cell r="B7769" t="str">
            <v>Závěs...IS 8K/60</v>
          </cell>
          <cell r="C7769">
            <v>863</v>
          </cell>
          <cell r="D7769">
            <v>1</v>
          </cell>
          <cell r="E7769" t="str">
            <v>KS</v>
          </cell>
          <cell r="F7769">
            <v>863</v>
          </cell>
        </row>
        <row r="7770">
          <cell r="A7770">
            <v>6361137</v>
          </cell>
          <cell r="B7770" t="str">
            <v>Závěs...IS 8K/70</v>
          </cell>
          <cell r="C7770">
            <v>913</v>
          </cell>
          <cell r="D7770">
            <v>1</v>
          </cell>
          <cell r="E7770" t="str">
            <v>KS</v>
          </cell>
          <cell r="F7770">
            <v>913</v>
          </cell>
        </row>
        <row r="7771">
          <cell r="A7771">
            <v>6361153</v>
          </cell>
          <cell r="B7771" t="str">
            <v>Závěs...IS 8K/80</v>
          </cell>
          <cell r="C7771">
            <v>1018</v>
          </cell>
          <cell r="D7771">
            <v>1</v>
          </cell>
          <cell r="E7771" t="str">
            <v>KS</v>
          </cell>
          <cell r="F7771">
            <v>1018</v>
          </cell>
        </row>
        <row r="7772">
          <cell r="A7772">
            <v>6361188</v>
          </cell>
          <cell r="B7772" t="str">
            <v>Závěs...IS 8K/90</v>
          </cell>
          <cell r="C7772">
            <v>1071</v>
          </cell>
          <cell r="D7772">
            <v>1</v>
          </cell>
          <cell r="E7772" t="str">
            <v>KS</v>
          </cell>
          <cell r="F7772">
            <v>1071</v>
          </cell>
        </row>
        <row r="7773">
          <cell r="A7773">
            <v>6361218</v>
          </cell>
          <cell r="B7773" t="str">
            <v>Závěs...IS 8K/100</v>
          </cell>
          <cell r="C7773">
            <v>1128</v>
          </cell>
          <cell r="D7773">
            <v>1</v>
          </cell>
          <cell r="E7773" t="str">
            <v>KS</v>
          </cell>
          <cell r="F7773">
            <v>1128</v>
          </cell>
        </row>
        <row r="7774">
          <cell r="A7774">
            <v>6361234</v>
          </cell>
          <cell r="B7774" t="str">
            <v>Závěs...IS 8K/110</v>
          </cell>
          <cell r="C7774">
            <v>1187</v>
          </cell>
          <cell r="D7774">
            <v>1</v>
          </cell>
          <cell r="E7774" t="str">
            <v>KS</v>
          </cell>
          <cell r="F7774">
            <v>1187</v>
          </cell>
        </row>
        <row r="7775">
          <cell r="A7775">
            <v>6361250</v>
          </cell>
          <cell r="B7775" t="str">
            <v>Závěs...IS 8K/120</v>
          </cell>
          <cell r="C7775">
            <v>1228</v>
          </cell>
          <cell r="D7775">
            <v>1</v>
          </cell>
          <cell r="E7775" t="str">
            <v>KS</v>
          </cell>
          <cell r="F7775">
            <v>1228</v>
          </cell>
        </row>
        <row r="7776">
          <cell r="A7776">
            <v>6361277</v>
          </cell>
          <cell r="B7776" t="str">
            <v>Závěs...IS 8K/130</v>
          </cell>
          <cell r="C7776">
            <v>1378</v>
          </cell>
          <cell r="D7776">
            <v>1</v>
          </cell>
          <cell r="E7776" t="str">
            <v>KS</v>
          </cell>
          <cell r="F7776">
            <v>1378</v>
          </cell>
        </row>
        <row r="7777">
          <cell r="A7777">
            <v>6361293</v>
          </cell>
          <cell r="B7777" t="str">
            <v>Závěs...IS 8K/140</v>
          </cell>
          <cell r="C7777">
            <v>1486</v>
          </cell>
          <cell r="D7777">
            <v>1</v>
          </cell>
          <cell r="E7777" t="str">
            <v>KS</v>
          </cell>
          <cell r="F7777">
            <v>1486</v>
          </cell>
        </row>
        <row r="7778">
          <cell r="A7778">
            <v>6361315</v>
          </cell>
          <cell r="B7778" t="str">
            <v>Závěs...IS 8K/150</v>
          </cell>
          <cell r="C7778">
            <v>1468</v>
          </cell>
          <cell r="D7778">
            <v>1</v>
          </cell>
          <cell r="E7778" t="str">
            <v>KS</v>
          </cell>
          <cell r="F7778">
            <v>1468</v>
          </cell>
        </row>
        <row r="7779">
          <cell r="A7779">
            <v>6361331</v>
          </cell>
          <cell r="B7779" t="str">
            <v>Závěs...IS 8K/160</v>
          </cell>
          <cell r="C7779">
            <v>1580</v>
          </cell>
          <cell r="D7779">
            <v>1</v>
          </cell>
          <cell r="E7779" t="str">
            <v>KS</v>
          </cell>
          <cell r="F7779">
            <v>1580</v>
          </cell>
        </row>
        <row r="7780">
          <cell r="A7780">
            <v>6361366</v>
          </cell>
          <cell r="B7780" t="str">
            <v>Závěs...IS 8K/170</v>
          </cell>
          <cell r="C7780">
            <v>1732</v>
          </cell>
          <cell r="D7780">
            <v>1</v>
          </cell>
          <cell r="E7780" t="str">
            <v>KS</v>
          </cell>
          <cell r="F7780">
            <v>1732</v>
          </cell>
        </row>
        <row r="7781">
          <cell r="A7781">
            <v>6361382</v>
          </cell>
          <cell r="B7781" t="str">
            <v>Závěs...IS 8K/180</v>
          </cell>
          <cell r="C7781">
            <v>1788</v>
          </cell>
          <cell r="D7781">
            <v>1</v>
          </cell>
          <cell r="E7781" t="str">
            <v>KS</v>
          </cell>
          <cell r="F7781">
            <v>1788</v>
          </cell>
        </row>
        <row r="7782">
          <cell r="A7782">
            <v>6361420</v>
          </cell>
          <cell r="B7782" t="str">
            <v>Závěs...IS 8K/200</v>
          </cell>
          <cell r="C7782">
            <v>1782</v>
          </cell>
          <cell r="D7782">
            <v>1</v>
          </cell>
          <cell r="E7782" t="str">
            <v>KS</v>
          </cell>
          <cell r="F7782">
            <v>1782</v>
          </cell>
        </row>
        <row r="7783">
          <cell r="A7783">
            <v>6361692</v>
          </cell>
          <cell r="B7783" t="str">
            <v>Závěs...IS 8K/300</v>
          </cell>
          <cell r="C7783">
            <v>2585</v>
          </cell>
          <cell r="D7783">
            <v>1</v>
          </cell>
          <cell r="E7783" t="str">
            <v>KS</v>
          </cell>
          <cell r="F7783">
            <v>2585</v>
          </cell>
        </row>
        <row r="7784">
          <cell r="A7784">
            <v>6363806</v>
          </cell>
          <cell r="B7784" t="str">
            <v>Nástěnný a stropní držák...TPD/145</v>
          </cell>
          <cell r="C7784">
            <v>141</v>
          </cell>
          <cell r="D7784">
            <v>1</v>
          </cell>
          <cell r="E7784" t="str">
            <v>KS</v>
          </cell>
          <cell r="F7784">
            <v>141</v>
          </cell>
        </row>
        <row r="7785">
          <cell r="A7785">
            <v>6363814</v>
          </cell>
          <cell r="B7785" t="str">
            <v>Nástěnný a stropní držák...TPD/245</v>
          </cell>
          <cell r="C7785">
            <v>165</v>
          </cell>
          <cell r="D7785">
            <v>1</v>
          </cell>
          <cell r="E7785" t="str">
            <v>KS</v>
          </cell>
          <cell r="F7785">
            <v>165</v>
          </cell>
        </row>
        <row r="7786">
          <cell r="A7786">
            <v>6363822</v>
          </cell>
          <cell r="B7786" t="str">
            <v>Nástěnný a stropní držák...TPD/345</v>
          </cell>
          <cell r="C7786">
            <v>197</v>
          </cell>
          <cell r="D7786">
            <v>1</v>
          </cell>
          <cell r="E7786" t="str">
            <v>KS</v>
          </cell>
          <cell r="F7786">
            <v>197</v>
          </cell>
        </row>
        <row r="7787">
          <cell r="A7787">
            <v>6363861</v>
          </cell>
          <cell r="B7787" t="str">
            <v>Nástěnný a stropní držák...TPD/145</v>
          </cell>
          <cell r="C7787">
            <v>195</v>
          </cell>
          <cell r="D7787">
            <v>1</v>
          </cell>
          <cell r="E7787" t="str">
            <v>KS</v>
          </cell>
          <cell r="F7787">
            <v>195</v>
          </cell>
        </row>
        <row r="7788">
          <cell r="A7788">
            <v>6363865</v>
          </cell>
          <cell r="B7788" t="str">
            <v>Nástěnný a stropní držák...TPD/245</v>
          </cell>
          <cell r="C7788">
            <v>219</v>
          </cell>
          <cell r="D7788">
            <v>1</v>
          </cell>
          <cell r="E7788" t="str">
            <v>KS</v>
          </cell>
          <cell r="F7788">
            <v>219</v>
          </cell>
        </row>
        <row r="7789">
          <cell r="A7789">
            <v>6363903</v>
          </cell>
          <cell r="B7789" t="str">
            <v>Závěsný třmen...AHB 100</v>
          </cell>
          <cell r="C7789">
            <v>223</v>
          </cell>
          <cell r="D7789">
            <v>1</v>
          </cell>
          <cell r="E7789" t="str">
            <v>KS</v>
          </cell>
          <cell r="F7789">
            <v>223</v>
          </cell>
        </row>
        <row r="7790">
          <cell r="A7790">
            <v>6363907</v>
          </cell>
          <cell r="B7790" t="str">
            <v>Závěsný třmen...AHB 150</v>
          </cell>
          <cell r="C7790">
            <v>235</v>
          </cell>
          <cell r="D7790">
            <v>1</v>
          </cell>
          <cell r="E7790" t="str">
            <v>KS</v>
          </cell>
          <cell r="F7790">
            <v>235</v>
          </cell>
        </row>
        <row r="7791">
          <cell r="A7791">
            <v>6363911</v>
          </cell>
          <cell r="B7791" t="str">
            <v>Závěsný třmen...AHB 200</v>
          </cell>
          <cell r="C7791">
            <v>259</v>
          </cell>
          <cell r="D7791">
            <v>1</v>
          </cell>
          <cell r="E7791" t="str">
            <v>KS</v>
          </cell>
          <cell r="F7791">
            <v>259</v>
          </cell>
        </row>
        <row r="7792">
          <cell r="A7792">
            <v>6363938</v>
          </cell>
          <cell r="B7792" t="str">
            <v>Závěsný třmen...AHB 300</v>
          </cell>
          <cell r="C7792">
            <v>283</v>
          </cell>
          <cell r="D7792">
            <v>1</v>
          </cell>
          <cell r="E7792" t="str">
            <v>KS</v>
          </cell>
          <cell r="F7792">
            <v>283</v>
          </cell>
        </row>
        <row r="7793">
          <cell r="A7793">
            <v>6363946</v>
          </cell>
          <cell r="B7793" t="str">
            <v>Závěsný třmen...AHB 400</v>
          </cell>
          <cell r="C7793">
            <v>383</v>
          </cell>
          <cell r="D7793">
            <v>1</v>
          </cell>
          <cell r="E7793" t="str">
            <v>KS</v>
          </cell>
          <cell r="F7793">
            <v>383</v>
          </cell>
        </row>
        <row r="7794">
          <cell r="A7794">
            <v>6364101</v>
          </cell>
          <cell r="B7794" t="str">
            <v>Nástěnný a závěsný výložník TP...TPSA/145</v>
          </cell>
          <cell r="C7794">
            <v>78</v>
          </cell>
          <cell r="D7794">
            <v>1</v>
          </cell>
          <cell r="E7794" t="str">
            <v>KS</v>
          </cell>
          <cell r="F7794">
            <v>78</v>
          </cell>
        </row>
        <row r="7795">
          <cell r="A7795">
            <v>6364152</v>
          </cell>
          <cell r="B7795" t="str">
            <v>Nástěnný a závěsný výložník TP...TPSA/195</v>
          </cell>
          <cell r="C7795">
            <v>81</v>
          </cell>
          <cell r="D7795">
            <v>1</v>
          </cell>
          <cell r="E7795" t="str">
            <v>KS</v>
          </cell>
          <cell r="F7795">
            <v>81</v>
          </cell>
        </row>
        <row r="7796">
          <cell r="A7796">
            <v>6364209</v>
          </cell>
          <cell r="B7796" t="str">
            <v>Nástěnný a závěsný výložník TP...TPSA/245</v>
          </cell>
          <cell r="C7796">
            <v>106</v>
          </cell>
          <cell r="D7796">
            <v>1</v>
          </cell>
          <cell r="E7796" t="str">
            <v>KS</v>
          </cell>
          <cell r="F7796">
            <v>106</v>
          </cell>
        </row>
        <row r="7797">
          <cell r="A7797">
            <v>6364268</v>
          </cell>
          <cell r="B7797" t="str">
            <v>Nástěnný a závěsný výložník TP...TPSA/295</v>
          </cell>
          <cell r="C7797">
            <v>106</v>
          </cell>
          <cell r="D7797">
            <v>1</v>
          </cell>
          <cell r="E7797" t="str">
            <v>KS</v>
          </cell>
          <cell r="F7797">
            <v>106</v>
          </cell>
        </row>
        <row r="7798">
          <cell r="A7798">
            <v>6364276</v>
          </cell>
          <cell r="B7798" t="str">
            <v>Nástěnný a závěsný výložník TP...TPSA/395</v>
          </cell>
          <cell r="C7798">
            <v>115</v>
          </cell>
          <cell r="D7798">
            <v>1</v>
          </cell>
          <cell r="E7798" t="str">
            <v>KS</v>
          </cell>
          <cell r="F7798">
            <v>115</v>
          </cell>
        </row>
        <row r="7799">
          <cell r="A7799">
            <v>6364306</v>
          </cell>
          <cell r="B7799" t="str">
            <v>Nástěnný a závěsný výložník TP...TPSA/345</v>
          </cell>
          <cell r="C7799">
            <v>127</v>
          </cell>
          <cell r="D7799">
            <v>1</v>
          </cell>
          <cell r="E7799" t="str">
            <v>KS</v>
          </cell>
          <cell r="F7799">
            <v>127</v>
          </cell>
        </row>
        <row r="7800">
          <cell r="A7800">
            <v>6364322</v>
          </cell>
          <cell r="B7800" t="str">
            <v>Závěs TP...TPS/445FS</v>
          </cell>
          <cell r="C7800">
            <v>141</v>
          </cell>
          <cell r="D7800">
            <v>1</v>
          </cell>
          <cell r="E7800" t="str">
            <v>KS</v>
          </cell>
          <cell r="F7800">
            <v>141</v>
          </cell>
        </row>
        <row r="7801">
          <cell r="A7801">
            <v>6364349</v>
          </cell>
          <cell r="B7801" t="str">
            <v>Závěs TP...TPS/545FS</v>
          </cell>
          <cell r="C7801">
            <v>153</v>
          </cell>
          <cell r="D7801">
            <v>1</v>
          </cell>
          <cell r="E7801" t="str">
            <v>KS</v>
          </cell>
          <cell r="F7801">
            <v>153</v>
          </cell>
        </row>
        <row r="7802">
          <cell r="A7802">
            <v>6364365</v>
          </cell>
          <cell r="B7802" t="str">
            <v>Závěs TP...TPS/645FS</v>
          </cell>
          <cell r="C7802">
            <v>179</v>
          </cell>
          <cell r="D7802">
            <v>1</v>
          </cell>
          <cell r="E7802" t="str">
            <v>KS</v>
          </cell>
          <cell r="F7802">
            <v>179</v>
          </cell>
        </row>
        <row r="7803">
          <cell r="A7803">
            <v>6364403</v>
          </cell>
          <cell r="B7803" t="str">
            <v>Závěs TP...TPS/445FT</v>
          </cell>
          <cell r="C7803">
            <v>244</v>
          </cell>
          <cell r="D7803">
            <v>1</v>
          </cell>
          <cell r="E7803" t="str">
            <v>KS</v>
          </cell>
          <cell r="F7803">
            <v>244</v>
          </cell>
        </row>
        <row r="7804">
          <cell r="A7804">
            <v>6364608</v>
          </cell>
          <cell r="B7804" t="str">
            <v>Závěs TP...TPS/645FT</v>
          </cell>
          <cell r="C7804">
            <v>326</v>
          </cell>
          <cell r="D7804">
            <v>1</v>
          </cell>
          <cell r="E7804" t="str">
            <v>KS</v>
          </cell>
          <cell r="F7804">
            <v>326</v>
          </cell>
        </row>
        <row r="7805">
          <cell r="A7805">
            <v>6364625</v>
          </cell>
          <cell r="B7805" t="str">
            <v>TPS KS...TPS KS</v>
          </cell>
          <cell r="C7805">
            <v>7</v>
          </cell>
          <cell r="D7805">
            <v>1</v>
          </cell>
          <cell r="E7805" t="str">
            <v>KS</v>
          </cell>
          <cell r="F7805">
            <v>7</v>
          </cell>
        </row>
        <row r="7806">
          <cell r="A7806">
            <v>6364659</v>
          </cell>
          <cell r="B7806" t="str">
            <v>Nástěnný a závěsný výložník TP...TPSA/145</v>
          </cell>
          <cell r="C7806">
            <v>153</v>
          </cell>
          <cell r="D7806">
            <v>1</v>
          </cell>
          <cell r="E7806" t="str">
            <v>KS</v>
          </cell>
          <cell r="F7806">
            <v>153</v>
          </cell>
        </row>
        <row r="7807">
          <cell r="A7807">
            <v>6364667</v>
          </cell>
          <cell r="B7807" t="str">
            <v>Nástěnný a závěsný výložník TP...TPSA/245</v>
          </cell>
          <cell r="C7807">
            <v>184</v>
          </cell>
          <cell r="D7807">
            <v>1</v>
          </cell>
          <cell r="E7807" t="str">
            <v>KS</v>
          </cell>
          <cell r="F7807">
            <v>184</v>
          </cell>
        </row>
        <row r="7808">
          <cell r="A7808">
            <v>6364683</v>
          </cell>
          <cell r="B7808" t="str">
            <v>Nástěnný a závěsný výložník TP...TPSA/195</v>
          </cell>
          <cell r="C7808">
            <v>197</v>
          </cell>
          <cell r="D7808">
            <v>1</v>
          </cell>
          <cell r="E7808" t="str">
            <v>KS</v>
          </cell>
          <cell r="F7808">
            <v>197</v>
          </cell>
        </row>
        <row r="7809">
          <cell r="A7809">
            <v>6364802</v>
          </cell>
          <cell r="B7809" t="str">
            <v>Závěs TP...TPS/3000</v>
          </cell>
          <cell r="C7809">
            <v>498</v>
          </cell>
          <cell r="D7809">
            <v>1</v>
          </cell>
          <cell r="E7809" t="str">
            <v>KS</v>
          </cell>
          <cell r="F7809">
            <v>498</v>
          </cell>
        </row>
        <row r="7810">
          <cell r="A7810">
            <v>6364942</v>
          </cell>
          <cell r="B7810" t="str">
            <v>Úchyt, kabelové žlaby...ABR</v>
          </cell>
          <cell r="C7810">
            <v>100</v>
          </cell>
          <cell r="D7810">
            <v>1</v>
          </cell>
          <cell r="E7810" t="str">
            <v>KS</v>
          </cell>
          <cell r="F7810">
            <v>100</v>
          </cell>
        </row>
        <row r="7811">
          <cell r="A7811">
            <v>6364947</v>
          </cell>
          <cell r="B7811" t="str">
            <v>ABR...ABR</v>
          </cell>
          <cell r="C7811">
            <v>235</v>
          </cell>
          <cell r="D7811">
            <v>1</v>
          </cell>
          <cell r="E7811" t="str">
            <v>KS</v>
          </cell>
          <cell r="F7811">
            <v>235</v>
          </cell>
        </row>
        <row r="7812">
          <cell r="A7812">
            <v>6365027</v>
          </cell>
          <cell r="B7812" t="str">
            <v>Úchyt šikmý...ABS  FS</v>
          </cell>
          <cell r="C7812">
            <v>85</v>
          </cell>
          <cell r="D7812">
            <v>1</v>
          </cell>
          <cell r="E7812" t="str">
            <v>KS</v>
          </cell>
          <cell r="F7812">
            <v>85</v>
          </cell>
        </row>
        <row r="7813">
          <cell r="A7813">
            <v>6365906</v>
          </cell>
          <cell r="B7813" t="str">
            <v>Nástěnný a stropní držák...TPDG/145</v>
          </cell>
          <cell r="C7813">
            <v>129</v>
          </cell>
          <cell r="D7813">
            <v>1</v>
          </cell>
          <cell r="E7813" t="str">
            <v>KS</v>
          </cell>
          <cell r="F7813">
            <v>129</v>
          </cell>
        </row>
        <row r="7814">
          <cell r="A7814">
            <v>6365914</v>
          </cell>
          <cell r="B7814" t="str">
            <v>Nástěnný a stropní držák...TPDG/195</v>
          </cell>
          <cell r="C7814">
            <v>140</v>
          </cell>
          <cell r="D7814">
            <v>1</v>
          </cell>
          <cell r="E7814" t="str">
            <v>KS</v>
          </cell>
          <cell r="F7814">
            <v>140</v>
          </cell>
        </row>
        <row r="7815">
          <cell r="A7815">
            <v>6365922</v>
          </cell>
          <cell r="B7815" t="str">
            <v>Nástěnný a stropní držák...TPDG/245</v>
          </cell>
          <cell r="C7815">
            <v>149</v>
          </cell>
          <cell r="D7815">
            <v>1</v>
          </cell>
          <cell r="E7815" t="str">
            <v>KS</v>
          </cell>
          <cell r="F7815">
            <v>149</v>
          </cell>
        </row>
        <row r="7816">
          <cell r="A7816">
            <v>6365949</v>
          </cell>
          <cell r="B7816" t="str">
            <v>Nástěnný a stropní držák...TPDG/345</v>
          </cell>
          <cell r="C7816">
            <v>171</v>
          </cell>
          <cell r="D7816">
            <v>1</v>
          </cell>
          <cell r="E7816" t="str">
            <v>KS</v>
          </cell>
          <cell r="F7816">
            <v>171</v>
          </cell>
        </row>
        <row r="7817">
          <cell r="A7817">
            <v>6366015</v>
          </cell>
          <cell r="B7817" t="str">
            <v>Nástěnný a závěsný výložník TP...TPSAG/145</v>
          </cell>
          <cell r="C7817">
            <v>91</v>
          </cell>
          <cell r="D7817">
            <v>1</v>
          </cell>
          <cell r="E7817" t="str">
            <v>KS</v>
          </cell>
          <cell r="F7817">
            <v>91</v>
          </cell>
        </row>
        <row r="7818">
          <cell r="A7818">
            <v>6366023</v>
          </cell>
          <cell r="B7818" t="str">
            <v>Nástěnný a závěsný výložník TP...TPSAG/195</v>
          </cell>
          <cell r="C7818">
            <v>100</v>
          </cell>
          <cell r="D7818">
            <v>1</v>
          </cell>
          <cell r="E7818" t="str">
            <v>KS</v>
          </cell>
          <cell r="F7818">
            <v>100</v>
          </cell>
        </row>
        <row r="7819">
          <cell r="A7819">
            <v>6366031</v>
          </cell>
          <cell r="B7819" t="str">
            <v>Nástěnný a závěsný výložník TP...TPSAG/245</v>
          </cell>
          <cell r="C7819">
            <v>115</v>
          </cell>
          <cell r="D7819">
            <v>1</v>
          </cell>
          <cell r="E7819" t="str">
            <v>KS</v>
          </cell>
          <cell r="F7819">
            <v>115</v>
          </cell>
        </row>
        <row r="7820">
          <cell r="A7820">
            <v>6366066</v>
          </cell>
          <cell r="B7820" t="str">
            <v>Nástěnný a závěsný výložník TP...TPSAG/345</v>
          </cell>
          <cell r="C7820">
            <v>148</v>
          </cell>
          <cell r="D7820">
            <v>1</v>
          </cell>
          <cell r="E7820" t="str">
            <v>KS</v>
          </cell>
          <cell r="F7820">
            <v>148</v>
          </cell>
        </row>
        <row r="7821">
          <cell r="A7821">
            <v>6366090</v>
          </cell>
          <cell r="B7821" t="str">
            <v>Závěs TP...TPSG 3000</v>
          </cell>
          <cell r="C7821">
            <v>633</v>
          </cell>
          <cell r="D7821">
            <v>1</v>
          </cell>
          <cell r="E7821" t="str">
            <v>KS</v>
          </cell>
          <cell r="F7821">
            <v>633</v>
          </cell>
        </row>
        <row r="7822">
          <cell r="A7822">
            <v>6366131</v>
          </cell>
          <cell r="B7822" t="str">
            <v>Nástěnný a závěsný výložník TP...TPSAG/145</v>
          </cell>
          <cell r="C7822">
            <v>123</v>
          </cell>
          <cell r="D7822">
            <v>1</v>
          </cell>
          <cell r="E7822" t="str">
            <v>KS</v>
          </cell>
          <cell r="F7822">
            <v>123</v>
          </cell>
        </row>
        <row r="7823">
          <cell r="A7823">
            <v>6366139</v>
          </cell>
          <cell r="B7823" t="str">
            <v>Nástěnný a závěsný výložník TP...TPSAG/245</v>
          </cell>
          <cell r="C7823">
            <v>147</v>
          </cell>
          <cell r="D7823">
            <v>1</v>
          </cell>
          <cell r="E7823" t="str">
            <v>KS</v>
          </cell>
          <cell r="F7823">
            <v>147</v>
          </cell>
        </row>
        <row r="7824">
          <cell r="A7824">
            <v>6372881</v>
          </cell>
          <cell r="B7824" t="str">
            <v>Ochranný kryt...WPK SR</v>
          </cell>
          <cell r="C7824">
            <v>14</v>
          </cell>
          <cell r="D7824">
            <v>1</v>
          </cell>
          <cell r="E7824" t="str">
            <v>KS</v>
          </cell>
          <cell r="F7824">
            <v>14</v>
          </cell>
        </row>
        <row r="7825">
          <cell r="A7825">
            <v>6372898</v>
          </cell>
          <cell r="B7825" t="str">
            <v>Ochranný kryt...WPK SL</v>
          </cell>
          <cell r="C7825">
            <v>14</v>
          </cell>
          <cell r="D7825">
            <v>1</v>
          </cell>
          <cell r="E7825" t="str">
            <v>KS</v>
          </cell>
          <cell r="F7825">
            <v>14</v>
          </cell>
        </row>
        <row r="7826">
          <cell r="A7826">
            <v>6372899</v>
          </cell>
          <cell r="B7826" t="str">
            <v>Ochranný kryt...WPK SL</v>
          </cell>
          <cell r="C7826">
            <v>16</v>
          </cell>
          <cell r="D7826">
            <v>1</v>
          </cell>
          <cell r="E7826" t="str">
            <v>KS</v>
          </cell>
          <cell r="F7826">
            <v>16</v>
          </cell>
        </row>
        <row r="7827">
          <cell r="A7827">
            <v>6373062</v>
          </cell>
          <cell r="B7827" t="str">
            <v>Úhelník...WE40/65VA</v>
          </cell>
          <cell r="C7827">
            <v>2388</v>
          </cell>
          <cell r="D7827">
            <v>1</v>
          </cell>
          <cell r="E7827" t="str">
            <v>M</v>
          </cell>
          <cell r="F7827">
            <v>2388</v>
          </cell>
        </row>
        <row r="7828">
          <cell r="A7828">
            <v>6373070</v>
          </cell>
          <cell r="B7828" t="str">
            <v>Úhelník 5 m...WP 40/65</v>
          </cell>
          <cell r="C7828">
            <v>529</v>
          </cell>
          <cell r="D7828">
            <v>1</v>
          </cell>
          <cell r="E7828" t="str">
            <v>M</v>
          </cell>
          <cell r="F7828">
            <v>529</v>
          </cell>
        </row>
        <row r="7829">
          <cell r="A7829">
            <v>6373100</v>
          </cell>
          <cell r="B7829" t="str">
            <v>Úhelník 2 m...WP 30/35</v>
          </cell>
          <cell r="C7829">
            <v>550</v>
          </cell>
          <cell r="D7829">
            <v>1</v>
          </cell>
          <cell r="E7829" t="str">
            <v>KS</v>
          </cell>
          <cell r="F7829">
            <v>550</v>
          </cell>
        </row>
        <row r="7830">
          <cell r="A7830">
            <v>6373103</v>
          </cell>
          <cell r="B7830" t="str">
            <v>Úhlový profil...WP 30/35</v>
          </cell>
          <cell r="C7830">
            <v>1254</v>
          </cell>
          <cell r="D7830">
            <v>1</v>
          </cell>
          <cell r="E7830" t="str">
            <v>KS</v>
          </cell>
          <cell r="F7830">
            <v>1254</v>
          </cell>
        </row>
        <row r="7831">
          <cell r="A7831">
            <v>6392008</v>
          </cell>
          <cell r="B7831" t="str">
            <v>Nástěnný a závěsný výložník...AW 15/11</v>
          </cell>
          <cell r="C7831">
            <v>287</v>
          </cell>
          <cell r="D7831">
            <v>1</v>
          </cell>
          <cell r="E7831" t="str">
            <v>KS</v>
          </cell>
          <cell r="F7831">
            <v>287</v>
          </cell>
        </row>
        <row r="7832">
          <cell r="A7832">
            <v>6392016</v>
          </cell>
          <cell r="B7832" t="str">
            <v>Nástěnný a závěsný výložník...AW 15/21</v>
          </cell>
          <cell r="C7832">
            <v>411</v>
          </cell>
          <cell r="D7832">
            <v>1</v>
          </cell>
          <cell r="E7832" t="str">
            <v>KS</v>
          </cell>
          <cell r="F7832">
            <v>411</v>
          </cell>
        </row>
        <row r="7833">
          <cell r="A7833">
            <v>6392024</v>
          </cell>
          <cell r="B7833" t="str">
            <v>Nástěnný a závěsný výložník...AW 15/31</v>
          </cell>
          <cell r="C7833">
            <v>498</v>
          </cell>
          <cell r="D7833">
            <v>1</v>
          </cell>
          <cell r="E7833" t="str">
            <v>KS</v>
          </cell>
          <cell r="F7833">
            <v>498</v>
          </cell>
        </row>
        <row r="7834">
          <cell r="A7834">
            <v>6392032</v>
          </cell>
          <cell r="B7834" t="str">
            <v>Nástěnný a závěsný výložník...AW 15/41</v>
          </cell>
          <cell r="C7834">
            <v>774</v>
          </cell>
          <cell r="D7834">
            <v>1</v>
          </cell>
          <cell r="E7834" t="str">
            <v>KS</v>
          </cell>
          <cell r="F7834">
            <v>774</v>
          </cell>
        </row>
        <row r="7835">
          <cell r="A7835">
            <v>6392040</v>
          </cell>
          <cell r="B7835" t="str">
            <v>Nástěnný a závěsný výložník...AW 15/51</v>
          </cell>
          <cell r="C7835">
            <v>883</v>
          </cell>
          <cell r="D7835">
            <v>1</v>
          </cell>
          <cell r="E7835" t="str">
            <v>KS</v>
          </cell>
          <cell r="F7835">
            <v>883</v>
          </cell>
        </row>
        <row r="7836">
          <cell r="A7836">
            <v>6392059</v>
          </cell>
          <cell r="B7836" t="str">
            <v>Nástěnný a závěsný výložník...AW 15/61</v>
          </cell>
          <cell r="C7836">
            <v>1084</v>
          </cell>
          <cell r="D7836">
            <v>1</v>
          </cell>
          <cell r="E7836" t="str">
            <v>KS</v>
          </cell>
          <cell r="F7836">
            <v>1084</v>
          </cell>
        </row>
        <row r="7837">
          <cell r="A7837">
            <v>6404006</v>
          </cell>
          <cell r="B7837" t="str">
            <v>Uzemňovací šroub...B 33020</v>
          </cell>
          <cell r="C7837">
            <v>103.95</v>
          </cell>
          <cell r="D7837">
            <v>100</v>
          </cell>
          <cell r="E7837" t="str">
            <v>KS</v>
          </cell>
          <cell r="F7837">
            <v>10395</v>
          </cell>
        </row>
        <row r="7838">
          <cell r="A7838">
            <v>6406122</v>
          </cell>
          <cell r="B7838" t="str">
            <v>Šroub s plochou kulovou hlavou...FRSB 6X12</v>
          </cell>
          <cell r="C7838">
            <v>3.48</v>
          </cell>
          <cell r="D7838">
            <v>100</v>
          </cell>
          <cell r="E7838" t="str">
            <v>KS</v>
          </cell>
          <cell r="F7838">
            <v>348</v>
          </cell>
        </row>
        <row r="7839">
          <cell r="A7839">
            <v>6406125</v>
          </cell>
          <cell r="B7839" t="str">
            <v>Šroub s plochou kulovou hlavou...FRSB 6X12</v>
          </cell>
          <cell r="C7839">
            <v>3.64</v>
          </cell>
          <cell r="D7839">
            <v>100</v>
          </cell>
          <cell r="E7839" t="str">
            <v>KS</v>
          </cell>
          <cell r="F7839">
            <v>364</v>
          </cell>
        </row>
        <row r="7840">
          <cell r="A7840">
            <v>6406130</v>
          </cell>
          <cell r="B7840" t="str">
            <v>Šroub s plochou kulovou hlavou...FRSBKM M6</v>
          </cell>
          <cell r="C7840">
            <v>3.57</v>
          </cell>
          <cell r="D7840">
            <v>100</v>
          </cell>
          <cell r="E7840" t="str">
            <v>KS</v>
          </cell>
          <cell r="F7840">
            <v>357</v>
          </cell>
        </row>
        <row r="7841">
          <cell r="A7841">
            <v>6406133</v>
          </cell>
          <cell r="B7841" t="str">
            <v>Šroub s plochou kulovou hlavou...FRSBKM M6</v>
          </cell>
          <cell r="C7841">
            <v>3.42</v>
          </cell>
          <cell r="D7841">
            <v>100</v>
          </cell>
          <cell r="E7841" t="str">
            <v>KS</v>
          </cell>
          <cell r="F7841">
            <v>342</v>
          </cell>
        </row>
        <row r="7842">
          <cell r="A7842">
            <v>6406138</v>
          </cell>
          <cell r="B7842" t="str">
            <v>Šroub s plochou kulovou hlavou...FRSBKM M6</v>
          </cell>
          <cell r="C7842">
            <v>8.15</v>
          </cell>
          <cell r="D7842">
            <v>100</v>
          </cell>
          <cell r="E7842" t="str">
            <v>KS</v>
          </cell>
          <cell r="F7842">
            <v>815</v>
          </cell>
        </row>
        <row r="7843">
          <cell r="A7843">
            <v>6406142</v>
          </cell>
          <cell r="B7843" t="str">
            <v>Šroub s plochou kulovou hlavou...FRSBKM M6</v>
          </cell>
          <cell r="C7843">
            <v>12.73</v>
          </cell>
          <cell r="D7843">
            <v>100</v>
          </cell>
          <cell r="E7843" t="str">
            <v>KS</v>
          </cell>
          <cell r="F7843">
            <v>1273</v>
          </cell>
        </row>
        <row r="7844">
          <cell r="A7844">
            <v>6406157</v>
          </cell>
          <cell r="B7844" t="str">
            <v>Šroub s plochou kulovou hlavou...FRSB 6X15</v>
          </cell>
          <cell r="C7844">
            <v>4.2699999999999996</v>
          </cell>
          <cell r="D7844">
            <v>100</v>
          </cell>
          <cell r="E7844" t="str">
            <v>KS</v>
          </cell>
          <cell r="F7844">
            <v>427</v>
          </cell>
        </row>
        <row r="7845">
          <cell r="A7845">
            <v>6406181</v>
          </cell>
          <cell r="B7845" t="str">
            <v>Šroub s plochou kulovou hlavou...FRSBKM M6</v>
          </cell>
          <cell r="C7845">
            <v>4.74</v>
          </cell>
          <cell r="D7845">
            <v>100</v>
          </cell>
          <cell r="E7845" t="str">
            <v>KS</v>
          </cell>
          <cell r="F7845">
            <v>474</v>
          </cell>
        </row>
        <row r="7846">
          <cell r="A7846">
            <v>6406193</v>
          </cell>
          <cell r="B7846" t="str">
            <v>Šroub s plochou kulovou hlavou...FRSBKM M6</v>
          </cell>
          <cell r="C7846">
            <v>15.41</v>
          </cell>
          <cell r="D7846">
            <v>100</v>
          </cell>
          <cell r="E7846" t="str">
            <v>KS</v>
          </cell>
          <cell r="F7846">
            <v>1541</v>
          </cell>
        </row>
        <row r="7847">
          <cell r="A7847">
            <v>6406203</v>
          </cell>
          <cell r="B7847" t="str">
            <v>Šroub s plochou kulovou hlavou...FRSB 6X20</v>
          </cell>
          <cell r="C7847">
            <v>4.47</v>
          </cell>
          <cell r="D7847">
            <v>100</v>
          </cell>
          <cell r="E7847" t="str">
            <v>KS</v>
          </cell>
          <cell r="F7847">
            <v>447</v>
          </cell>
        </row>
        <row r="7848">
          <cell r="A7848">
            <v>6406254</v>
          </cell>
          <cell r="B7848" t="str">
            <v>Šroub s plochou kulovou hlavou...FRS 12X25</v>
          </cell>
          <cell r="C7848">
            <v>37.17</v>
          </cell>
          <cell r="D7848">
            <v>100</v>
          </cell>
          <cell r="E7848" t="str">
            <v>KS</v>
          </cell>
          <cell r="F7848">
            <v>3717</v>
          </cell>
        </row>
        <row r="7849">
          <cell r="A7849">
            <v>6406270</v>
          </cell>
          <cell r="B7849" t="str">
            <v>Šroub s plochou kulovou hlavou...FRS 12X30</v>
          </cell>
          <cell r="C7849">
            <v>37.06</v>
          </cell>
          <cell r="D7849">
            <v>100</v>
          </cell>
          <cell r="E7849" t="str">
            <v>KS</v>
          </cell>
          <cell r="F7849">
            <v>3706</v>
          </cell>
        </row>
        <row r="7850">
          <cell r="A7850">
            <v>6406521</v>
          </cell>
          <cell r="B7850" t="str">
            <v>Šroub s plochou kulovou hlavou...FRSB 6X12</v>
          </cell>
          <cell r="C7850">
            <v>9.5399999999999991</v>
          </cell>
          <cell r="D7850">
            <v>100</v>
          </cell>
          <cell r="E7850" t="str">
            <v>KS</v>
          </cell>
          <cell r="F7850">
            <v>954</v>
          </cell>
        </row>
        <row r="7851">
          <cell r="A7851">
            <v>6406556</v>
          </cell>
          <cell r="B7851" t="str">
            <v>Šroub s plochou kulovou hlavou...FRSB 6X16</v>
          </cell>
          <cell r="C7851">
            <v>8.4499999999999993</v>
          </cell>
          <cell r="D7851">
            <v>100</v>
          </cell>
          <cell r="E7851" t="str">
            <v>KS</v>
          </cell>
          <cell r="F7851">
            <v>845</v>
          </cell>
        </row>
        <row r="7852">
          <cell r="A7852">
            <v>6406564</v>
          </cell>
          <cell r="B7852" t="str">
            <v>Šroub s plochou kulovou hlavou...FRS 6X12</v>
          </cell>
          <cell r="C7852">
            <v>13.25</v>
          </cell>
          <cell r="D7852">
            <v>100</v>
          </cell>
          <cell r="E7852" t="str">
            <v>KS</v>
          </cell>
          <cell r="F7852">
            <v>1325</v>
          </cell>
        </row>
        <row r="7853">
          <cell r="A7853">
            <v>6406580</v>
          </cell>
          <cell r="B7853" t="str">
            <v>Šroub s plochou kulovou hlavou...FRS 6X16</v>
          </cell>
          <cell r="C7853">
            <v>10.83</v>
          </cell>
          <cell r="D7853">
            <v>100</v>
          </cell>
          <cell r="E7853" t="str">
            <v>KS</v>
          </cell>
          <cell r="F7853">
            <v>1083</v>
          </cell>
        </row>
        <row r="7854">
          <cell r="A7854">
            <v>6406602</v>
          </cell>
          <cell r="B7854" t="str">
            <v>Šroub s plochou kulovou hlavou...FRSB 6X20</v>
          </cell>
          <cell r="C7854">
            <v>9.5399999999999991</v>
          </cell>
          <cell r="D7854">
            <v>100</v>
          </cell>
          <cell r="E7854" t="str">
            <v>KS</v>
          </cell>
          <cell r="F7854">
            <v>954</v>
          </cell>
        </row>
        <row r="7855">
          <cell r="A7855">
            <v>6406610</v>
          </cell>
          <cell r="B7855" t="str">
            <v>Šroub s plochou kulovou hlavou...FRS 6X20</v>
          </cell>
          <cell r="C7855">
            <v>15</v>
          </cell>
          <cell r="D7855">
            <v>100</v>
          </cell>
          <cell r="E7855" t="str">
            <v>KS</v>
          </cell>
          <cell r="F7855">
            <v>1500</v>
          </cell>
        </row>
        <row r="7856">
          <cell r="A7856">
            <v>6406696</v>
          </cell>
          <cell r="B7856" t="str">
            <v>Šroub s plochou kulovou hlavou...FRS 8X16</v>
          </cell>
          <cell r="C7856">
            <v>25.04</v>
          </cell>
          <cell r="D7856">
            <v>100</v>
          </cell>
          <cell r="E7856" t="str">
            <v>KS</v>
          </cell>
          <cell r="F7856">
            <v>2504</v>
          </cell>
        </row>
        <row r="7857">
          <cell r="A7857">
            <v>6406718</v>
          </cell>
          <cell r="B7857" t="str">
            <v>Šroub s plochou kulovou hlavou...FRS 10X25</v>
          </cell>
          <cell r="C7857">
            <v>50.7</v>
          </cell>
          <cell r="D7857">
            <v>100</v>
          </cell>
          <cell r="E7857" t="str">
            <v>KS</v>
          </cell>
          <cell r="F7857">
            <v>5070</v>
          </cell>
        </row>
        <row r="7858">
          <cell r="A7858">
            <v>6406726</v>
          </cell>
          <cell r="B7858" t="str">
            <v>Šroub s plochou kulovou hlavou...FRS 10X30</v>
          </cell>
          <cell r="C7858">
            <v>83.79</v>
          </cell>
          <cell r="D7858">
            <v>100</v>
          </cell>
          <cell r="E7858" t="str">
            <v>KS</v>
          </cell>
          <cell r="F7858">
            <v>8379</v>
          </cell>
        </row>
        <row r="7859">
          <cell r="A7859">
            <v>6406750</v>
          </cell>
          <cell r="B7859" t="str">
            <v>Šroub s plochou kulovou hlavou...FRS 12X25</v>
          </cell>
          <cell r="C7859">
            <v>65.790000000000006</v>
          </cell>
          <cell r="D7859">
            <v>100</v>
          </cell>
          <cell r="E7859" t="str">
            <v>KS</v>
          </cell>
          <cell r="F7859">
            <v>6579</v>
          </cell>
        </row>
        <row r="7860">
          <cell r="A7860">
            <v>6406769</v>
          </cell>
          <cell r="B7860" t="str">
            <v>Šroub s plochou kulovou hlavou...FRS 12X30</v>
          </cell>
          <cell r="C7860">
            <v>90.3</v>
          </cell>
          <cell r="D7860">
            <v>100</v>
          </cell>
          <cell r="E7860" t="str">
            <v>KS</v>
          </cell>
          <cell r="F7860">
            <v>9030</v>
          </cell>
        </row>
        <row r="7861">
          <cell r="A7861">
            <v>6406807</v>
          </cell>
          <cell r="B7861" t="str">
            <v>Šroub s plochou kulovou hlavou...FRS 8X20</v>
          </cell>
          <cell r="C7861">
            <v>31.34</v>
          </cell>
          <cell r="D7861">
            <v>100</v>
          </cell>
          <cell r="E7861" t="str">
            <v>KS</v>
          </cell>
          <cell r="F7861">
            <v>3134</v>
          </cell>
        </row>
        <row r="7862">
          <cell r="A7862">
            <v>6406815</v>
          </cell>
          <cell r="B7862" t="str">
            <v>Šroub s plochou kulovou hlavou...FRS 8X25</v>
          </cell>
          <cell r="C7862">
            <v>30.76</v>
          </cell>
          <cell r="D7862">
            <v>100</v>
          </cell>
          <cell r="E7862" t="str">
            <v>KS</v>
          </cell>
          <cell r="F7862">
            <v>3076</v>
          </cell>
        </row>
        <row r="7863">
          <cell r="A7863">
            <v>6406823</v>
          </cell>
          <cell r="B7863" t="str">
            <v>Šroub s plochou kulovou hlavou...FRS 8X35</v>
          </cell>
          <cell r="C7863">
            <v>36.18</v>
          </cell>
          <cell r="D7863">
            <v>100</v>
          </cell>
          <cell r="E7863" t="str">
            <v>KS</v>
          </cell>
          <cell r="F7863">
            <v>3618</v>
          </cell>
        </row>
        <row r="7864">
          <cell r="A7864">
            <v>6406866</v>
          </cell>
          <cell r="B7864" t="str">
            <v>Šroub s plochou kulovou hlavou...FRS 10X20</v>
          </cell>
          <cell r="C7864">
            <v>92.96</v>
          </cell>
          <cell r="D7864">
            <v>100</v>
          </cell>
          <cell r="E7864" t="str">
            <v>KS</v>
          </cell>
          <cell r="F7864">
            <v>9296</v>
          </cell>
        </row>
        <row r="7865">
          <cell r="A7865">
            <v>6406870</v>
          </cell>
          <cell r="B7865" t="str">
            <v>Šroub s plochou kulovou hlavou...FRS 10X20</v>
          </cell>
          <cell r="C7865">
            <v>48.04</v>
          </cell>
          <cell r="D7865">
            <v>100</v>
          </cell>
          <cell r="E7865" t="str">
            <v>KS</v>
          </cell>
          <cell r="F7865">
            <v>4804</v>
          </cell>
        </row>
        <row r="7866">
          <cell r="A7866">
            <v>6406872</v>
          </cell>
          <cell r="B7866" t="str">
            <v>Šroub s pl. kul. hl., vratový...FRS10/20S</v>
          </cell>
          <cell r="C7866">
            <v>55.56</v>
          </cell>
          <cell r="D7866">
            <v>100</v>
          </cell>
          <cell r="E7866" t="str">
            <v>KS</v>
          </cell>
          <cell r="F7866">
            <v>5556</v>
          </cell>
        </row>
        <row r="7867">
          <cell r="A7867">
            <v>6406907</v>
          </cell>
          <cell r="B7867" t="str">
            <v>Šroub s plochou kulovou hlavou...FRS 6X30</v>
          </cell>
          <cell r="C7867">
            <v>6.65</v>
          </cell>
          <cell r="D7867">
            <v>100</v>
          </cell>
          <cell r="E7867" t="str">
            <v>KS</v>
          </cell>
          <cell r="F7867">
            <v>665</v>
          </cell>
        </row>
        <row r="7868">
          <cell r="A7868">
            <v>6406939</v>
          </cell>
          <cell r="B7868" t="str">
            <v>Šroub s plochou kulovou hlavou...FRS 8X16S</v>
          </cell>
          <cell r="C7868">
            <v>13.63</v>
          </cell>
          <cell r="D7868">
            <v>100</v>
          </cell>
          <cell r="E7868" t="str">
            <v>KS</v>
          </cell>
          <cell r="F7868">
            <v>1363</v>
          </cell>
        </row>
        <row r="7869">
          <cell r="A7869">
            <v>6406963</v>
          </cell>
          <cell r="B7869" t="str">
            <v>Šroub s plochou kulovou hlavou...FRS 8X16</v>
          </cell>
          <cell r="C7869">
            <v>15.13</v>
          </cell>
          <cell r="D7869">
            <v>100</v>
          </cell>
          <cell r="E7869" t="str">
            <v>KS</v>
          </cell>
          <cell r="F7869">
            <v>1513</v>
          </cell>
        </row>
        <row r="7870">
          <cell r="A7870">
            <v>6406971</v>
          </cell>
          <cell r="B7870" t="str">
            <v>Šroub s plochou kulovou hlavou...FRS 8X20</v>
          </cell>
          <cell r="C7870">
            <v>14.52</v>
          </cell>
          <cell r="D7870">
            <v>100</v>
          </cell>
          <cell r="E7870" t="str">
            <v>KS</v>
          </cell>
          <cell r="F7870">
            <v>1452</v>
          </cell>
        </row>
        <row r="7871">
          <cell r="A7871">
            <v>6406998</v>
          </cell>
          <cell r="B7871" t="str">
            <v>Šroub s plochou kulovou hlavou...FRS 8X25</v>
          </cell>
          <cell r="C7871">
            <v>18.5</v>
          </cell>
          <cell r="D7871">
            <v>100</v>
          </cell>
          <cell r="E7871" t="str">
            <v>KS</v>
          </cell>
          <cell r="F7871">
            <v>1850</v>
          </cell>
        </row>
        <row r="7872">
          <cell r="A7872">
            <v>6407048</v>
          </cell>
          <cell r="B7872" t="str">
            <v>Šroub s plochou kulovou hlavou...FRS 8X35</v>
          </cell>
          <cell r="C7872">
            <v>15.81</v>
          </cell>
          <cell r="D7872">
            <v>100</v>
          </cell>
          <cell r="E7872" t="str">
            <v>KS</v>
          </cell>
          <cell r="F7872">
            <v>1581</v>
          </cell>
        </row>
        <row r="7873">
          <cell r="A7873">
            <v>6407471</v>
          </cell>
          <cell r="B7873" t="str">
            <v>Šroub s plochou kulovou hlavou...FRS 10X20</v>
          </cell>
          <cell r="C7873">
            <v>22.48</v>
          </cell>
          <cell r="D7873">
            <v>100</v>
          </cell>
          <cell r="E7873" t="str">
            <v>KS</v>
          </cell>
          <cell r="F7873">
            <v>2248</v>
          </cell>
        </row>
        <row r="7874">
          <cell r="A7874">
            <v>6407528</v>
          </cell>
          <cell r="B7874" t="str">
            <v>Šroub s plochou kulovou hlavou...FRS 10X25</v>
          </cell>
          <cell r="C7874">
            <v>20.170000000000002</v>
          </cell>
          <cell r="D7874">
            <v>100</v>
          </cell>
          <cell r="E7874" t="str">
            <v>KS</v>
          </cell>
          <cell r="F7874">
            <v>2017</v>
          </cell>
        </row>
        <row r="7875">
          <cell r="A7875">
            <v>6407536</v>
          </cell>
          <cell r="B7875" t="str">
            <v>Šroub s plochou kulovou hlavou...FRS 10X25</v>
          </cell>
          <cell r="C7875">
            <v>25.76</v>
          </cell>
          <cell r="D7875">
            <v>100</v>
          </cell>
          <cell r="E7875" t="str">
            <v>KS</v>
          </cell>
          <cell r="F7875">
            <v>2576</v>
          </cell>
        </row>
        <row r="7876">
          <cell r="A7876">
            <v>6407560</v>
          </cell>
          <cell r="B7876" t="str">
            <v>Šroub s plochou kulovou hlavou...FRS 10X25</v>
          </cell>
          <cell r="C7876">
            <v>16.239999999999998</v>
          </cell>
          <cell r="D7876">
            <v>100</v>
          </cell>
          <cell r="E7876" t="str">
            <v>KS</v>
          </cell>
          <cell r="F7876">
            <v>1624</v>
          </cell>
        </row>
        <row r="7877">
          <cell r="A7877">
            <v>6407579</v>
          </cell>
          <cell r="B7877" t="str">
            <v>Šroub s plochou kulovou hlavou...FRS 10X30</v>
          </cell>
          <cell r="C7877">
            <v>17.09</v>
          </cell>
          <cell r="D7877">
            <v>100</v>
          </cell>
          <cell r="E7877" t="str">
            <v>KS</v>
          </cell>
          <cell r="F7877">
            <v>1709</v>
          </cell>
        </row>
        <row r="7878">
          <cell r="A7878">
            <v>6408478</v>
          </cell>
          <cell r="B7878" t="str">
            <v>Šroub se šestihrannou hlavou...SKS12/130</v>
          </cell>
          <cell r="C7878">
            <v>96.98</v>
          </cell>
          <cell r="D7878">
            <v>100</v>
          </cell>
          <cell r="E7878" t="str">
            <v>KS</v>
          </cell>
          <cell r="F7878">
            <v>9698</v>
          </cell>
        </row>
        <row r="7879">
          <cell r="A7879">
            <v>6408516</v>
          </cell>
          <cell r="B7879" t="str">
            <v>Šroub se šestihrannou hlavou...SKS 10X60</v>
          </cell>
          <cell r="C7879">
            <v>24.84</v>
          </cell>
          <cell r="D7879">
            <v>100</v>
          </cell>
          <cell r="E7879" t="str">
            <v>KS</v>
          </cell>
          <cell r="F7879">
            <v>2484</v>
          </cell>
        </row>
        <row r="7880">
          <cell r="A7880">
            <v>6408702</v>
          </cell>
          <cell r="B7880" t="str">
            <v>Podložka...DIN440/7</v>
          </cell>
          <cell r="C7880">
            <v>6.41</v>
          </cell>
          <cell r="D7880">
            <v>100</v>
          </cell>
          <cell r="E7880" t="str">
            <v>KS</v>
          </cell>
          <cell r="F7880">
            <v>641</v>
          </cell>
        </row>
        <row r="7881">
          <cell r="A7881">
            <v>6408710</v>
          </cell>
          <cell r="B7881" t="str">
            <v>Podložka...DIN440/9</v>
          </cell>
          <cell r="C7881">
            <v>8.91</v>
          </cell>
          <cell r="D7881">
            <v>100</v>
          </cell>
          <cell r="E7881" t="str">
            <v>KS</v>
          </cell>
          <cell r="F7881">
            <v>891</v>
          </cell>
        </row>
        <row r="7882">
          <cell r="A7882">
            <v>6408729</v>
          </cell>
          <cell r="B7882" t="str">
            <v>Podložka...DIN440/11</v>
          </cell>
          <cell r="C7882">
            <v>10.76</v>
          </cell>
          <cell r="D7882">
            <v>100</v>
          </cell>
          <cell r="E7882" t="str">
            <v>KS</v>
          </cell>
          <cell r="F7882">
            <v>1076</v>
          </cell>
        </row>
        <row r="7883">
          <cell r="A7883">
            <v>6408737</v>
          </cell>
          <cell r="B7883" t="str">
            <v>Podložka...DIN440/14</v>
          </cell>
          <cell r="C7883">
            <v>17.16</v>
          </cell>
          <cell r="D7883">
            <v>100</v>
          </cell>
          <cell r="E7883" t="str">
            <v>KS</v>
          </cell>
          <cell r="F7883">
            <v>1716</v>
          </cell>
        </row>
        <row r="7884">
          <cell r="A7884">
            <v>6408958</v>
          </cell>
          <cell r="B7884" t="str">
            <v>Matice kombi...KM M6  G</v>
          </cell>
          <cell r="C7884">
            <v>2.2799999999999998</v>
          </cell>
          <cell r="D7884">
            <v>100</v>
          </cell>
          <cell r="E7884" t="str">
            <v>KS</v>
          </cell>
          <cell r="F7884">
            <v>228</v>
          </cell>
        </row>
        <row r="7885">
          <cell r="A7885">
            <v>6408962</v>
          </cell>
          <cell r="B7885" t="str">
            <v>Matice kombi...KM M6  F</v>
          </cell>
          <cell r="C7885">
            <v>2.41</v>
          </cell>
          <cell r="D7885">
            <v>100</v>
          </cell>
          <cell r="E7885" t="str">
            <v>KS</v>
          </cell>
          <cell r="F7885">
            <v>241</v>
          </cell>
        </row>
        <row r="7886">
          <cell r="A7886">
            <v>6408966</v>
          </cell>
          <cell r="B7886" t="str">
            <v>Matice kombi...KM M6 V2A</v>
          </cell>
          <cell r="C7886">
            <v>5.68</v>
          </cell>
          <cell r="D7886">
            <v>100</v>
          </cell>
          <cell r="E7886" t="str">
            <v>KS</v>
          </cell>
          <cell r="F7886">
            <v>568</v>
          </cell>
        </row>
        <row r="7887">
          <cell r="A7887">
            <v>6410081</v>
          </cell>
          <cell r="B7887" t="str">
            <v>Spojka...12005/M8</v>
          </cell>
          <cell r="C7887">
            <v>14.84</v>
          </cell>
          <cell r="D7887">
            <v>100</v>
          </cell>
          <cell r="E7887" t="str">
            <v>KS</v>
          </cell>
          <cell r="F7887">
            <v>1484</v>
          </cell>
        </row>
        <row r="7888">
          <cell r="A7888">
            <v>6410103</v>
          </cell>
          <cell r="B7888" t="str">
            <v>Spojka...12005/M10</v>
          </cell>
          <cell r="C7888">
            <v>18.34</v>
          </cell>
          <cell r="D7888">
            <v>100</v>
          </cell>
          <cell r="E7888" t="str">
            <v>KS</v>
          </cell>
          <cell r="F7888">
            <v>1834</v>
          </cell>
        </row>
        <row r="7889">
          <cell r="A7889">
            <v>6410111</v>
          </cell>
          <cell r="B7889" t="str">
            <v>Spojka...12005/M12</v>
          </cell>
          <cell r="C7889">
            <v>48.16</v>
          </cell>
          <cell r="D7889">
            <v>100</v>
          </cell>
          <cell r="E7889" t="str">
            <v>KS</v>
          </cell>
          <cell r="F7889">
            <v>4816</v>
          </cell>
        </row>
        <row r="7890">
          <cell r="A7890">
            <v>6410162</v>
          </cell>
          <cell r="B7890" t="str">
            <v>Spojka...12005/M10</v>
          </cell>
          <cell r="C7890">
            <v>118.04</v>
          </cell>
          <cell r="D7890">
            <v>100</v>
          </cell>
          <cell r="E7890" t="str">
            <v>KS</v>
          </cell>
          <cell r="F7890">
            <v>11804</v>
          </cell>
        </row>
        <row r="7891">
          <cell r="A7891">
            <v>6416446</v>
          </cell>
          <cell r="B7891" t="str">
            <v>Distanční díl...DSK/25</v>
          </cell>
          <cell r="C7891">
            <v>68</v>
          </cell>
          <cell r="D7891">
            <v>1</v>
          </cell>
          <cell r="E7891" t="str">
            <v>KS</v>
          </cell>
          <cell r="F7891">
            <v>68</v>
          </cell>
        </row>
        <row r="7892">
          <cell r="A7892">
            <v>6416462</v>
          </cell>
          <cell r="B7892" t="str">
            <v>Distanční díl...DSK/45 VA</v>
          </cell>
          <cell r="C7892">
            <v>171</v>
          </cell>
          <cell r="D7892">
            <v>1</v>
          </cell>
          <cell r="E7892" t="str">
            <v>KS</v>
          </cell>
          <cell r="F7892">
            <v>171</v>
          </cell>
        </row>
        <row r="7893">
          <cell r="A7893">
            <v>6416489</v>
          </cell>
          <cell r="B7893" t="str">
            <v>Distanční díl...DSK/45 VA</v>
          </cell>
          <cell r="C7893">
            <v>149</v>
          </cell>
          <cell r="D7893">
            <v>1</v>
          </cell>
          <cell r="E7893" t="str">
            <v>KS</v>
          </cell>
          <cell r="F7893">
            <v>149</v>
          </cell>
        </row>
        <row r="7894">
          <cell r="A7894">
            <v>6416500</v>
          </cell>
          <cell r="B7894" t="str">
            <v>Distanční díl...DSK/45</v>
          </cell>
          <cell r="C7894">
            <v>93</v>
          </cell>
          <cell r="D7894">
            <v>1</v>
          </cell>
          <cell r="E7894" t="str">
            <v>KS</v>
          </cell>
          <cell r="F7894">
            <v>93</v>
          </cell>
        </row>
        <row r="7895">
          <cell r="A7895">
            <v>6416504</v>
          </cell>
          <cell r="B7895" t="str">
            <v>Distanční díl...DSK/47</v>
          </cell>
          <cell r="C7895">
            <v>70</v>
          </cell>
          <cell r="D7895">
            <v>1</v>
          </cell>
          <cell r="E7895" t="str">
            <v>KS</v>
          </cell>
          <cell r="F7895">
            <v>70</v>
          </cell>
        </row>
        <row r="7896">
          <cell r="A7896">
            <v>6416507</v>
          </cell>
          <cell r="B7896" t="str">
            <v>Distanční díl...DSK 47</v>
          </cell>
          <cell r="C7896">
            <v>136</v>
          </cell>
          <cell r="D7896">
            <v>1</v>
          </cell>
          <cell r="E7896" t="str">
            <v>KS</v>
          </cell>
          <cell r="F7896">
            <v>136</v>
          </cell>
        </row>
        <row r="7897">
          <cell r="A7897">
            <v>6416511</v>
          </cell>
          <cell r="B7897" t="str">
            <v>Distanční díl...DSK 47</v>
          </cell>
          <cell r="C7897">
            <v>179</v>
          </cell>
          <cell r="D7897">
            <v>1</v>
          </cell>
          <cell r="E7897" t="str">
            <v>KS</v>
          </cell>
          <cell r="F7897">
            <v>179</v>
          </cell>
        </row>
        <row r="7898">
          <cell r="A7898">
            <v>6416519</v>
          </cell>
          <cell r="B7898" t="str">
            <v>Distanční díl...DSK/61</v>
          </cell>
          <cell r="C7898">
            <v>110</v>
          </cell>
          <cell r="D7898">
            <v>1</v>
          </cell>
          <cell r="E7898" t="str">
            <v>KS</v>
          </cell>
          <cell r="F7898">
            <v>110</v>
          </cell>
        </row>
        <row r="7899">
          <cell r="A7899">
            <v>6416527</v>
          </cell>
          <cell r="B7899" t="str">
            <v>Distanční díl...DSK/61 VA</v>
          </cell>
          <cell r="C7899">
            <v>168</v>
          </cell>
          <cell r="D7899">
            <v>1</v>
          </cell>
          <cell r="E7899" t="str">
            <v>KS</v>
          </cell>
          <cell r="F7899">
            <v>168</v>
          </cell>
        </row>
        <row r="7900">
          <cell r="A7900">
            <v>6416551</v>
          </cell>
          <cell r="B7900" t="str">
            <v>Distanční díl...DS 4  FS</v>
          </cell>
          <cell r="C7900">
            <v>26</v>
          </cell>
          <cell r="D7900">
            <v>1</v>
          </cell>
          <cell r="E7900" t="str">
            <v>KS</v>
          </cell>
          <cell r="F7900">
            <v>26</v>
          </cell>
        </row>
        <row r="7901">
          <cell r="A7901">
            <v>6416586</v>
          </cell>
          <cell r="B7901" t="str">
            <v>Distanční díl...DS 4  FT</v>
          </cell>
          <cell r="C7901">
            <v>29</v>
          </cell>
          <cell r="D7901">
            <v>1</v>
          </cell>
          <cell r="E7901" t="str">
            <v>KS</v>
          </cell>
          <cell r="F7901">
            <v>29</v>
          </cell>
        </row>
        <row r="7902">
          <cell r="A7902">
            <v>6417027</v>
          </cell>
          <cell r="B7902" t="str">
            <v>Výložník...AW 30F 21</v>
          </cell>
          <cell r="C7902">
            <v>288</v>
          </cell>
          <cell r="D7902">
            <v>1</v>
          </cell>
          <cell r="E7902" t="str">
            <v>KS</v>
          </cell>
          <cell r="F7902">
            <v>288</v>
          </cell>
        </row>
        <row r="7903">
          <cell r="A7903">
            <v>6417043</v>
          </cell>
          <cell r="B7903" t="str">
            <v>Výložník...AW 30F 31</v>
          </cell>
          <cell r="C7903">
            <v>382</v>
          </cell>
          <cell r="D7903">
            <v>1</v>
          </cell>
          <cell r="E7903" t="str">
            <v>KS</v>
          </cell>
          <cell r="F7903">
            <v>382</v>
          </cell>
        </row>
        <row r="7904">
          <cell r="A7904">
            <v>6417078</v>
          </cell>
          <cell r="B7904" t="str">
            <v>Výložník...AW 30F 41</v>
          </cell>
          <cell r="C7904">
            <v>403</v>
          </cell>
          <cell r="D7904">
            <v>1</v>
          </cell>
          <cell r="E7904" t="str">
            <v>KS</v>
          </cell>
          <cell r="F7904">
            <v>403</v>
          </cell>
        </row>
        <row r="7905">
          <cell r="A7905">
            <v>6417094</v>
          </cell>
          <cell r="B7905" t="str">
            <v>Výložník...AW 30F 51</v>
          </cell>
          <cell r="C7905">
            <v>459</v>
          </cell>
          <cell r="D7905">
            <v>1</v>
          </cell>
          <cell r="E7905" t="str">
            <v>KS</v>
          </cell>
          <cell r="F7905">
            <v>459</v>
          </cell>
        </row>
        <row r="7906">
          <cell r="A7906">
            <v>6417116</v>
          </cell>
          <cell r="B7906" t="str">
            <v>Výložník...AW 30F 61</v>
          </cell>
          <cell r="C7906">
            <v>490</v>
          </cell>
          <cell r="D7906">
            <v>1</v>
          </cell>
          <cell r="E7906" t="str">
            <v>KS</v>
          </cell>
          <cell r="F7906">
            <v>490</v>
          </cell>
        </row>
        <row r="7907">
          <cell r="A7907">
            <v>6417752</v>
          </cell>
          <cell r="B7907" t="str">
            <v>Nástěnný výložník...AW 80/21</v>
          </cell>
          <cell r="C7907">
            <v>567</v>
          </cell>
          <cell r="D7907">
            <v>1</v>
          </cell>
          <cell r="E7907" t="str">
            <v>KS</v>
          </cell>
          <cell r="F7907">
            <v>567</v>
          </cell>
        </row>
        <row r="7908">
          <cell r="A7908">
            <v>6417779</v>
          </cell>
          <cell r="B7908" t="str">
            <v>Nástěnný výložník...AW 80/31</v>
          </cell>
          <cell r="C7908">
            <v>745</v>
          </cell>
          <cell r="D7908">
            <v>1</v>
          </cell>
          <cell r="E7908" t="str">
            <v>KS</v>
          </cell>
          <cell r="F7908">
            <v>745</v>
          </cell>
        </row>
        <row r="7909">
          <cell r="A7909">
            <v>6417795</v>
          </cell>
          <cell r="B7909" t="str">
            <v>Nástěnný výložník...AW 80/41</v>
          </cell>
          <cell r="C7909">
            <v>962</v>
          </cell>
          <cell r="D7909">
            <v>1</v>
          </cell>
          <cell r="E7909" t="str">
            <v>KS</v>
          </cell>
          <cell r="F7909">
            <v>962</v>
          </cell>
        </row>
        <row r="7910">
          <cell r="A7910">
            <v>6417817</v>
          </cell>
          <cell r="B7910" t="str">
            <v>Nástěnný výložník...AW 80/51</v>
          </cell>
          <cell r="C7910">
            <v>1011</v>
          </cell>
          <cell r="D7910">
            <v>1</v>
          </cell>
          <cell r="E7910" t="str">
            <v>KS</v>
          </cell>
          <cell r="F7910">
            <v>1011</v>
          </cell>
        </row>
        <row r="7911">
          <cell r="A7911">
            <v>6417833</v>
          </cell>
          <cell r="B7911" t="str">
            <v>Nástěnný výložník...AW 80/61</v>
          </cell>
          <cell r="C7911">
            <v>1398</v>
          </cell>
          <cell r="D7911">
            <v>1</v>
          </cell>
          <cell r="E7911" t="str">
            <v>KS</v>
          </cell>
          <cell r="F7911">
            <v>1398</v>
          </cell>
        </row>
        <row r="7912">
          <cell r="A7912">
            <v>6417868</v>
          </cell>
          <cell r="B7912" t="str">
            <v>Nástěnný výložník...AW 80/71</v>
          </cell>
          <cell r="C7912">
            <v>1522</v>
          </cell>
          <cell r="D7912">
            <v>1</v>
          </cell>
          <cell r="E7912" t="str">
            <v>KS</v>
          </cell>
          <cell r="F7912">
            <v>1522</v>
          </cell>
        </row>
        <row r="7913">
          <cell r="A7913">
            <v>6417884</v>
          </cell>
          <cell r="B7913" t="str">
            <v>Nástěnný výložník...AW 80/81</v>
          </cell>
          <cell r="C7913">
            <v>1761</v>
          </cell>
          <cell r="D7913">
            <v>1</v>
          </cell>
          <cell r="E7913" t="str">
            <v>KS</v>
          </cell>
          <cell r="F7913">
            <v>1761</v>
          </cell>
        </row>
        <row r="7914">
          <cell r="A7914">
            <v>6417906</v>
          </cell>
          <cell r="B7914" t="str">
            <v>Nástěnný výložník...AWSS/21</v>
          </cell>
          <cell r="C7914">
            <v>1907</v>
          </cell>
          <cell r="D7914">
            <v>1</v>
          </cell>
          <cell r="E7914" t="str">
            <v>KS</v>
          </cell>
          <cell r="F7914">
            <v>1907</v>
          </cell>
        </row>
        <row r="7915">
          <cell r="A7915">
            <v>6417910</v>
          </cell>
          <cell r="B7915" t="str">
            <v>Nástěnný výložník...AWSS/31</v>
          </cell>
          <cell r="C7915">
            <v>1815</v>
          </cell>
          <cell r="D7915">
            <v>1</v>
          </cell>
          <cell r="E7915" t="str">
            <v>KS</v>
          </cell>
          <cell r="F7915">
            <v>1815</v>
          </cell>
        </row>
        <row r="7916">
          <cell r="A7916">
            <v>6417914</v>
          </cell>
          <cell r="B7916" t="str">
            <v>Nástěnný výložník...AWSS/41</v>
          </cell>
          <cell r="C7916">
            <v>1990</v>
          </cell>
          <cell r="D7916">
            <v>1</v>
          </cell>
          <cell r="E7916" t="str">
            <v>KS</v>
          </cell>
          <cell r="F7916">
            <v>1990</v>
          </cell>
        </row>
        <row r="7917">
          <cell r="A7917">
            <v>6417918</v>
          </cell>
          <cell r="B7917" t="str">
            <v>Nástěnný výložník...AWSS/51</v>
          </cell>
          <cell r="C7917">
            <v>2158</v>
          </cell>
          <cell r="D7917">
            <v>1</v>
          </cell>
          <cell r="E7917" t="str">
            <v>KS</v>
          </cell>
          <cell r="F7917">
            <v>2158</v>
          </cell>
        </row>
        <row r="7918">
          <cell r="A7918">
            <v>6417922</v>
          </cell>
          <cell r="B7918" t="str">
            <v>Nástěnný výložník...AWSS/61</v>
          </cell>
          <cell r="C7918">
            <v>2298</v>
          </cell>
          <cell r="D7918">
            <v>1</v>
          </cell>
          <cell r="E7918" t="str">
            <v>KS</v>
          </cell>
          <cell r="F7918">
            <v>2298</v>
          </cell>
        </row>
        <row r="7919">
          <cell r="A7919">
            <v>6417926</v>
          </cell>
          <cell r="B7919" t="str">
            <v>Nástěnný výložník...AWSS/71</v>
          </cell>
          <cell r="C7919">
            <v>2420</v>
          </cell>
          <cell r="D7919">
            <v>1</v>
          </cell>
          <cell r="E7919" t="str">
            <v>KS</v>
          </cell>
          <cell r="F7919">
            <v>2420</v>
          </cell>
        </row>
        <row r="7920">
          <cell r="A7920">
            <v>6417930</v>
          </cell>
          <cell r="B7920" t="str">
            <v>Nástěnný výložník...AWSS/81</v>
          </cell>
          <cell r="C7920">
            <v>3069</v>
          </cell>
          <cell r="D7920">
            <v>1</v>
          </cell>
          <cell r="E7920" t="str">
            <v>KS</v>
          </cell>
          <cell r="F7920">
            <v>3069</v>
          </cell>
        </row>
        <row r="7921">
          <cell r="A7921">
            <v>6417938</v>
          </cell>
          <cell r="B7921" t="str">
            <v>Nástěnný výložník...AWSS/101</v>
          </cell>
          <cell r="C7921">
            <v>3878</v>
          </cell>
          <cell r="D7921">
            <v>1</v>
          </cell>
          <cell r="E7921" t="str">
            <v>KS</v>
          </cell>
          <cell r="F7921">
            <v>3878</v>
          </cell>
        </row>
        <row r="7922">
          <cell r="A7922">
            <v>6418007</v>
          </cell>
          <cell r="B7922" t="str">
            <v>Výložník...AW 55F 21</v>
          </cell>
          <cell r="C7922">
            <v>701</v>
          </cell>
          <cell r="D7922">
            <v>1</v>
          </cell>
          <cell r="E7922" t="str">
            <v>KS</v>
          </cell>
          <cell r="F7922">
            <v>701</v>
          </cell>
        </row>
        <row r="7923">
          <cell r="A7923">
            <v>6418198</v>
          </cell>
          <cell r="B7923" t="str">
            <v>Protipožární třmen...BSB</v>
          </cell>
          <cell r="C7923">
            <v>236</v>
          </cell>
          <cell r="D7923">
            <v>1</v>
          </cell>
          <cell r="E7923" t="str">
            <v>KS</v>
          </cell>
          <cell r="F7923">
            <v>236</v>
          </cell>
        </row>
        <row r="7924">
          <cell r="A7924">
            <v>6418244</v>
          </cell>
          <cell r="B7924" t="str">
            <v>Šroub se šestihrannou hlavou...SKS10X110</v>
          </cell>
          <cell r="C7924">
            <v>47.25</v>
          </cell>
          <cell r="D7924">
            <v>100</v>
          </cell>
          <cell r="E7924" t="str">
            <v>KS</v>
          </cell>
          <cell r="F7924">
            <v>4725</v>
          </cell>
        </row>
        <row r="7925">
          <cell r="A7925">
            <v>6418248</v>
          </cell>
          <cell r="B7925" t="str">
            <v>Šroub se šestihrannou hlavou...SKS10X80</v>
          </cell>
          <cell r="C7925">
            <v>93.45</v>
          </cell>
          <cell r="D7925">
            <v>100</v>
          </cell>
          <cell r="E7925" t="str">
            <v>KS</v>
          </cell>
          <cell r="F7925">
            <v>9345</v>
          </cell>
        </row>
        <row r="7926">
          <cell r="A7926">
            <v>6418250</v>
          </cell>
          <cell r="B7926" t="str">
            <v>Šroub se šestihrannou hlavou...SKS 10X80</v>
          </cell>
          <cell r="C7926">
            <v>50.23</v>
          </cell>
          <cell r="D7926">
            <v>100</v>
          </cell>
          <cell r="E7926" t="str">
            <v>KS</v>
          </cell>
          <cell r="F7926">
            <v>5023</v>
          </cell>
        </row>
        <row r="7927">
          <cell r="A7927">
            <v>6418252</v>
          </cell>
          <cell r="B7927" t="str">
            <v>Šroub se šestihrannou hlavou...SKS 10X90</v>
          </cell>
          <cell r="C7927">
            <v>58.96</v>
          </cell>
          <cell r="D7927">
            <v>100</v>
          </cell>
          <cell r="E7927" t="str">
            <v>KS</v>
          </cell>
          <cell r="F7927">
            <v>5896</v>
          </cell>
        </row>
        <row r="7928">
          <cell r="A7928">
            <v>6418279</v>
          </cell>
          <cell r="B7928" t="str">
            <v>Šroub se šestihrannou hlavou...SKS12X80</v>
          </cell>
          <cell r="C7928">
            <v>90.3</v>
          </cell>
          <cell r="D7928">
            <v>100</v>
          </cell>
          <cell r="E7928" t="str">
            <v>KS</v>
          </cell>
          <cell r="F7928">
            <v>9030</v>
          </cell>
        </row>
        <row r="7929">
          <cell r="A7929">
            <v>6418287</v>
          </cell>
          <cell r="B7929" t="str">
            <v>Šroub se šestihrannou hlavou...SKS 12X80</v>
          </cell>
          <cell r="C7929">
            <v>49.14</v>
          </cell>
          <cell r="D7929">
            <v>100</v>
          </cell>
          <cell r="E7929" t="str">
            <v>KS</v>
          </cell>
          <cell r="F7929">
            <v>4914</v>
          </cell>
        </row>
        <row r="7930">
          <cell r="A7930">
            <v>6418295</v>
          </cell>
          <cell r="B7930" t="str">
            <v>Šroub se šestihrannou hlavou...SKS12X100</v>
          </cell>
          <cell r="C7930">
            <v>67.7</v>
          </cell>
          <cell r="D7930">
            <v>100</v>
          </cell>
          <cell r="E7930" t="str">
            <v>KS</v>
          </cell>
          <cell r="F7930">
            <v>6770</v>
          </cell>
        </row>
        <row r="7931">
          <cell r="A7931">
            <v>6418317</v>
          </cell>
          <cell r="B7931" t="str">
            <v>Šroub se šestihrannou hlavou...SKS12X110</v>
          </cell>
          <cell r="C7931">
            <v>57.87</v>
          </cell>
          <cell r="D7931">
            <v>100</v>
          </cell>
          <cell r="E7931" t="str">
            <v>KS</v>
          </cell>
          <cell r="F7931">
            <v>5787</v>
          </cell>
        </row>
        <row r="7932">
          <cell r="A7932">
            <v>6418368</v>
          </cell>
          <cell r="B7932" t="str">
            <v>Šroub se šestihrannou hlavou...SKS12X100</v>
          </cell>
          <cell r="C7932">
            <v>102.64</v>
          </cell>
          <cell r="D7932">
            <v>100</v>
          </cell>
          <cell r="E7932" t="str">
            <v>KS</v>
          </cell>
          <cell r="F7932">
            <v>10264</v>
          </cell>
        </row>
        <row r="7933">
          <cell r="A7933">
            <v>6418376</v>
          </cell>
          <cell r="B7933" t="str">
            <v>Šroub se šestihrannou hlavou...SKS12X110</v>
          </cell>
          <cell r="C7933">
            <v>102.64</v>
          </cell>
          <cell r="D7933">
            <v>100</v>
          </cell>
          <cell r="E7933" t="str">
            <v>KS</v>
          </cell>
          <cell r="F7933">
            <v>10264</v>
          </cell>
        </row>
        <row r="7934">
          <cell r="A7934">
            <v>6418554</v>
          </cell>
          <cell r="B7934" t="str">
            <v>Nástěnný a závěsný výložník...AW 55/21</v>
          </cell>
          <cell r="C7934">
            <v>415</v>
          </cell>
          <cell r="D7934">
            <v>1</v>
          </cell>
          <cell r="E7934" t="str">
            <v>KS</v>
          </cell>
          <cell r="F7934">
            <v>415</v>
          </cell>
        </row>
        <row r="7935">
          <cell r="A7935">
            <v>6418570</v>
          </cell>
          <cell r="B7935" t="str">
            <v>Nástěnný a závěsný výložník...AW 55/31</v>
          </cell>
          <cell r="C7935">
            <v>501</v>
          </cell>
          <cell r="D7935">
            <v>1</v>
          </cell>
          <cell r="E7935" t="str">
            <v>KS</v>
          </cell>
          <cell r="F7935">
            <v>501</v>
          </cell>
        </row>
        <row r="7936">
          <cell r="A7936">
            <v>6418597</v>
          </cell>
          <cell r="B7936" t="str">
            <v>Nástěnný a závěsný výložník...AW 55/41</v>
          </cell>
          <cell r="C7936">
            <v>613</v>
          </cell>
          <cell r="D7936">
            <v>1</v>
          </cell>
          <cell r="E7936" t="str">
            <v>KS</v>
          </cell>
          <cell r="F7936">
            <v>613</v>
          </cell>
        </row>
        <row r="7937">
          <cell r="A7937">
            <v>6418619</v>
          </cell>
          <cell r="B7937" t="str">
            <v>Nástěnný a závěsný výložník...AW 55/51</v>
          </cell>
          <cell r="C7937">
            <v>768</v>
          </cell>
          <cell r="D7937">
            <v>1</v>
          </cell>
          <cell r="E7937" t="str">
            <v>KS</v>
          </cell>
          <cell r="F7937">
            <v>768</v>
          </cell>
        </row>
        <row r="7938">
          <cell r="A7938">
            <v>6418627</v>
          </cell>
          <cell r="B7938" t="str">
            <v>Nástěnný a závěsný výložník...AW 55/56</v>
          </cell>
          <cell r="C7938">
            <v>845</v>
          </cell>
          <cell r="D7938">
            <v>1</v>
          </cell>
          <cell r="E7938" t="str">
            <v>KS</v>
          </cell>
          <cell r="F7938">
            <v>845</v>
          </cell>
        </row>
        <row r="7939">
          <cell r="A7939">
            <v>6418635</v>
          </cell>
          <cell r="B7939" t="str">
            <v>Nástěnný a závěsný výložník...AW 55/61</v>
          </cell>
          <cell r="C7939">
            <v>800</v>
          </cell>
          <cell r="D7939">
            <v>1</v>
          </cell>
          <cell r="E7939" t="str">
            <v>KS</v>
          </cell>
          <cell r="F7939">
            <v>800</v>
          </cell>
        </row>
        <row r="7940">
          <cell r="A7940">
            <v>6418651</v>
          </cell>
          <cell r="B7940" t="str">
            <v>Nástěnný a závěsný výložník...AW 55/71</v>
          </cell>
          <cell r="C7940">
            <v>1055</v>
          </cell>
          <cell r="D7940">
            <v>1</v>
          </cell>
          <cell r="E7940" t="str">
            <v>KS</v>
          </cell>
          <cell r="F7940">
            <v>1055</v>
          </cell>
        </row>
        <row r="7941">
          <cell r="A7941">
            <v>6418686</v>
          </cell>
          <cell r="B7941" t="str">
            <v>Nástěnný a závěsný výložník...AW 55/81</v>
          </cell>
          <cell r="C7941">
            <v>1134</v>
          </cell>
          <cell r="D7941">
            <v>1</v>
          </cell>
          <cell r="E7941" t="str">
            <v>KS</v>
          </cell>
          <cell r="F7941">
            <v>1134</v>
          </cell>
        </row>
        <row r="7942">
          <cell r="A7942">
            <v>6418708</v>
          </cell>
          <cell r="B7942" t="str">
            <v>Nástěnný a závěsný výložník...AW 55/91</v>
          </cell>
          <cell r="C7942">
            <v>1093</v>
          </cell>
          <cell r="D7942">
            <v>1</v>
          </cell>
          <cell r="E7942" t="str">
            <v>KS</v>
          </cell>
          <cell r="F7942">
            <v>1093</v>
          </cell>
        </row>
        <row r="7943">
          <cell r="A7943">
            <v>6418724</v>
          </cell>
          <cell r="B7943" t="str">
            <v>Nástěnný a závěsný výložník...AW 55/101</v>
          </cell>
          <cell r="C7943">
            <v>1940</v>
          </cell>
          <cell r="D7943">
            <v>1</v>
          </cell>
          <cell r="E7943" t="str">
            <v>KS</v>
          </cell>
          <cell r="F7943">
            <v>1940</v>
          </cell>
        </row>
        <row r="7944">
          <cell r="A7944">
            <v>6418759</v>
          </cell>
          <cell r="B7944" t="str">
            <v>Výložník...AS 30/11</v>
          </cell>
          <cell r="C7944">
            <v>216</v>
          </cell>
          <cell r="D7944">
            <v>1</v>
          </cell>
          <cell r="E7944" t="str">
            <v>KS</v>
          </cell>
          <cell r="F7944">
            <v>216</v>
          </cell>
        </row>
        <row r="7945">
          <cell r="A7945">
            <v>6418767</v>
          </cell>
          <cell r="B7945" t="str">
            <v>Výložník...AS 30/16</v>
          </cell>
          <cell r="C7945">
            <v>212</v>
          </cell>
          <cell r="D7945">
            <v>1</v>
          </cell>
          <cell r="E7945" t="str">
            <v>KS</v>
          </cell>
          <cell r="F7945">
            <v>212</v>
          </cell>
        </row>
        <row r="7946">
          <cell r="A7946">
            <v>6418775</v>
          </cell>
          <cell r="B7946" t="str">
            <v>Výložník...AS 30/21</v>
          </cell>
          <cell r="C7946">
            <v>227</v>
          </cell>
          <cell r="D7946">
            <v>1</v>
          </cell>
          <cell r="E7946" t="str">
            <v>KS</v>
          </cell>
          <cell r="F7946">
            <v>227</v>
          </cell>
        </row>
        <row r="7947">
          <cell r="A7947">
            <v>6418791</v>
          </cell>
          <cell r="B7947" t="str">
            <v>Výložník...AS 30/31</v>
          </cell>
          <cell r="C7947">
            <v>253</v>
          </cell>
          <cell r="D7947">
            <v>1</v>
          </cell>
          <cell r="E7947" t="str">
            <v>KS</v>
          </cell>
          <cell r="F7947">
            <v>253</v>
          </cell>
        </row>
        <row r="7948">
          <cell r="A7948">
            <v>6418813</v>
          </cell>
          <cell r="B7948" t="str">
            <v>Výložník...AS 30/41</v>
          </cell>
          <cell r="C7948">
            <v>389</v>
          </cell>
          <cell r="D7948">
            <v>1</v>
          </cell>
          <cell r="E7948" t="str">
            <v>KS</v>
          </cell>
          <cell r="F7948">
            <v>389</v>
          </cell>
        </row>
        <row r="7949">
          <cell r="A7949">
            <v>6418848</v>
          </cell>
          <cell r="B7949" t="str">
            <v>Výložník...AS 30/51</v>
          </cell>
          <cell r="C7949">
            <v>453</v>
          </cell>
          <cell r="D7949">
            <v>1</v>
          </cell>
          <cell r="E7949" t="str">
            <v>KS</v>
          </cell>
          <cell r="F7949">
            <v>453</v>
          </cell>
        </row>
        <row r="7950">
          <cell r="A7950">
            <v>6418856</v>
          </cell>
          <cell r="B7950" t="str">
            <v>Výložník...AS 30/56</v>
          </cell>
          <cell r="C7950">
            <v>502</v>
          </cell>
          <cell r="D7950">
            <v>1</v>
          </cell>
          <cell r="E7950" t="str">
            <v>KS</v>
          </cell>
          <cell r="F7950">
            <v>502</v>
          </cell>
        </row>
        <row r="7951">
          <cell r="A7951">
            <v>6418864</v>
          </cell>
          <cell r="B7951" t="str">
            <v>Výložník...AS 30/61</v>
          </cell>
          <cell r="C7951">
            <v>527</v>
          </cell>
          <cell r="D7951">
            <v>1</v>
          </cell>
          <cell r="E7951" t="str">
            <v>KS</v>
          </cell>
          <cell r="F7951">
            <v>527</v>
          </cell>
        </row>
        <row r="7952">
          <cell r="A7952">
            <v>6418872</v>
          </cell>
          <cell r="B7952" t="str">
            <v>Výložník...AS 30/71</v>
          </cell>
          <cell r="C7952">
            <v>782</v>
          </cell>
          <cell r="D7952">
            <v>1</v>
          </cell>
          <cell r="E7952" t="str">
            <v>KS</v>
          </cell>
          <cell r="F7952">
            <v>782</v>
          </cell>
        </row>
        <row r="7953">
          <cell r="A7953">
            <v>6418961</v>
          </cell>
          <cell r="B7953" t="str">
            <v>Článek svorkovnice...AS30 KLA</v>
          </cell>
          <cell r="C7953">
            <v>68</v>
          </cell>
          <cell r="D7953">
            <v>1</v>
          </cell>
          <cell r="E7953" t="str">
            <v>KS</v>
          </cell>
          <cell r="F7953">
            <v>68</v>
          </cell>
        </row>
        <row r="7954">
          <cell r="A7954">
            <v>6419003</v>
          </cell>
          <cell r="B7954" t="str">
            <v>Článek svorkovnice...AS30/55KL</v>
          </cell>
          <cell r="C7954">
            <v>63</v>
          </cell>
          <cell r="D7954">
            <v>1</v>
          </cell>
          <cell r="E7954" t="str">
            <v>KS</v>
          </cell>
          <cell r="F7954">
            <v>63</v>
          </cell>
        </row>
        <row r="7955">
          <cell r="A7955">
            <v>6419046</v>
          </cell>
          <cell r="B7955" t="str">
            <v>Výložník...AS 55/21</v>
          </cell>
          <cell r="C7955">
            <v>493</v>
          </cell>
          <cell r="D7955">
            <v>1</v>
          </cell>
          <cell r="E7955" t="str">
            <v>KS</v>
          </cell>
          <cell r="F7955">
            <v>493</v>
          </cell>
        </row>
        <row r="7956">
          <cell r="A7956">
            <v>6419062</v>
          </cell>
          <cell r="B7956" t="str">
            <v>Výložník...AS 55/31</v>
          </cell>
          <cell r="C7956">
            <v>638</v>
          </cell>
          <cell r="D7956">
            <v>1</v>
          </cell>
          <cell r="E7956" t="str">
            <v>KS</v>
          </cell>
          <cell r="F7956">
            <v>638</v>
          </cell>
        </row>
        <row r="7957">
          <cell r="A7957">
            <v>6419089</v>
          </cell>
          <cell r="B7957" t="str">
            <v>Výložník...AS 55/41</v>
          </cell>
          <cell r="C7957">
            <v>714</v>
          </cell>
          <cell r="D7957">
            <v>1</v>
          </cell>
          <cell r="E7957" t="str">
            <v>KS</v>
          </cell>
          <cell r="F7957">
            <v>714</v>
          </cell>
        </row>
        <row r="7958">
          <cell r="A7958">
            <v>6419100</v>
          </cell>
          <cell r="B7958" t="str">
            <v>Výložník...AS 55/51</v>
          </cell>
          <cell r="C7958">
            <v>821</v>
          </cell>
          <cell r="D7958">
            <v>1</v>
          </cell>
          <cell r="E7958" t="str">
            <v>KS</v>
          </cell>
          <cell r="F7958">
            <v>821</v>
          </cell>
        </row>
        <row r="7959">
          <cell r="A7959">
            <v>6419119</v>
          </cell>
          <cell r="B7959" t="str">
            <v>Výložník...AS 55/56</v>
          </cell>
          <cell r="C7959">
            <v>990</v>
          </cell>
          <cell r="D7959">
            <v>1</v>
          </cell>
          <cell r="E7959" t="str">
            <v>KS</v>
          </cell>
          <cell r="F7959">
            <v>990</v>
          </cell>
        </row>
        <row r="7960">
          <cell r="A7960">
            <v>6419127</v>
          </cell>
          <cell r="B7960" t="str">
            <v>Výložník...AS 55/61</v>
          </cell>
          <cell r="C7960">
            <v>957</v>
          </cell>
          <cell r="D7960">
            <v>1</v>
          </cell>
          <cell r="E7960" t="str">
            <v>KS</v>
          </cell>
          <cell r="F7960">
            <v>957</v>
          </cell>
        </row>
        <row r="7961">
          <cell r="A7961">
            <v>6419143</v>
          </cell>
          <cell r="B7961" t="str">
            <v>Výložník...AS 55/71</v>
          </cell>
          <cell r="C7961">
            <v>1245</v>
          </cell>
          <cell r="D7961">
            <v>1</v>
          </cell>
          <cell r="E7961" t="str">
            <v>KS</v>
          </cell>
          <cell r="F7961">
            <v>1245</v>
          </cell>
        </row>
        <row r="7962">
          <cell r="A7962">
            <v>6419178</v>
          </cell>
          <cell r="B7962" t="str">
            <v>Výložník...AS 55/81</v>
          </cell>
          <cell r="C7962">
            <v>1266</v>
          </cell>
          <cell r="D7962">
            <v>1</v>
          </cell>
          <cell r="E7962" t="str">
            <v>KS</v>
          </cell>
          <cell r="F7962">
            <v>1266</v>
          </cell>
        </row>
        <row r="7963">
          <cell r="A7963">
            <v>6419194</v>
          </cell>
          <cell r="B7963" t="str">
            <v>Výložník...AS 55/91</v>
          </cell>
          <cell r="C7963">
            <v>1398</v>
          </cell>
          <cell r="D7963">
            <v>1</v>
          </cell>
          <cell r="E7963" t="str">
            <v>KS</v>
          </cell>
          <cell r="F7963">
            <v>1398</v>
          </cell>
        </row>
        <row r="7964">
          <cell r="A7964">
            <v>6419208</v>
          </cell>
          <cell r="B7964" t="str">
            <v>Výložník...AS 55/101</v>
          </cell>
          <cell r="C7964">
            <v>2353</v>
          </cell>
          <cell r="D7964">
            <v>1</v>
          </cell>
          <cell r="E7964" t="str">
            <v>KS</v>
          </cell>
          <cell r="F7964">
            <v>2353</v>
          </cell>
        </row>
        <row r="7965">
          <cell r="A7965">
            <v>6419472</v>
          </cell>
          <cell r="B7965" t="str">
            <v>Nástěnný výložník , variabilní...AWVL/21FS</v>
          </cell>
          <cell r="C7965">
            <v>384</v>
          </cell>
          <cell r="D7965">
            <v>1</v>
          </cell>
          <cell r="E7965" t="str">
            <v>KS</v>
          </cell>
          <cell r="F7965">
            <v>384</v>
          </cell>
        </row>
        <row r="7966">
          <cell r="A7966">
            <v>6419476</v>
          </cell>
          <cell r="B7966" t="str">
            <v>Nástěnný výložník , variabilní...AWVL/31FS</v>
          </cell>
          <cell r="C7966">
            <v>430</v>
          </cell>
          <cell r="D7966">
            <v>1</v>
          </cell>
          <cell r="E7966" t="str">
            <v>KS</v>
          </cell>
          <cell r="F7966">
            <v>430</v>
          </cell>
        </row>
        <row r="7967">
          <cell r="A7967">
            <v>6419509</v>
          </cell>
          <cell r="B7967" t="str">
            <v>Nástěnný výložník , variabilní...AWVL/21FT</v>
          </cell>
          <cell r="C7967">
            <v>436</v>
          </cell>
          <cell r="D7967">
            <v>1</v>
          </cell>
          <cell r="E7967" t="str">
            <v>KS</v>
          </cell>
          <cell r="F7967">
            <v>436</v>
          </cell>
        </row>
        <row r="7968">
          <cell r="A7968">
            <v>6419513</v>
          </cell>
          <cell r="B7968" t="str">
            <v>Nástěnný výložník , variabilní...AWVL/31FT</v>
          </cell>
          <cell r="C7968">
            <v>490</v>
          </cell>
          <cell r="D7968">
            <v>1</v>
          </cell>
          <cell r="E7968" t="str">
            <v>KS</v>
          </cell>
          <cell r="F7968">
            <v>490</v>
          </cell>
        </row>
        <row r="7969">
          <cell r="A7969">
            <v>6419517</v>
          </cell>
          <cell r="B7969" t="str">
            <v>Nástěnný výložník , variabilní...AWVL/41FT</v>
          </cell>
          <cell r="C7969">
            <v>501</v>
          </cell>
          <cell r="D7969">
            <v>1</v>
          </cell>
          <cell r="E7969" t="str">
            <v>KS</v>
          </cell>
          <cell r="F7969">
            <v>501</v>
          </cell>
        </row>
        <row r="7970">
          <cell r="A7970">
            <v>6419534</v>
          </cell>
          <cell r="B7970" t="str">
            <v>Nástěnný výložník , variabilní...AWV/21</v>
          </cell>
          <cell r="C7970">
            <v>807</v>
          </cell>
          <cell r="D7970">
            <v>1</v>
          </cell>
          <cell r="E7970" t="str">
            <v>KS</v>
          </cell>
          <cell r="F7970">
            <v>807</v>
          </cell>
        </row>
        <row r="7971">
          <cell r="A7971">
            <v>6419550</v>
          </cell>
          <cell r="B7971" t="str">
            <v>Nástěnný výložník , variabilní...AWV/31</v>
          </cell>
          <cell r="C7971">
            <v>880</v>
          </cell>
          <cell r="D7971">
            <v>1</v>
          </cell>
          <cell r="E7971" t="str">
            <v>KS</v>
          </cell>
          <cell r="F7971">
            <v>880</v>
          </cell>
        </row>
        <row r="7972">
          <cell r="A7972">
            <v>6419577</v>
          </cell>
          <cell r="B7972" t="str">
            <v>Nástěnný výložník , variabilní...AWV/41</v>
          </cell>
          <cell r="C7972">
            <v>954</v>
          </cell>
          <cell r="D7972">
            <v>1</v>
          </cell>
          <cell r="E7972" t="str">
            <v>KS</v>
          </cell>
          <cell r="F7972">
            <v>954</v>
          </cell>
        </row>
        <row r="7973">
          <cell r="A7973">
            <v>6419593</v>
          </cell>
          <cell r="B7973" t="str">
            <v>Nástěnný výložník , variabilní...AWV/51</v>
          </cell>
          <cell r="C7973">
            <v>1097</v>
          </cell>
          <cell r="D7973">
            <v>1</v>
          </cell>
          <cell r="E7973" t="str">
            <v>KS</v>
          </cell>
          <cell r="F7973">
            <v>1097</v>
          </cell>
        </row>
        <row r="7974">
          <cell r="A7974">
            <v>6419615</v>
          </cell>
          <cell r="B7974" t="str">
            <v>Nástěnný výložník , variabilní...AWV/61</v>
          </cell>
          <cell r="C7974">
            <v>1169</v>
          </cell>
          <cell r="D7974">
            <v>1</v>
          </cell>
          <cell r="E7974" t="str">
            <v>KS</v>
          </cell>
          <cell r="F7974">
            <v>1169</v>
          </cell>
        </row>
        <row r="7975">
          <cell r="A7975">
            <v>6419704</v>
          </cell>
          <cell r="B7975" t="str">
            <v>Nástěnný a závěsný výložník...AW 30/11</v>
          </cell>
          <cell r="C7975">
            <v>121</v>
          </cell>
          <cell r="D7975">
            <v>1</v>
          </cell>
          <cell r="E7975" t="str">
            <v>KS</v>
          </cell>
          <cell r="F7975">
            <v>121</v>
          </cell>
        </row>
        <row r="7976">
          <cell r="A7976">
            <v>6419712</v>
          </cell>
          <cell r="B7976" t="str">
            <v>Nástěnný a závěsný výložník...AW 30/16</v>
          </cell>
          <cell r="C7976">
            <v>143</v>
          </cell>
          <cell r="D7976">
            <v>1</v>
          </cell>
          <cell r="E7976" t="str">
            <v>KS</v>
          </cell>
          <cell r="F7976">
            <v>143</v>
          </cell>
        </row>
        <row r="7977">
          <cell r="A7977">
            <v>6419720</v>
          </cell>
          <cell r="B7977" t="str">
            <v>Nástěnný a závěsný výložník...AW 30/21</v>
          </cell>
          <cell r="C7977">
            <v>162</v>
          </cell>
          <cell r="D7977">
            <v>1</v>
          </cell>
          <cell r="E7977" t="str">
            <v>KS</v>
          </cell>
          <cell r="F7977">
            <v>162</v>
          </cell>
        </row>
        <row r="7978">
          <cell r="A7978">
            <v>6419747</v>
          </cell>
          <cell r="B7978" t="str">
            <v>Nástěnný a závěsný výložník...AW 30/31</v>
          </cell>
          <cell r="C7978">
            <v>183</v>
          </cell>
          <cell r="D7978">
            <v>1</v>
          </cell>
          <cell r="E7978" t="str">
            <v>KS</v>
          </cell>
          <cell r="F7978">
            <v>183</v>
          </cell>
        </row>
        <row r="7979">
          <cell r="A7979">
            <v>6419763</v>
          </cell>
          <cell r="B7979" t="str">
            <v>Nástěnný a závěsný výložník...AW 30/41</v>
          </cell>
          <cell r="C7979">
            <v>295</v>
          </cell>
          <cell r="D7979">
            <v>1</v>
          </cell>
          <cell r="E7979" t="str">
            <v>KS</v>
          </cell>
          <cell r="F7979">
            <v>295</v>
          </cell>
        </row>
        <row r="7980">
          <cell r="A7980">
            <v>6419798</v>
          </cell>
          <cell r="B7980" t="str">
            <v>Nástěnný a závěsný výložník...AW 30/51</v>
          </cell>
          <cell r="C7980">
            <v>396</v>
          </cell>
          <cell r="D7980">
            <v>1</v>
          </cell>
          <cell r="E7980" t="str">
            <v>KS</v>
          </cell>
          <cell r="F7980">
            <v>396</v>
          </cell>
        </row>
        <row r="7981">
          <cell r="A7981">
            <v>6419828</v>
          </cell>
          <cell r="B7981" t="str">
            <v>Nástěnný a závěsný výložník...AW 30/61</v>
          </cell>
          <cell r="C7981">
            <v>431</v>
          </cell>
          <cell r="D7981">
            <v>1</v>
          </cell>
          <cell r="E7981" t="str">
            <v>KS</v>
          </cell>
          <cell r="F7981">
            <v>431</v>
          </cell>
        </row>
        <row r="7982">
          <cell r="A7982">
            <v>6419836</v>
          </cell>
          <cell r="B7982" t="str">
            <v>Nástěnný a závěsný výložník...AW 30/71</v>
          </cell>
          <cell r="C7982">
            <v>699</v>
          </cell>
          <cell r="D7982">
            <v>1</v>
          </cell>
          <cell r="E7982" t="str">
            <v>KS</v>
          </cell>
          <cell r="F7982">
            <v>699</v>
          </cell>
        </row>
        <row r="7983">
          <cell r="A7983">
            <v>6419844</v>
          </cell>
          <cell r="B7983" t="str">
            <v>Nástěnný a závěsný výložník...AW 30/56</v>
          </cell>
          <cell r="C7983">
            <v>431</v>
          </cell>
          <cell r="D7983">
            <v>1</v>
          </cell>
          <cell r="E7983" t="str">
            <v>KS</v>
          </cell>
          <cell r="F7983">
            <v>431</v>
          </cell>
        </row>
        <row r="7984">
          <cell r="A7984">
            <v>6420526</v>
          </cell>
          <cell r="B7984" t="str">
            <v>Nástěnný a závěsný výložník...AWG 30/61</v>
          </cell>
          <cell r="C7984">
            <v>470</v>
          </cell>
          <cell r="D7984">
            <v>1</v>
          </cell>
          <cell r="E7984" t="str">
            <v>KS</v>
          </cell>
          <cell r="F7984">
            <v>470</v>
          </cell>
        </row>
        <row r="7985">
          <cell r="A7985">
            <v>6420606</v>
          </cell>
          <cell r="B7985" t="str">
            <v>Nástěnný a závěsný výložník...AW G15/11</v>
          </cell>
          <cell r="C7985">
            <v>134</v>
          </cell>
          <cell r="D7985">
            <v>1</v>
          </cell>
          <cell r="E7985" t="str">
            <v>KS</v>
          </cell>
          <cell r="F7985">
            <v>134</v>
          </cell>
        </row>
        <row r="7986">
          <cell r="A7986">
            <v>6420607</v>
          </cell>
          <cell r="B7986" t="str">
            <v>Nástěnný a závěsný výložník...AW G15/16</v>
          </cell>
          <cell r="C7986">
            <v>182</v>
          </cell>
          <cell r="D7986">
            <v>1</v>
          </cell>
          <cell r="E7986" t="str">
            <v>KS</v>
          </cell>
          <cell r="F7986">
            <v>182</v>
          </cell>
        </row>
        <row r="7987">
          <cell r="A7987">
            <v>6420608</v>
          </cell>
          <cell r="B7987" t="str">
            <v>Nástěnný a závěsný výložník...AW G15/21</v>
          </cell>
          <cell r="C7987">
            <v>158</v>
          </cell>
          <cell r="D7987">
            <v>1</v>
          </cell>
          <cell r="E7987" t="str">
            <v>KS</v>
          </cell>
          <cell r="F7987">
            <v>158</v>
          </cell>
        </row>
        <row r="7988">
          <cell r="A7988">
            <v>6420610</v>
          </cell>
          <cell r="B7988" t="str">
            <v>Nástěnný a závěsný výložník...AW G15/31</v>
          </cell>
          <cell r="C7988">
            <v>170</v>
          </cell>
          <cell r="D7988">
            <v>1</v>
          </cell>
          <cell r="E7988" t="str">
            <v>KS</v>
          </cell>
          <cell r="F7988">
            <v>170</v>
          </cell>
        </row>
        <row r="7989">
          <cell r="A7989">
            <v>6420612</v>
          </cell>
          <cell r="B7989" t="str">
            <v>Nástěnný a závěsný výložník...AW G15/41</v>
          </cell>
          <cell r="C7989">
            <v>246</v>
          </cell>
          <cell r="D7989">
            <v>1</v>
          </cell>
          <cell r="E7989" t="str">
            <v>KS</v>
          </cell>
          <cell r="F7989">
            <v>246</v>
          </cell>
        </row>
        <row r="7990">
          <cell r="A7990">
            <v>6420614</v>
          </cell>
          <cell r="B7990" t="str">
            <v>Nástěnný a závěsný výložník...AW G15/51</v>
          </cell>
          <cell r="C7990">
            <v>300</v>
          </cell>
          <cell r="D7990">
            <v>1</v>
          </cell>
          <cell r="E7990" t="str">
            <v>KS</v>
          </cell>
          <cell r="F7990">
            <v>300</v>
          </cell>
        </row>
        <row r="7991">
          <cell r="A7991">
            <v>6420616</v>
          </cell>
          <cell r="B7991" t="str">
            <v>Nástěnný a závěsný výložník...AW G15/61</v>
          </cell>
          <cell r="C7991">
            <v>338</v>
          </cell>
          <cell r="D7991">
            <v>1</v>
          </cell>
          <cell r="E7991" t="str">
            <v>KS</v>
          </cell>
          <cell r="F7991">
            <v>338</v>
          </cell>
        </row>
        <row r="7992">
          <cell r="A7992">
            <v>6420625</v>
          </cell>
          <cell r="B7992" t="str">
            <v>Nástěnný a závěsný výložník...AW G15/11</v>
          </cell>
          <cell r="C7992">
            <v>282</v>
          </cell>
          <cell r="D7992">
            <v>1</v>
          </cell>
          <cell r="E7992" t="str">
            <v>KS</v>
          </cell>
          <cell r="F7992">
            <v>282</v>
          </cell>
        </row>
        <row r="7993">
          <cell r="A7993">
            <v>6420628</v>
          </cell>
          <cell r="B7993" t="str">
            <v>Nástěnný a závěsný výložník...AW G15/21</v>
          </cell>
          <cell r="C7993">
            <v>362</v>
          </cell>
          <cell r="D7993">
            <v>1</v>
          </cell>
          <cell r="E7993" t="str">
            <v>KS</v>
          </cell>
          <cell r="F7993">
            <v>362</v>
          </cell>
        </row>
        <row r="7994">
          <cell r="A7994">
            <v>6420631</v>
          </cell>
          <cell r="B7994" t="str">
            <v>Nástěnný a závěsný výložník...AW G15/31</v>
          </cell>
          <cell r="C7994">
            <v>403</v>
          </cell>
          <cell r="D7994">
            <v>1</v>
          </cell>
          <cell r="E7994" t="str">
            <v>KS</v>
          </cell>
          <cell r="F7994">
            <v>403</v>
          </cell>
        </row>
        <row r="7995">
          <cell r="A7995">
            <v>6420634</v>
          </cell>
          <cell r="B7995" t="str">
            <v>Nástěnný a závěsný výložník...AW G15/41</v>
          </cell>
          <cell r="C7995">
            <v>575</v>
          </cell>
          <cell r="D7995">
            <v>1</v>
          </cell>
          <cell r="E7995" t="str">
            <v>KS</v>
          </cell>
          <cell r="F7995">
            <v>575</v>
          </cell>
        </row>
        <row r="7996">
          <cell r="A7996">
            <v>6420637</v>
          </cell>
          <cell r="B7996" t="str">
            <v>Nástěnný a závěsný výložník...AW G15/51</v>
          </cell>
          <cell r="C7996">
            <v>669</v>
          </cell>
          <cell r="D7996">
            <v>1</v>
          </cell>
          <cell r="E7996" t="str">
            <v>KS</v>
          </cell>
          <cell r="F7996">
            <v>669</v>
          </cell>
        </row>
        <row r="7997">
          <cell r="A7997">
            <v>6420640</v>
          </cell>
          <cell r="B7997" t="str">
            <v>Nástěnný a závěsný výložník...AW G15/61</v>
          </cell>
          <cell r="C7997">
            <v>764</v>
          </cell>
          <cell r="D7997">
            <v>1</v>
          </cell>
          <cell r="E7997" t="str">
            <v>KS</v>
          </cell>
          <cell r="F7997">
            <v>764</v>
          </cell>
        </row>
        <row r="7998">
          <cell r="A7998">
            <v>6420656</v>
          </cell>
          <cell r="B7998" t="str">
            <v>Nástěnný a závěsný výložník...AW 15/11</v>
          </cell>
          <cell r="C7998">
            <v>93</v>
          </cell>
          <cell r="D7998">
            <v>1</v>
          </cell>
          <cell r="E7998" t="str">
            <v>KS</v>
          </cell>
          <cell r="F7998">
            <v>93</v>
          </cell>
        </row>
        <row r="7999">
          <cell r="A7999">
            <v>6420664</v>
          </cell>
          <cell r="B7999" t="str">
            <v>Nástěnný a závěsný výložník...AW 15/16</v>
          </cell>
          <cell r="C7999">
            <v>113</v>
          </cell>
          <cell r="D7999">
            <v>1</v>
          </cell>
          <cell r="E7999" t="str">
            <v>KS</v>
          </cell>
          <cell r="F7999">
            <v>113</v>
          </cell>
        </row>
        <row r="8000">
          <cell r="A8000">
            <v>6420680</v>
          </cell>
          <cell r="B8000" t="str">
            <v>Nástěnný a závěsný výložník...AW 15/21</v>
          </cell>
          <cell r="C8000">
            <v>116</v>
          </cell>
          <cell r="D8000">
            <v>1</v>
          </cell>
          <cell r="E8000" t="str">
            <v>KS</v>
          </cell>
          <cell r="F8000">
            <v>116</v>
          </cell>
        </row>
        <row r="8001">
          <cell r="A8001">
            <v>6420710</v>
          </cell>
          <cell r="B8001" t="str">
            <v>Nástěnný a závěsný výložník...AW 15/31</v>
          </cell>
          <cell r="C8001">
            <v>140</v>
          </cell>
          <cell r="D8001">
            <v>1</v>
          </cell>
          <cell r="E8001" t="str">
            <v>KS</v>
          </cell>
          <cell r="F8001">
            <v>140</v>
          </cell>
        </row>
        <row r="8002">
          <cell r="A8002">
            <v>6420745</v>
          </cell>
          <cell r="B8002" t="str">
            <v>Nástěnný a závěsný výložník...AW 15/41</v>
          </cell>
          <cell r="C8002">
            <v>252</v>
          </cell>
          <cell r="D8002">
            <v>1</v>
          </cell>
          <cell r="E8002" t="str">
            <v>KS</v>
          </cell>
          <cell r="F8002">
            <v>252</v>
          </cell>
        </row>
        <row r="8003">
          <cell r="A8003">
            <v>6420788</v>
          </cell>
          <cell r="B8003" t="str">
            <v>Nástěnný a závěsný výložník...AW 15/51</v>
          </cell>
          <cell r="C8003">
            <v>336</v>
          </cell>
          <cell r="D8003">
            <v>1</v>
          </cell>
          <cell r="E8003" t="str">
            <v>KS</v>
          </cell>
          <cell r="F8003">
            <v>336</v>
          </cell>
        </row>
        <row r="8004">
          <cell r="A8004">
            <v>6420796</v>
          </cell>
          <cell r="B8004" t="str">
            <v>Nástěnný a závěsný výložník...AW 15/56</v>
          </cell>
          <cell r="C8004">
            <v>372</v>
          </cell>
          <cell r="D8004">
            <v>1</v>
          </cell>
          <cell r="E8004" t="str">
            <v>KS</v>
          </cell>
          <cell r="F8004">
            <v>372</v>
          </cell>
        </row>
        <row r="8005">
          <cell r="A8005">
            <v>6420826</v>
          </cell>
          <cell r="B8005" t="str">
            <v>Nástěnný a závěsný výložník...AW 15/61</v>
          </cell>
          <cell r="C8005">
            <v>357</v>
          </cell>
          <cell r="D8005">
            <v>1</v>
          </cell>
          <cell r="E8005" t="str">
            <v>KS</v>
          </cell>
          <cell r="F8005">
            <v>357</v>
          </cell>
        </row>
        <row r="8006">
          <cell r="A8006">
            <v>6421008</v>
          </cell>
          <cell r="B8006" t="str">
            <v>Nástěnný a závěsný výložník...AW 15/11</v>
          </cell>
          <cell r="C8006">
            <v>301</v>
          </cell>
          <cell r="D8006">
            <v>1</v>
          </cell>
          <cell r="E8006" t="str">
            <v>KS</v>
          </cell>
          <cell r="F8006">
            <v>301</v>
          </cell>
        </row>
        <row r="8007">
          <cell r="A8007">
            <v>6421024</v>
          </cell>
          <cell r="B8007" t="str">
            <v>Nástěnný a závěsný výložník...AW 15/21</v>
          </cell>
          <cell r="C8007">
            <v>441</v>
          </cell>
          <cell r="D8007">
            <v>1</v>
          </cell>
          <cell r="E8007" t="str">
            <v>KS</v>
          </cell>
          <cell r="F8007">
            <v>441</v>
          </cell>
        </row>
        <row r="8008">
          <cell r="A8008">
            <v>6421032</v>
          </cell>
          <cell r="B8008" t="str">
            <v>Nástěnný a závěsný výložník...AW 15/31</v>
          </cell>
          <cell r="C8008">
            <v>456</v>
          </cell>
          <cell r="D8008">
            <v>1</v>
          </cell>
          <cell r="E8008" t="str">
            <v>KS</v>
          </cell>
          <cell r="F8008">
            <v>456</v>
          </cell>
        </row>
        <row r="8009">
          <cell r="A8009">
            <v>6421036</v>
          </cell>
          <cell r="B8009" t="str">
            <v>Nástěnný a závěsný výložník...AW 15/41</v>
          </cell>
          <cell r="C8009">
            <v>604</v>
          </cell>
          <cell r="D8009">
            <v>1</v>
          </cell>
          <cell r="E8009" t="str">
            <v>KS</v>
          </cell>
          <cell r="F8009">
            <v>604</v>
          </cell>
        </row>
        <row r="8010">
          <cell r="A8010">
            <v>6421040</v>
          </cell>
          <cell r="B8010" t="str">
            <v>Nástěnný a závěsný výložník...AW 15/51</v>
          </cell>
          <cell r="C8010">
            <v>691</v>
          </cell>
          <cell r="D8010">
            <v>1</v>
          </cell>
          <cell r="E8010" t="str">
            <v>KS</v>
          </cell>
          <cell r="F8010">
            <v>691</v>
          </cell>
        </row>
        <row r="8011">
          <cell r="A8011">
            <v>6421044</v>
          </cell>
          <cell r="B8011" t="str">
            <v>Nástěnný a závěsný výložník...AW 15/61</v>
          </cell>
          <cell r="C8011">
            <v>735</v>
          </cell>
          <cell r="D8011">
            <v>1</v>
          </cell>
          <cell r="E8011" t="str">
            <v>KS</v>
          </cell>
          <cell r="F8011">
            <v>735</v>
          </cell>
        </row>
        <row r="8012">
          <cell r="A8012">
            <v>6421182</v>
          </cell>
          <cell r="B8012" t="str">
            <v>Nástěnný a závěsný výložník...AW 15/21</v>
          </cell>
          <cell r="C8012">
            <v>407</v>
          </cell>
          <cell r="D8012">
            <v>1</v>
          </cell>
          <cell r="E8012" t="str">
            <v>KS</v>
          </cell>
          <cell r="F8012">
            <v>407</v>
          </cell>
        </row>
        <row r="8013">
          <cell r="A8013">
            <v>6421188</v>
          </cell>
          <cell r="B8013" t="str">
            <v>Nástěnný a závěsný výložník...AW 15/51</v>
          </cell>
          <cell r="C8013">
            <v>800</v>
          </cell>
          <cell r="D8013">
            <v>1</v>
          </cell>
          <cell r="E8013" t="str">
            <v>KS</v>
          </cell>
          <cell r="F8013">
            <v>800</v>
          </cell>
        </row>
        <row r="8014">
          <cell r="A8014">
            <v>6421280</v>
          </cell>
          <cell r="B8014" t="str">
            <v>Nástěnný a závěsný výložník...AW15/11 G</v>
          </cell>
          <cell r="C8014">
            <v>102</v>
          </cell>
          <cell r="D8014">
            <v>1</v>
          </cell>
          <cell r="E8014" t="str">
            <v>KS</v>
          </cell>
          <cell r="F8014">
            <v>102</v>
          </cell>
        </row>
        <row r="8015">
          <cell r="A8015">
            <v>6421286</v>
          </cell>
          <cell r="B8015" t="str">
            <v>Nástěnný a závěsný výložník...AW15/31 G</v>
          </cell>
          <cell r="C8015">
            <v>142</v>
          </cell>
          <cell r="D8015">
            <v>1</v>
          </cell>
          <cell r="E8015" t="str">
            <v>KS</v>
          </cell>
          <cell r="F8015">
            <v>142</v>
          </cell>
        </row>
        <row r="8016">
          <cell r="A8016">
            <v>6421326</v>
          </cell>
          <cell r="B8016" t="str">
            <v>Výložník...AS 15/11</v>
          </cell>
          <cell r="C8016">
            <v>153</v>
          </cell>
          <cell r="D8016">
            <v>1</v>
          </cell>
          <cell r="E8016" t="str">
            <v>KS</v>
          </cell>
          <cell r="F8016">
            <v>153</v>
          </cell>
        </row>
        <row r="8017">
          <cell r="A8017">
            <v>6421334</v>
          </cell>
          <cell r="B8017" t="str">
            <v>Výložník...AS 15/16</v>
          </cell>
          <cell r="C8017">
            <v>168</v>
          </cell>
          <cell r="D8017">
            <v>1</v>
          </cell>
          <cell r="E8017" t="str">
            <v>KS</v>
          </cell>
          <cell r="F8017">
            <v>168</v>
          </cell>
        </row>
        <row r="8018">
          <cell r="A8018">
            <v>6421350</v>
          </cell>
          <cell r="B8018" t="str">
            <v>Výložník...AS 15/21</v>
          </cell>
          <cell r="C8018">
            <v>176</v>
          </cell>
          <cell r="D8018">
            <v>1</v>
          </cell>
          <cell r="E8018" t="str">
            <v>KS</v>
          </cell>
          <cell r="F8018">
            <v>176</v>
          </cell>
        </row>
        <row r="8019">
          <cell r="A8019">
            <v>6421385</v>
          </cell>
          <cell r="B8019" t="str">
            <v>Výložník...AS 15/31</v>
          </cell>
          <cell r="C8019">
            <v>186</v>
          </cell>
          <cell r="D8019">
            <v>1</v>
          </cell>
          <cell r="E8019" t="str">
            <v>KS</v>
          </cell>
          <cell r="F8019">
            <v>186</v>
          </cell>
        </row>
        <row r="8020">
          <cell r="A8020">
            <v>6421423</v>
          </cell>
          <cell r="B8020" t="str">
            <v>Výložník...AS 15/41</v>
          </cell>
          <cell r="C8020">
            <v>275</v>
          </cell>
          <cell r="D8020">
            <v>1</v>
          </cell>
          <cell r="E8020" t="str">
            <v>KS</v>
          </cell>
          <cell r="F8020">
            <v>275</v>
          </cell>
        </row>
        <row r="8021">
          <cell r="A8021">
            <v>6421466</v>
          </cell>
          <cell r="B8021" t="str">
            <v>Výložník...AS 15/51</v>
          </cell>
          <cell r="C8021">
            <v>390</v>
          </cell>
          <cell r="D8021">
            <v>1</v>
          </cell>
          <cell r="E8021" t="str">
            <v>KS</v>
          </cell>
          <cell r="F8021">
            <v>390</v>
          </cell>
        </row>
        <row r="8022">
          <cell r="A8022">
            <v>6421490</v>
          </cell>
          <cell r="B8022" t="str">
            <v>Výložník...AS 15/61</v>
          </cell>
          <cell r="C8022">
            <v>381</v>
          </cell>
          <cell r="D8022">
            <v>1</v>
          </cell>
          <cell r="E8022" t="str">
            <v>KS</v>
          </cell>
          <cell r="F8022">
            <v>381</v>
          </cell>
        </row>
        <row r="8023">
          <cell r="A8023">
            <v>6424548</v>
          </cell>
          <cell r="B8023" t="str">
            <v>Rychloupínací šroub...FCM</v>
          </cell>
          <cell r="C8023">
            <v>10.119999999999999</v>
          </cell>
          <cell r="D8023">
            <v>100</v>
          </cell>
          <cell r="E8023" t="str">
            <v>KS</v>
          </cell>
          <cell r="F8023">
            <v>1012</v>
          </cell>
        </row>
        <row r="8024">
          <cell r="A8024">
            <v>6424550</v>
          </cell>
          <cell r="B8024" t="str">
            <v>Nástěnný a závěsný výložník...MWAM 12/1</v>
          </cell>
          <cell r="C8024">
            <v>82</v>
          </cell>
          <cell r="D8024">
            <v>1</v>
          </cell>
          <cell r="E8024" t="str">
            <v>KS</v>
          </cell>
          <cell r="F8024">
            <v>82</v>
          </cell>
        </row>
        <row r="8025">
          <cell r="A8025">
            <v>6424552</v>
          </cell>
          <cell r="B8025" t="str">
            <v>Nástěnný a závěsný výložník...MWAM 12/2</v>
          </cell>
          <cell r="C8025">
            <v>126</v>
          </cell>
          <cell r="D8025">
            <v>1</v>
          </cell>
          <cell r="E8025" t="str">
            <v>KS</v>
          </cell>
          <cell r="F8025">
            <v>126</v>
          </cell>
        </row>
        <row r="8026">
          <cell r="A8026">
            <v>6424554</v>
          </cell>
          <cell r="B8026" t="str">
            <v>Nástěnný a závěsný výložník...MWAM 12/3</v>
          </cell>
          <cell r="C8026">
            <v>143</v>
          </cell>
          <cell r="D8026">
            <v>1</v>
          </cell>
          <cell r="E8026" t="str">
            <v>KS</v>
          </cell>
          <cell r="F8026">
            <v>143</v>
          </cell>
        </row>
        <row r="8027">
          <cell r="A8027">
            <v>6424556</v>
          </cell>
          <cell r="B8027" t="str">
            <v>Nástěnný a závěsný výložník...MWAM 12/4</v>
          </cell>
          <cell r="C8027">
            <v>192</v>
          </cell>
          <cell r="D8027">
            <v>1</v>
          </cell>
          <cell r="E8027" t="str">
            <v>KS</v>
          </cell>
          <cell r="F8027">
            <v>192</v>
          </cell>
        </row>
        <row r="8028">
          <cell r="A8028">
            <v>6424600</v>
          </cell>
          <cell r="B8028" t="str">
            <v>Nástěnný a závěsný výložník...MWAG12/11</v>
          </cell>
          <cell r="C8028">
            <v>55</v>
          </cell>
          <cell r="D8028">
            <v>1</v>
          </cell>
          <cell r="E8028" t="str">
            <v>KS</v>
          </cell>
          <cell r="F8028">
            <v>55</v>
          </cell>
        </row>
        <row r="8029">
          <cell r="A8029">
            <v>6424608</v>
          </cell>
          <cell r="B8029" t="str">
            <v>Nástěnný a závěsný výložník...MWAG12/21</v>
          </cell>
          <cell r="C8029">
            <v>73</v>
          </cell>
          <cell r="D8029">
            <v>1</v>
          </cell>
          <cell r="E8029" t="str">
            <v>KS</v>
          </cell>
          <cell r="F8029">
            <v>73</v>
          </cell>
        </row>
        <row r="8030">
          <cell r="A8030">
            <v>6424616</v>
          </cell>
          <cell r="B8030" t="str">
            <v>Nástěnný a závěsný výložník...MWAG12/31</v>
          </cell>
          <cell r="C8030">
            <v>99</v>
          </cell>
          <cell r="D8030">
            <v>1</v>
          </cell>
          <cell r="E8030" t="str">
            <v>KS</v>
          </cell>
          <cell r="F8030">
            <v>99</v>
          </cell>
        </row>
        <row r="8031">
          <cell r="A8031">
            <v>6424624</v>
          </cell>
          <cell r="B8031" t="str">
            <v>Nástěnný a závěsný výložník...MWAG12/41</v>
          </cell>
          <cell r="C8031">
            <v>233</v>
          </cell>
          <cell r="D8031">
            <v>1</v>
          </cell>
          <cell r="E8031" t="str">
            <v>KS</v>
          </cell>
          <cell r="F8031">
            <v>233</v>
          </cell>
        </row>
        <row r="8032">
          <cell r="A8032">
            <v>6424716</v>
          </cell>
          <cell r="B8032" t="str">
            <v>Nástěnný a závěsný výložník...MWA 12/11</v>
          </cell>
          <cell r="C8032">
            <v>43</v>
          </cell>
          <cell r="D8032">
            <v>1</v>
          </cell>
          <cell r="E8032" t="str">
            <v>KS</v>
          </cell>
          <cell r="F8032">
            <v>43</v>
          </cell>
        </row>
        <row r="8033">
          <cell r="A8033">
            <v>6424732</v>
          </cell>
          <cell r="B8033" t="str">
            <v>Nástěnný a závěsný výložník...MWA 12/21</v>
          </cell>
          <cell r="C8033">
            <v>61</v>
          </cell>
          <cell r="D8033">
            <v>1</v>
          </cell>
          <cell r="E8033" t="str">
            <v>KS</v>
          </cell>
          <cell r="F8033">
            <v>61</v>
          </cell>
        </row>
        <row r="8034">
          <cell r="A8034">
            <v>6424740</v>
          </cell>
          <cell r="B8034" t="str">
            <v>Nástěnný a závěsný výložník...MWA 12/31</v>
          </cell>
          <cell r="C8034">
            <v>92</v>
          </cell>
          <cell r="D8034">
            <v>1</v>
          </cell>
          <cell r="E8034" t="str">
            <v>KS</v>
          </cell>
          <cell r="F8034">
            <v>92</v>
          </cell>
        </row>
        <row r="8035">
          <cell r="A8035">
            <v>6424759</v>
          </cell>
          <cell r="B8035" t="str">
            <v>Nástěnný a závěsný výložník...MWA 12/41</v>
          </cell>
          <cell r="C8035">
            <v>191</v>
          </cell>
          <cell r="D8035">
            <v>1</v>
          </cell>
          <cell r="E8035" t="str">
            <v>KS</v>
          </cell>
          <cell r="F8035">
            <v>191</v>
          </cell>
        </row>
        <row r="8036">
          <cell r="A8036">
            <v>6425011</v>
          </cell>
          <cell r="B8036" t="str">
            <v>Výložník...MKA10/105</v>
          </cell>
          <cell r="C8036">
            <v>58</v>
          </cell>
          <cell r="D8036">
            <v>1</v>
          </cell>
          <cell r="E8036" t="str">
            <v>KS</v>
          </cell>
          <cell r="F8036">
            <v>58</v>
          </cell>
        </row>
        <row r="8037">
          <cell r="A8037">
            <v>6425046</v>
          </cell>
          <cell r="B8037" t="str">
            <v>Výložník...MKA10/205</v>
          </cell>
          <cell r="C8037">
            <v>61</v>
          </cell>
          <cell r="D8037">
            <v>1</v>
          </cell>
          <cell r="E8037" t="str">
            <v>KS</v>
          </cell>
          <cell r="F8037">
            <v>61</v>
          </cell>
        </row>
        <row r="8038">
          <cell r="A8038">
            <v>6425062</v>
          </cell>
          <cell r="B8038" t="str">
            <v>Výložník...MKA10/305</v>
          </cell>
          <cell r="C8038">
            <v>75</v>
          </cell>
          <cell r="D8038">
            <v>1</v>
          </cell>
          <cell r="E8038" t="str">
            <v>KS</v>
          </cell>
          <cell r="F8038">
            <v>75</v>
          </cell>
        </row>
        <row r="8039">
          <cell r="A8039">
            <v>6425089</v>
          </cell>
          <cell r="B8039" t="str">
            <v>Výložník...MKA10/405</v>
          </cell>
          <cell r="C8039">
            <v>96</v>
          </cell>
          <cell r="D8039">
            <v>1</v>
          </cell>
          <cell r="E8039" t="str">
            <v>KS</v>
          </cell>
          <cell r="F8039">
            <v>96</v>
          </cell>
        </row>
        <row r="8040">
          <cell r="A8040">
            <v>6425100</v>
          </cell>
          <cell r="B8040" t="str">
            <v>Výložník...MKA10/505</v>
          </cell>
          <cell r="C8040">
            <v>290</v>
          </cell>
          <cell r="D8040">
            <v>1</v>
          </cell>
          <cell r="E8040" t="str">
            <v>KS</v>
          </cell>
          <cell r="F8040">
            <v>290</v>
          </cell>
        </row>
        <row r="8041">
          <cell r="A8041">
            <v>6425135</v>
          </cell>
          <cell r="B8041" t="str">
            <v>Výložník...MKA10/605</v>
          </cell>
          <cell r="C8041">
            <v>289</v>
          </cell>
          <cell r="D8041">
            <v>1</v>
          </cell>
          <cell r="E8041" t="str">
            <v>KS</v>
          </cell>
          <cell r="F8041">
            <v>289</v>
          </cell>
        </row>
        <row r="8042">
          <cell r="A8042">
            <v>6437109</v>
          </cell>
          <cell r="B8042" t="str">
            <v>Nástěnné upevnění...K 12 1818</v>
          </cell>
          <cell r="C8042">
            <v>35</v>
          </cell>
          <cell r="D8042">
            <v>1</v>
          </cell>
          <cell r="E8042" t="str">
            <v>KS</v>
          </cell>
          <cell r="F8042">
            <v>35</v>
          </cell>
        </row>
        <row r="8043">
          <cell r="A8043">
            <v>6437184</v>
          </cell>
          <cell r="B8043" t="str">
            <v>Upínací hák...AS 15 HAK</v>
          </cell>
          <cell r="C8043">
            <v>46</v>
          </cell>
          <cell r="D8043">
            <v>1</v>
          </cell>
          <cell r="E8043" t="str">
            <v>KS</v>
          </cell>
          <cell r="F8043">
            <v>46</v>
          </cell>
        </row>
        <row r="8044">
          <cell r="A8044">
            <v>6442803</v>
          </cell>
          <cell r="B8044" t="str">
            <v>Nástěnný a závěsný výložník...AW30/11VA</v>
          </cell>
          <cell r="C8044">
            <v>359</v>
          </cell>
          <cell r="D8044">
            <v>1</v>
          </cell>
          <cell r="E8044" t="str">
            <v>KS</v>
          </cell>
          <cell r="F8044">
            <v>359</v>
          </cell>
        </row>
        <row r="8045">
          <cell r="A8045">
            <v>6442838</v>
          </cell>
          <cell r="B8045" t="str">
            <v>Nástěnný a závěsný výložník...AW30/21VA</v>
          </cell>
          <cell r="C8045">
            <v>457</v>
          </cell>
          <cell r="D8045">
            <v>1</v>
          </cell>
          <cell r="E8045" t="str">
            <v>KS</v>
          </cell>
          <cell r="F8045">
            <v>457</v>
          </cell>
        </row>
        <row r="8046">
          <cell r="A8046">
            <v>6442854</v>
          </cell>
          <cell r="B8046" t="str">
            <v>Nástěnný a závěsný výložník...AW30/31VA</v>
          </cell>
          <cell r="C8046">
            <v>688</v>
          </cell>
          <cell r="D8046">
            <v>1</v>
          </cell>
          <cell r="E8046" t="str">
            <v>KS</v>
          </cell>
          <cell r="F8046">
            <v>688</v>
          </cell>
        </row>
        <row r="8047">
          <cell r="A8047">
            <v>6442870</v>
          </cell>
          <cell r="B8047" t="str">
            <v>Nástěnný a závěsný výložník...AW30/41VA</v>
          </cell>
          <cell r="C8047">
            <v>746</v>
          </cell>
          <cell r="D8047">
            <v>1</v>
          </cell>
          <cell r="E8047" t="str">
            <v>KS</v>
          </cell>
          <cell r="F8047">
            <v>746</v>
          </cell>
        </row>
        <row r="8048">
          <cell r="A8048">
            <v>6442897</v>
          </cell>
          <cell r="B8048" t="str">
            <v>Nástěnný a závěsný výložník...AW30/51VA</v>
          </cell>
          <cell r="C8048">
            <v>1036</v>
          </cell>
          <cell r="D8048">
            <v>1</v>
          </cell>
          <cell r="E8048" t="str">
            <v>KS</v>
          </cell>
          <cell r="F8048">
            <v>1036</v>
          </cell>
        </row>
        <row r="8049">
          <cell r="A8049">
            <v>6442919</v>
          </cell>
          <cell r="B8049" t="str">
            <v>Nástěnný a závěsný výložník...AW30/61VA</v>
          </cell>
          <cell r="C8049">
            <v>1337</v>
          </cell>
          <cell r="D8049">
            <v>1</v>
          </cell>
          <cell r="E8049" t="str">
            <v>KS</v>
          </cell>
          <cell r="F8049">
            <v>1337</v>
          </cell>
        </row>
        <row r="8050">
          <cell r="A8050">
            <v>6443063</v>
          </cell>
          <cell r="B8050" t="str">
            <v>Nástěnný a závěsný výložník...AW55/21VA</v>
          </cell>
          <cell r="C8050">
            <v>815</v>
          </cell>
          <cell r="D8050">
            <v>1</v>
          </cell>
          <cell r="E8050" t="str">
            <v>KS</v>
          </cell>
          <cell r="F8050">
            <v>815</v>
          </cell>
        </row>
        <row r="8051">
          <cell r="A8051">
            <v>6443067</v>
          </cell>
          <cell r="B8051" t="str">
            <v>Nástěnný a závěsný výložník...AW55/31VA</v>
          </cell>
          <cell r="C8051">
            <v>988</v>
          </cell>
          <cell r="D8051">
            <v>1</v>
          </cell>
          <cell r="E8051" t="str">
            <v>KS</v>
          </cell>
          <cell r="F8051">
            <v>988</v>
          </cell>
        </row>
        <row r="8052">
          <cell r="A8052">
            <v>6443071</v>
          </cell>
          <cell r="B8052" t="str">
            <v>Nástěnný a závěsný výložník...AW55/41VA</v>
          </cell>
          <cell r="C8052">
            <v>1514</v>
          </cell>
          <cell r="D8052">
            <v>1</v>
          </cell>
          <cell r="E8052" t="str">
            <v>KS</v>
          </cell>
          <cell r="F8052">
            <v>1514</v>
          </cell>
        </row>
        <row r="8053">
          <cell r="A8053">
            <v>6443083</v>
          </cell>
          <cell r="B8053" t="str">
            <v>Nástěnný a závěsný výložník...AW55/71VA</v>
          </cell>
          <cell r="C8053">
            <v>2950</v>
          </cell>
          <cell r="D8053">
            <v>1</v>
          </cell>
          <cell r="E8053" t="str">
            <v>KS</v>
          </cell>
          <cell r="F8053">
            <v>2950</v>
          </cell>
        </row>
        <row r="8054">
          <cell r="A8054">
            <v>6443311</v>
          </cell>
          <cell r="B8054" t="str">
            <v>Nástěnný a závěsný výložník...AW30/21VA</v>
          </cell>
          <cell r="C8054">
            <v>637</v>
          </cell>
          <cell r="D8054">
            <v>1</v>
          </cell>
          <cell r="E8054" t="str">
            <v>KS</v>
          </cell>
          <cell r="F8054">
            <v>637</v>
          </cell>
        </row>
        <row r="8055">
          <cell r="A8055">
            <v>6443346</v>
          </cell>
          <cell r="B8055" t="str">
            <v>Nástěnný a závěsný výložník...AW30/41VA</v>
          </cell>
          <cell r="C8055">
            <v>1356</v>
          </cell>
          <cell r="D8055">
            <v>1</v>
          </cell>
          <cell r="E8055" t="str">
            <v>KS</v>
          </cell>
          <cell r="F8055">
            <v>1356</v>
          </cell>
        </row>
        <row r="8056">
          <cell r="A8056">
            <v>6443615</v>
          </cell>
          <cell r="B8056" t="str">
            <v>Nástěnný a závěsný výložník...AW30/11VA</v>
          </cell>
          <cell r="C8056">
            <v>486</v>
          </cell>
          <cell r="D8056">
            <v>1</v>
          </cell>
          <cell r="E8056" t="str">
            <v>KS</v>
          </cell>
          <cell r="F8056">
            <v>486</v>
          </cell>
        </row>
        <row r="8057">
          <cell r="A8057">
            <v>6443621</v>
          </cell>
          <cell r="B8057" t="str">
            <v>Nástěnný a závěsný výložník...AW30/31VA</v>
          </cell>
          <cell r="C8057">
            <v>804</v>
          </cell>
          <cell r="D8057">
            <v>1</v>
          </cell>
          <cell r="E8057" t="str">
            <v>KS</v>
          </cell>
          <cell r="F8057">
            <v>804</v>
          </cell>
        </row>
        <row r="8058">
          <cell r="A8058">
            <v>6443625</v>
          </cell>
          <cell r="B8058" t="str">
            <v>Nástěnný a závěsný výložník...AW30/51VA</v>
          </cell>
          <cell r="C8058">
            <v>1580</v>
          </cell>
          <cell r="D8058">
            <v>1</v>
          </cell>
          <cell r="E8058" t="str">
            <v>KS</v>
          </cell>
          <cell r="F8058">
            <v>1580</v>
          </cell>
        </row>
        <row r="8059">
          <cell r="A8059">
            <v>6443627</v>
          </cell>
          <cell r="B8059" t="str">
            <v>Nástěnný a závěsný výložník...AW30/61VA</v>
          </cell>
          <cell r="C8059">
            <v>1986</v>
          </cell>
          <cell r="D8059">
            <v>1</v>
          </cell>
          <cell r="E8059" t="str">
            <v>KS</v>
          </cell>
          <cell r="F8059">
            <v>1986</v>
          </cell>
        </row>
        <row r="8060">
          <cell r="A8060">
            <v>6490018</v>
          </cell>
          <cell r="B8060" t="str">
            <v>Upínací pás...574/17X1</v>
          </cell>
          <cell r="C8060">
            <v>22.14</v>
          </cell>
          <cell r="D8060">
            <v>100</v>
          </cell>
          <cell r="E8060" t="str">
            <v>M</v>
          </cell>
          <cell r="F8060">
            <v>2214</v>
          </cell>
        </row>
        <row r="8061">
          <cell r="A8061">
            <v>6490034</v>
          </cell>
          <cell r="B8061" t="str">
            <v>Upínací pás...574/03/VA</v>
          </cell>
          <cell r="C8061">
            <v>69.239999999999995</v>
          </cell>
          <cell r="D8061">
            <v>100</v>
          </cell>
          <cell r="E8061" t="str">
            <v>M</v>
          </cell>
          <cell r="F8061">
            <v>6924</v>
          </cell>
        </row>
        <row r="8062">
          <cell r="A8062">
            <v>6490050</v>
          </cell>
          <cell r="B8062" t="str">
            <v>Upínací pás...574/05/VA</v>
          </cell>
          <cell r="C8062">
            <v>63.98</v>
          </cell>
          <cell r="D8062">
            <v>100</v>
          </cell>
          <cell r="E8062" t="str">
            <v>M</v>
          </cell>
          <cell r="F8062">
            <v>6398</v>
          </cell>
        </row>
        <row r="8063">
          <cell r="A8063">
            <v>6490107</v>
          </cell>
          <cell r="B8063" t="str">
            <v>Upínací pás s uzávěrem...574/03/30</v>
          </cell>
          <cell r="C8063">
            <v>63.26</v>
          </cell>
          <cell r="D8063">
            <v>100</v>
          </cell>
          <cell r="E8063" t="str">
            <v>KS</v>
          </cell>
          <cell r="F8063">
            <v>6326</v>
          </cell>
        </row>
        <row r="8064">
          <cell r="A8064">
            <v>6490123</v>
          </cell>
          <cell r="B8064" t="str">
            <v>Upínací pás s uzávěrem...574/03/45</v>
          </cell>
          <cell r="C8064">
            <v>78</v>
          </cell>
          <cell r="D8064">
            <v>100</v>
          </cell>
          <cell r="E8064" t="str">
            <v>KS</v>
          </cell>
          <cell r="F8064">
            <v>7800</v>
          </cell>
        </row>
        <row r="8065">
          <cell r="A8065">
            <v>6490158</v>
          </cell>
          <cell r="B8065" t="str">
            <v>Upínací pás s uzávěrem...574/05/55</v>
          </cell>
          <cell r="C8065">
            <v>82.22</v>
          </cell>
          <cell r="D8065">
            <v>100</v>
          </cell>
          <cell r="E8065" t="str">
            <v>KS</v>
          </cell>
          <cell r="F8065">
            <v>8222</v>
          </cell>
        </row>
        <row r="8066">
          <cell r="A8066">
            <v>6490174</v>
          </cell>
          <cell r="B8066" t="str">
            <v>Upínací pás s uzávěrem...574/05/65</v>
          </cell>
          <cell r="C8066">
            <v>80.08</v>
          </cell>
          <cell r="D8066">
            <v>100</v>
          </cell>
          <cell r="E8066" t="str">
            <v>KS</v>
          </cell>
          <cell r="F8066">
            <v>8008</v>
          </cell>
        </row>
        <row r="8067">
          <cell r="A8067">
            <v>6490905</v>
          </cell>
          <cell r="B8067" t="str">
            <v>Uzávěr upínacího pásu...192</v>
          </cell>
          <cell r="C8067">
            <v>4.01</v>
          </cell>
          <cell r="D8067">
            <v>100</v>
          </cell>
          <cell r="E8067" t="str">
            <v>KS</v>
          </cell>
          <cell r="F8067">
            <v>401</v>
          </cell>
        </row>
        <row r="8068">
          <cell r="A8068">
            <v>6490964</v>
          </cell>
          <cell r="B8068" t="str">
            <v>Uzávěr upínacího pásu...197/VA</v>
          </cell>
          <cell r="C8068">
            <v>5.19</v>
          </cell>
          <cell r="D8068">
            <v>100</v>
          </cell>
          <cell r="E8068" t="str">
            <v>KS</v>
          </cell>
          <cell r="F8068">
            <v>519</v>
          </cell>
        </row>
        <row r="8069">
          <cell r="A8069">
            <v>6498019</v>
          </cell>
          <cell r="B8069" t="str">
            <v>Napínací kleště...575</v>
          </cell>
          <cell r="C8069">
            <v>5427</v>
          </cell>
          <cell r="D8069">
            <v>1</v>
          </cell>
          <cell r="E8069" t="str">
            <v>KS</v>
          </cell>
          <cell r="F8069">
            <v>5427</v>
          </cell>
        </row>
        <row r="8070">
          <cell r="A8070">
            <v>6498027</v>
          </cell>
          <cell r="B8070" t="str">
            <v>Napínací kleště...576</v>
          </cell>
          <cell r="C8070">
            <v>21730</v>
          </cell>
          <cell r="D8070">
            <v>1</v>
          </cell>
          <cell r="E8070" t="str">
            <v>KS</v>
          </cell>
          <cell r="F8070">
            <v>21730</v>
          </cell>
        </row>
        <row r="8071">
          <cell r="A8071">
            <v>7000383</v>
          </cell>
          <cell r="B8071" t="str">
            <v>Oblouk 45°...RB 45 640</v>
          </cell>
          <cell r="C8071">
            <v>896</v>
          </cell>
          <cell r="D8071">
            <v>1</v>
          </cell>
          <cell r="E8071" t="str">
            <v>KS</v>
          </cell>
          <cell r="F8071">
            <v>896</v>
          </cell>
        </row>
        <row r="8072">
          <cell r="A8072">
            <v>7000405</v>
          </cell>
          <cell r="B8072" t="str">
            <v>Oblouk 45°...RB 45 650</v>
          </cell>
          <cell r="C8072">
            <v>1262</v>
          </cell>
          <cell r="D8072">
            <v>1</v>
          </cell>
          <cell r="E8072" t="str">
            <v>KS</v>
          </cell>
          <cell r="F8072">
            <v>1262</v>
          </cell>
        </row>
        <row r="8073">
          <cell r="A8073">
            <v>7000421</v>
          </cell>
          <cell r="B8073" t="str">
            <v>Oblouk 45°...RB 45 660</v>
          </cell>
          <cell r="C8073">
            <v>1436</v>
          </cell>
          <cell r="D8073">
            <v>1</v>
          </cell>
          <cell r="E8073" t="str">
            <v>KS</v>
          </cell>
          <cell r="F8073">
            <v>1436</v>
          </cell>
        </row>
        <row r="8074">
          <cell r="A8074">
            <v>7000472</v>
          </cell>
          <cell r="B8074" t="str">
            <v>Oblouk 45°...RB 45 810</v>
          </cell>
          <cell r="C8074">
            <v>525</v>
          </cell>
          <cell r="D8074">
            <v>1</v>
          </cell>
          <cell r="E8074" t="str">
            <v>KS</v>
          </cell>
          <cell r="F8074">
            <v>525</v>
          </cell>
        </row>
        <row r="8075">
          <cell r="A8075">
            <v>7000499</v>
          </cell>
          <cell r="B8075" t="str">
            <v>Oblouk 45°...RB 45 820</v>
          </cell>
          <cell r="C8075">
            <v>497</v>
          </cell>
          <cell r="D8075">
            <v>1</v>
          </cell>
          <cell r="E8075" t="str">
            <v>KS</v>
          </cell>
          <cell r="F8075">
            <v>497</v>
          </cell>
        </row>
        <row r="8076">
          <cell r="A8076">
            <v>7000510</v>
          </cell>
          <cell r="B8076" t="str">
            <v>Oblouk 45°...RB 45 830</v>
          </cell>
          <cell r="C8076">
            <v>648</v>
          </cell>
          <cell r="D8076">
            <v>1</v>
          </cell>
          <cell r="E8076" t="str">
            <v>KS</v>
          </cell>
          <cell r="F8076">
            <v>648</v>
          </cell>
        </row>
        <row r="8077">
          <cell r="A8077">
            <v>7000529</v>
          </cell>
          <cell r="B8077" t="str">
            <v>Oblouk 45°...RB 45 840</v>
          </cell>
          <cell r="C8077">
            <v>1050</v>
          </cell>
          <cell r="D8077">
            <v>1</v>
          </cell>
          <cell r="E8077" t="str">
            <v>KS</v>
          </cell>
          <cell r="F8077">
            <v>1050</v>
          </cell>
        </row>
        <row r="8078">
          <cell r="A8078">
            <v>7000545</v>
          </cell>
          <cell r="B8078" t="str">
            <v>Oblouk 45°...RB 45 850</v>
          </cell>
          <cell r="C8078">
            <v>1298</v>
          </cell>
          <cell r="D8078">
            <v>1</v>
          </cell>
          <cell r="E8078" t="str">
            <v>KS</v>
          </cell>
          <cell r="F8078">
            <v>1298</v>
          </cell>
        </row>
        <row r="8079">
          <cell r="A8079">
            <v>7000561</v>
          </cell>
          <cell r="B8079" t="str">
            <v>Oblouk 45°...RB 45 860</v>
          </cell>
          <cell r="C8079">
            <v>1738</v>
          </cell>
          <cell r="D8079">
            <v>1</v>
          </cell>
          <cell r="E8079" t="str">
            <v>KS</v>
          </cell>
          <cell r="F8079">
            <v>1738</v>
          </cell>
        </row>
        <row r="8080">
          <cell r="A8080">
            <v>7000634</v>
          </cell>
          <cell r="B8080" t="str">
            <v>Oblouk 45°...RB 45 110</v>
          </cell>
          <cell r="C8080">
            <v>510</v>
          </cell>
          <cell r="D8080">
            <v>1</v>
          </cell>
          <cell r="E8080" t="str">
            <v>KS</v>
          </cell>
          <cell r="F8080">
            <v>510</v>
          </cell>
        </row>
        <row r="8081">
          <cell r="A8081">
            <v>7000650</v>
          </cell>
          <cell r="B8081" t="str">
            <v>Oblouk 45°...RB 45 120</v>
          </cell>
          <cell r="C8081">
            <v>535</v>
          </cell>
          <cell r="D8081">
            <v>1</v>
          </cell>
          <cell r="E8081" t="str">
            <v>KS</v>
          </cell>
          <cell r="F8081">
            <v>535</v>
          </cell>
        </row>
        <row r="8082">
          <cell r="A8082">
            <v>7000677</v>
          </cell>
          <cell r="B8082" t="str">
            <v>Oblouk 45°...RB 45 130</v>
          </cell>
          <cell r="C8082">
            <v>610</v>
          </cell>
          <cell r="D8082">
            <v>1</v>
          </cell>
          <cell r="E8082" t="str">
            <v>KS</v>
          </cell>
          <cell r="F8082">
            <v>610</v>
          </cell>
        </row>
        <row r="8083">
          <cell r="A8083">
            <v>7000685</v>
          </cell>
          <cell r="B8083" t="str">
            <v>Oblouk 45°...RB 45 140</v>
          </cell>
          <cell r="C8083">
            <v>1076</v>
          </cell>
          <cell r="D8083">
            <v>1</v>
          </cell>
          <cell r="E8083" t="str">
            <v>KS</v>
          </cell>
          <cell r="F8083">
            <v>1076</v>
          </cell>
        </row>
        <row r="8084">
          <cell r="A8084">
            <v>7000707</v>
          </cell>
          <cell r="B8084" t="str">
            <v>Oblouk 45°...RB 45 150</v>
          </cell>
          <cell r="C8084">
            <v>1311</v>
          </cell>
          <cell r="D8084">
            <v>1</v>
          </cell>
          <cell r="E8084" t="str">
            <v>KS</v>
          </cell>
          <cell r="F8084">
            <v>1311</v>
          </cell>
        </row>
        <row r="8085">
          <cell r="A8085">
            <v>7000715</v>
          </cell>
          <cell r="B8085" t="str">
            <v>Oblouk 45°...RB 45 155</v>
          </cell>
          <cell r="C8085">
            <v>1753</v>
          </cell>
          <cell r="D8085">
            <v>1</v>
          </cell>
          <cell r="E8085" t="str">
            <v>KS</v>
          </cell>
          <cell r="F8085">
            <v>1753</v>
          </cell>
        </row>
        <row r="8086">
          <cell r="A8086">
            <v>7001290</v>
          </cell>
          <cell r="B8086" t="str">
            <v>Oblouk 90°...RB 90 640</v>
          </cell>
          <cell r="C8086">
            <v>1392</v>
          </cell>
          <cell r="D8086">
            <v>1</v>
          </cell>
          <cell r="E8086" t="str">
            <v>KS</v>
          </cell>
          <cell r="F8086">
            <v>1392</v>
          </cell>
        </row>
        <row r="8087">
          <cell r="A8087">
            <v>7001304</v>
          </cell>
          <cell r="B8087" t="str">
            <v>Oblouk 90°...RB 90 650</v>
          </cell>
          <cell r="C8087">
            <v>1630</v>
          </cell>
          <cell r="D8087">
            <v>1</v>
          </cell>
          <cell r="E8087" t="str">
            <v>KS</v>
          </cell>
          <cell r="F8087">
            <v>1630</v>
          </cell>
        </row>
        <row r="8088">
          <cell r="A8088">
            <v>7001312</v>
          </cell>
          <cell r="B8088" t="str">
            <v>Oblouk 90°...RB 90 660</v>
          </cell>
          <cell r="C8088">
            <v>2027</v>
          </cell>
          <cell r="D8088">
            <v>1</v>
          </cell>
          <cell r="E8088" t="str">
            <v>KS</v>
          </cell>
          <cell r="F8088">
            <v>2027</v>
          </cell>
        </row>
        <row r="8089">
          <cell r="A8089">
            <v>7001762</v>
          </cell>
          <cell r="B8089" t="str">
            <v>Oblouk 90°...RB 90 810</v>
          </cell>
          <cell r="C8089">
            <v>502</v>
          </cell>
          <cell r="D8089">
            <v>1</v>
          </cell>
          <cell r="E8089" t="str">
            <v>KS</v>
          </cell>
          <cell r="F8089">
            <v>502</v>
          </cell>
        </row>
        <row r="8090">
          <cell r="A8090">
            <v>7001789</v>
          </cell>
          <cell r="B8090" t="str">
            <v>Oblouk 90°...RB 90 820</v>
          </cell>
          <cell r="C8090">
            <v>667</v>
          </cell>
          <cell r="D8090">
            <v>1</v>
          </cell>
          <cell r="E8090" t="str">
            <v>KS</v>
          </cell>
          <cell r="F8090">
            <v>667</v>
          </cell>
        </row>
        <row r="8091">
          <cell r="A8091">
            <v>7001800</v>
          </cell>
          <cell r="B8091" t="str">
            <v>Oblouk 90°...RB 90 830</v>
          </cell>
          <cell r="C8091">
            <v>810</v>
          </cell>
          <cell r="D8091">
            <v>1</v>
          </cell>
          <cell r="E8091" t="str">
            <v>KS</v>
          </cell>
          <cell r="F8091">
            <v>810</v>
          </cell>
        </row>
        <row r="8092">
          <cell r="A8092">
            <v>7001819</v>
          </cell>
          <cell r="B8092" t="str">
            <v>Oblouk 90°...RB 90 840</v>
          </cell>
          <cell r="C8092">
            <v>1438</v>
          </cell>
          <cell r="D8092">
            <v>1</v>
          </cell>
          <cell r="E8092" t="str">
            <v>KS</v>
          </cell>
          <cell r="F8092">
            <v>1438</v>
          </cell>
        </row>
        <row r="8093">
          <cell r="A8093">
            <v>7001835</v>
          </cell>
          <cell r="B8093" t="str">
            <v>Oblouk 90°...RB 90 850</v>
          </cell>
          <cell r="C8093">
            <v>2336</v>
          </cell>
          <cell r="D8093">
            <v>1</v>
          </cell>
          <cell r="E8093" t="str">
            <v>KS</v>
          </cell>
          <cell r="F8093">
            <v>2336</v>
          </cell>
        </row>
        <row r="8094">
          <cell r="A8094">
            <v>7001851</v>
          </cell>
          <cell r="B8094" t="str">
            <v>Oblouk 90°...RB 90 860</v>
          </cell>
          <cell r="C8094">
            <v>2080</v>
          </cell>
          <cell r="D8094">
            <v>1</v>
          </cell>
          <cell r="E8094" t="str">
            <v>KS</v>
          </cell>
          <cell r="F8094">
            <v>2080</v>
          </cell>
        </row>
        <row r="8095">
          <cell r="A8095">
            <v>7001894</v>
          </cell>
          <cell r="B8095" t="str">
            <v>Oblouk 90°...RB 90 110</v>
          </cell>
          <cell r="C8095">
            <v>523</v>
          </cell>
          <cell r="D8095">
            <v>1</v>
          </cell>
          <cell r="E8095" t="str">
            <v>KS</v>
          </cell>
          <cell r="F8095">
            <v>523</v>
          </cell>
        </row>
        <row r="8096">
          <cell r="A8096">
            <v>7001916</v>
          </cell>
          <cell r="B8096" t="str">
            <v>Oblouk 90°...RB 90 120</v>
          </cell>
          <cell r="C8096">
            <v>639</v>
          </cell>
          <cell r="D8096">
            <v>1</v>
          </cell>
          <cell r="E8096" t="str">
            <v>KS</v>
          </cell>
          <cell r="F8096">
            <v>639</v>
          </cell>
        </row>
        <row r="8097">
          <cell r="A8097">
            <v>7001932</v>
          </cell>
          <cell r="B8097" t="str">
            <v>Oblouk 90°...RB 90 130</v>
          </cell>
          <cell r="C8097">
            <v>834</v>
          </cell>
          <cell r="D8097">
            <v>1</v>
          </cell>
          <cell r="E8097" t="str">
            <v>KS</v>
          </cell>
          <cell r="F8097">
            <v>834</v>
          </cell>
        </row>
        <row r="8098">
          <cell r="A8098">
            <v>7001940</v>
          </cell>
          <cell r="B8098" t="str">
            <v>Oblouk 90°...RB 90 140</v>
          </cell>
          <cell r="C8098">
            <v>1633</v>
          </cell>
          <cell r="D8098">
            <v>1</v>
          </cell>
          <cell r="E8098" t="str">
            <v>KS</v>
          </cell>
          <cell r="F8098">
            <v>1633</v>
          </cell>
        </row>
        <row r="8099">
          <cell r="A8099">
            <v>7001967</v>
          </cell>
          <cell r="B8099" t="str">
            <v>Oblouk 90°...RB 90 150</v>
          </cell>
          <cell r="C8099">
            <v>2155</v>
          </cell>
          <cell r="D8099">
            <v>1</v>
          </cell>
          <cell r="E8099" t="str">
            <v>KS</v>
          </cell>
          <cell r="F8099">
            <v>2155</v>
          </cell>
        </row>
        <row r="8100">
          <cell r="A8100">
            <v>7001975</v>
          </cell>
          <cell r="B8100" t="str">
            <v>Oblouk 90°...RB 90 155</v>
          </cell>
          <cell r="C8100">
            <v>2262</v>
          </cell>
          <cell r="D8100">
            <v>1</v>
          </cell>
          <cell r="E8100" t="str">
            <v>KS</v>
          </cell>
          <cell r="F8100">
            <v>2262</v>
          </cell>
        </row>
        <row r="8101">
          <cell r="A8101">
            <v>7002394</v>
          </cell>
          <cell r="B8101" t="str">
            <v>Odbočný díl...RAA 640</v>
          </cell>
          <cell r="C8101">
            <v>1012</v>
          </cell>
          <cell r="D8101">
            <v>1</v>
          </cell>
          <cell r="E8101" t="str">
            <v>KS</v>
          </cell>
          <cell r="F8101">
            <v>1012</v>
          </cell>
        </row>
        <row r="8102">
          <cell r="A8102">
            <v>7002416</v>
          </cell>
          <cell r="B8102" t="str">
            <v>Odbočný díl...RAA 650</v>
          </cell>
          <cell r="C8102">
            <v>1116</v>
          </cell>
          <cell r="D8102">
            <v>1</v>
          </cell>
          <cell r="E8102" t="str">
            <v>KS</v>
          </cell>
          <cell r="F8102">
            <v>1116</v>
          </cell>
        </row>
        <row r="8103">
          <cell r="A8103">
            <v>7002432</v>
          </cell>
          <cell r="B8103" t="str">
            <v>Odbočný díl...RAA 660</v>
          </cell>
          <cell r="C8103">
            <v>1156</v>
          </cell>
          <cell r="D8103">
            <v>1</v>
          </cell>
          <cell r="E8103" t="str">
            <v>KS</v>
          </cell>
          <cell r="F8103">
            <v>1156</v>
          </cell>
        </row>
        <row r="8104">
          <cell r="A8104">
            <v>7002475</v>
          </cell>
          <cell r="B8104" t="str">
            <v>Odbočný díl...RAA 810</v>
          </cell>
          <cell r="C8104">
            <v>450</v>
          </cell>
          <cell r="D8104">
            <v>1</v>
          </cell>
          <cell r="E8104" t="str">
            <v>KS</v>
          </cell>
          <cell r="F8104">
            <v>450</v>
          </cell>
        </row>
        <row r="8105">
          <cell r="A8105">
            <v>7002491</v>
          </cell>
          <cell r="B8105" t="str">
            <v>Odbočný díl...RAA 820</v>
          </cell>
          <cell r="C8105">
            <v>469</v>
          </cell>
          <cell r="D8105">
            <v>1</v>
          </cell>
          <cell r="E8105" t="str">
            <v>KS</v>
          </cell>
          <cell r="F8105">
            <v>469</v>
          </cell>
        </row>
        <row r="8106">
          <cell r="A8106">
            <v>7002513</v>
          </cell>
          <cell r="B8106" t="str">
            <v>Odbočný díl...RAA 830</v>
          </cell>
          <cell r="C8106">
            <v>508</v>
          </cell>
          <cell r="D8106">
            <v>1</v>
          </cell>
          <cell r="E8106" t="str">
            <v>KS</v>
          </cell>
          <cell r="F8106">
            <v>508</v>
          </cell>
        </row>
        <row r="8107">
          <cell r="A8107">
            <v>7002521</v>
          </cell>
          <cell r="B8107" t="str">
            <v>Odbočný díl...RAA 840</v>
          </cell>
          <cell r="C8107">
            <v>1190</v>
          </cell>
          <cell r="D8107">
            <v>1</v>
          </cell>
          <cell r="E8107" t="str">
            <v>KS</v>
          </cell>
          <cell r="F8107">
            <v>1190</v>
          </cell>
        </row>
        <row r="8108">
          <cell r="A8108">
            <v>7002556</v>
          </cell>
          <cell r="B8108" t="str">
            <v>Odbočný díl...RAA 850</v>
          </cell>
          <cell r="C8108">
            <v>1367</v>
          </cell>
          <cell r="D8108">
            <v>1</v>
          </cell>
          <cell r="E8108" t="str">
            <v>KS</v>
          </cell>
          <cell r="F8108">
            <v>1367</v>
          </cell>
        </row>
        <row r="8109">
          <cell r="A8109">
            <v>7002572</v>
          </cell>
          <cell r="B8109" t="str">
            <v>Odbočný díl...RAA 860</v>
          </cell>
          <cell r="C8109">
            <v>1505</v>
          </cell>
          <cell r="D8109">
            <v>1</v>
          </cell>
          <cell r="E8109" t="str">
            <v>KS</v>
          </cell>
          <cell r="F8109">
            <v>1505</v>
          </cell>
        </row>
        <row r="8110">
          <cell r="A8110">
            <v>7002637</v>
          </cell>
          <cell r="B8110" t="str">
            <v>Odbočný díl...RAA 110</v>
          </cell>
          <cell r="C8110">
            <v>512</v>
          </cell>
          <cell r="D8110">
            <v>1</v>
          </cell>
          <cell r="E8110" t="str">
            <v>KS</v>
          </cell>
          <cell r="F8110">
            <v>512</v>
          </cell>
        </row>
        <row r="8111">
          <cell r="A8111">
            <v>7002653</v>
          </cell>
          <cell r="B8111" t="str">
            <v>Odbočný díl...RAA 120</v>
          </cell>
          <cell r="C8111">
            <v>581</v>
          </cell>
          <cell r="D8111">
            <v>1</v>
          </cell>
          <cell r="E8111" t="str">
            <v>KS</v>
          </cell>
          <cell r="F8111">
            <v>581</v>
          </cell>
        </row>
        <row r="8112">
          <cell r="A8112">
            <v>7002688</v>
          </cell>
          <cell r="B8112" t="str">
            <v>Odbočný díl...RAA 130</v>
          </cell>
          <cell r="C8112">
            <v>588</v>
          </cell>
          <cell r="D8112">
            <v>1</v>
          </cell>
          <cell r="E8112" t="str">
            <v>KS</v>
          </cell>
          <cell r="F8112">
            <v>588</v>
          </cell>
        </row>
        <row r="8113">
          <cell r="A8113">
            <v>7002696</v>
          </cell>
          <cell r="B8113" t="str">
            <v>Odbočný díl...RAA 140</v>
          </cell>
          <cell r="C8113">
            <v>1263</v>
          </cell>
          <cell r="D8113">
            <v>1</v>
          </cell>
          <cell r="E8113" t="str">
            <v>KS</v>
          </cell>
          <cell r="F8113">
            <v>1263</v>
          </cell>
        </row>
        <row r="8114">
          <cell r="A8114">
            <v>7002726</v>
          </cell>
          <cell r="B8114" t="str">
            <v>Odbočný díl...RAA 150</v>
          </cell>
          <cell r="C8114">
            <v>1399</v>
          </cell>
          <cell r="D8114">
            <v>1</v>
          </cell>
          <cell r="E8114" t="str">
            <v>KS</v>
          </cell>
          <cell r="F8114">
            <v>1399</v>
          </cell>
        </row>
        <row r="8115">
          <cell r="A8115">
            <v>7002734</v>
          </cell>
          <cell r="B8115" t="str">
            <v>Odbočný díl...RAA 155</v>
          </cell>
          <cell r="C8115">
            <v>1883</v>
          </cell>
          <cell r="D8115">
            <v>1</v>
          </cell>
          <cell r="E8115" t="str">
            <v>KS</v>
          </cell>
          <cell r="F8115">
            <v>1883</v>
          </cell>
        </row>
        <row r="8116">
          <cell r="A8116">
            <v>7003390</v>
          </cell>
          <cell r="B8116" t="str">
            <v>Odbočný díl T...RT 640</v>
          </cell>
          <cell r="C8116">
            <v>1821</v>
          </cell>
          <cell r="D8116">
            <v>1</v>
          </cell>
          <cell r="E8116" t="str">
            <v>KS</v>
          </cell>
          <cell r="F8116">
            <v>1821</v>
          </cell>
        </row>
        <row r="8117">
          <cell r="A8117">
            <v>7003412</v>
          </cell>
          <cell r="B8117" t="str">
            <v>Odbočný díl T...RT 650</v>
          </cell>
          <cell r="C8117">
            <v>2427</v>
          </cell>
          <cell r="D8117">
            <v>1</v>
          </cell>
          <cell r="E8117" t="str">
            <v>KS</v>
          </cell>
          <cell r="F8117">
            <v>2427</v>
          </cell>
        </row>
        <row r="8118">
          <cell r="A8118">
            <v>7003439</v>
          </cell>
          <cell r="B8118" t="str">
            <v>Odbočný díl T...RT 660</v>
          </cell>
          <cell r="C8118">
            <v>2923</v>
          </cell>
          <cell r="D8118">
            <v>1</v>
          </cell>
          <cell r="E8118" t="str">
            <v>KS</v>
          </cell>
          <cell r="F8118">
            <v>2923</v>
          </cell>
        </row>
        <row r="8119">
          <cell r="A8119">
            <v>7003633</v>
          </cell>
          <cell r="B8119" t="str">
            <v>Odbočný díl T...RT 110</v>
          </cell>
          <cell r="C8119">
            <v>614</v>
          </cell>
          <cell r="D8119">
            <v>1</v>
          </cell>
          <cell r="E8119" t="str">
            <v>KS</v>
          </cell>
          <cell r="F8119">
            <v>614</v>
          </cell>
        </row>
        <row r="8120">
          <cell r="A8120">
            <v>7003668</v>
          </cell>
          <cell r="B8120" t="str">
            <v>Odbočný díl T...RT 120</v>
          </cell>
          <cell r="C8120">
            <v>693</v>
          </cell>
          <cell r="D8120">
            <v>1</v>
          </cell>
          <cell r="E8120" t="str">
            <v>KS</v>
          </cell>
          <cell r="F8120">
            <v>693</v>
          </cell>
        </row>
        <row r="8121">
          <cell r="A8121">
            <v>7003684</v>
          </cell>
          <cell r="B8121" t="str">
            <v>Odbočný díl T...RT 130</v>
          </cell>
          <cell r="C8121">
            <v>1075</v>
          </cell>
          <cell r="D8121">
            <v>1</v>
          </cell>
          <cell r="E8121" t="str">
            <v>KS</v>
          </cell>
          <cell r="F8121">
            <v>1075</v>
          </cell>
        </row>
        <row r="8122">
          <cell r="A8122">
            <v>7003692</v>
          </cell>
          <cell r="B8122" t="str">
            <v>Odbočný díl T...RT 140</v>
          </cell>
          <cell r="C8122">
            <v>2197</v>
          </cell>
          <cell r="D8122">
            <v>1</v>
          </cell>
          <cell r="E8122" t="str">
            <v>KS</v>
          </cell>
          <cell r="F8122">
            <v>2197</v>
          </cell>
        </row>
        <row r="8123">
          <cell r="A8123">
            <v>7003714</v>
          </cell>
          <cell r="B8123" t="str">
            <v>Odbočný díl T...RT 150</v>
          </cell>
          <cell r="C8123">
            <v>2678</v>
          </cell>
          <cell r="D8123">
            <v>1</v>
          </cell>
          <cell r="E8123" t="str">
            <v>KS</v>
          </cell>
          <cell r="F8123">
            <v>2678</v>
          </cell>
        </row>
        <row r="8124">
          <cell r="A8124">
            <v>7003722</v>
          </cell>
          <cell r="B8124" t="str">
            <v>Odbočný díl T...RT 155</v>
          </cell>
          <cell r="C8124">
            <v>3019</v>
          </cell>
          <cell r="D8124">
            <v>1</v>
          </cell>
          <cell r="E8124" t="str">
            <v>KS</v>
          </cell>
          <cell r="F8124">
            <v>3019</v>
          </cell>
        </row>
        <row r="8125">
          <cell r="A8125">
            <v>7004397</v>
          </cell>
          <cell r="B8125" t="str">
            <v>Křížení...RK 640</v>
          </cell>
          <cell r="C8125">
            <v>2738</v>
          </cell>
          <cell r="D8125">
            <v>1</v>
          </cell>
          <cell r="E8125" t="str">
            <v>KS</v>
          </cell>
          <cell r="F8125">
            <v>2738</v>
          </cell>
        </row>
        <row r="8126">
          <cell r="A8126">
            <v>7004419</v>
          </cell>
          <cell r="B8126" t="str">
            <v>Křížení...RK 650</v>
          </cell>
          <cell r="C8126">
            <v>4374</v>
          </cell>
          <cell r="D8126">
            <v>1</v>
          </cell>
          <cell r="E8126" t="str">
            <v>KS</v>
          </cell>
          <cell r="F8126">
            <v>4374</v>
          </cell>
        </row>
        <row r="8127">
          <cell r="A8127">
            <v>7004435</v>
          </cell>
          <cell r="B8127" t="str">
            <v>Křížení...RK 660</v>
          </cell>
          <cell r="C8127">
            <v>4009</v>
          </cell>
          <cell r="D8127">
            <v>1</v>
          </cell>
          <cell r="E8127" t="str">
            <v>KS</v>
          </cell>
          <cell r="F8127">
            <v>4009</v>
          </cell>
        </row>
        <row r="8128">
          <cell r="A8128">
            <v>7004648</v>
          </cell>
          <cell r="B8128" t="str">
            <v>Křížení...RK 110</v>
          </cell>
          <cell r="C8128">
            <v>691</v>
          </cell>
          <cell r="D8128">
            <v>1</v>
          </cell>
          <cell r="E8128" t="str">
            <v>KS</v>
          </cell>
          <cell r="F8128">
            <v>691</v>
          </cell>
        </row>
        <row r="8129">
          <cell r="A8129">
            <v>7004664</v>
          </cell>
          <cell r="B8129" t="str">
            <v>Křížení...RK 120</v>
          </cell>
          <cell r="C8129">
            <v>1060</v>
          </cell>
          <cell r="D8129">
            <v>1</v>
          </cell>
          <cell r="E8129" t="str">
            <v>KS</v>
          </cell>
          <cell r="F8129">
            <v>1060</v>
          </cell>
        </row>
        <row r="8130">
          <cell r="A8130">
            <v>7004680</v>
          </cell>
          <cell r="B8130" t="str">
            <v>Křížení...RK 130</v>
          </cell>
          <cell r="C8130">
            <v>1092</v>
          </cell>
          <cell r="D8130">
            <v>1</v>
          </cell>
          <cell r="E8130" t="str">
            <v>KS</v>
          </cell>
          <cell r="F8130">
            <v>1092</v>
          </cell>
        </row>
        <row r="8131">
          <cell r="A8131">
            <v>7004699</v>
          </cell>
          <cell r="B8131" t="str">
            <v>Křížení...RK 140</v>
          </cell>
          <cell r="C8131">
            <v>3840</v>
          </cell>
          <cell r="D8131">
            <v>1</v>
          </cell>
          <cell r="E8131" t="str">
            <v>KS</v>
          </cell>
          <cell r="F8131">
            <v>3840</v>
          </cell>
        </row>
        <row r="8132">
          <cell r="A8132">
            <v>7004710</v>
          </cell>
          <cell r="B8132" t="str">
            <v>Křížení...RK 150</v>
          </cell>
          <cell r="C8132">
            <v>4237</v>
          </cell>
          <cell r="D8132">
            <v>1</v>
          </cell>
          <cell r="E8132" t="str">
            <v>KS</v>
          </cell>
          <cell r="F8132">
            <v>4237</v>
          </cell>
        </row>
        <row r="8133">
          <cell r="A8133">
            <v>7004729</v>
          </cell>
          <cell r="B8133" t="str">
            <v>Křížení...RK 155</v>
          </cell>
          <cell r="C8133">
            <v>4534</v>
          </cell>
          <cell r="D8133">
            <v>1</v>
          </cell>
          <cell r="E8133" t="str">
            <v>KS</v>
          </cell>
          <cell r="F8133">
            <v>4534</v>
          </cell>
        </row>
        <row r="8134">
          <cell r="A8134">
            <v>7005008</v>
          </cell>
          <cell r="B8134" t="str">
            <v>Prvek kloubového oblouku...RGBEV 305</v>
          </cell>
          <cell r="C8134">
            <v>319</v>
          </cell>
          <cell r="D8134">
            <v>1</v>
          </cell>
          <cell r="E8134" t="str">
            <v>KS</v>
          </cell>
          <cell r="F8134">
            <v>319</v>
          </cell>
        </row>
        <row r="8135">
          <cell r="A8135">
            <v>7005024</v>
          </cell>
          <cell r="B8135" t="str">
            <v>Prvek kloubového oblouku...RGBEV 310</v>
          </cell>
          <cell r="C8135">
            <v>364</v>
          </cell>
          <cell r="D8135">
            <v>1</v>
          </cell>
          <cell r="E8135" t="str">
            <v>KS</v>
          </cell>
          <cell r="F8135">
            <v>364</v>
          </cell>
        </row>
        <row r="8136">
          <cell r="A8136">
            <v>7005040</v>
          </cell>
          <cell r="B8136" t="str">
            <v>Prvek kloubového oblouku...RGBEV 320</v>
          </cell>
          <cell r="C8136">
            <v>488</v>
          </cell>
          <cell r="D8136">
            <v>1</v>
          </cell>
          <cell r="E8136" t="str">
            <v>KS</v>
          </cell>
          <cell r="F8136">
            <v>488</v>
          </cell>
        </row>
        <row r="8137">
          <cell r="A8137">
            <v>7005067</v>
          </cell>
          <cell r="B8137" t="str">
            <v>Prvek kloubového oblouku...RGBEV 330</v>
          </cell>
          <cell r="C8137">
            <v>505</v>
          </cell>
          <cell r="D8137">
            <v>1</v>
          </cell>
          <cell r="E8137" t="str">
            <v>KS</v>
          </cell>
          <cell r="F8137">
            <v>505</v>
          </cell>
        </row>
        <row r="8138">
          <cell r="A8138">
            <v>7005326</v>
          </cell>
          <cell r="B8138" t="str">
            <v>Prvek kloubového oblouku...RGBEV 610</v>
          </cell>
          <cell r="C8138">
            <v>480</v>
          </cell>
          <cell r="D8138">
            <v>1</v>
          </cell>
          <cell r="E8138" t="str">
            <v>KS</v>
          </cell>
          <cell r="F8138">
            <v>480</v>
          </cell>
        </row>
        <row r="8139">
          <cell r="A8139">
            <v>7005342</v>
          </cell>
          <cell r="B8139" t="str">
            <v>Prvek kloubového oblouku...RGBEV 620</v>
          </cell>
          <cell r="C8139">
            <v>516</v>
          </cell>
          <cell r="D8139">
            <v>1</v>
          </cell>
          <cell r="E8139" t="str">
            <v>KS</v>
          </cell>
          <cell r="F8139">
            <v>516</v>
          </cell>
        </row>
        <row r="8140">
          <cell r="A8140">
            <v>7005369</v>
          </cell>
          <cell r="B8140" t="str">
            <v>Prvek kloubového oblouku...RGBEV 630</v>
          </cell>
          <cell r="C8140">
            <v>658</v>
          </cell>
          <cell r="D8140">
            <v>1</v>
          </cell>
          <cell r="E8140" t="str">
            <v>KS</v>
          </cell>
          <cell r="F8140">
            <v>658</v>
          </cell>
        </row>
        <row r="8141">
          <cell r="A8141">
            <v>7005385</v>
          </cell>
          <cell r="B8141" t="str">
            <v>Prvek kloubového oblouku...RGBEV 640</v>
          </cell>
          <cell r="C8141">
            <v>688</v>
          </cell>
          <cell r="D8141">
            <v>1</v>
          </cell>
          <cell r="E8141" t="str">
            <v>KS</v>
          </cell>
          <cell r="F8141">
            <v>688</v>
          </cell>
        </row>
        <row r="8142">
          <cell r="A8142">
            <v>7005407</v>
          </cell>
          <cell r="B8142" t="str">
            <v>Prvek kloubového oblouku...RGBEV 650</v>
          </cell>
          <cell r="C8142">
            <v>915</v>
          </cell>
          <cell r="D8142">
            <v>1</v>
          </cell>
          <cell r="E8142" t="str">
            <v>KS</v>
          </cell>
          <cell r="F8142">
            <v>915</v>
          </cell>
        </row>
        <row r="8143">
          <cell r="A8143">
            <v>7005423</v>
          </cell>
          <cell r="B8143" t="str">
            <v>Prvek kloubového oblouku...RGBEV 660</v>
          </cell>
          <cell r="C8143">
            <v>1031</v>
          </cell>
          <cell r="D8143">
            <v>1</v>
          </cell>
          <cell r="E8143" t="str">
            <v>KS</v>
          </cell>
          <cell r="F8143">
            <v>1031</v>
          </cell>
        </row>
        <row r="8144">
          <cell r="A8144">
            <v>7005466</v>
          </cell>
          <cell r="B8144" t="str">
            <v>Prvek kloubového oblouku...RGBEV 810</v>
          </cell>
          <cell r="C8144">
            <v>749</v>
          </cell>
          <cell r="D8144">
            <v>1</v>
          </cell>
          <cell r="E8144" t="str">
            <v>KS</v>
          </cell>
          <cell r="F8144">
            <v>749</v>
          </cell>
        </row>
        <row r="8145">
          <cell r="A8145">
            <v>7005482</v>
          </cell>
          <cell r="B8145" t="str">
            <v>Prvek kloubového oblouku...RGBEV 820</v>
          </cell>
          <cell r="C8145">
            <v>742</v>
          </cell>
          <cell r="D8145">
            <v>1</v>
          </cell>
          <cell r="E8145" t="str">
            <v>KS</v>
          </cell>
          <cell r="F8145">
            <v>742</v>
          </cell>
        </row>
        <row r="8146">
          <cell r="A8146">
            <v>7005504</v>
          </cell>
          <cell r="B8146" t="str">
            <v>Prvek kloubového oblouku...RGBEV 830</v>
          </cell>
          <cell r="C8146">
            <v>884</v>
          </cell>
          <cell r="D8146">
            <v>1</v>
          </cell>
          <cell r="E8146" t="str">
            <v>KS</v>
          </cell>
          <cell r="F8146">
            <v>884</v>
          </cell>
        </row>
        <row r="8147">
          <cell r="A8147">
            <v>7005520</v>
          </cell>
          <cell r="B8147" t="str">
            <v>Prvek kloubového oblouku...RGBEV 840</v>
          </cell>
          <cell r="C8147">
            <v>1122</v>
          </cell>
          <cell r="D8147">
            <v>1</v>
          </cell>
          <cell r="E8147" t="str">
            <v>KS</v>
          </cell>
          <cell r="F8147">
            <v>1122</v>
          </cell>
        </row>
        <row r="8148">
          <cell r="A8148">
            <v>7005547</v>
          </cell>
          <cell r="B8148" t="str">
            <v>Prvek kloubového oblouku...RGBEV 850</v>
          </cell>
          <cell r="C8148">
            <v>1121</v>
          </cell>
          <cell r="D8148">
            <v>1</v>
          </cell>
          <cell r="E8148" t="str">
            <v>KS</v>
          </cell>
          <cell r="F8148">
            <v>1121</v>
          </cell>
        </row>
        <row r="8149">
          <cell r="A8149">
            <v>7005563</v>
          </cell>
          <cell r="B8149" t="str">
            <v>Prvek kloubového oblouku...RGBEV 860</v>
          </cell>
          <cell r="C8149">
            <v>1223</v>
          </cell>
          <cell r="D8149">
            <v>1</v>
          </cell>
          <cell r="E8149" t="str">
            <v>KS</v>
          </cell>
          <cell r="F8149">
            <v>1223</v>
          </cell>
        </row>
        <row r="8150">
          <cell r="A8150">
            <v>7005628</v>
          </cell>
          <cell r="B8150" t="str">
            <v>Prvek kloubového oblouku...RGBEV 110</v>
          </cell>
          <cell r="C8150">
            <v>767</v>
          </cell>
          <cell r="D8150">
            <v>1</v>
          </cell>
          <cell r="E8150" t="str">
            <v>KS</v>
          </cell>
          <cell r="F8150">
            <v>767</v>
          </cell>
        </row>
        <row r="8151">
          <cell r="A8151">
            <v>7005644</v>
          </cell>
          <cell r="B8151" t="str">
            <v>Prvek kloubového oblouku...RGBEV 120</v>
          </cell>
          <cell r="C8151">
            <v>662</v>
          </cell>
          <cell r="D8151">
            <v>1</v>
          </cell>
          <cell r="E8151" t="str">
            <v>KS</v>
          </cell>
          <cell r="F8151">
            <v>662</v>
          </cell>
        </row>
        <row r="8152">
          <cell r="A8152">
            <v>7005660</v>
          </cell>
          <cell r="B8152" t="str">
            <v>Prvek kloubového oblouku...RGBEV 130</v>
          </cell>
          <cell r="C8152">
            <v>887</v>
          </cell>
          <cell r="D8152">
            <v>1</v>
          </cell>
          <cell r="E8152" t="str">
            <v>KS</v>
          </cell>
          <cell r="F8152">
            <v>887</v>
          </cell>
        </row>
        <row r="8153">
          <cell r="A8153">
            <v>7005687</v>
          </cell>
          <cell r="B8153" t="str">
            <v>Prvek kloubového oblouku...RGBEV 140</v>
          </cell>
          <cell r="C8153">
            <v>926</v>
          </cell>
          <cell r="D8153">
            <v>1</v>
          </cell>
          <cell r="E8153" t="str">
            <v>KS</v>
          </cell>
          <cell r="F8153">
            <v>926</v>
          </cell>
        </row>
        <row r="8154">
          <cell r="A8154">
            <v>7005709</v>
          </cell>
          <cell r="B8154" t="str">
            <v>Prvek kloubového oblouku...RGBEV 150</v>
          </cell>
          <cell r="C8154">
            <v>1073</v>
          </cell>
          <cell r="D8154">
            <v>1</v>
          </cell>
          <cell r="E8154" t="str">
            <v>KS</v>
          </cell>
          <cell r="F8154">
            <v>1073</v>
          </cell>
        </row>
        <row r="8155">
          <cell r="A8155">
            <v>7005717</v>
          </cell>
          <cell r="B8155" t="str">
            <v>Prvek kloubového oblouku...RGBEV 155</v>
          </cell>
          <cell r="C8155">
            <v>1116</v>
          </cell>
          <cell r="D8155">
            <v>1</v>
          </cell>
          <cell r="E8155" t="str">
            <v>KS</v>
          </cell>
          <cell r="F8155">
            <v>1116</v>
          </cell>
        </row>
        <row r="8156">
          <cell r="A8156">
            <v>7006322</v>
          </cell>
          <cell r="B8156" t="str">
            <v>kloubový oblouk...RGBV 610</v>
          </cell>
          <cell r="C8156">
            <v>1135</v>
          </cell>
          <cell r="D8156">
            <v>1</v>
          </cell>
          <cell r="E8156" t="str">
            <v>KS</v>
          </cell>
          <cell r="F8156">
            <v>1135</v>
          </cell>
        </row>
        <row r="8157">
          <cell r="A8157">
            <v>7006330</v>
          </cell>
          <cell r="B8157" t="str">
            <v>kloubový oblouk...RGBV 615</v>
          </cell>
          <cell r="C8157">
            <v>1139</v>
          </cell>
          <cell r="D8157">
            <v>1</v>
          </cell>
          <cell r="E8157" t="str">
            <v>KS</v>
          </cell>
          <cell r="F8157">
            <v>1139</v>
          </cell>
        </row>
        <row r="8158">
          <cell r="A8158">
            <v>7006349</v>
          </cell>
          <cell r="B8158" t="str">
            <v>Kloubový oblouk...RGBV 620</v>
          </cell>
          <cell r="C8158">
            <v>1173</v>
          </cell>
          <cell r="D8158">
            <v>1</v>
          </cell>
          <cell r="E8158" t="str">
            <v>KS</v>
          </cell>
          <cell r="F8158">
            <v>1173</v>
          </cell>
        </row>
        <row r="8159">
          <cell r="A8159">
            <v>7006365</v>
          </cell>
          <cell r="B8159" t="str">
            <v>Kloubový oblouk...RGBV 630</v>
          </cell>
          <cell r="C8159">
            <v>1261</v>
          </cell>
          <cell r="D8159">
            <v>1</v>
          </cell>
          <cell r="E8159" t="str">
            <v>KS</v>
          </cell>
          <cell r="F8159">
            <v>1261</v>
          </cell>
        </row>
        <row r="8160">
          <cell r="A8160">
            <v>7006381</v>
          </cell>
          <cell r="B8160" t="str">
            <v>kloubový oblouk...RGBV 640</v>
          </cell>
          <cell r="C8160">
            <v>1409</v>
          </cell>
          <cell r="D8160">
            <v>1</v>
          </cell>
          <cell r="E8160" t="str">
            <v>KS</v>
          </cell>
          <cell r="F8160">
            <v>1409</v>
          </cell>
        </row>
        <row r="8161">
          <cell r="A8161">
            <v>7006411</v>
          </cell>
          <cell r="B8161" t="str">
            <v>Kloubový oblouk...RGBV 650</v>
          </cell>
          <cell r="C8161">
            <v>1752</v>
          </cell>
          <cell r="D8161">
            <v>1</v>
          </cell>
          <cell r="E8161" t="str">
            <v>KS</v>
          </cell>
          <cell r="F8161">
            <v>1752</v>
          </cell>
        </row>
        <row r="8162">
          <cell r="A8162">
            <v>7006446</v>
          </cell>
          <cell r="B8162" t="str">
            <v>Kloubový oblouk...RGBV 660</v>
          </cell>
          <cell r="C8162">
            <v>1949</v>
          </cell>
          <cell r="D8162">
            <v>1</v>
          </cell>
          <cell r="E8162" t="str">
            <v>KS</v>
          </cell>
          <cell r="F8162">
            <v>1949</v>
          </cell>
        </row>
        <row r="8163">
          <cell r="A8163">
            <v>7006462</v>
          </cell>
          <cell r="B8163" t="str">
            <v>Kloubový oblouk...RGBV 810</v>
          </cell>
          <cell r="C8163">
            <v>1619</v>
          </cell>
          <cell r="D8163">
            <v>1</v>
          </cell>
          <cell r="E8163" t="str">
            <v>KS</v>
          </cell>
          <cell r="F8163">
            <v>1619</v>
          </cell>
        </row>
        <row r="8164">
          <cell r="A8164">
            <v>7006489</v>
          </cell>
          <cell r="B8164" t="str">
            <v>Kloubový oblouk...RGBV 820</v>
          </cell>
          <cell r="C8164">
            <v>1732</v>
          </cell>
          <cell r="D8164">
            <v>1</v>
          </cell>
          <cell r="E8164" t="str">
            <v>KS</v>
          </cell>
          <cell r="F8164">
            <v>1732</v>
          </cell>
        </row>
        <row r="8165">
          <cell r="A8165">
            <v>7006500</v>
          </cell>
          <cell r="B8165" t="str">
            <v>Kloubový oblouk...RGBV 830</v>
          </cell>
          <cell r="C8165">
            <v>1834</v>
          </cell>
          <cell r="D8165">
            <v>1</v>
          </cell>
          <cell r="E8165" t="str">
            <v>KS</v>
          </cell>
          <cell r="F8165">
            <v>1834</v>
          </cell>
        </row>
        <row r="8166">
          <cell r="A8166">
            <v>7006527</v>
          </cell>
          <cell r="B8166" t="str">
            <v>Kloubový oblouk...RGBV 840</v>
          </cell>
          <cell r="C8166">
            <v>2145</v>
          </cell>
          <cell r="D8166">
            <v>1</v>
          </cell>
          <cell r="E8166" t="str">
            <v>KS</v>
          </cell>
          <cell r="F8166">
            <v>2145</v>
          </cell>
        </row>
        <row r="8167">
          <cell r="A8167">
            <v>7006543</v>
          </cell>
          <cell r="B8167" t="str">
            <v>Kloubový oblouk...RGBV 850</v>
          </cell>
          <cell r="C8167">
            <v>2427</v>
          </cell>
          <cell r="D8167">
            <v>1</v>
          </cell>
          <cell r="E8167" t="str">
            <v>KS</v>
          </cell>
          <cell r="F8167">
            <v>2427</v>
          </cell>
        </row>
        <row r="8168">
          <cell r="A8168">
            <v>7006578</v>
          </cell>
          <cell r="B8168" t="str">
            <v>Kloubový oblouk...RGBV 860</v>
          </cell>
          <cell r="C8168">
            <v>2930</v>
          </cell>
          <cell r="D8168">
            <v>1</v>
          </cell>
          <cell r="E8168" t="str">
            <v>KS</v>
          </cell>
          <cell r="F8168">
            <v>2930</v>
          </cell>
        </row>
        <row r="8169">
          <cell r="A8169">
            <v>7006624</v>
          </cell>
          <cell r="B8169" t="str">
            <v>Kloubový oblouk...RGBV 110</v>
          </cell>
          <cell r="C8169">
            <v>1799</v>
          </cell>
          <cell r="D8169">
            <v>1</v>
          </cell>
          <cell r="E8169" t="str">
            <v>KS</v>
          </cell>
          <cell r="F8169">
            <v>1799</v>
          </cell>
        </row>
        <row r="8170">
          <cell r="A8170">
            <v>7006640</v>
          </cell>
          <cell r="B8170" t="str">
            <v>Kloubový oblouk...RGBV 120</v>
          </cell>
          <cell r="C8170">
            <v>1816</v>
          </cell>
          <cell r="D8170">
            <v>1</v>
          </cell>
          <cell r="E8170" t="str">
            <v>KS</v>
          </cell>
          <cell r="F8170">
            <v>1816</v>
          </cell>
        </row>
        <row r="8171">
          <cell r="A8171">
            <v>7006667</v>
          </cell>
          <cell r="B8171" t="str">
            <v>Kloubový oblouk...RGBV 130</v>
          </cell>
          <cell r="C8171">
            <v>2100</v>
          </cell>
          <cell r="D8171">
            <v>1</v>
          </cell>
          <cell r="E8171" t="str">
            <v>KS</v>
          </cell>
          <cell r="F8171">
            <v>2100</v>
          </cell>
        </row>
        <row r="8172">
          <cell r="A8172">
            <v>7006683</v>
          </cell>
          <cell r="B8172" t="str">
            <v>Kloubový oblouk...RGBV 140</v>
          </cell>
          <cell r="C8172">
            <v>2214</v>
          </cell>
          <cell r="D8172">
            <v>1</v>
          </cell>
          <cell r="E8172" t="str">
            <v>KS</v>
          </cell>
          <cell r="F8172">
            <v>2214</v>
          </cell>
        </row>
        <row r="8173">
          <cell r="A8173">
            <v>7006705</v>
          </cell>
          <cell r="B8173" t="str">
            <v>Kloubový oblouk...RGBV 150</v>
          </cell>
          <cell r="C8173">
            <v>2818</v>
          </cell>
          <cell r="D8173">
            <v>1</v>
          </cell>
          <cell r="E8173" t="str">
            <v>KS</v>
          </cell>
          <cell r="F8173">
            <v>2818</v>
          </cell>
        </row>
        <row r="8174">
          <cell r="A8174">
            <v>7006713</v>
          </cell>
          <cell r="B8174" t="str">
            <v>Kloubový oblouk...RGBV 155</v>
          </cell>
          <cell r="C8174">
            <v>2956</v>
          </cell>
          <cell r="D8174">
            <v>1</v>
          </cell>
          <cell r="E8174" t="str">
            <v>KS</v>
          </cell>
          <cell r="F8174">
            <v>2956</v>
          </cell>
        </row>
        <row r="8175">
          <cell r="A8175">
            <v>7007001</v>
          </cell>
          <cell r="B8175" t="str">
            <v>Svislý oblouk 90°...RBV 605 S</v>
          </cell>
          <cell r="C8175">
            <v>463</v>
          </cell>
          <cell r="D8175">
            <v>1</v>
          </cell>
          <cell r="E8175" t="str">
            <v>KS</v>
          </cell>
          <cell r="F8175">
            <v>463</v>
          </cell>
        </row>
        <row r="8176">
          <cell r="A8176">
            <v>7007005</v>
          </cell>
          <cell r="B8176" t="str">
            <v>Svislý oblouk 90°...RBV 610 S</v>
          </cell>
          <cell r="C8176">
            <v>476</v>
          </cell>
          <cell r="D8176">
            <v>1</v>
          </cell>
          <cell r="E8176" t="str">
            <v>KS</v>
          </cell>
          <cell r="F8176">
            <v>476</v>
          </cell>
        </row>
        <row r="8177">
          <cell r="A8177">
            <v>7007009</v>
          </cell>
          <cell r="B8177" t="str">
            <v>Svislý oblouk 90°...RBV 615 S</v>
          </cell>
          <cell r="C8177">
            <v>506</v>
          </cell>
          <cell r="D8177">
            <v>1</v>
          </cell>
          <cell r="E8177" t="str">
            <v>KS</v>
          </cell>
          <cell r="F8177">
            <v>506</v>
          </cell>
        </row>
        <row r="8178">
          <cell r="A8178">
            <v>7007013</v>
          </cell>
          <cell r="B8178" t="str">
            <v>Svislý oblouk 90°...RBV 620 S</v>
          </cell>
          <cell r="C8178">
            <v>526</v>
          </cell>
          <cell r="D8178">
            <v>1</v>
          </cell>
          <cell r="E8178" t="str">
            <v>KS</v>
          </cell>
          <cell r="F8178">
            <v>526</v>
          </cell>
        </row>
        <row r="8179">
          <cell r="A8179">
            <v>7007017</v>
          </cell>
          <cell r="B8179" t="str">
            <v>Svislý oblouk 90°...RBV 630 S</v>
          </cell>
          <cell r="C8179">
            <v>603</v>
          </cell>
          <cell r="D8179">
            <v>1</v>
          </cell>
          <cell r="E8179" t="str">
            <v>KS</v>
          </cell>
          <cell r="F8179">
            <v>603</v>
          </cell>
        </row>
        <row r="8180">
          <cell r="A8180">
            <v>7007021</v>
          </cell>
          <cell r="B8180" t="str">
            <v>Svislý oblouk 90°...RBV 640 S</v>
          </cell>
          <cell r="C8180">
            <v>678</v>
          </cell>
          <cell r="D8180">
            <v>1</v>
          </cell>
          <cell r="E8180" t="str">
            <v>KS</v>
          </cell>
          <cell r="F8180">
            <v>678</v>
          </cell>
        </row>
        <row r="8181">
          <cell r="A8181">
            <v>7007025</v>
          </cell>
          <cell r="B8181" t="str">
            <v>Svislý oblouk 90°...RBV 650 S</v>
          </cell>
          <cell r="C8181">
            <v>862</v>
          </cell>
          <cell r="D8181">
            <v>1</v>
          </cell>
          <cell r="E8181" t="str">
            <v>KS</v>
          </cell>
          <cell r="F8181">
            <v>862</v>
          </cell>
        </row>
        <row r="8182">
          <cell r="A8182">
            <v>7007029</v>
          </cell>
          <cell r="B8182" t="str">
            <v>Svislý oblouk 90°...RBV 660 S</v>
          </cell>
          <cell r="C8182">
            <v>822</v>
          </cell>
          <cell r="D8182">
            <v>1</v>
          </cell>
          <cell r="E8182" t="str">
            <v>KS</v>
          </cell>
          <cell r="F8182">
            <v>822</v>
          </cell>
        </row>
        <row r="8183">
          <cell r="A8183">
            <v>7007051</v>
          </cell>
          <cell r="B8183" t="str">
            <v>Svislý oblouk 90°...RBV 605 F</v>
          </cell>
          <cell r="C8183">
            <v>463</v>
          </cell>
          <cell r="D8183">
            <v>1</v>
          </cell>
          <cell r="E8183" t="str">
            <v>KS</v>
          </cell>
          <cell r="F8183">
            <v>463</v>
          </cell>
        </row>
        <row r="8184">
          <cell r="A8184">
            <v>7007055</v>
          </cell>
          <cell r="B8184" t="str">
            <v>Svislý oblouk 90°...RBV 610 F</v>
          </cell>
          <cell r="C8184">
            <v>476</v>
          </cell>
          <cell r="D8184">
            <v>1</v>
          </cell>
          <cell r="E8184" t="str">
            <v>KS</v>
          </cell>
          <cell r="F8184">
            <v>476</v>
          </cell>
        </row>
        <row r="8185">
          <cell r="A8185">
            <v>7007056</v>
          </cell>
          <cell r="B8185" t="str">
            <v>....RBV 610 F</v>
          </cell>
          <cell r="C8185">
            <v>1192</v>
          </cell>
          <cell r="D8185">
            <v>1</v>
          </cell>
          <cell r="E8185" t="str">
            <v>KS</v>
          </cell>
          <cell r="F8185">
            <v>1192</v>
          </cell>
        </row>
        <row r="8186">
          <cell r="A8186">
            <v>7007059</v>
          </cell>
          <cell r="B8186" t="str">
            <v>Svislý oblouk 90°...RBV 615 F</v>
          </cell>
          <cell r="C8186">
            <v>506</v>
          </cell>
          <cell r="D8186">
            <v>1</v>
          </cell>
          <cell r="E8186" t="str">
            <v>KS</v>
          </cell>
          <cell r="F8186">
            <v>506</v>
          </cell>
        </row>
        <row r="8187">
          <cell r="A8187">
            <v>7007063</v>
          </cell>
          <cell r="B8187" t="str">
            <v>Svislý oblouk 90°...RBV 620 F</v>
          </cell>
          <cell r="C8187">
            <v>526</v>
          </cell>
          <cell r="D8187">
            <v>1</v>
          </cell>
          <cell r="E8187" t="str">
            <v>KS</v>
          </cell>
          <cell r="F8187">
            <v>526</v>
          </cell>
        </row>
        <row r="8188">
          <cell r="A8188">
            <v>7007067</v>
          </cell>
          <cell r="B8188" t="str">
            <v>Svislý oblouk 90°...RBV 630 F</v>
          </cell>
          <cell r="C8188">
            <v>603</v>
          </cell>
          <cell r="D8188">
            <v>1</v>
          </cell>
          <cell r="E8188" t="str">
            <v>KS</v>
          </cell>
          <cell r="F8188">
            <v>603</v>
          </cell>
        </row>
        <row r="8189">
          <cell r="A8189">
            <v>7007071</v>
          </cell>
          <cell r="B8189" t="str">
            <v>Svislý oblouk 90°...RBV 640 F</v>
          </cell>
          <cell r="C8189">
            <v>678</v>
          </cell>
          <cell r="D8189">
            <v>1</v>
          </cell>
          <cell r="E8189" t="str">
            <v>KS</v>
          </cell>
          <cell r="F8189">
            <v>678</v>
          </cell>
        </row>
        <row r="8190">
          <cell r="A8190">
            <v>7007075</v>
          </cell>
          <cell r="B8190" t="str">
            <v>Svislý oblouk 90°...RBV 650 F</v>
          </cell>
          <cell r="C8190">
            <v>862</v>
          </cell>
          <cell r="D8190">
            <v>1</v>
          </cell>
          <cell r="E8190" t="str">
            <v>KS</v>
          </cell>
          <cell r="F8190">
            <v>862</v>
          </cell>
        </row>
        <row r="8191">
          <cell r="A8191">
            <v>7007079</v>
          </cell>
          <cell r="B8191" t="str">
            <v>Svislý oblouk 90°...RBV 660 F</v>
          </cell>
          <cell r="C8191">
            <v>822</v>
          </cell>
          <cell r="D8191">
            <v>1</v>
          </cell>
          <cell r="E8191" t="str">
            <v>KS</v>
          </cell>
          <cell r="F8191">
            <v>822</v>
          </cell>
        </row>
        <row r="8192">
          <cell r="A8192">
            <v>7007170</v>
          </cell>
          <cell r="B8192" t="str">
            <v>Vertikální oblouk...RBV 305 S</v>
          </cell>
          <cell r="C8192">
            <v>516</v>
          </cell>
          <cell r="D8192">
            <v>1</v>
          </cell>
          <cell r="E8192" t="str">
            <v>KS</v>
          </cell>
          <cell r="F8192">
            <v>516</v>
          </cell>
        </row>
        <row r="8193">
          <cell r="A8193">
            <v>7007174</v>
          </cell>
          <cell r="B8193" t="str">
            <v>Oblouk vertikální 90...RBV 310 S</v>
          </cell>
          <cell r="C8193">
            <v>581</v>
          </cell>
          <cell r="D8193">
            <v>1</v>
          </cell>
          <cell r="E8193" t="str">
            <v>KS</v>
          </cell>
          <cell r="F8193">
            <v>581</v>
          </cell>
        </row>
        <row r="8194">
          <cell r="A8194">
            <v>7007200</v>
          </cell>
          <cell r="B8194" t="str">
            <v>Vertikální oblouk...RBV 305 F</v>
          </cell>
          <cell r="C8194">
            <v>516</v>
          </cell>
          <cell r="D8194">
            <v>1</v>
          </cell>
          <cell r="E8194" t="str">
            <v>KS</v>
          </cell>
          <cell r="F8194">
            <v>516</v>
          </cell>
        </row>
        <row r="8195">
          <cell r="A8195">
            <v>7007204</v>
          </cell>
          <cell r="B8195" t="str">
            <v>Oblouk vertikální 90...RBV 310 F</v>
          </cell>
          <cell r="C8195">
            <v>581</v>
          </cell>
          <cell r="D8195">
            <v>1</v>
          </cell>
          <cell r="E8195" t="str">
            <v>KS</v>
          </cell>
          <cell r="F8195">
            <v>581</v>
          </cell>
        </row>
        <row r="8196">
          <cell r="A8196">
            <v>7007230</v>
          </cell>
          <cell r="B8196" t="str">
            <v>vertikální oblouk...RBV 810 S</v>
          </cell>
          <cell r="C8196">
            <v>599</v>
          </cell>
          <cell r="D8196">
            <v>1</v>
          </cell>
          <cell r="E8196" t="str">
            <v>KS</v>
          </cell>
          <cell r="F8196">
            <v>599</v>
          </cell>
        </row>
        <row r="8197">
          <cell r="A8197">
            <v>7007234</v>
          </cell>
          <cell r="B8197" t="str">
            <v>vertikální oblouk...RBV 820 S</v>
          </cell>
          <cell r="C8197">
            <v>665</v>
          </cell>
          <cell r="D8197">
            <v>1</v>
          </cell>
          <cell r="E8197" t="str">
            <v>KS</v>
          </cell>
          <cell r="F8197">
            <v>665</v>
          </cell>
        </row>
        <row r="8198">
          <cell r="A8198">
            <v>7007238</v>
          </cell>
          <cell r="B8198" t="str">
            <v>vertikální oblouk...RBV 830 S</v>
          </cell>
          <cell r="C8198">
            <v>733</v>
          </cell>
          <cell r="D8198">
            <v>1</v>
          </cell>
          <cell r="E8198" t="str">
            <v>KS</v>
          </cell>
          <cell r="F8198">
            <v>733</v>
          </cell>
        </row>
        <row r="8199">
          <cell r="A8199">
            <v>7007242</v>
          </cell>
          <cell r="B8199" t="str">
            <v>vertikální oblouk...RBV 840 S</v>
          </cell>
          <cell r="C8199">
            <v>824</v>
          </cell>
          <cell r="D8199">
            <v>1</v>
          </cell>
          <cell r="E8199" t="str">
            <v>KS</v>
          </cell>
          <cell r="F8199">
            <v>824</v>
          </cell>
        </row>
        <row r="8200">
          <cell r="A8200">
            <v>7007270</v>
          </cell>
          <cell r="B8200" t="str">
            <v>vertikální oblouk...RBV 810 F</v>
          </cell>
          <cell r="C8200">
            <v>599</v>
          </cell>
          <cell r="D8200">
            <v>1</v>
          </cell>
          <cell r="E8200" t="str">
            <v>KS</v>
          </cell>
          <cell r="F8200">
            <v>599</v>
          </cell>
        </row>
        <row r="8201">
          <cell r="A8201">
            <v>7007274</v>
          </cell>
          <cell r="B8201" t="str">
            <v>vertikální oblouk...RBV 820 F</v>
          </cell>
          <cell r="C8201">
            <v>665</v>
          </cell>
          <cell r="D8201">
            <v>1</v>
          </cell>
          <cell r="E8201" t="str">
            <v>KS</v>
          </cell>
          <cell r="F8201">
            <v>665</v>
          </cell>
        </row>
        <row r="8202">
          <cell r="A8202">
            <v>7007278</v>
          </cell>
          <cell r="B8202" t="str">
            <v>Vertikální oblouk...RBV 830 F</v>
          </cell>
          <cell r="C8202">
            <v>733</v>
          </cell>
          <cell r="D8202">
            <v>1</v>
          </cell>
          <cell r="E8202" t="str">
            <v>KS</v>
          </cell>
          <cell r="F8202">
            <v>733</v>
          </cell>
        </row>
        <row r="8203">
          <cell r="A8203">
            <v>7007282</v>
          </cell>
          <cell r="B8203" t="str">
            <v>vertikální oblouk...RBV 840 F</v>
          </cell>
          <cell r="C8203">
            <v>824</v>
          </cell>
          <cell r="D8203">
            <v>1</v>
          </cell>
          <cell r="E8203" t="str">
            <v>KS</v>
          </cell>
          <cell r="F8203">
            <v>824</v>
          </cell>
        </row>
        <row r="8204">
          <cell r="A8204">
            <v>7007310</v>
          </cell>
          <cell r="B8204" t="str">
            <v>Vertikální oblouk 90...RBV 110 S</v>
          </cell>
          <cell r="C8204">
            <v>693</v>
          </cell>
          <cell r="D8204">
            <v>1</v>
          </cell>
          <cell r="E8204" t="str">
            <v>KS</v>
          </cell>
          <cell r="F8204">
            <v>693</v>
          </cell>
        </row>
        <row r="8205">
          <cell r="A8205">
            <v>7007314</v>
          </cell>
          <cell r="B8205" t="str">
            <v>Oblouk stoupací...RBV 120 S</v>
          </cell>
          <cell r="C8205">
            <v>742</v>
          </cell>
          <cell r="D8205">
            <v>1</v>
          </cell>
          <cell r="E8205" t="str">
            <v>KS</v>
          </cell>
          <cell r="F8205">
            <v>742</v>
          </cell>
        </row>
        <row r="8206">
          <cell r="A8206">
            <v>7007318</v>
          </cell>
          <cell r="B8206" t="str">
            <v>Oblouk vertikální 90...RBV 130 S</v>
          </cell>
          <cell r="C8206">
            <v>848</v>
          </cell>
          <cell r="D8206">
            <v>1</v>
          </cell>
          <cell r="E8206" t="str">
            <v>KS</v>
          </cell>
          <cell r="F8206">
            <v>848</v>
          </cell>
        </row>
        <row r="8207">
          <cell r="A8207">
            <v>7007322</v>
          </cell>
          <cell r="B8207" t="str">
            <v>Svislý oblouk 90, stoupací...RBV 140 S</v>
          </cell>
          <cell r="C8207">
            <v>929</v>
          </cell>
          <cell r="D8207">
            <v>1</v>
          </cell>
          <cell r="E8207" t="str">
            <v>KS</v>
          </cell>
          <cell r="F8207">
            <v>929</v>
          </cell>
        </row>
        <row r="8208">
          <cell r="A8208">
            <v>7007326</v>
          </cell>
          <cell r="B8208" t="str">
            <v>Oblouk 90, stoupající...RBV 150 S</v>
          </cell>
          <cell r="C8208">
            <v>1134</v>
          </cell>
          <cell r="D8208">
            <v>1</v>
          </cell>
          <cell r="E8208" t="str">
            <v>KS</v>
          </cell>
          <cell r="F8208">
            <v>1134</v>
          </cell>
        </row>
        <row r="8209">
          <cell r="A8209">
            <v>7007350</v>
          </cell>
          <cell r="B8209" t="str">
            <v>Vertikální oblouk 90...RBV 110 F</v>
          </cell>
          <cell r="C8209">
            <v>693</v>
          </cell>
          <cell r="D8209">
            <v>1</v>
          </cell>
          <cell r="E8209" t="str">
            <v>KS</v>
          </cell>
          <cell r="F8209">
            <v>693</v>
          </cell>
        </row>
        <row r="8210">
          <cell r="A8210">
            <v>7007354</v>
          </cell>
          <cell r="B8210" t="str">
            <v>Oblouk klesající...RBV 120 F</v>
          </cell>
          <cell r="C8210">
            <v>742</v>
          </cell>
          <cell r="D8210">
            <v>1</v>
          </cell>
          <cell r="E8210" t="str">
            <v>KS</v>
          </cell>
          <cell r="F8210">
            <v>742</v>
          </cell>
        </row>
        <row r="8211">
          <cell r="A8211">
            <v>7007358</v>
          </cell>
          <cell r="B8211" t="str">
            <v>Oblouk vertikální 90...RBV 130 F</v>
          </cell>
          <cell r="C8211">
            <v>848</v>
          </cell>
          <cell r="D8211">
            <v>1</v>
          </cell>
          <cell r="E8211" t="str">
            <v>KS</v>
          </cell>
          <cell r="F8211">
            <v>848</v>
          </cell>
        </row>
        <row r="8212">
          <cell r="A8212">
            <v>7007362</v>
          </cell>
          <cell r="B8212" t="str">
            <v>Vertikální oblouk...RBV 140 F</v>
          </cell>
          <cell r="C8212">
            <v>942</v>
          </cell>
          <cell r="D8212">
            <v>1</v>
          </cell>
          <cell r="E8212" t="str">
            <v>KS</v>
          </cell>
          <cell r="F8212">
            <v>942</v>
          </cell>
        </row>
        <row r="8213">
          <cell r="A8213">
            <v>7007366</v>
          </cell>
          <cell r="B8213" t="str">
            <v>Oblouk 90 , klesající...RBV 150 F</v>
          </cell>
          <cell r="C8213">
            <v>1134</v>
          </cell>
          <cell r="D8213">
            <v>1</v>
          </cell>
          <cell r="E8213" t="str">
            <v>KS</v>
          </cell>
          <cell r="F8213">
            <v>1134</v>
          </cell>
        </row>
        <row r="8214">
          <cell r="A8214">
            <v>7065078</v>
          </cell>
          <cell r="B8214" t="str">
            <v>Oblouk 45°...RB 45 305</v>
          </cell>
          <cell r="C8214">
            <v>1304</v>
          </cell>
          <cell r="D8214">
            <v>1</v>
          </cell>
          <cell r="E8214" t="str">
            <v>KS</v>
          </cell>
          <cell r="F8214">
            <v>1304</v>
          </cell>
        </row>
        <row r="8215">
          <cell r="A8215">
            <v>7065116</v>
          </cell>
          <cell r="B8215" t="str">
            <v>Oblouk 45°...RB 45 310</v>
          </cell>
          <cell r="C8215">
            <v>628</v>
          </cell>
          <cell r="D8215">
            <v>1</v>
          </cell>
          <cell r="E8215" t="str">
            <v>KS</v>
          </cell>
          <cell r="F8215">
            <v>628</v>
          </cell>
        </row>
        <row r="8216">
          <cell r="A8216">
            <v>7065310</v>
          </cell>
          <cell r="B8216" t="str">
            <v>Oblouk 45°...RB 45 330</v>
          </cell>
          <cell r="C8216">
            <v>827</v>
          </cell>
          <cell r="D8216">
            <v>1</v>
          </cell>
          <cell r="E8216" t="str">
            <v>KS</v>
          </cell>
          <cell r="F8216">
            <v>827</v>
          </cell>
        </row>
        <row r="8217">
          <cell r="A8217">
            <v>7066112</v>
          </cell>
          <cell r="B8217" t="str">
            <v>Oblouk 45°...RB 45 610</v>
          </cell>
          <cell r="C8217">
            <v>682</v>
          </cell>
          <cell r="D8217">
            <v>1</v>
          </cell>
          <cell r="E8217" t="str">
            <v>KS</v>
          </cell>
          <cell r="F8217">
            <v>682</v>
          </cell>
        </row>
        <row r="8218">
          <cell r="A8218">
            <v>7066158</v>
          </cell>
          <cell r="B8218" t="str">
            <v>Oblouk 45°...RB 45 615</v>
          </cell>
          <cell r="C8218">
            <v>693</v>
          </cell>
          <cell r="D8218">
            <v>1</v>
          </cell>
          <cell r="E8218" t="str">
            <v>KS</v>
          </cell>
          <cell r="F8218">
            <v>693</v>
          </cell>
        </row>
        <row r="8219">
          <cell r="A8219">
            <v>7066228</v>
          </cell>
          <cell r="B8219" t="str">
            <v>Oblouk 45°...RB 45 620</v>
          </cell>
          <cell r="C8219">
            <v>879</v>
          </cell>
          <cell r="D8219">
            <v>1</v>
          </cell>
          <cell r="E8219" t="str">
            <v>KS</v>
          </cell>
          <cell r="F8219">
            <v>879</v>
          </cell>
        </row>
        <row r="8220">
          <cell r="A8220">
            <v>7066317</v>
          </cell>
          <cell r="B8220" t="str">
            <v>Oblouk 45°...RB 45 630</v>
          </cell>
          <cell r="C8220">
            <v>1002</v>
          </cell>
          <cell r="D8220">
            <v>1</v>
          </cell>
          <cell r="E8220" t="str">
            <v>KS</v>
          </cell>
          <cell r="F8220">
            <v>1002</v>
          </cell>
        </row>
        <row r="8221">
          <cell r="A8221">
            <v>7066406</v>
          </cell>
          <cell r="B8221" t="str">
            <v>Oblouk 45°...RB 45 640</v>
          </cell>
          <cell r="C8221">
            <v>1431</v>
          </cell>
          <cell r="D8221">
            <v>1</v>
          </cell>
          <cell r="E8221" t="str">
            <v>KS</v>
          </cell>
          <cell r="F8221">
            <v>1431</v>
          </cell>
        </row>
        <row r="8222">
          <cell r="A8222">
            <v>7066503</v>
          </cell>
          <cell r="B8222" t="str">
            <v>Oblouk 45°...RB 45 650</v>
          </cell>
          <cell r="C8222">
            <v>1836</v>
          </cell>
          <cell r="D8222">
            <v>1</v>
          </cell>
          <cell r="E8222" t="str">
            <v>KS</v>
          </cell>
          <cell r="F8222">
            <v>1836</v>
          </cell>
        </row>
        <row r="8223">
          <cell r="A8223">
            <v>7066600</v>
          </cell>
          <cell r="B8223" t="str">
            <v>Oblouk 45°...RB 45 660</v>
          </cell>
          <cell r="C8223">
            <v>2087</v>
          </cell>
          <cell r="D8223">
            <v>1</v>
          </cell>
          <cell r="E8223" t="str">
            <v>KS</v>
          </cell>
          <cell r="F8223">
            <v>2087</v>
          </cell>
        </row>
        <row r="8224">
          <cell r="A8224">
            <v>7067119</v>
          </cell>
          <cell r="B8224" t="str">
            <v>Oblouk 45°...RB 45 810</v>
          </cell>
          <cell r="C8224">
            <v>761</v>
          </cell>
          <cell r="D8224">
            <v>1</v>
          </cell>
          <cell r="E8224" t="str">
            <v>KS</v>
          </cell>
          <cell r="F8224">
            <v>761</v>
          </cell>
        </row>
        <row r="8225">
          <cell r="A8225">
            <v>7067216</v>
          </cell>
          <cell r="B8225" t="str">
            <v>Oblouk 45°...RB 45 820</v>
          </cell>
          <cell r="C8225">
            <v>892</v>
          </cell>
          <cell r="D8225">
            <v>1</v>
          </cell>
          <cell r="E8225" t="str">
            <v>KS</v>
          </cell>
          <cell r="F8225">
            <v>892</v>
          </cell>
        </row>
        <row r="8226">
          <cell r="A8226">
            <v>7067313</v>
          </cell>
          <cell r="B8226" t="str">
            <v>Oblouk 45°...RB 45 830</v>
          </cell>
          <cell r="C8226">
            <v>1032</v>
          </cell>
          <cell r="D8226">
            <v>1</v>
          </cell>
          <cell r="E8226" t="str">
            <v>KS</v>
          </cell>
          <cell r="F8226">
            <v>1032</v>
          </cell>
        </row>
        <row r="8227">
          <cell r="A8227">
            <v>7067402</v>
          </cell>
          <cell r="B8227" t="str">
            <v>Oblouk 45°...RB 45 840</v>
          </cell>
          <cell r="C8227">
            <v>1570</v>
          </cell>
          <cell r="D8227">
            <v>1</v>
          </cell>
          <cell r="E8227" t="str">
            <v>KS</v>
          </cell>
          <cell r="F8227">
            <v>1570</v>
          </cell>
        </row>
        <row r="8228">
          <cell r="A8228">
            <v>7067496</v>
          </cell>
          <cell r="B8228" t="str">
            <v>Oblouk 45°...RB 45 850</v>
          </cell>
          <cell r="C8228">
            <v>1920</v>
          </cell>
          <cell r="D8228">
            <v>1</v>
          </cell>
          <cell r="E8228" t="str">
            <v>KS</v>
          </cell>
          <cell r="F8228">
            <v>1920</v>
          </cell>
        </row>
        <row r="8229">
          <cell r="A8229">
            <v>7067607</v>
          </cell>
          <cell r="B8229" t="str">
            <v>Oblouk 45°...RB 45 860</v>
          </cell>
          <cell r="C8229">
            <v>2176</v>
          </cell>
          <cell r="D8229">
            <v>1</v>
          </cell>
          <cell r="E8229" t="str">
            <v>KS</v>
          </cell>
          <cell r="F8229">
            <v>2176</v>
          </cell>
        </row>
        <row r="8230">
          <cell r="A8230">
            <v>7068115</v>
          </cell>
          <cell r="B8230" t="str">
            <v>Oblouk 45°...RB 45 110</v>
          </cell>
          <cell r="C8230">
            <v>787</v>
          </cell>
          <cell r="D8230">
            <v>1</v>
          </cell>
          <cell r="E8230" t="str">
            <v>KS</v>
          </cell>
          <cell r="F8230">
            <v>787</v>
          </cell>
        </row>
        <row r="8231">
          <cell r="A8231">
            <v>7068212</v>
          </cell>
          <cell r="B8231" t="str">
            <v>Oblouk 45°...RB 45 120</v>
          </cell>
          <cell r="C8231">
            <v>937</v>
          </cell>
          <cell r="D8231">
            <v>1</v>
          </cell>
          <cell r="E8231" t="str">
            <v>KS</v>
          </cell>
          <cell r="F8231">
            <v>937</v>
          </cell>
        </row>
        <row r="8232">
          <cell r="A8232">
            <v>7068328</v>
          </cell>
          <cell r="B8232" t="str">
            <v>Oblouk 45°...RB 45 130</v>
          </cell>
          <cell r="C8232">
            <v>1058</v>
          </cell>
          <cell r="D8232">
            <v>1</v>
          </cell>
          <cell r="E8232" t="str">
            <v>KS</v>
          </cell>
          <cell r="F8232">
            <v>1058</v>
          </cell>
        </row>
        <row r="8233">
          <cell r="A8233">
            <v>7068409</v>
          </cell>
          <cell r="B8233" t="str">
            <v>Oblouk 45°...RB 45 140</v>
          </cell>
          <cell r="C8233">
            <v>1657</v>
          </cell>
          <cell r="D8233">
            <v>1</v>
          </cell>
          <cell r="E8233" t="str">
            <v>KS</v>
          </cell>
          <cell r="F8233">
            <v>1657</v>
          </cell>
        </row>
        <row r="8234">
          <cell r="A8234">
            <v>7068506</v>
          </cell>
          <cell r="B8234" t="str">
            <v>Oblouk 45°...RB 45 150</v>
          </cell>
          <cell r="C8234">
            <v>2012</v>
          </cell>
          <cell r="D8234">
            <v>1</v>
          </cell>
          <cell r="E8234" t="str">
            <v>KS</v>
          </cell>
          <cell r="F8234">
            <v>2012</v>
          </cell>
        </row>
        <row r="8235">
          <cell r="A8235">
            <v>7068557</v>
          </cell>
          <cell r="B8235" t="str">
            <v>Oblouk 45°...RB 45 155</v>
          </cell>
          <cell r="C8235">
            <v>2245</v>
          </cell>
          <cell r="D8235">
            <v>1</v>
          </cell>
          <cell r="E8235" t="str">
            <v>KS</v>
          </cell>
          <cell r="F8235">
            <v>2245</v>
          </cell>
        </row>
        <row r="8236">
          <cell r="A8236">
            <v>7070205</v>
          </cell>
          <cell r="B8236" t="str">
            <v>Lišta...SSLB100FS</v>
          </cell>
          <cell r="C8236">
            <v>34</v>
          </cell>
          <cell r="D8236">
            <v>1</v>
          </cell>
          <cell r="E8236" t="str">
            <v>KS</v>
          </cell>
          <cell r="F8236">
            <v>34</v>
          </cell>
        </row>
        <row r="8237">
          <cell r="A8237">
            <v>7070209</v>
          </cell>
          <cell r="B8237" t="str">
            <v>Lišta...SSLB150FS</v>
          </cell>
          <cell r="C8237">
            <v>38</v>
          </cell>
          <cell r="D8237">
            <v>1</v>
          </cell>
          <cell r="E8237" t="str">
            <v>KS</v>
          </cell>
          <cell r="F8237">
            <v>38</v>
          </cell>
        </row>
        <row r="8238">
          <cell r="A8238">
            <v>7070213</v>
          </cell>
          <cell r="B8238" t="str">
            <v>Lišta...SSLB200FS</v>
          </cell>
          <cell r="C8238">
            <v>50</v>
          </cell>
          <cell r="D8238">
            <v>1</v>
          </cell>
          <cell r="E8238" t="str">
            <v>KS</v>
          </cell>
          <cell r="F8238">
            <v>50</v>
          </cell>
        </row>
        <row r="8239">
          <cell r="A8239">
            <v>7070217</v>
          </cell>
          <cell r="B8239" t="str">
            <v>Lišta...SSLB300FS</v>
          </cell>
          <cell r="C8239">
            <v>64</v>
          </cell>
          <cell r="D8239">
            <v>1</v>
          </cell>
          <cell r="E8239" t="str">
            <v>KS</v>
          </cell>
          <cell r="F8239">
            <v>64</v>
          </cell>
        </row>
        <row r="8240">
          <cell r="A8240">
            <v>7070221</v>
          </cell>
          <cell r="B8240" t="str">
            <v>Lišta...SSLB400FS</v>
          </cell>
          <cell r="C8240">
            <v>87</v>
          </cell>
          <cell r="D8240">
            <v>1</v>
          </cell>
          <cell r="E8240" t="str">
            <v>KS</v>
          </cell>
          <cell r="F8240">
            <v>87</v>
          </cell>
        </row>
        <row r="8241">
          <cell r="A8241">
            <v>7070225</v>
          </cell>
          <cell r="B8241" t="str">
            <v>Lišta...SSLB500FS</v>
          </cell>
          <cell r="C8241">
            <v>102</v>
          </cell>
          <cell r="D8241">
            <v>1</v>
          </cell>
          <cell r="E8241" t="str">
            <v>KS</v>
          </cell>
          <cell r="F8241">
            <v>102</v>
          </cell>
        </row>
        <row r="8242">
          <cell r="A8242">
            <v>7070229</v>
          </cell>
          <cell r="B8242" t="str">
            <v>Lišta...SSLB550FS</v>
          </cell>
          <cell r="C8242">
            <v>106</v>
          </cell>
          <cell r="D8242">
            <v>1</v>
          </cell>
          <cell r="E8242" t="str">
            <v>KS</v>
          </cell>
          <cell r="F8242">
            <v>106</v>
          </cell>
        </row>
        <row r="8243">
          <cell r="A8243">
            <v>7070233</v>
          </cell>
          <cell r="B8243" t="str">
            <v>Lišta...SSLB600FS</v>
          </cell>
          <cell r="C8243">
            <v>131</v>
          </cell>
          <cell r="D8243">
            <v>1</v>
          </cell>
          <cell r="E8243" t="str">
            <v>KS</v>
          </cell>
          <cell r="F8243">
            <v>131</v>
          </cell>
        </row>
        <row r="8244">
          <cell r="A8244">
            <v>7070306</v>
          </cell>
          <cell r="B8244" t="str">
            <v>Lišta...SSLB100DD</v>
          </cell>
          <cell r="C8244">
            <v>44</v>
          </cell>
          <cell r="D8244">
            <v>1</v>
          </cell>
          <cell r="E8244" t="str">
            <v>KS</v>
          </cell>
          <cell r="F8244">
            <v>44</v>
          </cell>
        </row>
        <row r="8245">
          <cell r="A8245">
            <v>7070310</v>
          </cell>
          <cell r="B8245" t="str">
            <v>Lišta...SSLB150DD</v>
          </cell>
          <cell r="C8245">
            <v>57</v>
          </cell>
          <cell r="D8245">
            <v>1</v>
          </cell>
          <cell r="E8245" t="str">
            <v>KS</v>
          </cell>
          <cell r="F8245">
            <v>57</v>
          </cell>
        </row>
        <row r="8246">
          <cell r="A8246">
            <v>7070314</v>
          </cell>
          <cell r="B8246" t="str">
            <v>Lišta...SSLB200DD</v>
          </cell>
          <cell r="C8246">
            <v>63</v>
          </cell>
          <cell r="D8246">
            <v>1</v>
          </cell>
          <cell r="E8246" t="str">
            <v>KS</v>
          </cell>
          <cell r="F8246">
            <v>63</v>
          </cell>
        </row>
        <row r="8247">
          <cell r="A8247">
            <v>7070318</v>
          </cell>
          <cell r="B8247" t="str">
            <v>Lišta...SSLB300DD</v>
          </cell>
          <cell r="C8247">
            <v>85</v>
          </cell>
          <cell r="D8247">
            <v>1</v>
          </cell>
          <cell r="E8247" t="str">
            <v>KS</v>
          </cell>
          <cell r="F8247">
            <v>85</v>
          </cell>
        </row>
        <row r="8248">
          <cell r="A8248">
            <v>7070322</v>
          </cell>
          <cell r="B8248" t="str">
            <v>Lišta...SSLB400DD</v>
          </cell>
          <cell r="C8248">
            <v>102</v>
          </cell>
          <cell r="D8248">
            <v>1</v>
          </cell>
          <cell r="E8248" t="str">
            <v>KS</v>
          </cell>
          <cell r="F8248">
            <v>102</v>
          </cell>
        </row>
        <row r="8249">
          <cell r="A8249">
            <v>7070326</v>
          </cell>
          <cell r="B8249" t="str">
            <v>Lišta...SSLB500DD</v>
          </cell>
          <cell r="C8249">
            <v>131</v>
          </cell>
          <cell r="D8249">
            <v>1</v>
          </cell>
          <cell r="E8249" t="str">
            <v>KS</v>
          </cell>
          <cell r="F8249">
            <v>131</v>
          </cell>
        </row>
        <row r="8250">
          <cell r="A8250">
            <v>7070330</v>
          </cell>
          <cell r="B8250" t="str">
            <v>Lišta...SSLB550DD</v>
          </cell>
          <cell r="C8250">
            <v>99</v>
          </cell>
          <cell r="D8250">
            <v>1</v>
          </cell>
          <cell r="E8250" t="str">
            <v>KS</v>
          </cell>
          <cell r="F8250">
            <v>99</v>
          </cell>
        </row>
        <row r="8251">
          <cell r="A8251">
            <v>7070334</v>
          </cell>
          <cell r="B8251" t="str">
            <v>Lišta...SSLB600DD</v>
          </cell>
          <cell r="C8251">
            <v>172</v>
          </cell>
          <cell r="D8251">
            <v>1</v>
          </cell>
          <cell r="E8251" t="str">
            <v>KS</v>
          </cell>
          <cell r="F8251">
            <v>172</v>
          </cell>
        </row>
        <row r="8252">
          <cell r="A8252">
            <v>7070353</v>
          </cell>
          <cell r="B8252" t="str">
            <v>Lišta...SSLB100VA</v>
          </cell>
          <cell r="C8252">
            <v>102</v>
          </cell>
          <cell r="D8252">
            <v>1</v>
          </cell>
          <cell r="E8252" t="str">
            <v>KS</v>
          </cell>
          <cell r="F8252">
            <v>102</v>
          </cell>
        </row>
        <row r="8253">
          <cell r="A8253">
            <v>7070361</v>
          </cell>
          <cell r="B8253" t="str">
            <v>Lišta...SSLB200VA</v>
          </cell>
          <cell r="C8253">
            <v>155</v>
          </cell>
          <cell r="D8253">
            <v>1</v>
          </cell>
          <cell r="E8253" t="str">
            <v>KS</v>
          </cell>
          <cell r="F8253">
            <v>155</v>
          </cell>
        </row>
        <row r="8254">
          <cell r="A8254">
            <v>7070365</v>
          </cell>
          <cell r="B8254" t="str">
            <v>Lišta...SSLB300VA</v>
          </cell>
          <cell r="C8254">
            <v>216</v>
          </cell>
          <cell r="D8254">
            <v>1</v>
          </cell>
          <cell r="E8254" t="str">
            <v>KS</v>
          </cell>
          <cell r="F8254">
            <v>216</v>
          </cell>
        </row>
        <row r="8255">
          <cell r="A8255">
            <v>7070369</v>
          </cell>
          <cell r="B8255" t="str">
            <v>Lišta...SSLB400VA</v>
          </cell>
          <cell r="C8255">
            <v>288</v>
          </cell>
          <cell r="D8255">
            <v>1</v>
          </cell>
          <cell r="E8255" t="str">
            <v>KS</v>
          </cell>
          <cell r="F8255">
            <v>288</v>
          </cell>
        </row>
        <row r="8256">
          <cell r="A8256">
            <v>7070381</v>
          </cell>
          <cell r="B8256" t="str">
            <v>Lišta...SSLB600VA</v>
          </cell>
          <cell r="C8256">
            <v>325</v>
          </cell>
          <cell r="D8256">
            <v>1</v>
          </cell>
          <cell r="E8256" t="str">
            <v>KS</v>
          </cell>
          <cell r="F8256">
            <v>325</v>
          </cell>
        </row>
        <row r="8257">
          <cell r="A8257">
            <v>7070390</v>
          </cell>
          <cell r="B8257" t="str">
            <v>Lišta...SSLB100VA</v>
          </cell>
          <cell r="C8257">
            <v>132</v>
          </cell>
          <cell r="D8257">
            <v>1</v>
          </cell>
          <cell r="E8257" t="str">
            <v>KS</v>
          </cell>
          <cell r="F8257">
            <v>132</v>
          </cell>
        </row>
        <row r="8258">
          <cell r="A8258">
            <v>7070392</v>
          </cell>
          <cell r="B8258" t="str">
            <v>Lišta...SSLB200VA</v>
          </cell>
          <cell r="C8258">
            <v>225</v>
          </cell>
          <cell r="D8258">
            <v>1</v>
          </cell>
          <cell r="E8258" t="str">
            <v>KS</v>
          </cell>
          <cell r="F8258">
            <v>225</v>
          </cell>
        </row>
        <row r="8259">
          <cell r="A8259">
            <v>7070394</v>
          </cell>
          <cell r="B8259" t="str">
            <v>Lišta...SSLB300VA</v>
          </cell>
          <cell r="C8259">
            <v>337</v>
          </cell>
          <cell r="D8259">
            <v>1</v>
          </cell>
          <cell r="E8259" t="str">
            <v>KS</v>
          </cell>
          <cell r="F8259">
            <v>337</v>
          </cell>
        </row>
        <row r="8260">
          <cell r="A8260">
            <v>7070396</v>
          </cell>
          <cell r="B8260" t="str">
            <v>Lišta...SSLB400VA</v>
          </cell>
          <cell r="C8260">
            <v>432</v>
          </cell>
          <cell r="D8260">
            <v>1</v>
          </cell>
          <cell r="E8260" t="str">
            <v>KS</v>
          </cell>
          <cell r="F8260">
            <v>432</v>
          </cell>
        </row>
        <row r="8261">
          <cell r="A8261">
            <v>7070398</v>
          </cell>
          <cell r="B8261" t="str">
            <v>Lišta...SSLB500VA</v>
          </cell>
          <cell r="C8261">
            <v>519</v>
          </cell>
          <cell r="D8261">
            <v>1</v>
          </cell>
          <cell r="E8261" t="str">
            <v>KS</v>
          </cell>
          <cell r="F8261">
            <v>519</v>
          </cell>
        </row>
        <row r="8262">
          <cell r="A8262">
            <v>7070519</v>
          </cell>
          <cell r="B8262" t="str">
            <v>Lišta...SSL/E90/1</v>
          </cell>
          <cell r="C8262">
            <v>55</v>
          </cell>
          <cell r="D8262">
            <v>1</v>
          </cell>
          <cell r="E8262" t="str">
            <v>KS</v>
          </cell>
          <cell r="F8262">
            <v>55</v>
          </cell>
        </row>
        <row r="8263">
          <cell r="A8263">
            <v>7070535</v>
          </cell>
          <cell r="B8263" t="str">
            <v>Lišta...SSL/E90/2</v>
          </cell>
          <cell r="C8263">
            <v>93</v>
          </cell>
          <cell r="D8263">
            <v>1</v>
          </cell>
          <cell r="E8263" t="str">
            <v>KS</v>
          </cell>
          <cell r="F8263">
            <v>93</v>
          </cell>
        </row>
        <row r="8264">
          <cell r="A8264">
            <v>7070551</v>
          </cell>
          <cell r="B8264" t="str">
            <v>Lišta...SSL/E90/3</v>
          </cell>
          <cell r="C8264">
            <v>94</v>
          </cell>
          <cell r="D8264">
            <v>1</v>
          </cell>
          <cell r="E8264" t="str">
            <v>KS</v>
          </cell>
          <cell r="F8264">
            <v>94</v>
          </cell>
        </row>
        <row r="8265">
          <cell r="A8265">
            <v>7070586</v>
          </cell>
          <cell r="B8265" t="str">
            <v>Lišta...SSL/E90/4</v>
          </cell>
          <cell r="C8265">
            <v>63</v>
          </cell>
          <cell r="D8265">
            <v>1</v>
          </cell>
          <cell r="E8265" t="str">
            <v>KS</v>
          </cell>
          <cell r="F8265">
            <v>63</v>
          </cell>
        </row>
        <row r="8266">
          <cell r="A8266">
            <v>7070608</v>
          </cell>
          <cell r="B8266" t="str">
            <v>Lišta...SSL/E90/5</v>
          </cell>
          <cell r="C8266">
            <v>112</v>
          </cell>
          <cell r="D8266">
            <v>1</v>
          </cell>
          <cell r="E8266" t="str">
            <v>KS</v>
          </cell>
          <cell r="F8266">
            <v>112</v>
          </cell>
        </row>
        <row r="8267">
          <cell r="A8267">
            <v>7070806</v>
          </cell>
          <cell r="B8267" t="str">
            <v>Zesílení míst styku...SSL/SV100</v>
          </cell>
          <cell r="C8267">
            <v>112</v>
          </cell>
          <cell r="D8267">
            <v>1</v>
          </cell>
          <cell r="E8267" t="str">
            <v>KS</v>
          </cell>
          <cell r="F8267">
            <v>112</v>
          </cell>
        </row>
        <row r="8268">
          <cell r="A8268">
            <v>7070810</v>
          </cell>
          <cell r="B8268" t="str">
            <v>Zesílení míst styku...SSL/SV200</v>
          </cell>
          <cell r="C8268">
            <v>152</v>
          </cell>
          <cell r="D8268">
            <v>1</v>
          </cell>
          <cell r="E8268" t="str">
            <v>KS</v>
          </cell>
          <cell r="F8268">
            <v>152</v>
          </cell>
        </row>
        <row r="8269">
          <cell r="A8269">
            <v>7070814</v>
          </cell>
          <cell r="B8269" t="str">
            <v>Zesílení míst styku...SSL/SV300</v>
          </cell>
          <cell r="C8269">
            <v>170</v>
          </cell>
          <cell r="D8269">
            <v>1</v>
          </cell>
          <cell r="E8269" t="str">
            <v>KS</v>
          </cell>
          <cell r="F8269">
            <v>170</v>
          </cell>
        </row>
        <row r="8270">
          <cell r="A8270">
            <v>7070818</v>
          </cell>
          <cell r="B8270" t="str">
            <v>Zesílení míst styku...SSL/SV400</v>
          </cell>
          <cell r="C8270">
            <v>217</v>
          </cell>
          <cell r="D8270">
            <v>1</v>
          </cell>
          <cell r="E8270" t="str">
            <v>KS</v>
          </cell>
          <cell r="F8270">
            <v>217</v>
          </cell>
        </row>
        <row r="8271">
          <cell r="A8271">
            <v>7070822</v>
          </cell>
          <cell r="B8271" t="str">
            <v>Zesílení míst styku...SSL/SV500</v>
          </cell>
          <cell r="C8271">
            <v>214</v>
          </cell>
          <cell r="D8271">
            <v>1</v>
          </cell>
          <cell r="E8271" t="str">
            <v>KS</v>
          </cell>
          <cell r="F8271">
            <v>214</v>
          </cell>
        </row>
        <row r="8272">
          <cell r="A8272">
            <v>7074050</v>
          </cell>
          <cell r="B8272" t="str">
            <v>Prvek kloubového oblouku...RGBEV 305</v>
          </cell>
          <cell r="C8272">
            <v>828</v>
          </cell>
          <cell r="D8272">
            <v>1</v>
          </cell>
          <cell r="E8272" t="str">
            <v>KS</v>
          </cell>
          <cell r="F8272">
            <v>828</v>
          </cell>
        </row>
        <row r="8273">
          <cell r="A8273">
            <v>7074107</v>
          </cell>
          <cell r="B8273" t="str">
            <v>Prvek kloubového oblouku...RGBEV 310</v>
          </cell>
          <cell r="C8273">
            <v>1018</v>
          </cell>
          <cell r="D8273">
            <v>1</v>
          </cell>
          <cell r="E8273" t="str">
            <v>KS</v>
          </cell>
          <cell r="F8273">
            <v>1018</v>
          </cell>
        </row>
        <row r="8274">
          <cell r="A8274">
            <v>7074204</v>
          </cell>
          <cell r="B8274" t="str">
            <v>Prvek kloubového oblouku...RGBEV 320</v>
          </cell>
          <cell r="C8274">
            <v>1476</v>
          </cell>
          <cell r="D8274">
            <v>1</v>
          </cell>
          <cell r="E8274" t="str">
            <v>KS</v>
          </cell>
          <cell r="F8274">
            <v>1476</v>
          </cell>
        </row>
        <row r="8275">
          <cell r="A8275">
            <v>7074301</v>
          </cell>
          <cell r="B8275" t="str">
            <v>Prvek kloubového oblouku...RGBEV 330</v>
          </cell>
          <cell r="C8275">
            <v>1126</v>
          </cell>
          <cell r="D8275">
            <v>1</v>
          </cell>
          <cell r="E8275" t="str">
            <v>KS</v>
          </cell>
          <cell r="F8275">
            <v>1126</v>
          </cell>
        </row>
        <row r="8276">
          <cell r="A8276">
            <v>7075103</v>
          </cell>
          <cell r="B8276" t="str">
            <v>Prvek kloubového oblouku...RGBEV 610</v>
          </cell>
          <cell r="C8276">
            <v>1270</v>
          </cell>
          <cell r="D8276">
            <v>1</v>
          </cell>
          <cell r="E8276" t="str">
            <v>KS</v>
          </cell>
          <cell r="F8276">
            <v>1270</v>
          </cell>
        </row>
        <row r="8277">
          <cell r="A8277">
            <v>7075200</v>
          </cell>
          <cell r="B8277" t="str">
            <v>Prvek kloubového oblouku...RGBEV 620</v>
          </cell>
          <cell r="C8277">
            <v>1368</v>
          </cell>
          <cell r="D8277">
            <v>1</v>
          </cell>
          <cell r="E8277" t="str">
            <v>KS</v>
          </cell>
          <cell r="F8277">
            <v>1368</v>
          </cell>
        </row>
        <row r="8278">
          <cell r="A8278">
            <v>7075308</v>
          </cell>
          <cell r="B8278" t="str">
            <v>Prvek kloubového oblouku...RGBEV 630</v>
          </cell>
          <cell r="C8278">
            <v>1446</v>
          </cell>
          <cell r="D8278">
            <v>1</v>
          </cell>
          <cell r="E8278" t="str">
            <v>KS</v>
          </cell>
          <cell r="F8278">
            <v>1446</v>
          </cell>
        </row>
        <row r="8279">
          <cell r="A8279">
            <v>7075405</v>
          </cell>
          <cell r="B8279" t="str">
            <v>Prvek kloubového oblouku...RGBEV 640</v>
          </cell>
          <cell r="C8279">
            <v>1657</v>
          </cell>
          <cell r="D8279">
            <v>1</v>
          </cell>
          <cell r="E8279" t="str">
            <v>KS</v>
          </cell>
          <cell r="F8279">
            <v>1657</v>
          </cell>
        </row>
        <row r="8280">
          <cell r="A8280">
            <v>7075596</v>
          </cell>
          <cell r="B8280" t="str">
            <v>Prvek kloubového oblouku...RGBEV 660</v>
          </cell>
          <cell r="C8280">
            <v>1934</v>
          </cell>
          <cell r="D8280">
            <v>1</v>
          </cell>
          <cell r="E8280" t="str">
            <v>KS</v>
          </cell>
          <cell r="F8280">
            <v>1934</v>
          </cell>
        </row>
        <row r="8281">
          <cell r="A8281">
            <v>7076096</v>
          </cell>
          <cell r="B8281" t="str">
            <v>Prvek kloubového oblouku...RGBEV 810</v>
          </cell>
          <cell r="C8281">
            <v>1660</v>
          </cell>
          <cell r="D8281">
            <v>1</v>
          </cell>
          <cell r="E8281" t="str">
            <v>KS</v>
          </cell>
          <cell r="F8281">
            <v>1660</v>
          </cell>
        </row>
        <row r="8282">
          <cell r="A8282">
            <v>7076207</v>
          </cell>
          <cell r="B8282" t="str">
            <v>Prvek kloubového oblouku...RGBEV 820</v>
          </cell>
          <cell r="C8282">
            <v>1647</v>
          </cell>
          <cell r="D8282">
            <v>1</v>
          </cell>
          <cell r="E8282" t="str">
            <v>KS</v>
          </cell>
          <cell r="F8282">
            <v>1647</v>
          </cell>
        </row>
        <row r="8283">
          <cell r="A8283">
            <v>7076304</v>
          </cell>
          <cell r="B8283" t="str">
            <v>Prvek kloubového oblouku...RGBEV 830</v>
          </cell>
          <cell r="C8283">
            <v>1283</v>
          </cell>
          <cell r="D8283">
            <v>1</v>
          </cell>
          <cell r="E8283" t="str">
            <v>KS</v>
          </cell>
          <cell r="F8283">
            <v>1283</v>
          </cell>
        </row>
        <row r="8284">
          <cell r="A8284">
            <v>7076401</v>
          </cell>
          <cell r="B8284" t="str">
            <v>Prvek kloubového oblouku...RGBEV 840</v>
          </cell>
          <cell r="C8284">
            <v>1935</v>
          </cell>
          <cell r="D8284">
            <v>1</v>
          </cell>
          <cell r="E8284" t="str">
            <v>KS</v>
          </cell>
          <cell r="F8284">
            <v>1935</v>
          </cell>
        </row>
        <row r="8285">
          <cell r="A8285">
            <v>7076606</v>
          </cell>
          <cell r="B8285" t="str">
            <v>Prvek kloubového oblouku...RGBEV 860</v>
          </cell>
          <cell r="C8285">
            <v>2533</v>
          </cell>
          <cell r="D8285">
            <v>1</v>
          </cell>
          <cell r="E8285" t="str">
            <v>KS</v>
          </cell>
          <cell r="F8285">
            <v>2533</v>
          </cell>
        </row>
        <row r="8286">
          <cell r="A8286">
            <v>7077106</v>
          </cell>
          <cell r="B8286" t="str">
            <v>Prvek kloubového oblouku...RGBEV 110</v>
          </cell>
          <cell r="C8286">
            <v>1261</v>
          </cell>
          <cell r="D8286">
            <v>1</v>
          </cell>
          <cell r="E8286" t="str">
            <v>KS</v>
          </cell>
          <cell r="F8286">
            <v>1261</v>
          </cell>
        </row>
        <row r="8287">
          <cell r="A8287">
            <v>7077203</v>
          </cell>
          <cell r="B8287" t="str">
            <v>Prvek kloubového oblouku...RGBEV 120</v>
          </cell>
          <cell r="C8287">
            <v>1710</v>
          </cell>
          <cell r="D8287">
            <v>1</v>
          </cell>
          <cell r="E8287" t="str">
            <v>KS</v>
          </cell>
          <cell r="F8287">
            <v>1710</v>
          </cell>
        </row>
        <row r="8288">
          <cell r="A8288">
            <v>7077300</v>
          </cell>
          <cell r="B8288" t="str">
            <v>Prvek kloubového oblouku...RGBEV 130</v>
          </cell>
          <cell r="C8288">
            <v>1813</v>
          </cell>
          <cell r="D8288">
            <v>1</v>
          </cell>
          <cell r="E8288" t="str">
            <v>KS</v>
          </cell>
          <cell r="F8288">
            <v>1813</v>
          </cell>
        </row>
        <row r="8289">
          <cell r="A8289">
            <v>7077408</v>
          </cell>
          <cell r="B8289" t="str">
            <v>Prvek kloubového oblouku...RGBEV 140</v>
          </cell>
          <cell r="C8289">
            <v>2086</v>
          </cell>
          <cell r="D8289">
            <v>1</v>
          </cell>
          <cell r="E8289" t="str">
            <v>KS</v>
          </cell>
          <cell r="F8289">
            <v>2086</v>
          </cell>
        </row>
        <row r="8290">
          <cell r="A8290">
            <v>7077505</v>
          </cell>
          <cell r="B8290" t="str">
            <v>Prvek kloubového oblouku...RGBEV 150</v>
          </cell>
          <cell r="C8290">
            <v>1823</v>
          </cell>
          <cell r="D8290">
            <v>1</v>
          </cell>
          <cell r="E8290" t="str">
            <v>KS</v>
          </cell>
          <cell r="F8290">
            <v>1823</v>
          </cell>
        </row>
        <row r="8291">
          <cell r="A8291">
            <v>7077556</v>
          </cell>
          <cell r="B8291" t="str">
            <v>Prvek kloubového oblouku...RGBEV 155</v>
          </cell>
          <cell r="C8291">
            <v>2247</v>
          </cell>
          <cell r="D8291">
            <v>1</v>
          </cell>
          <cell r="E8291" t="str">
            <v>KS</v>
          </cell>
          <cell r="F8291">
            <v>2247</v>
          </cell>
        </row>
        <row r="8292">
          <cell r="A8292">
            <v>7079109</v>
          </cell>
          <cell r="B8292" t="str">
            <v>Kloubový oblouk...RGBV 610</v>
          </cell>
          <cell r="C8292">
            <v>2871</v>
          </cell>
          <cell r="D8292">
            <v>1</v>
          </cell>
          <cell r="E8292" t="str">
            <v>KS</v>
          </cell>
          <cell r="F8292">
            <v>2871</v>
          </cell>
        </row>
        <row r="8293">
          <cell r="A8293">
            <v>7079141</v>
          </cell>
          <cell r="B8293" t="str">
            <v>Kloubový oblouk...RGBV 615</v>
          </cell>
          <cell r="C8293">
            <v>2160</v>
          </cell>
          <cell r="D8293">
            <v>1</v>
          </cell>
          <cell r="E8293" t="str">
            <v>KS</v>
          </cell>
          <cell r="F8293">
            <v>2160</v>
          </cell>
        </row>
        <row r="8294">
          <cell r="A8294">
            <v>7079206</v>
          </cell>
          <cell r="B8294" t="str">
            <v>Kloubový oblouk...RGBV 620</v>
          </cell>
          <cell r="C8294">
            <v>2922</v>
          </cell>
          <cell r="D8294">
            <v>1</v>
          </cell>
          <cell r="E8294" t="str">
            <v>KS</v>
          </cell>
          <cell r="F8294">
            <v>2922</v>
          </cell>
        </row>
        <row r="8295">
          <cell r="A8295">
            <v>7079303</v>
          </cell>
          <cell r="B8295" t="str">
            <v>Kloubový oblouk...RGBV 630</v>
          </cell>
          <cell r="C8295">
            <v>3133</v>
          </cell>
          <cell r="D8295">
            <v>1</v>
          </cell>
          <cell r="E8295" t="str">
            <v>KS</v>
          </cell>
          <cell r="F8295">
            <v>3133</v>
          </cell>
        </row>
        <row r="8296">
          <cell r="A8296">
            <v>7079400</v>
          </cell>
          <cell r="B8296" t="str">
            <v>Kloubový oblouk...RGBV 640</v>
          </cell>
          <cell r="C8296">
            <v>3281</v>
          </cell>
          <cell r="D8296">
            <v>1</v>
          </cell>
          <cell r="E8296" t="str">
            <v>KS</v>
          </cell>
          <cell r="F8296">
            <v>3281</v>
          </cell>
        </row>
        <row r="8297">
          <cell r="A8297">
            <v>7079508</v>
          </cell>
          <cell r="B8297" t="str">
            <v>Kloubový oblouk...RGBV 650</v>
          </cell>
          <cell r="C8297">
            <v>3382</v>
          </cell>
          <cell r="D8297">
            <v>1</v>
          </cell>
          <cell r="E8297" t="str">
            <v>KS</v>
          </cell>
          <cell r="F8297">
            <v>3382</v>
          </cell>
        </row>
        <row r="8298">
          <cell r="A8298">
            <v>7079605</v>
          </cell>
          <cell r="B8298" t="str">
            <v>Kloubový oblouk...RGBV 660</v>
          </cell>
          <cell r="C8298">
            <v>3836</v>
          </cell>
          <cell r="D8298">
            <v>1</v>
          </cell>
          <cell r="E8298" t="str">
            <v>KS</v>
          </cell>
          <cell r="F8298">
            <v>3836</v>
          </cell>
        </row>
        <row r="8299">
          <cell r="A8299">
            <v>7080107</v>
          </cell>
          <cell r="B8299" t="str">
            <v>Kloubový oblouk...RGBV 810</v>
          </cell>
          <cell r="C8299">
            <v>3686</v>
          </cell>
          <cell r="D8299">
            <v>1</v>
          </cell>
          <cell r="E8299" t="str">
            <v>KS</v>
          </cell>
          <cell r="F8299">
            <v>3686</v>
          </cell>
        </row>
        <row r="8300">
          <cell r="A8300">
            <v>7080204</v>
          </cell>
          <cell r="B8300" t="str">
            <v>Kloubový oblouk...RGBV 820</v>
          </cell>
          <cell r="C8300">
            <v>3428</v>
          </cell>
          <cell r="D8300">
            <v>1</v>
          </cell>
          <cell r="E8300" t="str">
            <v>KS</v>
          </cell>
          <cell r="F8300">
            <v>3428</v>
          </cell>
        </row>
        <row r="8301">
          <cell r="A8301">
            <v>7080301</v>
          </cell>
          <cell r="B8301" t="str">
            <v>Kloubový oblouk...RGBV 830</v>
          </cell>
          <cell r="C8301">
            <v>3818</v>
          </cell>
          <cell r="D8301">
            <v>1</v>
          </cell>
          <cell r="E8301" t="str">
            <v>KS</v>
          </cell>
          <cell r="F8301">
            <v>3818</v>
          </cell>
        </row>
        <row r="8302">
          <cell r="A8302">
            <v>7080409</v>
          </cell>
          <cell r="B8302" t="str">
            <v>Kloubový oblouk...RGBV 840</v>
          </cell>
          <cell r="C8302">
            <v>4258</v>
          </cell>
          <cell r="D8302">
            <v>1</v>
          </cell>
          <cell r="E8302" t="str">
            <v>KS</v>
          </cell>
          <cell r="F8302">
            <v>4258</v>
          </cell>
        </row>
        <row r="8303">
          <cell r="A8303">
            <v>7080506</v>
          </cell>
          <cell r="B8303" t="str">
            <v>Kloubový oblouk...RGBV 850</v>
          </cell>
          <cell r="C8303">
            <v>3565</v>
          </cell>
          <cell r="D8303">
            <v>1</v>
          </cell>
          <cell r="E8303" t="str">
            <v>KS</v>
          </cell>
          <cell r="F8303">
            <v>3565</v>
          </cell>
        </row>
        <row r="8304">
          <cell r="A8304">
            <v>7080603</v>
          </cell>
          <cell r="B8304" t="str">
            <v>Kloubový oblouk...RGBV 860</v>
          </cell>
          <cell r="C8304">
            <v>5010</v>
          </cell>
          <cell r="D8304">
            <v>1</v>
          </cell>
          <cell r="E8304" t="str">
            <v>KS</v>
          </cell>
          <cell r="F8304">
            <v>5010</v>
          </cell>
        </row>
        <row r="8305">
          <cell r="A8305">
            <v>7081103</v>
          </cell>
          <cell r="B8305" t="str">
            <v>Kloubový oblouk...RGBV 110</v>
          </cell>
          <cell r="C8305">
            <v>3676</v>
          </cell>
          <cell r="D8305">
            <v>1</v>
          </cell>
          <cell r="E8305" t="str">
            <v>KS</v>
          </cell>
          <cell r="F8305">
            <v>3676</v>
          </cell>
        </row>
        <row r="8306">
          <cell r="A8306">
            <v>7081200</v>
          </cell>
          <cell r="B8306" t="str">
            <v>Kloubový oblouk...RGBV 120</v>
          </cell>
          <cell r="C8306">
            <v>3686</v>
          </cell>
          <cell r="D8306">
            <v>1</v>
          </cell>
          <cell r="E8306" t="str">
            <v>KS</v>
          </cell>
          <cell r="F8306">
            <v>3686</v>
          </cell>
        </row>
        <row r="8307">
          <cell r="A8307">
            <v>7081308</v>
          </cell>
          <cell r="B8307" t="str">
            <v>Kloubový oblouk...RGBV 130</v>
          </cell>
          <cell r="C8307">
            <v>3638</v>
          </cell>
          <cell r="D8307">
            <v>1</v>
          </cell>
          <cell r="E8307" t="str">
            <v>KS</v>
          </cell>
          <cell r="F8307">
            <v>3638</v>
          </cell>
        </row>
        <row r="8308">
          <cell r="A8308">
            <v>7081405</v>
          </cell>
          <cell r="B8308" t="str">
            <v>Kloubový oblouk...RGBV 140</v>
          </cell>
          <cell r="C8308">
            <v>3888</v>
          </cell>
          <cell r="D8308">
            <v>1</v>
          </cell>
          <cell r="E8308" t="str">
            <v>KS</v>
          </cell>
          <cell r="F8308">
            <v>3888</v>
          </cell>
        </row>
        <row r="8309">
          <cell r="A8309">
            <v>7081502</v>
          </cell>
          <cell r="B8309" t="str">
            <v>Kloubový oblouk...RGBV 150</v>
          </cell>
          <cell r="C8309">
            <v>4805</v>
          </cell>
          <cell r="D8309">
            <v>1</v>
          </cell>
          <cell r="E8309" t="str">
            <v>KS</v>
          </cell>
          <cell r="F8309">
            <v>4805</v>
          </cell>
        </row>
        <row r="8310">
          <cell r="A8310">
            <v>7081553</v>
          </cell>
          <cell r="B8310" t="str">
            <v>Kloubový oblouk...RGBV 155</v>
          </cell>
          <cell r="C8310">
            <v>5017</v>
          </cell>
          <cell r="D8310">
            <v>1</v>
          </cell>
          <cell r="E8310" t="str">
            <v>KS</v>
          </cell>
          <cell r="F8310">
            <v>5017</v>
          </cell>
        </row>
        <row r="8311">
          <cell r="A8311">
            <v>7081995</v>
          </cell>
          <cell r="B8311" t="str">
            <v>Kloubová spojka...RGV110-SM</v>
          </cell>
          <cell r="C8311">
            <v>152</v>
          </cell>
          <cell r="D8311">
            <v>1</v>
          </cell>
          <cell r="E8311" t="str">
            <v>KS</v>
          </cell>
          <cell r="F8311">
            <v>152</v>
          </cell>
        </row>
        <row r="8312">
          <cell r="A8312">
            <v>7082002</v>
          </cell>
          <cell r="B8312" t="str">
            <v>Kloubová spojka...RGV 35</v>
          </cell>
          <cell r="C8312">
            <v>55</v>
          </cell>
          <cell r="D8312">
            <v>1</v>
          </cell>
          <cell r="E8312" t="str">
            <v>KS</v>
          </cell>
          <cell r="F8312">
            <v>55</v>
          </cell>
        </row>
        <row r="8313">
          <cell r="A8313">
            <v>7082010</v>
          </cell>
          <cell r="B8313" t="str">
            <v>Kloubová spojka...RGV 60</v>
          </cell>
          <cell r="C8313">
            <v>79</v>
          </cell>
          <cell r="D8313">
            <v>1</v>
          </cell>
          <cell r="E8313" t="str">
            <v>KS</v>
          </cell>
          <cell r="F8313">
            <v>79</v>
          </cell>
        </row>
        <row r="8314">
          <cell r="A8314">
            <v>7082029</v>
          </cell>
          <cell r="B8314" t="str">
            <v>Kloubová spojka...RGV 85</v>
          </cell>
          <cell r="C8314">
            <v>115</v>
          </cell>
          <cell r="D8314">
            <v>1</v>
          </cell>
          <cell r="E8314" t="str">
            <v>KS</v>
          </cell>
          <cell r="F8314">
            <v>115</v>
          </cell>
        </row>
        <row r="8315">
          <cell r="A8315">
            <v>7082037</v>
          </cell>
          <cell r="B8315" t="str">
            <v>Kloubová spojka...RGV 110</v>
          </cell>
          <cell r="C8315">
            <v>168</v>
          </cell>
          <cell r="D8315">
            <v>1</v>
          </cell>
          <cell r="E8315" t="str">
            <v>KS</v>
          </cell>
          <cell r="F8315">
            <v>168</v>
          </cell>
        </row>
        <row r="8316">
          <cell r="A8316">
            <v>7082126</v>
          </cell>
          <cell r="B8316" t="str">
            <v>Kloubová spojka...RGV 35</v>
          </cell>
          <cell r="C8316">
            <v>67</v>
          </cell>
          <cell r="D8316">
            <v>1</v>
          </cell>
          <cell r="E8316" t="str">
            <v>KS</v>
          </cell>
          <cell r="F8316">
            <v>67</v>
          </cell>
        </row>
        <row r="8317">
          <cell r="A8317">
            <v>7082223</v>
          </cell>
          <cell r="B8317" t="str">
            <v>Kloubová spojka...RGV 60</v>
          </cell>
          <cell r="C8317">
            <v>99</v>
          </cell>
          <cell r="D8317">
            <v>1</v>
          </cell>
          <cell r="E8317" t="str">
            <v>KS</v>
          </cell>
          <cell r="F8317">
            <v>99</v>
          </cell>
        </row>
        <row r="8318">
          <cell r="A8318">
            <v>7082258</v>
          </cell>
          <cell r="B8318" t="str">
            <v>Kloubová spojka...RGV 60 VA</v>
          </cell>
          <cell r="C8318">
            <v>220</v>
          </cell>
          <cell r="D8318">
            <v>1</v>
          </cell>
          <cell r="E8318" t="str">
            <v>KS</v>
          </cell>
          <cell r="F8318">
            <v>220</v>
          </cell>
        </row>
        <row r="8319">
          <cell r="A8319">
            <v>7082265</v>
          </cell>
          <cell r="B8319" t="str">
            <v>Kloubová spojka...RGV60 V4A</v>
          </cell>
          <cell r="C8319">
            <v>369</v>
          </cell>
          <cell r="D8319">
            <v>1</v>
          </cell>
          <cell r="E8319" t="str">
            <v>KS</v>
          </cell>
          <cell r="F8319">
            <v>369</v>
          </cell>
        </row>
        <row r="8320">
          <cell r="A8320">
            <v>7082320</v>
          </cell>
          <cell r="B8320" t="str">
            <v>Kloubová spojka...RGV 85</v>
          </cell>
          <cell r="C8320">
            <v>143</v>
          </cell>
          <cell r="D8320">
            <v>1</v>
          </cell>
          <cell r="E8320" t="str">
            <v>KS</v>
          </cell>
          <cell r="F8320">
            <v>143</v>
          </cell>
        </row>
        <row r="8321">
          <cell r="A8321">
            <v>7082436</v>
          </cell>
          <cell r="B8321" t="str">
            <v>Kloubová spojka...RGV 110</v>
          </cell>
          <cell r="C8321">
            <v>158</v>
          </cell>
          <cell r="D8321">
            <v>1</v>
          </cell>
          <cell r="E8321" t="str">
            <v>KS</v>
          </cell>
          <cell r="F8321">
            <v>158</v>
          </cell>
        </row>
        <row r="8322">
          <cell r="A8322">
            <v>7082479</v>
          </cell>
          <cell r="B8322" t="str">
            <v>Kloubová spojka...RGV 110VA</v>
          </cell>
          <cell r="C8322">
            <v>521</v>
          </cell>
          <cell r="D8322">
            <v>1</v>
          </cell>
          <cell r="E8322" t="str">
            <v>KS</v>
          </cell>
          <cell r="F8322">
            <v>521</v>
          </cell>
        </row>
        <row r="8323">
          <cell r="A8323">
            <v>7083041</v>
          </cell>
          <cell r="B8323" t="str">
            <v>Koncový plech...BEB/050</v>
          </cell>
          <cell r="C8323">
            <v>80</v>
          </cell>
          <cell r="D8323">
            <v>1</v>
          </cell>
          <cell r="E8323" t="str">
            <v>KS</v>
          </cell>
          <cell r="F8323">
            <v>80</v>
          </cell>
        </row>
        <row r="8324">
          <cell r="A8324">
            <v>7083106</v>
          </cell>
          <cell r="B8324" t="str">
            <v>Koncový plech...BEB/100</v>
          </cell>
          <cell r="C8324">
            <v>81</v>
          </cell>
          <cell r="D8324">
            <v>1</v>
          </cell>
          <cell r="E8324" t="str">
            <v>KS</v>
          </cell>
          <cell r="F8324">
            <v>81</v>
          </cell>
        </row>
        <row r="8325">
          <cell r="A8325">
            <v>7083157</v>
          </cell>
          <cell r="B8325" t="str">
            <v>Koncový plech...BEB/150</v>
          </cell>
          <cell r="C8325">
            <v>100</v>
          </cell>
          <cell r="D8325">
            <v>1</v>
          </cell>
          <cell r="E8325" t="str">
            <v>KS</v>
          </cell>
          <cell r="F8325">
            <v>100</v>
          </cell>
        </row>
        <row r="8326">
          <cell r="A8326">
            <v>7083203</v>
          </cell>
          <cell r="B8326" t="str">
            <v>Koncový plech...BEB/200</v>
          </cell>
          <cell r="C8326">
            <v>89</v>
          </cell>
          <cell r="D8326">
            <v>1</v>
          </cell>
          <cell r="E8326" t="str">
            <v>KS</v>
          </cell>
          <cell r="F8326">
            <v>89</v>
          </cell>
        </row>
        <row r="8327">
          <cell r="A8327">
            <v>7083300</v>
          </cell>
          <cell r="B8327" t="str">
            <v>Koncový plech...BEB/300</v>
          </cell>
          <cell r="C8327">
            <v>105</v>
          </cell>
          <cell r="D8327">
            <v>1</v>
          </cell>
          <cell r="E8327" t="str">
            <v>KS</v>
          </cell>
          <cell r="F8327">
            <v>105</v>
          </cell>
        </row>
        <row r="8328">
          <cell r="A8328">
            <v>7083408</v>
          </cell>
          <cell r="B8328" t="str">
            <v>Koncový plech...BEB/400</v>
          </cell>
          <cell r="C8328">
            <v>128</v>
          </cell>
          <cell r="D8328">
            <v>1</v>
          </cell>
          <cell r="E8328" t="str">
            <v>KS</v>
          </cell>
          <cell r="F8328">
            <v>128</v>
          </cell>
        </row>
        <row r="8329">
          <cell r="A8329">
            <v>7083505</v>
          </cell>
          <cell r="B8329" t="str">
            <v>Koncový plech...BEB/500</v>
          </cell>
          <cell r="C8329">
            <v>129</v>
          </cell>
          <cell r="D8329">
            <v>1</v>
          </cell>
          <cell r="E8329" t="str">
            <v>KS</v>
          </cell>
          <cell r="F8329">
            <v>129</v>
          </cell>
        </row>
        <row r="8330">
          <cell r="A8330">
            <v>7083556</v>
          </cell>
          <cell r="B8330" t="str">
            <v>Koncový plech...BEB/550</v>
          </cell>
          <cell r="C8330">
            <v>157</v>
          </cell>
          <cell r="D8330">
            <v>1</v>
          </cell>
          <cell r="E8330" t="str">
            <v>KS</v>
          </cell>
          <cell r="F8330">
            <v>157</v>
          </cell>
        </row>
        <row r="8331">
          <cell r="A8331">
            <v>7083602</v>
          </cell>
          <cell r="B8331" t="str">
            <v>Koncový plech...BEB/600</v>
          </cell>
          <cell r="C8331">
            <v>133</v>
          </cell>
          <cell r="D8331">
            <v>1</v>
          </cell>
          <cell r="E8331" t="str">
            <v>KS</v>
          </cell>
          <cell r="F8331">
            <v>133</v>
          </cell>
        </row>
        <row r="8332">
          <cell r="A8332">
            <v>7083616</v>
          </cell>
          <cell r="B8332" t="str">
            <v>Koncový plech...BEB/050DD</v>
          </cell>
          <cell r="C8332">
            <v>52</v>
          </cell>
          <cell r="D8332">
            <v>1</v>
          </cell>
          <cell r="E8332" t="str">
            <v>KS</v>
          </cell>
          <cell r="F8332">
            <v>52</v>
          </cell>
        </row>
        <row r="8333">
          <cell r="A8333">
            <v>7083618</v>
          </cell>
          <cell r="B8333" t="str">
            <v>Koncový plech...BEB/100DD</v>
          </cell>
          <cell r="C8333">
            <v>87</v>
          </cell>
          <cell r="D8333">
            <v>1</v>
          </cell>
          <cell r="E8333" t="str">
            <v>KS</v>
          </cell>
          <cell r="F8333">
            <v>87</v>
          </cell>
        </row>
        <row r="8334">
          <cell r="A8334">
            <v>7083622</v>
          </cell>
          <cell r="B8334" t="str">
            <v>Koncový plech...BEB/150DD</v>
          </cell>
          <cell r="C8334">
            <v>97</v>
          </cell>
          <cell r="D8334">
            <v>1</v>
          </cell>
          <cell r="E8334" t="str">
            <v>KS</v>
          </cell>
          <cell r="F8334">
            <v>97</v>
          </cell>
        </row>
        <row r="8335">
          <cell r="A8335">
            <v>7083626</v>
          </cell>
          <cell r="B8335" t="str">
            <v>Koncový plech...BEB/200DD</v>
          </cell>
          <cell r="C8335">
            <v>114</v>
          </cell>
          <cell r="D8335">
            <v>1</v>
          </cell>
          <cell r="E8335" t="str">
            <v>KS</v>
          </cell>
          <cell r="F8335">
            <v>114</v>
          </cell>
        </row>
        <row r="8336">
          <cell r="A8336">
            <v>7083630</v>
          </cell>
          <cell r="B8336" t="str">
            <v>Koncový plech...BEB/300DD</v>
          </cell>
          <cell r="C8336">
            <v>114</v>
          </cell>
          <cell r="D8336">
            <v>1</v>
          </cell>
          <cell r="E8336" t="str">
            <v>KS</v>
          </cell>
          <cell r="F8336">
            <v>114</v>
          </cell>
        </row>
        <row r="8337">
          <cell r="A8337">
            <v>7083634</v>
          </cell>
          <cell r="B8337" t="str">
            <v>Koncový plech...BEB/400DD</v>
          </cell>
          <cell r="C8337">
            <v>147</v>
          </cell>
          <cell r="D8337">
            <v>1</v>
          </cell>
          <cell r="E8337" t="str">
            <v>KS</v>
          </cell>
          <cell r="F8337">
            <v>147</v>
          </cell>
        </row>
        <row r="8338">
          <cell r="A8338">
            <v>7083638</v>
          </cell>
          <cell r="B8338" t="str">
            <v>Koncový plech...BEB/500DD</v>
          </cell>
          <cell r="C8338">
            <v>154</v>
          </cell>
          <cell r="D8338">
            <v>1</v>
          </cell>
          <cell r="E8338" t="str">
            <v>KS</v>
          </cell>
          <cell r="F8338">
            <v>154</v>
          </cell>
        </row>
        <row r="8339">
          <cell r="A8339">
            <v>7083642</v>
          </cell>
          <cell r="B8339" t="str">
            <v>Koncový plech...BEB/600DD</v>
          </cell>
          <cell r="C8339">
            <v>166</v>
          </cell>
          <cell r="D8339">
            <v>1</v>
          </cell>
          <cell r="E8339" t="str">
            <v>KS</v>
          </cell>
          <cell r="F8339">
            <v>166</v>
          </cell>
        </row>
        <row r="8340">
          <cell r="A8340">
            <v>7084013</v>
          </cell>
          <cell r="B8340" t="str">
            <v>Koncový plech...BEB/100VA</v>
          </cell>
          <cell r="C8340">
            <v>118</v>
          </cell>
          <cell r="D8340">
            <v>1</v>
          </cell>
          <cell r="E8340" t="str">
            <v>KS</v>
          </cell>
          <cell r="F8340">
            <v>118</v>
          </cell>
        </row>
        <row r="8341">
          <cell r="A8341">
            <v>7084048</v>
          </cell>
          <cell r="B8341" t="str">
            <v>Koncový plech...BEB/200VA</v>
          </cell>
          <cell r="C8341">
            <v>147</v>
          </cell>
          <cell r="D8341">
            <v>1</v>
          </cell>
          <cell r="E8341" t="str">
            <v>KS</v>
          </cell>
          <cell r="F8341">
            <v>147</v>
          </cell>
        </row>
        <row r="8342">
          <cell r="A8342">
            <v>7084064</v>
          </cell>
          <cell r="B8342" t="str">
            <v>Koncový plech...BEB/300VA</v>
          </cell>
          <cell r="C8342">
            <v>168</v>
          </cell>
          <cell r="D8342">
            <v>1</v>
          </cell>
          <cell r="E8342" t="str">
            <v>KS</v>
          </cell>
          <cell r="F8342">
            <v>168</v>
          </cell>
        </row>
        <row r="8343">
          <cell r="A8343">
            <v>7084080</v>
          </cell>
          <cell r="B8343" t="str">
            <v>Koncový plech...BEB/400VA</v>
          </cell>
          <cell r="C8343">
            <v>198</v>
          </cell>
          <cell r="D8343">
            <v>1</v>
          </cell>
          <cell r="E8343" t="str">
            <v>KS</v>
          </cell>
          <cell r="F8343">
            <v>198</v>
          </cell>
        </row>
        <row r="8344">
          <cell r="A8344">
            <v>7084129</v>
          </cell>
          <cell r="B8344" t="str">
            <v>Koncový plech...BEB/600VA</v>
          </cell>
          <cell r="C8344">
            <v>279</v>
          </cell>
          <cell r="D8344">
            <v>1</v>
          </cell>
          <cell r="E8344" t="str">
            <v>KS</v>
          </cell>
          <cell r="F8344">
            <v>279</v>
          </cell>
        </row>
        <row r="8345">
          <cell r="A8345">
            <v>7084757</v>
          </cell>
          <cell r="B8345" t="str">
            <v>Modulární nosič...MP FL</v>
          </cell>
          <cell r="C8345">
            <v>109</v>
          </cell>
          <cell r="D8345">
            <v>1</v>
          </cell>
          <cell r="E8345" t="str">
            <v>KS</v>
          </cell>
          <cell r="F8345">
            <v>109</v>
          </cell>
        </row>
        <row r="8346">
          <cell r="A8346">
            <v>7084765</v>
          </cell>
          <cell r="B8346" t="str">
            <v>Modulární nosič...MP WI KL.</v>
          </cell>
          <cell r="C8346">
            <v>166</v>
          </cell>
          <cell r="D8346">
            <v>1</v>
          </cell>
          <cell r="E8346" t="str">
            <v>KS</v>
          </cell>
          <cell r="F8346">
            <v>166</v>
          </cell>
        </row>
        <row r="8347">
          <cell r="A8347">
            <v>7084773</v>
          </cell>
          <cell r="B8347" t="str">
            <v>Modulární nosič...MP UNI</v>
          </cell>
          <cell r="C8347">
            <v>206</v>
          </cell>
          <cell r="D8347">
            <v>1</v>
          </cell>
          <cell r="E8347" t="str">
            <v>KS</v>
          </cell>
          <cell r="F8347">
            <v>206</v>
          </cell>
        </row>
        <row r="8348">
          <cell r="A8348">
            <v>7084781</v>
          </cell>
          <cell r="B8348" t="str">
            <v>Modulární nosič...MP WI GR.</v>
          </cell>
          <cell r="C8348">
            <v>197</v>
          </cell>
          <cell r="D8348">
            <v>1</v>
          </cell>
          <cell r="E8348" t="str">
            <v>KS</v>
          </cell>
          <cell r="F8348">
            <v>197</v>
          </cell>
        </row>
        <row r="8349">
          <cell r="A8349">
            <v>7084870</v>
          </cell>
          <cell r="B8349" t="str">
            <v>Modulární nosič...MP225UNI</v>
          </cell>
          <cell r="C8349">
            <v>203</v>
          </cell>
          <cell r="D8349">
            <v>1</v>
          </cell>
          <cell r="E8349" t="str">
            <v>KS</v>
          </cell>
          <cell r="F8349">
            <v>203</v>
          </cell>
        </row>
        <row r="8350">
          <cell r="A8350">
            <v>7084919</v>
          </cell>
          <cell r="B8350" t="str">
            <v>Modulární nosič...MP</v>
          </cell>
          <cell r="C8350">
            <v>161</v>
          </cell>
          <cell r="D8350">
            <v>1</v>
          </cell>
          <cell r="E8350" t="str">
            <v>KS</v>
          </cell>
          <cell r="F8350">
            <v>161</v>
          </cell>
        </row>
        <row r="8351">
          <cell r="A8351">
            <v>7085111</v>
          </cell>
          <cell r="B8351" t="str">
            <v>Modulární nosič...MP WI KL.</v>
          </cell>
          <cell r="C8351">
            <v>187</v>
          </cell>
          <cell r="D8351">
            <v>1</v>
          </cell>
          <cell r="E8351" t="str">
            <v>KS</v>
          </cell>
          <cell r="F8351">
            <v>187</v>
          </cell>
        </row>
        <row r="8352">
          <cell r="A8352">
            <v>7085114</v>
          </cell>
          <cell r="B8352" t="str">
            <v>Modulární nosič...MP UNI</v>
          </cell>
          <cell r="C8352">
            <v>225</v>
          </cell>
          <cell r="D8352">
            <v>1</v>
          </cell>
          <cell r="E8352" t="str">
            <v>KS</v>
          </cell>
          <cell r="F8352">
            <v>225</v>
          </cell>
        </row>
        <row r="8353">
          <cell r="A8353">
            <v>7097476</v>
          </cell>
          <cell r="B8353" t="str">
            <v>Kabelový žebřík pro lodě...SL62/610</v>
          </cell>
          <cell r="C8353">
            <v>998</v>
          </cell>
          <cell r="D8353">
            <v>1</v>
          </cell>
          <cell r="E8353" t="str">
            <v>M</v>
          </cell>
          <cell r="F8353">
            <v>998</v>
          </cell>
        </row>
        <row r="8354">
          <cell r="A8354">
            <v>7098136</v>
          </cell>
          <cell r="B8354" t="str">
            <v>Kabelový rošt...SLZ 300 F</v>
          </cell>
          <cell r="C8354">
            <v>7266</v>
          </cell>
          <cell r="D8354">
            <v>1</v>
          </cell>
          <cell r="E8354" t="str">
            <v>M</v>
          </cell>
          <cell r="F8354">
            <v>7266</v>
          </cell>
        </row>
        <row r="8355">
          <cell r="A8355">
            <v>7098140</v>
          </cell>
          <cell r="B8355" t="str">
            <v>Kabelový rošt...SLZ 500 F</v>
          </cell>
          <cell r="C8355">
            <v>8601</v>
          </cell>
          <cell r="D8355">
            <v>1</v>
          </cell>
          <cell r="E8355" t="str">
            <v>M</v>
          </cell>
          <cell r="F8355">
            <v>8601</v>
          </cell>
        </row>
        <row r="8356">
          <cell r="A8356">
            <v>7102674</v>
          </cell>
          <cell r="B8356" t="str">
            <v>Příčka...SLSP62/3M</v>
          </cell>
          <cell r="C8356">
            <v>379</v>
          </cell>
          <cell r="D8356">
            <v>1</v>
          </cell>
          <cell r="E8356" t="str">
            <v>M</v>
          </cell>
          <cell r="F8356">
            <v>379</v>
          </cell>
        </row>
        <row r="8357">
          <cell r="A8357">
            <v>7102771</v>
          </cell>
          <cell r="B8357" t="str">
            <v>Příčka...SLSP62/3M</v>
          </cell>
          <cell r="C8357">
            <v>338</v>
          </cell>
          <cell r="D8357">
            <v>1</v>
          </cell>
          <cell r="E8357" t="str">
            <v>M</v>
          </cell>
          <cell r="F8357">
            <v>338</v>
          </cell>
        </row>
        <row r="8358">
          <cell r="A8358">
            <v>7103387</v>
          </cell>
          <cell r="B8358" t="str">
            <v>Úchyt kabelového žebříku...SL62/100</v>
          </cell>
          <cell r="C8358">
            <v>80</v>
          </cell>
          <cell r="D8358">
            <v>1</v>
          </cell>
          <cell r="E8358" t="str">
            <v>KS</v>
          </cell>
          <cell r="F8358">
            <v>80</v>
          </cell>
        </row>
        <row r="8359">
          <cell r="A8359">
            <v>7103484</v>
          </cell>
          <cell r="B8359" t="str">
            <v>Podélná spojka...SL-V42</v>
          </cell>
          <cell r="C8359">
            <v>131</v>
          </cell>
          <cell r="D8359">
            <v>1</v>
          </cell>
          <cell r="E8359" t="str">
            <v>KS</v>
          </cell>
          <cell r="F8359">
            <v>131</v>
          </cell>
        </row>
        <row r="8360">
          <cell r="A8360">
            <v>7103522</v>
          </cell>
          <cell r="B8360" t="str">
            <v>Podélná spojka...SL-V62</v>
          </cell>
          <cell r="C8360">
            <v>176</v>
          </cell>
          <cell r="D8360">
            <v>1</v>
          </cell>
          <cell r="E8360" t="str">
            <v>KS</v>
          </cell>
          <cell r="F8360">
            <v>176</v>
          </cell>
        </row>
        <row r="8361">
          <cell r="A8361">
            <v>7103611</v>
          </cell>
          <cell r="B8361" t="str">
            <v>Profil bočnice...SLH 42 FT</v>
          </cell>
          <cell r="C8361">
            <v>250</v>
          </cell>
          <cell r="D8361">
            <v>1</v>
          </cell>
          <cell r="E8361" t="str">
            <v>M</v>
          </cell>
          <cell r="F8361">
            <v>250</v>
          </cell>
        </row>
        <row r="8362">
          <cell r="A8362">
            <v>7103643</v>
          </cell>
          <cell r="B8362" t="str">
            <v>Profil bočnice...SLH 62 FT</v>
          </cell>
          <cell r="C8362">
            <v>292</v>
          </cell>
          <cell r="D8362">
            <v>1</v>
          </cell>
          <cell r="E8362" t="str">
            <v>M</v>
          </cell>
          <cell r="F8362">
            <v>292</v>
          </cell>
        </row>
        <row r="8363">
          <cell r="A8363">
            <v>7104367</v>
          </cell>
          <cell r="B8363" t="str">
            <v>Konstrukční-závěsný profil...40100/BL3</v>
          </cell>
          <cell r="C8363">
            <v>285</v>
          </cell>
          <cell r="D8363">
            <v>1</v>
          </cell>
          <cell r="E8363" t="str">
            <v>M</v>
          </cell>
          <cell r="F8363">
            <v>285</v>
          </cell>
        </row>
        <row r="8364">
          <cell r="A8364">
            <v>7105665</v>
          </cell>
          <cell r="B8364" t="str">
            <v>Úhelníkový profil...40210/BL3</v>
          </cell>
          <cell r="C8364">
            <v>465</v>
          </cell>
          <cell r="D8364">
            <v>1</v>
          </cell>
          <cell r="E8364" t="str">
            <v>M</v>
          </cell>
          <cell r="F8364">
            <v>465</v>
          </cell>
        </row>
        <row r="8365">
          <cell r="A8365">
            <v>7105967</v>
          </cell>
          <cell r="B8365" t="str">
            <v>Úhelníkový profil...40211/BL3</v>
          </cell>
          <cell r="C8365">
            <v>432</v>
          </cell>
          <cell r="D8365">
            <v>1</v>
          </cell>
          <cell r="E8365" t="str">
            <v>M</v>
          </cell>
          <cell r="F8365">
            <v>432</v>
          </cell>
        </row>
        <row r="8366">
          <cell r="A8366">
            <v>7106106</v>
          </cell>
          <cell r="B8366" t="str">
            <v>Redukční úhelník/zakončení...RWEB610DD</v>
          </cell>
          <cell r="C8366">
            <v>269</v>
          </cell>
          <cell r="D8366">
            <v>1</v>
          </cell>
          <cell r="E8366" t="str">
            <v>KS</v>
          </cell>
          <cell r="F8366">
            <v>269</v>
          </cell>
        </row>
        <row r="8367">
          <cell r="A8367">
            <v>7106110</v>
          </cell>
          <cell r="B8367" t="str">
            <v>Redukční úhelník/zakončení...RWEB615DD</v>
          </cell>
          <cell r="C8367">
            <v>286</v>
          </cell>
          <cell r="D8367">
            <v>1</v>
          </cell>
          <cell r="E8367" t="str">
            <v>KS</v>
          </cell>
          <cell r="F8367">
            <v>286</v>
          </cell>
        </row>
        <row r="8368">
          <cell r="A8368">
            <v>7106114</v>
          </cell>
          <cell r="B8368" t="str">
            <v>Redukční úhelník/zakončení...RWEB620DD</v>
          </cell>
          <cell r="C8368">
            <v>330</v>
          </cell>
          <cell r="D8368">
            <v>1</v>
          </cell>
          <cell r="E8368" t="str">
            <v>KS</v>
          </cell>
          <cell r="F8368">
            <v>330</v>
          </cell>
        </row>
        <row r="8369">
          <cell r="A8369">
            <v>7106118</v>
          </cell>
          <cell r="B8369" t="str">
            <v>Redukční úhelník/zakončení...RWEB630DD</v>
          </cell>
          <cell r="C8369">
            <v>384</v>
          </cell>
          <cell r="D8369">
            <v>1</v>
          </cell>
          <cell r="E8369" t="str">
            <v>KS</v>
          </cell>
          <cell r="F8369">
            <v>384</v>
          </cell>
        </row>
        <row r="8370">
          <cell r="A8370">
            <v>7106122</v>
          </cell>
          <cell r="B8370" t="str">
            <v>Redukční úhelník/zakončení...RWEB640DD</v>
          </cell>
          <cell r="C8370">
            <v>383</v>
          </cell>
          <cell r="D8370">
            <v>1</v>
          </cell>
          <cell r="E8370" t="str">
            <v>KS</v>
          </cell>
          <cell r="F8370">
            <v>383</v>
          </cell>
        </row>
        <row r="8371">
          <cell r="A8371">
            <v>7106130</v>
          </cell>
          <cell r="B8371" t="str">
            <v>Redukční úhelník/zakončení...RWEB660DD</v>
          </cell>
          <cell r="C8371">
            <v>518</v>
          </cell>
          <cell r="D8371">
            <v>1</v>
          </cell>
          <cell r="E8371" t="str">
            <v>KS</v>
          </cell>
          <cell r="F8371">
            <v>518</v>
          </cell>
        </row>
        <row r="8372">
          <cell r="A8372">
            <v>7107013</v>
          </cell>
          <cell r="B8372" t="str">
            <v>Redukční úhelník/zakončení...RWEB 310</v>
          </cell>
          <cell r="C8372">
            <v>328</v>
          </cell>
          <cell r="D8372">
            <v>1</v>
          </cell>
          <cell r="E8372" t="str">
            <v>KS</v>
          </cell>
          <cell r="F8372">
            <v>328</v>
          </cell>
        </row>
        <row r="8373">
          <cell r="A8373">
            <v>7107048</v>
          </cell>
          <cell r="B8373" t="str">
            <v>Redukční úhelník/zakončení...RWEB 320</v>
          </cell>
          <cell r="C8373">
            <v>352</v>
          </cell>
          <cell r="D8373">
            <v>1</v>
          </cell>
          <cell r="E8373" t="str">
            <v>KS</v>
          </cell>
          <cell r="F8373">
            <v>352</v>
          </cell>
        </row>
        <row r="8374">
          <cell r="A8374">
            <v>7107064</v>
          </cell>
          <cell r="B8374" t="str">
            <v>Redukční úhelník/zakončení...RWEB 330</v>
          </cell>
          <cell r="C8374">
            <v>466</v>
          </cell>
          <cell r="D8374">
            <v>1</v>
          </cell>
          <cell r="E8374" t="str">
            <v>KS</v>
          </cell>
          <cell r="F8374">
            <v>466</v>
          </cell>
        </row>
        <row r="8375">
          <cell r="A8375">
            <v>7107315</v>
          </cell>
          <cell r="B8375" t="str">
            <v>Redukční úhelník/zakončení...RWEB 810</v>
          </cell>
          <cell r="C8375">
            <v>413</v>
          </cell>
          <cell r="D8375">
            <v>1</v>
          </cell>
          <cell r="E8375" t="str">
            <v>KS</v>
          </cell>
          <cell r="F8375">
            <v>413</v>
          </cell>
        </row>
        <row r="8376">
          <cell r="A8376">
            <v>7107331</v>
          </cell>
          <cell r="B8376" t="str">
            <v>Redukční úhelník/zakončení...RWEB 820</v>
          </cell>
          <cell r="C8376">
            <v>577</v>
          </cell>
          <cell r="D8376">
            <v>1</v>
          </cell>
          <cell r="E8376" t="str">
            <v>KS</v>
          </cell>
          <cell r="F8376">
            <v>577</v>
          </cell>
        </row>
        <row r="8377">
          <cell r="A8377">
            <v>7107366</v>
          </cell>
          <cell r="B8377" t="str">
            <v>Redukční úhelník/zakončení...RWEB 830</v>
          </cell>
          <cell r="C8377">
            <v>633</v>
          </cell>
          <cell r="D8377">
            <v>1</v>
          </cell>
          <cell r="E8377" t="str">
            <v>KS</v>
          </cell>
          <cell r="F8377">
            <v>633</v>
          </cell>
        </row>
        <row r="8378">
          <cell r="A8378">
            <v>7107382</v>
          </cell>
          <cell r="B8378" t="str">
            <v>Redukční úhelník/zakončení...RWEB 840</v>
          </cell>
          <cell r="C8378">
            <v>730</v>
          </cell>
          <cell r="D8378">
            <v>1</v>
          </cell>
          <cell r="E8378" t="str">
            <v>KS</v>
          </cell>
          <cell r="F8378">
            <v>730</v>
          </cell>
        </row>
        <row r="8379">
          <cell r="A8379">
            <v>7107420</v>
          </cell>
          <cell r="B8379" t="str">
            <v>Redukční úhelník/zakončení...RWEB 860</v>
          </cell>
          <cell r="C8379">
            <v>869</v>
          </cell>
          <cell r="D8379">
            <v>1</v>
          </cell>
          <cell r="E8379" t="str">
            <v>KS</v>
          </cell>
          <cell r="F8379">
            <v>869</v>
          </cell>
        </row>
        <row r="8380">
          <cell r="A8380">
            <v>7107455</v>
          </cell>
          <cell r="B8380" t="str">
            <v>Redukční úhelník/zakončení...RWEB 110</v>
          </cell>
          <cell r="C8380">
            <v>416</v>
          </cell>
          <cell r="D8380">
            <v>1</v>
          </cell>
          <cell r="E8380" t="str">
            <v>KS</v>
          </cell>
          <cell r="F8380">
            <v>416</v>
          </cell>
        </row>
        <row r="8381">
          <cell r="A8381">
            <v>7107471</v>
          </cell>
          <cell r="B8381" t="str">
            <v>Redukční úhelník/zakončení...RWEB 120</v>
          </cell>
          <cell r="C8381">
            <v>537</v>
          </cell>
          <cell r="D8381">
            <v>1</v>
          </cell>
          <cell r="E8381" t="str">
            <v>KS</v>
          </cell>
          <cell r="F8381">
            <v>537</v>
          </cell>
        </row>
        <row r="8382">
          <cell r="A8382">
            <v>7107501</v>
          </cell>
          <cell r="B8382" t="str">
            <v>Redukční úhelník/zakončení...RWEB 130</v>
          </cell>
          <cell r="C8382">
            <v>737</v>
          </cell>
          <cell r="D8382">
            <v>1</v>
          </cell>
          <cell r="E8382" t="str">
            <v>KS</v>
          </cell>
          <cell r="F8382">
            <v>737</v>
          </cell>
        </row>
        <row r="8383">
          <cell r="A8383">
            <v>7107536</v>
          </cell>
          <cell r="B8383" t="str">
            <v>Redukční úhelník/zakončení...RWEB 140</v>
          </cell>
          <cell r="C8383">
            <v>826</v>
          </cell>
          <cell r="D8383">
            <v>1</v>
          </cell>
          <cell r="E8383" t="str">
            <v>KS</v>
          </cell>
          <cell r="F8383">
            <v>826</v>
          </cell>
        </row>
        <row r="8384">
          <cell r="A8384">
            <v>7107552</v>
          </cell>
          <cell r="B8384" t="str">
            <v>Redukční úhelník/zakončení...RWEB 150</v>
          </cell>
          <cell r="C8384">
            <v>950</v>
          </cell>
          <cell r="D8384">
            <v>1</v>
          </cell>
          <cell r="E8384" t="str">
            <v>KS</v>
          </cell>
          <cell r="F8384">
            <v>950</v>
          </cell>
        </row>
        <row r="8385">
          <cell r="A8385">
            <v>7107560</v>
          </cell>
          <cell r="B8385" t="str">
            <v>Redukční úhelník/zakončení...RWEB 155</v>
          </cell>
          <cell r="C8385">
            <v>989</v>
          </cell>
          <cell r="D8385">
            <v>1</v>
          </cell>
          <cell r="E8385" t="str">
            <v>KS</v>
          </cell>
          <cell r="F8385">
            <v>989</v>
          </cell>
        </row>
        <row r="8386">
          <cell r="A8386">
            <v>7108052</v>
          </cell>
          <cell r="B8386" t="str">
            <v>Redukční úhelník/zakončení...RWEB 305</v>
          </cell>
          <cell r="C8386">
            <v>231</v>
          </cell>
          <cell r="D8386">
            <v>1</v>
          </cell>
          <cell r="E8386" t="str">
            <v>KS</v>
          </cell>
          <cell r="F8386">
            <v>231</v>
          </cell>
        </row>
        <row r="8387">
          <cell r="A8387">
            <v>7108109</v>
          </cell>
          <cell r="B8387" t="str">
            <v>Redukční úhelník/zakončení...RWEB 310</v>
          </cell>
          <cell r="C8387">
            <v>217</v>
          </cell>
          <cell r="D8387">
            <v>1</v>
          </cell>
          <cell r="E8387" t="str">
            <v>KS</v>
          </cell>
          <cell r="F8387">
            <v>217</v>
          </cell>
        </row>
        <row r="8388">
          <cell r="A8388">
            <v>7108206</v>
          </cell>
          <cell r="B8388" t="str">
            <v>Redukční úhelník/zakončení...RWEB 320</v>
          </cell>
          <cell r="C8388">
            <v>273</v>
          </cell>
          <cell r="D8388">
            <v>1</v>
          </cell>
          <cell r="E8388" t="str">
            <v>KS</v>
          </cell>
          <cell r="F8388">
            <v>273</v>
          </cell>
        </row>
        <row r="8389">
          <cell r="A8389">
            <v>7108311</v>
          </cell>
          <cell r="B8389" t="str">
            <v>Redukční úhelník/zakončení...RWEB 330</v>
          </cell>
          <cell r="C8389">
            <v>320</v>
          </cell>
          <cell r="D8389">
            <v>1</v>
          </cell>
          <cell r="E8389" t="str">
            <v>KS</v>
          </cell>
          <cell r="F8389">
            <v>320</v>
          </cell>
        </row>
        <row r="8390">
          <cell r="A8390">
            <v>7109105</v>
          </cell>
          <cell r="B8390" t="str">
            <v>Redukční úhelník/zakončení...RWEB 610</v>
          </cell>
          <cell r="C8390">
            <v>189</v>
          </cell>
          <cell r="D8390">
            <v>1</v>
          </cell>
          <cell r="E8390" t="str">
            <v>KS</v>
          </cell>
          <cell r="F8390">
            <v>189</v>
          </cell>
        </row>
        <row r="8391">
          <cell r="A8391">
            <v>7109156</v>
          </cell>
          <cell r="B8391" t="str">
            <v>Redukční úhelník/zakončení...RWEB 615</v>
          </cell>
          <cell r="C8391">
            <v>204</v>
          </cell>
          <cell r="D8391">
            <v>1</v>
          </cell>
          <cell r="E8391" t="str">
            <v>KS</v>
          </cell>
          <cell r="F8391">
            <v>204</v>
          </cell>
        </row>
        <row r="8392">
          <cell r="A8392">
            <v>7109202</v>
          </cell>
          <cell r="B8392" t="str">
            <v>Redukční úhelník/zakončení...RWEB 620</v>
          </cell>
          <cell r="C8392">
            <v>234</v>
          </cell>
          <cell r="D8392">
            <v>1</v>
          </cell>
          <cell r="E8392" t="str">
            <v>KS</v>
          </cell>
          <cell r="F8392">
            <v>234</v>
          </cell>
        </row>
        <row r="8393">
          <cell r="A8393">
            <v>7109296</v>
          </cell>
          <cell r="B8393" t="str">
            <v>Redukční úhelník/zakončení...RWEB 630</v>
          </cell>
          <cell r="C8393">
            <v>295</v>
          </cell>
          <cell r="D8393">
            <v>1</v>
          </cell>
          <cell r="E8393" t="str">
            <v>KS</v>
          </cell>
          <cell r="F8393">
            <v>295</v>
          </cell>
        </row>
        <row r="8394">
          <cell r="A8394">
            <v>7109407</v>
          </cell>
          <cell r="B8394" t="str">
            <v>Redukční úhelník/zakončení...RWEB 640</v>
          </cell>
          <cell r="C8394">
            <v>324</v>
          </cell>
          <cell r="D8394">
            <v>1</v>
          </cell>
          <cell r="E8394" t="str">
            <v>KS</v>
          </cell>
          <cell r="F8394">
            <v>324</v>
          </cell>
        </row>
        <row r="8395">
          <cell r="A8395">
            <v>7109504</v>
          </cell>
          <cell r="B8395" t="str">
            <v>Redukční úhelník/zakončení...RWEB 650</v>
          </cell>
          <cell r="C8395">
            <v>403</v>
          </cell>
          <cell r="D8395">
            <v>1</v>
          </cell>
          <cell r="E8395" t="str">
            <v>KS</v>
          </cell>
          <cell r="F8395">
            <v>403</v>
          </cell>
        </row>
        <row r="8396">
          <cell r="A8396">
            <v>7109601</v>
          </cell>
          <cell r="B8396" t="str">
            <v>Redukční úhelník/zakončení...RWEB 660</v>
          </cell>
          <cell r="C8396">
            <v>452</v>
          </cell>
          <cell r="D8396">
            <v>1</v>
          </cell>
          <cell r="E8396" t="str">
            <v>KS</v>
          </cell>
          <cell r="F8396">
            <v>452</v>
          </cell>
        </row>
        <row r="8397">
          <cell r="A8397">
            <v>7109814</v>
          </cell>
          <cell r="B8397" t="str">
            <v>Redukční úhelník/zakončení...RWEB610VA</v>
          </cell>
          <cell r="C8397">
            <v>387</v>
          </cell>
          <cell r="D8397">
            <v>1</v>
          </cell>
          <cell r="E8397" t="str">
            <v>KS</v>
          </cell>
          <cell r="F8397">
            <v>387</v>
          </cell>
        </row>
        <row r="8398">
          <cell r="A8398">
            <v>7109830</v>
          </cell>
          <cell r="B8398" t="str">
            <v>Redukční úhelník/zakončení...RWEB620VA</v>
          </cell>
          <cell r="C8398">
            <v>382</v>
          </cell>
          <cell r="D8398">
            <v>1</v>
          </cell>
          <cell r="E8398" t="str">
            <v>KS</v>
          </cell>
          <cell r="F8398">
            <v>382</v>
          </cell>
        </row>
        <row r="8399">
          <cell r="A8399">
            <v>7109857</v>
          </cell>
          <cell r="B8399" t="str">
            <v>Redukční úhelník/zakončení...RWEB630VA</v>
          </cell>
          <cell r="C8399">
            <v>626</v>
          </cell>
          <cell r="D8399">
            <v>1</v>
          </cell>
          <cell r="E8399" t="str">
            <v>KS</v>
          </cell>
          <cell r="F8399">
            <v>626</v>
          </cell>
        </row>
        <row r="8400">
          <cell r="A8400">
            <v>7109873</v>
          </cell>
          <cell r="B8400" t="str">
            <v>Redukční úhelník/zakončení...RWEB640VA</v>
          </cell>
          <cell r="C8400">
            <v>835</v>
          </cell>
          <cell r="D8400">
            <v>1</v>
          </cell>
          <cell r="E8400" t="str">
            <v>KS</v>
          </cell>
          <cell r="F8400">
            <v>835</v>
          </cell>
        </row>
        <row r="8401">
          <cell r="A8401">
            <v>7110103</v>
          </cell>
          <cell r="B8401" t="str">
            <v>Redukční úhelník/zakončení...RWEB 810</v>
          </cell>
          <cell r="C8401">
            <v>283</v>
          </cell>
          <cell r="D8401">
            <v>1</v>
          </cell>
          <cell r="E8401" t="str">
            <v>KS</v>
          </cell>
          <cell r="F8401">
            <v>283</v>
          </cell>
        </row>
        <row r="8402">
          <cell r="A8402">
            <v>7110200</v>
          </cell>
          <cell r="B8402" t="str">
            <v>Redukční úhelník/zakončení...RWEB 820</v>
          </cell>
          <cell r="C8402">
            <v>288</v>
          </cell>
          <cell r="D8402">
            <v>1</v>
          </cell>
          <cell r="E8402" t="str">
            <v>KS</v>
          </cell>
          <cell r="F8402">
            <v>288</v>
          </cell>
        </row>
        <row r="8403">
          <cell r="A8403">
            <v>7110308</v>
          </cell>
          <cell r="B8403" t="str">
            <v>Redukční úhelník/zakončení...RWEB 830</v>
          </cell>
          <cell r="C8403">
            <v>341</v>
          </cell>
          <cell r="D8403">
            <v>1</v>
          </cell>
          <cell r="E8403" t="str">
            <v>KS</v>
          </cell>
          <cell r="F8403">
            <v>341</v>
          </cell>
        </row>
        <row r="8404">
          <cell r="A8404">
            <v>7110405</v>
          </cell>
          <cell r="B8404" t="str">
            <v>Redukční úhelník/zakončení...RWEB 840</v>
          </cell>
          <cell r="C8404">
            <v>439</v>
          </cell>
          <cell r="D8404">
            <v>1</v>
          </cell>
          <cell r="E8404" t="str">
            <v>KS</v>
          </cell>
          <cell r="F8404">
            <v>439</v>
          </cell>
        </row>
        <row r="8405">
          <cell r="A8405">
            <v>7110502</v>
          </cell>
          <cell r="B8405" t="str">
            <v>Redukční úhelník/zakončení...RWEB 850</v>
          </cell>
          <cell r="C8405">
            <v>457</v>
          </cell>
          <cell r="D8405">
            <v>1</v>
          </cell>
          <cell r="E8405" t="str">
            <v>KS</v>
          </cell>
          <cell r="F8405">
            <v>457</v>
          </cell>
        </row>
        <row r="8406">
          <cell r="A8406">
            <v>7110618</v>
          </cell>
          <cell r="B8406" t="str">
            <v>Redukční úhelník/zakončení...RWEB 860</v>
          </cell>
          <cell r="C8406">
            <v>547</v>
          </cell>
          <cell r="D8406">
            <v>1</v>
          </cell>
          <cell r="E8406" t="str">
            <v>KS</v>
          </cell>
          <cell r="F8406">
            <v>547</v>
          </cell>
        </row>
        <row r="8407">
          <cell r="A8407">
            <v>7111096</v>
          </cell>
          <cell r="B8407" t="str">
            <v>Redukční úhelník/zakončení...RWEB 110</v>
          </cell>
          <cell r="C8407">
            <v>273</v>
          </cell>
          <cell r="D8407">
            <v>1</v>
          </cell>
          <cell r="E8407" t="str">
            <v>KS</v>
          </cell>
          <cell r="F8407">
            <v>273</v>
          </cell>
        </row>
        <row r="8408">
          <cell r="A8408">
            <v>7111207</v>
          </cell>
          <cell r="B8408" t="str">
            <v>Redukční úhelník/zakončení...RWEB 120</v>
          </cell>
          <cell r="C8408">
            <v>295</v>
          </cell>
          <cell r="D8408">
            <v>1</v>
          </cell>
          <cell r="E8408" t="str">
            <v>KS</v>
          </cell>
          <cell r="F8408">
            <v>295</v>
          </cell>
        </row>
        <row r="8409">
          <cell r="A8409">
            <v>7111304</v>
          </cell>
          <cell r="B8409" t="str">
            <v>Redukční úhelník/zakončení...RWEB 130</v>
          </cell>
          <cell r="C8409">
            <v>410</v>
          </cell>
          <cell r="D8409">
            <v>1</v>
          </cell>
          <cell r="E8409" t="str">
            <v>KS</v>
          </cell>
          <cell r="F8409">
            <v>410</v>
          </cell>
        </row>
        <row r="8410">
          <cell r="A8410">
            <v>7111428</v>
          </cell>
          <cell r="B8410" t="str">
            <v>Redukční úhelník/zakončení...RWEB 140</v>
          </cell>
          <cell r="C8410">
            <v>443</v>
          </cell>
          <cell r="D8410">
            <v>1</v>
          </cell>
          <cell r="E8410" t="str">
            <v>KS</v>
          </cell>
          <cell r="F8410">
            <v>443</v>
          </cell>
        </row>
        <row r="8411">
          <cell r="A8411">
            <v>7111509</v>
          </cell>
          <cell r="B8411" t="str">
            <v>Redukční úhelník/zakončení...RWEB 150</v>
          </cell>
          <cell r="C8411">
            <v>555</v>
          </cell>
          <cell r="D8411">
            <v>1</v>
          </cell>
          <cell r="E8411" t="str">
            <v>KS</v>
          </cell>
          <cell r="F8411">
            <v>555</v>
          </cell>
        </row>
        <row r="8412">
          <cell r="A8412">
            <v>7111541</v>
          </cell>
          <cell r="B8412" t="str">
            <v>Redukční úhelník/zakončení...RWEB 155</v>
          </cell>
          <cell r="C8412">
            <v>536</v>
          </cell>
          <cell r="D8412">
            <v>1</v>
          </cell>
          <cell r="E8412" t="str">
            <v>KS</v>
          </cell>
          <cell r="F8412">
            <v>536</v>
          </cell>
        </row>
        <row r="8413">
          <cell r="A8413">
            <v>7113110</v>
          </cell>
          <cell r="B8413" t="str">
            <v>Křížení...RK 610</v>
          </cell>
          <cell r="C8413">
            <v>1436</v>
          </cell>
          <cell r="D8413">
            <v>1</v>
          </cell>
          <cell r="E8413" t="str">
            <v>KS</v>
          </cell>
          <cell r="F8413">
            <v>1436</v>
          </cell>
        </row>
        <row r="8414">
          <cell r="A8414">
            <v>7113158</v>
          </cell>
          <cell r="B8414" t="str">
            <v>Křížení...RK 615</v>
          </cell>
          <cell r="C8414">
            <v>1166</v>
          </cell>
          <cell r="D8414">
            <v>1</v>
          </cell>
          <cell r="E8414" t="str">
            <v>KS</v>
          </cell>
          <cell r="F8414">
            <v>1166</v>
          </cell>
        </row>
        <row r="8415">
          <cell r="A8415">
            <v>7113218</v>
          </cell>
          <cell r="B8415" t="str">
            <v>Křížení...RK 620</v>
          </cell>
          <cell r="C8415">
            <v>1625</v>
          </cell>
          <cell r="D8415">
            <v>1</v>
          </cell>
          <cell r="E8415" t="str">
            <v>KS</v>
          </cell>
          <cell r="F8415">
            <v>1625</v>
          </cell>
        </row>
        <row r="8416">
          <cell r="A8416">
            <v>7113315</v>
          </cell>
          <cell r="B8416" t="str">
            <v>Křížení...RK 630</v>
          </cell>
          <cell r="C8416">
            <v>1799</v>
          </cell>
          <cell r="D8416">
            <v>1</v>
          </cell>
          <cell r="E8416" t="str">
            <v>KS</v>
          </cell>
          <cell r="F8416">
            <v>1799</v>
          </cell>
        </row>
        <row r="8417">
          <cell r="A8417">
            <v>7113404</v>
          </cell>
          <cell r="B8417" t="str">
            <v>Křížení...RK 640</v>
          </cell>
          <cell r="C8417">
            <v>4320</v>
          </cell>
          <cell r="D8417">
            <v>1</v>
          </cell>
          <cell r="E8417" t="str">
            <v>KS</v>
          </cell>
          <cell r="F8417">
            <v>4320</v>
          </cell>
        </row>
        <row r="8418">
          <cell r="A8418">
            <v>7113501</v>
          </cell>
          <cell r="B8418" t="str">
            <v>Křížení...RK 650</v>
          </cell>
          <cell r="C8418">
            <v>4731</v>
          </cell>
          <cell r="D8418">
            <v>1</v>
          </cell>
          <cell r="E8418" t="str">
            <v>KS</v>
          </cell>
          <cell r="F8418">
            <v>4731</v>
          </cell>
        </row>
        <row r="8419">
          <cell r="A8419">
            <v>7113609</v>
          </cell>
          <cell r="B8419" t="str">
            <v>Křížení...RK 660</v>
          </cell>
          <cell r="C8419">
            <v>5449</v>
          </cell>
          <cell r="D8419">
            <v>1</v>
          </cell>
          <cell r="E8419" t="str">
            <v>KS</v>
          </cell>
          <cell r="F8419">
            <v>5449</v>
          </cell>
        </row>
        <row r="8420">
          <cell r="A8420">
            <v>7115113</v>
          </cell>
          <cell r="B8420" t="str">
            <v>Křížení...RK 110</v>
          </cell>
          <cell r="C8420">
            <v>1651</v>
          </cell>
          <cell r="D8420">
            <v>1</v>
          </cell>
          <cell r="E8420" t="str">
            <v>KS</v>
          </cell>
          <cell r="F8420">
            <v>1651</v>
          </cell>
        </row>
        <row r="8421">
          <cell r="A8421">
            <v>7115210</v>
          </cell>
          <cell r="B8421" t="str">
            <v>Křížení...RK 120</v>
          </cell>
          <cell r="C8421">
            <v>1755</v>
          </cell>
          <cell r="D8421">
            <v>1</v>
          </cell>
          <cell r="E8421" t="str">
            <v>KS</v>
          </cell>
          <cell r="F8421">
            <v>1755</v>
          </cell>
        </row>
        <row r="8422">
          <cell r="A8422">
            <v>7115318</v>
          </cell>
          <cell r="B8422" t="str">
            <v>Křížení...RK 130</v>
          </cell>
          <cell r="C8422">
            <v>2138</v>
          </cell>
          <cell r="D8422">
            <v>1</v>
          </cell>
          <cell r="E8422" t="str">
            <v>KS</v>
          </cell>
          <cell r="F8422">
            <v>2138</v>
          </cell>
        </row>
        <row r="8423">
          <cell r="A8423">
            <v>7115407</v>
          </cell>
          <cell r="B8423" t="str">
            <v>Křížení...RK 140</v>
          </cell>
          <cell r="C8423">
            <v>5256</v>
          </cell>
          <cell r="D8423">
            <v>1</v>
          </cell>
          <cell r="E8423" t="str">
            <v>KS</v>
          </cell>
          <cell r="F8423">
            <v>5256</v>
          </cell>
        </row>
        <row r="8424">
          <cell r="A8424">
            <v>7115504</v>
          </cell>
          <cell r="B8424" t="str">
            <v>Křížení...RK 150</v>
          </cell>
          <cell r="C8424">
            <v>6555</v>
          </cell>
          <cell r="D8424">
            <v>1</v>
          </cell>
          <cell r="E8424" t="str">
            <v>KS</v>
          </cell>
          <cell r="F8424">
            <v>6555</v>
          </cell>
        </row>
        <row r="8425">
          <cell r="A8425">
            <v>7117116</v>
          </cell>
          <cell r="B8425" t="str">
            <v>Odbočný díl T...RT 610</v>
          </cell>
          <cell r="C8425">
            <v>876</v>
          </cell>
          <cell r="D8425">
            <v>1</v>
          </cell>
          <cell r="E8425" t="str">
            <v>KS</v>
          </cell>
          <cell r="F8425">
            <v>876</v>
          </cell>
        </row>
        <row r="8426">
          <cell r="A8426">
            <v>7117162</v>
          </cell>
          <cell r="B8426" t="str">
            <v>Odbočný díl T...RT 615</v>
          </cell>
          <cell r="C8426">
            <v>914</v>
          </cell>
          <cell r="D8426">
            <v>1</v>
          </cell>
          <cell r="E8426" t="str">
            <v>KS</v>
          </cell>
          <cell r="F8426">
            <v>914</v>
          </cell>
        </row>
        <row r="8427">
          <cell r="A8427">
            <v>7117209</v>
          </cell>
          <cell r="B8427" t="str">
            <v>Odbočný díl T...RT 620</v>
          </cell>
          <cell r="C8427">
            <v>1111</v>
          </cell>
          <cell r="D8427">
            <v>1</v>
          </cell>
          <cell r="E8427" t="str">
            <v>KS</v>
          </cell>
          <cell r="F8427">
            <v>1111</v>
          </cell>
        </row>
        <row r="8428">
          <cell r="A8428">
            <v>7117306</v>
          </cell>
          <cell r="B8428" t="str">
            <v>Odbočný díl T...RT 630</v>
          </cell>
          <cell r="C8428">
            <v>1507</v>
          </cell>
          <cell r="D8428">
            <v>1</v>
          </cell>
          <cell r="E8428" t="str">
            <v>KS</v>
          </cell>
          <cell r="F8428">
            <v>1507</v>
          </cell>
        </row>
        <row r="8429">
          <cell r="A8429">
            <v>7117396</v>
          </cell>
          <cell r="B8429" t="str">
            <v>Odbočný díl T...RT 640</v>
          </cell>
          <cell r="C8429">
            <v>3291</v>
          </cell>
          <cell r="D8429">
            <v>1</v>
          </cell>
          <cell r="E8429" t="str">
            <v>KS</v>
          </cell>
          <cell r="F8429">
            <v>3291</v>
          </cell>
        </row>
        <row r="8430">
          <cell r="A8430">
            <v>7117507</v>
          </cell>
          <cell r="B8430" t="str">
            <v>Odbočný díl T...RT 650</v>
          </cell>
          <cell r="C8430">
            <v>3941</v>
          </cell>
          <cell r="D8430">
            <v>1</v>
          </cell>
          <cell r="E8430" t="str">
            <v>KS</v>
          </cell>
          <cell r="F8430">
            <v>3941</v>
          </cell>
        </row>
        <row r="8431">
          <cell r="A8431">
            <v>7117604</v>
          </cell>
          <cell r="B8431" t="str">
            <v>Odbočný díl T...RT 660</v>
          </cell>
          <cell r="C8431">
            <v>4725</v>
          </cell>
          <cell r="D8431">
            <v>1</v>
          </cell>
          <cell r="E8431" t="str">
            <v>KS</v>
          </cell>
          <cell r="F8431">
            <v>4725</v>
          </cell>
        </row>
        <row r="8432">
          <cell r="A8432">
            <v>7119119</v>
          </cell>
          <cell r="B8432" t="str">
            <v>Odbočný díl T...RT 110</v>
          </cell>
          <cell r="C8432">
            <v>1029</v>
          </cell>
          <cell r="D8432">
            <v>1</v>
          </cell>
          <cell r="E8432" t="str">
            <v>KS</v>
          </cell>
          <cell r="F8432">
            <v>1029</v>
          </cell>
        </row>
        <row r="8433">
          <cell r="A8433">
            <v>7119216</v>
          </cell>
          <cell r="B8433" t="str">
            <v>Odbočný díl T...RT 120</v>
          </cell>
          <cell r="C8433">
            <v>1348</v>
          </cell>
          <cell r="D8433">
            <v>1</v>
          </cell>
          <cell r="E8433" t="str">
            <v>KS</v>
          </cell>
          <cell r="F8433">
            <v>1348</v>
          </cell>
        </row>
        <row r="8434">
          <cell r="A8434">
            <v>7119313</v>
          </cell>
          <cell r="B8434" t="str">
            <v>Odbočný díl T...RT 130</v>
          </cell>
          <cell r="C8434">
            <v>1559</v>
          </cell>
          <cell r="D8434">
            <v>1</v>
          </cell>
          <cell r="E8434" t="str">
            <v>KS</v>
          </cell>
          <cell r="F8434">
            <v>1559</v>
          </cell>
        </row>
        <row r="8435">
          <cell r="A8435">
            <v>7119402</v>
          </cell>
          <cell r="B8435" t="str">
            <v>Odbočný díl T...RT 140</v>
          </cell>
          <cell r="C8435">
            <v>3790</v>
          </cell>
          <cell r="D8435">
            <v>1</v>
          </cell>
          <cell r="E8435" t="str">
            <v>KS</v>
          </cell>
          <cell r="F8435">
            <v>3790</v>
          </cell>
        </row>
        <row r="8436">
          <cell r="A8436">
            <v>7119496</v>
          </cell>
          <cell r="B8436" t="str">
            <v>Odbočný díl T...RT 150</v>
          </cell>
          <cell r="C8436">
            <v>5091</v>
          </cell>
          <cell r="D8436">
            <v>1</v>
          </cell>
          <cell r="E8436" t="str">
            <v>KS</v>
          </cell>
          <cell r="F8436">
            <v>5091</v>
          </cell>
        </row>
        <row r="8437">
          <cell r="A8437">
            <v>7119550</v>
          </cell>
          <cell r="B8437" t="str">
            <v>Odbočný díl T...RT 155</v>
          </cell>
          <cell r="C8437">
            <v>4923</v>
          </cell>
          <cell r="D8437">
            <v>1</v>
          </cell>
          <cell r="E8437" t="str">
            <v>KS</v>
          </cell>
          <cell r="F8437">
            <v>4923</v>
          </cell>
        </row>
        <row r="8438">
          <cell r="A8438">
            <v>7120060</v>
          </cell>
          <cell r="B8438" t="str">
            <v>Odbočný díl...RAA 305</v>
          </cell>
          <cell r="C8438">
            <v>1025</v>
          </cell>
          <cell r="D8438">
            <v>1</v>
          </cell>
          <cell r="E8438" t="str">
            <v>KS</v>
          </cell>
          <cell r="F8438">
            <v>1025</v>
          </cell>
        </row>
        <row r="8439">
          <cell r="A8439">
            <v>7120117</v>
          </cell>
          <cell r="B8439" t="str">
            <v>Odbočný díl...RAA 310</v>
          </cell>
          <cell r="C8439">
            <v>647</v>
          </cell>
          <cell r="D8439">
            <v>1</v>
          </cell>
          <cell r="E8439" t="str">
            <v>KS</v>
          </cell>
          <cell r="F8439">
            <v>647</v>
          </cell>
        </row>
        <row r="8440">
          <cell r="A8440">
            <v>7120214</v>
          </cell>
          <cell r="B8440" t="str">
            <v>Odbočný díl...RAA 320</v>
          </cell>
          <cell r="C8440">
            <v>699</v>
          </cell>
          <cell r="D8440">
            <v>1</v>
          </cell>
          <cell r="E8440" t="str">
            <v>KS</v>
          </cell>
          <cell r="F8440">
            <v>699</v>
          </cell>
        </row>
        <row r="8441">
          <cell r="A8441">
            <v>7120311</v>
          </cell>
          <cell r="B8441" t="str">
            <v>Odbočný díl...RAA 330</v>
          </cell>
          <cell r="C8441">
            <v>787</v>
          </cell>
          <cell r="D8441">
            <v>1</v>
          </cell>
          <cell r="E8441" t="str">
            <v>KS</v>
          </cell>
          <cell r="F8441">
            <v>787</v>
          </cell>
        </row>
        <row r="8442">
          <cell r="A8442">
            <v>7121104</v>
          </cell>
          <cell r="B8442" t="str">
            <v>T- kus...RAA 605 N</v>
          </cell>
          <cell r="C8442">
            <v>569</v>
          </cell>
          <cell r="D8442">
            <v>1</v>
          </cell>
          <cell r="E8442" t="str">
            <v>KS</v>
          </cell>
          <cell r="F8442">
            <v>569</v>
          </cell>
        </row>
        <row r="8443">
          <cell r="A8443">
            <v>7121109</v>
          </cell>
          <cell r="B8443" t="str">
            <v>Odbočný díl...RAA 610</v>
          </cell>
          <cell r="C8443">
            <v>648</v>
          </cell>
          <cell r="D8443">
            <v>1</v>
          </cell>
          <cell r="E8443" t="str">
            <v>KS</v>
          </cell>
          <cell r="F8443">
            <v>648</v>
          </cell>
        </row>
        <row r="8444">
          <cell r="A8444">
            <v>7121205</v>
          </cell>
          <cell r="B8444" t="str">
            <v>Odbočný díl...RAA615</v>
          </cell>
          <cell r="C8444">
            <v>687</v>
          </cell>
          <cell r="D8444">
            <v>1</v>
          </cell>
          <cell r="E8444" t="str">
            <v>KS</v>
          </cell>
          <cell r="F8444">
            <v>687</v>
          </cell>
        </row>
        <row r="8445">
          <cell r="A8445">
            <v>7121210</v>
          </cell>
          <cell r="B8445" t="str">
            <v>Odbočný díl...RAA 620</v>
          </cell>
          <cell r="C8445">
            <v>900</v>
          </cell>
          <cell r="D8445">
            <v>1</v>
          </cell>
          <cell r="E8445" t="str">
            <v>KS</v>
          </cell>
          <cell r="F8445">
            <v>900</v>
          </cell>
        </row>
        <row r="8446">
          <cell r="A8446">
            <v>7121318</v>
          </cell>
          <cell r="B8446" t="str">
            <v>Odbočný díl...RAA 630</v>
          </cell>
          <cell r="C8446">
            <v>1224</v>
          </cell>
          <cell r="D8446">
            <v>1</v>
          </cell>
          <cell r="E8446" t="str">
            <v>KS</v>
          </cell>
          <cell r="F8446">
            <v>1224</v>
          </cell>
        </row>
        <row r="8447">
          <cell r="A8447">
            <v>7121407</v>
          </cell>
          <cell r="B8447" t="str">
            <v>Odbočný díl...RAA 640</v>
          </cell>
          <cell r="C8447">
            <v>1554</v>
          </cell>
          <cell r="D8447">
            <v>1</v>
          </cell>
          <cell r="E8447" t="str">
            <v>KS</v>
          </cell>
          <cell r="F8447">
            <v>1554</v>
          </cell>
        </row>
        <row r="8448">
          <cell r="A8448">
            <v>7121504</v>
          </cell>
          <cell r="B8448" t="str">
            <v>Odbočný díl...RAA 650</v>
          </cell>
          <cell r="C8448">
            <v>1734</v>
          </cell>
          <cell r="D8448">
            <v>1</v>
          </cell>
          <cell r="E8448" t="str">
            <v>KS</v>
          </cell>
          <cell r="F8448">
            <v>1734</v>
          </cell>
        </row>
        <row r="8449">
          <cell r="A8449">
            <v>7121601</v>
          </cell>
          <cell r="B8449" t="str">
            <v>Odbočný díl...RAA 660</v>
          </cell>
          <cell r="C8449">
            <v>1901</v>
          </cell>
          <cell r="D8449">
            <v>1</v>
          </cell>
          <cell r="E8449" t="str">
            <v>KS</v>
          </cell>
          <cell r="F8449">
            <v>1901</v>
          </cell>
        </row>
        <row r="8450">
          <cell r="A8450">
            <v>7122109</v>
          </cell>
          <cell r="B8450" t="str">
            <v>Odbočný díl...RAA 810</v>
          </cell>
          <cell r="C8450">
            <v>726</v>
          </cell>
          <cell r="D8450">
            <v>1</v>
          </cell>
          <cell r="E8450" t="str">
            <v>KS</v>
          </cell>
          <cell r="F8450">
            <v>726</v>
          </cell>
        </row>
        <row r="8451">
          <cell r="A8451">
            <v>7122213</v>
          </cell>
          <cell r="B8451" t="str">
            <v>Odbočný díl...RAA 820</v>
          </cell>
          <cell r="C8451">
            <v>905</v>
          </cell>
          <cell r="D8451">
            <v>1</v>
          </cell>
          <cell r="E8451" t="str">
            <v>KS</v>
          </cell>
          <cell r="F8451">
            <v>905</v>
          </cell>
        </row>
        <row r="8452">
          <cell r="A8452">
            <v>7122310</v>
          </cell>
          <cell r="B8452" t="str">
            <v>Odbočný díl...RAA 830</v>
          </cell>
          <cell r="C8452">
            <v>1236</v>
          </cell>
          <cell r="D8452">
            <v>1</v>
          </cell>
          <cell r="E8452" t="str">
            <v>KS</v>
          </cell>
          <cell r="F8452">
            <v>1236</v>
          </cell>
        </row>
        <row r="8453">
          <cell r="A8453">
            <v>7122403</v>
          </cell>
          <cell r="B8453" t="str">
            <v>Odbočný díl...RAA 840</v>
          </cell>
          <cell r="C8453">
            <v>1772</v>
          </cell>
          <cell r="D8453">
            <v>1</v>
          </cell>
          <cell r="E8453" t="str">
            <v>KS</v>
          </cell>
          <cell r="F8453">
            <v>1772</v>
          </cell>
        </row>
        <row r="8454">
          <cell r="A8454">
            <v>7122500</v>
          </cell>
          <cell r="B8454" t="str">
            <v>Odbočný díl...RAA 850</v>
          </cell>
          <cell r="C8454">
            <v>1804</v>
          </cell>
          <cell r="D8454">
            <v>1</v>
          </cell>
          <cell r="E8454" t="str">
            <v>KS</v>
          </cell>
          <cell r="F8454">
            <v>1804</v>
          </cell>
        </row>
        <row r="8455">
          <cell r="A8455">
            <v>7123116</v>
          </cell>
          <cell r="B8455" t="str">
            <v>Odbočný díl...RAA 110</v>
          </cell>
          <cell r="C8455">
            <v>756</v>
          </cell>
          <cell r="D8455">
            <v>1</v>
          </cell>
          <cell r="E8455" t="str">
            <v>KS</v>
          </cell>
          <cell r="F8455">
            <v>756</v>
          </cell>
        </row>
        <row r="8456">
          <cell r="A8456">
            <v>7123213</v>
          </cell>
          <cell r="B8456" t="str">
            <v>Odbočný díl...RAA 120</v>
          </cell>
          <cell r="C8456">
            <v>936</v>
          </cell>
          <cell r="D8456">
            <v>1</v>
          </cell>
          <cell r="E8456" t="str">
            <v>KS</v>
          </cell>
          <cell r="F8456">
            <v>936</v>
          </cell>
        </row>
        <row r="8457">
          <cell r="A8457">
            <v>7123310</v>
          </cell>
          <cell r="B8457" t="str">
            <v>Odbočný díl...RAA 130</v>
          </cell>
          <cell r="C8457">
            <v>1182</v>
          </cell>
          <cell r="D8457">
            <v>1</v>
          </cell>
          <cell r="E8457" t="str">
            <v>KS</v>
          </cell>
          <cell r="F8457">
            <v>1182</v>
          </cell>
        </row>
        <row r="8458">
          <cell r="A8458">
            <v>7123396</v>
          </cell>
          <cell r="B8458" t="str">
            <v>Odbočný díl...RAA 140</v>
          </cell>
          <cell r="C8458">
            <v>1865</v>
          </cell>
          <cell r="D8458">
            <v>1</v>
          </cell>
          <cell r="E8458" t="str">
            <v>KS</v>
          </cell>
          <cell r="F8458">
            <v>1865</v>
          </cell>
        </row>
        <row r="8459">
          <cell r="A8459">
            <v>7123507</v>
          </cell>
          <cell r="B8459" t="str">
            <v>Odbočný díl...RAA 150</v>
          </cell>
          <cell r="C8459">
            <v>2165</v>
          </cell>
          <cell r="D8459">
            <v>1</v>
          </cell>
          <cell r="E8459" t="str">
            <v>KS</v>
          </cell>
          <cell r="F8459">
            <v>2165</v>
          </cell>
        </row>
        <row r="8460">
          <cell r="A8460">
            <v>7123558</v>
          </cell>
          <cell r="B8460" t="str">
            <v>Odbočný díl...RAA 155</v>
          </cell>
          <cell r="C8460">
            <v>2417</v>
          </cell>
          <cell r="D8460">
            <v>1</v>
          </cell>
          <cell r="E8460" t="str">
            <v>KS</v>
          </cell>
          <cell r="F8460">
            <v>2417</v>
          </cell>
        </row>
        <row r="8461">
          <cell r="A8461">
            <v>7124070</v>
          </cell>
          <cell r="B8461" t="str">
            <v>Oblouk 90°...RB 90 305</v>
          </cell>
          <cell r="C8461">
            <v>1307</v>
          </cell>
          <cell r="D8461">
            <v>1</v>
          </cell>
          <cell r="E8461" t="str">
            <v>KS</v>
          </cell>
          <cell r="F8461">
            <v>1307</v>
          </cell>
        </row>
        <row r="8462">
          <cell r="A8462">
            <v>7124120</v>
          </cell>
          <cell r="B8462" t="str">
            <v>Oblouk 90°...RB 90 310</v>
          </cell>
          <cell r="C8462">
            <v>660</v>
          </cell>
          <cell r="D8462">
            <v>1</v>
          </cell>
          <cell r="E8462" t="str">
            <v>KS</v>
          </cell>
          <cell r="F8462">
            <v>660</v>
          </cell>
        </row>
        <row r="8463">
          <cell r="A8463">
            <v>7124236</v>
          </cell>
          <cell r="B8463" t="str">
            <v>Oblouk 90°...RB 90 320</v>
          </cell>
          <cell r="C8463">
            <v>864</v>
          </cell>
          <cell r="D8463">
            <v>1</v>
          </cell>
          <cell r="E8463" t="str">
            <v>KS</v>
          </cell>
          <cell r="F8463">
            <v>864</v>
          </cell>
        </row>
        <row r="8464">
          <cell r="A8464">
            <v>7124325</v>
          </cell>
          <cell r="B8464" t="str">
            <v>Oblouk 90°...RB 90 330</v>
          </cell>
          <cell r="C8464">
            <v>1087</v>
          </cell>
          <cell r="D8464">
            <v>1</v>
          </cell>
          <cell r="E8464" t="str">
            <v>KS</v>
          </cell>
          <cell r="F8464">
            <v>1087</v>
          </cell>
        </row>
        <row r="8465">
          <cell r="A8465">
            <v>7125100</v>
          </cell>
          <cell r="B8465" t="str">
            <v>Oblouk 90°...RB 90 610</v>
          </cell>
          <cell r="C8465">
            <v>825</v>
          </cell>
          <cell r="D8465">
            <v>1</v>
          </cell>
          <cell r="E8465" t="str">
            <v>KS</v>
          </cell>
          <cell r="F8465">
            <v>825</v>
          </cell>
        </row>
        <row r="8466">
          <cell r="A8466">
            <v>7125189</v>
          </cell>
          <cell r="B8466" t="str">
            <v>Oblouk 90°...RB 90 615</v>
          </cell>
          <cell r="C8466">
            <v>906</v>
          </cell>
          <cell r="D8466">
            <v>1</v>
          </cell>
          <cell r="E8466" t="str">
            <v>KS</v>
          </cell>
          <cell r="F8466">
            <v>906</v>
          </cell>
        </row>
        <row r="8467">
          <cell r="A8467">
            <v>7125220</v>
          </cell>
          <cell r="B8467" t="str">
            <v>Oblouk 90°...RB 90 620</v>
          </cell>
          <cell r="C8467">
            <v>975</v>
          </cell>
          <cell r="D8467">
            <v>1</v>
          </cell>
          <cell r="E8467" t="str">
            <v>KS</v>
          </cell>
          <cell r="F8467">
            <v>975</v>
          </cell>
        </row>
        <row r="8468">
          <cell r="A8468">
            <v>7125305</v>
          </cell>
          <cell r="B8468" t="str">
            <v>Oblouk 90°...RB 90 630</v>
          </cell>
          <cell r="C8468">
            <v>1372</v>
          </cell>
          <cell r="D8468">
            <v>1</v>
          </cell>
          <cell r="E8468" t="str">
            <v>KS</v>
          </cell>
          <cell r="F8468">
            <v>1372</v>
          </cell>
        </row>
        <row r="8469">
          <cell r="A8469">
            <v>7125410</v>
          </cell>
          <cell r="B8469" t="str">
            <v>Oblouk 90°...RB 90 640</v>
          </cell>
          <cell r="C8469">
            <v>2282</v>
          </cell>
          <cell r="D8469">
            <v>1</v>
          </cell>
          <cell r="E8469" t="str">
            <v>KS</v>
          </cell>
          <cell r="F8469">
            <v>2282</v>
          </cell>
        </row>
        <row r="8470">
          <cell r="A8470">
            <v>7125526</v>
          </cell>
          <cell r="B8470" t="str">
            <v>Oblouk 90°...RB 90 650</v>
          </cell>
          <cell r="C8470">
            <v>2794</v>
          </cell>
          <cell r="D8470">
            <v>1</v>
          </cell>
          <cell r="E8470" t="str">
            <v>KS</v>
          </cell>
          <cell r="F8470">
            <v>2794</v>
          </cell>
        </row>
        <row r="8471">
          <cell r="A8471">
            <v>7125585</v>
          </cell>
          <cell r="B8471" t="str">
            <v>Oblouk 90°...RB 90 660</v>
          </cell>
          <cell r="C8471">
            <v>3300</v>
          </cell>
          <cell r="D8471">
            <v>1</v>
          </cell>
          <cell r="E8471" t="str">
            <v>KS</v>
          </cell>
          <cell r="F8471">
            <v>3300</v>
          </cell>
        </row>
        <row r="8472">
          <cell r="A8472">
            <v>7126127</v>
          </cell>
          <cell r="B8472" t="str">
            <v>Oblouk 90°...RB 90 810</v>
          </cell>
          <cell r="C8472">
            <v>829</v>
          </cell>
          <cell r="D8472">
            <v>1</v>
          </cell>
          <cell r="E8472" t="str">
            <v>KS</v>
          </cell>
          <cell r="F8472">
            <v>829</v>
          </cell>
        </row>
        <row r="8473">
          <cell r="A8473">
            <v>7126216</v>
          </cell>
          <cell r="B8473" t="str">
            <v>Oblouk 90°...RB 90 820</v>
          </cell>
          <cell r="C8473">
            <v>1099</v>
          </cell>
          <cell r="D8473">
            <v>1</v>
          </cell>
          <cell r="E8473" t="str">
            <v>KS</v>
          </cell>
          <cell r="F8473">
            <v>1099</v>
          </cell>
        </row>
        <row r="8474">
          <cell r="A8474">
            <v>7126301</v>
          </cell>
          <cell r="B8474" t="str">
            <v>Oblouk 90°...RB 90 830</v>
          </cell>
          <cell r="C8474">
            <v>1362</v>
          </cell>
          <cell r="D8474">
            <v>1</v>
          </cell>
          <cell r="E8474" t="str">
            <v>KS</v>
          </cell>
          <cell r="F8474">
            <v>1362</v>
          </cell>
        </row>
        <row r="8475">
          <cell r="A8475">
            <v>7126417</v>
          </cell>
          <cell r="B8475" t="str">
            <v>Oblouk 90°...RB 90 840</v>
          </cell>
          <cell r="C8475">
            <v>2475</v>
          </cell>
          <cell r="D8475">
            <v>1</v>
          </cell>
          <cell r="E8475" t="str">
            <v>KS</v>
          </cell>
          <cell r="F8475">
            <v>2475</v>
          </cell>
        </row>
        <row r="8476">
          <cell r="A8476">
            <v>7126514</v>
          </cell>
          <cell r="B8476" t="str">
            <v>Oblouk 90°...RB 90 850</v>
          </cell>
          <cell r="C8476">
            <v>2995</v>
          </cell>
          <cell r="D8476">
            <v>1</v>
          </cell>
          <cell r="E8476" t="str">
            <v>KS</v>
          </cell>
          <cell r="F8476">
            <v>2995</v>
          </cell>
        </row>
        <row r="8477">
          <cell r="A8477">
            <v>7126611</v>
          </cell>
          <cell r="B8477" t="str">
            <v>Oblouk 90°...RB 90 860</v>
          </cell>
          <cell r="C8477">
            <v>3580</v>
          </cell>
          <cell r="D8477">
            <v>1</v>
          </cell>
          <cell r="E8477" t="str">
            <v>KS</v>
          </cell>
          <cell r="F8477">
            <v>3580</v>
          </cell>
        </row>
        <row r="8478">
          <cell r="A8478">
            <v>7127103</v>
          </cell>
          <cell r="B8478" t="str">
            <v>Oblouk 90°...RB 90 110</v>
          </cell>
          <cell r="C8478">
            <v>867</v>
          </cell>
          <cell r="D8478">
            <v>1</v>
          </cell>
          <cell r="E8478" t="str">
            <v>KS</v>
          </cell>
          <cell r="F8478">
            <v>867</v>
          </cell>
        </row>
        <row r="8479">
          <cell r="A8479">
            <v>7127227</v>
          </cell>
          <cell r="B8479" t="str">
            <v>Oblouk 90°...RB 90 120</v>
          </cell>
          <cell r="C8479">
            <v>1159</v>
          </cell>
          <cell r="D8479">
            <v>1</v>
          </cell>
          <cell r="E8479" t="str">
            <v>KS</v>
          </cell>
          <cell r="F8479">
            <v>1159</v>
          </cell>
        </row>
        <row r="8480">
          <cell r="A8480">
            <v>7127320</v>
          </cell>
          <cell r="B8480" t="str">
            <v>Oblouk 90°...RB 90 130</v>
          </cell>
          <cell r="C8480">
            <v>1464</v>
          </cell>
          <cell r="D8480">
            <v>1</v>
          </cell>
          <cell r="E8480" t="str">
            <v>KS</v>
          </cell>
          <cell r="F8480">
            <v>1464</v>
          </cell>
        </row>
        <row r="8481">
          <cell r="A8481">
            <v>7127413</v>
          </cell>
          <cell r="B8481" t="str">
            <v>Oblouk 90°...RB 90 140</v>
          </cell>
          <cell r="C8481">
            <v>2755</v>
          </cell>
          <cell r="D8481">
            <v>1</v>
          </cell>
          <cell r="E8481" t="str">
            <v>KS</v>
          </cell>
          <cell r="F8481">
            <v>2755</v>
          </cell>
        </row>
        <row r="8482">
          <cell r="A8482">
            <v>7127499</v>
          </cell>
          <cell r="B8482" t="str">
            <v>Oblouk 90°...RB 90 150</v>
          </cell>
          <cell r="C8482">
            <v>3956</v>
          </cell>
          <cell r="D8482">
            <v>1</v>
          </cell>
          <cell r="E8482" t="str">
            <v>KS</v>
          </cell>
          <cell r="F8482">
            <v>3956</v>
          </cell>
        </row>
        <row r="8483">
          <cell r="A8483">
            <v>7127545</v>
          </cell>
          <cell r="B8483" t="str">
            <v>Oblouk 90°...RB 90 155</v>
          </cell>
          <cell r="C8483">
            <v>3585</v>
          </cell>
          <cell r="D8483">
            <v>1</v>
          </cell>
          <cell r="E8483" t="str">
            <v>KS</v>
          </cell>
          <cell r="F8483">
            <v>3585</v>
          </cell>
        </row>
        <row r="8484">
          <cell r="A8484">
            <v>7128215</v>
          </cell>
          <cell r="B8484" t="str">
            <v>Víko pro odbočný díl T...DFT/100</v>
          </cell>
          <cell r="C8484">
            <v>812</v>
          </cell>
          <cell r="D8484">
            <v>1</v>
          </cell>
          <cell r="E8484" t="str">
            <v>KS</v>
          </cell>
          <cell r="F8484">
            <v>812</v>
          </cell>
        </row>
        <row r="8485">
          <cell r="A8485">
            <v>7128223</v>
          </cell>
          <cell r="B8485" t="str">
            <v>Víko pro odbočný díl T...DFT/150</v>
          </cell>
          <cell r="C8485">
            <v>853</v>
          </cell>
          <cell r="D8485">
            <v>1</v>
          </cell>
          <cell r="E8485" t="str">
            <v>KS</v>
          </cell>
          <cell r="F8485">
            <v>853</v>
          </cell>
        </row>
        <row r="8486">
          <cell r="A8486">
            <v>7128231</v>
          </cell>
          <cell r="B8486" t="str">
            <v>Víko pro odbočný díl T...DFT/200</v>
          </cell>
          <cell r="C8486">
            <v>972</v>
          </cell>
          <cell r="D8486">
            <v>1</v>
          </cell>
          <cell r="E8486" t="str">
            <v>KS</v>
          </cell>
          <cell r="F8486">
            <v>972</v>
          </cell>
        </row>
        <row r="8487">
          <cell r="A8487">
            <v>7128266</v>
          </cell>
          <cell r="B8487" t="str">
            <v>Víko pro odbočný díl T...DFT/300</v>
          </cell>
          <cell r="C8487">
            <v>1137</v>
          </cell>
          <cell r="D8487">
            <v>1</v>
          </cell>
          <cell r="E8487" t="str">
            <v>KS</v>
          </cell>
          <cell r="F8487">
            <v>1137</v>
          </cell>
        </row>
        <row r="8488">
          <cell r="A8488">
            <v>7128282</v>
          </cell>
          <cell r="B8488" t="str">
            <v>Víko pro odbočný díl T...DFT/400</v>
          </cell>
          <cell r="C8488">
            <v>1873</v>
          </cell>
          <cell r="D8488">
            <v>1</v>
          </cell>
          <cell r="E8488" t="str">
            <v>KS</v>
          </cell>
          <cell r="F8488">
            <v>1873</v>
          </cell>
        </row>
        <row r="8489">
          <cell r="A8489">
            <v>7128304</v>
          </cell>
          <cell r="B8489" t="str">
            <v>Víko pro odbočný díl T...DFT/500</v>
          </cell>
          <cell r="C8489">
            <v>2715</v>
          </cell>
          <cell r="D8489">
            <v>1</v>
          </cell>
          <cell r="E8489" t="str">
            <v>KS</v>
          </cell>
          <cell r="F8489">
            <v>2715</v>
          </cell>
        </row>
        <row r="8490">
          <cell r="A8490">
            <v>7128312</v>
          </cell>
          <cell r="B8490" t="str">
            <v>Víko pro odbočný díl T...DFT/550</v>
          </cell>
          <cell r="C8490">
            <v>3614</v>
          </cell>
          <cell r="D8490">
            <v>1</v>
          </cell>
          <cell r="E8490" t="str">
            <v>KS</v>
          </cell>
          <cell r="F8490">
            <v>3614</v>
          </cell>
        </row>
        <row r="8491">
          <cell r="A8491">
            <v>7128320</v>
          </cell>
          <cell r="B8491" t="str">
            <v>Víko pro odbočný díl T...DFT/600</v>
          </cell>
          <cell r="C8491">
            <v>3663</v>
          </cell>
          <cell r="D8491">
            <v>1</v>
          </cell>
          <cell r="E8491" t="str">
            <v>KS</v>
          </cell>
          <cell r="F8491">
            <v>3663</v>
          </cell>
        </row>
        <row r="8492">
          <cell r="A8492">
            <v>7128428</v>
          </cell>
          <cell r="B8492" t="str">
            <v>Víko odbočného dílu...DFAA/100</v>
          </cell>
          <cell r="C8492">
            <v>689</v>
          </cell>
          <cell r="D8492">
            <v>1</v>
          </cell>
          <cell r="E8492" t="str">
            <v>KS</v>
          </cell>
          <cell r="F8492">
            <v>689</v>
          </cell>
        </row>
        <row r="8493">
          <cell r="A8493">
            <v>7128436</v>
          </cell>
          <cell r="B8493" t="str">
            <v>Víko odbočného dílu...DFAA/150</v>
          </cell>
          <cell r="C8493">
            <v>845</v>
          </cell>
          <cell r="D8493">
            <v>1</v>
          </cell>
          <cell r="E8493" t="str">
            <v>KS</v>
          </cell>
          <cell r="F8493">
            <v>845</v>
          </cell>
        </row>
        <row r="8494">
          <cell r="A8494">
            <v>7128444</v>
          </cell>
          <cell r="B8494" t="str">
            <v>Víko odbočného dílu...DFAA/200</v>
          </cell>
          <cell r="C8494">
            <v>972</v>
          </cell>
          <cell r="D8494">
            <v>1</v>
          </cell>
          <cell r="E8494" t="str">
            <v>KS</v>
          </cell>
          <cell r="F8494">
            <v>972</v>
          </cell>
        </row>
        <row r="8495">
          <cell r="A8495">
            <v>7128460</v>
          </cell>
          <cell r="B8495" t="str">
            <v>Víko odbočného dílu...DFAA/300</v>
          </cell>
          <cell r="C8495">
            <v>1088</v>
          </cell>
          <cell r="D8495">
            <v>1</v>
          </cell>
          <cell r="E8495" t="str">
            <v>KS</v>
          </cell>
          <cell r="F8495">
            <v>1088</v>
          </cell>
        </row>
        <row r="8496">
          <cell r="A8496">
            <v>7128487</v>
          </cell>
          <cell r="B8496" t="str">
            <v>Víko odbočného dílu...DFAA/400</v>
          </cell>
          <cell r="C8496">
            <v>1265</v>
          </cell>
          <cell r="D8496">
            <v>1</v>
          </cell>
          <cell r="E8496" t="str">
            <v>KS</v>
          </cell>
          <cell r="F8496">
            <v>1265</v>
          </cell>
        </row>
        <row r="8497">
          <cell r="A8497">
            <v>7128509</v>
          </cell>
          <cell r="B8497" t="str">
            <v>Víko odbočného dílu...DFAA/500</v>
          </cell>
          <cell r="C8497">
            <v>1817</v>
          </cell>
          <cell r="D8497">
            <v>1</v>
          </cell>
          <cell r="E8497" t="str">
            <v>KS</v>
          </cell>
          <cell r="F8497">
            <v>1817</v>
          </cell>
        </row>
        <row r="8498">
          <cell r="A8498">
            <v>7128517</v>
          </cell>
          <cell r="B8498" t="str">
            <v>Víko odbočného dílu...DFAA/550</v>
          </cell>
          <cell r="C8498">
            <v>2221</v>
          </cell>
          <cell r="D8498">
            <v>1</v>
          </cell>
          <cell r="E8498" t="str">
            <v>KS</v>
          </cell>
          <cell r="F8498">
            <v>2221</v>
          </cell>
        </row>
        <row r="8499">
          <cell r="A8499">
            <v>7128525</v>
          </cell>
          <cell r="B8499" t="str">
            <v>Víko odbočného dílu...DFAA/600</v>
          </cell>
          <cell r="C8499">
            <v>2158</v>
          </cell>
          <cell r="D8499">
            <v>1</v>
          </cell>
          <cell r="E8499" t="str">
            <v>KS</v>
          </cell>
          <cell r="F8499">
            <v>2158</v>
          </cell>
        </row>
        <row r="8500">
          <cell r="A8500">
            <v>7128614</v>
          </cell>
          <cell r="B8500" t="str">
            <v>Víko křížení...DFK/100</v>
          </cell>
          <cell r="C8500">
            <v>848</v>
          </cell>
          <cell r="D8500">
            <v>1</v>
          </cell>
          <cell r="E8500" t="str">
            <v>KS</v>
          </cell>
          <cell r="F8500">
            <v>848</v>
          </cell>
        </row>
        <row r="8501">
          <cell r="A8501">
            <v>7128630</v>
          </cell>
          <cell r="B8501" t="str">
            <v>Víko křížení...DFK/200</v>
          </cell>
          <cell r="C8501">
            <v>1116</v>
          </cell>
          <cell r="D8501">
            <v>1</v>
          </cell>
          <cell r="E8501" t="str">
            <v>KS</v>
          </cell>
          <cell r="F8501">
            <v>1116</v>
          </cell>
        </row>
        <row r="8502">
          <cell r="A8502">
            <v>7128657</v>
          </cell>
          <cell r="B8502" t="str">
            <v>Víko křížení...DFK/300</v>
          </cell>
          <cell r="C8502">
            <v>1366</v>
          </cell>
          <cell r="D8502">
            <v>1</v>
          </cell>
          <cell r="E8502" t="str">
            <v>KS</v>
          </cell>
          <cell r="F8502">
            <v>1366</v>
          </cell>
        </row>
        <row r="8503">
          <cell r="A8503">
            <v>7128673</v>
          </cell>
          <cell r="B8503" t="str">
            <v>Víko křížení...DFK/400</v>
          </cell>
          <cell r="C8503">
            <v>2853</v>
          </cell>
          <cell r="D8503">
            <v>1</v>
          </cell>
          <cell r="E8503" t="str">
            <v>KS</v>
          </cell>
          <cell r="F8503">
            <v>2853</v>
          </cell>
        </row>
        <row r="8504">
          <cell r="A8504">
            <v>7128703</v>
          </cell>
          <cell r="B8504" t="str">
            <v>Víko křížení...DFK/500</v>
          </cell>
          <cell r="C8504">
            <v>5493</v>
          </cell>
          <cell r="D8504">
            <v>1</v>
          </cell>
          <cell r="E8504" t="str">
            <v>KS</v>
          </cell>
          <cell r="F8504">
            <v>5493</v>
          </cell>
        </row>
        <row r="8505">
          <cell r="A8505">
            <v>7128711</v>
          </cell>
          <cell r="B8505" t="str">
            <v>Víko křížení...DFK/550</v>
          </cell>
          <cell r="C8505">
            <v>4265</v>
          </cell>
          <cell r="D8505">
            <v>1</v>
          </cell>
          <cell r="E8505" t="str">
            <v>KS</v>
          </cell>
          <cell r="F8505">
            <v>4265</v>
          </cell>
        </row>
        <row r="8506">
          <cell r="A8506">
            <v>7128738</v>
          </cell>
          <cell r="B8506" t="str">
            <v>Víko křížení...DFK/600</v>
          </cell>
          <cell r="C8506">
            <v>5913</v>
          </cell>
          <cell r="D8506">
            <v>1</v>
          </cell>
          <cell r="E8506" t="str">
            <v>KS</v>
          </cell>
          <cell r="F8506">
            <v>5913</v>
          </cell>
        </row>
        <row r="8507">
          <cell r="A8507">
            <v>7128819</v>
          </cell>
          <cell r="B8507" t="str">
            <v>Víko oblouku 45°...DFB45/100</v>
          </cell>
          <cell r="C8507">
            <v>757</v>
          </cell>
          <cell r="D8507">
            <v>1</v>
          </cell>
          <cell r="E8507" t="str">
            <v>KS</v>
          </cell>
          <cell r="F8507">
            <v>757</v>
          </cell>
        </row>
        <row r="8508">
          <cell r="A8508">
            <v>7128827</v>
          </cell>
          <cell r="B8508" t="str">
            <v>Víko oblouku 45°...DFB45/150</v>
          </cell>
          <cell r="C8508">
            <v>809</v>
          </cell>
          <cell r="D8508">
            <v>1</v>
          </cell>
          <cell r="E8508" t="str">
            <v>KS</v>
          </cell>
          <cell r="F8508">
            <v>809</v>
          </cell>
        </row>
        <row r="8509">
          <cell r="A8509">
            <v>7128835</v>
          </cell>
          <cell r="B8509" t="str">
            <v>Víko oblouku 45°...DFB45/200</v>
          </cell>
          <cell r="C8509">
            <v>845</v>
          </cell>
          <cell r="D8509">
            <v>1</v>
          </cell>
          <cell r="E8509" t="str">
            <v>KS</v>
          </cell>
          <cell r="F8509">
            <v>845</v>
          </cell>
        </row>
        <row r="8510">
          <cell r="A8510">
            <v>7128851</v>
          </cell>
          <cell r="B8510" t="str">
            <v>Víko oblouku 45°...DFB45/300</v>
          </cell>
          <cell r="C8510">
            <v>1002</v>
          </cell>
          <cell r="D8510">
            <v>1</v>
          </cell>
          <cell r="E8510" t="str">
            <v>KS</v>
          </cell>
          <cell r="F8510">
            <v>1002</v>
          </cell>
        </row>
        <row r="8511">
          <cell r="A8511">
            <v>7128886</v>
          </cell>
          <cell r="B8511" t="str">
            <v>Víko oblouku 45°...DFB45/400</v>
          </cell>
          <cell r="C8511">
            <v>1231</v>
          </cell>
          <cell r="D8511">
            <v>1</v>
          </cell>
          <cell r="E8511" t="str">
            <v>KS</v>
          </cell>
          <cell r="F8511">
            <v>1231</v>
          </cell>
        </row>
        <row r="8512">
          <cell r="A8512">
            <v>7128908</v>
          </cell>
          <cell r="B8512" t="str">
            <v>Víko oblouku 45°...DFB45/500</v>
          </cell>
          <cell r="C8512">
            <v>1494</v>
          </cell>
          <cell r="D8512">
            <v>1</v>
          </cell>
          <cell r="E8512" t="str">
            <v>KS</v>
          </cell>
          <cell r="F8512">
            <v>1494</v>
          </cell>
        </row>
        <row r="8513">
          <cell r="A8513">
            <v>7128916</v>
          </cell>
          <cell r="B8513" t="str">
            <v>Víko oblouku 45°...DFB45/550</v>
          </cell>
          <cell r="C8513">
            <v>1655</v>
          </cell>
          <cell r="D8513">
            <v>1</v>
          </cell>
          <cell r="E8513" t="str">
            <v>KS</v>
          </cell>
          <cell r="F8513">
            <v>1655</v>
          </cell>
        </row>
        <row r="8514">
          <cell r="A8514">
            <v>7128924</v>
          </cell>
          <cell r="B8514" t="str">
            <v>Víko oblouku 45°...DFB45/600</v>
          </cell>
          <cell r="C8514">
            <v>1904</v>
          </cell>
          <cell r="D8514">
            <v>1</v>
          </cell>
          <cell r="E8514" t="str">
            <v>KS</v>
          </cell>
          <cell r="F8514">
            <v>1904</v>
          </cell>
        </row>
        <row r="8515">
          <cell r="A8515">
            <v>7129300</v>
          </cell>
          <cell r="B8515" t="str">
            <v>Víko pro odbočný díl T...DFT/050</v>
          </cell>
          <cell r="C8515">
            <v>724</v>
          </cell>
          <cell r="D8515">
            <v>1</v>
          </cell>
          <cell r="E8515" t="str">
            <v>KS</v>
          </cell>
          <cell r="F8515">
            <v>724</v>
          </cell>
        </row>
        <row r="8516">
          <cell r="A8516">
            <v>7129319</v>
          </cell>
          <cell r="B8516" t="str">
            <v>Víko pro odbočný díl T...DFT/100</v>
          </cell>
          <cell r="C8516">
            <v>874</v>
          </cell>
          <cell r="D8516">
            <v>1</v>
          </cell>
          <cell r="E8516" t="str">
            <v>KS</v>
          </cell>
          <cell r="F8516">
            <v>874</v>
          </cell>
        </row>
        <row r="8517">
          <cell r="A8517">
            <v>7129327</v>
          </cell>
          <cell r="B8517" t="str">
            <v>Víko pro odbočný díl T...DFT/150</v>
          </cell>
          <cell r="C8517">
            <v>1063</v>
          </cell>
          <cell r="D8517">
            <v>1</v>
          </cell>
          <cell r="E8517" t="str">
            <v>KS</v>
          </cell>
          <cell r="F8517">
            <v>1063</v>
          </cell>
        </row>
        <row r="8518">
          <cell r="A8518">
            <v>7129335</v>
          </cell>
          <cell r="B8518" t="str">
            <v>Víko pro odbočný díl T...DFT/200</v>
          </cell>
          <cell r="C8518">
            <v>1093</v>
          </cell>
          <cell r="D8518">
            <v>1</v>
          </cell>
          <cell r="E8518" t="str">
            <v>KS</v>
          </cell>
          <cell r="F8518">
            <v>1093</v>
          </cell>
        </row>
        <row r="8519">
          <cell r="A8519">
            <v>7129351</v>
          </cell>
          <cell r="B8519" t="str">
            <v>Víko pro odbočný díl T...DFT/300</v>
          </cell>
          <cell r="C8519">
            <v>1195</v>
          </cell>
          <cell r="D8519">
            <v>1</v>
          </cell>
          <cell r="E8519" t="str">
            <v>KS</v>
          </cell>
          <cell r="F8519">
            <v>1195</v>
          </cell>
        </row>
        <row r="8520">
          <cell r="A8520">
            <v>7129386</v>
          </cell>
          <cell r="B8520" t="str">
            <v>Víko pro odbočný díl T...DFT/400</v>
          </cell>
          <cell r="C8520">
            <v>2315</v>
          </cell>
          <cell r="D8520">
            <v>1</v>
          </cell>
          <cell r="E8520" t="str">
            <v>KS</v>
          </cell>
          <cell r="F8520">
            <v>2315</v>
          </cell>
        </row>
        <row r="8521">
          <cell r="A8521">
            <v>7129408</v>
          </cell>
          <cell r="B8521" t="str">
            <v>Víko pro odbočný díl T...DFT/500</v>
          </cell>
          <cell r="C8521">
            <v>3265</v>
          </cell>
          <cell r="D8521">
            <v>1</v>
          </cell>
          <cell r="E8521" t="str">
            <v>KS</v>
          </cell>
          <cell r="F8521">
            <v>3265</v>
          </cell>
        </row>
        <row r="8522">
          <cell r="A8522">
            <v>7129416</v>
          </cell>
          <cell r="B8522" t="str">
            <v>Víko pro odbočný díl T...DFT/550</v>
          </cell>
          <cell r="C8522">
            <v>3872</v>
          </cell>
          <cell r="D8522">
            <v>1</v>
          </cell>
          <cell r="E8522" t="str">
            <v>KS</v>
          </cell>
          <cell r="F8522">
            <v>3872</v>
          </cell>
        </row>
        <row r="8523">
          <cell r="A8523">
            <v>7129424</v>
          </cell>
          <cell r="B8523" t="str">
            <v>Víko pro odbočný díl T...DFT/600</v>
          </cell>
          <cell r="C8523">
            <v>4127</v>
          </cell>
          <cell r="D8523">
            <v>1</v>
          </cell>
          <cell r="E8523" t="str">
            <v>KS</v>
          </cell>
          <cell r="F8523">
            <v>4127</v>
          </cell>
        </row>
        <row r="8524">
          <cell r="A8524">
            <v>7129610</v>
          </cell>
          <cell r="B8524" t="str">
            <v>Víko oblouku 90°...DFB90/100</v>
          </cell>
          <cell r="C8524">
            <v>678</v>
          </cell>
          <cell r="D8524">
            <v>1</v>
          </cell>
          <cell r="E8524" t="str">
            <v>KS</v>
          </cell>
          <cell r="F8524">
            <v>678</v>
          </cell>
        </row>
        <row r="8525">
          <cell r="A8525">
            <v>7129629</v>
          </cell>
          <cell r="B8525" t="str">
            <v>Víko oblouku 90°...DFB90/150</v>
          </cell>
          <cell r="C8525">
            <v>782</v>
          </cell>
          <cell r="D8525">
            <v>1</v>
          </cell>
          <cell r="E8525" t="str">
            <v>KS</v>
          </cell>
          <cell r="F8525">
            <v>782</v>
          </cell>
        </row>
        <row r="8526">
          <cell r="A8526">
            <v>7129637</v>
          </cell>
          <cell r="B8526" t="str">
            <v>Víko oblouku 90°...DFB90/200</v>
          </cell>
          <cell r="C8526">
            <v>868</v>
          </cell>
          <cell r="D8526">
            <v>1</v>
          </cell>
          <cell r="E8526" t="str">
            <v>KS</v>
          </cell>
          <cell r="F8526">
            <v>868</v>
          </cell>
        </row>
        <row r="8527">
          <cell r="A8527">
            <v>7129653</v>
          </cell>
          <cell r="B8527" t="str">
            <v>Víko oblouku 90°...DFB90/300</v>
          </cell>
          <cell r="C8527">
            <v>1010</v>
          </cell>
          <cell r="D8527">
            <v>1</v>
          </cell>
          <cell r="E8527" t="str">
            <v>KS</v>
          </cell>
          <cell r="F8527">
            <v>1010</v>
          </cell>
        </row>
        <row r="8528">
          <cell r="A8528">
            <v>7129688</v>
          </cell>
          <cell r="B8528" t="str">
            <v>Víko oblouku 90°...DFB90/400</v>
          </cell>
          <cell r="C8528">
            <v>1513</v>
          </cell>
          <cell r="D8528">
            <v>1</v>
          </cell>
          <cell r="E8528" t="str">
            <v>KS</v>
          </cell>
          <cell r="F8528">
            <v>1513</v>
          </cell>
        </row>
        <row r="8529">
          <cell r="A8529">
            <v>7129718</v>
          </cell>
          <cell r="B8529" t="str">
            <v>Víko oblouku 90°...DFB90/500</v>
          </cell>
          <cell r="C8529">
            <v>1752</v>
          </cell>
          <cell r="D8529">
            <v>1</v>
          </cell>
          <cell r="E8529" t="str">
            <v>KS</v>
          </cell>
          <cell r="F8529">
            <v>1752</v>
          </cell>
        </row>
        <row r="8530">
          <cell r="A8530">
            <v>7129726</v>
          </cell>
          <cell r="B8530" t="str">
            <v>Víko oblouku 90°...DFB90/550</v>
          </cell>
          <cell r="C8530">
            <v>2510</v>
          </cell>
          <cell r="D8530">
            <v>1</v>
          </cell>
          <cell r="E8530" t="str">
            <v>KS</v>
          </cell>
          <cell r="F8530">
            <v>2510</v>
          </cell>
        </row>
        <row r="8531">
          <cell r="A8531">
            <v>7129734</v>
          </cell>
          <cell r="B8531" t="str">
            <v>Víko oblouku 90°...DFB90/600</v>
          </cell>
          <cell r="C8531">
            <v>2930</v>
          </cell>
          <cell r="D8531">
            <v>1</v>
          </cell>
          <cell r="E8531" t="str">
            <v>KS</v>
          </cell>
          <cell r="F8531">
            <v>2930</v>
          </cell>
        </row>
        <row r="8532">
          <cell r="A8532">
            <v>7130503</v>
          </cell>
          <cell r="B8532" t="str">
            <v>Víko oblouku 90°...DFB90/050</v>
          </cell>
          <cell r="C8532">
            <v>863</v>
          </cell>
          <cell r="D8532">
            <v>1</v>
          </cell>
          <cell r="E8532" t="str">
            <v>KS</v>
          </cell>
          <cell r="F8532">
            <v>863</v>
          </cell>
        </row>
        <row r="8533">
          <cell r="A8533">
            <v>7130511</v>
          </cell>
          <cell r="B8533" t="str">
            <v>Víko oblouku 90°...DFB90/100</v>
          </cell>
          <cell r="C8533">
            <v>795</v>
          </cell>
          <cell r="D8533">
            <v>1</v>
          </cell>
          <cell r="E8533" t="str">
            <v>KS</v>
          </cell>
          <cell r="F8533">
            <v>795</v>
          </cell>
        </row>
        <row r="8534">
          <cell r="A8534">
            <v>7130538</v>
          </cell>
          <cell r="B8534" t="str">
            <v>Víko oblouku 90°...DFB90/150</v>
          </cell>
          <cell r="C8534">
            <v>896</v>
          </cell>
          <cell r="D8534">
            <v>1</v>
          </cell>
          <cell r="E8534" t="str">
            <v>KS</v>
          </cell>
          <cell r="F8534">
            <v>896</v>
          </cell>
        </row>
        <row r="8535">
          <cell r="A8535">
            <v>7130546</v>
          </cell>
          <cell r="B8535" t="str">
            <v>Víko oblouku 90°...DFB90/200</v>
          </cell>
          <cell r="C8535">
            <v>976</v>
          </cell>
          <cell r="D8535">
            <v>1</v>
          </cell>
          <cell r="E8535" t="str">
            <v>KS</v>
          </cell>
          <cell r="F8535">
            <v>976</v>
          </cell>
        </row>
        <row r="8536">
          <cell r="A8536">
            <v>7130562</v>
          </cell>
          <cell r="B8536" t="str">
            <v>Víko oblouku 90°...DFB90/300</v>
          </cell>
          <cell r="C8536">
            <v>1131</v>
          </cell>
          <cell r="D8536">
            <v>1</v>
          </cell>
          <cell r="E8536" t="str">
            <v>KS</v>
          </cell>
          <cell r="F8536">
            <v>1131</v>
          </cell>
        </row>
        <row r="8537">
          <cell r="A8537">
            <v>7130589</v>
          </cell>
          <cell r="B8537" t="str">
            <v>Víko oblouku 90°...DFB90/400</v>
          </cell>
          <cell r="C8537">
            <v>1986</v>
          </cell>
          <cell r="D8537">
            <v>1</v>
          </cell>
          <cell r="E8537" t="str">
            <v>KS</v>
          </cell>
          <cell r="F8537">
            <v>1986</v>
          </cell>
        </row>
        <row r="8538">
          <cell r="A8538">
            <v>7130600</v>
          </cell>
          <cell r="B8538" t="str">
            <v>Víko oblouku 90°...DFB90/500</v>
          </cell>
          <cell r="C8538">
            <v>2461</v>
          </cell>
          <cell r="D8538">
            <v>1</v>
          </cell>
          <cell r="E8538" t="str">
            <v>KS</v>
          </cell>
          <cell r="F8538">
            <v>2461</v>
          </cell>
        </row>
        <row r="8539">
          <cell r="A8539">
            <v>7130619</v>
          </cell>
          <cell r="B8539" t="str">
            <v>Víko oblouku 90°...DFB90/550</v>
          </cell>
          <cell r="C8539">
            <v>2926</v>
          </cell>
          <cell r="D8539">
            <v>1</v>
          </cell>
          <cell r="E8539" t="str">
            <v>KS</v>
          </cell>
          <cell r="F8539">
            <v>2926</v>
          </cell>
        </row>
        <row r="8540">
          <cell r="A8540">
            <v>7130627</v>
          </cell>
          <cell r="B8540" t="str">
            <v>Víko oblouku 90°...DFB90/600</v>
          </cell>
          <cell r="C8540">
            <v>3356</v>
          </cell>
          <cell r="D8540">
            <v>1</v>
          </cell>
          <cell r="E8540" t="str">
            <v>KS</v>
          </cell>
          <cell r="F8540">
            <v>3356</v>
          </cell>
        </row>
        <row r="8541">
          <cell r="A8541">
            <v>7130741</v>
          </cell>
          <cell r="B8541" t="str">
            <v>Víko oblouku 90°...DFB BKS90</v>
          </cell>
          <cell r="C8541">
            <v>1525</v>
          </cell>
          <cell r="D8541">
            <v>1</v>
          </cell>
          <cell r="E8541" t="str">
            <v>KS</v>
          </cell>
          <cell r="F8541">
            <v>1525</v>
          </cell>
        </row>
        <row r="8542">
          <cell r="A8542">
            <v>7130743</v>
          </cell>
          <cell r="B8542" t="str">
            <v>Víko oblouku 90°...DFB BKS90</v>
          </cell>
          <cell r="C8542">
            <v>1833</v>
          </cell>
          <cell r="D8542">
            <v>1</v>
          </cell>
          <cell r="E8542" t="str">
            <v>KS</v>
          </cell>
          <cell r="F8542">
            <v>1833</v>
          </cell>
        </row>
        <row r="8543">
          <cell r="A8543">
            <v>7130745</v>
          </cell>
          <cell r="B8543" t="str">
            <v>Víko oblouku 90°...DFB BKS90</v>
          </cell>
          <cell r="C8543">
            <v>2465</v>
          </cell>
          <cell r="D8543">
            <v>1</v>
          </cell>
          <cell r="E8543" t="str">
            <v>KS</v>
          </cell>
          <cell r="F8543">
            <v>2465</v>
          </cell>
        </row>
        <row r="8544">
          <cell r="A8544">
            <v>7130747</v>
          </cell>
          <cell r="B8544" t="str">
            <v>Víko oblouku 90°...DFB BKS90</v>
          </cell>
          <cell r="C8544">
            <v>4282</v>
          </cell>
          <cell r="D8544">
            <v>1</v>
          </cell>
          <cell r="E8544" t="str">
            <v>KS</v>
          </cell>
          <cell r="F8544">
            <v>4282</v>
          </cell>
        </row>
        <row r="8545">
          <cell r="A8545">
            <v>7130760</v>
          </cell>
          <cell r="B8545" t="str">
            <v>Víko pro vertikální oblouk...DBV 35 05</v>
          </cell>
          <cell r="C8545">
            <v>311</v>
          </cell>
          <cell r="D8545">
            <v>1</v>
          </cell>
          <cell r="E8545" t="str">
            <v>KS</v>
          </cell>
          <cell r="F8545">
            <v>311</v>
          </cell>
        </row>
        <row r="8546">
          <cell r="A8546">
            <v>7130764</v>
          </cell>
          <cell r="B8546" t="str">
            <v>Víko pro vertikální oblouk 90...DBV 35 10</v>
          </cell>
          <cell r="C8546">
            <v>367</v>
          </cell>
          <cell r="D8546">
            <v>1</v>
          </cell>
          <cell r="E8546" t="str">
            <v>KS</v>
          </cell>
          <cell r="F8546">
            <v>367</v>
          </cell>
        </row>
        <row r="8547">
          <cell r="A8547">
            <v>7130801</v>
          </cell>
          <cell r="B8547" t="str">
            <v>Víko svislého oblouku 90°...DBV 050 S</v>
          </cell>
          <cell r="C8547">
            <v>394</v>
          </cell>
          <cell r="D8547">
            <v>1</v>
          </cell>
          <cell r="E8547" t="str">
            <v>KS</v>
          </cell>
          <cell r="F8547">
            <v>394</v>
          </cell>
        </row>
        <row r="8548">
          <cell r="A8548">
            <v>7130805</v>
          </cell>
          <cell r="B8548" t="str">
            <v>Víko svislého oblouku 90°...DBV 100 S</v>
          </cell>
          <cell r="C8548">
            <v>417</v>
          </cell>
          <cell r="D8548">
            <v>1</v>
          </cell>
          <cell r="E8548" t="str">
            <v>KS</v>
          </cell>
          <cell r="F8548">
            <v>417</v>
          </cell>
        </row>
        <row r="8549">
          <cell r="A8549">
            <v>7130809</v>
          </cell>
          <cell r="B8549" t="str">
            <v>Víko svislého oblouku 90°...DBV 150 S</v>
          </cell>
          <cell r="C8549">
            <v>446</v>
          </cell>
          <cell r="D8549">
            <v>1</v>
          </cell>
          <cell r="E8549" t="str">
            <v>KS</v>
          </cell>
          <cell r="F8549">
            <v>446</v>
          </cell>
        </row>
        <row r="8550">
          <cell r="A8550">
            <v>7130813</v>
          </cell>
          <cell r="B8550" t="str">
            <v>Víko svislého oblouku 90°...DBV 200 S</v>
          </cell>
          <cell r="C8550">
            <v>456</v>
          </cell>
          <cell r="D8550">
            <v>1</v>
          </cell>
          <cell r="E8550" t="str">
            <v>KS</v>
          </cell>
          <cell r="F8550">
            <v>456</v>
          </cell>
        </row>
        <row r="8551">
          <cell r="A8551">
            <v>7130817</v>
          </cell>
          <cell r="B8551" t="str">
            <v>Víko svislého oblouku 90°...DBV 300 S</v>
          </cell>
          <cell r="C8551">
            <v>568</v>
          </cell>
          <cell r="D8551">
            <v>1</v>
          </cell>
          <cell r="E8551" t="str">
            <v>KS</v>
          </cell>
          <cell r="F8551">
            <v>568</v>
          </cell>
        </row>
        <row r="8552">
          <cell r="A8552">
            <v>7130821</v>
          </cell>
          <cell r="B8552" t="str">
            <v>Víko svislého oblouku 90°...DBV 400 S</v>
          </cell>
          <cell r="C8552">
            <v>636</v>
          </cell>
          <cell r="D8552">
            <v>1</v>
          </cell>
          <cell r="E8552" t="str">
            <v>KS</v>
          </cell>
          <cell r="F8552">
            <v>636</v>
          </cell>
        </row>
        <row r="8553">
          <cell r="A8553">
            <v>7130829</v>
          </cell>
          <cell r="B8553" t="str">
            <v>Víko svislého oblouku 90°...DBV 600 S</v>
          </cell>
          <cell r="C8553">
            <v>764</v>
          </cell>
          <cell r="D8553">
            <v>1</v>
          </cell>
          <cell r="E8553" t="str">
            <v>KS</v>
          </cell>
          <cell r="F8553">
            <v>764</v>
          </cell>
        </row>
        <row r="8554">
          <cell r="A8554">
            <v>7130847</v>
          </cell>
          <cell r="B8554" t="str">
            <v>Víko svislého oblouku 90°...DBV 050 F</v>
          </cell>
          <cell r="C8554">
            <v>394</v>
          </cell>
          <cell r="D8554">
            <v>1</v>
          </cell>
          <cell r="E8554" t="str">
            <v>KS</v>
          </cell>
          <cell r="F8554">
            <v>394</v>
          </cell>
        </row>
        <row r="8555">
          <cell r="A8555">
            <v>7130852</v>
          </cell>
          <cell r="B8555" t="str">
            <v>Víko svislého oblouku 90°...DBV 100 F</v>
          </cell>
          <cell r="C8555">
            <v>417</v>
          </cell>
          <cell r="D8555">
            <v>1</v>
          </cell>
          <cell r="E8555" t="str">
            <v>KS</v>
          </cell>
          <cell r="F8555">
            <v>417</v>
          </cell>
        </row>
        <row r="8556">
          <cell r="A8556">
            <v>7130856</v>
          </cell>
          <cell r="B8556" t="str">
            <v>Víko svislého oblouku 90°...DBV 150 F</v>
          </cell>
          <cell r="C8556">
            <v>396</v>
          </cell>
          <cell r="D8556">
            <v>1</v>
          </cell>
          <cell r="E8556" t="str">
            <v>KS</v>
          </cell>
          <cell r="F8556">
            <v>396</v>
          </cell>
        </row>
        <row r="8557">
          <cell r="A8557">
            <v>7130860</v>
          </cell>
          <cell r="B8557" t="str">
            <v>Víko svislého oblouku 90°...DBV 200 F</v>
          </cell>
          <cell r="C8557">
            <v>456</v>
          </cell>
          <cell r="D8557">
            <v>1</v>
          </cell>
          <cell r="E8557" t="str">
            <v>KS</v>
          </cell>
          <cell r="F8557">
            <v>456</v>
          </cell>
        </row>
        <row r="8558">
          <cell r="A8558">
            <v>7130864</v>
          </cell>
          <cell r="B8558" t="str">
            <v>Víko svislého oblouku 90°...DBV 300 F</v>
          </cell>
          <cell r="C8558">
            <v>568</v>
          </cell>
          <cell r="D8558">
            <v>1</v>
          </cell>
          <cell r="E8558" t="str">
            <v>KS</v>
          </cell>
          <cell r="F8558">
            <v>568</v>
          </cell>
        </row>
        <row r="8559">
          <cell r="A8559">
            <v>7130868</v>
          </cell>
          <cell r="B8559" t="str">
            <v>Víko svislého oblouku 90°...DBV 400 F</v>
          </cell>
          <cell r="C8559">
            <v>540</v>
          </cell>
          <cell r="D8559">
            <v>1</v>
          </cell>
          <cell r="E8559" t="str">
            <v>KS</v>
          </cell>
          <cell r="F8559">
            <v>540</v>
          </cell>
        </row>
        <row r="8560">
          <cell r="A8560">
            <v>7130876</v>
          </cell>
          <cell r="B8560" t="str">
            <v>Víko svislého oblouku 90°...DBV 600 F</v>
          </cell>
          <cell r="C8560">
            <v>764</v>
          </cell>
          <cell r="D8560">
            <v>1</v>
          </cell>
          <cell r="E8560" t="str">
            <v>KS</v>
          </cell>
          <cell r="F8560">
            <v>764</v>
          </cell>
        </row>
        <row r="8561">
          <cell r="A8561">
            <v>7130998</v>
          </cell>
          <cell r="B8561" t="str">
            <v>Víko vertikálního oblouku...DBV 85 30</v>
          </cell>
          <cell r="C8561">
            <v>511</v>
          </cell>
          <cell r="D8561">
            <v>1</v>
          </cell>
          <cell r="E8561" t="str">
            <v>KS</v>
          </cell>
          <cell r="F8561">
            <v>511</v>
          </cell>
        </row>
        <row r="8562">
          <cell r="A8562">
            <v>7131002</v>
          </cell>
          <cell r="B8562" t="str">
            <v>Víko vertikálního oblouku...DBV 85 40</v>
          </cell>
          <cell r="C8562">
            <v>543</v>
          </cell>
          <cell r="D8562">
            <v>1</v>
          </cell>
          <cell r="E8562" t="str">
            <v>KS</v>
          </cell>
          <cell r="F8562">
            <v>543</v>
          </cell>
        </row>
        <row r="8563">
          <cell r="A8563">
            <v>7131030</v>
          </cell>
          <cell r="B8563" t="str">
            <v>Víko oblouk...DBV 110 1</v>
          </cell>
          <cell r="C8563">
            <v>417</v>
          </cell>
          <cell r="D8563">
            <v>1</v>
          </cell>
          <cell r="E8563" t="str">
            <v>KS</v>
          </cell>
          <cell r="F8563">
            <v>417</v>
          </cell>
        </row>
        <row r="8564">
          <cell r="A8564">
            <v>7131034</v>
          </cell>
          <cell r="B8564" t="str">
            <v>Víko pro svislý oblouk...DBV 110 2</v>
          </cell>
          <cell r="C8564">
            <v>399</v>
          </cell>
          <cell r="D8564">
            <v>1</v>
          </cell>
          <cell r="E8564" t="str">
            <v>KS</v>
          </cell>
          <cell r="F8564">
            <v>399</v>
          </cell>
        </row>
        <row r="8565">
          <cell r="A8565">
            <v>7131038</v>
          </cell>
          <cell r="B8565" t="str">
            <v>Víko pro vertikální oblouk 90...DBV 110 3</v>
          </cell>
          <cell r="C8565">
            <v>518</v>
          </cell>
          <cell r="D8565">
            <v>1</v>
          </cell>
          <cell r="E8565" t="str">
            <v>KS</v>
          </cell>
          <cell r="F8565">
            <v>518</v>
          </cell>
        </row>
        <row r="8566">
          <cell r="A8566">
            <v>7131089</v>
          </cell>
          <cell r="B8566" t="str">
            <v>Víko křížení...DFK/100</v>
          </cell>
          <cell r="C8566">
            <v>1060</v>
          </cell>
          <cell r="D8566">
            <v>1</v>
          </cell>
          <cell r="E8566" t="str">
            <v>KS</v>
          </cell>
          <cell r="F8566">
            <v>1060</v>
          </cell>
        </row>
        <row r="8567">
          <cell r="A8567">
            <v>7131097</v>
          </cell>
          <cell r="B8567" t="str">
            <v>Víko křížení...DFK/150</v>
          </cell>
          <cell r="C8567">
            <v>1156</v>
          </cell>
          <cell r="D8567">
            <v>1</v>
          </cell>
          <cell r="E8567" t="str">
            <v>KS</v>
          </cell>
          <cell r="F8567">
            <v>1156</v>
          </cell>
        </row>
        <row r="8568">
          <cell r="A8568">
            <v>7131100</v>
          </cell>
          <cell r="B8568" t="str">
            <v>Víko křížení...DFK/200</v>
          </cell>
          <cell r="C8568">
            <v>1203</v>
          </cell>
          <cell r="D8568">
            <v>1</v>
          </cell>
          <cell r="E8568" t="str">
            <v>KS</v>
          </cell>
          <cell r="F8568">
            <v>1203</v>
          </cell>
        </row>
        <row r="8569">
          <cell r="A8569">
            <v>7131127</v>
          </cell>
          <cell r="B8569" t="str">
            <v>Víko křížení...DFK/300</v>
          </cell>
          <cell r="C8569">
            <v>1394</v>
          </cell>
          <cell r="D8569">
            <v>1</v>
          </cell>
          <cell r="E8569" t="str">
            <v>KS</v>
          </cell>
          <cell r="F8569">
            <v>1394</v>
          </cell>
        </row>
        <row r="8570">
          <cell r="A8570">
            <v>7131143</v>
          </cell>
          <cell r="B8570" t="str">
            <v>Víko křížení...DFK/400</v>
          </cell>
          <cell r="C8570">
            <v>3489</v>
          </cell>
          <cell r="D8570">
            <v>1</v>
          </cell>
          <cell r="E8570" t="str">
            <v>KS</v>
          </cell>
          <cell r="F8570">
            <v>3489</v>
          </cell>
        </row>
        <row r="8571">
          <cell r="A8571">
            <v>7131178</v>
          </cell>
          <cell r="B8571" t="str">
            <v>Víko křížení...DFK/500</v>
          </cell>
          <cell r="C8571">
            <v>5595</v>
          </cell>
          <cell r="D8571">
            <v>1</v>
          </cell>
          <cell r="E8571" t="str">
            <v>KS</v>
          </cell>
          <cell r="F8571">
            <v>5595</v>
          </cell>
        </row>
        <row r="8572">
          <cell r="A8572">
            <v>7131194</v>
          </cell>
          <cell r="B8572" t="str">
            <v>Víko křížení...DFK/600</v>
          </cell>
          <cell r="C8572">
            <v>6132</v>
          </cell>
          <cell r="D8572">
            <v>1</v>
          </cell>
          <cell r="E8572" t="str">
            <v>KS</v>
          </cell>
          <cell r="F8572">
            <v>6132</v>
          </cell>
        </row>
        <row r="8573">
          <cell r="A8573">
            <v>7131291</v>
          </cell>
          <cell r="B8573" t="str">
            <v>Víko odbočného dílu...DFAA/050</v>
          </cell>
          <cell r="C8573">
            <v>922</v>
          </cell>
          <cell r="D8573">
            <v>1</v>
          </cell>
          <cell r="E8573" t="str">
            <v>KS</v>
          </cell>
          <cell r="F8573">
            <v>922</v>
          </cell>
        </row>
        <row r="8574">
          <cell r="A8574">
            <v>7131305</v>
          </cell>
          <cell r="B8574" t="str">
            <v>Víko odbočného dílu...DFAA/100</v>
          </cell>
          <cell r="C8574">
            <v>924</v>
          </cell>
          <cell r="D8574">
            <v>1</v>
          </cell>
          <cell r="E8574" t="str">
            <v>KS</v>
          </cell>
          <cell r="F8574">
            <v>924</v>
          </cell>
        </row>
        <row r="8575">
          <cell r="A8575">
            <v>7131310</v>
          </cell>
          <cell r="B8575" t="str">
            <v>Víko odbočného dílu...DFAA/150</v>
          </cell>
          <cell r="C8575">
            <v>1260</v>
          </cell>
          <cell r="D8575">
            <v>1</v>
          </cell>
          <cell r="E8575" t="str">
            <v>KS</v>
          </cell>
          <cell r="F8575">
            <v>1260</v>
          </cell>
        </row>
        <row r="8576">
          <cell r="A8576">
            <v>7131321</v>
          </cell>
          <cell r="B8576" t="str">
            <v>Víko odbočného dílu...DFAA/200</v>
          </cell>
          <cell r="C8576">
            <v>1150</v>
          </cell>
          <cell r="D8576">
            <v>1</v>
          </cell>
          <cell r="E8576" t="str">
            <v>KS</v>
          </cell>
          <cell r="F8576">
            <v>1150</v>
          </cell>
        </row>
        <row r="8577">
          <cell r="A8577">
            <v>7131348</v>
          </cell>
          <cell r="B8577" t="str">
            <v>Víko odbočného dílu...DFAA/300</v>
          </cell>
          <cell r="C8577">
            <v>1290</v>
          </cell>
          <cell r="D8577">
            <v>1</v>
          </cell>
          <cell r="E8577" t="str">
            <v>KS</v>
          </cell>
          <cell r="F8577">
            <v>1290</v>
          </cell>
        </row>
        <row r="8578">
          <cell r="A8578">
            <v>7131356</v>
          </cell>
          <cell r="B8578" t="str">
            <v>Víko odbočného dílu...DFAA/400</v>
          </cell>
          <cell r="C8578">
            <v>1640</v>
          </cell>
          <cell r="D8578">
            <v>1</v>
          </cell>
          <cell r="E8578" t="str">
            <v>KS</v>
          </cell>
          <cell r="F8578">
            <v>1640</v>
          </cell>
        </row>
        <row r="8579">
          <cell r="A8579">
            <v>7131364</v>
          </cell>
          <cell r="B8579" t="str">
            <v>Víko odbočného dílu...DFAA/500</v>
          </cell>
          <cell r="C8579">
            <v>2502</v>
          </cell>
          <cell r="D8579">
            <v>1</v>
          </cell>
          <cell r="E8579" t="str">
            <v>KS</v>
          </cell>
          <cell r="F8579">
            <v>2502</v>
          </cell>
        </row>
        <row r="8580">
          <cell r="A8580">
            <v>7131372</v>
          </cell>
          <cell r="B8580" t="str">
            <v>Víko odbočného dílu...DFAA/550</v>
          </cell>
          <cell r="C8580">
            <v>2551</v>
          </cell>
          <cell r="D8580">
            <v>1</v>
          </cell>
          <cell r="E8580" t="str">
            <v>KS</v>
          </cell>
          <cell r="F8580">
            <v>2551</v>
          </cell>
        </row>
        <row r="8581">
          <cell r="A8581">
            <v>7131380</v>
          </cell>
          <cell r="B8581" t="str">
            <v>Víko odbočného dílu...DFAA/600</v>
          </cell>
          <cell r="C8581">
            <v>2544</v>
          </cell>
          <cell r="D8581">
            <v>1</v>
          </cell>
          <cell r="E8581" t="str">
            <v>KS</v>
          </cell>
          <cell r="F8581">
            <v>2544</v>
          </cell>
        </row>
        <row r="8582">
          <cell r="A8582">
            <v>7131450</v>
          </cell>
          <cell r="B8582" t="str">
            <v>Víko odbočného dílu...DFAA BKS</v>
          </cell>
          <cell r="C8582">
            <v>1118</v>
          </cell>
          <cell r="D8582">
            <v>1</v>
          </cell>
          <cell r="E8582" t="str">
            <v>KS</v>
          </cell>
          <cell r="F8582">
            <v>1118</v>
          </cell>
        </row>
        <row r="8583">
          <cell r="A8583">
            <v>7131452</v>
          </cell>
          <cell r="B8583" t="str">
            <v>Víko odbočného dílu...DFAA BKS</v>
          </cell>
          <cell r="C8583">
            <v>1345</v>
          </cell>
          <cell r="D8583">
            <v>1</v>
          </cell>
          <cell r="E8583" t="str">
            <v>KS</v>
          </cell>
          <cell r="F8583">
            <v>1345</v>
          </cell>
        </row>
        <row r="8584">
          <cell r="A8584">
            <v>7131454</v>
          </cell>
          <cell r="B8584" t="str">
            <v>Víko odbočného dílu...DFAA BKS</v>
          </cell>
          <cell r="C8584">
            <v>1645</v>
          </cell>
          <cell r="D8584">
            <v>1</v>
          </cell>
          <cell r="E8584" t="str">
            <v>KS</v>
          </cell>
          <cell r="F8584">
            <v>1645</v>
          </cell>
        </row>
        <row r="8585">
          <cell r="A8585">
            <v>7131456</v>
          </cell>
          <cell r="B8585" t="str">
            <v>Víko odbočného dílu...DFAA BKS</v>
          </cell>
          <cell r="C8585">
            <v>3095</v>
          </cell>
          <cell r="D8585">
            <v>1</v>
          </cell>
          <cell r="E8585" t="str">
            <v>KS</v>
          </cell>
          <cell r="F8585">
            <v>3095</v>
          </cell>
        </row>
        <row r="8586">
          <cell r="A8586">
            <v>7131801</v>
          </cell>
          <cell r="B8586" t="str">
            <v>Víko oblouku 45°...DFB45/050</v>
          </cell>
          <cell r="C8586">
            <v>925</v>
          </cell>
          <cell r="D8586">
            <v>1</v>
          </cell>
          <cell r="E8586" t="str">
            <v>KS</v>
          </cell>
          <cell r="F8586">
            <v>925</v>
          </cell>
        </row>
        <row r="8587">
          <cell r="A8587">
            <v>7131828</v>
          </cell>
          <cell r="B8587" t="str">
            <v>Víko oblouku 45°...DFB45/100</v>
          </cell>
          <cell r="C8587">
            <v>1124</v>
          </cell>
          <cell r="D8587">
            <v>1</v>
          </cell>
          <cell r="E8587" t="str">
            <v>KS</v>
          </cell>
          <cell r="F8587">
            <v>1124</v>
          </cell>
        </row>
        <row r="8588">
          <cell r="A8588">
            <v>7131836</v>
          </cell>
          <cell r="B8588" t="str">
            <v>Víko oblouku 45°...DFB45/150</v>
          </cell>
          <cell r="C8588">
            <v>889</v>
          </cell>
          <cell r="D8588">
            <v>1</v>
          </cell>
          <cell r="E8588" t="str">
            <v>KS</v>
          </cell>
          <cell r="F8588">
            <v>889</v>
          </cell>
        </row>
        <row r="8589">
          <cell r="A8589">
            <v>7131844</v>
          </cell>
          <cell r="B8589" t="str">
            <v>Víko oblouku 45°...DFB45/200</v>
          </cell>
          <cell r="C8589">
            <v>1087</v>
          </cell>
          <cell r="D8589">
            <v>1</v>
          </cell>
          <cell r="E8589" t="str">
            <v>KS</v>
          </cell>
          <cell r="F8589">
            <v>1087</v>
          </cell>
        </row>
        <row r="8590">
          <cell r="A8590">
            <v>7131860</v>
          </cell>
          <cell r="B8590" t="str">
            <v>Víko oblouku 45°...DFB45/300</v>
          </cell>
          <cell r="C8590">
            <v>1444</v>
          </cell>
          <cell r="D8590">
            <v>1</v>
          </cell>
          <cell r="E8590" t="str">
            <v>KS</v>
          </cell>
          <cell r="F8590">
            <v>1444</v>
          </cell>
        </row>
        <row r="8591">
          <cell r="A8591">
            <v>7131879</v>
          </cell>
          <cell r="B8591" t="str">
            <v>Víko oblouku 45°...DFB45/400</v>
          </cell>
          <cell r="C8591">
            <v>1592</v>
          </cell>
          <cell r="D8591">
            <v>1</v>
          </cell>
          <cell r="E8591" t="str">
            <v>KS</v>
          </cell>
          <cell r="F8591">
            <v>1592</v>
          </cell>
        </row>
        <row r="8592">
          <cell r="A8592">
            <v>7131887</v>
          </cell>
          <cell r="B8592" t="str">
            <v>Víko oblouku 45°...DFB45/500</v>
          </cell>
          <cell r="C8592">
            <v>2003</v>
          </cell>
          <cell r="D8592">
            <v>1</v>
          </cell>
          <cell r="E8592" t="str">
            <v>KS</v>
          </cell>
          <cell r="F8592">
            <v>2003</v>
          </cell>
        </row>
        <row r="8593">
          <cell r="A8593">
            <v>7131895</v>
          </cell>
          <cell r="B8593" t="str">
            <v>Víko oblouku 45°...DFB45/550</v>
          </cell>
          <cell r="C8593">
            <v>2220</v>
          </cell>
          <cell r="D8593">
            <v>1</v>
          </cell>
          <cell r="E8593" t="str">
            <v>KS</v>
          </cell>
          <cell r="F8593">
            <v>2220</v>
          </cell>
        </row>
        <row r="8594">
          <cell r="A8594">
            <v>7131909</v>
          </cell>
          <cell r="B8594" t="str">
            <v>Víko oblouku 45°...DFB45/600</v>
          </cell>
          <cell r="C8594">
            <v>2553</v>
          </cell>
          <cell r="D8594">
            <v>1</v>
          </cell>
          <cell r="E8594" t="str">
            <v>KS</v>
          </cell>
          <cell r="F8594">
            <v>2553</v>
          </cell>
        </row>
        <row r="8595">
          <cell r="A8595">
            <v>7132004</v>
          </cell>
          <cell r="B8595" t="str">
            <v>Víko oblouku 45°...DFB45/200</v>
          </cell>
          <cell r="C8595">
            <v>1197</v>
          </cell>
          <cell r="D8595">
            <v>1</v>
          </cell>
          <cell r="E8595" t="str">
            <v>KS</v>
          </cell>
          <cell r="F8595">
            <v>1197</v>
          </cell>
        </row>
        <row r="8596">
          <cell r="A8596">
            <v>7132032</v>
          </cell>
          <cell r="B8596" t="str">
            <v>Víko oblouku 90°...DFB90/550</v>
          </cell>
          <cell r="C8596">
            <v>3095</v>
          </cell>
          <cell r="D8596">
            <v>1</v>
          </cell>
          <cell r="E8596" t="str">
            <v>KS</v>
          </cell>
          <cell r="F8596">
            <v>3095</v>
          </cell>
        </row>
        <row r="8597">
          <cell r="A8597">
            <v>7132062</v>
          </cell>
          <cell r="B8597" t="str">
            <v>Víko pro odbočný díl T...DFT/100</v>
          </cell>
          <cell r="C8597">
            <v>848</v>
          </cell>
          <cell r="D8597">
            <v>1</v>
          </cell>
          <cell r="E8597" t="str">
            <v>KS</v>
          </cell>
          <cell r="F8597">
            <v>848</v>
          </cell>
        </row>
        <row r="8598">
          <cell r="A8598">
            <v>7133107</v>
          </cell>
          <cell r="B8598" t="str">
            <v>Oblouk 45°...RB45 610</v>
          </cell>
          <cell r="C8598">
            <v>1014</v>
          </cell>
          <cell r="D8598">
            <v>1</v>
          </cell>
          <cell r="E8598" t="str">
            <v>KS</v>
          </cell>
          <cell r="F8598">
            <v>1014</v>
          </cell>
        </row>
        <row r="8599">
          <cell r="A8599">
            <v>7133120</v>
          </cell>
          <cell r="B8599" t="str">
            <v>Oblouk 45°...RB45 620</v>
          </cell>
          <cell r="C8599">
            <v>1379</v>
          </cell>
          <cell r="D8599">
            <v>1</v>
          </cell>
          <cell r="E8599" t="str">
            <v>KS</v>
          </cell>
          <cell r="F8599">
            <v>1379</v>
          </cell>
        </row>
        <row r="8600">
          <cell r="A8600">
            <v>7133142</v>
          </cell>
          <cell r="B8600" t="str">
            <v>Oblouk 45°...RB45 630</v>
          </cell>
          <cell r="C8600">
            <v>1680</v>
          </cell>
          <cell r="D8600">
            <v>1</v>
          </cell>
          <cell r="E8600" t="str">
            <v>KS</v>
          </cell>
          <cell r="F8600">
            <v>1680</v>
          </cell>
        </row>
        <row r="8601">
          <cell r="A8601">
            <v>7133235</v>
          </cell>
          <cell r="B8601" t="str">
            <v>Oblouk 45°...RBU45 640</v>
          </cell>
          <cell r="C8601">
            <v>3437</v>
          </cell>
          <cell r="D8601">
            <v>1</v>
          </cell>
          <cell r="E8601" t="str">
            <v>KS</v>
          </cell>
          <cell r="F8601">
            <v>3437</v>
          </cell>
        </row>
        <row r="8602">
          <cell r="A8602">
            <v>7133243</v>
          </cell>
          <cell r="B8602" t="str">
            <v>Oblouk 45°...RBU45 650</v>
          </cell>
          <cell r="C8602">
            <v>3363</v>
          </cell>
          <cell r="D8602">
            <v>1</v>
          </cell>
          <cell r="E8602" t="str">
            <v>KS</v>
          </cell>
          <cell r="F8602">
            <v>3363</v>
          </cell>
        </row>
        <row r="8603">
          <cell r="A8603">
            <v>7133251</v>
          </cell>
          <cell r="B8603" t="str">
            <v>Oblouk 45°...RBU45 660</v>
          </cell>
          <cell r="C8603">
            <v>4406</v>
          </cell>
          <cell r="D8603">
            <v>1</v>
          </cell>
          <cell r="E8603" t="str">
            <v>KS</v>
          </cell>
          <cell r="F8603">
            <v>4406</v>
          </cell>
        </row>
        <row r="8604">
          <cell r="A8604">
            <v>7133901</v>
          </cell>
          <cell r="B8604" t="str">
            <v>Víko oblouku 45°...DFB45 100</v>
          </cell>
          <cell r="C8604">
            <v>1883</v>
          </cell>
          <cell r="D8604">
            <v>1</v>
          </cell>
          <cell r="E8604" t="str">
            <v>KS</v>
          </cell>
          <cell r="F8604">
            <v>1883</v>
          </cell>
        </row>
        <row r="8605">
          <cell r="A8605">
            <v>7133928</v>
          </cell>
          <cell r="B8605" t="str">
            <v>Víko oblouku 45°...DFB45 200</v>
          </cell>
          <cell r="C8605">
            <v>1961</v>
          </cell>
          <cell r="D8605">
            <v>1</v>
          </cell>
          <cell r="E8605" t="str">
            <v>KS</v>
          </cell>
          <cell r="F8605">
            <v>1961</v>
          </cell>
        </row>
        <row r="8606">
          <cell r="A8606">
            <v>7133936</v>
          </cell>
          <cell r="B8606" t="str">
            <v>Víko oblouku 45°...DFB45 300</v>
          </cell>
          <cell r="C8606">
            <v>2505</v>
          </cell>
          <cell r="D8606">
            <v>1</v>
          </cell>
          <cell r="E8606" t="str">
            <v>KS</v>
          </cell>
          <cell r="F8606">
            <v>2505</v>
          </cell>
        </row>
        <row r="8607">
          <cell r="A8607">
            <v>7133944</v>
          </cell>
          <cell r="B8607" t="str">
            <v>Víko oblouku 45°...DFB45 400</v>
          </cell>
          <cell r="C8607">
            <v>2488</v>
          </cell>
          <cell r="D8607">
            <v>1</v>
          </cell>
          <cell r="E8607" t="str">
            <v>KS</v>
          </cell>
          <cell r="F8607">
            <v>2488</v>
          </cell>
        </row>
        <row r="8608">
          <cell r="A8608">
            <v>7133979</v>
          </cell>
          <cell r="B8608" t="str">
            <v>Víko oblouku 45°...DFB45 600</v>
          </cell>
          <cell r="C8608">
            <v>4005</v>
          </cell>
          <cell r="D8608">
            <v>1</v>
          </cell>
          <cell r="E8608" t="str">
            <v>KS</v>
          </cell>
          <cell r="F8608">
            <v>4005</v>
          </cell>
        </row>
        <row r="8609">
          <cell r="A8609">
            <v>7134122</v>
          </cell>
          <cell r="B8609" t="str">
            <v>Oblouk 90°...RB90 610</v>
          </cell>
          <cell r="C8609">
            <v>1396</v>
          </cell>
          <cell r="D8609">
            <v>1</v>
          </cell>
          <cell r="E8609" t="str">
            <v>KS</v>
          </cell>
          <cell r="F8609">
            <v>1396</v>
          </cell>
        </row>
        <row r="8610">
          <cell r="A8610">
            <v>7134130</v>
          </cell>
          <cell r="B8610" t="str">
            <v>Oblouk 90°...RB90 620</v>
          </cell>
          <cell r="C8610">
            <v>1493</v>
          </cell>
          <cell r="D8610">
            <v>1</v>
          </cell>
          <cell r="E8610" t="str">
            <v>KS</v>
          </cell>
          <cell r="F8610">
            <v>1493</v>
          </cell>
        </row>
        <row r="8611">
          <cell r="A8611">
            <v>7134138</v>
          </cell>
          <cell r="B8611" t="str">
            <v>Oblouk 90°...RB90 630</v>
          </cell>
          <cell r="C8611">
            <v>1825</v>
          </cell>
          <cell r="D8611">
            <v>1</v>
          </cell>
          <cell r="E8611" t="str">
            <v>KS</v>
          </cell>
          <cell r="F8611">
            <v>1825</v>
          </cell>
        </row>
        <row r="8612">
          <cell r="A8612">
            <v>7134231</v>
          </cell>
          <cell r="B8612" t="str">
            <v>Oblouk 90°...RBU90 640</v>
          </cell>
          <cell r="C8612">
            <v>4104</v>
          </cell>
          <cell r="D8612">
            <v>1</v>
          </cell>
          <cell r="E8612" t="str">
            <v>KS</v>
          </cell>
          <cell r="F8612">
            <v>4104</v>
          </cell>
        </row>
        <row r="8613">
          <cell r="A8613">
            <v>7134258</v>
          </cell>
          <cell r="B8613" t="str">
            <v>Oblouk 90°...RBU90 650</v>
          </cell>
          <cell r="C8613">
            <v>5487</v>
          </cell>
          <cell r="D8613">
            <v>1</v>
          </cell>
          <cell r="E8613" t="str">
            <v>KS</v>
          </cell>
          <cell r="F8613">
            <v>5487</v>
          </cell>
        </row>
        <row r="8614">
          <cell r="A8614">
            <v>7134266</v>
          </cell>
          <cell r="B8614" t="str">
            <v>Oblouk 90°...RBU90 660</v>
          </cell>
          <cell r="C8614">
            <v>10192</v>
          </cell>
          <cell r="D8614">
            <v>1</v>
          </cell>
          <cell r="E8614" t="str">
            <v>KS</v>
          </cell>
          <cell r="F8614">
            <v>10192</v>
          </cell>
        </row>
        <row r="8615">
          <cell r="A8615">
            <v>7134908</v>
          </cell>
          <cell r="B8615" t="str">
            <v>Víko oblouku 90°...DFB90 100</v>
          </cell>
          <cell r="C8615">
            <v>1998</v>
          </cell>
          <cell r="D8615">
            <v>1</v>
          </cell>
          <cell r="E8615" t="str">
            <v>KS</v>
          </cell>
          <cell r="F8615">
            <v>1998</v>
          </cell>
        </row>
        <row r="8616">
          <cell r="A8616">
            <v>7134916</v>
          </cell>
          <cell r="B8616" t="str">
            <v>Víko oblouku 90°...DFB90 200</v>
          </cell>
          <cell r="C8616">
            <v>2464</v>
          </cell>
          <cell r="D8616">
            <v>1</v>
          </cell>
          <cell r="E8616" t="str">
            <v>KS</v>
          </cell>
          <cell r="F8616">
            <v>2464</v>
          </cell>
        </row>
        <row r="8617">
          <cell r="A8617">
            <v>7134924</v>
          </cell>
          <cell r="B8617" t="str">
            <v>Víko oblouku 90°...DFB90 300</v>
          </cell>
          <cell r="C8617">
            <v>3165</v>
          </cell>
          <cell r="D8617">
            <v>1</v>
          </cell>
          <cell r="E8617" t="str">
            <v>KS</v>
          </cell>
          <cell r="F8617">
            <v>3165</v>
          </cell>
        </row>
        <row r="8618">
          <cell r="A8618">
            <v>7134932</v>
          </cell>
          <cell r="B8618" t="str">
            <v>Víko oblouku 90°...DFB90 400</v>
          </cell>
          <cell r="C8618">
            <v>3538</v>
          </cell>
          <cell r="D8618">
            <v>1</v>
          </cell>
          <cell r="E8618" t="str">
            <v>KS</v>
          </cell>
          <cell r="F8618">
            <v>3538</v>
          </cell>
        </row>
        <row r="8619">
          <cell r="A8619">
            <v>7134940</v>
          </cell>
          <cell r="B8619" t="str">
            <v>Víko oblouku 90°...DFB90 500</v>
          </cell>
          <cell r="C8619">
            <v>4538</v>
          </cell>
          <cell r="D8619">
            <v>1</v>
          </cell>
          <cell r="E8619" t="str">
            <v>KS</v>
          </cell>
          <cell r="F8619">
            <v>4538</v>
          </cell>
        </row>
        <row r="8620">
          <cell r="A8620">
            <v>7134967</v>
          </cell>
          <cell r="B8620" t="str">
            <v>Víko oblouku 90°...DFB90 600</v>
          </cell>
          <cell r="C8620">
            <v>5412</v>
          </cell>
          <cell r="D8620">
            <v>1</v>
          </cell>
          <cell r="E8620" t="str">
            <v>KS</v>
          </cell>
          <cell r="F8620">
            <v>5412</v>
          </cell>
        </row>
        <row r="8621">
          <cell r="A8621">
            <v>7136120</v>
          </cell>
          <cell r="B8621" t="str">
            <v>Odbočný díl...RAA 610VA</v>
          </cell>
          <cell r="C8621">
            <v>945</v>
          </cell>
          <cell r="D8621">
            <v>1</v>
          </cell>
          <cell r="E8621" t="str">
            <v>KS</v>
          </cell>
          <cell r="F8621">
            <v>945</v>
          </cell>
        </row>
        <row r="8622">
          <cell r="A8622">
            <v>7136133</v>
          </cell>
          <cell r="B8622" t="str">
            <v>Odbočný díl...RAA 620VA</v>
          </cell>
          <cell r="C8622">
            <v>1108</v>
          </cell>
          <cell r="D8622">
            <v>1</v>
          </cell>
          <cell r="E8622" t="str">
            <v>KS</v>
          </cell>
          <cell r="F8622">
            <v>1108</v>
          </cell>
        </row>
        <row r="8623">
          <cell r="A8623">
            <v>7136141</v>
          </cell>
          <cell r="B8623" t="str">
            <v>Odbočný díl...RAA 630VA</v>
          </cell>
          <cell r="C8623">
            <v>1111</v>
          </cell>
          <cell r="D8623">
            <v>1</v>
          </cell>
          <cell r="E8623" t="str">
            <v>KS</v>
          </cell>
          <cell r="F8623">
            <v>1111</v>
          </cell>
        </row>
        <row r="8624">
          <cell r="A8624">
            <v>7136242</v>
          </cell>
          <cell r="B8624" t="str">
            <v>Odbočný díl...RAAU640VA</v>
          </cell>
          <cell r="C8624">
            <v>2356</v>
          </cell>
          <cell r="D8624">
            <v>1</v>
          </cell>
          <cell r="E8624" t="str">
            <v>KS</v>
          </cell>
          <cell r="F8624">
            <v>2356</v>
          </cell>
        </row>
        <row r="8625">
          <cell r="A8625">
            <v>7136250</v>
          </cell>
          <cell r="B8625" t="str">
            <v>Odbočný díl...RAAU650VA</v>
          </cell>
          <cell r="C8625">
            <v>2260</v>
          </cell>
          <cell r="D8625">
            <v>1</v>
          </cell>
          <cell r="E8625" t="str">
            <v>KS</v>
          </cell>
          <cell r="F8625">
            <v>2260</v>
          </cell>
        </row>
        <row r="8626">
          <cell r="A8626">
            <v>7136269</v>
          </cell>
          <cell r="B8626" t="str">
            <v>Odbočný díl...RAAU660VA</v>
          </cell>
          <cell r="C8626">
            <v>2490</v>
          </cell>
          <cell r="D8626">
            <v>1</v>
          </cell>
          <cell r="E8626" t="str">
            <v>KS</v>
          </cell>
          <cell r="F8626">
            <v>2490</v>
          </cell>
        </row>
        <row r="8627">
          <cell r="A8627">
            <v>7136900</v>
          </cell>
          <cell r="B8627" t="str">
            <v>Víko odbočného dílu...DFAA100VA</v>
          </cell>
          <cell r="C8627">
            <v>1895</v>
          </cell>
          <cell r="D8627">
            <v>1</v>
          </cell>
          <cell r="E8627" t="str">
            <v>KS</v>
          </cell>
          <cell r="F8627">
            <v>1895</v>
          </cell>
        </row>
        <row r="8628">
          <cell r="A8628">
            <v>7136919</v>
          </cell>
          <cell r="B8628" t="str">
            <v>Víko odbočného dílu...DFAA200VA</v>
          </cell>
          <cell r="C8628">
            <v>1912</v>
          </cell>
          <cell r="D8628">
            <v>1</v>
          </cell>
          <cell r="E8628" t="str">
            <v>KS</v>
          </cell>
          <cell r="F8628">
            <v>1912</v>
          </cell>
        </row>
        <row r="8629">
          <cell r="A8629">
            <v>7136927</v>
          </cell>
          <cell r="B8629" t="str">
            <v>Víko odbočného dílu...DFAA300VA</v>
          </cell>
          <cell r="C8629">
            <v>2128</v>
          </cell>
          <cell r="D8629">
            <v>1</v>
          </cell>
          <cell r="E8629" t="str">
            <v>KS</v>
          </cell>
          <cell r="F8629">
            <v>2128</v>
          </cell>
        </row>
        <row r="8630">
          <cell r="A8630">
            <v>7136935</v>
          </cell>
          <cell r="B8630" t="str">
            <v>Víko odbočného dílu...DFAA400VA</v>
          </cell>
          <cell r="C8630">
            <v>2869</v>
          </cell>
          <cell r="D8630">
            <v>1</v>
          </cell>
          <cell r="E8630" t="str">
            <v>KS</v>
          </cell>
          <cell r="F8630">
            <v>2869</v>
          </cell>
        </row>
        <row r="8631">
          <cell r="A8631">
            <v>7136943</v>
          </cell>
          <cell r="B8631" t="str">
            <v>Víko odbočného dílu...DFAA500VA</v>
          </cell>
          <cell r="C8631">
            <v>2866</v>
          </cell>
          <cell r="D8631">
            <v>1</v>
          </cell>
          <cell r="E8631" t="str">
            <v>KS</v>
          </cell>
          <cell r="F8631">
            <v>2866</v>
          </cell>
        </row>
        <row r="8632">
          <cell r="A8632">
            <v>7136978</v>
          </cell>
          <cell r="B8632" t="str">
            <v>Víko odbočného dílu...DFAA600VA</v>
          </cell>
          <cell r="C8632">
            <v>8125</v>
          </cell>
          <cell r="D8632">
            <v>1</v>
          </cell>
          <cell r="E8632" t="str">
            <v>KS</v>
          </cell>
          <cell r="F8632">
            <v>8125</v>
          </cell>
        </row>
        <row r="8633">
          <cell r="A8633">
            <v>7138113</v>
          </cell>
          <cell r="B8633" t="str">
            <v>Kloubový oblouk...RGBV610VA</v>
          </cell>
          <cell r="C8633">
            <v>3668</v>
          </cell>
          <cell r="D8633">
            <v>1</v>
          </cell>
          <cell r="E8633" t="str">
            <v>KS</v>
          </cell>
          <cell r="F8633">
            <v>3668</v>
          </cell>
        </row>
        <row r="8634">
          <cell r="A8634">
            <v>7138121</v>
          </cell>
          <cell r="B8634" t="str">
            <v>Kloubový oblouk...RGBV620VA</v>
          </cell>
          <cell r="C8634">
            <v>3959</v>
          </cell>
          <cell r="D8634">
            <v>1</v>
          </cell>
          <cell r="E8634" t="str">
            <v>KS</v>
          </cell>
          <cell r="F8634">
            <v>3959</v>
          </cell>
        </row>
        <row r="8635">
          <cell r="A8635">
            <v>7138148</v>
          </cell>
          <cell r="B8635" t="str">
            <v>Kloubový oblouk...RGBV630VA</v>
          </cell>
          <cell r="C8635">
            <v>4408</v>
          </cell>
          <cell r="D8635">
            <v>1</v>
          </cell>
          <cell r="E8635" t="str">
            <v>KS</v>
          </cell>
          <cell r="F8635">
            <v>4408</v>
          </cell>
        </row>
        <row r="8636">
          <cell r="A8636">
            <v>7138156</v>
          </cell>
          <cell r="B8636" t="str">
            <v>Kloubový oblouk...RGBV640VA</v>
          </cell>
          <cell r="C8636">
            <v>4478</v>
          </cell>
          <cell r="D8636">
            <v>1</v>
          </cell>
          <cell r="E8636" t="str">
            <v>KS</v>
          </cell>
          <cell r="F8636">
            <v>4478</v>
          </cell>
        </row>
        <row r="8637">
          <cell r="A8637">
            <v>7138172</v>
          </cell>
          <cell r="B8637" t="str">
            <v>Kloubový oblouk...RGBV660VA</v>
          </cell>
          <cell r="C8637">
            <v>5016</v>
          </cell>
          <cell r="D8637">
            <v>1</v>
          </cell>
          <cell r="E8637" t="str">
            <v>KS</v>
          </cell>
          <cell r="F8637">
            <v>5016</v>
          </cell>
        </row>
        <row r="8638">
          <cell r="A8638">
            <v>7160046</v>
          </cell>
          <cell r="B8638" t="str">
            <v>Oblouk 90°...LBI90/620</v>
          </cell>
          <cell r="C8638">
            <v>3305</v>
          </cell>
          <cell r="D8638">
            <v>1</v>
          </cell>
          <cell r="E8638" t="str">
            <v>KS</v>
          </cell>
          <cell r="F8638">
            <v>3305</v>
          </cell>
        </row>
        <row r="8639">
          <cell r="A8639">
            <v>7160054</v>
          </cell>
          <cell r="B8639" t="str">
            <v>Oblouk 90°...LBI90/630</v>
          </cell>
          <cell r="C8639">
            <v>3783</v>
          </cell>
          <cell r="D8639">
            <v>1</v>
          </cell>
          <cell r="E8639" t="str">
            <v>KS</v>
          </cell>
          <cell r="F8639">
            <v>3783</v>
          </cell>
        </row>
        <row r="8640">
          <cell r="A8640">
            <v>7160062</v>
          </cell>
          <cell r="B8640" t="str">
            <v>Oblouk 90°...LBI90/640</v>
          </cell>
          <cell r="C8640">
            <v>4023</v>
          </cell>
          <cell r="D8640">
            <v>1</v>
          </cell>
          <cell r="E8640" t="str">
            <v>KS</v>
          </cell>
          <cell r="F8640">
            <v>4023</v>
          </cell>
        </row>
        <row r="8641">
          <cell r="A8641">
            <v>7160089</v>
          </cell>
          <cell r="B8641" t="str">
            <v>Oblouk 90°...LBI90/650</v>
          </cell>
          <cell r="C8641">
            <v>5027</v>
          </cell>
          <cell r="D8641">
            <v>1</v>
          </cell>
          <cell r="E8641" t="str">
            <v>KS</v>
          </cell>
          <cell r="F8641">
            <v>5027</v>
          </cell>
        </row>
        <row r="8642">
          <cell r="A8642">
            <v>7160097</v>
          </cell>
          <cell r="B8642" t="str">
            <v>Oblouk 90°...LBI90/660</v>
          </cell>
          <cell r="C8642">
            <v>4776</v>
          </cell>
          <cell r="D8642">
            <v>1</v>
          </cell>
          <cell r="E8642" t="str">
            <v>KS</v>
          </cell>
          <cell r="F8642">
            <v>4776</v>
          </cell>
        </row>
        <row r="8643">
          <cell r="A8643">
            <v>7162022</v>
          </cell>
          <cell r="B8643" t="str">
            <v>Díl T...LT 620 VS</v>
          </cell>
          <cell r="C8643">
            <v>7054</v>
          </cell>
          <cell r="D8643">
            <v>1</v>
          </cell>
          <cell r="E8643" t="str">
            <v>KS</v>
          </cell>
          <cell r="F8643">
            <v>7054</v>
          </cell>
        </row>
        <row r="8644">
          <cell r="A8644">
            <v>7162049</v>
          </cell>
          <cell r="B8644" t="str">
            <v>Díl T...LT 630 VS</v>
          </cell>
          <cell r="C8644">
            <v>7609</v>
          </cell>
          <cell r="D8644">
            <v>1</v>
          </cell>
          <cell r="E8644" t="str">
            <v>KS</v>
          </cell>
          <cell r="F8644">
            <v>7609</v>
          </cell>
        </row>
        <row r="8645">
          <cell r="A8645">
            <v>7162057</v>
          </cell>
          <cell r="B8645" t="str">
            <v>Díl T...LT 640 VS</v>
          </cell>
          <cell r="C8645">
            <v>8222</v>
          </cell>
          <cell r="D8645">
            <v>1</v>
          </cell>
          <cell r="E8645" t="str">
            <v>KS</v>
          </cell>
          <cell r="F8645">
            <v>8222</v>
          </cell>
        </row>
        <row r="8646">
          <cell r="A8646">
            <v>7162073</v>
          </cell>
          <cell r="B8646" t="str">
            <v>Díl T...LT 650 VS</v>
          </cell>
          <cell r="C8646">
            <v>8978</v>
          </cell>
          <cell r="D8646">
            <v>1</v>
          </cell>
          <cell r="E8646" t="str">
            <v>KS</v>
          </cell>
          <cell r="F8646">
            <v>8978</v>
          </cell>
        </row>
        <row r="8647">
          <cell r="A8647">
            <v>7162081</v>
          </cell>
          <cell r="B8647" t="str">
            <v>Díl T...LT 660 VS</v>
          </cell>
          <cell r="C8647">
            <v>9870</v>
          </cell>
          <cell r="D8647">
            <v>1</v>
          </cell>
          <cell r="E8647" t="str">
            <v>KS</v>
          </cell>
          <cell r="F8647">
            <v>9870</v>
          </cell>
        </row>
        <row r="8648">
          <cell r="A8648">
            <v>7164017</v>
          </cell>
          <cell r="B8648" t="str">
            <v>Odbočný plech...LAB/20 VA</v>
          </cell>
          <cell r="C8648">
            <v>840</v>
          </cell>
          <cell r="D8648">
            <v>1</v>
          </cell>
          <cell r="E8648" t="str">
            <v>KS</v>
          </cell>
          <cell r="F8648">
            <v>840</v>
          </cell>
        </row>
        <row r="8649">
          <cell r="A8649">
            <v>7164033</v>
          </cell>
          <cell r="B8649" t="str">
            <v>Odbočný plech...LAB/40 VA</v>
          </cell>
          <cell r="C8649">
            <v>754</v>
          </cell>
          <cell r="D8649">
            <v>1</v>
          </cell>
          <cell r="E8649" t="str">
            <v>KS</v>
          </cell>
          <cell r="F8649">
            <v>754</v>
          </cell>
        </row>
        <row r="8650">
          <cell r="A8650">
            <v>7186228</v>
          </cell>
          <cell r="B8650" t="str">
            <v>Kabelový žebřík...SL420NS S</v>
          </cell>
          <cell r="C8650">
            <v>843</v>
          </cell>
          <cell r="D8650">
            <v>1</v>
          </cell>
          <cell r="E8650" t="str">
            <v>M</v>
          </cell>
          <cell r="F8650">
            <v>843</v>
          </cell>
        </row>
        <row r="8651">
          <cell r="A8651">
            <v>7186231</v>
          </cell>
          <cell r="B8651" t="str">
            <v>Kabelový žebřík...SL430NS S</v>
          </cell>
          <cell r="C8651">
            <v>858</v>
          </cell>
          <cell r="D8651">
            <v>1</v>
          </cell>
          <cell r="E8651" t="str">
            <v>M</v>
          </cell>
          <cell r="F8651">
            <v>858</v>
          </cell>
        </row>
        <row r="8652">
          <cell r="A8652">
            <v>7186234</v>
          </cell>
          <cell r="B8652" t="str">
            <v>Kabelový žebřík...SL440NS S</v>
          </cell>
          <cell r="C8652">
            <v>825</v>
          </cell>
          <cell r="D8652">
            <v>1</v>
          </cell>
          <cell r="E8652" t="str">
            <v>M</v>
          </cell>
          <cell r="F8652">
            <v>825</v>
          </cell>
        </row>
        <row r="8653">
          <cell r="A8653">
            <v>7186238</v>
          </cell>
          <cell r="B8653" t="str">
            <v>Kabelový žebřík...SL460NS S</v>
          </cell>
          <cell r="C8653">
            <v>836</v>
          </cell>
          <cell r="D8653">
            <v>1</v>
          </cell>
          <cell r="E8653" t="str">
            <v>M</v>
          </cell>
          <cell r="F8653">
            <v>836</v>
          </cell>
        </row>
        <row r="8654">
          <cell r="A8654">
            <v>7186241</v>
          </cell>
          <cell r="B8654" t="str">
            <v>Kabelový žebřík...SLG 420 N</v>
          </cell>
          <cell r="C8654">
            <v>843</v>
          </cell>
          <cell r="D8654">
            <v>1</v>
          </cell>
          <cell r="E8654" t="str">
            <v>M</v>
          </cell>
          <cell r="F8654">
            <v>843</v>
          </cell>
        </row>
        <row r="8655">
          <cell r="A8655">
            <v>7186243</v>
          </cell>
          <cell r="B8655" t="str">
            <v>Kabelový žebřík...SLG 430 N</v>
          </cell>
          <cell r="C8655">
            <v>858</v>
          </cell>
          <cell r="D8655">
            <v>1</v>
          </cell>
          <cell r="E8655" t="str">
            <v>M</v>
          </cell>
          <cell r="F8655">
            <v>858</v>
          </cell>
        </row>
        <row r="8656">
          <cell r="A8656">
            <v>7186245</v>
          </cell>
          <cell r="B8656" t="str">
            <v>Kabelový žebřík...SLG 440 N</v>
          </cell>
          <cell r="C8656">
            <v>825</v>
          </cell>
          <cell r="D8656">
            <v>1</v>
          </cell>
          <cell r="E8656" t="str">
            <v>M</v>
          </cell>
          <cell r="F8656">
            <v>825</v>
          </cell>
        </row>
        <row r="8657">
          <cell r="A8657">
            <v>7186361</v>
          </cell>
          <cell r="B8657" t="str">
            <v>Kabelový žebřík...LG 630 VS</v>
          </cell>
          <cell r="C8657">
            <v>854</v>
          </cell>
          <cell r="D8657">
            <v>1</v>
          </cell>
          <cell r="E8657" t="str">
            <v>M</v>
          </cell>
          <cell r="F8657">
            <v>854</v>
          </cell>
        </row>
        <row r="8658">
          <cell r="A8658">
            <v>7188587</v>
          </cell>
          <cell r="B8658" t="str">
            <v>Kabelový žebřík...L60NS500S</v>
          </cell>
          <cell r="C8658">
            <v>820</v>
          </cell>
          <cell r="D8658">
            <v>1</v>
          </cell>
          <cell r="E8658" t="str">
            <v>M</v>
          </cell>
          <cell r="F8658">
            <v>820</v>
          </cell>
        </row>
        <row r="8659">
          <cell r="A8659">
            <v>7188629</v>
          </cell>
          <cell r="B8659" t="str">
            <v>Kabelový žebřík...L60VS20SO</v>
          </cell>
          <cell r="C8659">
            <v>822</v>
          </cell>
          <cell r="D8659">
            <v>1</v>
          </cell>
          <cell r="E8659" t="str">
            <v>M</v>
          </cell>
          <cell r="F8659">
            <v>822</v>
          </cell>
        </row>
        <row r="8660">
          <cell r="A8660">
            <v>7188632</v>
          </cell>
          <cell r="B8660" t="str">
            <v>Kabelový žebřík...LG 640 VS</v>
          </cell>
          <cell r="C8660">
            <v>884</v>
          </cell>
          <cell r="D8660">
            <v>1</v>
          </cell>
          <cell r="E8660" t="str">
            <v>M</v>
          </cell>
          <cell r="F8660">
            <v>884</v>
          </cell>
        </row>
        <row r="8661">
          <cell r="A8661">
            <v>7188633</v>
          </cell>
          <cell r="B8661" t="str">
            <v>Kabelový žebřík...L60VS40SO</v>
          </cell>
          <cell r="C8661">
            <v>884</v>
          </cell>
          <cell r="D8661">
            <v>1</v>
          </cell>
          <cell r="E8661" t="str">
            <v>M</v>
          </cell>
          <cell r="F8661">
            <v>884</v>
          </cell>
        </row>
        <row r="8662">
          <cell r="A8662">
            <v>7188668</v>
          </cell>
          <cell r="B8662" t="str">
            <v>Kabelový žebřík...L60VS60SO</v>
          </cell>
          <cell r="C8662">
            <v>890</v>
          </cell>
          <cell r="D8662">
            <v>1</v>
          </cell>
          <cell r="E8662" t="str">
            <v>M</v>
          </cell>
          <cell r="F8662">
            <v>890</v>
          </cell>
        </row>
        <row r="8663">
          <cell r="A8663">
            <v>7188670</v>
          </cell>
          <cell r="B8663" t="str">
            <v>Kabelový žebřík...LG 620 VS</v>
          </cell>
          <cell r="C8663">
            <v>822</v>
          </cell>
          <cell r="D8663">
            <v>1</v>
          </cell>
          <cell r="E8663" t="str">
            <v>M</v>
          </cell>
          <cell r="F8663">
            <v>822</v>
          </cell>
        </row>
        <row r="8664">
          <cell r="A8664">
            <v>7189125</v>
          </cell>
          <cell r="B8664" t="str">
            <v>Nosníková spona...AHIS 8 SO</v>
          </cell>
          <cell r="C8664">
            <v>462</v>
          </cell>
          <cell r="D8664">
            <v>1</v>
          </cell>
          <cell r="E8664" t="str">
            <v>KS</v>
          </cell>
          <cell r="F8664">
            <v>462</v>
          </cell>
        </row>
        <row r="8665">
          <cell r="A8665">
            <v>7189142</v>
          </cell>
          <cell r="B8665" t="str">
            <v>Spojka profilu U...VUS 5</v>
          </cell>
          <cell r="C8665">
            <v>307</v>
          </cell>
          <cell r="D8665">
            <v>1</v>
          </cell>
          <cell r="E8665" t="str">
            <v>KS</v>
          </cell>
          <cell r="F8665">
            <v>307</v>
          </cell>
        </row>
        <row r="8666">
          <cell r="A8666">
            <v>7189144</v>
          </cell>
          <cell r="B8666" t="str">
            <v>VUS 7 SO...VUS 7 FT</v>
          </cell>
          <cell r="C8666">
            <v>790</v>
          </cell>
          <cell r="D8666">
            <v>1</v>
          </cell>
          <cell r="E8666" t="str">
            <v>KS</v>
          </cell>
          <cell r="F8666">
            <v>790</v>
          </cell>
        </row>
        <row r="8667">
          <cell r="A8667">
            <v>7189168</v>
          </cell>
          <cell r="B8667" t="str">
            <v>Upevňovací úhelník...BW80/55SO</v>
          </cell>
          <cell r="C8667">
            <v>159</v>
          </cell>
          <cell r="D8667">
            <v>1</v>
          </cell>
          <cell r="E8667" t="str">
            <v>KS</v>
          </cell>
          <cell r="F8667">
            <v>159</v>
          </cell>
        </row>
        <row r="8668">
          <cell r="A8668">
            <v>7189170</v>
          </cell>
          <cell r="B8668" t="str">
            <v>Upevňovací úhelník...BW70/40SO</v>
          </cell>
          <cell r="C8668">
            <v>96</v>
          </cell>
          <cell r="D8668">
            <v>1</v>
          </cell>
          <cell r="E8668" t="str">
            <v>KS</v>
          </cell>
          <cell r="F8668">
            <v>96</v>
          </cell>
        </row>
        <row r="8669">
          <cell r="A8669">
            <v>7189176</v>
          </cell>
          <cell r="B8669" t="str">
            <v>Upevňovací úhelník...BW60/40SO</v>
          </cell>
          <cell r="C8669">
            <v>126</v>
          </cell>
          <cell r="D8669">
            <v>1</v>
          </cell>
          <cell r="E8669" t="str">
            <v>KS</v>
          </cell>
          <cell r="F8669">
            <v>126</v>
          </cell>
        </row>
        <row r="8670">
          <cell r="A8670">
            <v>7189181</v>
          </cell>
          <cell r="B8670" t="str">
            <v>Nástěnný úhelník...WB 30/75</v>
          </cell>
          <cell r="C8670">
            <v>87</v>
          </cell>
          <cell r="D8670">
            <v>1</v>
          </cell>
          <cell r="E8670" t="str">
            <v>KS</v>
          </cell>
          <cell r="F8670">
            <v>87</v>
          </cell>
        </row>
        <row r="8671">
          <cell r="A8671">
            <v>7189192</v>
          </cell>
          <cell r="B8671" t="str">
            <v>Svorka...LKS 40 SO</v>
          </cell>
          <cell r="C8671">
            <v>29</v>
          </cell>
          <cell r="D8671">
            <v>1</v>
          </cell>
          <cell r="E8671" t="str">
            <v>KS</v>
          </cell>
          <cell r="F8671">
            <v>29</v>
          </cell>
        </row>
        <row r="8672">
          <cell r="A8672">
            <v>7189198</v>
          </cell>
          <cell r="B8672" t="str">
            <v>Podélné spojky...LVG 45</v>
          </cell>
          <cell r="C8672">
            <v>79</v>
          </cell>
          <cell r="D8672">
            <v>1</v>
          </cell>
          <cell r="E8672" t="str">
            <v>KS</v>
          </cell>
          <cell r="F8672">
            <v>79</v>
          </cell>
        </row>
        <row r="8673">
          <cell r="A8673">
            <v>7189200</v>
          </cell>
          <cell r="B8673" t="str">
            <v>Podélná spojka...LLV 45 SO</v>
          </cell>
          <cell r="C8673">
            <v>70</v>
          </cell>
          <cell r="D8673">
            <v>1</v>
          </cell>
          <cell r="E8673" t="str">
            <v>KS</v>
          </cell>
          <cell r="F8673">
            <v>70</v>
          </cell>
        </row>
        <row r="8674">
          <cell r="A8674">
            <v>7189202</v>
          </cell>
          <cell r="B8674" t="str">
            <v>Kloubová spojka...LGV 45 SO</v>
          </cell>
          <cell r="C8674">
            <v>258</v>
          </cell>
          <cell r="D8674">
            <v>1</v>
          </cell>
          <cell r="E8674" t="str">
            <v>KS</v>
          </cell>
          <cell r="F8674">
            <v>258</v>
          </cell>
        </row>
        <row r="8675">
          <cell r="A8675">
            <v>7189204</v>
          </cell>
          <cell r="B8675" t="str">
            <v>Kloubová spojka...LGVG 45</v>
          </cell>
          <cell r="C8675">
            <v>220</v>
          </cell>
          <cell r="D8675">
            <v>1</v>
          </cell>
          <cell r="E8675" t="str">
            <v>KS</v>
          </cell>
          <cell r="F8675">
            <v>220</v>
          </cell>
        </row>
        <row r="8676">
          <cell r="A8676">
            <v>7189206</v>
          </cell>
          <cell r="B8676" t="str">
            <v>Svorka...LKS60/4SO</v>
          </cell>
          <cell r="C8676">
            <v>48</v>
          </cell>
          <cell r="D8676">
            <v>1</v>
          </cell>
          <cell r="E8676" t="str">
            <v>KS</v>
          </cell>
          <cell r="F8676">
            <v>48</v>
          </cell>
        </row>
        <row r="8677">
          <cell r="A8677">
            <v>7189251</v>
          </cell>
          <cell r="B8677" t="str">
            <v>Kloubová spojka...LGVG 60</v>
          </cell>
          <cell r="C8677">
            <v>258</v>
          </cell>
          <cell r="D8677">
            <v>1</v>
          </cell>
          <cell r="E8677" t="str">
            <v>KS</v>
          </cell>
          <cell r="F8677">
            <v>258</v>
          </cell>
        </row>
        <row r="8678">
          <cell r="A8678">
            <v>7189253</v>
          </cell>
          <cell r="B8678" t="str">
            <v>Podélné spojky...LVG 60</v>
          </cell>
          <cell r="C8678">
            <v>75</v>
          </cell>
          <cell r="D8678">
            <v>1</v>
          </cell>
          <cell r="E8678" t="str">
            <v>KS</v>
          </cell>
          <cell r="F8678">
            <v>75</v>
          </cell>
        </row>
        <row r="8679">
          <cell r="A8679">
            <v>7189425</v>
          </cell>
          <cell r="B8679" t="str">
            <v>Oblouk 90°...LBI90/65S</v>
          </cell>
          <cell r="C8679">
            <v>2946</v>
          </cell>
          <cell r="D8679">
            <v>1</v>
          </cell>
          <cell r="E8679" t="str">
            <v>KS</v>
          </cell>
          <cell r="F8679">
            <v>2946</v>
          </cell>
        </row>
        <row r="8680">
          <cell r="A8680">
            <v>7189508</v>
          </cell>
          <cell r="B8680" t="str">
            <v>...LBI90/62S</v>
          </cell>
          <cell r="C8680">
            <v>2467</v>
          </cell>
          <cell r="D8680">
            <v>1</v>
          </cell>
          <cell r="E8680" t="str">
            <v>KS</v>
          </cell>
          <cell r="F8680">
            <v>2467</v>
          </cell>
        </row>
        <row r="8681">
          <cell r="A8681">
            <v>7189513</v>
          </cell>
          <cell r="B8681" t="str">
            <v>Oblouk 90°...LBI90/64S</v>
          </cell>
          <cell r="C8681">
            <v>3609</v>
          </cell>
          <cell r="D8681">
            <v>1</v>
          </cell>
          <cell r="E8681" t="str">
            <v>KS</v>
          </cell>
          <cell r="F8681">
            <v>3609</v>
          </cell>
        </row>
        <row r="8682">
          <cell r="A8682">
            <v>7189517</v>
          </cell>
          <cell r="B8682" t="str">
            <v>Oblouk...LBI 90660</v>
          </cell>
          <cell r="C8682">
            <v>4728</v>
          </cell>
          <cell r="D8682">
            <v>1</v>
          </cell>
          <cell r="E8682" t="str">
            <v>KS</v>
          </cell>
          <cell r="F8682">
            <v>4728</v>
          </cell>
        </row>
        <row r="8683">
          <cell r="A8683">
            <v>7190099</v>
          </cell>
          <cell r="B8683" t="str">
            <v>Kabelový žlab MKS...MKS610 SO</v>
          </cell>
          <cell r="C8683">
            <v>318</v>
          </cell>
          <cell r="D8683">
            <v>1</v>
          </cell>
          <cell r="E8683" t="str">
            <v>M</v>
          </cell>
          <cell r="F8683">
            <v>318</v>
          </cell>
        </row>
        <row r="8684">
          <cell r="A8684">
            <v>7190103</v>
          </cell>
          <cell r="B8684" t="str">
            <v>Kabelový žlab MKS...MKS 620</v>
          </cell>
          <cell r="C8684">
            <v>538</v>
          </cell>
          <cell r="D8684">
            <v>1</v>
          </cell>
          <cell r="E8684" t="str">
            <v>M</v>
          </cell>
          <cell r="F8684">
            <v>538</v>
          </cell>
        </row>
        <row r="8685">
          <cell r="A8685">
            <v>7190125</v>
          </cell>
          <cell r="B8685" t="str">
            <v>Kabelový žlab SKS...SKS610 SO</v>
          </cell>
          <cell r="C8685">
            <v>445</v>
          </cell>
          <cell r="D8685">
            <v>1</v>
          </cell>
          <cell r="E8685" t="str">
            <v>M</v>
          </cell>
          <cell r="F8685">
            <v>445</v>
          </cell>
        </row>
        <row r="8686">
          <cell r="A8686">
            <v>7190128</v>
          </cell>
          <cell r="B8686" t="str">
            <v>Kabelový žlab SKS...SKS620 SO</v>
          </cell>
          <cell r="C8686">
            <v>654</v>
          </cell>
          <cell r="D8686">
            <v>1</v>
          </cell>
          <cell r="E8686" t="str">
            <v>M</v>
          </cell>
          <cell r="F8686">
            <v>654</v>
          </cell>
        </row>
        <row r="8687">
          <cell r="A8687">
            <v>7190131</v>
          </cell>
          <cell r="B8687" t="str">
            <v>Kabelový žlab SKS...SKS630 SO</v>
          </cell>
          <cell r="C8687">
            <v>1298</v>
          </cell>
          <cell r="D8687">
            <v>1</v>
          </cell>
          <cell r="E8687" t="str">
            <v>M</v>
          </cell>
          <cell r="F8687">
            <v>1298</v>
          </cell>
        </row>
        <row r="8688">
          <cell r="A8688">
            <v>7190158</v>
          </cell>
          <cell r="B8688" t="str">
            <v>Kabelový žlab SKS...SKS640 SO</v>
          </cell>
          <cell r="C8688">
            <v>1551</v>
          </cell>
          <cell r="D8688">
            <v>1</v>
          </cell>
          <cell r="E8688" t="str">
            <v>M</v>
          </cell>
          <cell r="F8688">
            <v>1551</v>
          </cell>
        </row>
        <row r="8689">
          <cell r="A8689">
            <v>7190167</v>
          </cell>
          <cell r="B8689" t="str">
            <v>Kabelový žlab SKS...SKS650 SO</v>
          </cell>
          <cell r="C8689">
            <v>1376</v>
          </cell>
          <cell r="D8689">
            <v>1</v>
          </cell>
          <cell r="E8689" t="str">
            <v>M</v>
          </cell>
          <cell r="F8689">
            <v>1376</v>
          </cell>
        </row>
        <row r="8690">
          <cell r="A8690">
            <v>7190174</v>
          </cell>
          <cell r="B8690" t="str">
            <v>Kabelový žlab SKS...SKS660 SO</v>
          </cell>
          <cell r="C8690">
            <v>1357</v>
          </cell>
          <cell r="D8690">
            <v>1</v>
          </cell>
          <cell r="E8690" t="str">
            <v>M</v>
          </cell>
          <cell r="F8690">
            <v>1357</v>
          </cell>
        </row>
        <row r="8691">
          <cell r="A8691">
            <v>7190484</v>
          </cell>
          <cell r="B8691" t="str">
            <v>Přepážka...TSG 45 SO</v>
          </cell>
          <cell r="C8691">
            <v>205</v>
          </cell>
          <cell r="D8691">
            <v>1</v>
          </cell>
          <cell r="E8691" t="str">
            <v>M</v>
          </cell>
          <cell r="F8691">
            <v>205</v>
          </cell>
        </row>
        <row r="8692">
          <cell r="A8692">
            <v>7190522</v>
          </cell>
          <cell r="B8692" t="str">
            <v>Podélná spojka...RLVK60 SO</v>
          </cell>
          <cell r="C8692">
            <v>57</v>
          </cell>
          <cell r="D8692">
            <v>1</v>
          </cell>
          <cell r="E8692" t="str">
            <v>KS</v>
          </cell>
          <cell r="F8692">
            <v>57</v>
          </cell>
        </row>
        <row r="8693">
          <cell r="A8693">
            <v>7190525</v>
          </cell>
          <cell r="B8693" t="str">
            <v>Úhlová spojka...RWVL60 SO</v>
          </cell>
          <cell r="C8693">
            <v>155</v>
          </cell>
          <cell r="D8693">
            <v>1</v>
          </cell>
          <cell r="E8693" t="str">
            <v>KS</v>
          </cell>
          <cell r="F8693">
            <v>155</v>
          </cell>
        </row>
        <row r="8694">
          <cell r="A8694">
            <v>7190529</v>
          </cell>
          <cell r="B8694" t="str">
            <v>Kloubová spojka...RGV 60 SO</v>
          </cell>
          <cell r="C8694">
            <v>110</v>
          </cell>
          <cell r="D8694">
            <v>1</v>
          </cell>
          <cell r="E8694" t="str">
            <v>KS</v>
          </cell>
          <cell r="F8694">
            <v>110</v>
          </cell>
        </row>
        <row r="8695">
          <cell r="A8695">
            <v>7190590</v>
          </cell>
          <cell r="B8695" t="str">
            <v>Kloubová spojka...LGVG 110</v>
          </cell>
          <cell r="C8695">
            <v>336</v>
          </cell>
          <cell r="D8695">
            <v>1</v>
          </cell>
          <cell r="E8695" t="str">
            <v>KS</v>
          </cell>
          <cell r="F8695">
            <v>336</v>
          </cell>
        </row>
        <row r="8696">
          <cell r="A8696">
            <v>7191960</v>
          </cell>
          <cell r="B8696" t="str">
            <v>Nástěnný a závěsný výložník...AW55/21SO</v>
          </cell>
          <cell r="C8696">
            <v>489</v>
          </cell>
          <cell r="D8696">
            <v>1</v>
          </cell>
          <cell r="E8696" t="str">
            <v>KS</v>
          </cell>
          <cell r="F8696">
            <v>489</v>
          </cell>
        </row>
        <row r="8697">
          <cell r="A8697">
            <v>7191974</v>
          </cell>
          <cell r="B8697" t="str">
            <v>Nástěnný a závěsný výložník...AW55/61SO</v>
          </cell>
          <cell r="C8697">
            <v>792</v>
          </cell>
          <cell r="D8697">
            <v>1</v>
          </cell>
          <cell r="E8697" t="str">
            <v>KS</v>
          </cell>
          <cell r="F8697">
            <v>792</v>
          </cell>
        </row>
        <row r="8698">
          <cell r="A8698">
            <v>7192006</v>
          </cell>
          <cell r="B8698" t="str">
            <v>Nástěnný a závěsný výložník...AW30/11SO</v>
          </cell>
          <cell r="C8698">
            <v>141</v>
          </cell>
          <cell r="D8698">
            <v>1</v>
          </cell>
          <cell r="E8698" t="str">
            <v>KS</v>
          </cell>
          <cell r="F8698">
            <v>141</v>
          </cell>
        </row>
        <row r="8699">
          <cell r="A8699">
            <v>7192020</v>
          </cell>
          <cell r="B8699" t="str">
            <v>Nástěnný a závěsný výložník...AW30/21SO</v>
          </cell>
          <cell r="C8699">
            <v>180</v>
          </cell>
          <cell r="D8699">
            <v>1</v>
          </cell>
          <cell r="E8699" t="str">
            <v>KS</v>
          </cell>
          <cell r="F8699">
            <v>180</v>
          </cell>
        </row>
        <row r="8700">
          <cell r="A8700">
            <v>7192038</v>
          </cell>
          <cell r="B8700" t="str">
            <v>Nástěnný a závěsný výložník...AW30/31SO</v>
          </cell>
          <cell r="C8700">
            <v>208</v>
          </cell>
          <cell r="D8700">
            <v>1</v>
          </cell>
          <cell r="E8700" t="str">
            <v>KS</v>
          </cell>
          <cell r="F8700">
            <v>208</v>
          </cell>
        </row>
        <row r="8701">
          <cell r="A8701">
            <v>7192045</v>
          </cell>
          <cell r="B8701" t="str">
            <v>Nástěnný a závěsný výložník...AW30/41SO</v>
          </cell>
          <cell r="C8701">
            <v>368</v>
          </cell>
          <cell r="D8701">
            <v>1</v>
          </cell>
          <cell r="E8701" t="str">
            <v>KS</v>
          </cell>
          <cell r="F8701">
            <v>368</v>
          </cell>
        </row>
        <row r="8702">
          <cell r="A8702">
            <v>7192053</v>
          </cell>
          <cell r="B8702" t="str">
            <v>Nástěnný a závěsný výložník...AW30/51SO</v>
          </cell>
          <cell r="C8702">
            <v>456</v>
          </cell>
          <cell r="D8702">
            <v>1</v>
          </cell>
          <cell r="E8702" t="str">
            <v>KS</v>
          </cell>
          <cell r="F8702">
            <v>456</v>
          </cell>
        </row>
        <row r="8703">
          <cell r="A8703">
            <v>7192060</v>
          </cell>
          <cell r="B8703" t="str">
            <v>Nástěnný a závěsný výložník...AW30/61SO</v>
          </cell>
          <cell r="C8703">
            <v>496</v>
          </cell>
          <cell r="D8703">
            <v>1</v>
          </cell>
          <cell r="E8703" t="str">
            <v>KS</v>
          </cell>
          <cell r="F8703">
            <v>496</v>
          </cell>
        </row>
        <row r="8704">
          <cell r="A8704">
            <v>7192134</v>
          </cell>
          <cell r="B8704" t="str">
            <v>Výložník...AW15/31SO</v>
          </cell>
          <cell r="C8704">
            <v>138</v>
          </cell>
          <cell r="D8704">
            <v>1</v>
          </cell>
          <cell r="E8704" t="str">
            <v>KS</v>
          </cell>
          <cell r="F8704">
            <v>138</v>
          </cell>
        </row>
        <row r="8705">
          <cell r="A8705">
            <v>7192270</v>
          </cell>
          <cell r="B8705" t="str">
            <v>Výložník...AS 15/41</v>
          </cell>
          <cell r="C8705">
            <v>406</v>
          </cell>
          <cell r="D8705">
            <v>1</v>
          </cell>
          <cell r="E8705" t="str">
            <v>KS</v>
          </cell>
          <cell r="F8705">
            <v>406</v>
          </cell>
        </row>
        <row r="8706">
          <cell r="A8706">
            <v>7192312</v>
          </cell>
          <cell r="B8706" t="str">
            <v>Výložník...AS30/21SO</v>
          </cell>
          <cell r="C8706">
            <v>272</v>
          </cell>
          <cell r="D8706">
            <v>1</v>
          </cell>
          <cell r="E8706" t="str">
            <v>KS</v>
          </cell>
          <cell r="F8706">
            <v>272</v>
          </cell>
        </row>
        <row r="8707">
          <cell r="A8707">
            <v>7192339</v>
          </cell>
          <cell r="B8707" t="str">
            <v>Výložník...AS30/31SO</v>
          </cell>
          <cell r="C8707">
            <v>281</v>
          </cell>
          <cell r="D8707">
            <v>1</v>
          </cell>
          <cell r="E8707" t="str">
            <v>KS</v>
          </cell>
          <cell r="F8707">
            <v>281</v>
          </cell>
        </row>
        <row r="8708">
          <cell r="A8708">
            <v>7192347</v>
          </cell>
          <cell r="B8708" t="str">
            <v>Výložník...AS30/41SO</v>
          </cell>
          <cell r="C8708">
            <v>448</v>
          </cell>
          <cell r="D8708">
            <v>1</v>
          </cell>
          <cell r="E8708" t="str">
            <v>KS</v>
          </cell>
          <cell r="F8708">
            <v>448</v>
          </cell>
        </row>
        <row r="8709">
          <cell r="A8709">
            <v>7192363</v>
          </cell>
          <cell r="B8709" t="str">
            <v>Výložník...AS30/61SO</v>
          </cell>
          <cell r="C8709">
            <v>603</v>
          </cell>
          <cell r="D8709">
            <v>1</v>
          </cell>
          <cell r="E8709" t="str">
            <v>KS</v>
          </cell>
          <cell r="F8709">
            <v>603</v>
          </cell>
        </row>
        <row r="8710">
          <cell r="A8710">
            <v>7192441</v>
          </cell>
          <cell r="B8710" t="str">
            <v>Výložník na I závěs...AS 55 21</v>
          </cell>
          <cell r="C8710">
            <v>567</v>
          </cell>
          <cell r="D8710">
            <v>1</v>
          </cell>
          <cell r="E8710" t="str">
            <v>KS</v>
          </cell>
          <cell r="F8710">
            <v>567</v>
          </cell>
        </row>
        <row r="8711">
          <cell r="A8711">
            <v>7192444</v>
          </cell>
          <cell r="B8711" t="str">
            <v>Výložník...AS55/41SO</v>
          </cell>
          <cell r="C8711">
            <v>727</v>
          </cell>
          <cell r="D8711">
            <v>1</v>
          </cell>
          <cell r="E8711" t="str">
            <v>KS</v>
          </cell>
          <cell r="F8711">
            <v>727</v>
          </cell>
        </row>
        <row r="8712">
          <cell r="A8712">
            <v>7192448</v>
          </cell>
          <cell r="B8712" t="str">
            <v>Výložník...AS55/61SO</v>
          </cell>
          <cell r="C8712">
            <v>952</v>
          </cell>
          <cell r="D8712">
            <v>1</v>
          </cell>
          <cell r="E8712" t="str">
            <v>KS</v>
          </cell>
          <cell r="F8712">
            <v>952</v>
          </cell>
        </row>
        <row r="8713">
          <cell r="A8713">
            <v>7192509</v>
          </cell>
          <cell r="B8713" t="str">
            <v>Rozpěrka...DSK/61 SO</v>
          </cell>
          <cell r="C8713">
            <v>133</v>
          </cell>
          <cell r="D8713">
            <v>1</v>
          </cell>
          <cell r="E8713" t="str">
            <v>KS</v>
          </cell>
          <cell r="F8713">
            <v>133</v>
          </cell>
        </row>
        <row r="8714">
          <cell r="A8714">
            <v>7193017</v>
          </cell>
          <cell r="B8714" t="str">
            <v>Základová deska...KI 8   SO</v>
          </cell>
          <cell r="C8714">
            <v>714</v>
          </cell>
          <cell r="D8714">
            <v>1</v>
          </cell>
          <cell r="E8714" t="str">
            <v>KS</v>
          </cell>
          <cell r="F8714">
            <v>714</v>
          </cell>
        </row>
        <row r="8715">
          <cell r="A8715">
            <v>7193047</v>
          </cell>
          <cell r="B8715" t="str">
            <v>Závěs...IS 8 K/50</v>
          </cell>
          <cell r="C8715">
            <v>921</v>
          </cell>
          <cell r="D8715">
            <v>1</v>
          </cell>
          <cell r="E8715" t="str">
            <v>KS</v>
          </cell>
          <cell r="F8715">
            <v>921</v>
          </cell>
        </row>
        <row r="8716">
          <cell r="A8716">
            <v>7193092</v>
          </cell>
          <cell r="B8716" t="str">
            <v>závěs I s patkou 800 mm SO...IS8K080SO</v>
          </cell>
          <cell r="C8716">
            <v>1105</v>
          </cell>
          <cell r="D8716">
            <v>1</v>
          </cell>
          <cell r="E8716" t="str">
            <v>KS</v>
          </cell>
          <cell r="F8716">
            <v>1105</v>
          </cell>
        </row>
        <row r="8717">
          <cell r="A8717">
            <v>7193111</v>
          </cell>
          <cell r="B8717" t="str">
            <v>závěs I s patkou 1200 mm SO...IS 8 K 12</v>
          </cell>
          <cell r="C8717">
            <v>1468</v>
          </cell>
          <cell r="D8717">
            <v>1</v>
          </cell>
          <cell r="E8717" t="str">
            <v>KS</v>
          </cell>
          <cell r="F8717">
            <v>1468</v>
          </cell>
        </row>
        <row r="8718">
          <cell r="A8718">
            <v>7193114</v>
          </cell>
          <cell r="B8718" t="str">
            <v>Závěs...IS8K100SO</v>
          </cell>
          <cell r="C8718">
            <v>1298</v>
          </cell>
          <cell r="D8718">
            <v>1</v>
          </cell>
          <cell r="E8718" t="str">
            <v>KS</v>
          </cell>
          <cell r="F8718">
            <v>1298</v>
          </cell>
        </row>
        <row r="8719">
          <cell r="A8719">
            <v>7193315</v>
          </cell>
          <cell r="B8719" t="str">
            <v>Závěs I...IS8/200SO</v>
          </cell>
          <cell r="C8719">
            <v>1643</v>
          </cell>
          <cell r="D8719">
            <v>1</v>
          </cell>
          <cell r="E8719" t="str">
            <v>KS</v>
          </cell>
          <cell r="F8719">
            <v>1643</v>
          </cell>
        </row>
        <row r="8720">
          <cell r="A8720">
            <v>7193317</v>
          </cell>
          <cell r="B8720" t="str">
            <v>Profil I...IS 8/300</v>
          </cell>
          <cell r="C8720">
            <v>2232</v>
          </cell>
          <cell r="D8720">
            <v>1</v>
          </cell>
          <cell r="E8720" t="str">
            <v>KS</v>
          </cell>
          <cell r="F8720">
            <v>2232</v>
          </cell>
        </row>
        <row r="8721">
          <cell r="A8721">
            <v>7193319</v>
          </cell>
          <cell r="B8721" t="str">
            <v>Závěs I...IS8/600SO</v>
          </cell>
          <cell r="C8721">
            <v>4678</v>
          </cell>
          <cell r="D8721">
            <v>1</v>
          </cell>
          <cell r="E8721" t="str">
            <v>KS</v>
          </cell>
          <cell r="F8721">
            <v>4678</v>
          </cell>
        </row>
        <row r="8722">
          <cell r="A8722">
            <v>7193508</v>
          </cell>
          <cell r="B8722" t="str">
            <v>US 5K/20...US 5 K 20</v>
          </cell>
          <cell r="C8722">
            <v>474</v>
          </cell>
          <cell r="D8722">
            <v>1</v>
          </cell>
          <cell r="E8722" t="str">
            <v>KS</v>
          </cell>
          <cell r="F8722">
            <v>474</v>
          </cell>
        </row>
        <row r="8723">
          <cell r="A8723">
            <v>7193516</v>
          </cell>
          <cell r="B8723" t="str">
            <v>Závěs...US 5 K/60</v>
          </cell>
          <cell r="C8723">
            <v>719</v>
          </cell>
          <cell r="D8723">
            <v>1</v>
          </cell>
          <cell r="E8723" t="str">
            <v>KS</v>
          </cell>
          <cell r="F8723">
            <v>719</v>
          </cell>
        </row>
        <row r="8724">
          <cell r="A8724">
            <v>7193527</v>
          </cell>
          <cell r="B8724" t="str">
            <v>Závěs...US 5 K/12</v>
          </cell>
          <cell r="C8724">
            <v>914</v>
          </cell>
          <cell r="D8724">
            <v>1</v>
          </cell>
          <cell r="E8724" t="str">
            <v>KS</v>
          </cell>
          <cell r="F8724">
            <v>914</v>
          </cell>
        </row>
        <row r="8725">
          <cell r="A8725">
            <v>7193545</v>
          </cell>
          <cell r="B8725" t="str">
            <v>Distanční díl...DSK/47 SO</v>
          </cell>
          <cell r="C8725">
            <v>60</v>
          </cell>
          <cell r="D8725">
            <v>1</v>
          </cell>
          <cell r="E8725" t="str">
            <v>KS</v>
          </cell>
          <cell r="F8725">
            <v>60</v>
          </cell>
        </row>
        <row r="8726">
          <cell r="A8726">
            <v>7193550</v>
          </cell>
          <cell r="B8726" t="str">
            <v>Základová deska...KU 5 V SO</v>
          </cell>
          <cell r="C8726">
            <v>516</v>
          </cell>
          <cell r="D8726">
            <v>1</v>
          </cell>
          <cell r="E8726" t="str">
            <v>KS</v>
          </cell>
          <cell r="F8726">
            <v>516</v>
          </cell>
        </row>
        <row r="8727">
          <cell r="A8727">
            <v>7193579</v>
          </cell>
          <cell r="B8727" t="str">
            <v>US 5/200...US 5 200</v>
          </cell>
          <cell r="C8727">
            <v>859</v>
          </cell>
          <cell r="D8727">
            <v>1</v>
          </cell>
          <cell r="E8727" t="str">
            <v>KS</v>
          </cell>
          <cell r="F8727">
            <v>859</v>
          </cell>
        </row>
        <row r="8728">
          <cell r="A8728">
            <v>7193582</v>
          </cell>
          <cell r="B8728" t="str">
            <v>Profil U...US5/300SO</v>
          </cell>
          <cell r="C8728">
            <v>1317</v>
          </cell>
          <cell r="D8728">
            <v>1</v>
          </cell>
          <cell r="E8728" t="str">
            <v>KS</v>
          </cell>
          <cell r="F8728">
            <v>1317</v>
          </cell>
        </row>
        <row r="8729">
          <cell r="A8729">
            <v>7193585</v>
          </cell>
          <cell r="B8729" t="str">
            <v>Profil U...US 5/600</v>
          </cell>
          <cell r="C8729">
            <v>2684</v>
          </cell>
          <cell r="D8729">
            <v>1</v>
          </cell>
          <cell r="E8729" t="str">
            <v>KS</v>
          </cell>
          <cell r="F8729">
            <v>2684</v>
          </cell>
        </row>
        <row r="8730">
          <cell r="A8730">
            <v>7193590</v>
          </cell>
          <cell r="B8730" t="str">
            <v>Závěs...US 5 K/40</v>
          </cell>
          <cell r="C8730">
            <v>656</v>
          </cell>
          <cell r="D8730">
            <v>1</v>
          </cell>
          <cell r="E8730" t="str">
            <v>KS</v>
          </cell>
          <cell r="F8730">
            <v>656</v>
          </cell>
        </row>
        <row r="8731">
          <cell r="A8731">
            <v>7193599</v>
          </cell>
          <cell r="B8731" t="str">
            <v>Profil U...US7/300SO</v>
          </cell>
          <cell r="C8731">
            <v>2274</v>
          </cell>
          <cell r="D8731">
            <v>1</v>
          </cell>
          <cell r="E8731" t="str">
            <v>KS</v>
          </cell>
          <cell r="F8731">
            <v>2274</v>
          </cell>
        </row>
        <row r="8732">
          <cell r="A8732">
            <v>7193602</v>
          </cell>
          <cell r="B8732" t="str">
            <v>Profil U...US7/600SO</v>
          </cell>
          <cell r="C8732">
            <v>4184</v>
          </cell>
          <cell r="D8732">
            <v>1</v>
          </cell>
          <cell r="E8732" t="str">
            <v>KS</v>
          </cell>
          <cell r="F8732">
            <v>4184</v>
          </cell>
        </row>
        <row r="8733">
          <cell r="A8733">
            <v>7193609</v>
          </cell>
          <cell r="B8733" t="str">
            <v>Profil U...US 7/30</v>
          </cell>
          <cell r="C8733">
            <v>552</v>
          </cell>
          <cell r="D8733">
            <v>1</v>
          </cell>
          <cell r="E8733" t="str">
            <v>KS</v>
          </cell>
          <cell r="F8733">
            <v>552</v>
          </cell>
        </row>
        <row r="8734">
          <cell r="A8734">
            <v>7193611</v>
          </cell>
          <cell r="B8734" t="str">
            <v>Profil U...US 7/40</v>
          </cell>
          <cell r="C8734">
            <v>627</v>
          </cell>
          <cell r="D8734">
            <v>1</v>
          </cell>
          <cell r="E8734" t="str">
            <v>KS</v>
          </cell>
          <cell r="F8734">
            <v>627</v>
          </cell>
        </row>
        <row r="8735">
          <cell r="A8735">
            <v>7193613</v>
          </cell>
          <cell r="B8735" t="str">
            <v>Profil U...US 7/50</v>
          </cell>
          <cell r="C8735">
            <v>687</v>
          </cell>
          <cell r="D8735">
            <v>1</v>
          </cell>
          <cell r="E8735" t="str">
            <v>KS</v>
          </cell>
          <cell r="F8735">
            <v>687</v>
          </cell>
        </row>
        <row r="8736">
          <cell r="A8736">
            <v>7193661</v>
          </cell>
          <cell r="B8736" t="str">
            <v>Závěs...US7K100SO</v>
          </cell>
          <cell r="C8736">
            <v>1214</v>
          </cell>
          <cell r="D8736">
            <v>1</v>
          </cell>
          <cell r="E8736" t="str">
            <v>KS</v>
          </cell>
          <cell r="F8736">
            <v>1214</v>
          </cell>
        </row>
        <row r="8737">
          <cell r="A8737">
            <v>7193688</v>
          </cell>
          <cell r="B8737" t="str">
            <v>Závěs...US7K200SO</v>
          </cell>
          <cell r="C8737">
            <v>1955</v>
          </cell>
          <cell r="D8737">
            <v>1</v>
          </cell>
          <cell r="E8737" t="str">
            <v>KS</v>
          </cell>
          <cell r="F8737">
            <v>1955</v>
          </cell>
        </row>
        <row r="8738">
          <cell r="A8738">
            <v>7193769</v>
          </cell>
          <cell r="B8738" t="str">
            <v>Základová deska...KU7NOX SO</v>
          </cell>
          <cell r="C8738">
            <v>1210</v>
          </cell>
          <cell r="D8738">
            <v>1</v>
          </cell>
          <cell r="E8738" t="str">
            <v>KS</v>
          </cell>
          <cell r="F8738">
            <v>1210</v>
          </cell>
        </row>
        <row r="8739">
          <cell r="A8739">
            <v>7193773</v>
          </cell>
          <cell r="B8739" t="str">
            <v>Úhelníkový profil...WP30/35SO</v>
          </cell>
          <cell r="C8739">
            <v>490</v>
          </cell>
          <cell r="D8739">
            <v>1</v>
          </cell>
          <cell r="E8739" t="str">
            <v>KS</v>
          </cell>
          <cell r="F8739">
            <v>490</v>
          </cell>
        </row>
        <row r="8740">
          <cell r="A8740">
            <v>7193777</v>
          </cell>
          <cell r="B8740" t="str">
            <v>Úhelníkový profil...WP40/65SO</v>
          </cell>
          <cell r="C8740">
            <v>515</v>
          </cell>
          <cell r="D8740">
            <v>1</v>
          </cell>
          <cell r="E8740" t="str">
            <v>M</v>
          </cell>
          <cell r="F8740">
            <v>515</v>
          </cell>
        </row>
        <row r="8741">
          <cell r="A8741">
            <v>7193908</v>
          </cell>
          <cell r="B8741" t="str">
            <v>CPS 4 G 550 mm SO...CPS 4G 55</v>
          </cell>
          <cell r="C8741">
            <v>425.25</v>
          </cell>
          <cell r="D8741">
            <v>100</v>
          </cell>
          <cell r="E8741" t="str">
            <v>KS</v>
          </cell>
          <cell r="F8741">
            <v>42525</v>
          </cell>
        </row>
        <row r="8742">
          <cell r="A8742">
            <v>7193909</v>
          </cell>
          <cell r="B8742" t="str">
            <v>CPS 4 G 900 mm SO...CPS 4G 90</v>
          </cell>
          <cell r="C8742">
            <v>651</v>
          </cell>
          <cell r="D8742">
            <v>100</v>
          </cell>
          <cell r="E8742" t="str">
            <v>KS</v>
          </cell>
          <cell r="F8742">
            <v>65100</v>
          </cell>
        </row>
        <row r="8743">
          <cell r="A8743">
            <v>7195253</v>
          </cell>
          <cell r="B8743" t="str">
            <v>Víko s distančním držákem...DRLAB 230</v>
          </cell>
          <cell r="C8743">
            <v>1085</v>
          </cell>
          <cell r="D8743">
            <v>1</v>
          </cell>
          <cell r="E8743" t="str">
            <v>M</v>
          </cell>
          <cell r="F8743">
            <v>1085</v>
          </cell>
        </row>
        <row r="8744">
          <cell r="A8744">
            <v>7195257</v>
          </cell>
          <cell r="B8744" t="str">
            <v>Víko s distančním držákem...DRLAB 330</v>
          </cell>
          <cell r="C8744">
            <v>1328</v>
          </cell>
          <cell r="D8744">
            <v>1</v>
          </cell>
          <cell r="E8744" t="str">
            <v>M</v>
          </cell>
          <cell r="F8744">
            <v>1328</v>
          </cell>
        </row>
        <row r="8745">
          <cell r="A8745">
            <v>7195261</v>
          </cell>
          <cell r="B8745" t="str">
            <v>Víko s distančním držákem...DRLAB 430</v>
          </cell>
          <cell r="C8745">
            <v>1455</v>
          </cell>
          <cell r="D8745">
            <v>1</v>
          </cell>
          <cell r="E8745" t="str">
            <v>M</v>
          </cell>
          <cell r="F8745">
            <v>1455</v>
          </cell>
        </row>
        <row r="8746">
          <cell r="A8746">
            <v>7195269</v>
          </cell>
          <cell r="B8746" t="str">
            <v>Víko s distančním držákem...DRLAB 630</v>
          </cell>
          <cell r="C8746">
            <v>1776</v>
          </cell>
          <cell r="D8746">
            <v>1</v>
          </cell>
          <cell r="E8746" t="str">
            <v>M</v>
          </cell>
          <cell r="F8746">
            <v>1776</v>
          </cell>
        </row>
        <row r="8747">
          <cell r="A8747">
            <v>7195273</v>
          </cell>
          <cell r="B8747" t="str">
            <v>Distanční držák...AH35 DECK</v>
          </cell>
          <cell r="C8747">
            <v>130</v>
          </cell>
          <cell r="D8747">
            <v>1</v>
          </cell>
          <cell r="E8747" t="str">
            <v>KS</v>
          </cell>
          <cell r="F8747">
            <v>130</v>
          </cell>
        </row>
        <row r="8748">
          <cell r="A8748">
            <v>7196016</v>
          </cell>
          <cell r="B8748" t="str">
            <v>Kabelový žlab SKS...SKS 140SO</v>
          </cell>
          <cell r="C8748">
            <v>1632</v>
          </cell>
          <cell r="D8748">
            <v>1</v>
          </cell>
          <cell r="E8748" t="str">
            <v>M</v>
          </cell>
          <cell r="F8748">
            <v>1632</v>
          </cell>
        </row>
        <row r="8749">
          <cell r="A8749">
            <v>7196032</v>
          </cell>
          <cell r="B8749" t="str">
            <v>Víko s otočnými západkami...DRL/100SO</v>
          </cell>
          <cell r="C8749">
            <v>482</v>
          </cell>
          <cell r="D8749">
            <v>1</v>
          </cell>
          <cell r="E8749" t="str">
            <v>M</v>
          </cell>
          <cell r="F8749">
            <v>482</v>
          </cell>
        </row>
        <row r="8750">
          <cell r="A8750">
            <v>7196067</v>
          </cell>
          <cell r="B8750" t="str">
            <v>Podélné a úhlové spojky...RLVL110SO</v>
          </cell>
          <cell r="C8750">
            <v>102</v>
          </cell>
          <cell r="D8750">
            <v>1</v>
          </cell>
          <cell r="E8750" t="str">
            <v>KS</v>
          </cell>
          <cell r="F8750">
            <v>102</v>
          </cell>
        </row>
        <row r="8751">
          <cell r="A8751">
            <v>7196148</v>
          </cell>
          <cell r="B8751" t="str">
            <v>Víko oblouku 90°...DFB90/100</v>
          </cell>
          <cell r="C8751">
            <v>701</v>
          </cell>
          <cell r="D8751">
            <v>1</v>
          </cell>
          <cell r="E8751" t="str">
            <v>KS</v>
          </cell>
          <cell r="F8751">
            <v>701</v>
          </cell>
        </row>
        <row r="8752">
          <cell r="A8752">
            <v>7196265</v>
          </cell>
          <cell r="B8752" t="str">
            <v>Odbočný díl T...RT 630 SO</v>
          </cell>
          <cell r="C8752">
            <v>2301</v>
          </cell>
          <cell r="D8752">
            <v>1</v>
          </cell>
          <cell r="E8752" t="str">
            <v>KS</v>
          </cell>
          <cell r="F8752">
            <v>2301</v>
          </cell>
        </row>
        <row r="8753">
          <cell r="A8753">
            <v>7196280</v>
          </cell>
          <cell r="B8753" t="str">
            <v>Oblouk 90°...RB90610SO</v>
          </cell>
          <cell r="C8753">
            <v>1097</v>
          </cell>
          <cell r="D8753">
            <v>1</v>
          </cell>
          <cell r="E8753" t="str">
            <v>KS</v>
          </cell>
          <cell r="F8753">
            <v>1097</v>
          </cell>
        </row>
        <row r="8754">
          <cell r="A8754">
            <v>7196282</v>
          </cell>
          <cell r="B8754" t="str">
            <v>Oblouk 90°...RB90620SO</v>
          </cell>
          <cell r="C8754">
            <v>1505</v>
          </cell>
          <cell r="D8754">
            <v>1</v>
          </cell>
          <cell r="E8754" t="str">
            <v>KS</v>
          </cell>
          <cell r="F8754">
            <v>1505</v>
          </cell>
        </row>
        <row r="8755">
          <cell r="A8755">
            <v>7196284</v>
          </cell>
          <cell r="B8755" t="str">
            <v>Oblouk 90°...RB90630SO</v>
          </cell>
          <cell r="C8755">
            <v>1708</v>
          </cell>
          <cell r="D8755">
            <v>1</v>
          </cell>
          <cell r="E8755" t="str">
            <v>KS</v>
          </cell>
          <cell r="F8755">
            <v>1708</v>
          </cell>
        </row>
        <row r="8756">
          <cell r="A8756">
            <v>7196286</v>
          </cell>
          <cell r="B8756" t="str">
            <v>Oblouk 90°...RB 90 640</v>
          </cell>
          <cell r="C8756">
            <v>3332</v>
          </cell>
          <cell r="D8756">
            <v>1</v>
          </cell>
          <cell r="E8756" t="str">
            <v>KS</v>
          </cell>
          <cell r="F8756">
            <v>3332</v>
          </cell>
        </row>
        <row r="8757">
          <cell r="A8757">
            <v>7196290</v>
          </cell>
          <cell r="B8757" t="str">
            <v>Oblouk 90°...RB 90 660</v>
          </cell>
          <cell r="C8757">
            <v>5068</v>
          </cell>
          <cell r="D8757">
            <v>1</v>
          </cell>
          <cell r="E8757" t="str">
            <v>KS</v>
          </cell>
          <cell r="F8757">
            <v>5068</v>
          </cell>
        </row>
        <row r="8758">
          <cell r="A8758">
            <v>7196326</v>
          </cell>
          <cell r="B8758" t="str">
            <v>Spojka závěsu I...VIS 8  SO</v>
          </cell>
          <cell r="C8758">
            <v>497</v>
          </cell>
          <cell r="D8758">
            <v>1</v>
          </cell>
          <cell r="E8758" t="str">
            <v>KS</v>
          </cell>
          <cell r="F8758">
            <v>497</v>
          </cell>
        </row>
        <row r="8759">
          <cell r="A8759">
            <v>7196704</v>
          </cell>
          <cell r="B8759" t="str">
            <v>Mřížový žlab GRM...GRM55/400</v>
          </cell>
          <cell r="C8759">
            <v>573</v>
          </cell>
          <cell r="D8759">
            <v>1</v>
          </cell>
          <cell r="E8759" t="str">
            <v>M</v>
          </cell>
          <cell r="F8759">
            <v>573</v>
          </cell>
        </row>
        <row r="8760">
          <cell r="A8760">
            <v>7202265</v>
          </cell>
          <cell r="B8760" t="str">
            <v>Protipožární bandáž...FSB-B</v>
          </cell>
          <cell r="C8760">
            <v>32919</v>
          </cell>
          <cell r="D8760">
            <v>1</v>
          </cell>
          <cell r="E8760" t="str">
            <v>KS</v>
          </cell>
          <cell r="F8760">
            <v>32919</v>
          </cell>
        </row>
        <row r="8761">
          <cell r="A8761">
            <v>7202270</v>
          </cell>
          <cell r="B8761" t="str">
            <v>Prerfabrikovaná deska...FPS-P</v>
          </cell>
          <cell r="C8761">
            <v>2734</v>
          </cell>
          <cell r="D8761">
            <v>1</v>
          </cell>
          <cell r="E8761" t="str">
            <v>KS</v>
          </cell>
          <cell r="F8761">
            <v>2734</v>
          </cell>
        </row>
        <row r="8762">
          <cell r="A8762">
            <v>7202274</v>
          </cell>
          <cell r="B8762" t="str">
            <v>Nátěr...FPS-A</v>
          </cell>
          <cell r="C8762">
            <v>1528</v>
          </cell>
          <cell r="D8762">
            <v>1</v>
          </cell>
          <cell r="E8762" t="str">
            <v>KS</v>
          </cell>
          <cell r="F8762">
            <v>1528</v>
          </cell>
        </row>
        <row r="8763">
          <cell r="A8763">
            <v>7202278</v>
          </cell>
          <cell r="B8763" t="str">
            <v>Protipožární stěrková hmota...FPS-SP</v>
          </cell>
          <cell r="C8763">
            <v>514</v>
          </cell>
          <cell r="D8763">
            <v>1</v>
          </cell>
          <cell r="E8763" t="str">
            <v>KS</v>
          </cell>
          <cell r="F8763">
            <v>514</v>
          </cell>
        </row>
        <row r="8764">
          <cell r="A8764">
            <v>7202322</v>
          </cell>
          <cell r="B8764" t="str">
            <v>Protipožární stěrková hmota...FBA-SP</v>
          </cell>
          <cell r="C8764">
            <v>1114</v>
          </cell>
          <cell r="D8764">
            <v>1</v>
          </cell>
          <cell r="E8764" t="str">
            <v>KS</v>
          </cell>
          <cell r="F8764">
            <v>1114</v>
          </cell>
        </row>
        <row r="8765">
          <cell r="A8765">
            <v>7202496</v>
          </cell>
          <cell r="B8765" t="str">
            <v>Pěnový blok...FBA-BK</v>
          </cell>
          <cell r="C8765">
            <v>619</v>
          </cell>
          <cell r="D8765">
            <v>1</v>
          </cell>
          <cell r="E8765" t="str">
            <v>KS</v>
          </cell>
          <cell r="F8765">
            <v>619</v>
          </cell>
        </row>
        <row r="8766">
          <cell r="A8766">
            <v>7202559</v>
          </cell>
          <cell r="B8766" t="str">
            <v>Ucpávky...FBA-S107</v>
          </cell>
          <cell r="C8766">
            <v>879</v>
          </cell>
          <cell r="D8766">
            <v>1</v>
          </cell>
          <cell r="E8766" t="str">
            <v>KS</v>
          </cell>
          <cell r="F8766">
            <v>879</v>
          </cell>
        </row>
        <row r="8767">
          <cell r="A8767">
            <v>7202563</v>
          </cell>
          <cell r="B8767" t="str">
            <v>Ucpávky...FBA-S122</v>
          </cell>
          <cell r="C8767">
            <v>1013</v>
          </cell>
          <cell r="D8767">
            <v>1</v>
          </cell>
          <cell r="E8767" t="str">
            <v>KS</v>
          </cell>
          <cell r="F8767">
            <v>1013</v>
          </cell>
        </row>
        <row r="8768">
          <cell r="A8768">
            <v>7202586</v>
          </cell>
          <cell r="B8768" t="str">
            <v>Obal trubky...FBA-SR</v>
          </cell>
          <cell r="C8768">
            <v>3351</v>
          </cell>
          <cell r="D8768">
            <v>1</v>
          </cell>
          <cell r="E8768" t="str">
            <v>KS</v>
          </cell>
          <cell r="F8768">
            <v>3351</v>
          </cell>
        </row>
        <row r="8769">
          <cell r="A8769">
            <v>7202660</v>
          </cell>
          <cell r="B8769" t="str">
            <v>Hotový rám...FBA-F</v>
          </cell>
          <cell r="C8769">
            <v>4839</v>
          </cell>
          <cell r="D8769">
            <v>1</v>
          </cell>
          <cell r="E8769" t="str">
            <v>KS</v>
          </cell>
          <cell r="F8769">
            <v>4839</v>
          </cell>
        </row>
        <row r="8770">
          <cell r="A8770">
            <v>7202709</v>
          </cell>
          <cell r="B8770" t="str">
            <v>Protipožární podušky...KBK-1</v>
          </cell>
          <cell r="C8770">
            <v>509</v>
          </cell>
          <cell r="D8770">
            <v>1</v>
          </cell>
          <cell r="E8770" t="str">
            <v>KS</v>
          </cell>
          <cell r="F8770">
            <v>509</v>
          </cell>
        </row>
        <row r="8771">
          <cell r="A8771">
            <v>7202725</v>
          </cell>
          <cell r="B8771" t="str">
            <v>Protipožární podušky...KBK-2</v>
          </cell>
          <cell r="C8771">
            <v>596</v>
          </cell>
          <cell r="D8771">
            <v>1</v>
          </cell>
          <cell r="E8771" t="str">
            <v>KS</v>
          </cell>
          <cell r="F8771">
            <v>596</v>
          </cell>
        </row>
        <row r="8772">
          <cell r="A8772">
            <v>7202741</v>
          </cell>
          <cell r="B8772" t="str">
            <v>Protipožární podušky...KBK-3</v>
          </cell>
          <cell r="C8772">
            <v>764</v>
          </cell>
          <cell r="D8772">
            <v>1</v>
          </cell>
          <cell r="E8772" t="str">
            <v>KS</v>
          </cell>
          <cell r="F8772">
            <v>764</v>
          </cell>
        </row>
        <row r="8773">
          <cell r="A8773">
            <v>7205104</v>
          </cell>
          <cell r="B8773" t="str">
            <v>Protipožární stěrková hmota...HSM-SP</v>
          </cell>
          <cell r="C8773">
            <v>1225</v>
          </cell>
          <cell r="D8773">
            <v>1</v>
          </cell>
          <cell r="E8773" t="str">
            <v>KS</v>
          </cell>
          <cell r="F8773">
            <v>1225</v>
          </cell>
        </row>
        <row r="8774">
          <cell r="A8774">
            <v>7205423</v>
          </cell>
          <cell r="B8774" t="str">
            <v>IDENTIFIKAČNÍ ŠTÍTEK...KS-E DE</v>
          </cell>
          <cell r="C8774">
            <v>51</v>
          </cell>
          <cell r="D8774">
            <v>1</v>
          </cell>
          <cell r="E8774" t="str">
            <v>KS</v>
          </cell>
          <cell r="F8774">
            <v>51</v>
          </cell>
        </row>
        <row r="8775">
          <cell r="A8775">
            <v>7205425</v>
          </cell>
          <cell r="B8775" t="str">
            <v>Identifikační štítek...KS-S</v>
          </cell>
          <cell r="C8775">
            <v>76</v>
          </cell>
          <cell r="D8775">
            <v>1</v>
          </cell>
          <cell r="E8775" t="str">
            <v>KS</v>
          </cell>
          <cell r="F8775">
            <v>76</v>
          </cell>
        </row>
        <row r="8776">
          <cell r="A8776">
            <v>7206038</v>
          </cell>
          <cell r="B8776" t="str">
            <v>Přepážková hmota...HSM-E1</v>
          </cell>
          <cell r="C8776">
            <v>1042</v>
          </cell>
          <cell r="D8776">
            <v>1</v>
          </cell>
          <cell r="E8776" t="str">
            <v>KS</v>
          </cell>
          <cell r="F8776">
            <v>1042</v>
          </cell>
        </row>
        <row r="8777">
          <cell r="A8777">
            <v>7206054</v>
          </cell>
          <cell r="B8777" t="str">
            <v>Přepážková hmota...HSM-E2</v>
          </cell>
          <cell r="C8777">
            <v>2011</v>
          </cell>
          <cell r="D8777">
            <v>1</v>
          </cell>
          <cell r="E8777" t="str">
            <v>KS</v>
          </cell>
          <cell r="F8777">
            <v>2011</v>
          </cell>
        </row>
        <row r="8778">
          <cell r="A8778">
            <v>7206100</v>
          </cell>
          <cell r="B8778" t="str">
            <v>Přepážková hmota...HSM-S</v>
          </cell>
          <cell r="C8778">
            <v>1562</v>
          </cell>
          <cell r="D8778">
            <v>1</v>
          </cell>
          <cell r="E8778" t="str">
            <v>KS</v>
          </cell>
          <cell r="F8778">
            <v>1562</v>
          </cell>
        </row>
        <row r="8779">
          <cell r="A8779">
            <v>7206208</v>
          </cell>
          <cell r="B8779" t="str">
            <v>Sada pomocných instal. klínů...NIK-1</v>
          </cell>
          <cell r="C8779">
            <v>2223</v>
          </cell>
          <cell r="D8779">
            <v>1</v>
          </cell>
          <cell r="E8779" t="str">
            <v>KS</v>
          </cell>
          <cell r="F8779">
            <v>2223</v>
          </cell>
        </row>
        <row r="8780">
          <cell r="A8780">
            <v>7206216</v>
          </cell>
          <cell r="B8780" t="str">
            <v>Sada pomocných instal. klínů...NIK-2</v>
          </cell>
          <cell r="C8780">
            <v>2648</v>
          </cell>
          <cell r="D8780">
            <v>1</v>
          </cell>
          <cell r="E8780" t="str">
            <v>KS</v>
          </cell>
          <cell r="F8780">
            <v>2648</v>
          </cell>
        </row>
        <row r="8781">
          <cell r="A8781">
            <v>7206275</v>
          </cell>
          <cell r="B8781" t="str">
            <v>Přiložená sada...HSM-BS</v>
          </cell>
          <cell r="C8781">
            <v>163</v>
          </cell>
          <cell r="D8781">
            <v>1</v>
          </cell>
          <cell r="E8781" t="str">
            <v>KS</v>
          </cell>
          <cell r="F8781">
            <v>163</v>
          </cell>
        </row>
        <row r="8782">
          <cell r="A8782">
            <v>7215150</v>
          </cell>
          <cell r="B8782" t="str">
            <v>Protipožární kanál I90/E30...BSK090506</v>
          </cell>
          <cell r="C8782">
            <v>3818</v>
          </cell>
          <cell r="D8782">
            <v>1</v>
          </cell>
          <cell r="E8782" t="str">
            <v>M</v>
          </cell>
          <cell r="F8782">
            <v>3818</v>
          </cell>
        </row>
        <row r="8783">
          <cell r="A8783">
            <v>7215154</v>
          </cell>
          <cell r="B8783" t="str">
            <v>Protipožární kanál I90/E30...BSK090511</v>
          </cell>
          <cell r="C8783">
            <v>4029</v>
          </cell>
          <cell r="D8783">
            <v>1</v>
          </cell>
          <cell r="E8783" t="str">
            <v>M</v>
          </cell>
          <cell r="F8783">
            <v>4029</v>
          </cell>
        </row>
        <row r="8784">
          <cell r="A8784">
            <v>7215158</v>
          </cell>
          <cell r="B8784" t="str">
            <v>Protipožární kanál I90/E30...BSK090521</v>
          </cell>
          <cell r="C8784">
            <v>5824</v>
          </cell>
          <cell r="D8784">
            <v>1</v>
          </cell>
          <cell r="E8784" t="str">
            <v>M</v>
          </cell>
          <cell r="F8784">
            <v>5824</v>
          </cell>
        </row>
        <row r="8785">
          <cell r="A8785">
            <v>7215162</v>
          </cell>
          <cell r="B8785" t="str">
            <v>Protipožární kanál I90/E30...BSK091016</v>
          </cell>
          <cell r="C8785">
            <v>5802</v>
          </cell>
          <cell r="D8785">
            <v>1</v>
          </cell>
          <cell r="E8785" t="str">
            <v>M</v>
          </cell>
          <cell r="F8785">
            <v>5802</v>
          </cell>
        </row>
        <row r="8786">
          <cell r="A8786">
            <v>7215166</v>
          </cell>
          <cell r="B8786" t="str">
            <v>Protipožární kanál I90/E30...BSK091026</v>
          </cell>
          <cell r="C8786">
            <v>6587</v>
          </cell>
          <cell r="D8786">
            <v>1</v>
          </cell>
          <cell r="E8786" t="str">
            <v>M</v>
          </cell>
          <cell r="F8786">
            <v>6587</v>
          </cell>
        </row>
        <row r="8787">
          <cell r="A8787">
            <v>7215181</v>
          </cell>
          <cell r="B8787" t="str">
            <v>Protipožární kanál I90/E30...BSKH90521</v>
          </cell>
          <cell r="C8787">
            <v>6560</v>
          </cell>
          <cell r="D8787">
            <v>1</v>
          </cell>
          <cell r="E8787" t="str">
            <v>M</v>
          </cell>
          <cell r="F8787">
            <v>6560</v>
          </cell>
        </row>
        <row r="8788">
          <cell r="A8788">
            <v>7215185</v>
          </cell>
          <cell r="B8788" t="str">
            <v>Protipožární kanál I90/E30...BSKH91016</v>
          </cell>
          <cell r="C8788">
            <v>5475</v>
          </cell>
          <cell r="D8788">
            <v>1</v>
          </cell>
          <cell r="E8788" t="str">
            <v>M</v>
          </cell>
          <cell r="F8788">
            <v>5475</v>
          </cell>
        </row>
        <row r="8789">
          <cell r="A8789">
            <v>7215189</v>
          </cell>
          <cell r="B8789" t="str">
            <v>Protipožární kanál I90/E30...BSKH91026</v>
          </cell>
          <cell r="C8789">
            <v>6226</v>
          </cell>
          <cell r="D8789">
            <v>1</v>
          </cell>
          <cell r="E8789" t="str">
            <v>M</v>
          </cell>
          <cell r="F8789">
            <v>6226</v>
          </cell>
        </row>
        <row r="8790">
          <cell r="A8790">
            <v>7215210</v>
          </cell>
          <cell r="B8790" t="str">
            <v>Protipožární kanál I120/E90...BSK120506</v>
          </cell>
          <cell r="C8790">
            <v>5630</v>
          </cell>
          <cell r="D8790">
            <v>1</v>
          </cell>
          <cell r="E8790" t="str">
            <v>M</v>
          </cell>
          <cell r="F8790">
            <v>5630</v>
          </cell>
        </row>
        <row r="8791">
          <cell r="A8791">
            <v>7215216</v>
          </cell>
          <cell r="B8791" t="str">
            <v>Protipožární kanál I120/E90...BSK120511</v>
          </cell>
          <cell r="C8791">
            <v>6466</v>
          </cell>
          <cell r="D8791">
            <v>1</v>
          </cell>
          <cell r="E8791" t="str">
            <v>M</v>
          </cell>
          <cell r="F8791">
            <v>6466</v>
          </cell>
        </row>
        <row r="8792">
          <cell r="A8792">
            <v>7215222</v>
          </cell>
          <cell r="B8792" t="str">
            <v>Protipožární kanál I120/E90...BSK120521</v>
          </cell>
          <cell r="C8792">
            <v>7878</v>
          </cell>
          <cell r="D8792">
            <v>1</v>
          </cell>
          <cell r="E8792" t="str">
            <v>M</v>
          </cell>
          <cell r="F8792">
            <v>7878</v>
          </cell>
        </row>
        <row r="8793">
          <cell r="A8793">
            <v>7215228</v>
          </cell>
          <cell r="B8793" t="str">
            <v>Protipožární kanál I120/E90...BSK121016</v>
          </cell>
          <cell r="C8793">
            <v>8622</v>
          </cell>
          <cell r="D8793">
            <v>1</v>
          </cell>
          <cell r="E8793" t="str">
            <v>M</v>
          </cell>
          <cell r="F8793">
            <v>8622</v>
          </cell>
        </row>
        <row r="8794">
          <cell r="A8794">
            <v>7215234</v>
          </cell>
          <cell r="B8794" t="str">
            <v>Protipožární kanál I120/E90...BSK121026</v>
          </cell>
          <cell r="C8794">
            <v>9929</v>
          </cell>
          <cell r="D8794">
            <v>1</v>
          </cell>
          <cell r="E8794" t="str">
            <v>M</v>
          </cell>
          <cell r="F8794">
            <v>9929</v>
          </cell>
        </row>
        <row r="8795">
          <cell r="A8795">
            <v>7215312</v>
          </cell>
          <cell r="B8795" t="str">
            <v>Oddělovací úhelník...BSK-W0511</v>
          </cell>
          <cell r="C8795">
            <v>40.130000000000003</v>
          </cell>
          <cell r="D8795">
            <v>100</v>
          </cell>
          <cell r="E8795" t="str">
            <v>KS</v>
          </cell>
          <cell r="F8795">
            <v>4013</v>
          </cell>
        </row>
        <row r="8796">
          <cell r="A8796">
            <v>7215318</v>
          </cell>
          <cell r="B8796" t="str">
            <v>Oddělovací úhelník...BSK-W0521</v>
          </cell>
          <cell r="C8796">
            <v>42.99</v>
          </cell>
          <cell r="D8796">
            <v>100</v>
          </cell>
          <cell r="E8796" t="str">
            <v>KS</v>
          </cell>
          <cell r="F8796">
            <v>4299</v>
          </cell>
        </row>
        <row r="8797">
          <cell r="A8797">
            <v>7215324</v>
          </cell>
          <cell r="B8797" t="str">
            <v>Oddělovací úhelník...BSK-W1016</v>
          </cell>
          <cell r="C8797">
            <v>45.48</v>
          </cell>
          <cell r="D8797">
            <v>100</v>
          </cell>
          <cell r="E8797" t="str">
            <v>KS</v>
          </cell>
          <cell r="F8797">
            <v>4548</v>
          </cell>
        </row>
        <row r="8798">
          <cell r="A8798">
            <v>7215330</v>
          </cell>
          <cell r="B8798" t="str">
            <v>Oddělovací úhelník...BSK-W1026</v>
          </cell>
          <cell r="C8798">
            <v>56.7</v>
          </cell>
          <cell r="D8798">
            <v>100</v>
          </cell>
          <cell r="E8798" t="str">
            <v>KS</v>
          </cell>
          <cell r="F8798">
            <v>5670</v>
          </cell>
        </row>
        <row r="8799">
          <cell r="A8799">
            <v>7215356</v>
          </cell>
          <cell r="B8799" t="str">
            <v>Rozpojovací třmen...BSK-B0511</v>
          </cell>
          <cell r="C8799">
            <v>85.6</v>
          </cell>
          <cell r="D8799">
            <v>100</v>
          </cell>
          <cell r="E8799" t="str">
            <v>KS</v>
          </cell>
          <cell r="F8799">
            <v>8560</v>
          </cell>
        </row>
        <row r="8800">
          <cell r="A8800">
            <v>7215362</v>
          </cell>
          <cell r="B8800" t="str">
            <v>Rozpojovací třmen...BSK-B0521</v>
          </cell>
          <cell r="C8800">
            <v>95.81</v>
          </cell>
          <cell r="D8800">
            <v>100</v>
          </cell>
          <cell r="E8800" t="str">
            <v>KS</v>
          </cell>
          <cell r="F8800">
            <v>9581</v>
          </cell>
        </row>
        <row r="8801">
          <cell r="A8801">
            <v>7215368</v>
          </cell>
          <cell r="B8801" t="str">
            <v>Rozpojovací třmen...BSK-B1016</v>
          </cell>
          <cell r="C8801">
            <v>64.28</v>
          </cell>
          <cell r="D8801">
            <v>100</v>
          </cell>
          <cell r="E8801" t="str">
            <v>KS</v>
          </cell>
          <cell r="F8801">
            <v>6428</v>
          </cell>
        </row>
        <row r="8802">
          <cell r="A8802">
            <v>7215374</v>
          </cell>
          <cell r="B8802" t="str">
            <v>Rozpojovací třmen...BSK-B1026</v>
          </cell>
          <cell r="C8802">
            <v>104.73</v>
          </cell>
          <cell r="D8802">
            <v>100</v>
          </cell>
          <cell r="E8802" t="str">
            <v>KS</v>
          </cell>
          <cell r="F8802">
            <v>10473</v>
          </cell>
        </row>
        <row r="8803">
          <cell r="A8803">
            <v>7215381</v>
          </cell>
          <cell r="B8803" t="str">
            <v>Spojovací sada...BSK-V050</v>
          </cell>
          <cell r="C8803">
            <v>1356</v>
          </cell>
          <cell r="D8803">
            <v>1</v>
          </cell>
          <cell r="E8803" t="str">
            <v>KS</v>
          </cell>
          <cell r="F8803">
            <v>1356</v>
          </cell>
        </row>
        <row r="8804">
          <cell r="A8804">
            <v>7215389</v>
          </cell>
          <cell r="B8804" t="str">
            <v>Spojovací sada...BSK-V101</v>
          </cell>
          <cell r="C8804">
            <v>1330</v>
          </cell>
          <cell r="D8804">
            <v>1</v>
          </cell>
          <cell r="E8804" t="str">
            <v>KS</v>
          </cell>
          <cell r="F8804">
            <v>1330</v>
          </cell>
        </row>
        <row r="8805">
          <cell r="A8805">
            <v>7215395</v>
          </cell>
          <cell r="B8805" t="str">
            <v>Adaptér závitové tyče...BSK-G</v>
          </cell>
          <cell r="C8805">
            <v>359</v>
          </cell>
          <cell r="D8805">
            <v>1</v>
          </cell>
          <cell r="E8805" t="str">
            <v>KS</v>
          </cell>
          <cell r="F8805">
            <v>359</v>
          </cell>
        </row>
        <row r="8806">
          <cell r="A8806">
            <v>7215400</v>
          </cell>
          <cell r="B8806" t="str">
            <v>Šroub se zápustnou hlavou...BSK-S0955</v>
          </cell>
          <cell r="C8806">
            <v>7.89</v>
          </cell>
          <cell r="D8806">
            <v>100</v>
          </cell>
          <cell r="E8806" t="str">
            <v>KS</v>
          </cell>
          <cell r="F8806">
            <v>789</v>
          </cell>
        </row>
        <row r="8807">
          <cell r="A8807">
            <v>7215412</v>
          </cell>
          <cell r="B8807" t="str">
            <v>Šroub se zápustnou hlavou...BSK-S1280</v>
          </cell>
          <cell r="C8807">
            <v>11.46</v>
          </cell>
          <cell r="D8807">
            <v>100</v>
          </cell>
          <cell r="E8807" t="str">
            <v>KS</v>
          </cell>
          <cell r="F8807">
            <v>1146</v>
          </cell>
        </row>
        <row r="8808">
          <cell r="A8808">
            <v>7215423</v>
          </cell>
          <cell r="B8808" t="str">
            <v>Těsnicí pásek...BSK-D0930</v>
          </cell>
          <cell r="C8808">
            <v>1014</v>
          </cell>
          <cell r="D8808">
            <v>1</v>
          </cell>
          <cell r="E8808" t="str">
            <v>KS</v>
          </cell>
          <cell r="F8808">
            <v>1014</v>
          </cell>
        </row>
        <row r="8809">
          <cell r="A8809">
            <v>7215432</v>
          </cell>
          <cell r="B8809" t="str">
            <v>Těsnicí pásek...BSK-D1260</v>
          </cell>
          <cell r="C8809">
            <v>2182</v>
          </cell>
          <cell r="D8809">
            <v>1</v>
          </cell>
          <cell r="E8809" t="str">
            <v>KS</v>
          </cell>
          <cell r="F8809">
            <v>2182</v>
          </cell>
        </row>
        <row r="8810">
          <cell r="A8810">
            <v>7215452</v>
          </cell>
          <cell r="B8810" t="str">
            <v>Zdvojovací díl...BSK-A0908</v>
          </cell>
          <cell r="C8810">
            <v>315</v>
          </cell>
          <cell r="D8810">
            <v>1</v>
          </cell>
          <cell r="E8810" t="str">
            <v>KS</v>
          </cell>
          <cell r="F8810">
            <v>315</v>
          </cell>
        </row>
        <row r="8811">
          <cell r="A8811">
            <v>7215500</v>
          </cell>
          <cell r="B8811" t="str">
            <v>Protipožární kanál - malta...BSK-M3,5</v>
          </cell>
          <cell r="C8811">
            <v>1055</v>
          </cell>
          <cell r="D8811">
            <v>1</v>
          </cell>
          <cell r="E8811" t="str">
            <v>KS</v>
          </cell>
          <cell r="F8811">
            <v>1055</v>
          </cell>
        </row>
        <row r="8812">
          <cell r="A8812">
            <v>7215533</v>
          </cell>
          <cell r="B8812" t="str">
            <v>Nástěnný krycí rámeček...BSK-K0506</v>
          </cell>
          <cell r="C8812">
            <v>381</v>
          </cell>
          <cell r="D8812">
            <v>1</v>
          </cell>
          <cell r="E8812" t="str">
            <v>KS</v>
          </cell>
          <cell r="F8812">
            <v>381</v>
          </cell>
        </row>
        <row r="8813">
          <cell r="A8813">
            <v>7215545</v>
          </cell>
          <cell r="B8813" t="str">
            <v>Nástěnný krycí rámeček...BSK-K1016</v>
          </cell>
          <cell r="C8813">
            <v>617</v>
          </cell>
          <cell r="D8813">
            <v>1</v>
          </cell>
          <cell r="E8813" t="str">
            <v>KS</v>
          </cell>
          <cell r="F8813">
            <v>617</v>
          </cell>
        </row>
        <row r="8814">
          <cell r="A8814">
            <v>7215549</v>
          </cell>
          <cell r="B8814" t="str">
            <v>Nástěnný krycí rámeček...BSK-K1026</v>
          </cell>
          <cell r="C8814">
            <v>632</v>
          </cell>
          <cell r="D8814">
            <v>1</v>
          </cell>
          <cell r="E8814" t="str">
            <v>KS</v>
          </cell>
          <cell r="F8814">
            <v>632</v>
          </cell>
        </row>
        <row r="8815">
          <cell r="A8815">
            <v>7215647</v>
          </cell>
          <cell r="B8815" t="str">
            <v>Díl T...BSKH-FT</v>
          </cell>
          <cell r="C8815">
            <v>7455</v>
          </cell>
          <cell r="D8815">
            <v>1</v>
          </cell>
          <cell r="E8815" t="str">
            <v>KS</v>
          </cell>
          <cell r="F8815">
            <v>7455</v>
          </cell>
        </row>
        <row r="8816">
          <cell r="A8816">
            <v>7215701</v>
          </cell>
          <cell r="B8816" t="str">
            <v>Odlehčení tahu...ZSE90/13</v>
          </cell>
          <cell r="C8816">
            <v>2602</v>
          </cell>
          <cell r="D8816">
            <v>1</v>
          </cell>
          <cell r="E8816" t="str">
            <v>KS</v>
          </cell>
          <cell r="F8816">
            <v>2602</v>
          </cell>
        </row>
        <row r="8817">
          <cell r="A8817">
            <v>7215705</v>
          </cell>
          <cell r="B8817" t="str">
            <v>Odlehčení tahu...ZSE90/14</v>
          </cell>
          <cell r="C8817">
            <v>2969</v>
          </cell>
          <cell r="D8817">
            <v>1</v>
          </cell>
          <cell r="E8817" t="str">
            <v>KS</v>
          </cell>
          <cell r="F8817">
            <v>2969</v>
          </cell>
        </row>
        <row r="8818">
          <cell r="A8818">
            <v>7215708</v>
          </cell>
          <cell r="B8818" t="str">
            <v>Odlehčení tahu...ZSE90/15</v>
          </cell>
          <cell r="C8818">
            <v>3188</v>
          </cell>
          <cell r="D8818">
            <v>1</v>
          </cell>
          <cell r="E8818" t="str">
            <v>KS</v>
          </cell>
          <cell r="F8818">
            <v>3188</v>
          </cell>
        </row>
        <row r="8819">
          <cell r="A8819">
            <v>7215712</v>
          </cell>
          <cell r="B8819" t="str">
            <v>Odlehčení tahu...ZSE90/23</v>
          </cell>
          <cell r="C8819">
            <v>3003</v>
          </cell>
          <cell r="D8819">
            <v>1</v>
          </cell>
          <cell r="E8819" t="str">
            <v>KS</v>
          </cell>
          <cell r="F8819">
            <v>3003</v>
          </cell>
        </row>
        <row r="8820">
          <cell r="A8820">
            <v>7215715</v>
          </cell>
          <cell r="B8820" t="str">
            <v>Odlehčení tahu...ZSE90/24</v>
          </cell>
          <cell r="C8820">
            <v>3448</v>
          </cell>
          <cell r="D8820">
            <v>1</v>
          </cell>
          <cell r="E8820" t="str">
            <v>KS</v>
          </cell>
          <cell r="F8820">
            <v>3448</v>
          </cell>
        </row>
        <row r="8821">
          <cell r="A8821">
            <v>7215718</v>
          </cell>
          <cell r="B8821" t="str">
            <v>Odlehčení tahu...ZSE90/25</v>
          </cell>
          <cell r="C8821">
            <v>3741</v>
          </cell>
          <cell r="D8821">
            <v>1</v>
          </cell>
          <cell r="E8821" t="str">
            <v>KS</v>
          </cell>
          <cell r="F8821">
            <v>3741</v>
          </cell>
        </row>
        <row r="8822">
          <cell r="A8822">
            <v>7215725</v>
          </cell>
          <cell r="B8822" t="str">
            <v>Odlehčení tahu...ZSE90/26</v>
          </cell>
          <cell r="C8822">
            <v>4240</v>
          </cell>
          <cell r="D8822">
            <v>1</v>
          </cell>
          <cell r="E8822" t="str">
            <v>KS</v>
          </cell>
          <cell r="F8822">
            <v>4240</v>
          </cell>
        </row>
        <row r="8823">
          <cell r="A8823">
            <v>7215729</v>
          </cell>
          <cell r="B8823" t="str">
            <v>Odlehčení tahu...ZSE90/27</v>
          </cell>
          <cell r="C8823">
            <v>4650</v>
          </cell>
          <cell r="D8823">
            <v>1</v>
          </cell>
          <cell r="E8823" t="str">
            <v>KS</v>
          </cell>
          <cell r="F8823">
            <v>4650</v>
          </cell>
        </row>
        <row r="8824">
          <cell r="A8824">
            <v>7215741</v>
          </cell>
          <cell r="B8824" t="str">
            <v>Montážní sada...ZSE90/M1</v>
          </cell>
          <cell r="C8824">
            <v>311</v>
          </cell>
          <cell r="D8824">
            <v>1</v>
          </cell>
          <cell r="E8824" t="str">
            <v>KS</v>
          </cell>
          <cell r="F8824">
            <v>311</v>
          </cell>
        </row>
        <row r="8825">
          <cell r="A8825">
            <v>7215745</v>
          </cell>
          <cell r="B8825" t="str">
            <v>Montážní sada...ZSE90/M2</v>
          </cell>
          <cell r="C8825">
            <v>371</v>
          </cell>
          <cell r="D8825">
            <v>1</v>
          </cell>
          <cell r="E8825" t="str">
            <v>KS</v>
          </cell>
          <cell r="F8825">
            <v>371</v>
          </cell>
        </row>
        <row r="8826">
          <cell r="A8826">
            <v>7355610</v>
          </cell>
          <cell r="B8826" t="str">
            <v>Přístrojová jednotka...GEE9/12-5</v>
          </cell>
          <cell r="C8826">
            <v>2131</v>
          </cell>
          <cell r="D8826">
            <v>1</v>
          </cell>
          <cell r="E8826" t="str">
            <v>KS</v>
          </cell>
          <cell r="F8826">
            <v>2131</v>
          </cell>
        </row>
        <row r="8827">
          <cell r="A8827">
            <v>7355742</v>
          </cell>
          <cell r="B8827" t="str">
            <v>Přístrojová jednotka...GEE9/1210</v>
          </cell>
          <cell r="C8827">
            <v>1967</v>
          </cell>
          <cell r="D8827">
            <v>1</v>
          </cell>
          <cell r="E8827" t="str">
            <v>KS</v>
          </cell>
          <cell r="F8827">
            <v>1967</v>
          </cell>
        </row>
        <row r="8828">
          <cell r="A8828">
            <v>7368383</v>
          </cell>
          <cell r="B8828" t="str">
            <v>GE2V/NO...GE2V/NO</v>
          </cell>
          <cell r="C8828">
            <v>4515</v>
          </cell>
          <cell r="D8828">
            <v>1</v>
          </cell>
          <cell r="E8828" t="str">
            <v>KS</v>
          </cell>
          <cell r="F8828">
            <v>4515</v>
          </cell>
        </row>
        <row r="8829">
          <cell r="A8829">
            <v>7368384</v>
          </cell>
          <cell r="B8829" t="str">
            <v>Přístrojová jednotka...GE2V/VO</v>
          </cell>
          <cell r="C8829">
            <v>4473</v>
          </cell>
          <cell r="D8829">
            <v>1</v>
          </cell>
          <cell r="E8829" t="str">
            <v>KS</v>
          </cell>
          <cell r="F8829">
            <v>4473</v>
          </cell>
        </row>
        <row r="8830">
          <cell r="A8830">
            <v>7368388</v>
          </cell>
          <cell r="B8830" t="str">
            <v>GE2V...GE2V</v>
          </cell>
          <cell r="C8830">
            <v>4917</v>
          </cell>
          <cell r="D8830">
            <v>1</v>
          </cell>
          <cell r="E8830" t="str">
            <v>KS</v>
          </cell>
          <cell r="F8830">
            <v>4917</v>
          </cell>
        </row>
        <row r="8831">
          <cell r="A8831">
            <v>7368398</v>
          </cell>
          <cell r="B8831" t="str">
            <v>Přístrojová jednotka...GE 2V 15</v>
          </cell>
          <cell r="C8831">
            <v>4822</v>
          </cell>
          <cell r="D8831">
            <v>1</v>
          </cell>
          <cell r="E8831" t="str">
            <v>KS</v>
          </cell>
          <cell r="F8831">
            <v>4822</v>
          </cell>
        </row>
        <row r="8832">
          <cell r="A8832">
            <v>7368399</v>
          </cell>
          <cell r="B8832" t="str">
            <v>Přístrojová jednotka...GE 2V 15</v>
          </cell>
          <cell r="C8832">
            <v>4822</v>
          </cell>
          <cell r="D8832">
            <v>1</v>
          </cell>
          <cell r="E8832" t="str">
            <v>KS</v>
          </cell>
          <cell r="F8832">
            <v>4822</v>
          </cell>
        </row>
        <row r="8833">
          <cell r="A8833">
            <v>7368593</v>
          </cell>
          <cell r="B8833" t="str">
            <v>Přísavný držák...SGH 50</v>
          </cell>
          <cell r="C8833">
            <v>723</v>
          </cell>
          <cell r="D8833">
            <v>1</v>
          </cell>
          <cell r="E8833" t="str">
            <v>KS</v>
          </cell>
          <cell r="F8833">
            <v>723</v>
          </cell>
        </row>
        <row r="8834">
          <cell r="A8834">
            <v>7376940</v>
          </cell>
          <cell r="B8834" t="str">
            <v>Šňůrový vývod...GE 12 SA</v>
          </cell>
          <cell r="C8834">
            <v>441</v>
          </cell>
          <cell r="D8834">
            <v>1</v>
          </cell>
          <cell r="E8834" t="str">
            <v>KS</v>
          </cell>
          <cell r="F8834">
            <v>441</v>
          </cell>
        </row>
        <row r="8835">
          <cell r="A8835">
            <v>7377006</v>
          </cell>
          <cell r="B8835" t="str">
            <v>Přístrojová vložka...GB 3</v>
          </cell>
          <cell r="C8835">
            <v>130</v>
          </cell>
          <cell r="D8835">
            <v>1</v>
          </cell>
          <cell r="E8835" t="str">
            <v>KS</v>
          </cell>
          <cell r="F8835">
            <v>130</v>
          </cell>
        </row>
        <row r="8836">
          <cell r="A8836">
            <v>7377010</v>
          </cell>
          <cell r="B8836" t="str">
            <v>Přístrojová vložka...GB 4</v>
          </cell>
          <cell r="C8836">
            <v>179</v>
          </cell>
          <cell r="D8836">
            <v>1</v>
          </cell>
          <cell r="E8836" t="str">
            <v>KS</v>
          </cell>
          <cell r="F8836">
            <v>179</v>
          </cell>
        </row>
        <row r="8837">
          <cell r="A8837">
            <v>7377041</v>
          </cell>
          <cell r="B8837" t="str">
            <v>Přístrojová vložka...GB 3 M</v>
          </cell>
          <cell r="C8837">
            <v>173</v>
          </cell>
          <cell r="D8837">
            <v>1</v>
          </cell>
          <cell r="E8837" t="str">
            <v>KS</v>
          </cell>
          <cell r="F8837">
            <v>173</v>
          </cell>
        </row>
        <row r="8838">
          <cell r="A8838">
            <v>7377045</v>
          </cell>
          <cell r="B8838" t="str">
            <v>Přístrojová vložka...GB 4 M</v>
          </cell>
          <cell r="C8838">
            <v>171</v>
          </cell>
          <cell r="D8838">
            <v>1</v>
          </cell>
          <cell r="E8838" t="str">
            <v>KS</v>
          </cell>
          <cell r="F8838">
            <v>171</v>
          </cell>
        </row>
        <row r="8839">
          <cell r="A8839">
            <v>7382308</v>
          </cell>
          <cell r="B8839" t="str">
            <v>Přístrojová vložka...GTK 4/6</v>
          </cell>
          <cell r="C8839">
            <v>312</v>
          </cell>
          <cell r="D8839">
            <v>1</v>
          </cell>
          <cell r="E8839" t="str">
            <v>KS</v>
          </cell>
          <cell r="F8839">
            <v>312</v>
          </cell>
        </row>
        <row r="8840">
          <cell r="A8840">
            <v>7382405</v>
          </cell>
          <cell r="B8840" t="str">
            <v>Přístrojová vložka...GTK 9/12</v>
          </cell>
          <cell r="C8840">
            <v>392</v>
          </cell>
          <cell r="D8840">
            <v>1</v>
          </cell>
          <cell r="E8840" t="str">
            <v>KS</v>
          </cell>
          <cell r="F8840">
            <v>392</v>
          </cell>
        </row>
        <row r="8841">
          <cell r="A8841">
            <v>7400004</v>
          </cell>
          <cell r="B8841" t="str">
            <v>Kanál do betonu...IBK2/1503</v>
          </cell>
          <cell r="C8841">
            <v>1820</v>
          </cell>
          <cell r="D8841">
            <v>1</v>
          </cell>
          <cell r="E8841" t="str">
            <v>M</v>
          </cell>
          <cell r="F8841">
            <v>1820</v>
          </cell>
        </row>
        <row r="8842">
          <cell r="A8842">
            <v>7400008</v>
          </cell>
          <cell r="B8842" t="str">
            <v>Kanál do betonu...IBK2/1903</v>
          </cell>
          <cell r="C8842">
            <v>2058</v>
          </cell>
          <cell r="D8842">
            <v>1</v>
          </cell>
          <cell r="E8842" t="str">
            <v>M</v>
          </cell>
          <cell r="F8842">
            <v>2058</v>
          </cell>
        </row>
        <row r="8843">
          <cell r="A8843">
            <v>7400012</v>
          </cell>
          <cell r="B8843" t="str">
            <v>Kanál do betonu...IBK2/2503</v>
          </cell>
          <cell r="C8843">
            <v>2405</v>
          </cell>
          <cell r="D8843">
            <v>1</v>
          </cell>
          <cell r="E8843" t="str">
            <v>M</v>
          </cell>
          <cell r="F8843">
            <v>2405</v>
          </cell>
        </row>
        <row r="8844">
          <cell r="A8844">
            <v>7400016</v>
          </cell>
          <cell r="B8844" t="str">
            <v>Kanál do betonu...IBK2/2504</v>
          </cell>
          <cell r="C8844">
            <v>2544</v>
          </cell>
          <cell r="D8844">
            <v>1</v>
          </cell>
          <cell r="E8844" t="str">
            <v>M</v>
          </cell>
          <cell r="F8844">
            <v>2544</v>
          </cell>
        </row>
        <row r="8845">
          <cell r="A8845">
            <v>7400020</v>
          </cell>
          <cell r="B8845" t="str">
            <v>Kanál do betonu...IBK2/350/</v>
          </cell>
          <cell r="C8845">
            <v>3486</v>
          </cell>
          <cell r="D8845">
            <v>1</v>
          </cell>
          <cell r="E8845" t="str">
            <v>M</v>
          </cell>
          <cell r="F8845">
            <v>3486</v>
          </cell>
        </row>
        <row r="8846">
          <cell r="A8846">
            <v>7400024</v>
          </cell>
          <cell r="B8846" t="str">
            <v>Kanál do betonu...IBK2/3503</v>
          </cell>
          <cell r="C8846">
            <v>3333</v>
          </cell>
          <cell r="D8846">
            <v>1</v>
          </cell>
          <cell r="E8846" t="str">
            <v>M</v>
          </cell>
          <cell r="F8846">
            <v>3333</v>
          </cell>
        </row>
        <row r="8847">
          <cell r="A8847">
            <v>7400028</v>
          </cell>
          <cell r="B8847" t="str">
            <v>Kanál do betonu...IBK3/350/</v>
          </cell>
          <cell r="C8847">
            <v>3580</v>
          </cell>
          <cell r="D8847">
            <v>1</v>
          </cell>
          <cell r="E8847" t="str">
            <v>M</v>
          </cell>
          <cell r="F8847">
            <v>3580</v>
          </cell>
        </row>
        <row r="8848">
          <cell r="A8848">
            <v>7400032</v>
          </cell>
          <cell r="B8848" t="str">
            <v>Kanál do betonu...IBK3/350/</v>
          </cell>
          <cell r="C8848">
            <v>3643</v>
          </cell>
          <cell r="D8848">
            <v>1</v>
          </cell>
          <cell r="E8848" t="str">
            <v>M</v>
          </cell>
          <cell r="F8848">
            <v>3643</v>
          </cell>
        </row>
        <row r="8849">
          <cell r="A8849">
            <v>7400036</v>
          </cell>
          <cell r="B8849" t="str">
            <v>Kanál do betonu...IBK3-1/19</v>
          </cell>
          <cell r="C8849">
            <v>2298</v>
          </cell>
          <cell r="D8849">
            <v>1</v>
          </cell>
          <cell r="E8849" t="str">
            <v>M</v>
          </cell>
          <cell r="F8849">
            <v>2298</v>
          </cell>
        </row>
        <row r="8850">
          <cell r="A8850">
            <v>7400040</v>
          </cell>
          <cell r="B8850" t="str">
            <v>Kanál do betonu...IBK3-1/19</v>
          </cell>
          <cell r="C8850">
            <v>2484</v>
          </cell>
          <cell r="D8850">
            <v>1</v>
          </cell>
          <cell r="E8850" t="str">
            <v>M</v>
          </cell>
          <cell r="F8850">
            <v>2484</v>
          </cell>
        </row>
        <row r="8851">
          <cell r="A8851">
            <v>7400060</v>
          </cell>
          <cell r="B8851" t="str">
            <v>Krabice do betonu...IBD25038</v>
          </cell>
          <cell r="C8851">
            <v>3445</v>
          </cell>
          <cell r="D8851">
            <v>1</v>
          </cell>
          <cell r="E8851" t="str">
            <v>KS</v>
          </cell>
          <cell r="F8851">
            <v>3445</v>
          </cell>
        </row>
        <row r="8852">
          <cell r="A8852">
            <v>7400064</v>
          </cell>
          <cell r="B8852" t="str">
            <v>Krabice do betonu...IBD25048</v>
          </cell>
          <cell r="C8852">
            <v>4447</v>
          </cell>
          <cell r="D8852">
            <v>1</v>
          </cell>
          <cell r="E8852" t="str">
            <v>KS</v>
          </cell>
          <cell r="F8852">
            <v>4447</v>
          </cell>
        </row>
        <row r="8853">
          <cell r="A8853">
            <v>7400068</v>
          </cell>
          <cell r="B8853" t="str">
            <v>Krabice do betonu...IBD35038</v>
          </cell>
          <cell r="C8853">
            <v>4399</v>
          </cell>
          <cell r="D8853">
            <v>1</v>
          </cell>
          <cell r="E8853" t="str">
            <v>KS</v>
          </cell>
          <cell r="F8853">
            <v>4399</v>
          </cell>
        </row>
        <row r="8854">
          <cell r="A8854">
            <v>7400072</v>
          </cell>
          <cell r="B8854" t="str">
            <v>Krabice do betonu...IBDS25038</v>
          </cell>
          <cell r="C8854">
            <v>4130</v>
          </cell>
          <cell r="D8854">
            <v>1</v>
          </cell>
          <cell r="E8854" t="str">
            <v>KS</v>
          </cell>
          <cell r="F8854">
            <v>4130</v>
          </cell>
        </row>
        <row r="8855">
          <cell r="A8855">
            <v>7400076</v>
          </cell>
          <cell r="B8855" t="str">
            <v>Krabice do betonu...IBDS25048</v>
          </cell>
          <cell r="C8855">
            <v>4079</v>
          </cell>
          <cell r="D8855">
            <v>1</v>
          </cell>
          <cell r="E8855" t="str">
            <v>KS</v>
          </cell>
          <cell r="F8855">
            <v>4079</v>
          </cell>
        </row>
        <row r="8856">
          <cell r="A8856">
            <v>7400080</v>
          </cell>
          <cell r="B8856" t="str">
            <v>Krabice do betonu...IBDS35038</v>
          </cell>
          <cell r="C8856">
            <v>5132</v>
          </cell>
          <cell r="D8856">
            <v>1</v>
          </cell>
          <cell r="E8856" t="str">
            <v>KS</v>
          </cell>
          <cell r="F8856">
            <v>5132</v>
          </cell>
        </row>
        <row r="8857">
          <cell r="A8857">
            <v>7400084</v>
          </cell>
          <cell r="B8857" t="str">
            <v>Krabice do betonu...IBDS35038</v>
          </cell>
          <cell r="C8857">
            <v>5369</v>
          </cell>
          <cell r="D8857">
            <v>1</v>
          </cell>
          <cell r="E8857" t="str">
            <v>KS</v>
          </cell>
          <cell r="F8857">
            <v>5369</v>
          </cell>
        </row>
        <row r="8858">
          <cell r="A8858">
            <v>7400088</v>
          </cell>
          <cell r="B8858" t="str">
            <v>Krabice do betonu...IBDS35038</v>
          </cell>
          <cell r="C8858">
            <v>5021</v>
          </cell>
          <cell r="D8858">
            <v>1</v>
          </cell>
          <cell r="E8858" t="str">
            <v>KS</v>
          </cell>
          <cell r="F8858">
            <v>5021</v>
          </cell>
        </row>
        <row r="8859">
          <cell r="A8859">
            <v>7400092</v>
          </cell>
          <cell r="B8859" t="str">
            <v>Krabice do betonu...IBDS35048</v>
          </cell>
          <cell r="C8859">
            <v>5061</v>
          </cell>
          <cell r="D8859">
            <v>1</v>
          </cell>
          <cell r="E8859" t="str">
            <v>KS</v>
          </cell>
          <cell r="F8859">
            <v>5061</v>
          </cell>
        </row>
        <row r="8860">
          <cell r="A8860">
            <v>7400096</v>
          </cell>
          <cell r="B8860" t="str">
            <v>Krabice do betonu...IBDS35048</v>
          </cell>
          <cell r="C8860">
            <v>5190</v>
          </cell>
          <cell r="D8860">
            <v>1</v>
          </cell>
          <cell r="E8860" t="str">
            <v>KS</v>
          </cell>
          <cell r="F8860">
            <v>5190</v>
          </cell>
        </row>
        <row r="8861">
          <cell r="A8861">
            <v>7400100</v>
          </cell>
          <cell r="B8861" t="str">
            <v>Krabice do betonu...IBDS35048</v>
          </cell>
          <cell r="C8861">
            <v>5190</v>
          </cell>
          <cell r="D8861">
            <v>1</v>
          </cell>
          <cell r="E8861" t="str">
            <v>KS</v>
          </cell>
          <cell r="F8861">
            <v>5190</v>
          </cell>
        </row>
        <row r="8862">
          <cell r="A8862">
            <v>7400104</v>
          </cell>
          <cell r="B8862" t="str">
            <v>Krabice do betonu...IBDS35048</v>
          </cell>
          <cell r="C8862">
            <v>5190</v>
          </cell>
          <cell r="D8862">
            <v>1</v>
          </cell>
          <cell r="E8862" t="str">
            <v>KS</v>
          </cell>
          <cell r="F8862">
            <v>5190</v>
          </cell>
        </row>
        <row r="8863">
          <cell r="A8863">
            <v>7400108</v>
          </cell>
          <cell r="B8863" t="str">
            <v>Krabice do betonu...IBDS35048</v>
          </cell>
          <cell r="C8863">
            <v>5324</v>
          </cell>
          <cell r="D8863">
            <v>1</v>
          </cell>
          <cell r="E8863" t="str">
            <v>KS</v>
          </cell>
          <cell r="F8863">
            <v>5324</v>
          </cell>
        </row>
        <row r="8864">
          <cell r="A8864">
            <v>7400112</v>
          </cell>
          <cell r="B8864" t="str">
            <v>Krabice do betonu...IBDS35048</v>
          </cell>
          <cell r="C8864">
            <v>5324</v>
          </cell>
          <cell r="D8864">
            <v>1</v>
          </cell>
          <cell r="E8864" t="str">
            <v>KS</v>
          </cell>
          <cell r="F8864">
            <v>5324</v>
          </cell>
        </row>
        <row r="8865">
          <cell r="A8865">
            <v>7400116</v>
          </cell>
          <cell r="B8865" t="str">
            <v>Krabice do betonu...IBDS35048</v>
          </cell>
          <cell r="C8865">
            <v>5436</v>
          </cell>
          <cell r="D8865">
            <v>1</v>
          </cell>
          <cell r="E8865" t="str">
            <v>KS</v>
          </cell>
          <cell r="F8865">
            <v>5436</v>
          </cell>
        </row>
        <row r="8866">
          <cell r="A8866">
            <v>7400120</v>
          </cell>
          <cell r="B8866" t="str">
            <v>Nástavec prázdných krabic...IBAG190/4</v>
          </cell>
          <cell r="C8866">
            <v>4423</v>
          </cell>
          <cell r="D8866">
            <v>1</v>
          </cell>
          <cell r="E8866" t="str">
            <v>KS</v>
          </cell>
          <cell r="F8866">
            <v>4423</v>
          </cell>
        </row>
        <row r="8867">
          <cell r="A8867">
            <v>7400124</v>
          </cell>
          <cell r="B8867" t="str">
            <v>Nástavec prázdných krabic...IBAG250/4</v>
          </cell>
          <cell r="C8867">
            <v>4772</v>
          </cell>
          <cell r="D8867">
            <v>1</v>
          </cell>
          <cell r="E8867" t="str">
            <v>KS</v>
          </cell>
          <cell r="F8867">
            <v>4772</v>
          </cell>
        </row>
        <row r="8868">
          <cell r="A8868">
            <v>7400128</v>
          </cell>
          <cell r="B8868" t="str">
            <v>Nástavec prázdných krabic...IBAG250/6</v>
          </cell>
          <cell r="C8868">
            <v>5180</v>
          </cell>
          <cell r="D8868">
            <v>1</v>
          </cell>
          <cell r="E8868" t="str">
            <v>KS</v>
          </cell>
          <cell r="F8868">
            <v>5180</v>
          </cell>
        </row>
        <row r="8869">
          <cell r="A8869">
            <v>7400132</v>
          </cell>
          <cell r="B8869" t="str">
            <v>Nástavec prázdných krabic...IBAG250/6</v>
          </cell>
          <cell r="C8869">
            <v>5240</v>
          </cell>
          <cell r="D8869">
            <v>1</v>
          </cell>
          <cell r="E8869" t="str">
            <v>KS</v>
          </cell>
          <cell r="F8869">
            <v>5240</v>
          </cell>
        </row>
        <row r="8870">
          <cell r="A8870">
            <v>7400136</v>
          </cell>
          <cell r="B8870" t="str">
            <v>Nástavec prázdných krabic...IBAG250/6</v>
          </cell>
          <cell r="C8870">
            <v>4522</v>
          </cell>
          <cell r="D8870">
            <v>1</v>
          </cell>
          <cell r="E8870" t="str">
            <v>KS</v>
          </cell>
          <cell r="F8870">
            <v>4522</v>
          </cell>
        </row>
        <row r="8871">
          <cell r="A8871">
            <v>7400140</v>
          </cell>
          <cell r="B8871" t="str">
            <v>Nástavec prázdných krabic...IBAG250/6</v>
          </cell>
          <cell r="C8871">
            <v>5031</v>
          </cell>
          <cell r="D8871">
            <v>1</v>
          </cell>
          <cell r="E8871" t="str">
            <v>KS</v>
          </cell>
          <cell r="F8871">
            <v>5031</v>
          </cell>
        </row>
        <row r="8872">
          <cell r="A8872">
            <v>7400144</v>
          </cell>
          <cell r="B8872" t="str">
            <v>Nástavec prázdných krabic...IBAG250/6</v>
          </cell>
          <cell r="C8872">
            <v>5065</v>
          </cell>
          <cell r="D8872">
            <v>1</v>
          </cell>
          <cell r="E8872" t="str">
            <v>KS</v>
          </cell>
          <cell r="F8872">
            <v>5065</v>
          </cell>
        </row>
        <row r="8873">
          <cell r="A8873">
            <v>7400148</v>
          </cell>
          <cell r="B8873" t="str">
            <v>Nástavec protahovací krabice...IBAZ190/1</v>
          </cell>
          <cell r="C8873">
            <v>3597</v>
          </cell>
          <cell r="D8873">
            <v>1</v>
          </cell>
          <cell r="E8873" t="str">
            <v>KS</v>
          </cell>
          <cell r="F8873">
            <v>3597</v>
          </cell>
        </row>
        <row r="8874">
          <cell r="A8874">
            <v>7400152</v>
          </cell>
          <cell r="B8874" t="str">
            <v>Nástavec protahovací krabice...IBAZ190/1</v>
          </cell>
          <cell r="C8874">
            <v>3630</v>
          </cell>
          <cell r="D8874">
            <v>1</v>
          </cell>
          <cell r="E8874" t="str">
            <v>KS</v>
          </cell>
          <cell r="F8874">
            <v>3630</v>
          </cell>
        </row>
        <row r="8875">
          <cell r="A8875">
            <v>7400156</v>
          </cell>
          <cell r="B8875" t="str">
            <v>Nástavec protahovací krabice...IBAZ190/5</v>
          </cell>
          <cell r="C8875">
            <v>3490</v>
          </cell>
          <cell r="D8875">
            <v>1</v>
          </cell>
          <cell r="E8875" t="str">
            <v>KS</v>
          </cell>
          <cell r="F8875">
            <v>3490</v>
          </cell>
        </row>
        <row r="8876">
          <cell r="A8876">
            <v>7400160</v>
          </cell>
          <cell r="B8876" t="str">
            <v>Nástavec protahovací krabice...IBAZ190/8</v>
          </cell>
          <cell r="C8876">
            <v>3546</v>
          </cell>
          <cell r="D8876">
            <v>1</v>
          </cell>
          <cell r="E8876" t="str">
            <v>KS</v>
          </cell>
          <cell r="F8876">
            <v>3546</v>
          </cell>
        </row>
        <row r="8877">
          <cell r="A8877">
            <v>7400164</v>
          </cell>
          <cell r="B8877" t="str">
            <v>Nástavec protahovací krabice...IBAZ250/1</v>
          </cell>
          <cell r="C8877">
            <v>3985</v>
          </cell>
          <cell r="D8877">
            <v>1</v>
          </cell>
          <cell r="E8877" t="str">
            <v>KS</v>
          </cell>
          <cell r="F8877">
            <v>3985</v>
          </cell>
        </row>
        <row r="8878">
          <cell r="A8878">
            <v>7400168</v>
          </cell>
          <cell r="B8878" t="str">
            <v>Nástavec protahovací krabice...IBAZ250/1</v>
          </cell>
          <cell r="C8878">
            <v>4059</v>
          </cell>
          <cell r="D8878">
            <v>1</v>
          </cell>
          <cell r="E8878" t="str">
            <v>KS</v>
          </cell>
          <cell r="F8878">
            <v>4059</v>
          </cell>
        </row>
        <row r="8879">
          <cell r="A8879">
            <v>7400172</v>
          </cell>
          <cell r="B8879" t="str">
            <v>Nástavec protahovací krabice...IBAZ250/1</v>
          </cell>
          <cell r="C8879">
            <v>4097</v>
          </cell>
          <cell r="D8879">
            <v>1</v>
          </cell>
          <cell r="E8879" t="str">
            <v>KS</v>
          </cell>
          <cell r="F8879">
            <v>4097</v>
          </cell>
        </row>
        <row r="8880">
          <cell r="A8880">
            <v>7400176</v>
          </cell>
          <cell r="B8880" t="str">
            <v>Nástavec protahovací krabice...IBAZ250/4</v>
          </cell>
          <cell r="C8880">
            <v>3273</v>
          </cell>
          <cell r="D8880">
            <v>1</v>
          </cell>
          <cell r="E8880" t="str">
            <v>KS</v>
          </cell>
          <cell r="F8880">
            <v>3273</v>
          </cell>
        </row>
        <row r="8881">
          <cell r="A8881">
            <v>7400180</v>
          </cell>
          <cell r="B8881" t="str">
            <v>Nástavec protahovací krabice...IBAZ250/5</v>
          </cell>
          <cell r="C8881">
            <v>3883</v>
          </cell>
          <cell r="D8881">
            <v>1</v>
          </cell>
          <cell r="E8881" t="str">
            <v>KS</v>
          </cell>
          <cell r="F8881">
            <v>3883</v>
          </cell>
        </row>
        <row r="8882">
          <cell r="A8882">
            <v>7400184</v>
          </cell>
          <cell r="B8882" t="str">
            <v>Nástavec protahovací krabice...IBAZ250/7</v>
          </cell>
          <cell r="C8882">
            <v>3911</v>
          </cell>
          <cell r="D8882">
            <v>1</v>
          </cell>
          <cell r="E8882" t="str">
            <v>KS</v>
          </cell>
          <cell r="F8882">
            <v>3911</v>
          </cell>
        </row>
        <row r="8883">
          <cell r="A8883">
            <v>7400200</v>
          </cell>
          <cell r="B8883" t="str">
            <v>Podpěra...IBST/108</v>
          </cell>
          <cell r="C8883">
            <v>205</v>
          </cell>
          <cell r="D8883">
            <v>1</v>
          </cell>
          <cell r="E8883" t="str">
            <v>KS</v>
          </cell>
          <cell r="F8883">
            <v>205</v>
          </cell>
        </row>
        <row r="8884">
          <cell r="A8884">
            <v>7400204</v>
          </cell>
          <cell r="B8884" t="str">
            <v>Podpěra...IBST/118</v>
          </cell>
          <cell r="C8884">
            <v>205</v>
          </cell>
          <cell r="D8884">
            <v>1</v>
          </cell>
          <cell r="E8884" t="str">
            <v>KS</v>
          </cell>
          <cell r="F8884">
            <v>205</v>
          </cell>
        </row>
        <row r="8885">
          <cell r="A8885">
            <v>7400208</v>
          </cell>
          <cell r="B8885" t="str">
            <v>Podpěra...IBST/128</v>
          </cell>
          <cell r="C8885">
            <v>205</v>
          </cell>
          <cell r="D8885">
            <v>1</v>
          </cell>
          <cell r="E8885" t="str">
            <v>KS</v>
          </cell>
          <cell r="F8885">
            <v>205</v>
          </cell>
        </row>
        <row r="8886">
          <cell r="A8886">
            <v>7400212</v>
          </cell>
          <cell r="B8886" t="str">
            <v>Podpěra...IBST/138</v>
          </cell>
          <cell r="C8886">
            <v>205</v>
          </cell>
          <cell r="D8886">
            <v>1</v>
          </cell>
          <cell r="E8886" t="str">
            <v>KS</v>
          </cell>
          <cell r="F8886">
            <v>205</v>
          </cell>
        </row>
        <row r="8887">
          <cell r="A8887">
            <v>7400216</v>
          </cell>
          <cell r="B8887" t="str">
            <v>Podpěra...IBST/158</v>
          </cell>
          <cell r="C8887">
            <v>240</v>
          </cell>
          <cell r="D8887">
            <v>1</v>
          </cell>
          <cell r="E8887" t="str">
            <v>KS</v>
          </cell>
          <cell r="F8887">
            <v>240</v>
          </cell>
        </row>
        <row r="8888">
          <cell r="A8888">
            <v>7400220</v>
          </cell>
          <cell r="B8888" t="str">
            <v>Podpěra...IBST/168</v>
          </cell>
          <cell r="C8888">
            <v>240</v>
          </cell>
          <cell r="D8888">
            <v>1</v>
          </cell>
          <cell r="E8888" t="str">
            <v>KS</v>
          </cell>
          <cell r="F8888">
            <v>240</v>
          </cell>
        </row>
        <row r="8889">
          <cell r="A8889">
            <v>7400224</v>
          </cell>
          <cell r="B8889" t="str">
            <v>Podpěra...IBST/188</v>
          </cell>
          <cell r="C8889">
            <v>240</v>
          </cell>
          <cell r="D8889">
            <v>1</v>
          </cell>
          <cell r="E8889" t="str">
            <v>KS</v>
          </cell>
          <cell r="F8889">
            <v>240</v>
          </cell>
        </row>
        <row r="8890">
          <cell r="A8890">
            <v>7400228</v>
          </cell>
          <cell r="B8890" t="str">
            <v>Podpěra...IBST/228</v>
          </cell>
          <cell r="C8890">
            <v>249</v>
          </cell>
          <cell r="D8890">
            <v>1</v>
          </cell>
          <cell r="E8890" t="str">
            <v>KS</v>
          </cell>
          <cell r="F8890">
            <v>249</v>
          </cell>
        </row>
        <row r="8891">
          <cell r="A8891">
            <v>7400232</v>
          </cell>
          <cell r="B8891" t="str">
            <v>Podpěra...IBST/48</v>
          </cell>
          <cell r="C8891">
            <v>205</v>
          </cell>
          <cell r="D8891">
            <v>1</v>
          </cell>
          <cell r="E8891" t="str">
            <v>KS</v>
          </cell>
          <cell r="F8891">
            <v>205</v>
          </cell>
        </row>
        <row r="8892">
          <cell r="A8892">
            <v>7400236</v>
          </cell>
          <cell r="B8892" t="str">
            <v>Podpěra...IBST/58</v>
          </cell>
          <cell r="C8892">
            <v>205</v>
          </cell>
          <cell r="D8892">
            <v>1</v>
          </cell>
          <cell r="E8892" t="str">
            <v>KS</v>
          </cell>
          <cell r="F8892">
            <v>205</v>
          </cell>
        </row>
        <row r="8893">
          <cell r="A8893">
            <v>7400240</v>
          </cell>
          <cell r="B8893" t="str">
            <v>Podpěra...IBST/68</v>
          </cell>
          <cell r="C8893">
            <v>205</v>
          </cell>
          <cell r="D8893">
            <v>1</v>
          </cell>
          <cell r="E8893" t="str">
            <v>KS</v>
          </cell>
          <cell r="F8893">
            <v>205</v>
          </cell>
        </row>
        <row r="8894">
          <cell r="A8894">
            <v>7400244</v>
          </cell>
          <cell r="B8894" t="str">
            <v>Podpěra...IBST/78</v>
          </cell>
          <cell r="C8894">
            <v>205</v>
          </cell>
          <cell r="D8894">
            <v>1</v>
          </cell>
          <cell r="E8894" t="str">
            <v>KS</v>
          </cell>
          <cell r="F8894">
            <v>205</v>
          </cell>
        </row>
        <row r="8895">
          <cell r="A8895">
            <v>7400248</v>
          </cell>
          <cell r="B8895" t="str">
            <v>Podpěra...IBST/88</v>
          </cell>
          <cell r="C8895">
            <v>205</v>
          </cell>
          <cell r="D8895">
            <v>1</v>
          </cell>
          <cell r="E8895" t="str">
            <v>KS</v>
          </cell>
          <cell r="F8895">
            <v>205</v>
          </cell>
        </row>
        <row r="8896">
          <cell r="A8896">
            <v>7400260</v>
          </cell>
          <cell r="B8896" t="str">
            <v>Spojovací jazýček...IBVL15038</v>
          </cell>
          <cell r="C8896">
            <v>422</v>
          </cell>
          <cell r="D8896">
            <v>1</v>
          </cell>
          <cell r="E8896" t="str">
            <v>KS</v>
          </cell>
          <cell r="F8896">
            <v>422</v>
          </cell>
        </row>
        <row r="8897">
          <cell r="A8897">
            <v>7400264</v>
          </cell>
          <cell r="B8897" t="str">
            <v>Spojovací jazýček...IBVL19038</v>
          </cell>
          <cell r="C8897">
            <v>422</v>
          </cell>
          <cell r="D8897">
            <v>1</v>
          </cell>
          <cell r="E8897" t="str">
            <v>KS</v>
          </cell>
          <cell r="F8897">
            <v>422</v>
          </cell>
        </row>
        <row r="8898">
          <cell r="A8898">
            <v>7400268</v>
          </cell>
          <cell r="B8898" t="str">
            <v>Spojovací jazýček...IBVL19048</v>
          </cell>
          <cell r="C8898">
            <v>422</v>
          </cell>
          <cell r="D8898">
            <v>1</v>
          </cell>
          <cell r="E8898" t="str">
            <v>KS</v>
          </cell>
          <cell r="F8898">
            <v>422</v>
          </cell>
        </row>
        <row r="8899">
          <cell r="A8899">
            <v>7400272</v>
          </cell>
          <cell r="B8899" t="str">
            <v>Spojovací jazýček...IBVL25038</v>
          </cell>
          <cell r="C8899">
            <v>422</v>
          </cell>
          <cell r="D8899">
            <v>1</v>
          </cell>
          <cell r="E8899" t="str">
            <v>KS</v>
          </cell>
          <cell r="F8899">
            <v>422</v>
          </cell>
        </row>
        <row r="8900">
          <cell r="A8900">
            <v>7400276</v>
          </cell>
          <cell r="B8900" t="str">
            <v>Spojovací jazýček...IBVL25048</v>
          </cell>
          <cell r="C8900">
            <v>422</v>
          </cell>
          <cell r="D8900">
            <v>1</v>
          </cell>
          <cell r="E8900" t="str">
            <v>KS</v>
          </cell>
          <cell r="F8900">
            <v>422</v>
          </cell>
        </row>
        <row r="8901">
          <cell r="A8901">
            <v>7400280</v>
          </cell>
          <cell r="B8901" t="str">
            <v>Spojovací jazýček...IBVL35038</v>
          </cell>
          <cell r="C8901">
            <v>422</v>
          </cell>
          <cell r="D8901">
            <v>1</v>
          </cell>
          <cell r="E8901" t="str">
            <v>KS</v>
          </cell>
          <cell r="F8901">
            <v>422</v>
          </cell>
        </row>
        <row r="8902">
          <cell r="A8902">
            <v>7400284</v>
          </cell>
          <cell r="B8902" t="str">
            <v>Spojovací jazýček...IBVL35048</v>
          </cell>
          <cell r="C8902">
            <v>422</v>
          </cell>
          <cell r="D8902">
            <v>1</v>
          </cell>
          <cell r="E8902" t="str">
            <v>KS</v>
          </cell>
          <cell r="F8902">
            <v>422</v>
          </cell>
        </row>
        <row r="8903">
          <cell r="A8903">
            <v>7400300</v>
          </cell>
          <cell r="B8903" t="str">
            <v>Podlahový kanál...S2/19028</v>
          </cell>
          <cell r="C8903">
            <v>925</v>
          </cell>
          <cell r="D8903">
            <v>1</v>
          </cell>
          <cell r="E8903" t="str">
            <v>M</v>
          </cell>
          <cell r="F8903">
            <v>925</v>
          </cell>
        </row>
        <row r="8904">
          <cell r="A8904">
            <v>7400304</v>
          </cell>
          <cell r="B8904" t="str">
            <v>Podlahový kanál...S2/19038</v>
          </cell>
          <cell r="C8904">
            <v>973</v>
          </cell>
          <cell r="D8904">
            <v>1</v>
          </cell>
          <cell r="E8904" t="str">
            <v>M</v>
          </cell>
          <cell r="F8904">
            <v>973</v>
          </cell>
        </row>
        <row r="8905">
          <cell r="A8905">
            <v>7400308</v>
          </cell>
          <cell r="B8905" t="str">
            <v>Podlahový kanál...S2/19048</v>
          </cell>
          <cell r="C8905">
            <v>999</v>
          </cell>
          <cell r="D8905">
            <v>1</v>
          </cell>
          <cell r="E8905" t="str">
            <v>M</v>
          </cell>
          <cell r="F8905">
            <v>999</v>
          </cell>
        </row>
        <row r="8906">
          <cell r="A8906">
            <v>7400312</v>
          </cell>
          <cell r="B8906" t="str">
            <v>Podlahový kanál...S2/25028</v>
          </cell>
          <cell r="C8906">
            <v>1037</v>
          </cell>
          <cell r="D8906">
            <v>1</v>
          </cell>
          <cell r="E8906" t="str">
            <v>M</v>
          </cell>
          <cell r="F8906">
            <v>1037</v>
          </cell>
        </row>
        <row r="8907">
          <cell r="A8907">
            <v>7400316</v>
          </cell>
          <cell r="B8907" t="str">
            <v>Podlahový kanál...S2/25038</v>
          </cell>
          <cell r="C8907">
            <v>1150</v>
          </cell>
          <cell r="D8907">
            <v>1</v>
          </cell>
          <cell r="E8907" t="str">
            <v>M</v>
          </cell>
          <cell r="F8907">
            <v>1150</v>
          </cell>
        </row>
        <row r="8908">
          <cell r="A8908">
            <v>7400320</v>
          </cell>
          <cell r="B8908" t="str">
            <v>Podlahový kanál...S2/25048</v>
          </cell>
          <cell r="C8908">
            <v>1225</v>
          </cell>
          <cell r="D8908">
            <v>1</v>
          </cell>
          <cell r="E8908" t="str">
            <v>M</v>
          </cell>
          <cell r="F8908">
            <v>1225</v>
          </cell>
        </row>
        <row r="8909">
          <cell r="A8909">
            <v>7400324</v>
          </cell>
          <cell r="B8909" t="str">
            <v>Podlahový kanál...S3/25028</v>
          </cell>
          <cell r="C8909">
            <v>1143</v>
          </cell>
          <cell r="D8909">
            <v>1</v>
          </cell>
          <cell r="E8909" t="str">
            <v>M</v>
          </cell>
          <cell r="F8909">
            <v>1143</v>
          </cell>
        </row>
        <row r="8910">
          <cell r="A8910">
            <v>7400328</v>
          </cell>
          <cell r="B8910" t="str">
            <v>Podlahový kanál...S3/25038</v>
          </cell>
          <cell r="C8910">
            <v>1204</v>
          </cell>
          <cell r="D8910">
            <v>1</v>
          </cell>
          <cell r="E8910" t="str">
            <v>M</v>
          </cell>
          <cell r="F8910">
            <v>1204</v>
          </cell>
        </row>
        <row r="8911">
          <cell r="A8911">
            <v>7400332</v>
          </cell>
          <cell r="B8911" t="str">
            <v>Podlahový kanál...S3/25048</v>
          </cell>
          <cell r="C8911">
            <v>1220</v>
          </cell>
          <cell r="D8911">
            <v>1</v>
          </cell>
          <cell r="E8911" t="str">
            <v>M</v>
          </cell>
          <cell r="F8911">
            <v>1220</v>
          </cell>
        </row>
        <row r="8912">
          <cell r="A8912">
            <v>7400336</v>
          </cell>
          <cell r="B8912" t="str">
            <v>Podlahový kanál...S3/35028</v>
          </cell>
          <cell r="C8912">
            <v>1400</v>
          </cell>
          <cell r="D8912">
            <v>1</v>
          </cell>
          <cell r="E8912" t="str">
            <v>M</v>
          </cell>
          <cell r="F8912">
            <v>1400</v>
          </cell>
        </row>
        <row r="8913">
          <cell r="A8913">
            <v>7400340</v>
          </cell>
          <cell r="B8913" t="str">
            <v>Podlahový kanál...S3/35038</v>
          </cell>
          <cell r="C8913">
            <v>1455</v>
          </cell>
          <cell r="D8913">
            <v>1</v>
          </cell>
          <cell r="E8913" t="str">
            <v>M</v>
          </cell>
          <cell r="F8913">
            <v>1455</v>
          </cell>
        </row>
        <row r="8914">
          <cell r="A8914">
            <v>7400344</v>
          </cell>
          <cell r="B8914" t="str">
            <v>Podlahový kanál...S3/35048</v>
          </cell>
          <cell r="C8914">
            <v>1539</v>
          </cell>
          <cell r="D8914">
            <v>1</v>
          </cell>
          <cell r="E8914" t="str">
            <v>M</v>
          </cell>
          <cell r="F8914">
            <v>1539</v>
          </cell>
        </row>
        <row r="8915">
          <cell r="A8915">
            <v>7400410</v>
          </cell>
          <cell r="B8915" t="str">
            <v>Podlahová přístrojová krabice...UGE25038/</v>
          </cell>
          <cell r="C8915">
            <v>2355</v>
          </cell>
          <cell r="D8915">
            <v>1</v>
          </cell>
          <cell r="E8915" t="str">
            <v>KS</v>
          </cell>
          <cell r="F8915">
            <v>2355</v>
          </cell>
        </row>
        <row r="8916">
          <cell r="A8916">
            <v>7400418</v>
          </cell>
          <cell r="B8916" t="str">
            <v>....DUG250-3/</v>
          </cell>
          <cell r="C8916">
            <v>2861</v>
          </cell>
          <cell r="D8916">
            <v>1</v>
          </cell>
          <cell r="E8916" t="str">
            <v>KS</v>
          </cell>
          <cell r="F8916">
            <v>2861</v>
          </cell>
        </row>
        <row r="8917">
          <cell r="A8917">
            <v>7400420</v>
          </cell>
          <cell r="B8917" t="str">
            <v>Montážní víko...DUG250-3/</v>
          </cell>
          <cell r="C8917">
            <v>3368</v>
          </cell>
          <cell r="D8917">
            <v>1</v>
          </cell>
          <cell r="E8917" t="str">
            <v>KS</v>
          </cell>
          <cell r="F8917">
            <v>3368</v>
          </cell>
        </row>
        <row r="8918">
          <cell r="A8918">
            <v>7400431</v>
          </cell>
          <cell r="B8918" t="str">
            <v>Montážní víko...DUF350-3D</v>
          </cell>
          <cell r="C8918">
            <v>3291</v>
          </cell>
          <cell r="D8918">
            <v>1</v>
          </cell>
          <cell r="E8918" t="str">
            <v>KS</v>
          </cell>
          <cell r="F8918">
            <v>3291</v>
          </cell>
        </row>
        <row r="8919">
          <cell r="A8919">
            <v>7400439</v>
          </cell>
          <cell r="B8919" t="str">
            <v>Montážní víko...DUG190/4</v>
          </cell>
          <cell r="C8919">
            <v>812</v>
          </cell>
          <cell r="D8919">
            <v>1</v>
          </cell>
          <cell r="E8919" t="str">
            <v>KS</v>
          </cell>
          <cell r="F8919">
            <v>812</v>
          </cell>
        </row>
        <row r="8920">
          <cell r="A8920">
            <v>7400455</v>
          </cell>
          <cell r="B8920" t="str">
            <v>Montážní víko...DUG250-3/</v>
          </cell>
          <cell r="C8920">
            <v>863</v>
          </cell>
          <cell r="D8920">
            <v>1</v>
          </cell>
          <cell r="E8920" t="str">
            <v>KS</v>
          </cell>
          <cell r="F8920">
            <v>863</v>
          </cell>
        </row>
        <row r="8921">
          <cell r="A8921">
            <v>7400459</v>
          </cell>
          <cell r="B8921" t="str">
            <v>Montážní víko...DUG250-3/</v>
          </cell>
          <cell r="C8921">
            <v>863</v>
          </cell>
          <cell r="D8921">
            <v>1</v>
          </cell>
          <cell r="E8921" t="str">
            <v>KS</v>
          </cell>
          <cell r="F8921">
            <v>863</v>
          </cell>
        </row>
        <row r="8922">
          <cell r="A8922">
            <v>7400463</v>
          </cell>
          <cell r="B8922" t="str">
            <v>Montážní víko...DUG250-3/</v>
          </cell>
          <cell r="C8922">
            <v>863</v>
          </cell>
          <cell r="D8922">
            <v>1</v>
          </cell>
          <cell r="E8922" t="str">
            <v>KS</v>
          </cell>
          <cell r="F8922">
            <v>863</v>
          </cell>
        </row>
        <row r="8923">
          <cell r="A8923">
            <v>7400467</v>
          </cell>
          <cell r="B8923" t="str">
            <v>Montážní víko...DUG250-3/</v>
          </cell>
          <cell r="C8923">
            <v>863</v>
          </cell>
          <cell r="D8923">
            <v>1</v>
          </cell>
          <cell r="E8923" t="str">
            <v>KS</v>
          </cell>
          <cell r="F8923">
            <v>863</v>
          </cell>
        </row>
        <row r="8924">
          <cell r="A8924">
            <v>7400471</v>
          </cell>
          <cell r="B8924" t="str">
            <v>Montážní víko...DUG250-3R</v>
          </cell>
          <cell r="C8924">
            <v>786</v>
          </cell>
          <cell r="D8924">
            <v>1</v>
          </cell>
          <cell r="E8924" t="str">
            <v>KS</v>
          </cell>
          <cell r="F8924">
            <v>786</v>
          </cell>
        </row>
        <row r="8925">
          <cell r="A8925">
            <v>7400475</v>
          </cell>
          <cell r="B8925" t="str">
            <v>Montážní víko...DUG250-3R</v>
          </cell>
          <cell r="C8925">
            <v>2924</v>
          </cell>
          <cell r="D8925">
            <v>1</v>
          </cell>
          <cell r="E8925" t="str">
            <v>KS</v>
          </cell>
          <cell r="F8925">
            <v>2924</v>
          </cell>
        </row>
        <row r="8926">
          <cell r="A8926">
            <v>7400491</v>
          </cell>
          <cell r="B8926" t="str">
            <v>Montážní víko...DUG350-3R</v>
          </cell>
          <cell r="C8926">
            <v>4002</v>
          </cell>
          <cell r="D8926">
            <v>1</v>
          </cell>
          <cell r="E8926" t="str">
            <v>KS</v>
          </cell>
          <cell r="F8926">
            <v>4002</v>
          </cell>
        </row>
        <row r="8927">
          <cell r="A8927">
            <v>7400495</v>
          </cell>
          <cell r="B8927" t="str">
            <v>Montážní víko...DUG350-3R</v>
          </cell>
          <cell r="C8927">
            <v>4641</v>
          </cell>
          <cell r="D8927">
            <v>1</v>
          </cell>
          <cell r="E8927" t="str">
            <v>KS</v>
          </cell>
          <cell r="F8927">
            <v>4641</v>
          </cell>
        </row>
        <row r="8928">
          <cell r="A8928">
            <v>7400505</v>
          </cell>
          <cell r="B8928" t="str">
            <v>Montážní víko...DUG350-3/</v>
          </cell>
          <cell r="C8928">
            <v>1098</v>
          </cell>
          <cell r="D8928">
            <v>1</v>
          </cell>
          <cell r="E8928" t="str">
            <v>KS</v>
          </cell>
          <cell r="F8928">
            <v>1098</v>
          </cell>
        </row>
        <row r="8929">
          <cell r="A8929">
            <v>7400509</v>
          </cell>
          <cell r="B8929" t="str">
            <v>Montážní víko...DUG350-3/</v>
          </cell>
          <cell r="C8929">
            <v>1098</v>
          </cell>
          <cell r="D8929">
            <v>1</v>
          </cell>
          <cell r="E8929" t="str">
            <v>KS</v>
          </cell>
          <cell r="F8929">
            <v>1098</v>
          </cell>
        </row>
        <row r="8930">
          <cell r="A8930">
            <v>7400513</v>
          </cell>
          <cell r="B8930" t="str">
            <v>Montážní víko...DUG350-3/</v>
          </cell>
          <cell r="C8930">
            <v>1098</v>
          </cell>
          <cell r="D8930">
            <v>1</v>
          </cell>
          <cell r="E8930" t="str">
            <v>KS</v>
          </cell>
          <cell r="F8930">
            <v>1098</v>
          </cell>
        </row>
        <row r="8931">
          <cell r="A8931">
            <v>7400533</v>
          </cell>
          <cell r="B8931" t="str">
            <v>Montážní víko...DUG350-3R</v>
          </cell>
          <cell r="C8931">
            <v>1098</v>
          </cell>
          <cell r="D8931">
            <v>1</v>
          </cell>
          <cell r="E8931" t="str">
            <v>KS</v>
          </cell>
          <cell r="F8931">
            <v>1098</v>
          </cell>
        </row>
        <row r="8932">
          <cell r="A8932">
            <v>7400535</v>
          </cell>
          <cell r="B8932" t="str">
            <v>Montážní víko...DUG350-3/</v>
          </cell>
          <cell r="C8932">
            <v>4204</v>
          </cell>
          <cell r="D8932">
            <v>1</v>
          </cell>
          <cell r="E8932" t="str">
            <v>KS</v>
          </cell>
          <cell r="F8932">
            <v>4204</v>
          </cell>
        </row>
        <row r="8933">
          <cell r="A8933">
            <v>7400541</v>
          </cell>
          <cell r="B8933" t="str">
            <v>Montážní víko...DUG350-3R</v>
          </cell>
          <cell r="C8933">
            <v>4127</v>
          </cell>
          <cell r="D8933">
            <v>1</v>
          </cell>
          <cell r="E8933" t="str">
            <v>KS</v>
          </cell>
          <cell r="F8933">
            <v>4127</v>
          </cell>
        </row>
        <row r="8934">
          <cell r="A8934">
            <v>7400542</v>
          </cell>
          <cell r="B8934" t="str">
            <v>Montážní víko...DUG350-3/</v>
          </cell>
          <cell r="C8934">
            <v>4204</v>
          </cell>
          <cell r="D8934">
            <v>1</v>
          </cell>
          <cell r="E8934" t="str">
            <v>KS</v>
          </cell>
          <cell r="F8934">
            <v>4204</v>
          </cell>
        </row>
        <row r="8935">
          <cell r="A8935">
            <v>7400549</v>
          </cell>
          <cell r="B8935" t="str">
            <v>Montážní víko...DUG350-3R</v>
          </cell>
          <cell r="C8935">
            <v>1098</v>
          </cell>
          <cell r="D8935">
            <v>1</v>
          </cell>
          <cell r="E8935" t="str">
            <v>KS</v>
          </cell>
          <cell r="F8935">
            <v>1098</v>
          </cell>
        </row>
        <row r="8936">
          <cell r="A8936">
            <v>7400559</v>
          </cell>
          <cell r="B8936" t="str">
            <v>Upevňovací šroub víka...DBS/DUG</v>
          </cell>
          <cell r="C8936">
            <v>6</v>
          </cell>
          <cell r="D8936">
            <v>1</v>
          </cell>
          <cell r="E8936" t="str">
            <v>KS</v>
          </cell>
          <cell r="F8936">
            <v>6</v>
          </cell>
        </row>
        <row r="8937">
          <cell r="A8937">
            <v>7400560</v>
          </cell>
          <cell r="B8937" t="str">
            <v>Zaslepovací víko...DU190/118</v>
          </cell>
          <cell r="C8937">
            <v>651</v>
          </cell>
          <cell r="D8937">
            <v>1</v>
          </cell>
          <cell r="E8937" t="str">
            <v>KS</v>
          </cell>
          <cell r="F8937">
            <v>651</v>
          </cell>
        </row>
        <row r="8938">
          <cell r="A8938">
            <v>7400568</v>
          </cell>
          <cell r="B8938" t="str">
            <v>Zaslepovací víko...DU250/118</v>
          </cell>
          <cell r="C8938">
            <v>1149</v>
          </cell>
          <cell r="D8938">
            <v>1</v>
          </cell>
          <cell r="E8938" t="str">
            <v>KS</v>
          </cell>
          <cell r="F8938">
            <v>1149</v>
          </cell>
        </row>
        <row r="8939">
          <cell r="A8939">
            <v>7400573</v>
          </cell>
          <cell r="B8939" t="str">
            <v>Víko plné...DU250-2</v>
          </cell>
          <cell r="C8939">
            <v>889</v>
          </cell>
          <cell r="D8939">
            <v>1</v>
          </cell>
          <cell r="E8939" t="str">
            <v>KS</v>
          </cell>
          <cell r="F8939">
            <v>889</v>
          </cell>
        </row>
        <row r="8940">
          <cell r="A8940">
            <v>7400577</v>
          </cell>
          <cell r="B8940" t="str">
            <v>Víko plné...DU350-2</v>
          </cell>
          <cell r="C8940">
            <v>1053</v>
          </cell>
          <cell r="D8940">
            <v>1</v>
          </cell>
          <cell r="E8940" t="str">
            <v>KS</v>
          </cell>
          <cell r="F8940">
            <v>1053</v>
          </cell>
        </row>
        <row r="8941">
          <cell r="A8941">
            <v>7400584</v>
          </cell>
          <cell r="B8941" t="str">
            <v>Zaslepovací víko...DUF250/12</v>
          </cell>
          <cell r="C8941">
            <v>725</v>
          </cell>
          <cell r="D8941">
            <v>1</v>
          </cell>
          <cell r="E8941" t="str">
            <v>KS</v>
          </cell>
          <cell r="F8941">
            <v>725</v>
          </cell>
        </row>
        <row r="8942">
          <cell r="A8942">
            <v>7400589</v>
          </cell>
          <cell r="B8942" t="str">
            <v>Víko plné...DUF250-2</v>
          </cell>
          <cell r="C8942">
            <v>794</v>
          </cell>
          <cell r="D8942">
            <v>1</v>
          </cell>
          <cell r="E8942" t="str">
            <v>KS</v>
          </cell>
          <cell r="F8942">
            <v>794</v>
          </cell>
        </row>
        <row r="8943">
          <cell r="A8943">
            <v>7400597</v>
          </cell>
          <cell r="B8943" t="str">
            <v>Víko plné...DUF350-2</v>
          </cell>
          <cell r="C8943">
            <v>1388</v>
          </cell>
          <cell r="D8943">
            <v>1</v>
          </cell>
          <cell r="E8943" t="str">
            <v>KS</v>
          </cell>
          <cell r="F8943">
            <v>1388</v>
          </cell>
        </row>
        <row r="8944">
          <cell r="A8944">
            <v>7400600</v>
          </cell>
          <cell r="B8944" t="str">
            <v>Montážní víko...DU122E</v>
          </cell>
          <cell r="C8944">
            <v>953</v>
          </cell>
          <cell r="D8944">
            <v>1</v>
          </cell>
          <cell r="E8944" t="str">
            <v>KS</v>
          </cell>
          <cell r="F8944">
            <v>953</v>
          </cell>
        </row>
        <row r="8945">
          <cell r="A8945">
            <v>7400620</v>
          </cell>
          <cell r="B8945" t="str">
            <v>Svislý ohyb...KV2/19028</v>
          </cell>
          <cell r="C8945">
            <v>1181</v>
          </cell>
          <cell r="D8945">
            <v>1</v>
          </cell>
          <cell r="E8945" t="str">
            <v>KS</v>
          </cell>
          <cell r="F8945">
            <v>1181</v>
          </cell>
        </row>
        <row r="8946">
          <cell r="A8946">
            <v>7400624</v>
          </cell>
          <cell r="B8946" t="str">
            <v>Svislý ohyb...KV2/19038</v>
          </cell>
          <cell r="C8946">
            <v>1339</v>
          </cell>
          <cell r="D8946">
            <v>1</v>
          </cell>
          <cell r="E8946" t="str">
            <v>KS</v>
          </cell>
          <cell r="F8946">
            <v>1339</v>
          </cell>
        </row>
        <row r="8947">
          <cell r="A8947">
            <v>7400628</v>
          </cell>
          <cell r="B8947" t="str">
            <v>Svislý ohyb...KV2/19048</v>
          </cell>
          <cell r="C8947">
            <v>1373</v>
          </cell>
          <cell r="D8947">
            <v>1</v>
          </cell>
          <cell r="E8947" t="str">
            <v>KS</v>
          </cell>
          <cell r="F8947">
            <v>1373</v>
          </cell>
        </row>
        <row r="8948">
          <cell r="A8948">
            <v>7400632</v>
          </cell>
          <cell r="B8948" t="str">
            <v>Svislý ohyb...KV2/25028</v>
          </cell>
          <cell r="C8948">
            <v>1428</v>
          </cell>
          <cell r="D8948">
            <v>1</v>
          </cell>
          <cell r="E8948" t="str">
            <v>KS</v>
          </cell>
          <cell r="F8948">
            <v>1428</v>
          </cell>
        </row>
        <row r="8949">
          <cell r="A8949">
            <v>7400636</v>
          </cell>
          <cell r="B8949" t="str">
            <v>Svislý ohyb...KV2/25038</v>
          </cell>
          <cell r="C8949">
            <v>1485</v>
          </cell>
          <cell r="D8949">
            <v>1</v>
          </cell>
          <cell r="E8949" t="str">
            <v>KS</v>
          </cell>
          <cell r="F8949">
            <v>1485</v>
          </cell>
        </row>
        <row r="8950">
          <cell r="A8950">
            <v>7400640</v>
          </cell>
          <cell r="B8950" t="str">
            <v>Svislý ohyb...KV2/25048</v>
          </cell>
          <cell r="C8950">
            <v>1689</v>
          </cell>
          <cell r="D8950">
            <v>1</v>
          </cell>
          <cell r="E8950" t="str">
            <v>KS</v>
          </cell>
          <cell r="F8950">
            <v>1689</v>
          </cell>
        </row>
        <row r="8951">
          <cell r="A8951">
            <v>7400644</v>
          </cell>
          <cell r="B8951" t="str">
            <v>Svislý ohyb...KV3/25028</v>
          </cell>
          <cell r="C8951">
            <v>1566</v>
          </cell>
          <cell r="D8951">
            <v>1</v>
          </cell>
          <cell r="E8951" t="str">
            <v>KS</v>
          </cell>
          <cell r="F8951">
            <v>1566</v>
          </cell>
        </row>
        <row r="8952">
          <cell r="A8952">
            <v>7400648</v>
          </cell>
          <cell r="B8952" t="str">
            <v>Svislý ohyb...KV3/25038</v>
          </cell>
          <cell r="C8952">
            <v>1612</v>
          </cell>
          <cell r="D8952">
            <v>1</v>
          </cell>
          <cell r="E8952" t="str">
            <v>KS</v>
          </cell>
          <cell r="F8952">
            <v>1612</v>
          </cell>
        </row>
        <row r="8953">
          <cell r="A8953">
            <v>7400652</v>
          </cell>
          <cell r="B8953" t="str">
            <v>Svislý ohyb...KV3/25048</v>
          </cell>
          <cell r="C8953">
            <v>1822</v>
          </cell>
          <cell r="D8953">
            <v>1</v>
          </cell>
          <cell r="E8953" t="str">
            <v>KS</v>
          </cell>
          <cell r="F8953">
            <v>1822</v>
          </cell>
        </row>
        <row r="8954">
          <cell r="A8954">
            <v>7400656</v>
          </cell>
          <cell r="B8954" t="str">
            <v>Svislý ohyb...KV3/35028</v>
          </cell>
          <cell r="C8954">
            <v>1943</v>
          </cell>
          <cell r="D8954">
            <v>1</v>
          </cell>
          <cell r="E8954" t="str">
            <v>KS</v>
          </cell>
          <cell r="F8954">
            <v>1943</v>
          </cell>
        </row>
        <row r="8955">
          <cell r="A8955">
            <v>7400660</v>
          </cell>
          <cell r="B8955" t="str">
            <v>Svislý ohyb...KV3/35038</v>
          </cell>
          <cell r="C8955">
            <v>1829</v>
          </cell>
          <cell r="D8955">
            <v>1</v>
          </cell>
          <cell r="E8955" t="str">
            <v>KS</v>
          </cell>
          <cell r="F8955">
            <v>1829</v>
          </cell>
        </row>
        <row r="8956">
          <cell r="A8956">
            <v>7400664</v>
          </cell>
          <cell r="B8956" t="str">
            <v>Svislý ohyb...KV3/35048</v>
          </cell>
          <cell r="C8956">
            <v>2089</v>
          </cell>
          <cell r="D8956">
            <v>1</v>
          </cell>
          <cell r="E8956" t="str">
            <v>KS</v>
          </cell>
          <cell r="F8956">
            <v>2089</v>
          </cell>
        </row>
        <row r="8957">
          <cell r="A8957">
            <v>7400668</v>
          </cell>
          <cell r="B8957" t="str">
            <v>Svislý ohyb...KV3-3/250</v>
          </cell>
          <cell r="C8957">
            <v>1423</v>
          </cell>
          <cell r="D8957">
            <v>1</v>
          </cell>
          <cell r="E8957" t="str">
            <v>KS</v>
          </cell>
          <cell r="F8957">
            <v>1423</v>
          </cell>
        </row>
        <row r="8958">
          <cell r="A8958">
            <v>7400672</v>
          </cell>
          <cell r="B8958" t="str">
            <v>Svislý ohyb...KV3-3/250</v>
          </cell>
          <cell r="C8958">
            <v>1499</v>
          </cell>
          <cell r="D8958">
            <v>1</v>
          </cell>
          <cell r="E8958" t="str">
            <v>KS</v>
          </cell>
          <cell r="F8958">
            <v>1499</v>
          </cell>
        </row>
        <row r="8959">
          <cell r="A8959">
            <v>7400676</v>
          </cell>
          <cell r="B8959" t="str">
            <v>Svislý ohyb...KV3-3/250</v>
          </cell>
          <cell r="C8959">
            <v>1573</v>
          </cell>
          <cell r="D8959">
            <v>1</v>
          </cell>
          <cell r="E8959" t="str">
            <v>KS</v>
          </cell>
          <cell r="F8959">
            <v>1573</v>
          </cell>
        </row>
        <row r="8960">
          <cell r="A8960">
            <v>7400692</v>
          </cell>
          <cell r="B8960" t="str">
            <v>Zaklapávací prvek...RE6</v>
          </cell>
          <cell r="C8960">
            <v>19</v>
          </cell>
          <cell r="D8960">
            <v>1</v>
          </cell>
          <cell r="E8960" t="str">
            <v>KS</v>
          </cell>
          <cell r="F8960">
            <v>19</v>
          </cell>
        </row>
        <row r="8961">
          <cell r="A8961">
            <v>7400712</v>
          </cell>
          <cell r="B8961" t="str">
            <v>Příložný rám podl. krytiny...BAU250N5</v>
          </cell>
          <cell r="C8961">
            <v>483</v>
          </cell>
          <cell r="D8961">
            <v>1</v>
          </cell>
          <cell r="E8961" t="str">
            <v>KS</v>
          </cell>
          <cell r="F8961">
            <v>483</v>
          </cell>
        </row>
        <row r="8962">
          <cell r="A8962">
            <v>7400740</v>
          </cell>
          <cell r="B8962" t="str">
            <v>Vkládací kazeta podl. krytiny...BEK/F250-</v>
          </cell>
          <cell r="C8962">
            <v>1791</v>
          </cell>
          <cell r="D8962">
            <v>1</v>
          </cell>
          <cell r="E8962" t="str">
            <v>KS</v>
          </cell>
          <cell r="F8962">
            <v>1791</v>
          </cell>
        </row>
        <row r="8963">
          <cell r="A8963">
            <v>7400744</v>
          </cell>
          <cell r="B8963" t="str">
            <v>Vkládací kazeta podl. krytiny...BEK/F250-</v>
          </cell>
          <cell r="C8963">
            <v>1852</v>
          </cell>
          <cell r="D8963">
            <v>1</v>
          </cell>
          <cell r="E8963" t="str">
            <v>KS</v>
          </cell>
          <cell r="F8963">
            <v>1852</v>
          </cell>
        </row>
        <row r="8964">
          <cell r="A8964">
            <v>7400748</v>
          </cell>
          <cell r="B8964" t="str">
            <v>Vkládací kazeta podl. krytiny...BEK/F250-</v>
          </cell>
          <cell r="C8964">
            <v>1920</v>
          </cell>
          <cell r="D8964">
            <v>1</v>
          </cell>
          <cell r="E8964" t="str">
            <v>KS</v>
          </cell>
          <cell r="F8964">
            <v>1920</v>
          </cell>
        </row>
        <row r="8965">
          <cell r="A8965">
            <v>7400752</v>
          </cell>
          <cell r="B8965" t="str">
            <v>Vkládací kazeta podl. krytiny...BEK/F350-</v>
          </cell>
          <cell r="C8965">
            <v>1918</v>
          </cell>
          <cell r="D8965">
            <v>1</v>
          </cell>
          <cell r="E8965" t="str">
            <v>KS</v>
          </cell>
          <cell r="F8965">
            <v>1918</v>
          </cell>
        </row>
        <row r="8966">
          <cell r="A8966">
            <v>7400756</v>
          </cell>
          <cell r="B8966" t="str">
            <v>Vkládací kazeta podl. krytiny...BEK/F350-</v>
          </cell>
          <cell r="C8966">
            <v>1977</v>
          </cell>
          <cell r="D8966">
            <v>1</v>
          </cell>
          <cell r="E8966" t="str">
            <v>KS</v>
          </cell>
          <cell r="F8966">
            <v>1977</v>
          </cell>
        </row>
        <row r="8967">
          <cell r="A8967">
            <v>7400760</v>
          </cell>
          <cell r="B8967" t="str">
            <v>Vkládací kazeta podl. krytiny...BEK/F350-</v>
          </cell>
          <cell r="C8967">
            <v>2038</v>
          </cell>
          <cell r="D8967">
            <v>1</v>
          </cell>
          <cell r="E8967" t="str">
            <v>KS</v>
          </cell>
          <cell r="F8967">
            <v>2038</v>
          </cell>
        </row>
        <row r="8968">
          <cell r="A8968">
            <v>7400764</v>
          </cell>
          <cell r="B8968" t="str">
            <v>Zaslepovací deska kruhová...DBS60</v>
          </cell>
          <cell r="C8968">
            <v>646</v>
          </cell>
          <cell r="D8968">
            <v>1</v>
          </cell>
          <cell r="E8968" t="str">
            <v>KS</v>
          </cell>
          <cell r="F8968">
            <v>646</v>
          </cell>
        </row>
        <row r="8969">
          <cell r="A8969">
            <v>7400768</v>
          </cell>
          <cell r="B8969" t="str">
            <v>Zaslepovací deska kruhová...DBS80</v>
          </cell>
          <cell r="C8969">
            <v>111</v>
          </cell>
          <cell r="D8969">
            <v>1</v>
          </cell>
          <cell r="E8969" t="str">
            <v>KS</v>
          </cell>
          <cell r="F8969">
            <v>111</v>
          </cell>
        </row>
        <row r="8970">
          <cell r="A8970">
            <v>7400772</v>
          </cell>
          <cell r="B8970" t="str">
            <v>Distanční lišta...DLZDT1/25</v>
          </cell>
          <cell r="C8970">
            <v>172</v>
          </cell>
          <cell r="D8970">
            <v>1</v>
          </cell>
          <cell r="E8970" t="str">
            <v>KS</v>
          </cell>
          <cell r="F8970">
            <v>172</v>
          </cell>
        </row>
        <row r="8971">
          <cell r="A8971">
            <v>7400776</v>
          </cell>
          <cell r="B8971" t="str">
            <v>Distanční lišta...DLZDT1/35</v>
          </cell>
          <cell r="C8971">
            <v>179</v>
          </cell>
          <cell r="D8971">
            <v>1</v>
          </cell>
          <cell r="E8971" t="str">
            <v>KS</v>
          </cell>
          <cell r="F8971">
            <v>179</v>
          </cell>
        </row>
        <row r="8972">
          <cell r="A8972">
            <v>7400780</v>
          </cell>
          <cell r="B8972" t="str">
            <v>Zaslepovací víko...DU121</v>
          </cell>
          <cell r="C8972">
            <v>605</v>
          </cell>
          <cell r="D8972">
            <v>1</v>
          </cell>
          <cell r="E8972" t="str">
            <v>KS</v>
          </cell>
          <cell r="F8972">
            <v>605</v>
          </cell>
        </row>
        <row r="8973">
          <cell r="A8973">
            <v>7400784</v>
          </cell>
          <cell r="B8973" t="str">
            <v>Pryžové těsnění...FD250-2</v>
          </cell>
          <cell r="C8973">
            <v>809</v>
          </cell>
          <cell r="D8973">
            <v>1</v>
          </cell>
          <cell r="E8973" t="str">
            <v>KS</v>
          </cell>
          <cell r="F8973">
            <v>809</v>
          </cell>
        </row>
        <row r="8974">
          <cell r="A8974">
            <v>7400788</v>
          </cell>
          <cell r="B8974" t="str">
            <v>Pryžové těsnění...FD350-02</v>
          </cell>
          <cell r="C8974">
            <v>825</v>
          </cell>
          <cell r="D8974">
            <v>1</v>
          </cell>
          <cell r="E8974" t="str">
            <v>KS</v>
          </cell>
          <cell r="F8974">
            <v>825</v>
          </cell>
        </row>
        <row r="8975">
          <cell r="A8975">
            <v>7400804</v>
          </cell>
          <cell r="B8975" t="str">
            <v>Oddělovací prvek...UGE25038/</v>
          </cell>
          <cell r="C8975">
            <v>194</v>
          </cell>
          <cell r="D8975">
            <v>1</v>
          </cell>
          <cell r="E8975" t="str">
            <v>KS</v>
          </cell>
          <cell r="F8975">
            <v>194</v>
          </cell>
        </row>
        <row r="8976">
          <cell r="A8976">
            <v>7400808</v>
          </cell>
          <cell r="B8976" t="str">
            <v>Oddělovací prvek...UZD/B3/35</v>
          </cell>
          <cell r="C8976">
            <v>271</v>
          </cell>
          <cell r="D8976">
            <v>1</v>
          </cell>
          <cell r="E8976" t="str">
            <v>KS</v>
          </cell>
          <cell r="F8976">
            <v>271</v>
          </cell>
        </row>
        <row r="8977">
          <cell r="A8977">
            <v>7400812</v>
          </cell>
          <cell r="B8977" t="str">
            <v>Oddělovací prvek...UZD/C2/25</v>
          </cell>
          <cell r="C8977">
            <v>525</v>
          </cell>
          <cell r="D8977">
            <v>1</v>
          </cell>
          <cell r="E8977" t="str">
            <v>KS</v>
          </cell>
          <cell r="F8977">
            <v>525</v>
          </cell>
        </row>
        <row r="8978">
          <cell r="A8978">
            <v>7400816</v>
          </cell>
          <cell r="B8978" t="str">
            <v>Oddělovací prvek...UZD/C2/35</v>
          </cell>
          <cell r="C8978">
            <v>612</v>
          </cell>
          <cell r="D8978">
            <v>1</v>
          </cell>
          <cell r="E8978" t="str">
            <v>KS</v>
          </cell>
          <cell r="F8978">
            <v>612</v>
          </cell>
        </row>
        <row r="8979">
          <cell r="A8979">
            <v>7400820</v>
          </cell>
          <cell r="B8979" t="str">
            <v>Oddělovací prvek...UZD/CC3/3</v>
          </cell>
          <cell r="C8979">
            <v>1326</v>
          </cell>
          <cell r="D8979">
            <v>1</v>
          </cell>
          <cell r="E8979" t="str">
            <v>KS</v>
          </cell>
          <cell r="F8979">
            <v>1326</v>
          </cell>
        </row>
        <row r="8980">
          <cell r="A8980">
            <v>7400824</v>
          </cell>
          <cell r="B8980" t="str">
            <v>Přístrojový kryt...US60A</v>
          </cell>
          <cell r="C8980">
            <v>66</v>
          </cell>
          <cell r="D8980">
            <v>1</v>
          </cell>
          <cell r="E8980" t="str">
            <v>KS</v>
          </cell>
          <cell r="F8980">
            <v>66</v>
          </cell>
        </row>
        <row r="8981">
          <cell r="A8981">
            <v>7400828</v>
          </cell>
          <cell r="B8981" t="str">
            <v>Upínací nálitek...US80/32-1</v>
          </cell>
          <cell r="C8981">
            <v>336</v>
          </cell>
          <cell r="D8981">
            <v>1</v>
          </cell>
          <cell r="E8981" t="str">
            <v>KS</v>
          </cell>
          <cell r="F8981">
            <v>336</v>
          </cell>
        </row>
        <row r="8982">
          <cell r="A8982">
            <v>7400832</v>
          </cell>
          <cell r="B8982" t="str">
            <v>Vyrovnávací kruh...US80/32-6</v>
          </cell>
          <cell r="C8982">
            <v>652</v>
          </cell>
          <cell r="D8982">
            <v>1</v>
          </cell>
          <cell r="E8982" t="str">
            <v>KS</v>
          </cell>
          <cell r="F8982">
            <v>652</v>
          </cell>
        </row>
        <row r="8983">
          <cell r="A8983">
            <v>7400920</v>
          </cell>
          <cell r="B8983" t="str">
            <v>Montážní víko...ZD1/250</v>
          </cell>
          <cell r="C8983">
            <v>5142</v>
          </cell>
          <cell r="D8983">
            <v>1</v>
          </cell>
          <cell r="E8983" t="str">
            <v>KS</v>
          </cell>
          <cell r="F8983">
            <v>5142</v>
          </cell>
        </row>
        <row r="8984">
          <cell r="A8984">
            <v>7400928</v>
          </cell>
          <cell r="B8984" t="str">
            <v>Montážní víko...ZD1/350</v>
          </cell>
          <cell r="C8984">
            <v>6294</v>
          </cell>
          <cell r="D8984">
            <v>1</v>
          </cell>
          <cell r="E8984" t="str">
            <v>KS</v>
          </cell>
          <cell r="F8984">
            <v>6294</v>
          </cell>
        </row>
        <row r="8985">
          <cell r="A8985">
            <v>7400936</v>
          </cell>
          <cell r="B8985" t="str">
            <v>Montážní víko...ZD1-190/1</v>
          </cell>
          <cell r="C8985">
            <v>1107</v>
          </cell>
          <cell r="D8985">
            <v>1</v>
          </cell>
          <cell r="E8985" t="str">
            <v>KS</v>
          </cell>
          <cell r="F8985">
            <v>1107</v>
          </cell>
        </row>
        <row r="8986">
          <cell r="A8986">
            <v>7400940</v>
          </cell>
          <cell r="B8986" t="str">
            <v>Montážní víko...ZDT1/190</v>
          </cell>
          <cell r="C8986">
            <v>5581</v>
          </cell>
          <cell r="D8986">
            <v>1</v>
          </cell>
          <cell r="E8986" t="str">
            <v>KS</v>
          </cell>
          <cell r="F8986">
            <v>5581</v>
          </cell>
        </row>
        <row r="8987">
          <cell r="A8987">
            <v>7400948</v>
          </cell>
          <cell r="B8987" t="str">
            <v>Montážní víko...ZDT1/250</v>
          </cell>
          <cell r="C8987">
            <v>5957</v>
          </cell>
          <cell r="D8987">
            <v>1</v>
          </cell>
          <cell r="E8987" t="str">
            <v>KS</v>
          </cell>
          <cell r="F8987">
            <v>5957</v>
          </cell>
        </row>
        <row r="8988">
          <cell r="A8988">
            <v>7400956</v>
          </cell>
          <cell r="B8988" t="str">
            <v>Montážní víko...ZDT1/350</v>
          </cell>
          <cell r="C8988">
            <v>6368</v>
          </cell>
          <cell r="D8988">
            <v>1</v>
          </cell>
          <cell r="E8988" t="str">
            <v>KS</v>
          </cell>
          <cell r="F8988">
            <v>6368</v>
          </cell>
        </row>
        <row r="8989">
          <cell r="A8989">
            <v>7400960</v>
          </cell>
          <cell r="B8989" t="str">
            <v>Spojovací jazýček...VL19028E</v>
          </cell>
          <cell r="C8989">
            <v>155</v>
          </cell>
          <cell r="D8989">
            <v>1</v>
          </cell>
          <cell r="E8989" t="str">
            <v>KS</v>
          </cell>
          <cell r="F8989">
            <v>155</v>
          </cell>
        </row>
        <row r="8990">
          <cell r="A8990">
            <v>7400962</v>
          </cell>
          <cell r="B8990" t="str">
            <v>Spojovací jazýček...VL19038E</v>
          </cell>
          <cell r="C8990">
            <v>193</v>
          </cell>
          <cell r="D8990">
            <v>1</v>
          </cell>
          <cell r="E8990" t="str">
            <v>KS</v>
          </cell>
          <cell r="F8990">
            <v>193</v>
          </cell>
        </row>
        <row r="8991">
          <cell r="A8991">
            <v>7400964</v>
          </cell>
          <cell r="B8991" t="str">
            <v>Spojovací jazýček...VL19048E</v>
          </cell>
          <cell r="C8991">
            <v>137</v>
          </cell>
          <cell r="D8991">
            <v>1</v>
          </cell>
          <cell r="E8991" t="str">
            <v>KS</v>
          </cell>
          <cell r="F8991">
            <v>137</v>
          </cell>
        </row>
        <row r="8992">
          <cell r="A8992">
            <v>7400966</v>
          </cell>
          <cell r="B8992" t="str">
            <v>Spojovací jazýček...VL25028E</v>
          </cell>
          <cell r="C8992">
            <v>160</v>
          </cell>
          <cell r="D8992">
            <v>1</v>
          </cell>
          <cell r="E8992" t="str">
            <v>KS</v>
          </cell>
          <cell r="F8992">
            <v>160</v>
          </cell>
        </row>
        <row r="8993">
          <cell r="A8993">
            <v>7400968</v>
          </cell>
          <cell r="B8993" t="str">
            <v>Spojovací jazýček...VL25038E</v>
          </cell>
          <cell r="C8993">
            <v>189</v>
          </cell>
          <cell r="D8993">
            <v>1</v>
          </cell>
          <cell r="E8993" t="str">
            <v>KS</v>
          </cell>
          <cell r="F8993">
            <v>189</v>
          </cell>
        </row>
        <row r="8994">
          <cell r="A8994">
            <v>7400970</v>
          </cell>
          <cell r="B8994" t="str">
            <v>Spojovací jazýček...VL25048E</v>
          </cell>
          <cell r="C8994">
            <v>155</v>
          </cell>
          <cell r="D8994">
            <v>1</v>
          </cell>
          <cell r="E8994" t="str">
            <v>KS</v>
          </cell>
          <cell r="F8994">
            <v>155</v>
          </cell>
        </row>
        <row r="8995">
          <cell r="A8995">
            <v>7400972</v>
          </cell>
          <cell r="B8995" t="str">
            <v>Spojovací jazýček...VL35028E</v>
          </cell>
          <cell r="C8995">
            <v>163</v>
          </cell>
          <cell r="D8995">
            <v>1</v>
          </cell>
          <cell r="E8995" t="str">
            <v>KS</v>
          </cell>
          <cell r="F8995">
            <v>163</v>
          </cell>
        </row>
        <row r="8996">
          <cell r="A8996">
            <v>7400974</v>
          </cell>
          <cell r="B8996" t="str">
            <v>Spojovací jazýček...VL35038E</v>
          </cell>
          <cell r="C8996">
            <v>148</v>
          </cell>
          <cell r="D8996">
            <v>1</v>
          </cell>
          <cell r="E8996" t="str">
            <v>KS</v>
          </cell>
          <cell r="F8996">
            <v>148</v>
          </cell>
        </row>
        <row r="8997">
          <cell r="A8997">
            <v>7400976</v>
          </cell>
          <cell r="B8997" t="str">
            <v>Spojovací jazýček...VL35048E</v>
          </cell>
          <cell r="C8997">
            <v>192</v>
          </cell>
          <cell r="D8997">
            <v>1</v>
          </cell>
          <cell r="E8997" t="str">
            <v>KS</v>
          </cell>
          <cell r="F8997">
            <v>192</v>
          </cell>
        </row>
        <row r="8998">
          <cell r="A8998">
            <v>7400980</v>
          </cell>
          <cell r="B8998" t="str">
            <v>Spojovací úhelník...VW/E</v>
          </cell>
          <cell r="C8998">
            <v>23</v>
          </cell>
          <cell r="D8998">
            <v>1</v>
          </cell>
          <cell r="E8998" t="str">
            <v>KS</v>
          </cell>
          <cell r="F8998">
            <v>23</v>
          </cell>
        </row>
        <row r="8999">
          <cell r="A8999">
            <v>7401870</v>
          </cell>
          <cell r="B8999" t="str">
            <v>Zaslepovací víko...OKA2D200</v>
          </cell>
          <cell r="C8999">
            <v>1042</v>
          </cell>
          <cell r="D8999">
            <v>1</v>
          </cell>
          <cell r="E8999" t="str">
            <v>KS</v>
          </cell>
          <cell r="F8999">
            <v>1042</v>
          </cell>
        </row>
        <row r="9000">
          <cell r="A9000">
            <v>7401898</v>
          </cell>
          <cell r="B9000" t="str">
            <v>Zaslepovací víko...OKA2/D400</v>
          </cell>
          <cell r="C9000">
            <v>1948</v>
          </cell>
          <cell r="D9000">
            <v>1</v>
          </cell>
          <cell r="E9000" t="str">
            <v>KS</v>
          </cell>
          <cell r="F9000">
            <v>1948</v>
          </cell>
        </row>
        <row r="9001">
          <cell r="A9001">
            <v>7401900</v>
          </cell>
          <cell r="B9001" t="str">
            <v>Spojovací úhelník...OKA2/VW</v>
          </cell>
          <cell r="C9001">
            <v>324</v>
          </cell>
          <cell r="D9001">
            <v>1</v>
          </cell>
          <cell r="E9001" t="str">
            <v>KS</v>
          </cell>
          <cell r="F9001">
            <v>324</v>
          </cell>
        </row>
        <row r="9002">
          <cell r="A9002">
            <v>7401904</v>
          </cell>
          <cell r="B9002" t="str">
            <v>Přístrojový kryt...OKA2DAT20</v>
          </cell>
          <cell r="C9002">
            <v>1166</v>
          </cell>
          <cell r="D9002">
            <v>1</v>
          </cell>
          <cell r="E9002" t="str">
            <v>KS</v>
          </cell>
          <cell r="F9002">
            <v>1166</v>
          </cell>
        </row>
        <row r="9003">
          <cell r="A9003">
            <v>7401912</v>
          </cell>
          <cell r="B9003" t="str">
            <v>Přístrojový kryt...OKA2DAT30</v>
          </cell>
          <cell r="C9003">
            <v>1646</v>
          </cell>
          <cell r="D9003">
            <v>1</v>
          </cell>
          <cell r="E9003" t="str">
            <v>KS</v>
          </cell>
          <cell r="F9003">
            <v>1646</v>
          </cell>
        </row>
        <row r="9004">
          <cell r="A9004">
            <v>7401920</v>
          </cell>
          <cell r="B9004" t="str">
            <v>Přístrojový kryt...OKA2DAT40</v>
          </cell>
          <cell r="C9004">
            <v>2255</v>
          </cell>
          <cell r="D9004">
            <v>1</v>
          </cell>
          <cell r="E9004" t="str">
            <v>KS</v>
          </cell>
          <cell r="F9004">
            <v>2255</v>
          </cell>
        </row>
        <row r="9005">
          <cell r="A9005">
            <v>7401960</v>
          </cell>
          <cell r="B9005" t="str">
            <v>Přepážka...OKA2TW100</v>
          </cell>
          <cell r="C9005">
            <v>179</v>
          </cell>
          <cell r="D9005">
            <v>1</v>
          </cell>
          <cell r="E9005" t="str">
            <v>M</v>
          </cell>
          <cell r="F9005">
            <v>179</v>
          </cell>
        </row>
        <row r="9006">
          <cell r="A9006">
            <v>7401964</v>
          </cell>
          <cell r="B9006" t="str">
            <v>Přepážka...OKA2TW110</v>
          </cell>
          <cell r="C9006">
            <v>202</v>
          </cell>
          <cell r="D9006">
            <v>1</v>
          </cell>
          <cell r="E9006" t="str">
            <v>M</v>
          </cell>
          <cell r="F9006">
            <v>202</v>
          </cell>
        </row>
        <row r="9007">
          <cell r="A9007">
            <v>7401968</v>
          </cell>
          <cell r="B9007" t="str">
            <v>Přepážka...OKA2TW120</v>
          </cell>
          <cell r="C9007">
            <v>218</v>
          </cell>
          <cell r="D9007">
            <v>1</v>
          </cell>
          <cell r="E9007" t="str">
            <v>M</v>
          </cell>
          <cell r="F9007">
            <v>218</v>
          </cell>
        </row>
        <row r="9008">
          <cell r="A9008">
            <v>7401972</v>
          </cell>
          <cell r="B9008" t="str">
            <v>Přepážka...OKA2TW130</v>
          </cell>
          <cell r="C9008">
            <v>235</v>
          </cell>
          <cell r="D9008">
            <v>1</v>
          </cell>
          <cell r="E9008" t="str">
            <v>M</v>
          </cell>
          <cell r="F9008">
            <v>235</v>
          </cell>
        </row>
        <row r="9009">
          <cell r="A9009">
            <v>7401976</v>
          </cell>
          <cell r="B9009" t="str">
            <v>Přepážka...OKA2TW140</v>
          </cell>
          <cell r="C9009">
            <v>248</v>
          </cell>
          <cell r="D9009">
            <v>1</v>
          </cell>
          <cell r="E9009" t="str">
            <v>M</v>
          </cell>
          <cell r="F9009">
            <v>248</v>
          </cell>
        </row>
        <row r="9010">
          <cell r="A9010">
            <v>7401980</v>
          </cell>
          <cell r="B9010" t="str">
            <v>Přepážka...OKA2TW150</v>
          </cell>
          <cell r="C9010">
            <v>275</v>
          </cell>
          <cell r="D9010">
            <v>1</v>
          </cell>
          <cell r="E9010" t="str">
            <v>M</v>
          </cell>
          <cell r="F9010">
            <v>275</v>
          </cell>
        </row>
        <row r="9011">
          <cell r="A9011">
            <v>7401984</v>
          </cell>
          <cell r="B9011" t="str">
            <v>Přepážka...OKA2TW30</v>
          </cell>
          <cell r="C9011">
            <v>80</v>
          </cell>
          <cell r="D9011">
            <v>1</v>
          </cell>
          <cell r="E9011" t="str">
            <v>M</v>
          </cell>
          <cell r="F9011">
            <v>80</v>
          </cell>
        </row>
        <row r="9012">
          <cell r="A9012">
            <v>7401988</v>
          </cell>
          <cell r="B9012" t="str">
            <v>Přepážka...OKA2TW40</v>
          </cell>
          <cell r="C9012">
            <v>92</v>
          </cell>
          <cell r="D9012">
            <v>1</v>
          </cell>
          <cell r="E9012" t="str">
            <v>M</v>
          </cell>
          <cell r="F9012">
            <v>92</v>
          </cell>
        </row>
        <row r="9013">
          <cell r="A9013">
            <v>7401992</v>
          </cell>
          <cell r="B9013" t="str">
            <v>Přepážka...OKA2TW50</v>
          </cell>
          <cell r="C9013">
            <v>106</v>
          </cell>
          <cell r="D9013">
            <v>1</v>
          </cell>
          <cell r="E9013" t="str">
            <v>M</v>
          </cell>
          <cell r="F9013">
            <v>106</v>
          </cell>
        </row>
        <row r="9014">
          <cell r="A9014">
            <v>7401996</v>
          </cell>
          <cell r="B9014" t="str">
            <v>Přepážka...OKA2TW60</v>
          </cell>
          <cell r="C9014">
            <v>121</v>
          </cell>
          <cell r="D9014">
            <v>1</v>
          </cell>
          <cell r="E9014" t="str">
            <v>M</v>
          </cell>
          <cell r="F9014">
            <v>121</v>
          </cell>
        </row>
        <row r="9015">
          <cell r="A9015">
            <v>7401997</v>
          </cell>
          <cell r="B9015" t="str">
            <v>Zaslepovací víko...OKAD300</v>
          </cell>
          <cell r="C9015">
            <v>1542</v>
          </cell>
          <cell r="D9015">
            <v>1</v>
          </cell>
          <cell r="E9015" t="str">
            <v>KS</v>
          </cell>
          <cell r="F9015">
            <v>1542</v>
          </cell>
        </row>
        <row r="9016">
          <cell r="A9016">
            <v>7402000</v>
          </cell>
          <cell r="B9016" t="str">
            <v>Přepážka...OKA2TW70</v>
          </cell>
          <cell r="C9016">
            <v>137</v>
          </cell>
          <cell r="D9016">
            <v>1</v>
          </cell>
          <cell r="E9016" t="str">
            <v>M</v>
          </cell>
          <cell r="F9016">
            <v>137</v>
          </cell>
        </row>
        <row r="9017">
          <cell r="A9017">
            <v>7402004</v>
          </cell>
          <cell r="B9017" t="str">
            <v>Přepážka...OKA2TW80</v>
          </cell>
          <cell r="C9017">
            <v>150</v>
          </cell>
          <cell r="D9017">
            <v>1</v>
          </cell>
          <cell r="E9017" t="str">
            <v>M</v>
          </cell>
          <cell r="F9017">
            <v>150</v>
          </cell>
        </row>
        <row r="9018">
          <cell r="A9018">
            <v>7402008</v>
          </cell>
          <cell r="B9018" t="str">
            <v>Přepážka...OKA2TW90</v>
          </cell>
          <cell r="C9018">
            <v>170</v>
          </cell>
          <cell r="D9018">
            <v>1</v>
          </cell>
          <cell r="E9018" t="str">
            <v>M</v>
          </cell>
          <cell r="F9018">
            <v>170</v>
          </cell>
        </row>
        <row r="9019">
          <cell r="A9019">
            <v>7402040</v>
          </cell>
          <cell r="B9019" t="str">
            <v>Víko přístrojové jednotky...OKA/DG4/3</v>
          </cell>
          <cell r="C9019">
            <v>1668</v>
          </cell>
          <cell r="D9019">
            <v>1</v>
          </cell>
          <cell r="E9019" t="str">
            <v>KS</v>
          </cell>
          <cell r="F9019">
            <v>1668</v>
          </cell>
        </row>
        <row r="9020">
          <cell r="A9020">
            <v>7402048</v>
          </cell>
          <cell r="B9020" t="str">
            <v>Víko přístrojové jednotky...OKA/DG4/4</v>
          </cell>
          <cell r="C9020">
            <v>2140</v>
          </cell>
          <cell r="D9020">
            <v>1</v>
          </cell>
          <cell r="E9020" t="str">
            <v>KS</v>
          </cell>
          <cell r="F9020">
            <v>2140</v>
          </cell>
        </row>
        <row r="9021">
          <cell r="A9021">
            <v>7402056</v>
          </cell>
          <cell r="B9021" t="str">
            <v>Víko přístrojové jednotky...OKA/DG6/4</v>
          </cell>
          <cell r="C9021">
            <v>2302</v>
          </cell>
          <cell r="D9021">
            <v>1</v>
          </cell>
          <cell r="E9021" t="str">
            <v>KS</v>
          </cell>
          <cell r="F9021">
            <v>2302</v>
          </cell>
        </row>
        <row r="9022">
          <cell r="A9022">
            <v>7402064</v>
          </cell>
          <cell r="B9022" t="str">
            <v>Víko přístrojové jednotky...OKA/DG9/4</v>
          </cell>
          <cell r="C9022">
            <v>2500</v>
          </cell>
          <cell r="D9022">
            <v>1</v>
          </cell>
          <cell r="E9022" t="str">
            <v>KS</v>
          </cell>
          <cell r="F9022">
            <v>2500</v>
          </cell>
        </row>
        <row r="9023">
          <cell r="A9023">
            <v>7402068</v>
          </cell>
          <cell r="B9023" t="str">
            <v>Víko přístrojové jednotky...OKA/DGR9/</v>
          </cell>
          <cell r="C9023">
            <v>2643</v>
          </cell>
          <cell r="D9023">
            <v>1</v>
          </cell>
          <cell r="E9023" t="str">
            <v>KS</v>
          </cell>
          <cell r="F9023">
            <v>2643</v>
          </cell>
        </row>
        <row r="9024">
          <cell r="A9024">
            <v>7402274</v>
          </cell>
          <cell r="B9024" t="str">
            <v>Přístrojová jednotka...GES9OK/U</v>
          </cell>
          <cell r="C9024">
            <v>1817</v>
          </cell>
          <cell r="D9024">
            <v>1</v>
          </cell>
          <cell r="E9024" t="str">
            <v>KS</v>
          </cell>
          <cell r="F9024">
            <v>1817</v>
          </cell>
        </row>
        <row r="9025">
          <cell r="A9025">
            <v>7402278</v>
          </cell>
          <cell r="B9025" t="str">
            <v>Přístrojová jednotka...GES9OK/U</v>
          </cell>
          <cell r="C9025">
            <v>1817</v>
          </cell>
          <cell r="D9025">
            <v>1</v>
          </cell>
          <cell r="E9025" t="str">
            <v>KS</v>
          </cell>
          <cell r="F9025">
            <v>1817</v>
          </cell>
        </row>
        <row r="9026">
          <cell r="A9026">
            <v>7402282</v>
          </cell>
          <cell r="B9026" t="str">
            <v>Přístrojová jednotka...GES9OK/U</v>
          </cell>
          <cell r="C9026">
            <v>1817</v>
          </cell>
          <cell r="D9026">
            <v>1</v>
          </cell>
          <cell r="E9026" t="str">
            <v>KS</v>
          </cell>
          <cell r="F9026">
            <v>1817</v>
          </cell>
        </row>
        <row r="9027">
          <cell r="A9027">
            <v>7402286</v>
          </cell>
          <cell r="B9027" t="str">
            <v>Přístrojová jednotka...GES9OK/U</v>
          </cell>
          <cell r="C9027">
            <v>1817</v>
          </cell>
          <cell r="D9027">
            <v>1</v>
          </cell>
          <cell r="E9027" t="str">
            <v>KS</v>
          </cell>
          <cell r="F9027">
            <v>1817</v>
          </cell>
        </row>
        <row r="9028">
          <cell r="A9028">
            <v>7402304</v>
          </cell>
          <cell r="B9028" t="str">
            <v>Úhlová odbočka...OKA/B3006</v>
          </cell>
          <cell r="C9028">
            <v>1856</v>
          </cell>
          <cell r="D9028">
            <v>1</v>
          </cell>
          <cell r="E9028" t="str">
            <v>KS</v>
          </cell>
          <cell r="F9028">
            <v>1856</v>
          </cell>
        </row>
        <row r="9029">
          <cell r="A9029">
            <v>7402312</v>
          </cell>
          <cell r="B9029" t="str">
            <v>Úhlová odbočka...OKA/B3506</v>
          </cell>
          <cell r="C9029">
            <v>1883</v>
          </cell>
          <cell r="D9029">
            <v>1</v>
          </cell>
          <cell r="E9029" t="str">
            <v>KS</v>
          </cell>
          <cell r="F9029">
            <v>1883</v>
          </cell>
        </row>
        <row r="9030">
          <cell r="A9030">
            <v>7402334</v>
          </cell>
          <cell r="B9030" t="str">
            <v>Oddělovací prvek...OKA/CC3/4</v>
          </cell>
          <cell r="C9030">
            <v>2125</v>
          </cell>
          <cell r="D9030">
            <v>1</v>
          </cell>
          <cell r="E9030" t="str">
            <v>KS</v>
          </cell>
          <cell r="F9030">
            <v>2125</v>
          </cell>
        </row>
        <row r="9031">
          <cell r="A9031">
            <v>7402364</v>
          </cell>
          <cell r="B9031" t="str">
            <v>Zakončení...OKA/E3006</v>
          </cell>
          <cell r="C9031">
            <v>366</v>
          </cell>
          <cell r="D9031">
            <v>1</v>
          </cell>
          <cell r="E9031" t="str">
            <v>KS</v>
          </cell>
          <cell r="F9031">
            <v>366</v>
          </cell>
        </row>
        <row r="9032">
          <cell r="A9032">
            <v>7402372</v>
          </cell>
          <cell r="B9032" t="str">
            <v>Zakončení...OKA/E3506</v>
          </cell>
          <cell r="C9032">
            <v>372</v>
          </cell>
          <cell r="D9032">
            <v>1</v>
          </cell>
          <cell r="E9032" t="str">
            <v>KS</v>
          </cell>
          <cell r="F9032">
            <v>372</v>
          </cell>
        </row>
        <row r="9033">
          <cell r="A9033">
            <v>7402404</v>
          </cell>
          <cell r="B9033" t="str">
            <v>Svislý ohyb...OKA/RB2/3</v>
          </cell>
          <cell r="C9033">
            <v>2968</v>
          </cell>
          <cell r="D9033">
            <v>1</v>
          </cell>
          <cell r="E9033" t="str">
            <v>KS</v>
          </cell>
          <cell r="F9033">
            <v>2968</v>
          </cell>
        </row>
        <row r="9034">
          <cell r="A9034">
            <v>7402412</v>
          </cell>
          <cell r="B9034" t="str">
            <v>Svislý ohyb...OKA/RB2/3</v>
          </cell>
          <cell r="C9034">
            <v>2954</v>
          </cell>
          <cell r="D9034">
            <v>1</v>
          </cell>
          <cell r="E9034" t="str">
            <v>KS</v>
          </cell>
          <cell r="F9034">
            <v>2954</v>
          </cell>
        </row>
        <row r="9035">
          <cell r="A9035">
            <v>7402420</v>
          </cell>
          <cell r="B9035" t="str">
            <v>Svislý ohyb...OKA/RB3/3</v>
          </cell>
          <cell r="C9035">
            <v>2745</v>
          </cell>
          <cell r="D9035">
            <v>1</v>
          </cell>
          <cell r="E9035" t="str">
            <v>KS</v>
          </cell>
          <cell r="F9035">
            <v>2745</v>
          </cell>
        </row>
        <row r="9036">
          <cell r="A9036">
            <v>7402428</v>
          </cell>
          <cell r="B9036" t="str">
            <v>Svislý ohyb...OKA/RB3/3</v>
          </cell>
          <cell r="C9036">
            <v>2979</v>
          </cell>
          <cell r="D9036">
            <v>1</v>
          </cell>
          <cell r="E9036" t="str">
            <v>KS</v>
          </cell>
          <cell r="F9036">
            <v>2979</v>
          </cell>
        </row>
        <row r="9037">
          <cell r="A9037">
            <v>7402460</v>
          </cell>
          <cell r="B9037" t="str">
            <v>Přepážka...OKA/TD1-6</v>
          </cell>
          <cell r="C9037">
            <v>145</v>
          </cell>
          <cell r="D9037">
            <v>1</v>
          </cell>
          <cell r="E9037" t="str">
            <v>M</v>
          </cell>
          <cell r="F9037">
            <v>145</v>
          </cell>
        </row>
        <row r="9038">
          <cell r="A9038">
            <v>7402470</v>
          </cell>
          <cell r="B9038" t="str">
            <v>Přepážka...OKA/TD2-6</v>
          </cell>
          <cell r="C9038">
            <v>103</v>
          </cell>
          <cell r="D9038">
            <v>1</v>
          </cell>
          <cell r="E9038" t="str">
            <v>M</v>
          </cell>
          <cell r="F9038">
            <v>103</v>
          </cell>
        </row>
        <row r="9039">
          <cell r="A9039">
            <v>7402478</v>
          </cell>
          <cell r="B9039" t="str">
            <v>Přepážka...OKA/TD3-6</v>
          </cell>
          <cell r="C9039">
            <v>59</v>
          </cell>
          <cell r="D9039">
            <v>1</v>
          </cell>
          <cell r="E9039" t="str">
            <v>M</v>
          </cell>
          <cell r="F9039">
            <v>59</v>
          </cell>
        </row>
        <row r="9040">
          <cell r="A9040">
            <v>7402486</v>
          </cell>
          <cell r="B9040" t="str">
            <v>Upevňovací úhelník...OKA/TF65</v>
          </cell>
          <cell r="C9040">
            <v>24</v>
          </cell>
          <cell r="D9040">
            <v>1</v>
          </cell>
          <cell r="E9040" t="str">
            <v>KS</v>
          </cell>
          <cell r="F9040">
            <v>24</v>
          </cell>
        </row>
        <row r="9041">
          <cell r="A9041">
            <v>7402968</v>
          </cell>
          <cell r="B9041" t="str">
            <v>Spojovací úhelník...OKU/VW</v>
          </cell>
          <cell r="C9041">
            <v>360</v>
          </cell>
          <cell r="D9041">
            <v>1</v>
          </cell>
          <cell r="E9041" t="str">
            <v>KS</v>
          </cell>
          <cell r="F9041">
            <v>360</v>
          </cell>
        </row>
        <row r="9042">
          <cell r="A9042">
            <v>7403900</v>
          </cell>
          <cell r="B9042" t="str">
            <v>Kanál zalitý v mazanině...SE2/19027</v>
          </cell>
          <cell r="C9042">
            <v>1915</v>
          </cell>
          <cell r="D9042">
            <v>1</v>
          </cell>
          <cell r="E9042" t="str">
            <v>M</v>
          </cell>
          <cell r="F9042">
            <v>1915</v>
          </cell>
        </row>
        <row r="9043">
          <cell r="A9043">
            <v>7403904</v>
          </cell>
          <cell r="B9043" t="str">
            <v>Kanál zalitý v mazanině...SE2/19037</v>
          </cell>
          <cell r="C9043">
            <v>1991</v>
          </cell>
          <cell r="D9043">
            <v>1</v>
          </cell>
          <cell r="E9043" t="str">
            <v>M</v>
          </cell>
          <cell r="F9043">
            <v>1991</v>
          </cell>
        </row>
        <row r="9044">
          <cell r="A9044">
            <v>7403908</v>
          </cell>
          <cell r="B9044" t="str">
            <v>Kanál zalitý v mazanině...SE2/19047</v>
          </cell>
          <cell r="C9044">
            <v>2090</v>
          </cell>
          <cell r="D9044">
            <v>1</v>
          </cell>
          <cell r="E9044" t="str">
            <v>M</v>
          </cell>
          <cell r="F9044">
            <v>2090</v>
          </cell>
        </row>
        <row r="9045">
          <cell r="A9045">
            <v>7403912</v>
          </cell>
          <cell r="B9045" t="str">
            <v>Kanál zalitý v mazanině...SE2/25027</v>
          </cell>
          <cell r="C9045">
            <v>2310</v>
          </cell>
          <cell r="D9045">
            <v>1</v>
          </cell>
          <cell r="E9045" t="str">
            <v>M</v>
          </cell>
          <cell r="F9045">
            <v>2310</v>
          </cell>
        </row>
        <row r="9046">
          <cell r="A9046">
            <v>7403916</v>
          </cell>
          <cell r="B9046" t="str">
            <v>Kanál zalitý v mazanině...SE2/25037</v>
          </cell>
          <cell r="C9046">
            <v>2399</v>
          </cell>
          <cell r="D9046">
            <v>1</v>
          </cell>
          <cell r="E9046" t="str">
            <v>M</v>
          </cell>
          <cell r="F9046">
            <v>2399</v>
          </cell>
        </row>
        <row r="9047">
          <cell r="A9047">
            <v>7403920</v>
          </cell>
          <cell r="B9047" t="str">
            <v>Kanál zalitý v mazanině...SE2/25047</v>
          </cell>
          <cell r="C9047">
            <v>2484</v>
          </cell>
          <cell r="D9047">
            <v>1</v>
          </cell>
          <cell r="E9047" t="str">
            <v>M</v>
          </cell>
          <cell r="F9047">
            <v>2484</v>
          </cell>
        </row>
        <row r="9048">
          <cell r="A9048">
            <v>7403922</v>
          </cell>
          <cell r="B9048" t="str">
            <v>Kanál zalitý v mazanině...SE3/19037</v>
          </cell>
          <cell r="C9048">
            <v>1956</v>
          </cell>
          <cell r="D9048">
            <v>1</v>
          </cell>
          <cell r="E9048" t="str">
            <v>M</v>
          </cell>
          <cell r="F9048">
            <v>1956</v>
          </cell>
        </row>
        <row r="9049">
          <cell r="A9049">
            <v>7403924</v>
          </cell>
          <cell r="B9049" t="str">
            <v>Kanál zalitý v mazanině...SE3/19047</v>
          </cell>
          <cell r="C9049">
            <v>1972</v>
          </cell>
          <cell r="D9049">
            <v>1</v>
          </cell>
          <cell r="E9049" t="str">
            <v>M</v>
          </cell>
          <cell r="F9049">
            <v>1972</v>
          </cell>
        </row>
        <row r="9050">
          <cell r="A9050">
            <v>7403928</v>
          </cell>
          <cell r="B9050" t="str">
            <v>Kanál zalitý v mazanině...SE3/25027</v>
          </cell>
          <cell r="C9050">
            <v>2452</v>
          </cell>
          <cell r="D9050">
            <v>1</v>
          </cell>
          <cell r="E9050" t="str">
            <v>M</v>
          </cell>
          <cell r="F9050">
            <v>2452</v>
          </cell>
        </row>
        <row r="9051">
          <cell r="A9051">
            <v>7403932</v>
          </cell>
          <cell r="B9051" t="str">
            <v>Kanál zalitý v mazanině...SE3/25037</v>
          </cell>
          <cell r="C9051">
            <v>2545</v>
          </cell>
          <cell r="D9051">
            <v>1</v>
          </cell>
          <cell r="E9051" t="str">
            <v>M</v>
          </cell>
          <cell r="F9051">
            <v>2545</v>
          </cell>
        </row>
        <row r="9052">
          <cell r="A9052">
            <v>7403936</v>
          </cell>
          <cell r="B9052" t="str">
            <v>Kanál zalitý v mazanině...SE3/25047</v>
          </cell>
          <cell r="C9052">
            <v>2655</v>
          </cell>
          <cell r="D9052">
            <v>1</v>
          </cell>
          <cell r="E9052" t="str">
            <v>M</v>
          </cell>
          <cell r="F9052">
            <v>2655</v>
          </cell>
        </row>
        <row r="9053">
          <cell r="A9053">
            <v>7403940</v>
          </cell>
          <cell r="B9053" t="str">
            <v>Kanál zalitý v mazanině...SEG2/1902</v>
          </cell>
          <cell r="C9053">
            <v>2155</v>
          </cell>
          <cell r="D9053">
            <v>1</v>
          </cell>
          <cell r="E9053" t="str">
            <v>M</v>
          </cell>
          <cell r="F9053">
            <v>2155</v>
          </cell>
        </row>
        <row r="9054">
          <cell r="A9054">
            <v>7403944</v>
          </cell>
          <cell r="B9054" t="str">
            <v>Kanál zalitý v mazanině...SEG2/1903</v>
          </cell>
          <cell r="C9054">
            <v>2242</v>
          </cell>
          <cell r="D9054">
            <v>1</v>
          </cell>
          <cell r="E9054" t="str">
            <v>M</v>
          </cell>
          <cell r="F9054">
            <v>2242</v>
          </cell>
        </row>
        <row r="9055">
          <cell r="A9055">
            <v>7403948</v>
          </cell>
          <cell r="B9055" t="str">
            <v>Kanál zalitý v mazanině...SEG2/1904</v>
          </cell>
          <cell r="C9055">
            <v>2338</v>
          </cell>
          <cell r="D9055">
            <v>1</v>
          </cell>
          <cell r="E9055" t="str">
            <v>M</v>
          </cell>
          <cell r="F9055">
            <v>2338</v>
          </cell>
        </row>
        <row r="9056">
          <cell r="A9056">
            <v>7403952</v>
          </cell>
          <cell r="B9056" t="str">
            <v>Kanál zalitý v mazanině...SEG2/2502</v>
          </cell>
          <cell r="C9056">
            <v>2545</v>
          </cell>
          <cell r="D9056">
            <v>1</v>
          </cell>
          <cell r="E9056" t="str">
            <v>M</v>
          </cell>
          <cell r="F9056">
            <v>2545</v>
          </cell>
        </row>
        <row r="9057">
          <cell r="A9057">
            <v>7403956</v>
          </cell>
          <cell r="B9057" t="str">
            <v>Kanál zalitý v mazanině...SEG2/2503</v>
          </cell>
          <cell r="C9057">
            <v>2641</v>
          </cell>
          <cell r="D9057">
            <v>1</v>
          </cell>
          <cell r="E9057" t="str">
            <v>M</v>
          </cell>
          <cell r="F9057">
            <v>2641</v>
          </cell>
        </row>
        <row r="9058">
          <cell r="A9058">
            <v>7403960</v>
          </cell>
          <cell r="B9058" t="str">
            <v>Kanál zalitý v mazanině...SEG2/2504</v>
          </cell>
          <cell r="C9058">
            <v>2728</v>
          </cell>
          <cell r="D9058">
            <v>1</v>
          </cell>
          <cell r="E9058" t="str">
            <v>M</v>
          </cell>
          <cell r="F9058">
            <v>2728</v>
          </cell>
        </row>
        <row r="9059">
          <cell r="A9059">
            <v>7403964</v>
          </cell>
          <cell r="B9059" t="str">
            <v>Kanál zalitý v mazanině...SEG3/1903</v>
          </cell>
          <cell r="C9059">
            <v>2181</v>
          </cell>
          <cell r="D9059">
            <v>1</v>
          </cell>
          <cell r="E9059" t="str">
            <v>M</v>
          </cell>
          <cell r="F9059">
            <v>2181</v>
          </cell>
        </row>
        <row r="9060">
          <cell r="A9060">
            <v>7403968</v>
          </cell>
          <cell r="B9060" t="str">
            <v>Kanál zalitý v mazanině...SEG3/1904</v>
          </cell>
          <cell r="C9060">
            <v>2189</v>
          </cell>
          <cell r="D9060">
            <v>1</v>
          </cell>
          <cell r="E9060" t="str">
            <v>M</v>
          </cell>
          <cell r="F9060">
            <v>2189</v>
          </cell>
        </row>
        <row r="9061">
          <cell r="A9061">
            <v>7403972</v>
          </cell>
          <cell r="B9061" t="str">
            <v>Kanál zalitý v mazanině...SEG3/2502</v>
          </cell>
          <cell r="C9061">
            <v>2697</v>
          </cell>
          <cell r="D9061">
            <v>1</v>
          </cell>
          <cell r="E9061" t="str">
            <v>M</v>
          </cell>
          <cell r="F9061">
            <v>2697</v>
          </cell>
        </row>
        <row r="9062">
          <cell r="A9062">
            <v>7403976</v>
          </cell>
          <cell r="B9062" t="str">
            <v>Kanál zalitý v mazanině...SEG3/2503</v>
          </cell>
          <cell r="C9062">
            <v>2793</v>
          </cell>
          <cell r="D9062">
            <v>1</v>
          </cell>
          <cell r="E9062" t="str">
            <v>M</v>
          </cell>
          <cell r="F9062">
            <v>2793</v>
          </cell>
        </row>
        <row r="9063">
          <cell r="A9063">
            <v>7403980</v>
          </cell>
          <cell r="B9063" t="str">
            <v>Koncový uzavírací díl...SES190/27</v>
          </cell>
          <cell r="C9063">
            <v>256</v>
          </cell>
          <cell r="D9063">
            <v>1</v>
          </cell>
          <cell r="E9063" t="str">
            <v>KS</v>
          </cell>
          <cell r="F9063">
            <v>256</v>
          </cell>
        </row>
        <row r="9064">
          <cell r="A9064">
            <v>7403984</v>
          </cell>
          <cell r="B9064" t="str">
            <v>Koncový uzavírací díl...SES190/37</v>
          </cell>
          <cell r="C9064">
            <v>256</v>
          </cell>
          <cell r="D9064">
            <v>1</v>
          </cell>
          <cell r="E9064" t="str">
            <v>KS</v>
          </cell>
          <cell r="F9064">
            <v>256</v>
          </cell>
        </row>
        <row r="9065">
          <cell r="A9065">
            <v>7403988</v>
          </cell>
          <cell r="B9065" t="str">
            <v>Koncový uzavírací díl...SES190/47</v>
          </cell>
          <cell r="C9065">
            <v>256</v>
          </cell>
          <cell r="D9065">
            <v>1</v>
          </cell>
          <cell r="E9065" t="str">
            <v>KS</v>
          </cell>
          <cell r="F9065">
            <v>256</v>
          </cell>
        </row>
        <row r="9066">
          <cell r="A9066">
            <v>7404002</v>
          </cell>
          <cell r="B9066" t="str">
            <v>Koncový uzavírací díl...SES250/27</v>
          </cell>
          <cell r="C9066">
            <v>256</v>
          </cell>
          <cell r="D9066">
            <v>1</v>
          </cell>
          <cell r="E9066" t="str">
            <v>KS</v>
          </cell>
          <cell r="F9066">
            <v>256</v>
          </cell>
        </row>
        <row r="9067">
          <cell r="A9067">
            <v>7404006</v>
          </cell>
          <cell r="B9067" t="str">
            <v>Koncový uzavírací díl...SES250/37</v>
          </cell>
          <cell r="C9067">
            <v>256</v>
          </cell>
          <cell r="D9067">
            <v>1</v>
          </cell>
          <cell r="E9067" t="str">
            <v>KS</v>
          </cell>
          <cell r="F9067">
            <v>256</v>
          </cell>
        </row>
        <row r="9068">
          <cell r="A9068">
            <v>7404010</v>
          </cell>
          <cell r="B9068" t="str">
            <v>Koncový uzavírací díl...SES250/47</v>
          </cell>
          <cell r="C9068">
            <v>256</v>
          </cell>
          <cell r="D9068">
            <v>1</v>
          </cell>
          <cell r="E9068" t="str">
            <v>KS</v>
          </cell>
          <cell r="F9068">
            <v>256</v>
          </cell>
        </row>
        <row r="9069">
          <cell r="A9069">
            <v>7404014</v>
          </cell>
          <cell r="B9069" t="str">
            <v>Koncový uzavírací díl...SES350/27</v>
          </cell>
          <cell r="C9069">
            <v>256</v>
          </cell>
          <cell r="D9069">
            <v>1</v>
          </cell>
          <cell r="E9069" t="str">
            <v>KS</v>
          </cell>
          <cell r="F9069">
            <v>256</v>
          </cell>
        </row>
        <row r="9070">
          <cell r="A9070">
            <v>7404018</v>
          </cell>
          <cell r="B9070" t="str">
            <v>Koncový uzavírací díl...SES350/37</v>
          </cell>
          <cell r="C9070">
            <v>256</v>
          </cell>
          <cell r="D9070">
            <v>1</v>
          </cell>
          <cell r="E9070" t="str">
            <v>KS</v>
          </cell>
          <cell r="F9070">
            <v>256</v>
          </cell>
        </row>
        <row r="9071">
          <cell r="A9071">
            <v>7404022</v>
          </cell>
          <cell r="B9071" t="str">
            <v>Koncový uzavírací díl...SES350/47</v>
          </cell>
          <cell r="C9071">
            <v>269</v>
          </cell>
          <cell r="D9071">
            <v>1</v>
          </cell>
          <cell r="E9071" t="str">
            <v>KS</v>
          </cell>
          <cell r="F9071">
            <v>269</v>
          </cell>
        </row>
        <row r="9072">
          <cell r="A9072">
            <v>7404026</v>
          </cell>
          <cell r="B9072" t="str">
            <v>Ochranný kobercový rám...SRE250</v>
          </cell>
          <cell r="C9072">
            <v>711</v>
          </cell>
          <cell r="D9072">
            <v>1</v>
          </cell>
          <cell r="E9072" t="str">
            <v>KS</v>
          </cell>
          <cell r="F9072">
            <v>711</v>
          </cell>
        </row>
        <row r="9073">
          <cell r="A9073">
            <v>7404030</v>
          </cell>
          <cell r="B9073" t="str">
            <v>Ochranný kobercový rám...SRE250</v>
          </cell>
          <cell r="C9073">
            <v>711</v>
          </cell>
          <cell r="D9073">
            <v>1</v>
          </cell>
          <cell r="E9073" t="str">
            <v>KS</v>
          </cell>
          <cell r="F9073">
            <v>711</v>
          </cell>
        </row>
        <row r="9074">
          <cell r="A9074">
            <v>7404034</v>
          </cell>
          <cell r="B9074" t="str">
            <v>Ochranný kobercový rám...SRE250</v>
          </cell>
          <cell r="C9074">
            <v>711</v>
          </cell>
          <cell r="D9074">
            <v>1</v>
          </cell>
          <cell r="E9074" t="str">
            <v>KS</v>
          </cell>
          <cell r="F9074">
            <v>711</v>
          </cell>
        </row>
        <row r="9075">
          <cell r="A9075">
            <v>7404038</v>
          </cell>
          <cell r="B9075" t="str">
            <v>Ochranný kobercový rám...SRE250</v>
          </cell>
          <cell r="C9075">
            <v>711</v>
          </cell>
          <cell r="D9075">
            <v>1</v>
          </cell>
          <cell r="E9075" t="str">
            <v>KS</v>
          </cell>
          <cell r="F9075">
            <v>711</v>
          </cell>
        </row>
        <row r="9076">
          <cell r="A9076">
            <v>7404042</v>
          </cell>
          <cell r="B9076" t="str">
            <v>Ochranný kobercový rám...SRU190</v>
          </cell>
          <cell r="C9076">
            <v>483</v>
          </cell>
          <cell r="D9076">
            <v>1</v>
          </cell>
          <cell r="E9076" t="str">
            <v>KS</v>
          </cell>
          <cell r="F9076">
            <v>483</v>
          </cell>
        </row>
        <row r="9077">
          <cell r="A9077">
            <v>7404046</v>
          </cell>
          <cell r="B9077" t="str">
            <v>Ochranný kobercový rám...SRU190</v>
          </cell>
          <cell r="C9077">
            <v>483</v>
          </cell>
          <cell r="D9077">
            <v>1</v>
          </cell>
          <cell r="E9077" t="str">
            <v>KS</v>
          </cell>
          <cell r="F9077">
            <v>483</v>
          </cell>
        </row>
        <row r="9078">
          <cell r="A9078">
            <v>7404050</v>
          </cell>
          <cell r="B9078" t="str">
            <v>Ochranný kobercový rám...SRU190</v>
          </cell>
          <cell r="C9078">
            <v>459</v>
          </cell>
          <cell r="D9078">
            <v>1</v>
          </cell>
          <cell r="E9078" t="str">
            <v>KS</v>
          </cell>
          <cell r="F9078">
            <v>459</v>
          </cell>
        </row>
        <row r="9079">
          <cell r="A9079">
            <v>7404054</v>
          </cell>
          <cell r="B9079" t="str">
            <v>Ochranný kobercový rám...SRU190</v>
          </cell>
          <cell r="C9079">
            <v>459</v>
          </cell>
          <cell r="D9079">
            <v>1</v>
          </cell>
          <cell r="E9079" t="str">
            <v>KS</v>
          </cell>
          <cell r="F9079">
            <v>459</v>
          </cell>
        </row>
        <row r="9080">
          <cell r="A9080">
            <v>7404058</v>
          </cell>
          <cell r="B9080" t="str">
            <v>Ochranný kobercový rám...SRU250</v>
          </cell>
          <cell r="C9080">
            <v>509</v>
          </cell>
          <cell r="D9080">
            <v>1</v>
          </cell>
          <cell r="E9080" t="str">
            <v>KS</v>
          </cell>
          <cell r="F9080">
            <v>509</v>
          </cell>
        </row>
        <row r="9081">
          <cell r="A9081">
            <v>7404062</v>
          </cell>
          <cell r="B9081" t="str">
            <v>Ochranný kobercový rám...SRU250</v>
          </cell>
          <cell r="C9081">
            <v>509</v>
          </cell>
          <cell r="D9081">
            <v>1</v>
          </cell>
          <cell r="E9081" t="str">
            <v>KS</v>
          </cell>
          <cell r="F9081">
            <v>509</v>
          </cell>
        </row>
        <row r="9082">
          <cell r="A9082">
            <v>7404066</v>
          </cell>
          <cell r="B9082" t="str">
            <v>Ochranný kobercový rám...SRU250</v>
          </cell>
          <cell r="C9082">
            <v>509</v>
          </cell>
          <cell r="D9082">
            <v>1</v>
          </cell>
          <cell r="E9082" t="str">
            <v>KS</v>
          </cell>
          <cell r="F9082">
            <v>509</v>
          </cell>
        </row>
        <row r="9083">
          <cell r="A9083">
            <v>7404070</v>
          </cell>
          <cell r="B9083" t="str">
            <v>Ochranný kobercový rám...SRU250</v>
          </cell>
          <cell r="C9083">
            <v>509</v>
          </cell>
          <cell r="D9083">
            <v>1</v>
          </cell>
          <cell r="E9083" t="str">
            <v>KS</v>
          </cell>
          <cell r="F9083">
            <v>509</v>
          </cell>
        </row>
        <row r="9084">
          <cell r="A9084">
            <v>7404100</v>
          </cell>
          <cell r="B9084" t="str">
            <v>Spojovací jazýček...VLE1/190</v>
          </cell>
          <cell r="C9084">
            <v>442</v>
          </cell>
          <cell r="D9084">
            <v>1</v>
          </cell>
          <cell r="E9084" t="str">
            <v>KS</v>
          </cell>
          <cell r="F9084">
            <v>442</v>
          </cell>
        </row>
        <row r="9085">
          <cell r="A9085">
            <v>7404104</v>
          </cell>
          <cell r="B9085" t="str">
            <v>Spojovací jazýček...VLE1/250</v>
          </cell>
          <cell r="C9085">
            <v>466</v>
          </cell>
          <cell r="D9085">
            <v>1</v>
          </cell>
          <cell r="E9085" t="str">
            <v>KS</v>
          </cell>
          <cell r="F9085">
            <v>466</v>
          </cell>
        </row>
        <row r="9086">
          <cell r="A9086">
            <v>7404108</v>
          </cell>
          <cell r="B9086" t="str">
            <v>Protahovací a odbočná krabice...ZDE2-250/</v>
          </cell>
          <cell r="C9086">
            <v>6783</v>
          </cell>
          <cell r="D9086">
            <v>1</v>
          </cell>
          <cell r="E9086" t="str">
            <v>KS</v>
          </cell>
          <cell r="F9086">
            <v>6783</v>
          </cell>
        </row>
        <row r="9087">
          <cell r="A9087">
            <v>7404112</v>
          </cell>
          <cell r="B9087" t="str">
            <v>Protahovací a odbočná krabice...ZDE2-250/</v>
          </cell>
          <cell r="C9087">
            <v>6937</v>
          </cell>
          <cell r="D9087">
            <v>1</v>
          </cell>
          <cell r="E9087" t="str">
            <v>KS</v>
          </cell>
          <cell r="F9087">
            <v>6937</v>
          </cell>
        </row>
        <row r="9088">
          <cell r="A9088">
            <v>7404116</v>
          </cell>
          <cell r="B9088" t="str">
            <v>Protahovací a odbočná krabice...ZDE2-250/</v>
          </cell>
          <cell r="C9088">
            <v>7105</v>
          </cell>
          <cell r="D9088">
            <v>1</v>
          </cell>
          <cell r="E9088" t="str">
            <v>KS</v>
          </cell>
          <cell r="F9088">
            <v>7105</v>
          </cell>
        </row>
        <row r="9089">
          <cell r="A9089">
            <v>7404200</v>
          </cell>
          <cell r="B9089" t="str">
            <v>Přepážka...OKA/TW30</v>
          </cell>
          <cell r="C9089">
            <v>38</v>
          </cell>
          <cell r="D9089">
            <v>1</v>
          </cell>
          <cell r="E9089" t="str">
            <v>M</v>
          </cell>
          <cell r="F9089">
            <v>38</v>
          </cell>
        </row>
        <row r="9090">
          <cell r="A9090">
            <v>7404204</v>
          </cell>
          <cell r="B9090" t="str">
            <v>Přepážka...OKA/TW80</v>
          </cell>
          <cell r="C9090">
            <v>129</v>
          </cell>
          <cell r="D9090">
            <v>1</v>
          </cell>
          <cell r="E9090" t="str">
            <v>M</v>
          </cell>
          <cell r="F9090">
            <v>129</v>
          </cell>
        </row>
        <row r="9091">
          <cell r="A9091">
            <v>7404218</v>
          </cell>
          <cell r="B9091" t="str">
            <v>Oddělovací prvek...OKA/PS9/6</v>
          </cell>
          <cell r="C9091">
            <v>378</v>
          </cell>
          <cell r="D9091">
            <v>1</v>
          </cell>
          <cell r="E9091" t="str">
            <v>KS</v>
          </cell>
          <cell r="F9091">
            <v>378</v>
          </cell>
        </row>
        <row r="9092">
          <cell r="A9092">
            <v>7404220</v>
          </cell>
          <cell r="B9092" t="str">
            <v>Příložný profil podl. krytiny...OKA/BA4/3</v>
          </cell>
          <cell r="C9092">
            <v>106</v>
          </cell>
          <cell r="D9092">
            <v>1</v>
          </cell>
          <cell r="E9092" t="str">
            <v>M</v>
          </cell>
          <cell r="F9092">
            <v>106</v>
          </cell>
        </row>
        <row r="9093">
          <cell r="A9093">
            <v>7404234</v>
          </cell>
          <cell r="B9093" t="str">
            <v>Oddělovací prvek...OKA/C2/30</v>
          </cell>
          <cell r="C9093">
            <v>689</v>
          </cell>
          <cell r="D9093">
            <v>1</v>
          </cell>
          <cell r="E9093" t="str">
            <v>KS</v>
          </cell>
          <cell r="F9093">
            <v>689</v>
          </cell>
        </row>
        <row r="9094">
          <cell r="A9094">
            <v>7404242</v>
          </cell>
          <cell r="B9094" t="str">
            <v>Oddělovací prvek...OKA/C2/35</v>
          </cell>
          <cell r="C9094">
            <v>704</v>
          </cell>
          <cell r="D9094">
            <v>1</v>
          </cell>
          <cell r="E9094" t="str">
            <v>KS</v>
          </cell>
          <cell r="F9094">
            <v>704</v>
          </cell>
        </row>
        <row r="9095">
          <cell r="A9095">
            <v>7404250</v>
          </cell>
          <cell r="B9095" t="str">
            <v>Oddělovací prvek...OKA/C2/35</v>
          </cell>
          <cell r="C9095">
            <v>704</v>
          </cell>
          <cell r="D9095">
            <v>1</v>
          </cell>
          <cell r="E9095" t="str">
            <v>KS</v>
          </cell>
          <cell r="F9095">
            <v>704</v>
          </cell>
        </row>
        <row r="9096">
          <cell r="A9096">
            <v>7404258</v>
          </cell>
          <cell r="B9096" t="str">
            <v>Oddělovací prvek...OKA/C3/30</v>
          </cell>
          <cell r="C9096">
            <v>1069</v>
          </cell>
          <cell r="D9096">
            <v>1</v>
          </cell>
          <cell r="E9096" t="str">
            <v>KS</v>
          </cell>
          <cell r="F9096">
            <v>1069</v>
          </cell>
        </row>
        <row r="9097">
          <cell r="A9097">
            <v>7404266</v>
          </cell>
          <cell r="B9097" t="str">
            <v>Oddělovací prvek...OKA/C3/35</v>
          </cell>
          <cell r="C9097">
            <v>1096</v>
          </cell>
          <cell r="D9097">
            <v>1</v>
          </cell>
          <cell r="E9097" t="str">
            <v>KS</v>
          </cell>
          <cell r="F9097">
            <v>1096</v>
          </cell>
        </row>
        <row r="9098">
          <cell r="A9098">
            <v>7404274</v>
          </cell>
          <cell r="B9098" t="str">
            <v>Oddělovací prvek...OKA/C3/35</v>
          </cell>
          <cell r="C9098">
            <v>1107</v>
          </cell>
          <cell r="D9098">
            <v>1</v>
          </cell>
          <cell r="E9098" t="str">
            <v>KS</v>
          </cell>
          <cell r="F9098">
            <v>1107</v>
          </cell>
        </row>
        <row r="9099">
          <cell r="A9099">
            <v>7404316</v>
          </cell>
          <cell r="B9099" t="str">
            <v>Oddělovací prvek...OKA/CC2/3</v>
          </cell>
          <cell r="C9099">
            <v>1377</v>
          </cell>
          <cell r="D9099">
            <v>1</v>
          </cell>
          <cell r="E9099" t="str">
            <v>KS</v>
          </cell>
          <cell r="F9099">
            <v>1377</v>
          </cell>
        </row>
        <row r="9100">
          <cell r="A9100">
            <v>7404324</v>
          </cell>
          <cell r="B9100" t="str">
            <v>Oddělovací prvek...OKA/CC2/3</v>
          </cell>
          <cell r="C9100">
            <v>1409</v>
          </cell>
          <cell r="D9100">
            <v>1</v>
          </cell>
          <cell r="E9100" t="str">
            <v>KS</v>
          </cell>
          <cell r="F9100">
            <v>1409</v>
          </cell>
        </row>
        <row r="9101">
          <cell r="A9101">
            <v>7404332</v>
          </cell>
          <cell r="B9101" t="str">
            <v>Oddělovací prvek...OKA/CC2/3</v>
          </cell>
          <cell r="C9101">
            <v>1409</v>
          </cell>
          <cell r="D9101">
            <v>1</v>
          </cell>
          <cell r="E9101" t="str">
            <v>KS</v>
          </cell>
          <cell r="F9101">
            <v>1409</v>
          </cell>
        </row>
        <row r="9102">
          <cell r="A9102">
            <v>7404340</v>
          </cell>
          <cell r="B9102" t="str">
            <v>Oddělovací prvek...OKA/CC3/3</v>
          </cell>
          <cell r="C9102">
            <v>2323</v>
          </cell>
          <cell r="D9102">
            <v>1</v>
          </cell>
          <cell r="E9102" t="str">
            <v>KS</v>
          </cell>
          <cell r="F9102">
            <v>2323</v>
          </cell>
        </row>
        <row r="9103">
          <cell r="A9103">
            <v>7404348</v>
          </cell>
          <cell r="B9103" t="str">
            <v>Oddělovací prvek...OKA/CC3/3</v>
          </cell>
          <cell r="C9103">
            <v>1877</v>
          </cell>
          <cell r="D9103">
            <v>1</v>
          </cell>
          <cell r="E9103" t="str">
            <v>KS</v>
          </cell>
          <cell r="F9103">
            <v>1877</v>
          </cell>
        </row>
        <row r="9104">
          <cell r="A9104">
            <v>7404356</v>
          </cell>
          <cell r="B9104" t="str">
            <v>Oddělovací prvek...OKA/CC3/3</v>
          </cell>
          <cell r="C9104">
            <v>1925</v>
          </cell>
          <cell r="D9104">
            <v>1</v>
          </cell>
          <cell r="E9104" t="str">
            <v>KS</v>
          </cell>
          <cell r="F9104">
            <v>1925</v>
          </cell>
        </row>
        <row r="9105">
          <cell r="A9105">
            <v>7404400</v>
          </cell>
          <cell r="B9105" t="str">
            <v>Forma pro vytvoření dutiny...7SK/HB215</v>
          </cell>
          <cell r="C9105">
            <v>207</v>
          </cell>
          <cell r="D9105">
            <v>1</v>
          </cell>
          <cell r="E9105" t="str">
            <v>KS</v>
          </cell>
          <cell r="F9105">
            <v>207</v>
          </cell>
        </row>
        <row r="9106">
          <cell r="A9106">
            <v>7404404</v>
          </cell>
          <cell r="B9106" t="str">
            <v>Forma pro vytvoření dutiny...7SK/HB275</v>
          </cell>
          <cell r="C9106">
            <v>207</v>
          </cell>
          <cell r="D9106">
            <v>1</v>
          </cell>
          <cell r="E9106" t="str">
            <v>KS</v>
          </cell>
          <cell r="F9106">
            <v>207</v>
          </cell>
        </row>
        <row r="9107">
          <cell r="A9107">
            <v>7404408</v>
          </cell>
          <cell r="B9107" t="str">
            <v>Forma pro vytvoření dutiny...7SK/HB305</v>
          </cell>
          <cell r="C9107">
            <v>217</v>
          </cell>
          <cell r="D9107">
            <v>1</v>
          </cell>
          <cell r="E9107" t="str">
            <v>KS</v>
          </cell>
          <cell r="F9107">
            <v>217</v>
          </cell>
        </row>
        <row r="9108">
          <cell r="A9108">
            <v>7404412</v>
          </cell>
          <cell r="B9108" t="str">
            <v>Forma pro vytvoření dutiny...7SKHB245x</v>
          </cell>
          <cell r="C9108">
            <v>217</v>
          </cell>
          <cell r="D9108">
            <v>1</v>
          </cell>
          <cell r="E9108" t="str">
            <v>KS</v>
          </cell>
          <cell r="F9108">
            <v>217</v>
          </cell>
        </row>
        <row r="9109">
          <cell r="A9109">
            <v>7404416</v>
          </cell>
          <cell r="B9109" t="str">
            <v>Přístrojová vložka propojená...AGB2/0.7/</v>
          </cell>
          <cell r="C9109">
            <v>4877</v>
          </cell>
          <cell r="D9109">
            <v>1</v>
          </cell>
          <cell r="E9109" t="str">
            <v>KS</v>
          </cell>
          <cell r="F9109">
            <v>4877</v>
          </cell>
        </row>
        <row r="9110">
          <cell r="A9110">
            <v>7404420</v>
          </cell>
          <cell r="B9110" t="str">
            <v>Přístrojová vložka propojená...AGB2/0.7/</v>
          </cell>
          <cell r="C9110">
            <v>900</v>
          </cell>
          <cell r="D9110">
            <v>1</v>
          </cell>
          <cell r="E9110" t="str">
            <v>KS</v>
          </cell>
          <cell r="F9110">
            <v>900</v>
          </cell>
        </row>
        <row r="9111">
          <cell r="A9111">
            <v>7404424</v>
          </cell>
          <cell r="B9111" t="str">
            <v>Přístrojová vložka propojená...AGB2/0.7/</v>
          </cell>
          <cell r="C9111">
            <v>1475</v>
          </cell>
          <cell r="D9111">
            <v>1</v>
          </cell>
          <cell r="E9111" t="str">
            <v>KS</v>
          </cell>
          <cell r="F9111">
            <v>1475</v>
          </cell>
        </row>
        <row r="9112">
          <cell r="A9112">
            <v>7404428</v>
          </cell>
          <cell r="B9112" t="str">
            <v>Přístrojová vložka propojená...AGB2/0.7/</v>
          </cell>
          <cell r="C9112">
            <v>4970</v>
          </cell>
          <cell r="D9112">
            <v>1</v>
          </cell>
          <cell r="E9112" t="str">
            <v>KS</v>
          </cell>
          <cell r="F9112">
            <v>4970</v>
          </cell>
        </row>
        <row r="9113">
          <cell r="A9113">
            <v>7404432</v>
          </cell>
          <cell r="B9113" t="str">
            <v>Přístrojová vložka propojená...AGB2/0.7/</v>
          </cell>
          <cell r="C9113">
            <v>991</v>
          </cell>
          <cell r="D9113">
            <v>1</v>
          </cell>
          <cell r="E9113" t="str">
            <v>KS</v>
          </cell>
          <cell r="F9113">
            <v>991</v>
          </cell>
        </row>
        <row r="9114">
          <cell r="A9114">
            <v>7404436</v>
          </cell>
          <cell r="B9114" t="str">
            <v>Přístrojová vložka propojená...AGB2/1/1W</v>
          </cell>
          <cell r="C9114">
            <v>5368</v>
          </cell>
          <cell r="D9114">
            <v>1</v>
          </cell>
          <cell r="E9114" t="str">
            <v>KS</v>
          </cell>
          <cell r="F9114">
            <v>5368</v>
          </cell>
        </row>
        <row r="9115">
          <cell r="A9115">
            <v>7404440</v>
          </cell>
          <cell r="B9115" t="str">
            <v>Přístrojová vložka propojená...AGB2/1/2W</v>
          </cell>
          <cell r="C9115">
            <v>1917</v>
          </cell>
          <cell r="D9115">
            <v>1</v>
          </cell>
          <cell r="E9115" t="str">
            <v>KS</v>
          </cell>
          <cell r="F9115">
            <v>1917</v>
          </cell>
        </row>
        <row r="9116">
          <cell r="A9116">
            <v>7404444</v>
          </cell>
          <cell r="B9116" t="str">
            <v>Přístrojová vložka propojená...AGB2/1/2W</v>
          </cell>
          <cell r="C9116">
            <v>5495</v>
          </cell>
          <cell r="D9116">
            <v>1</v>
          </cell>
          <cell r="E9116" t="str">
            <v>KS</v>
          </cell>
          <cell r="F9116">
            <v>5495</v>
          </cell>
        </row>
        <row r="9117">
          <cell r="A9117">
            <v>7404448</v>
          </cell>
          <cell r="B9117" t="str">
            <v>Přístrojová vložka propojená...AGB2/1/2W</v>
          </cell>
          <cell r="C9117">
            <v>1113</v>
          </cell>
          <cell r="D9117">
            <v>1</v>
          </cell>
          <cell r="E9117" t="str">
            <v>KS</v>
          </cell>
          <cell r="F9117">
            <v>1113</v>
          </cell>
        </row>
        <row r="9118">
          <cell r="A9118">
            <v>7404452</v>
          </cell>
          <cell r="B9118" t="str">
            <v>Přístrojová vložka propojená...AGB2/1/3W</v>
          </cell>
          <cell r="C9118">
            <v>1203</v>
          </cell>
          <cell r="D9118">
            <v>1</v>
          </cell>
          <cell r="E9118" t="str">
            <v>KS</v>
          </cell>
          <cell r="F9118">
            <v>1203</v>
          </cell>
        </row>
        <row r="9119">
          <cell r="A9119">
            <v>7404456</v>
          </cell>
          <cell r="B9119" t="str">
            <v>Přístrojová vložka propojená...AGB2H1/1W</v>
          </cell>
          <cell r="C9119">
            <v>4979</v>
          </cell>
          <cell r="D9119">
            <v>1</v>
          </cell>
          <cell r="E9119" t="str">
            <v>KS</v>
          </cell>
          <cell r="F9119">
            <v>4979</v>
          </cell>
        </row>
        <row r="9120">
          <cell r="A9120">
            <v>7404460</v>
          </cell>
          <cell r="B9120" t="str">
            <v>Přístrojová vložka propojená...AGB2H1/1W</v>
          </cell>
          <cell r="C9120">
            <v>5533</v>
          </cell>
          <cell r="D9120">
            <v>1</v>
          </cell>
          <cell r="E9120" t="str">
            <v>KS</v>
          </cell>
          <cell r="F9120">
            <v>5533</v>
          </cell>
        </row>
        <row r="9121">
          <cell r="A9121">
            <v>7404464</v>
          </cell>
          <cell r="B9121" t="str">
            <v>Přístrojová vložka propojená...AGB2H1/2W</v>
          </cell>
          <cell r="C9121">
            <v>954</v>
          </cell>
          <cell r="D9121">
            <v>1</v>
          </cell>
          <cell r="E9121" t="str">
            <v>KS</v>
          </cell>
          <cell r="F9121">
            <v>954</v>
          </cell>
        </row>
        <row r="9122">
          <cell r="A9122">
            <v>7404468</v>
          </cell>
          <cell r="B9122" t="str">
            <v>Přístrojová vložka propojená...AGB2H1/2W</v>
          </cell>
          <cell r="C9122">
            <v>1581</v>
          </cell>
          <cell r="D9122">
            <v>1</v>
          </cell>
          <cell r="E9122" t="str">
            <v>KS</v>
          </cell>
          <cell r="F9122">
            <v>1581</v>
          </cell>
        </row>
        <row r="9123">
          <cell r="A9123">
            <v>7404472</v>
          </cell>
          <cell r="B9123" t="str">
            <v>Přístrojová vložka propojená...AGB2H1/2W</v>
          </cell>
          <cell r="C9123">
            <v>2128</v>
          </cell>
          <cell r="D9123">
            <v>1</v>
          </cell>
          <cell r="E9123" t="str">
            <v>KS</v>
          </cell>
          <cell r="F9123">
            <v>2128</v>
          </cell>
        </row>
        <row r="9124">
          <cell r="A9124">
            <v>7404476</v>
          </cell>
          <cell r="B9124" t="str">
            <v>Přístrojová vložka propojená...AGB2H1/2W</v>
          </cell>
          <cell r="C9124">
            <v>5073</v>
          </cell>
          <cell r="D9124">
            <v>1</v>
          </cell>
          <cell r="E9124" t="str">
            <v>KS</v>
          </cell>
          <cell r="F9124">
            <v>5073</v>
          </cell>
        </row>
        <row r="9125">
          <cell r="A9125">
            <v>7404480</v>
          </cell>
          <cell r="B9125" t="str">
            <v>Přístrojová vložka propojená...AGB2H1/2W</v>
          </cell>
          <cell r="C9125">
            <v>5625</v>
          </cell>
          <cell r="D9125">
            <v>1</v>
          </cell>
          <cell r="E9125" t="str">
            <v>KS</v>
          </cell>
          <cell r="F9125">
            <v>5625</v>
          </cell>
        </row>
        <row r="9126">
          <cell r="A9126">
            <v>7404484</v>
          </cell>
          <cell r="B9126" t="str">
            <v>Přístrojová vložka propojená...AGB2H1/2W</v>
          </cell>
          <cell r="C9126">
            <v>1222</v>
          </cell>
          <cell r="D9126">
            <v>1</v>
          </cell>
          <cell r="E9126" t="str">
            <v>KS</v>
          </cell>
          <cell r="F9126">
            <v>1222</v>
          </cell>
        </row>
        <row r="9127">
          <cell r="A9127">
            <v>7404488</v>
          </cell>
          <cell r="B9127" t="str">
            <v>Přístrojová vložka propojená...AGB2H1/3W</v>
          </cell>
          <cell r="C9127">
            <v>1044</v>
          </cell>
          <cell r="D9127">
            <v>1</v>
          </cell>
          <cell r="E9127" t="str">
            <v>KS</v>
          </cell>
          <cell r="F9127">
            <v>1044</v>
          </cell>
        </row>
        <row r="9128">
          <cell r="A9128">
            <v>7404492</v>
          </cell>
          <cell r="B9128" t="str">
            <v>Přístrojová vložka propojená...AGB2H1/3W</v>
          </cell>
          <cell r="C9128">
            <v>1330</v>
          </cell>
          <cell r="D9128">
            <v>1</v>
          </cell>
          <cell r="E9128" t="str">
            <v>KS</v>
          </cell>
          <cell r="F9128">
            <v>1330</v>
          </cell>
        </row>
        <row r="9129">
          <cell r="A9129">
            <v>7404496</v>
          </cell>
          <cell r="B9129" t="str">
            <v>Přístrojová vložka propojená...AGB3/0.7/</v>
          </cell>
          <cell r="C9129">
            <v>1330</v>
          </cell>
          <cell r="D9129">
            <v>1</v>
          </cell>
          <cell r="E9129" t="str">
            <v>KS</v>
          </cell>
          <cell r="F9129">
            <v>1330</v>
          </cell>
        </row>
        <row r="9130">
          <cell r="A9130">
            <v>7404500</v>
          </cell>
          <cell r="B9130" t="str">
            <v>Přístrojová vložka propojená...AGB3/0.7/</v>
          </cell>
          <cell r="C9130">
            <v>1639</v>
          </cell>
          <cell r="D9130">
            <v>1</v>
          </cell>
          <cell r="E9130" t="str">
            <v>KS</v>
          </cell>
          <cell r="F9130">
            <v>1639</v>
          </cell>
        </row>
        <row r="9131">
          <cell r="A9131">
            <v>7404504</v>
          </cell>
          <cell r="B9131" t="str">
            <v>Přístrojová vložka propojená...AGB3/0.7/</v>
          </cell>
          <cell r="C9131">
            <v>5136</v>
          </cell>
          <cell r="D9131">
            <v>1</v>
          </cell>
          <cell r="E9131" t="str">
            <v>KS</v>
          </cell>
          <cell r="F9131">
            <v>5136</v>
          </cell>
        </row>
        <row r="9132">
          <cell r="A9132">
            <v>7404508</v>
          </cell>
          <cell r="B9132" t="str">
            <v>Přístrojová vložka propojená...AGB3/0.7/</v>
          </cell>
          <cell r="C9132">
            <v>1450</v>
          </cell>
          <cell r="D9132">
            <v>1</v>
          </cell>
          <cell r="E9132" t="str">
            <v>KS</v>
          </cell>
          <cell r="F9132">
            <v>1450</v>
          </cell>
        </row>
        <row r="9133">
          <cell r="A9133">
            <v>7404512</v>
          </cell>
          <cell r="B9133" t="str">
            <v>Přístrojová vložka propojená...AGB3/0.7/</v>
          </cell>
          <cell r="C9133">
            <v>5151</v>
          </cell>
          <cell r="D9133">
            <v>1</v>
          </cell>
          <cell r="E9133" t="str">
            <v>KS</v>
          </cell>
          <cell r="F9133">
            <v>5151</v>
          </cell>
        </row>
        <row r="9134">
          <cell r="A9134">
            <v>7404516</v>
          </cell>
          <cell r="B9134" t="str">
            <v>Přístrojová vložka propojená...AGB3/1/2W</v>
          </cell>
          <cell r="C9134">
            <v>1548</v>
          </cell>
          <cell r="D9134">
            <v>1</v>
          </cell>
          <cell r="E9134" t="str">
            <v>KS</v>
          </cell>
          <cell r="F9134">
            <v>1548</v>
          </cell>
        </row>
        <row r="9135">
          <cell r="A9135">
            <v>7404520</v>
          </cell>
          <cell r="B9135" t="str">
            <v>Přístrojová vložka propojená...AGB3/1/2W</v>
          </cell>
          <cell r="C9135">
            <v>2084</v>
          </cell>
          <cell r="D9135">
            <v>1</v>
          </cell>
          <cell r="E9135" t="str">
            <v>KS</v>
          </cell>
          <cell r="F9135">
            <v>2084</v>
          </cell>
        </row>
        <row r="9136">
          <cell r="A9136">
            <v>7404524</v>
          </cell>
          <cell r="B9136" t="str">
            <v>Přístrojová vložka propojená...AGB3/1/2W</v>
          </cell>
          <cell r="C9136">
            <v>5587</v>
          </cell>
          <cell r="D9136">
            <v>1</v>
          </cell>
          <cell r="E9136" t="str">
            <v>KS</v>
          </cell>
          <cell r="F9136">
            <v>5587</v>
          </cell>
        </row>
        <row r="9137">
          <cell r="A9137">
            <v>7404528</v>
          </cell>
          <cell r="B9137" t="str">
            <v>Přístrojová vložka propojená...AGB3/1/3W</v>
          </cell>
          <cell r="C9137">
            <v>1951</v>
          </cell>
          <cell r="D9137">
            <v>1</v>
          </cell>
          <cell r="E9137" t="str">
            <v>KS</v>
          </cell>
          <cell r="F9137">
            <v>1951</v>
          </cell>
        </row>
        <row r="9138">
          <cell r="A9138">
            <v>7404532</v>
          </cell>
          <cell r="B9138" t="str">
            <v>Přístrojová vložka propojená...AGB3/1/3W</v>
          </cell>
          <cell r="C9138">
            <v>5673</v>
          </cell>
          <cell r="D9138">
            <v>1</v>
          </cell>
          <cell r="E9138" t="str">
            <v>KS</v>
          </cell>
          <cell r="F9138">
            <v>5673</v>
          </cell>
        </row>
        <row r="9139">
          <cell r="A9139">
            <v>7404536</v>
          </cell>
          <cell r="B9139" t="str">
            <v>Přístrojová vložka propojená...AGB3H1/2W</v>
          </cell>
          <cell r="C9139">
            <v>5236</v>
          </cell>
          <cell r="D9139">
            <v>1</v>
          </cell>
          <cell r="E9139" t="str">
            <v>KS</v>
          </cell>
          <cell r="F9139">
            <v>5236</v>
          </cell>
        </row>
        <row r="9140">
          <cell r="A9140">
            <v>7404540</v>
          </cell>
          <cell r="B9140" t="str">
            <v>Přístrojová vložka propojená...AGB3H1/2W</v>
          </cell>
          <cell r="C9140">
            <v>5790</v>
          </cell>
          <cell r="D9140">
            <v>1</v>
          </cell>
          <cell r="E9140" t="str">
            <v>KS</v>
          </cell>
          <cell r="F9140">
            <v>5790</v>
          </cell>
        </row>
        <row r="9141">
          <cell r="A9141">
            <v>7404544</v>
          </cell>
          <cell r="B9141" t="str">
            <v>Přístrojová vložka propojená...AGB3H1/2W</v>
          </cell>
          <cell r="C9141">
            <v>1378</v>
          </cell>
          <cell r="D9141">
            <v>1</v>
          </cell>
          <cell r="E9141" t="str">
            <v>KS</v>
          </cell>
          <cell r="F9141">
            <v>1378</v>
          </cell>
        </row>
        <row r="9142">
          <cell r="A9142">
            <v>7404548</v>
          </cell>
          <cell r="B9142" t="str">
            <v>Přístrojová vložka propojená...AGB3H1/2W</v>
          </cell>
          <cell r="C9142">
            <v>1647</v>
          </cell>
          <cell r="D9142">
            <v>1</v>
          </cell>
          <cell r="E9142" t="str">
            <v>KS</v>
          </cell>
          <cell r="F9142">
            <v>1647</v>
          </cell>
        </row>
        <row r="9143">
          <cell r="A9143">
            <v>7404552</v>
          </cell>
          <cell r="B9143" t="str">
            <v>Přístrojová vložka propojená...AGB3H1/2W</v>
          </cell>
          <cell r="C9143">
            <v>1747</v>
          </cell>
          <cell r="D9143">
            <v>1</v>
          </cell>
          <cell r="E9143" t="str">
            <v>KS</v>
          </cell>
          <cell r="F9143">
            <v>1747</v>
          </cell>
        </row>
        <row r="9144">
          <cell r="A9144">
            <v>7404556</v>
          </cell>
          <cell r="B9144" t="str">
            <v>Přístrojová vložka propojená...AGB3H1/2W</v>
          </cell>
          <cell r="C9144">
            <v>2296</v>
          </cell>
          <cell r="D9144">
            <v>1</v>
          </cell>
          <cell r="E9144" t="str">
            <v>KS</v>
          </cell>
          <cell r="F9144">
            <v>2296</v>
          </cell>
        </row>
        <row r="9145">
          <cell r="A9145">
            <v>7404560</v>
          </cell>
          <cell r="B9145" t="str">
            <v>Přístrojová vložka propojená...AGB3H1/2W</v>
          </cell>
          <cell r="C9145">
            <v>5279</v>
          </cell>
          <cell r="D9145">
            <v>1</v>
          </cell>
          <cell r="E9145" t="str">
            <v>KS</v>
          </cell>
          <cell r="F9145">
            <v>5279</v>
          </cell>
        </row>
        <row r="9146">
          <cell r="A9146">
            <v>7404564</v>
          </cell>
          <cell r="B9146" t="str">
            <v>Přístrojová vložka propojená...AGB3H1/2W</v>
          </cell>
          <cell r="C9146">
            <v>5792</v>
          </cell>
          <cell r="D9146">
            <v>1</v>
          </cell>
          <cell r="E9146" t="str">
            <v>KS</v>
          </cell>
          <cell r="F9146">
            <v>5792</v>
          </cell>
        </row>
        <row r="9147">
          <cell r="A9147">
            <v>7404568</v>
          </cell>
          <cell r="B9147" t="str">
            <v>Přístrojová vložka propojená...AGB3H1/3W</v>
          </cell>
          <cell r="C9147">
            <v>1551</v>
          </cell>
          <cell r="D9147">
            <v>1</v>
          </cell>
          <cell r="E9147" t="str">
            <v>KS</v>
          </cell>
          <cell r="F9147">
            <v>1551</v>
          </cell>
        </row>
        <row r="9148">
          <cell r="A9148">
            <v>7404572</v>
          </cell>
          <cell r="B9148" t="str">
            <v>Přístrojová vložka propojená...AGB3H1/3W</v>
          </cell>
          <cell r="C9148">
            <v>2080</v>
          </cell>
          <cell r="D9148">
            <v>1</v>
          </cell>
          <cell r="E9148" t="str">
            <v>KS</v>
          </cell>
          <cell r="F9148">
            <v>2080</v>
          </cell>
        </row>
        <row r="9149">
          <cell r="A9149">
            <v>7404576</v>
          </cell>
          <cell r="B9149" t="str">
            <v>Upevňovací úhelník...BW4/55</v>
          </cell>
          <cell r="C9149">
            <v>462</v>
          </cell>
          <cell r="D9149">
            <v>1</v>
          </cell>
          <cell r="E9149" t="str">
            <v>KS</v>
          </cell>
          <cell r="F9149">
            <v>462</v>
          </cell>
        </row>
        <row r="9150">
          <cell r="A9150">
            <v>7404580</v>
          </cell>
          <cell r="B9150" t="str">
            <v>Upevňovací úhelník...BW4/80</v>
          </cell>
          <cell r="C9150">
            <v>594</v>
          </cell>
          <cell r="D9150">
            <v>1</v>
          </cell>
          <cell r="E9150" t="str">
            <v>KS</v>
          </cell>
          <cell r="F9150">
            <v>594</v>
          </cell>
        </row>
        <row r="9151">
          <cell r="A9151">
            <v>7404584</v>
          </cell>
          <cell r="B9151" t="str">
            <v>Upevňovací úhelník...BW4/85</v>
          </cell>
          <cell r="C9151">
            <v>654</v>
          </cell>
          <cell r="D9151">
            <v>1</v>
          </cell>
          <cell r="E9151" t="str">
            <v>KS</v>
          </cell>
          <cell r="F9151">
            <v>654</v>
          </cell>
        </row>
        <row r="9152">
          <cell r="A9152">
            <v>7404588</v>
          </cell>
          <cell r="B9152" t="str">
            <v>Upevňovací úhelník...BW6/55</v>
          </cell>
          <cell r="C9152">
            <v>652</v>
          </cell>
          <cell r="D9152">
            <v>1</v>
          </cell>
          <cell r="E9152" t="str">
            <v>KS</v>
          </cell>
          <cell r="F9152">
            <v>652</v>
          </cell>
        </row>
        <row r="9153">
          <cell r="A9153">
            <v>7404592</v>
          </cell>
          <cell r="B9153" t="str">
            <v>Upevňovací úhelník...BW6/80</v>
          </cell>
          <cell r="C9153">
            <v>855</v>
          </cell>
          <cell r="D9153">
            <v>1</v>
          </cell>
          <cell r="E9153" t="str">
            <v>KS</v>
          </cell>
          <cell r="F9153">
            <v>855</v>
          </cell>
        </row>
        <row r="9154">
          <cell r="A9154">
            <v>7404596</v>
          </cell>
          <cell r="B9154" t="str">
            <v>Upevňovací úhelník...BW6/85</v>
          </cell>
          <cell r="C9154">
            <v>951</v>
          </cell>
          <cell r="D9154">
            <v>1</v>
          </cell>
          <cell r="E9154" t="str">
            <v>KS</v>
          </cell>
          <cell r="F9154">
            <v>951</v>
          </cell>
        </row>
        <row r="9155">
          <cell r="A9155">
            <v>7404608</v>
          </cell>
          <cell r="B9155" t="str">
            <v>Upevňovací jednotka...GRAHB4-3</v>
          </cell>
          <cell r="C9155">
            <v>96</v>
          </cell>
          <cell r="D9155">
            <v>1</v>
          </cell>
          <cell r="E9155" t="str">
            <v>KS</v>
          </cell>
          <cell r="F9155">
            <v>96</v>
          </cell>
        </row>
        <row r="9156">
          <cell r="A9156">
            <v>7404700</v>
          </cell>
          <cell r="B9156" t="str">
            <v>Spodní díl kanálu...AIKU15040</v>
          </cell>
          <cell r="C9156">
            <v>978</v>
          </cell>
          <cell r="D9156">
            <v>1</v>
          </cell>
          <cell r="E9156" t="str">
            <v>M</v>
          </cell>
          <cell r="F9156">
            <v>978</v>
          </cell>
        </row>
        <row r="9157">
          <cell r="A9157">
            <v>7404704</v>
          </cell>
          <cell r="B9157" t="str">
            <v>Spodní díl kanálu...AIKU20040</v>
          </cell>
          <cell r="C9157">
            <v>1053</v>
          </cell>
          <cell r="D9157">
            <v>1</v>
          </cell>
          <cell r="E9157" t="str">
            <v>M</v>
          </cell>
          <cell r="F9157">
            <v>1053</v>
          </cell>
        </row>
        <row r="9158">
          <cell r="A9158">
            <v>7404708</v>
          </cell>
          <cell r="B9158" t="str">
            <v>Spodní díl kanálu...AIKU20070</v>
          </cell>
          <cell r="C9158">
            <v>1102</v>
          </cell>
          <cell r="D9158">
            <v>1</v>
          </cell>
          <cell r="E9158" t="str">
            <v>M</v>
          </cell>
          <cell r="F9158">
            <v>1102</v>
          </cell>
        </row>
        <row r="9159">
          <cell r="A9159">
            <v>7404712</v>
          </cell>
          <cell r="B9159" t="str">
            <v>Spodní díl kanálu...AIKU25040</v>
          </cell>
          <cell r="C9159">
            <v>1123</v>
          </cell>
          <cell r="D9159">
            <v>1</v>
          </cell>
          <cell r="E9159" t="str">
            <v>M</v>
          </cell>
          <cell r="F9159">
            <v>1123</v>
          </cell>
        </row>
        <row r="9160">
          <cell r="A9160">
            <v>7404716</v>
          </cell>
          <cell r="B9160" t="str">
            <v>Spodní díl kanálu...AIKU25070</v>
          </cell>
          <cell r="C9160">
            <v>1290</v>
          </cell>
          <cell r="D9160">
            <v>1</v>
          </cell>
          <cell r="E9160" t="str">
            <v>M</v>
          </cell>
          <cell r="F9160">
            <v>1290</v>
          </cell>
        </row>
        <row r="9161">
          <cell r="A9161">
            <v>7404720</v>
          </cell>
          <cell r="B9161" t="str">
            <v>Spodní díl kanálu...AIKU35075</v>
          </cell>
          <cell r="C9161">
            <v>1461</v>
          </cell>
          <cell r="D9161">
            <v>1</v>
          </cell>
          <cell r="E9161" t="str">
            <v>M</v>
          </cell>
          <cell r="F9161">
            <v>1461</v>
          </cell>
        </row>
        <row r="9162">
          <cell r="A9162">
            <v>7404750</v>
          </cell>
          <cell r="B9162" t="str">
            <v>Koncový uzávěr levý...AIK/ESL/1</v>
          </cell>
          <cell r="C9162">
            <v>382</v>
          </cell>
          <cell r="D9162">
            <v>1</v>
          </cell>
          <cell r="E9162" t="str">
            <v>KS</v>
          </cell>
          <cell r="F9162">
            <v>382</v>
          </cell>
        </row>
        <row r="9163">
          <cell r="A9163">
            <v>7404754</v>
          </cell>
          <cell r="B9163" t="str">
            <v>Koncový uzávěr levý...AIK/ESL/2</v>
          </cell>
          <cell r="C9163">
            <v>405</v>
          </cell>
          <cell r="D9163">
            <v>1</v>
          </cell>
          <cell r="E9163" t="str">
            <v>KS</v>
          </cell>
          <cell r="F9163">
            <v>405</v>
          </cell>
        </row>
        <row r="9164">
          <cell r="A9164">
            <v>7404758</v>
          </cell>
          <cell r="B9164" t="str">
            <v>Koncový uzávěr levý...AIK/ESL/2</v>
          </cell>
          <cell r="C9164">
            <v>455</v>
          </cell>
          <cell r="D9164">
            <v>1</v>
          </cell>
          <cell r="E9164" t="str">
            <v>KS</v>
          </cell>
          <cell r="F9164">
            <v>455</v>
          </cell>
        </row>
        <row r="9165">
          <cell r="A9165">
            <v>7404762</v>
          </cell>
          <cell r="B9165" t="str">
            <v>Koncový uzávěr levý...AIK/ESL/2</v>
          </cell>
          <cell r="C9165">
            <v>460</v>
          </cell>
          <cell r="D9165">
            <v>1</v>
          </cell>
          <cell r="E9165" t="str">
            <v>KS</v>
          </cell>
          <cell r="F9165">
            <v>460</v>
          </cell>
        </row>
        <row r="9166">
          <cell r="A9166">
            <v>7404766</v>
          </cell>
          <cell r="B9166" t="str">
            <v>Koncový uzávěr levý...AIK/ESL/2</v>
          </cell>
          <cell r="C9166">
            <v>537</v>
          </cell>
          <cell r="D9166">
            <v>1</v>
          </cell>
          <cell r="E9166" t="str">
            <v>KS</v>
          </cell>
          <cell r="F9166">
            <v>537</v>
          </cell>
        </row>
        <row r="9167">
          <cell r="A9167">
            <v>7404770</v>
          </cell>
          <cell r="B9167" t="str">
            <v>Koncový uzávěr levý...AIK/ESL/3</v>
          </cell>
          <cell r="C9167">
            <v>622</v>
          </cell>
          <cell r="D9167">
            <v>1</v>
          </cell>
          <cell r="E9167" t="str">
            <v>KS</v>
          </cell>
          <cell r="F9167">
            <v>622</v>
          </cell>
        </row>
        <row r="9168">
          <cell r="A9168">
            <v>7404774</v>
          </cell>
          <cell r="B9168" t="str">
            <v>Koncový uzávěr pravý...AIK/ESR/1</v>
          </cell>
          <cell r="C9168">
            <v>382</v>
          </cell>
          <cell r="D9168">
            <v>1</v>
          </cell>
          <cell r="E9168" t="str">
            <v>KS</v>
          </cell>
          <cell r="F9168">
            <v>382</v>
          </cell>
        </row>
        <row r="9169">
          <cell r="A9169">
            <v>7404778</v>
          </cell>
          <cell r="B9169" t="str">
            <v>Koncový uzávěr pravý...AIK/ESR/2</v>
          </cell>
          <cell r="C9169">
            <v>405</v>
          </cell>
          <cell r="D9169">
            <v>1</v>
          </cell>
          <cell r="E9169" t="str">
            <v>KS</v>
          </cell>
          <cell r="F9169">
            <v>405</v>
          </cell>
        </row>
        <row r="9170">
          <cell r="A9170">
            <v>7404782</v>
          </cell>
          <cell r="B9170" t="str">
            <v>Koncový uzávěr pravý...AIK/ESR/2</v>
          </cell>
          <cell r="C9170">
            <v>455</v>
          </cell>
          <cell r="D9170">
            <v>1</v>
          </cell>
          <cell r="E9170" t="str">
            <v>KS</v>
          </cell>
          <cell r="F9170">
            <v>455</v>
          </cell>
        </row>
        <row r="9171">
          <cell r="A9171">
            <v>7404786</v>
          </cell>
          <cell r="B9171" t="str">
            <v>Koncový uzávěr pravý...AIK/ESR/2</v>
          </cell>
          <cell r="C9171">
            <v>460</v>
          </cell>
          <cell r="D9171">
            <v>1</v>
          </cell>
          <cell r="E9171" t="str">
            <v>KS</v>
          </cell>
          <cell r="F9171">
            <v>460</v>
          </cell>
        </row>
        <row r="9172">
          <cell r="A9172">
            <v>7404790</v>
          </cell>
          <cell r="B9172" t="str">
            <v>Koncový uzávěr pravý...AIK/ESR/2</v>
          </cell>
          <cell r="C9172">
            <v>537</v>
          </cell>
          <cell r="D9172">
            <v>1</v>
          </cell>
          <cell r="E9172" t="str">
            <v>KS</v>
          </cell>
          <cell r="F9172">
            <v>537</v>
          </cell>
        </row>
        <row r="9173">
          <cell r="A9173">
            <v>7404794</v>
          </cell>
          <cell r="B9173" t="str">
            <v>Koncový uzávěr pravý...AIK/ESR/3</v>
          </cell>
          <cell r="C9173">
            <v>622</v>
          </cell>
          <cell r="D9173">
            <v>1</v>
          </cell>
          <cell r="E9173" t="str">
            <v>KS</v>
          </cell>
          <cell r="F9173">
            <v>622</v>
          </cell>
        </row>
        <row r="9174">
          <cell r="A9174">
            <v>7404798</v>
          </cell>
          <cell r="B9174" t="str">
            <v>Víko přístrojové jednotky...AIK/F/DG2</v>
          </cell>
          <cell r="C9174">
            <v>1646</v>
          </cell>
          <cell r="D9174">
            <v>1</v>
          </cell>
          <cell r="E9174" t="str">
            <v>KS</v>
          </cell>
          <cell r="F9174">
            <v>1646</v>
          </cell>
        </row>
        <row r="9175">
          <cell r="A9175">
            <v>7404802</v>
          </cell>
          <cell r="B9175" t="str">
            <v>Víko přístrojové jednotky...AIK/F/DG2</v>
          </cell>
          <cell r="C9175">
            <v>1785</v>
          </cell>
          <cell r="D9175">
            <v>1</v>
          </cell>
          <cell r="E9175" t="str">
            <v>KS</v>
          </cell>
          <cell r="F9175">
            <v>1785</v>
          </cell>
        </row>
        <row r="9176">
          <cell r="A9176">
            <v>7404806</v>
          </cell>
          <cell r="B9176" t="str">
            <v>Profil bočnice...AIK/F/SP</v>
          </cell>
          <cell r="C9176">
            <v>305</v>
          </cell>
          <cell r="D9176">
            <v>1</v>
          </cell>
          <cell r="E9176" t="str">
            <v>M</v>
          </cell>
          <cell r="F9176">
            <v>305</v>
          </cell>
        </row>
        <row r="9177">
          <cell r="A9177">
            <v>7404810</v>
          </cell>
          <cell r="B9177" t="str">
            <v>Profil bočnice...AIK/SPK</v>
          </cell>
          <cell r="C9177">
            <v>46</v>
          </cell>
          <cell r="D9177">
            <v>1</v>
          </cell>
          <cell r="E9177" t="str">
            <v>KS</v>
          </cell>
          <cell r="F9177">
            <v>46</v>
          </cell>
        </row>
        <row r="9178">
          <cell r="A9178">
            <v>7404814</v>
          </cell>
          <cell r="B9178" t="str">
            <v>Profil bočnice...AIK/SPL</v>
          </cell>
          <cell r="C9178">
            <v>348</v>
          </cell>
          <cell r="D9178">
            <v>1</v>
          </cell>
          <cell r="E9178" t="str">
            <v>M</v>
          </cell>
          <cell r="F9178">
            <v>348</v>
          </cell>
        </row>
        <row r="9179">
          <cell r="A9179">
            <v>7404816</v>
          </cell>
          <cell r="B9179" t="str">
            <v>Přepážka...AIK/TWL75</v>
          </cell>
          <cell r="C9179">
            <v>520</v>
          </cell>
          <cell r="D9179">
            <v>1</v>
          </cell>
          <cell r="E9179" t="str">
            <v>M</v>
          </cell>
          <cell r="F9179">
            <v>520</v>
          </cell>
        </row>
        <row r="9180">
          <cell r="A9180">
            <v>7404820</v>
          </cell>
          <cell r="B9180" t="str">
            <v>Přepážka...AIK6TW40</v>
          </cell>
          <cell r="C9180">
            <v>165</v>
          </cell>
          <cell r="D9180">
            <v>1</v>
          </cell>
          <cell r="E9180" t="str">
            <v>M</v>
          </cell>
          <cell r="F9180">
            <v>165</v>
          </cell>
        </row>
        <row r="9181">
          <cell r="A9181">
            <v>7404824</v>
          </cell>
          <cell r="B9181" t="str">
            <v>Přepážka...AIK6TW70</v>
          </cell>
          <cell r="C9181">
            <v>179</v>
          </cell>
          <cell r="D9181">
            <v>1</v>
          </cell>
          <cell r="E9181" t="str">
            <v>M</v>
          </cell>
          <cell r="F9181">
            <v>179</v>
          </cell>
        </row>
        <row r="9182">
          <cell r="A9182">
            <v>7404828</v>
          </cell>
          <cell r="B9182" t="str">
            <v>Zaslepovací víko...AIKA/AD15</v>
          </cell>
          <cell r="C9182">
            <v>1396</v>
          </cell>
          <cell r="D9182">
            <v>1</v>
          </cell>
          <cell r="E9182" t="str">
            <v>KS</v>
          </cell>
          <cell r="F9182">
            <v>1396</v>
          </cell>
        </row>
        <row r="9183">
          <cell r="A9183">
            <v>7404832</v>
          </cell>
          <cell r="B9183" t="str">
            <v>Zaslepovací víko...AIKA/AD20</v>
          </cell>
          <cell r="C9183">
            <v>1563</v>
          </cell>
          <cell r="D9183">
            <v>1</v>
          </cell>
          <cell r="E9183" t="str">
            <v>KS</v>
          </cell>
          <cell r="F9183">
            <v>1563</v>
          </cell>
        </row>
        <row r="9184">
          <cell r="A9184">
            <v>7404836</v>
          </cell>
          <cell r="B9184" t="str">
            <v>Zaslepovací víko...AIKA/AD25</v>
          </cell>
          <cell r="C9184">
            <v>1632</v>
          </cell>
          <cell r="D9184">
            <v>1</v>
          </cell>
          <cell r="E9184" t="str">
            <v>KS</v>
          </cell>
          <cell r="F9184">
            <v>1632</v>
          </cell>
        </row>
        <row r="9185">
          <cell r="A9185">
            <v>7404840</v>
          </cell>
          <cell r="B9185" t="str">
            <v>Zaslepovací víko...AIKA/D150</v>
          </cell>
          <cell r="C9185">
            <v>1227</v>
          </cell>
          <cell r="D9185">
            <v>1</v>
          </cell>
          <cell r="E9185" t="str">
            <v>KS</v>
          </cell>
          <cell r="F9185">
            <v>1227</v>
          </cell>
        </row>
        <row r="9186">
          <cell r="A9186">
            <v>7404844</v>
          </cell>
          <cell r="B9186" t="str">
            <v>Zaslepovací víko...AIKA/D200</v>
          </cell>
          <cell r="C9186">
            <v>1399</v>
          </cell>
          <cell r="D9186">
            <v>1</v>
          </cell>
          <cell r="E9186" t="str">
            <v>KS</v>
          </cell>
          <cell r="F9186">
            <v>1399</v>
          </cell>
        </row>
        <row r="9187">
          <cell r="A9187">
            <v>7404848</v>
          </cell>
          <cell r="B9187" t="str">
            <v>Zaslepovací víko...AIKA/D250</v>
          </cell>
          <cell r="C9187">
            <v>1567</v>
          </cell>
          <cell r="D9187">
            <v>1</v>
          </cell>
          <cell r="E9187" t="str">
            <v>KS</v>
          </cell>
          <cell r="F9187">
            <v>1567</v>
          </cell>
        </row>
        <row r="9188">
          <cell r="A9188">
            <v>7404852</v>
          </cell>
          <cell r="B9188" t="str">
            <v>Přístrojový kryt...AIKA/DAT1</v>
          </cell>
          <cell r="C9188">
            <v>1439</v>
          </cell>
          <cell r="D9188">
            <v>1</v>
          </cell>
          <cell r="E9188" t="str">
            <v>KS</v>
          </cell>
          <cell r="F9188">
            <v>1439</v>
          </cell>
        </row>
        <row r="9189">
          <cell r="A9189">
            <v>7404856</v>
          </cell>
          <cell r="B9189" t="str">
            <v>Přístrojový kryt...AIKA/DAT2</v>
          </cell>
          <cell r="C9189">
            <v>1519</v>
          </cell>
          <cell r="D9189">
            <v>1</v>
          </cell>
          <cell r="E9189" t="str">
            <v>KS</v>
          </cell>
          <cell r="F9189">
            <v>1519</v>
          </cell>
        </row>
        <row r="9190">
          <cell r="A9190">
            <v>7404860</v>
          </cell>
          <cell r="B9190" t="str">
            <v>Přístrojový kryt...AIKA/DAT2</v>
          </cell>
          <cell r="C9190">
            <v>1684</v>
          </cell>
          <cell r="D9190">
            <v>1</v>
          </cell>
          <cell r="E9190" t="str">
            <v>KS</v>
          </cell>
          <cell r="F9190">
            <v>1684</v>
          </cell>
        </row>
        <row r="9191">
          <cell r="A9191">
            <v>7404864</v>
          </cell>
          <cell r="B9191" t="str">
            <v>Zakončení...AIKA/ES15</v>
          </cell>
          <cell r="C9191">
            <v>477</v>
          </cell>
          <cell r="D9191">
            <v>1</v>
          </cell>
          <cell r="E9191" t="str">
            <v>KS</v>
          </cell>
          <cell r="F9191">
            <v>477</v>
          </cell>
        </row>
        <row r="9192">
          <cell r="A9192">
            <v>7404868</v>
          </cell>
          <cell r="B9192" t="str">
            <v>Zakončení...AIKA/ES20</v>
          </cell>
          <cell r="C9192">
            <v>499</v>
          </cell>
          <cell r="D9192">
            <v>1</v>
          </cell>
          <cell r="E9192" t="str">
            <v>KS</v>
          </cell>
          <cell r="F9192">
            <v>499</v>
          </cell>
        </row>
        <row r="9193">
          <cell r="A9193">
            <v>7404870</v>
          </cell>
          <cell r="B9193" t="str">
            <v>Zakončení...AIKA/ES25</v>
          </cell>
          <cell r="C9193">
            <v>532</v>
          </cell>
          <cell r="D9193">
            <v>1</v>
          </cell>
          <cell r="E9193" t="str">
            <v>KS</v>
          </cell>
          <cell r="F9193">
            <v>532</v>
          </cell>
        </row>
        <row r="9194">
          <cell r="A9194">
            <v>7404874</v>
          </cell>
          <cell r="B9194" t="str">
            <v>Odbočný kanál - spodní díl...AIKA/U150</v>
          </cell>
          <cell r="C9194">
            <v>1076</v>
          </cell>
          <cell r="D9194">
            <v>1</v>
          </cell>
          <cell r="E9194" t="str">
            <v>M</v>
          </cell>
          <cell r="F9194">
            <v>1076</v>
          </cell>
        </row>
        <row r="9195">
          <cell r="A9195">
            <v>7404878</v>
          </cell>
          <cell r="B9195" t="str">
            <v>Odbočný kanál - spodní díl...AIKA/U200</v>
          </cell>
          <cell r="C9195">
            <v>1146</v>
          </cell>
          <cell r="D9195">
            <v>1</v>
          </cell>
          <cell r="E9195" t="str">
            <v>M</v>
          </cell>
          <cell r="F9195">
            <v>1146</v>
          </cell>
        </row>
        <row r="9196">
          <cell r="A9196">
            <v>7404882</v>
          </cell>
          <cell r="B9196" t="str">
            <v>Odbočný kanál - spodní díl...AIKA/U250</v>
          </cell>
          <cell r="C9196">
            <v>1228</v>
          </cell>
          <cell r="D9196">
            <v>1</v>
          </cell>
          <cell r="E9196" t="str">
            <v>M</v>
          </cell>
          <cell r="F9196">
            <v>1228</v>
          </cell>
        </row>
        <row r="9197">
          <cell r="A9197">
            <v>7404886</v>
          </cell>
          <cell r="B9197" t="str">
            <v>Vnější roh-slepý kryt...AIKF/AEA1</v>
          </cell>
          <cell r="C9197">
            <v>3539</v>
          </cell>
          <cell r="D9197">
            <v>1</v>
          </cell>
          <cell r="E9197" t="str">
            <v>KS</v>
          </cell>
          <cell r="F9197">
            <v>3539</v>
          </cell>
        </row>
        <row r="9198">
          <cell r="A9198">
            <v>7404890</v>
          </cell>
          <cell r="B9198" t="str">
            <v>Vnější roh-slepý kryt...AIKF/AEA2</v>
          </cell>
          <cell r="C9198">
            <v>3959</v>
          </cell>
          <cell r="D9198">
            <v>1</v>
          </cell>
          <cell r="E9198" t="str">
            <v>KS</v>
          </cell>
          <cell r="F9198">
            <v>3959</v>
          </cell>
        </row>
        <row r="9199">
          <cell r="A9199">
            <v>7404894</v>
          </cell>
          <cell r="B9199" t="str">
            <v>Vnější roh-slepý kryt...AIKF/AEA2</v>
          </cell>
          <cell r="C9199">
            <v>4293</v>
          </cell>
          <cell r="D9199">
            <v>1</v>
          </cell>
          <cell r="E9199" t="str">
            <v>KS</v>
          </cell>
          <cell r="F9199">
            <v>4293</v>
          </cell>
        </row>
        <row r="9200">
          <cell r="A9200">
            <v>7404898</v>
          </cell>
          <cell r="B9200" t="str">
            <v>Vnější roh-slepý kryt...AIKF/AEA2</v>
          </cell>
          <cell r="C9200">
            <v>4392</v>
          </cell>
          <cell r="D9200">
            <v>1</v>
          </cell>
          <cell r="E9200" t="str">
            <v>KS</v>
          </cell>
          <cell r="F9200">
            <v>4392</v>
          </cell>
        </row>
        <row r="9201">
          <cell r="A9201">
            <v>7404902</v>
          </cell>
          <cell r="B9201" t="str">
            <v>Vnější roh-slepý kryt...AIKF/AEA2</v>
          </cell>
          <cell r="C9201">
            <v>4732</v>
          </cell>
          <cell r="D9201">
            <v>1</v>
          </cell>
          <cell r="E9201" t="str">
            <v>KS</v>
          </cell>
          <cell r="F9201">
            <v>4732</v>
          </cell>
        </row>
        <row r="9202">
          <cell r="A9202">
            <v>7404906</v>
          </cell>
          <cell r="B9202" t="str">
            <v>Vnější roh-slepý kryt...AIKF/AEA3</v>
          </cell>
          <cell r="C9202">
            <v>7765</v>
          </cell>
          <cell r="D9202">
            <v>1</v>
          </cell>
          <cell r="E9202" t="str">
            <v>KS</v>
          </cell>
          <cell r="F9202">
            <v>7765</v>
          </cell>
        </row>
        <row r="9203">
          <cell r="A9203">
            <v>7404910</v>
          </cell>
          <cell r="B9203" t="str">
            <v>Zaslepovací víko...AIKF/D150</v>
          </cell>
          <cell r="C9203">
            <v>849</v>
          </cell>
          <cell r="D9203">
            <v>1</v>
          </cell>
          <cell r="E9203" t="str">
            <v>KS</v>
          </cell>
          <cell r="F9203">
            <v>849</v>
          </cell>
        </row>
        <row r="9204">
          <cell r="A9204">
            <v>7404914</v>
          </cell>
          <cell r="B9204" t="str">
            <v>Zaslepovací víko...AIKF/D150</v>
          </cell>
          <cell r="C9204">
            <v>2530</v>
          </cell>
          <cell r="D9204">
            <v>1</v>
          </cell>
          <cell r="E9204" t="str">
            <v>KS</v>
          </cell>
          <cell r="F9204">
            <v>2530</v>
          </cell>
        </row>
        <row r="9205">
          <cell r="A9205">
            <v>7404916</v>
          </cell>
          <cell r="B9205" t="str">
            <v>Zaslepovací víko...AIKF/D200</v>
          </cell>
          <cell r="C9205">
            <v>1013</v>
          </cell>
          <cell r="D9205">
            <v>1</v>
          </cell>
          <cell r="E9205" t="str">
            <v>KS</v>
          </cell>
          <cell r="F9205">
            <v>1013</v>
          </cell>
        </row>
        <row r="9206">
          <cell r="A9206">
            <v>7404920</v>
          </cell>
          <cell r="B9206" t="str">
            <v>Zaslepovací víko...AIKF/D200</v>
          </cell>
          <cell r="C9206">
            <v>2684</v>
          </cell>
          <cell r="D9206">
            <v>1</v>
          </cell>
          <cell r="E9206" t="str">
            <v>KS</v>
          </cell>
          <cell r="F9206">
            <v>2684</v>
          </cell>
        </row>
        <row r="9207">
          <cell r="A9207">
            <v>7404924</v>
          </cell>
          <cell r="B9207" t="str">
            <v>Zaslepovací víko...AIKF/D200</v>
          </cell>
          <cell r="C9207">
            <v>2684</v>
          </cell>
          <cell r="D9207">
            <v>1</v>
          </cell>
          <cell r="E9207" t="str">
            <v>KS</v>
          </cell>
          <cell r="F9207">
            <v>2684</v>
          </cell>
        </row>
        <row r="9208">
          <cell r="A9208">
            <v>7404928</v>
          </cell>
          <cell r="B9208" t="str">
            <v>Zaslepovací víko...AIKF/D200</v>
          </cell>
          <cell r="C9208">
            <v>1096</v>
          </cell>
          <cell r="D9208">
            <v>1</v>
          </cell>
          <cell r="E9208" t="str">
            <v>KS</v>
          </cell>
          <cell r="F9208">
            <v>1096</v>
          </cell>
        </row>
        <row r="9209">
          <cell r="A9209">
            <v>7404932</v>
          </cell>
          <cell r="B9209" t="str">
            <v>Zaslepovací víko...AIKF/D250</v>
          </cell>
          <cell r="C9209">
            <v>1123</v>
          </cell>
          <cell r="D9209">
            <v>1</v>
          </cell>
          <cell r="E9209" t="str">
            <v>KS</v>
          </cell>
          <cell r="F9209">
            <v>1123</v>
          </cell>
        </row>
        <row r="9210">
          <cell r="A9210">
            <v>7404936</v>
          </cell>
          <cell r="B9210" t="str">
            <v>Zaslepovací víko...AIKF/D250</v>
          </cell>
          <cell r="C9210">
            <v>2853</v>
          </cell>
          <cell r="D9210">
            <v>1</v>
          </cell>
          <cell r="E9210" t="str">
            <v>KS</v>
          </cell>
          <cell r="F9210">
            <v>2853</v>
          </cell>
        </row>
        <row r="9211">
          <cell r="A9211">
            <v>7404940</v>
          </cell>
          <cell r="B9211" t="str">
            <v>Zaslepovací víko...AIKF/D250</v>
          </cell>
          <cell r="C9211">
            <v>2853</v>
          </cell>
          <cell r="D9211">
            <v>1</v>
          </cell>
          <cell r="E9211" t="str">
            <v>KS</v>
          </cell>
          <cell r="F9211">
            <v>2853</v>
          </cell>
        </row>
        <row r="9212">
          <cell r="A9212">
            <v>7404944</v>
          </cell>
          <cell r="B9212" t="str">
            <v>Zaslepovací víko...AIKF/D250</v>
          </cell>
          <cell r="C9212">
            <v>1303</v>
          </cell>
          <cell r="D9212">
            <v>1</v>
          </cell>
          <cell r="E9212" t="str">
            <v>KS</v>
          </cell>
          <cell r="F9212">
            <v>1303</v>
          </cell>
        </row>
        <row r="9213">
          <cell r="A9213">
            <v>7404948</v>
          </cell>
          <cell r="B9213" t="str">
            <v>Zaslepovací víko...AIKF/D350</v>
          </cell>
          <cell r="C9213">
            <v>2116</v>
          </cell>
          <cell r="D9213">
            <v>1</v>
          </cell>
          <cell r="E9213" t="str">
            <v>KS</v>
          </cell>
          <cell r="F9213">
            <v>2116</v>
          </cell>
        </row>
        <row r="9214">
          <cell r="A9214">
            <v>7404952</v>
          </cell>
          <cell r="B9214" t="str">
            <v>Přístrojový kryt...AIKF/DAT/</v>
          </cell>
          <cell r="C9214">
            <v>1374</v>
          </cell>
          <cell r="D9214">
            <v>1</v>
          </cell>
          <cell r="E9214" t="str">
            <v>KS</v>
          </cell>
          <cell r="F9214">
            <v>1374</v>
          </cell>
        </row>
        <row r="9215">
          <cell r="A9215">
            <v>7404956</v>
          </cell>
          <cell r="B9215" t="str">
            <v>Přístrojový kryt...AIKF/DAT1</v>
          </cell>
          <cell r="C9215">
            <v>1002</v>
          </cell>
          <cell r="D9215">
            <v>1</v>
          </cell>
          <cell r="E9215" t="str">
            <v>KS</v>
          </cell>
          <cell r="F9215">
            <v>1002</v>
          </cell>
        </row>
        <row r="9216">
          <cell r="A9216">
            <v>7404960</v>
          </cell>
          <cell r="B9216" t="str">
            <v>Přístrojový kryt...AIKF/DAT2</v>
          </cell>
          <cell r="C9216">
            <v>1157</v>
          </cell>
          <cell r="D9216">
            <v>1</v>
          </cell>
          <cell r="E9216" t="str">
            <v>KS</v>
          </cell>
          <cell r="F9216">
            <v>1157</v>
          </cell>
        </row>
        <row r="9217">
          <cell r="A9217">
            <v>7404964</v>
          </cell>
          <cell r="B9217" t="str">
            <v>Přístrojový kryt...AIKF/DAT2</v>
          </cell>
          <cell r="C9217">
            <v>1323</v>
          </cell>
          <cell r="D9217">
            <v>1</v>
          </cell>
          <cell r="E9217" t="str">
            <v>KS</v>
          </cell>
          <cell r="F9217">
            <v>1323</v>
          </cell>
        </row>
        <row r="9218">
          <cell r="A9218">
            <v>7404968</v>
          </cell>
          <cell r="B9218" t="str">
            <v>Přístrojový kryt...AIKF/DAT2</v>
          </cell>
          <cell r="C9218">
            <v>1395</v>
          </cell>
          <cell r="D9218">
            <v>1</v>
          </cell>
          <cell r="E9218" t="str">
            <v>KS</v>
          </cell>
          <cell r="F9218">
            <v>1395</v>
          </cell>
        </row>
        <row r="9219">
          <cell r="A9219">
            <v>7404972</v>
          </cell>
          <cell r="B9219" t="str">
            <v>Víko přístrojové jednotky...AIKF/DG2/</v>
          </cell>
          <cell r="C9219">
            <v>1415</v>
          </cell>
          <cell r="D9219">
            <v>1</v>
          </cell>
          <cell r="E9219" t="str">
            <v>KS</v>
          </cell>
          <cell r="F9219">
            <v>1415</v>
          </cell>
        </row>
        <row r="9220">
          <cell r="A9220">
            <v>7404976</v>
          </cell>
          <cell r="B9220" t="str">
            <v>Víko přístrojové jednotky...AIKF/DG2/</v>
          </cell>
          <cell r="C9220">
            <v>1563</v>
          </cell>
          <cell r="D9220">
            <v>1</v>
          </cell>
          <cell r="E9220" t="str">
            <v>KS</v>
          </cell>
          <cell r="F9220">
            <v>1563</v>
          </cell>
        </row>
        <row r="9221">
          <cell r="A9221">
            <v>7404980</v>
          </cell>
          <cell r="B9221" t="str">
            <v>Víko přístrojové jednotky...AIKF/DG4/</v>
          </cell>
          <cell r="C9221">
            <v>1681</v>
          </cell>
          <cell r="D9221">
            <v>1</v>
          </cell>
          <cell r="E9221" t="str">
            <v>KS</v>
          </cell>
          <cell r="F9221">
            <v>1681</v>
          </cell>
        </row>
        <row r="9222">
          <cell r="A9222">
            <v>7404984</v>
          </cell>
          <cell r="B9222" t="str">
            <v>Víko přístrojové jednotky...AIKF/DG6/</v>
          </cell>
          <cell r="C9222">
            <v>1725</v>
          </cell>
          <cell r="D9222">
            <v>1</v>
          </cell>
          <cell r="E9222" t="str">
            <v>KS</v>
          </cell>
          <cell r="F9222">
            <v>1725</v>
          </cell>
        </row>
        <row r="9223">
          <cell r="A9223">
            <v>7404988</v>
          </cell>
          <cell r="B9223" t="str">
            <v>Víko přístrojové jednotky...AIKF/DG9/</v>
          </cell>
          <cell r="C9223">
            <v>1745</v>
          </cell>
          <cell r="D9223">
            <v>1</v>
          </cell>
          <cell r="E9223" t="str">
            <v>KS</v>
          </cell>
          <cell r="F9223">
            <v>1745</v>
          </cell>
        </row>
        <row r="9224">
          <cell r="A9224">
            <v>7404992</v>
          </cell>
          <cell r="B9224" t="str">
            <v>Zasl. víko vnitř. rohu...AIKF/IAE2</v>
          </cell>
          <cell r="C9224">
            <v>4732</v>
          </cell>
          <cell r="D9224">
            <v>1</v>
          </cell>
          <cell r="E9224" t="str">
            <v>KS</v>
          </cell>
          <cell r="F9224">
            <v>4732</v>
          </cell>
        </row>
        <row r="9225">
          <cell r="A9225">
            <v>7404996</v>
          </cell>
          <cell r="B9225" t="str">
            <v>Zasl. víko vnitř. rohu...AIKF/IEA1</v>
          </cell>
          <cell r="C9225">
            <v>3539</v>
          </cell>
          <cell r="D9225">
            <v>1</v>
          </cell>
          <cell r="E9225" t="str">
            <v>KS</v>
          </cell>
          <cell r="F9225">
            <v>3539</v>
          </cell>
        </row>
        <row r="9226">
          <cell r="A9226">
            <v>7405000</v>
          </cell>
          <cell r="B9226" t="str">
            <v>Zasl. víko vnitř. rohu...AIKF/IEA2</v>
          </cell>
          <cell r="C9226">
            <v>3959</v>
          </cell>
          <cell r="D9226">
            <v>1</v>
          </cell>
          <cell r="E9226" t="str">
            <v>KS</v>
          </cell>
          <cell r="F9226">
            <v>3959</v>
          </cell>
        </row>
        <row r="9227">
          <cell r="A9227">
            <v>7405004</v>
          </cell>
          <cell r="B9227" t="str">
            <v>Zasl. víko vnitř. rohu...AIKF/IEA2</v>
          </cell>
          <cell r="C9227">
            <v>4293</v>
          </cell>
          <cell r="D9227">
            <v>1</v>
          </cell>
          <cell r="E9227" t="str">
            <v>KS</v>
          </cell>
          <cell r="F9227">
            <v>4293</v>
          </cell>
        </row>
        <row r="9228">
          <cell r="A9228">
            <v>7405008</v>
          </cell>
          <cell r="B9228" t="str">
            <v>Zasl. víko vnitř. rohu...AIKF/IEA2</v>
          </cell>
          <cell r="C9228">
            <v>4392</v>
          </cell>
          <cell r="D9228">
            <v>1</v>
          </cell>
          <cell r="E9228" t="str">
            <v>KS</v>
          </cell>
          <cell r="F9228">
            <v>4392</v>
          </cell>
        </row>
        <row r="9229">
          <cell r="A9229">
            <v>7405012</v>
          </cell>
          <cell r="B9229" t="str">
            <v>Zasl. víko vnitř. rohu...AIKF/IEA3</v>
          </cell>
          <cell r="C9229">
            <v>7765</v>
          </cell>
          <cell r="D9229">
            <v>1</v>
          </cell>
          <cell r="E9229" t="str">
            <v>KS</v>
          </cell>
          <cell r="F9229">
            <v>7765</v>
          </cell>
        </row>
        <row r="9230">
          <cell r="A9230">
            <v>7405030</v>
          </cell>
          <cell r="B9230" t="str">
            <v>Přístrojová jednotka...GES9/10DB</v>
          </cell>
          <cell r="C9230">
            <v>1786</v>
          </cell>
          <cell r="D9230">
            <v>1</v>
          </cell>
          <cell r="E9230" t="str">
            <v>KS</v>
          </cell>
          <cell r="F9230">
            <v>1786</v>
          </cell>
        </row>
        <row r="9231">
          <cell r="A9231">
            <v>7405032</v>
          </cell>
          <cell r="B9231" t="str">
            <v>Přístrojová jednotka...GES9/10DB</v>
          </cell>
          <cell r="C9231">
            <v>1869</v>
          </cell>
          <cell r="D9231">
            <v>1</v>
          </cell>
          <cell r="E9231" t="str">
            <v>KS</v>
          </cell>
          <cell r="F9231">
            <v>1869</v>
          </cell>
        </row>
        <row r="9232">
          <cell r="A9232">
            <v>7405034</v>
          </cell>
          <cell r="B9232" t="str">
            <v>Přístrojová jednotka...GES9/10DB</v>
          </cell>
          <cell r="C9232">
            <v>1786</v>
          </cell>
          <cell r="D9232">
            <v>1</v>
          </cell>
          <cell r="E9232" t="str">
            <v>KS</v>
          </cell>
          <cell r="F9232">
            <v>1786</v>
          </cell>
        </row>
        <row r="9233">
          <cell r="A9233">
            <v>7405037</v>
          </cell>
          <cell r="B9233" t="str">
            <v>Přístrojová jednotka 55...GES9/55U</v>
          </cell>
          <cell r="C9233">
            <v>1774</v>
          </cell>
          <cell r="D9233">
            <v>1</v>
          </cell>
          <cell r="E9233" t="str">
            <v>KS</v>
          </cell>
          <cell r="F9233">
            <v>1774</v>
          </cell>
        </row>
        <row r="9234">
          <cell r="A9234">
            <v>7405047</v>
          </cell>
          <cell r="B9234" t="str">
            <v>Přístrojová podl. jednotka 55...GESR9/55U</v>
          </cell>
          <cell r="C9234">
            <v>1753</v>
          </cell>
          <cell r="D9234">
            <v>1</v>
          </cell>
          <cell r="E9234" t="str">
            <v>KS</v>
          </cell>
          <cell r="F9234">
            <v>1753</v>
          </cell>
        </row>
        <row r="9235">
          <cell r="A9235">
            <v>7405049</v>
          </cell>
          <cell r="B9235" t="str">
            <v>Přístrojová podl. jednotka 55...GESR9/55U</v>
          </cell>
          <cell r="C9235">
            <v>1753</v>
          </cell>
          <cell r="D9235">
            <v>1</v>
          </cell>
          <cell r="E9235" t="str">
            <v>KS</v>
          </cell>
          <cell r="F9235">
            <v>1753</v>
          </cell>
        </row>
        <row r="9236">
          <cell r="A9236">
            <v>7405050</v>
          </cell>
          <cell r="B9236" t="str">
            <v>Přístrojová jednotka univerzální...GES9-2U10</v>
          </cell>
          <cell r="C9236">
            <v>1334</v>
          </cell>
          <cell r="D9236">
            <v>1</v>
          </cell>
          <cell r="E9236" t="str">
            <v>KS</v>
          </cell>
          <cell r="F9236">
            <v>1334</v>
          </cell>
        </row>
        <row r="9237">
          <cell r="A9237">
            <v>7405052</v>
          </cell>
          <cell r="B9237" t="str">
            <v>Přístrojová jednotka univerzální...GES9-2U10</v>
          </cell>
          <cell r="C9237">
            <v>1334</v>
          </cell>
          <cell r="D9237">
            <v>1</v>
          </cell>
          <cell r="E9237" t="str">
            <v>KS</v>
          </cell>
          <cell r="F9237">
            <v>1334</v>
          </cell>
        </row>
        <row r="9238">
          <cell r="A9238">
            <v>7405054</v>
          </cell>
          <cell r="B9238" t="str">
            <v>Přístrojová jednotka univerzální...GES9-2U10</v>
          </cell>
          <cell r="C9238">
            <v>1334</v>
          </cell>
          <cell r="D9238">
            <v>1</v>
          </cell>
          <cell r="E9238" t="str">
            <v>KS</v>
          </cell>
          <cell r="F9238">
            <v>1334</v>
          </cell>
        </row>
        <row r="9239">
          <cell r="A9239">
            <v>7405070</v>
          </cell>
          <cell r="B9239" t="str">
            <v>Přístrojová jednotka...GES9/10U</v>
          </cell>
          <cell r="C9239">
            <v>1786</v>
          </cell>
          <cell r="D9239">
            <v>1</v>
          </cell>
          <cell r="E9239" t="str">
            <v>KS</v>
          </cell>
          <cell r="F9239">
            <v>1786</v>
          </cell>
        </row>
        <row r="9240">
          <cell r="A9240">
            <v>7405072</v>
          </cell>
          <cell r="B9240" t="str">
            <v>Přístrojová jednotka...GES9/10U</v>
          </cell>
          <cell r="C9240">
            <v>1869</v>
          </cell>
          <cell r="D9240">
            <v>1</v>
          </cell>
          <cell r="E9240" t="str">
            <v>KS</v>
          </cell>
          <cell r="F9240">
            <v>1869</v>
          </cell>
        </row>
        <row r="9241">
          <cell r="A9241">
            <v>7405074</v>
          </cell>
          <cell r="B9241" t="str">
            <v>Přístrojová jednotka...GES9/10U</v>
          </cell>
          <cell r="C9241">
            <v>1921</v>
          </cell>
          <cell r="D9241">
            <v>1</v>
          </cell>
          <cell r="E9241" t="str">
            <v>KS</v>
          </cell>
          <cell r="F9241">
            <v>1921</v>
          </cell>
        </row>
        <row r="9242">
          <cell r="A9242">
            <v>7405076</v>
          </cell>
          <cell r="B9242" t="str">
            <v>Přístrojová jednotka...GES9/10U</v>
          </cell>
          <cell r="C9242">
            <v>1701</v>
          </cell>
          <cell r="D9242">
            <v>1</v>
          </cell>
          <cell r="E9242" t="str">
            <v>KS</v>
          </cell>
          <cell r="F9242">
            <v>1701</v>
          </cell>
        </row>
        <row r="9243">
          <cell r="A9243">
            <v>7405100</v>
          </cell>
          <cell r="B9243" t="str">
            <v>Přístrojová jednotka...GES2DB</v>
          </cell>
          <cell r="C9243">
            <v>631</v>
          </cell>
          <cell r="D9243">
            <v>1</v>
          </cell>
          <cell r="E9243" t="str">
            <v>KS</v>
          </cell>
          <cell r="F9243">
            <v>631</v>
          </cell>
        </row>
        <row r="9244">
          <cell r="A9244">
            <v>7405104</v>
          </cell>
          <cell r="B9244" t="str">
            <v>Přístrojová jednotka...GES2DB</v>
          </cell>
          <cell r="C9244">
            <v>631</v>
          </cell>
          <cell r="D9244">
            <v>1</v>
          </cell>
          <cell r="E9244" t="str">
            <v>KS</v>
          </cell>
          <cell r="F9244">
            <v>631</v>
          </cell>
        </row>
        <row r="9245">
          <cell r="A9245">
            <v>7405108</v>
          </cell>
          <cell r="B9245" t="str">
            <v>Přístrojová jednotka...GES2DB</v>
          </cell>
          <cell r="C9245">
            <v>631</v>
          </cell>
          <cell r="D9245">
            <v>1</v>
          </cell>
          <cell r="E9245" t="str">
            <v>KS</v>
          </cell>
          <cell r="F9245">
            <v>631</v>
          </cell>
        </row>
        <row r="9246">
          <cell r="A9246">
            <v>7405112</v>
          </cell>
          <cell r="B9246" t="str">
            <v>Přístrojová jednotka...GES2DB</v>
          </cell>
          <cell r="C9246">
            <v>631</v>
          </cell>
          <cell r="D9246">
            <v>1</v>
          </cell>
          <cell r="E9246" t="str">
            <v>KS</v>
          </cell>
          <cell r="F9246">
            <v>631</v>
          </cell>
        </row>
        <row r="9247">
          <cell r="A9247">
            <v>7405116</v>
          </cell>
          <cell r="B9247" t="str">
            <v>Přístrojová jednotka...GES2U</v>
          </cell>
          <cell r="C9247">
            <v>631</v>
          </cell>
          <cell r="D9247">
            <v>1</v>
          </cell>
          <cell r="E9247" t="str">
            <v>KS</v>
          </cell>
          <cell r="F9247">
            <v>631</v>
          </cell>
        </row>
        <row r="9248">
          <cell r="A9248">
            <v>7405120</v>
          </cell>
          <cell r="B9248" t="str">
            <v>Přístrojová jednotka...GES2U</v>
          </cell>
          <cell r="C9248">
            <v>631</v>
          </cell>
          <cell r="D9248">
            <v>1</v>
          </cell>
          <cell r="E9248" t="str">
            <v>KS</v>
          </cell>
          <cell r="F9248">
            <v>631</v>
          </cell>
        </row>
        <row r="9249">
          <cell r="A9249">
            <v>7405124</v>
          </cell>
          <cell r="B9249" t="str">
            <v>Přístrojová jednotka...GES2U</v>
          </cell>
          <cell r="C9249">
            <v>631</v>
          </cell>
          <cell r="D9249">
            <v>1</v>
          </cell>
          <cell r="E9249" t="str">
            <v>KS</v>
          </cell>
          <cell r="F9249">
            <v>631</v>
          </cell>
        </row>
        <row r="9250">
          <cell r="A9250">
            <v>7405128</v>
          </cell>
          <cell r="B9250" t="str">
            <v>Přístrojová jednotka...GES2U</v>
          </cell>
          <cell r="C9250">
            <v>631</v>
          </cell>
          <cell r="D9250">
            <v>1</v>
          </cell>
          <cell r="E9250" t="str">
            <v>KS</v>
          </cell>
          <cell r="F9250">
            <v>631</v>
          </cell>
        </row>
        <row r="9251">
          <cell r="A9251">
            <v>7405164</v>
          </cell>
          <cell r="B9251" t="str">
            <v>Přístrojová jednotka...GES4DB</v>
          </cell>
          <cell r="C9251">
            <v>845</v>
          </cell>
          <cell r="D9251">
            <v>1</v>
          </cell>
          <cell r="E9251" t="str">
            <v>KS</v>
          </cell>
          <cell r="F9251">
            <v>845</v>
          </cell>
        </row>
        <row r="9252">
          <cell r="A9252">
            <v>7405168</v>
          </cell>
          <cell r="B9252" t="str">
            <v>Přístrojová jednotka...GES4DB</v>
          </cell>
          <cell r="C9252">
            <v>845</v>
          </cell>
          <cell r="D9252">
            <v>1</v>
          </cell>
          <cell r="E9252" t="str">
            <v>KS</v>
          </cell>
          <cell r="F9252">
            <v>845</v>
          </cell>
        </row>
        <row r="9253">
          <cell r="A9253">
            <v>7405172</v>
          </cell>
          <cell r="B9253" t="str">
            <v>Přístrojová jednotka...GES4DB</v>
          </cell>
          <cell r="C9253">
            <v>845</v>
          </cell>
          <cell r="D9253">
            <v>1</v>
          </cell>
          <cell r="E9253" t="str">
            <v>KS</v>
          </cell>
          <cell r="F9253">
            <v>845</v>
          </cell>
        </row>
        <row r="9254">
          <cell r="A9254">
            <v>7405176</v>
          </cell>
          <cell r="B9254" t="str">
            <v>Přístrojová jednotka...GES4DB</v>
          </cell>
          <cell r="C9254">
            <v>845</v>
          </cell>
          <cell r="D9254">
            <v>1</v>
          </cell>
          <cell r="E9254" t="str">
            <v>KS</v>
          </cell>
          <cell r="F9254">
            <v>845</v>
          </cell>
        </row>
        <row r="9255">
          <cell r="A9255">
            <v>7405188</v>
          </cell>
          <cell r="B9255" t="str">
            <v>Přístrojová jednotka...GES4M10DB</v>
          </cell>
          <cell r="C9255">
            <v>8249</v>
          </cell>
          <cell r="D9255">
            <v>1</v>
          </cell>
          <cell r="E9255" t="str">
            <v>KS</v>
          </cell>
          <cell r="F9255">
            <v>8249</v>
          </cell>
        </row>
        <row r="9256">
          <cell r="A9256">
            <v>7405192</v>
          </cell>
          <cell r="B9256" t="str">
            <v>Přístrojová jednotka...GES4MU10</v>
          </cell>
          <cell r="C9256">
            <v>8249</v>
          </cell>
          <cell r="D9256">
            <v>1</v>
          </cell>
          <cell r="E9256" t="str">
            <v>KS</v>
          </cell>
          <cell r="F9256">
            <v>8249</v>
          </cell>
        </row>
        <row r="9257">
          <cell r="A9257">
            <v>7405194</v>
          </cell>
          <cell r="B9257" t="str">
            <v>...GES4MU10D</v>
          </cell>
          <cell r="C9257">
            <v>9335</v>
          </cell>
          <cell r="D9257">
            <v>1</v>
          </cell>
          <cell r="E9257" t="str">
            <v>KS</v>
          </cell>
          <cell r="F9257">
            <v>9335</v>
          </cell>
        </row>
        <row r="9258">
          <cell r="A9258">
            <v>7405196</v>
          </cell>
          <cell r="B9258" t="str">
            <v>Přístrojová jednotka...GES4U</v>
          </cell>
          <cell r="C9258">
            <v>845</v>
          </cell>
          <cell r="D9258">
            <v>1</v>
          </cell>
          <cell r="E9258" t="str">
            <v>KS</v>
          </cell>
          <cell r="F9258">
            <v>845</v>
          </cell>
        </row>
        <row r="9259">
          <cell r="A9259">
            <v>7405200</v>
          </cell>
          <cell r="B9259" t="str">
            <v>Přístrojová jednotka...GES4U</v>
          </cell>
          <cell r="C9259">
            <v>845</v>
          </cell>
          <cell r="D9259">
            <v>1</v>
          </cell>
          <cell r="E9259" t="str">
            <v>KS</v>
          </cell>
          <cell r="F9259">
            <v>845</v>
          </cell>
        </row>
        <row r="9260">
          <cell r="A9260">
            <v>7405204</v>
          </cell>
          <cell r="B9260" t="str">
            <v>Přístrojová jednotka...GES4U</v>
          </cell>
          <cell r="C9260">
            <v>845</v>
          </cell>
          <cell r="D9260">
            <v>1</v>
          </cell>
          <cell r="E9260" t="str">
            <v>KS</v>
          </cell>
          <cell r="F9260">
            <v>845</v>
          </cell>
        </row>
        <row r="9261">
          <cell r="A9261">
            <v>7405208</v>
          </cell>
          <cell r="B9261" t="str">
            <v>Přístrojová jednotka...GES4U</v>
          </cell>
          <cell r="C9261">
            <v>845</v>
          </cell>
          <cell r="D9261">
            <v>1</v>
          </cell>
          <cell r="E9261" t="str">
            <v>KS</v>
          </cell>
          <cell r="F9261">
            <v>845</v>
          </cell>
        </row>
        <row r="9262">
          <cell r="A9262">
            <v>7405220</v>
          </cell>
          <cell r="B9262" t="str">
            <v>Přístrojová jednotka...GES6/10DB</v>
          </cell>
          <cell r="C9262">
            <v>1417</v>
          </cell>
          <cell r="D9262">
            <v>1</v>
          </cell>
          <cell r="E9262" t="str">
            <v>KS</v>
          </cell>
          <cell r="F9262">
            <v>1417</v>
          </cell>
        </row>
        <row r="9263">
          <cell r="A9263">
            <v>7405260</v>
          </cell>
          <cell r="B9263" t="str">
            <v>Přístrojová jednotka...GES6DB</v>
          </cell>
          <cell r="C9263">
            <v>1264</v>
          </cell>
          <cell r="D9263">
            <v>1</v>
          </cell>
          <cell r="E9263" t="str">
            <v>KS</v>
          </cell>
          <cell r="F9263">
            <v>1264</v>
          </cell>
        </row>
        <row r="9264">
          <cell r="A9264">
            <v>7405264</v>
          </cell>
          <cell r="B9264" t="str">
            <v>Přístrojová jednotka...GES6DB</v>
          </cell>
          <cell r="C9264">
            <v>1208</v>
          </cell>
          <cell r="D9264">
            <v>1</v>
          </cell>
          <cell r="E9264" t="str">
            <v>KS</v>
          </cell>
          <cell r="F9264">
            <v>1208</v>
          </cell>
        </row>
        <row r="9265">
          <cell r="A9265">
            <v>7405268</v>
          </cell>
          <cell r="B9265" t="str">
            <v>Přístrojová jednotka...GES6DB</v>
          </cell>
          <cell r="C9265">
            <v>1208</v>
          </cell>
          <cell r="D9265">
            <v>1</v>
          </cell>
          <cell r="E9265" t="str">
            <v>KS</v>
          </cell>
          <cell r="F9265">
            <v>1208</v>
          </cell>
        </row>
        <row r="9266">
          <cell r="A9266">
            <v>7405272</v>
          </cell>
          <cell r="B9266" t="str">
            <v>Přístrojová jednotka...GES6DB</v>
          </cell>
          <cell r="C9266">
            <v>1208</v>
          </cell>
          <cell r="D9266">
            <v>1</v>
          </cell>
          <cell r="E9266" t="str">
            <v>KS</v>
          </cell>
          <cell r="F9266">
            <v>1208</v>
          </cell>
        </row>
        <row r="9267">
          <cell r="A9267">
            <v>7405300</v>
          </cell>
          <cell r="B9267" t="str">
            <v>Přístrojová jednotka...GES6M10DB</v>
          </cell>
          <cell r="C9267">
            <v>8467</v>
          </cell>
          <cell r="D9267">
            <v>1</v>
          </cell>
          <cell r="E9267" t="str">
            <v>KS</v>
          </cell>
          <cell r="F9267">
            <v>8467</v>
          </cell>
        </row>
        <row r="9268">
          <cell r="A9268">
            <v>7405304</v>
          </cell>
          <cell r="B9268" t="str">
            <v>Přístrojová jednotka...GES6MU10</v>
          </cell>
          <cell r="C9268">
            <v>8467</v>
          </cell>
          <cell r="D9268">
            <v>1</v>
          </cell>
          <cell r="E9268" t="str">
            <v>KS</v>
          </cell>
          <cell r="F9268">
            <v>8467</v>
          </cell>
        </row>
        <row r="9269">
          <cell r="A9269">
            <v>7405308</v>
          </cell>
          <cell r="B9269" t="str">
            <v>Přístrojová jednotka...GES6U</v>
          </cell>
          <cell r="C9269">
            <v>1264</v>
          </cell>
          <cell r="D9269">
            <v>1</v>
          </cell>
          <cell r="E9269" t="str">
            <v>KS</v>
          </cell>
          <cell r="F9269">
            <v>1264</v>
          </cell>
        </row>
        <row r="9270">
          <cell r="A9270">
            <v>7405312</v>
          </cell>
          <cell r="B9270" t="str">
            <v>Přístrojová jednotka...GES6U</v>
          </cell>
          <cell r="C9270">
            <v>1208</v>
          </cell>
          <cell r="D9270">
            <v>1</v>
          </cell>
          <cell r="E9270" t="str">
            <v>KS</v>
          </cell>
          <cell r="F9270">
            <v>1208</v>
          </cell>
        </row>
        <row r="9271">
          <cell r="A9271">
            <v>7405316</v>
          </cell>
          <cell r="B9271" t="str">
            <v>Přístrojová jednotka...GES6U</v>
          </cell>
          <cell r="C9271">
            <v>1208</v>
          </cell>
          <cell r="D9271">
            <v>1</v>
          </cell>
          <cell r="E9271" t="str">
            <v>KS</v>
          </cell>
          <cell r="F9271">
            <v>1208</v>
          </cell>
        </row>
        <row r="9272">
          <cell r="A9272">
            <v>7405320</v>
          </cell>
          <cell r="B9272" t="str">
            <v>Přístrojová jednotka...GES6U</v>
          </cell>
          <cell r="C9272">
            <v>1208</v>
          </cell>
          <cell r="D9272">
            <v>1</v>
          </cell>
          <cell r="E9272" t="str">
            <v>KS</v>
          </cell>
          <cell r="F9272">
            <v>1208</v>
          </cell>
        </row>
        <row r="9273">
          <cell r="A9273">
            <v>7405324</v>
          </cell>
          <cell r="B9273" t="str">
            <v>Přístrojová jednotka...GES70</v>
          </cell>
          <cell r="C9273">
            <v>919</v>
          </cell>
          <cell r="D9273">
            <v>1</v>
          </cell>
          <cell r="E9273" t="str">
            <v>KS</v>
          </cell>
          <cell r="F9273">
            <v>919</v>
          </cell>
        </row>
        <row r="9274">
          <cell r="A9274">
            <v>7405328</v>
          </cell>
          <cell r="B9274" t="str">
            <v>Přístrojová jednotka...GES70</v>
          </cell>
          <cell r="C9274">
            <v>919</v>
          </cell>
          <cell r="D9274">
            <v>1</v>
          </cell>
          <cell r="E9274" t="str">
            <v>KS</v>
          </cell>
          <cell r="F9274">
            <v>919</v>
          </cell>
        </row>
        <row r="9275">
          <cell r="A9275">
            <v>7405332</v>
          </cell>
          <cell r="B9275" t="str">
            <v>Přístrojová jednotka...GES70</v>
          </cell>
          <cell r="C9275">
            <v>919</v>
          </cell>
          <cell r="D9275">
            <v>1</v>
          </cell>
          <cell r="E9275" t="str">
            <v>KS</v>
          </cell>
          <cell r="F9275">
            <v>919</v>
          </cell>
        </row>
        <row r="9276">
          <cell r="A9276">
            <v>7405336</v>
          </cell>
          <cell r="B9276" t="str">
            <v>Přístrojová jednotka...GES70</v>
          </cell>
          <cell r="C9276">
            <v>919</v>
          </cell>
          <cell r="D9276">
            <v>1</v>
          </cell>
          <cell r="E9276" t="str">
            <v>KS</v>
          </cell>
          <cell r="F9276">
            <v>919</v>
          </cell>
        </row>
        <row r="9277">
          <cell r="A9277">
            <v>7405348</v>
          </cell>
          <cell r="B9277" t="str">
            <v>Přístrojová jednotka...GES9DB</v>
          </cell>
          <cell r="C9277">
            <v>1525</v>
          </cell>
          <cell r="D9277">
            <v>1</v>
          </cell>
          <cell r="E9277" t="str">
            <v>KS</v>
          </cell>
          <cell r="F9277">
            <v>1525</v>
          </cell>
        </row>
        <row r="9278">
          <cell r="A9278">
            <v>7405352</v>
          </cell>
          <cell r="B9278" t="str">
            <v>Přístrojová jednotka...GES9DB</v>
          </cell>
          <cell r="C9278">
            <v>1537</v>
          </cell>
          <cell r="D9278">
            <v>1</v>
          </cell>
          <cell r="E9278" t="str">
            <v>KS</v>
          </cell>
          <cell r="F9278">
            <v>1537</v>
          </cell>
        </row>
        <row r="9279">
          <cell r="A9279">
            <v>7405356</v>
          </cell>
          <cell r="B9279" t="str">
            <v>Přístrojová jednotka...GES9DB</v>
          </cell>
          <cell r="C9279">
            <v>1537</v>
          </cell>
          <cell r="D9279">
            <v>1</v>
          </cell>
          <cell r="E9279" t="str">
            <v>KS</v>
          </cell>
          <cell r="F9279">
            <v>1537</v>
          </cell>
        </row>
        <row r="9280">
          <cell r="A9280">
            <v>7405360</v>
          </cell>
          <cell r="B9280" t="str">
            <v>Přístrojová jednotka...GES9DB</v>
          </cell>
          <cell r="C9280">
            <v>1537</v>
          </cell>
          <cell r="D9280">
            <v>1</v>
          </cell>
          <cell r="E9280" t="str">
            <v>KS</v>
          </cell>
          <cell r="F9280">
            <v>1537</v>
          </cell>
        </row>
        <row r="9281">
          <cell r="A9281">
            <v>7405380</v>
          </cell>
          <cell r="B9281" t="str">
            <v>Přístrojová jednotka...GES9M10DB</v>
          </cell>
          <cell r="C9281">
            <v>8739</v>
          </cell>
          <cell r="D9281">
            <v>1</v>
          </cell>
          <cell r="E9281" t="str">
            <v>KS</v>
          </cell>
          <cell r="F9281">
            <v>8739</v>
          </cell>
        </row>
        <row r="9282">
          <cell r="A9282">
            <v>7405384</v>
          </cell>
          <cell r="B9282" t="str">
            <v>Přístrojová jednotka...GES9MU10</v>
          </cell>
          <cell r="C9282">
            <v>8739</v>
          </cell>
          <cell r="D9282">
            <v>1</v>
          </cell>
          <cell r="E9282" t="str">
            <v>KS</v>
          </cell>
          <cell r="F9282">
            <v>8739</v>
          </cell>
        </row>
        <row r="9283">
          <cell r="A9283">
            <v>7405388</v>
          </cell>
          <cell r="B9283" t="str">
            <v>Přístrojová jednotka...GES9U</v>
          </cell>
          <cell r="C9283">
            <v>1525</v>
          </cell>
          <cell r="D9283">
            <v>1</v>
          </cell>
          <cell r="E9283" t="str">
            <v>KS</v>
          </cell>
          <cell r="F9283">
            <v>1525</v>
          </cell>
        </row>
        <row r="9284">
          <cell r="A9284">
            <v>7405392</v>
          </cell>
          <cell r="B9284" t="str">
            <v>Přístrojová jednotka...GES9U</v>
          </cell>
          <cell r="C9284">
            <v>1537</v>
          </cell>
          <cell r="D9284">
            <v>1</v>
          </cell>
          <cell r="E9284" t="str">
            <v>KS</v>
          </cell>
          <cell r="F9284">
            <v>1537</v>
          </cell>
        </row>
        <row r="9285">
          <cell r="A9285">
            <v>7405396</v>
          </cell>
          <cell r="B9285" t="str">
            <v>Přístrojová jednotka...GES9U</v>
          </cell>
          <cell r="C9285">
            <v>1537</v>
          </cell>
          <cell r="D9285">
            <v>1</v>
          </cell>
          <cell r="E9285" t="str">
            <v>KS</v>
          </cell>
          <cell r="F9285">
            <v>1537</v>
          </cell>
        </row>
        <row r="9286">
          <cell r="A9286">
            <v>7405400</v>
          </cell>
          <cell r="B9286" t="str">
            <v>Přístrojová jednotka...GES9U</v>
          </cell>
          <cell r="C9286">
            <v>1537</v>
          </cell>
          <cell r="D9286">
            <v>1</v>
          </cell>
          <cell r="E9286" t="str">
            <v>KS</v>
          </cell>
          <cell r="F9286">
            <v>1537</v>
          </cell>
        </row>
        <row r="9287">
          <cell r="A9287">
            <v>7405404</v>
          </cell>
          <cell r="B9287" t="str">
            <v>Přístrojová jednotka...GES9UGE</v>
          </cell>
          <cell r="C9287">
            <v>1701</v>
          </cell>
          <cell r="D9287">
            <v>1</v>
          </cell>
          <cell r="E9287" t="str">
            <v>KS</v>
          </cell>
          <cell r="F9287">
            <v>1701</v>
          </cell>
        </row>
        <row r="9288">
          <cell r="A9288">
            <v>7405408</v>
          </cell>
          <cell r="B9288" t="str">
            <v>Přístrojová jednotka...GES9UGE</v>
          </cell>
          <cell r="C9288">
            <v>1701</v>
          </cell>
          <cell r="D9288">
            <v>1</v>
          </cell>
          <cell r="E9288" t="str">
            <v>KS</v>
          </cell>
          <cell r="F9288">
            <v>1701</v>
          </cell>
        </row>
        <row r="9289">
          <cell r="A9289">
            <v>7405412</v>
          </cell>
          <cell r="B9289" t="str">
            <v>Přístrojová jednotka...GES9UGE</v>
          </cell>
          <cell r="C9289">
            <v>1701</v>
          </cell>
          <cell r="D9289">
            <v>1</v>
          </cell>
          <cell r="E9289" t="str">
            <v>KS</v>
          </cell>
          <cell r="F9289">
            <v>1701</v>
          </cell>
        </row>
        <row r="9290">
          <cell r="A9290">
            <v>7405416</v>
          </cell>
          <cell r="B9290" t="str">
            <v>Přístrojová jednotka...GES9UGE</v>
          </cell>
          <cell r="C9290">
            <v>1701</v>
          </cell>
          <cell r="D9290">
            <v>1</v>
          </cell>
          <cell r="E9290" t="str">
            <v>KS</v>
          </cell>
          <cell r="F9290">
            <v>1701</v>
          </cell>
        </row>
        <row r="9291">
          <cell r="A9291">
            <v>7405424</v>
          </cell>
          <cell r="B9291" t="str">
            <v>Krycí deska...GESR2P2</v>
          </cell>
          <cell r="C9291">
            <v>66</v>
          </cell>
          <cell r="D9291">
            <v>1</v>
          </cell>
          <cell r="E9291" t="str">
            <v>KS</v>
          </cell>
          <cell r="F9291">
            <v>66</v>
          </cell>
        </row>
        <row r="9292">
          <cell r="A9292">
            <v>7405436</v>
          </cell>
          <cell r="B9292" t="str">
            <v>Přístrojová jednotka...GESR4U</v>
          </cell>
          <cell r="C9292">
            <v>939</v>
          </cell>
          <cell r="D9292">
            <v>1</v>
          </cell>
          <cell r="E9292" t="str">
            <v>KS</v>
          </cell>
          <cell r="F9292">
            <v>939</v>
          </cell>
        </row>
        <row r="9293">
          <cell r="A9293">
            <v>7405440</v>
          </cell>
          <cell r="B9293" t="str">
            <v>Přístrojová jednotka...GESR4U</v>
          </cell>
          <cell r="C9293">
            <v>939</v>
          </cell>
          <cell r="D9293">
            <v>1</v>
          </cell>
          <cell r="E9293" t="str">
            <v>KS</v>
          </cell>
          <cell r="F9293">
            <v>939</v>
          </cell>
        </row>
        <row r="9294">
          <cell r="A9294">
            <v>7405444</v>
          </cell>
          <cell r="B9294" t="str">
            <v>Přístrojová jednotka...GESR4U</v>
          </cell>
          <cell r="C9294">
            <v>939</v>
          </cell>
          <cell r="D9294">
            <v>1</v>
          </cell>
          <cell r="E9294" t="str">
            <v>KS</v>
          </cell>
          <cell r="F9294">
            <v>939</v>
          </cell>
        </row>
        <row r="9295">
          <cell r="A9295">
            <v>7405448</v>
          </cell>
          <cell r="B9295" t="str">
            <v>Přístrojová jednotka...GESR4U</v>
          </cell>
          <cell r="C9295">
            <v>939</v>
          </cell>
          <cell r="D9295">
            <v>1</v>
          </cell>
          <cell r="E9295" t="str">
            <v>KS</v>
          </cell>
          <cell r="F9295">
            <v>939</v>
          </cell>
        </row>
        <row r="9296">
          <cell r="A9296">
            <v>7405452</v>
          </cell>
          <cell r="B9296" t="str">
            <v>Přístrojová jednotka...GESR7/10U</v>
          </cell>
          <cell r="C9296">
            <v>1523</v>
          </cell>
          <cell r="D9296">
            <v>1</v>
          </cell>
          <cell r="E9296" t="str">
            <v>KS</v>
          </cell>
          <cell r="F9296">
            <v>1523</v>
          </cell>
        </row>
        <row r="9297">
          <cell r="A9297">
            <v>7405456</v>
          </cell>
          <cell r="B9297" t="str">
            <v>Přístrojová jednotka...GESR7/10U</v>
          </cell>
          <cell r="C9297">
            <v>1523</v>
          </cell>
          <cell r="D9297">
            <v>1</v>
          </cell>
          <cell r="E9297" t="str">
            <v>KS</v>
          </cell>
          <cell r="F9297">
            <v>1523</v>
          </cell>
        </row>
        <row r="9298">
          <cell r="A9298">
            <v>7405460</v>
          </cell>
          <cell r="B9298" t="str">
            <v>Přístrojová jednotka...GESR7/10U</v>
          </cell>
          <cell r="C9298">
            <v>1523</v>
          </cell>
          <cell r="D9298">
            <v>1</v>
          </cell>
          <cell r="E9298" t="str">
            <v>KS</v>
          </cell>
          <cell r="F9298">
            <v>1523</v>
          </cell>
        </row>
        <row r="9299">
          <cell r="A9299">
            <v>7405464</v>
          </cell>
          <cell r="B9299" t="str">
            <v>Přístrojová jednotka...GESR7/10U</v>
          </cell>
          <cell r="C9299">
            <v>1523</v>
          </cell>
          <cell r="D9299">
            <v>1</v>
          </cell>
          <cell r="E9299" t="str">
            <v>KS</v>
          </cell>
          <cell r="F9299">
            <v>1523</v>
          </cell>
        </row>
        <row r="9300">
          <cell r="A9300">
            <v>7405474</v>
          </cell>
          <cell r="B9300" t="str">
            <v>Přístrojová jednotka...GESR9/10U</v>
          </cell>
          <cell r="C9300">
            <v>1917</v>
          </cell>
          <cell r="D9300">
            <v>1</v>
          </cell>
          <cell r="E9300" t="str">
            <v>KS</v>
          </cell>
          <cell r="F9300">
            <v>1917</v>
          </cell>
        </row>
        <row r="9301">
          <cell r="A9301">
            <v>7405478</v>
          </cell>
          <cell r="B9301" t="str">
            <v>Přístrojová jednotka...GESR9/10U</v>
          </cell>
          <cell r="C9301">
            <v>2013</v>
          </cell>
          <cell r="D9301">
            <v>1</v>
          </cell>
          <cell r="E9301" t="str">
            <v>KS</v>
          </cell>
          <cell r="F9301">
            <v>2013</v>
          </cell>
        </row>
        <row r="9302">
          <cell r="A9302">
            <v>7405482</v>
          </cell>
          <cell r="B9302" t="str">
            <v>Přístrojová jednotka...GESR9/10U</v>
          </cell>
          <cell r="C9302">
            <v>2013</v>
          </cell>
          <cell r="D9302">
            <v>1</v>
          </cell>
          <cell r="E9302" t="str">
            <v>KS</v>
          </cell>
          <cell r="F9302">
            <v>2013</v>
          </cell>
        </row>
        <row r="9303">
          <cell r="A9303">
            <v>7405486</v>
          </cell>
          <cell r="B9303" t="str">
            <v>Přístrojová jednotka...GESR9/10U</v>
          </cell>
          <cell r="C9303">
            <v>2013</v>
          </cell>
          <cell r="D9303">
            <v>1</v>
          </cell>
          <cell r="E9303" t="str">
            <v>KS</v>
          </cell>
          <cell r="F9303">
            <v>2013</v>
          </cell>
        </row>
        <row r="9304">
          <cell r="A9304">
            <v>7405512</v>
          </cell>
          <cell r="B9304" t="str">
            <v>Přístrojová jednotka...GESR9SR/U</v>
          </cell>
          <cell r="C9304">
            <v>2238</v>
          </cell>
          <cell r="D9304">
            <v>1</v>
          </cell>
          <cell r="E9304" t="str">
            <v>KS</v>
          </cell>
          <cell r="F9304">
            <v>2238</v>
          </cell>
        </row>
        <row r="9305">
          <cell r="A9305">
            <v>7405516</v>
          </cell>
          <cell r="B9305" t="str">
            <v>Přístrojová jednotka...GESR9SR/U</v>
          </cell>
          <cell r="C9305">
            <v>2238</v>
          </cell>
          <cell r="D9305">
            <v>1</v>
          </cell>
          <cell r="E9305" t="str">
            <v>KS</v>
          </cell>
          <cell r="F9305">
            <v>2238</v>
          </cell>
        </row>
        <row r="9306">
          <cell r="A9306">
            <v>7405520</v>
          </cell>
          <cell r="B9306" t="str">
            <v>Přístrojová jednotka...GESR9SR/U</v>
          </cell>
          <cell r="C9306">
            <v>2238</v>
          </cell>
          <cell r="D9306">
            <v>1</v>
          </cell>
          <cell r="E9306" t="str">
            <v>KS</v>
          </cell>
          <cell r="F9306">
            <v>2238</v>
          </cell>
        </row>
        <row r="9307">
          <cell r="A9307">
            <v>7405524</v>
          </cell>
          <cell r="B9307" t="str">
            <v>Přístrojová jednotka...GESR9SR/U</v>
          </cell>
          <cell r="C9307">
            <v>2238</v>
          </cell>
          <cell r="D9307">
            <v>1</v>
          </cell>
          <cell r="E9307" t="str">
            <v>KS</v>
          </cell>
          <cell r="F9307">
            <v>2238</v>
          </cell>
        </row>
        <row r="9308">
          <cell r="A9308">
            <v>7405528</v>
          </cell>
          <cell r="B9308" t="str">
            <v>Přístrojová jednotka...GESR9U</v>
          </cell>
          <cell r="C9308">
            <v>1598</v>
          </cell>
          <cell r="D9308">
            <v>1</v>
          </cell>
          <cell r="E9308" t="str">
            <v>KS</v>
          </cell>
          <cell r="F9308">
            <v>1598</v>
          </cell>
        </row>
        <row r="9309">
          <cell r="A9309">
            <v>7405532</v>
          </cell>
          <cell r="B9309" t="str">
            <v>Přístrojová jednotka...GESR9U</v>
          </cell>
          <cell r="C9309">
            <v>1598</v>
          </cell>
          <cell r="D9309">
            <v>1</v>
          </cell>
          <cell r="E9309" t="str">
            <v>KS</v>
          </cell>
          <cell r="F9309">
            <v>1598</v>
          </cell>
        </row>
        <row r="9310">
          <cell r="A9310">
            <v>7405536</v>
          </cell>
          <cell r="B9310" t="str">
            <v>Přístrojová jednotka...GESR9U</v>
          </cell>
          <cell r="C9310">
            <v>1598</v>
          </cell>
          <cell r="D9310">
            <v>1</v>
          </cell>
          <cell r="E9310" t="str">
            <v>KS</v>
          </cell>
          <cell r="F9310">
            <v>1598</v>
          </cell>
        </row>
        <row r="9311">
          <cell r="A9311">
            <v>7405540</v>
          </cell>
          <cell r="B9311" t="str">
            <v>Přístrojová jednotka...GESR9U</v>
          </cell>
          <cell r="C9311">
            <v>1598</v>
          </cell>
          <cell r="D9311">
            <v>1</v>
          </cell>
          <cell r="E9311" t="str">
            <v>KS</v>
          </cell>
          <cell r="F9311">
            <v>1598</v>
          </cell>
        </row>
        <row r="9312">
          <cell r="A9312">
            <v>7405544</v>
          </cell>
          <cell r="B9312" t="str">
            <v>Přístrojová jednotka...GESRA7/10</v>
          </cell>
          <cell r="C9312">
            <v>4039</v>
          </cell>
          <cell r="D9312">
            <v>1</v>
          </cell>
          <cell r="E9312" t="str">
            <v>KS</v>
          </cell>
          <cell r="F9312">
            <v>4039</v>
          </cell>
        </row>
        <row r="9313">
          <cell r="A9313">
            <v>7405552</v>
          </cell>
          <cell r="B9313" t="str">
            <v>Přístrojová jednotka...GESRA7D/U</v>
          </cell>
          <cell r="C9313">
            <v>5979</v>
          </cell>
          <cell r="D9313">
            <v>1</v>
          </cell>
          <cell r="E9313" t="str">
            <v>KS</v>
          </cell>
          <cell r="F9313">
            <v>5979</v>
          </cell>
        </row>
        <row r="9314">
          <cell r="A9314">
            <v>7405556</v>
          </cell>
          <cell r="B9314" t="str">
            <v>Přístrojová jednotka...GESRA7D/U</v>
          </cell>
          <cell r="C9314">
            <v>5979</v>
          </cell>
          <cell r="D9314">
            <v>1</v>
          </cell>
          <cell r="E9314" t="str">
            <v>KS</v>
          </cell>
          <cell r="F9314">
            <v>5979</v>
          </cell>
        </row>
        <row r="9315">
          <cell r="A9315">
            <v>7405560</v>
          </cell>
          <cell r="B9315" t="str">
            <v>Přístrojová jednotka...GESRA7D/U</v>
          </cell>
          <cell r="C9315">
            <v>5981</v>
          </cell>
          <cell r="D9315">
            <v>1</v>
          </cell>
          <cell r="E9315" t="str">
            <v>KS</v>
          </cell>
          <cell r="F9315">
            <v>5981</v>
          </cell>
        </row>
        <row r="9316">
          <cell r="A9316">
            <v>7405568</v>
          </cell>
          <cell r="B9316" t="str">
            <v>Přístrojová jednotka...GESRA7DM/</v>
          </cell>
          <cell r="C9316">
            <v>5979</v>
          </cell>
          <cell r="D9316">
            <v>1</v>
          </cell>
          <cell r="E9316" t="str">
            <v>KS</v>
          </cell>
          <cell r="F9316">
            <v>5979</v>
          </cell>
        </row>
        <row r="9317">
          <cell r="A9317">
            <v>7405572</v>
          </cell>
          <cell r="B9317" t="str">
            <v>Přístrojová jednotka...GESRA7DM/</v>
          </cell>
          <cell r="C9317">
            <v>5979</v>
          </cell>
          <cell r="D9317">
            <v>1</v>
          </cell>
          <cell r="E9317" t="str">
            <v>KS</v>
          </cell>
          <cell r="F9317">
            <v>5979</v>
          </cell>
        </row>
        <row r="9318">
          <cell r="A9318">
            <v>7405580</v>
          </cell>
          <cell r="B9318" t="str">
            <v>Přístrojová jednotka...GESRA9/10</v>
          </cell>
          <cell r="C9318">
            <v>4721</v>
          </cell>
          <cell r="D9318">
            <v>1</v>
          </cell>
          <cell r="E9318" t="str">
            <v>KS</v>
          </cell>
          <cell r="F9318">
            <v>4721</v>
          </cell>
        </row>
        <row r="9319">
          <cell r="A9319">
            <v>7405584</v>
          </cell>
          <cell r="B9319" t="str">
            <v>Přístrojová jednotka...GESRC2HS</v>
          </cell>
          <cell r="C9319">
            <v>4951</v>
          </cell>
          <cell r="D9319">
            <v>1</v>
          </cell>
          <cell r="E9319" t="str">
            <v>KS</v>
          </cell>
          <cell r="F9319">
            <v>4951</v>
          </cell>
        </row>
        <row r="9320">
          <cell r="A9320">
            <v>7405588</v>
          </cell>
          <cell r="B9320" t="str">
            <v>Přístrojová jednotka...GESRC2HSN</v>
          </cell>
          <cell r="C9320">
            <v>4951</v>
          </cell>
          <cell r="D9320">
            <v>1</v>
          </cell>
          <cell r="E9320" t="str">
            <v>KS</v>
          </cell>
          <cell r="F9320">
            <v>4951</v>
          </cell>
        </row>
        <row r="9321">
          <cell r="A9321">
            <v>7405592</v>
          </cell>
          <cell r="B9321" t="str">
            <v>Přístrojová jednotka...GESRC2UAB</v>
          </cell>
          <cell r="C9321">
            <v>4821</v>
          </cell>
          <cell r="D9321">
            <v>1</v>
          </cell>
          <cell r="E9321" t="str">
            <v>KS</v>
          </cell>
          <cell r="F9321">
            <v>4821</v>
          </cell>
        </row>
        <row r="9322">
          <cell r="A9322">
            <v>7405596</v>
          </cell>
          <cell r="B9322" t="str">
            <v>Přístrojová jednotka...GESRC2USB</v>
          </cell>
          <cell r="C9322">
            <v>4821</v>
          </cell>
          <cell r="D9322">
            <v>1</v>
          </cell>
          <cell r="E9322" t="str">
            <v>KS</v>
          </cell>
          <cell r="F9322">
            <v>4821</v>
          </cell>
        </row>
        <row r="9323">
          <cell r="A9323">
            <v>7405600</v>
          </cell>
          <cell r="B9323" t="str">
            <v>Přístrojová jednotka...GESRC2USB</v>
          </cell>
          <cell r="C9323">
            <v>4276</v>
          </cell>
          <cell r="D9323">
            <v>1</v>
          </cell>
          <cell r="E9323" t="str">
            <v>KS</v>
          </cell>
          <cell r="F9323">
            <v>4276</v>
          </cell>
        </row>
        <row r="9324">
          <cell r="A9324">
            <v>7405604</v>
          </cell>
          <cell r="B9324" t="str">
            <v>Přístrojová jednotka...GESRC2USB</v>
          </cell>
          <cell r="C9324">
            <v>5172</v>
          </cell>
          <cell r="D9324">
            <v>1</v>
          </cell>
          <cell r="E9324" t="str">
            <v>KS</v>
          </cell>
          <cell r="F9324">
            <v>5172</v>
          </cell>
        </row>
        <row r="9325">
          <cell r="A9325">
            <v>7405608</v>
          </cell>
          <cell r="B9325" t="str">
            <v>Přístrojová jednotka...GESRC2USB</v>
          </cell>
          <cell r="C9325">
            <v>4821</v>
          </cell>
          <cell r="D9325">
            <v>1</v>
          </cell>
          <cell r="E9325" t="str">
            <v>KS</v>
          </cell>
          <cell r="F9325">
            <v>4821</v>
          </cell>
        </row>
        <row r="9326">
          <cell r="A9326">
            <v>7405612</v>
          </cell>
          <cell r="B9326" t="str">
            <v>Přístrojová jednotka...GESRCM2UA</v>
          </cell>
          <cell r="C9326">
            <v>3688</v>
          </cell>
          <cell r="D9326">
            <v>1</v>
          </cell>
          <cell r="E9326" t="str">
            <v>KS</v>
          </cell>
          <cell r="F9326">
            <v>3688</v>
          </cell>
        </row>
        <row r="9327">
          <cell r="A9327">
            <v>7405616</v>
          </cell>
          <cell r="B9327" t="str">
            <v>Přístrojová jednotka...GESRCM2US</v>
          </cell>
          <cell r="C9327">
            <v>3533</v>
          </cell>
          <cell r="D9327">
            <v>1</v>
          </cell>
          <cell r="E9327" t="str">
            <v>KS</v>
          </cell>
          <cell r="F9327">
            <v>3533</v>
          </cell>
        </row>
        <row r="9328">
          <cell r="A9328">
            <v>7405620</v>
          </cell>
          <cell r="B9328" t="str">
            <v>Přístrojová jednotka...GESRK2HS</v>
          </cell>
          <cell r="C9328">
            <v>4951</v>
          </cell>
          <cell r="D9328">
            <v>1</v>
          </cell>
          <cell r="E9328" t="str">
            <v>KS</v>
          </cell>
          <cell r="F9328">
            <v>4951</v>
          </cell>
        </row>
        <row r="9329">
          <cell r="A9329">
            <v>7405624</v>
          </cell>
          <cell r="B9329" t="str">
            <v>Přístrojová jednotka...GESRK2HSN</v>
          </cell>
          <cell r="C9329">
            <v>4951</v>
          </cell>
          <cell r="D9329">
            <v>1</v>
          </cell>
          <cell r="E9329" t="str">
            <v>KS</v>
          </cell>
          <cell r="F9329">
            <v>4951</v>
          </cell>
        </row>
        <row r="9330">
          <cell r="A9330">
            <v>7405628</v>
          </cell>
          <cell r="B9330" t="str">
            <v>Přístrojová jednotka...GESRK2UAB</v>
          </cell>
          <cell r="C9330">
            <v>4821</v>
          </cell>
          <cell r="D9330">
            <v>1</v>
          </cell>
          <cell r="E9330" t="str">
            <v>KS</v>
          </cell>
          <cell r="F9330">
            <v>4821</v>
          </cell>
        </row>
        <row r="9331">
          <cell r="A9331">
            <v>7405632</v>
          </cell>
          <cell r="B9331" t="str">
            <v>Přístrojová jednotka...GESRK2USB</v>
          </cell>
          <cell r="C9331">
            <v>4821</v>
          </cell>
          <cell r="D9331">
            <v>1</v>
          </cell>
          <cell r="E9331" t="str">
            <v>KS</v>
          </cell>
          <cell r="F9331">
            <v>4821</v>
          </cell>
        </row>
        <row r="9332">
          <cell r="A9332">
            <v>7405636</v>
          </cell>
          <cell r="B9332" t="str">
            <v>Přístrojová jednotka...GESRK2USB</v>
          </cell>
          <cell r="C9332">
            <v>5172</v>
          </cell>
          <cell r="D9332">
            <v>1</v>
          </cell>
          <cell r="E9332" t="str">
            <v>KS</v>
          </cell>
          <cell r="F9332">
            <v>5172</v>
          </cell>
        </row>
        <row r="9333">
          <cell r="A9333">
            <v>7405640</v>
          </cell>
          <cell r="B9333" t="str">
            <v>Přístrojová jednotka...GESRK2USB</v>
          </cell>
          <cell r="C9333">
            <v>4821</v>
          </cell>
          <cell r="D9333">
            <v>1</v>
          </cell>
          <cell r="E9333" t="str">
            <v>KS</v>
          </cell>
          <cell r="F9333">
            <v>4821</v>
          </cell>
        </row>
        <row r="9334">
          <cell r="A9334">
            <v>7405642</v>
          </cell>
          <cell r="B9334" t="str">
            <v>GESRM2 GB...GESRM2 GB</v>
          </cell>
          <cell r="C9334">
            <v>177</v>
          </cell>
          <cell r="D9334">
            <v>1</v>
          </cell>
          <cell r="E9334" t="str">
            <v>KS</v>
          </cell>
          <cell r="F9334">
            <v>177</v>
          </cell>
        </row>
        <row r="9335">
          <cell r="A9335">
            <v>7405644</v>
          </cell>
          <cell r="B9335" t="str">
            <v>Přístrojová jednotka...GESRMS2HS</v>
          </cell>
          <cell r="C9335">
            <v>4951</v>
          </cell>
          <cell r="D9335">
            <v>1</v>
          </cell>
          <cell r="E9335" t="str">
            <v>KS</v>
          </cell>
          <cell r="F9335">
            <v>4951</v>
          </cell>
        </row>
        <row r="9336">
          <cell r="A9336">
            <v>7405652</v>
          </cell>
          <cell r="B9336" t="str">
            <v>Přístrojová jednotka...GESRMS2HS</v>
          </cell>
          <cell r="C9336">
            <v>4951</v>
          </cell>
          <cell r="D9336">
            <v>1</v>
          </cell>
          <cell r="E9336" t="str">
            <v>KS</v>
          </cell>
          <cell r="F9336">
            <v>4951</v>
          </cell>
        </row>
        <row r="9337">
          <cell r="A9337">
            <v>7405656</v>
          </cell>
          <cell r="B9337" t="str">
            <v>Přístrojová jednotka...GESRMS2UA</v>
          </cell>
          <cell r="C9337">
            <v>4821</v>
          </cell>
          <cell r="D9337">
            <v>1</v>
          </cell>
          <cell r="E9337" t="str">
            <v>KS</v>
          </cell>
          <cell r="F9337">
            <v>4821</v>
          </cell>
        </row>
        <row r="9338">
          <cell r="A9338">
            <v>7405657</v>
          </cell>
          <cell r="B9338" t="str">
            <v>Přístrojová jednotka -zás.NF...GESRMS2UA</v>
          </cell>
          <cell r="C9338">
            <v>4821</v>
          </cell>
          <cell r="D9338">
            <v>1</v>
          </cell>
          <cell r="E9338" t="str">
            <v>KS</v>
          </cell>
          <cell r="F9338">
            <v>4821</v>
          </cell>
        </row>
        <row r="9339">
          <cell r="A9339">
            <v>7405660</v>
          </cell>
          <cell r="B9339" t="str">
            <v>Přístrojová jednotka...GESRMS2US</v>
          </cell>
          <cell r="C9339">
            <v>4821</v>
          </cell>
          <cell r="D9339">
            <v>1</v>
          </cell>
          <cell r="E9339" t="str">
            <v>KS</v>
          </cell>
          <cell r="F9339">
            <v>4821</v>
          </cell>
        </row>
        <row r="9340">
          <cell r="A9340">
            <v>7405664</v>
          </cell>
          <cell r="B9340" t="str">
            <v>Přístrojová jednotka...GESRMS2US</v>
          </cell>
          <cell r="C9340">
            <v>5172</v>
          </cell>
          <cell r="D9340">
            <v>1</v>
          </cell>
          <cell r="E9340" t="str">
            <v>KS</v>
          </cell>
          <cell r="F9340">
            <v>5172</v>
          </cell>
        </row>
        <row r="9341">
          <cell r="A9341">
            <v>7405668</v>
          </cell>
          <cell r="B9341" t="str">
            <v>Přístrojová jednotka...GESRMS2US</v>
          </cell>
          <cell r="C9341">
            <v>4821</v>
          </cell>
          <cell r="D9341">
            <v>1</v>
          </cell>
          <cell r="E9341" t="str">
            <v>KS</v>
          </cell>
          <cell r="F9341">
            <v>4821</v>
          </cell>
        </row>
        <row r="9342">
          <cell r="A9342">
            <v>7405672</v>
          </cell>
          <cell r="B9342" t="str">
            <v>Přístrojová jednotka...GESRN2-B</v>
          </cell>
          <cell r="C9342">
            <v>3511</v>
          </cell>
          <cell r="D9342">
            <v>1</v>
          </cell>
          <cell r="E9342" t="str">
            <v>KS</v>
          </cell>
          <cell r="F9342">
            <v>3511</v>
          </cell>
        </row>
        <row r="9343">
          <cell r="A9343">
            <v>7405676</v>
          </cell>
          <cell r="B9343" t="str">
            <v>Přístrojová jednotka...GESRN2HS</v>
          </cell>
          <cell r="C9343">
            <v>4106</v>
          </cell>
          <cell r="D9343">
            <v>1</v>
          </cell>
          <cell r="E9343" t="str">
            <v>KS</v>
          </cell>
          <cell r="F9343">
            <v>4106</v>
          </cell>
        </row>
        <row r="9344">
          <cell r="A9344">
            <v>7405680</v>
          </cell>
          <cell r="B9344" t="str">
            <v>Přístrojová jednotka...GESRN2HS0</v>
          </cell>
          <cell r="C9344">
            <v>3721</v>
          </cell>
          <cell r="D9344">
            <v>1</v>
          </cell>
          <cell r="E9344" t="str">
            <v>KS</v>
          </cell>
          <cell r="F9344">
            <v>3721</v>
          </cell>
        </row>
        <row r="9345">
          <cell r="A9345">
            <v>7405684</v>
          </cell>
          <cell r="B9345" t="str">
            <v>Přístrojová jednotka...GESRN2HSN</v>
          </cell>
          <cell r="C9345">
            <v>4106</v>
          </cell>
          <cell r="D9345">
            <v>1</v>
          </cell>
          <cell r="E9345" t="str">
            <v>KS</v>
          </cell>
          <cell r="F9345">
            <v>4106</v>
          </cell>
        </row>
        <row r="9346">
          <cell r="A9346">
            <v>7405688</v>
          </cell>
          <cell r="B9346" t="str">
            <v>Přístrojová jednotka...GESRN2UAB</v>
          </cell>
          <cell r="C9346">
            <v>3969</v>
          </cell>
          <cell r="D9346">
            <v>1</v>
          </cell>
          <cell r="E9346" t="str">
            <v>KS</v>
          </cell>
          <cell r="F9346">
            <v>3969</v>
          </cell>
        </row>
        <row r="9347">
          <cell r="A9347">
            <v>7405692</v>
          </cell>
          <cell r="B9347" t="str">
            <v>Přístrojová jednotka...GESRN2UAB</v>
          </cell>
          <cell r="C9347">
            <v>4191</v>
          </cell>
          <cell r="D9347">
            <v>1</v>
          </cell>
          <cell r="E9347" t="str">
            <v>KS</v>
          </cell>
          <cell r="F9347">
            <v>4191</v>
          </cell>
        </row>
        <row r="9348">
          <cell r="A9348">
            <v>7405696</v>
          </cell>
          <cell r="B9348" t="str">
            <v>Přístrojová jednotka...GESRN2UAB</v>
          </cell>
          <cell r="C9348">
            <v>3969</v>
          </cell>
          <cell r="D9348">
            <v>1</v>
          </cell>
          <cell r="E9348" t="str">
            <v>KS</v>
          </cell>
          <cell r="F9348">
            <v>3969</v>
          </cell>
        </row>
        <row r="9349">
          <cell r="A9349">
            <v>7405700</v>
          </cell>
          <cell r="B9349" t="str">
            <v>Přístrojová jednotka...GESRN2US0</v>
          </cell>
          <cell r="C9349">
            <v>3525</v>
          </cell>
          <cell r="D9349">
            <v>1</v>
          </cell>
          <cell r="E9349" t="str">
            <v>KS</v>
          </cell>
          <cell r="F9349">
            <v>3525</v>
          </cell>
        </row>
        <row r="9350">
          <cell r="A9350">
            <v>7405704</v>
          </cell>
          <cell r="B9350" t="str">
            <v>Přístrojová jednotka...GESRN2US6</v>
          </cell>
          <cell r="C9350">
            <v>3605</v>
          </cell>
          <cell r="D9350">
            <v>1</v>
          </cell>
          <cell r="E9350" t="str">
            <v>KS</v>
          </cell>
          <cell r="F9350">
            <v>3605</v>
          </cell>
        </row>
        <row r="9351">
          <cell r="A9351">
            <v>7405708</v>
          </cell>
          <cell r="B9351" t="str">
            <v>Přístrojová jednotka...GESRN2USB</v>
          </cell>
          <cell r="C9351">
            <v>3969</v>
          </cell>
          <cell r="D9351">
            <v>1</v>
          </cell>
          <cell r="E9351" t="str">
            <v>KS</v>
          </cell>
          <cell r="F9351">
            <v>3969</v>
          </cell>
        </row>
        <row r="9352">
          <cell r="A9352">
            <v>7405712</v>
          </cell>
          <cell r="B9352" t="str">
            <v>Přístrojová jednotka...GESRN2USB</v>
          </cell>
          <cell r="C9352">
            <v>4329</v>
          </cell>
          <cell r="D9352">
            <v>1</v>
          </cell>
          <cell r="E9352" t="str">
            <v>KS</v>
          </cell>
          <cell r="F9352">
            <v>4329</v>
          </cell>
        </row>
        <row r="9353">
          <cell r="A9353">
            <v>7405716</v>
          </cell>
          <cell r="B9353" t="str">
            <v>Přístrojová jednotka...GESRN2USB</v>
          </cell>
          <cell r="C9353">
            <v>3969</v>
          </cell>
          <cell r="D9353">
            <v>1</v>
          </cell>
          <cell r="E9353" t="str">
            <v>KS</v>
          </cell>
          <cell r="F9353">
            <v>3969</v>
          </cell>
        </row>
        <row r="9354">
          <cell r="A9354">
            <v>7405720</v>
          </cell>
          <cell r="B9354" t="str">
            <v>Přístrojová jednotka...GESRNM2UA</v>
          </cell>
          <cell r="C9354">
            <v>3213</v>
          </cell>
          <cell r="D9354">
            <v>1</v>
          </cell>
          <cell r="E9354" t="str">
            <v>KS</v>
          </cell>
          <cell r="F9354">
            <v>3213</v>
          </cell>
        </row>
        <row r="9355">
          <cell r="A9355">
            <v>7405721</v>
          </cell>
          <cell r="B9355" t="str">
            <v>Přístrojová jednotka...GESRSM2US</v>
          </cell>
          <cell r="C9355">
            <v>4755</v>
          </cell>
          <cell r="D9355">
            <v>1</v>
          </cell>
          <cell r="E9355" t="str">
            <v>KS</v>
          </cell>
          <cell r="F9355">
            <v>4755</v>
          </cell>
        </row>
        <row r="9356">
          <cell r="A9356">
            <v>7405722</v>
          </cell>
          <cell r="B9356" t="str">
            <v>Přístrojová jednotka...GESRSM2HS</v>
          </cell>
          <cell r="C9356">
            <v>4343</v>
          </cell>
          <cell r="D9356">
            <v>1</v>
          </cell>
          <cell r="E9356" t="str">
            <v>KS</v>
          </cell>
          <cell r="F9356">
            <v>4343</v>
          </cell>
        </row>
        <row r="9357">
          <cell r="A9357">
            <v>7405723</v>
          </cell>
          <cell r="B9357" t="str">
            <v>Přístrojová jednotka...GESRSM2UA</v>
          </cell>
          <cell r="C9357">
            <v>4755</v>
          </cell>
          <cell r="D9357">
            <v>1</v>
          </cell>
          <cell r="E9357" t="str">
            <v>KS</v>
          </cell>
          <cell r="F9357">
            <v>4755</v>
          </cell>
        </row>
        <row r="9358">
          <cell r="A9358">
            <v>7405732</v>
          </cell>
          <cell r="B9358" t="str">
            <v>Přístrojová jednotka...GRAF9M/U</v>
          </cell>
          <cell r="C9358">
            <v>10143</v>
          </cell>
          <cell r="D9358">
            <v>1</v>
          </cell>
          <cell r="E9358" t="str">
            <v>KS</v>
          </cell>
          <cell r="F9358">
            <v>10143</v>
          </cell>
        </row>
        <row r="9359">
          <cell r="A9359">
            <v>7405736</v>
          </cell>
          <cell r="B9359" t="str">
            <v>Přístrojová jednotka...GRAF9M/U</v>
          </cell>
          <cell r="C9359">
            <v>10143</v>
          </cell>
          <cell r="D9359">
            <v>1</v>
          </cell>
          <cell r="E9359" t="str">
            <v>KS</v>
          </cell>
          <cell r="F9359">
            <v>10143</v>
          </cell>
        </row>
        <row r="9360">
          <cell r="A9360">
            <v>7405740</v>
          </cell>
          <cell r="B9360" t="str">
            <v>Přístrojová jednotka...GRAF9M/U</v>
          </cell>
          <cell r="C9360">
            <v>10143</v>
          </cell>
          <cell r="D9360">
            <v>1</v>
          </cell>
          <cell r="E9360" t="str">
            <v>KS</v>
          </cell>
          <cell r="F9360">
            <v>10143</v>
          </cell>
        </row>
        <row r="9361">
          <cell r="A9361">
            <v>7405744</v>
          </cell>
          <cell r="B9361" t="str">
            <v>Přístrojová jednotka...GRAF9U</v>
          </cell>
          <cell r="C9361">
            <v>10143</v>
          </cell>
          <cell r="D9361">
            <v>1</v>
          </cell>
          <cell r="E9361" t="str">
            <v>KS</v>
          </cell>
          <cell r="F9361">
            <v>10143</v>
          </cell>
        </row>
        <row r="9362">
          <cell r="A9362">
            <v>7405748</v>
          </cell>
          <cell r="B9362" t="str">
            <v>Přístrojová jednotka...GRAF9U</v>
          </cell>
          <cell r="C9362">
            <v>10143</v>
          </cell>
          <cell r="D9362">
            <v>1</v>
          </cell>
          <cell r="E9362" t="str">
            <v>KS</v>
          </cell>
          <cell r="F9362">
            <v>10143</v>
          </cell>
        </row>
        <row r="9363">
          <cell r="A9363">
            <v>7405752</v>
          </cell>
          <cell r="B9363" t="str">
            <v>Přístrojová jednotka...GRAF9U</v>
          </cell>
          <cell r="C9363">
            <v>10143</v>
          </cell>
          <cell r="D9363">
            <v>1</v>
          </cell>
          <cell r="E9363" t="str">
            <v>KS</v>
          </cell>
          <cell r="F9363">
            <v>10143</v>
          </cell>
        </row>
        <row r="9364">
          <cell r="A9364">
            <v>7405756</v>
          </cell>
          <cell r="B9364" t="str">
            <v>Přístrojová jednotka...GRAF9U</v>
          </cell>
          <cell r="C9364">
            <v>10143</v>
          </cell>
          <cell r="D9364">
            <v>1</v>
          </cell>
          <cell r="E9364" t="str">
            <v>KS</v>
          </cell>
          <cell r="F9364">
            <v>10143</v>
          </cell>
        </row>
        <row r="9365">
          <cell r="A9365">
            <v>7405760</v>
          </cell>
          <cell r="B9365" t="str">
            <v>Přístrojová jednotka...GRAFA9M/U</v>
          </cell>
          <cell r="C9365">
            <v>10143</v>
          </cell>
          <cell r="D9365">
            <v>1</v>
          </cell>
          <cell r="E9365" t="str">
            <v>KS</v>
          </cell>
          <cell r="F9365">
            <v>10143</v>
          </cell>
        </row>
        <row r="9366">
          <cell r="A9366">
            <v>7405764</v>
          </cell>
          <cell r="B9366" t="str">
            <v>Přístrojová jednotka...GRAFA9M/U</v>
          </cell>
          <cell r="C9366">
            <v>10143</v>
          </cell>
          <cell r="D9366">
            <v>1</v>
          </cell>
          <cell r="E9366" t="str">
            <v>KS</v>
          </cell>
          <cell r="F9366">
            <v>10143</v>
          </cell>
        </row>
        <row r="9367">
          <cell r="A9367">
            <v>7405768</v>
          </cell>
          <cell r="B9367" t="str">
            <v>Přístrojová jednotka...GRAFA9M/U</v>
          </cell>
          <cell r="C9367">
            <v>10143</v>
          </cell>
          <cell r="D9367">
            <v>1</v>
          </cell>
          <cell r="E9367" t="str">
            <v>KS</v>
          </cell>
          <cell r="F9367">
            <v>10143</v>
          </cell>
        </row>
        <row r="9368">
          <cell r="A9368">
            <v>7405772</v>
          </cell>
          <cell r="B9368" t="str">
            <v>Přístrojová jednotka...GRAFA9U</v>
          </cell>
          <cell r="C9368">
            <v>10143</v>
          </cell>
          <cell r="D9368">
            <v>1</v>
          </cell>
          <cell r="E9368" t="str">
            <v>KS</v>
          </cell>
          <cell r="F9368">
            <v>10143</v>
          </cell>
        </row>
        <row r="9369">
          <cell r="A9369">
            <v>7405776</v>
          </cell>
          <cell r="B9369" t="str">
            <v>Přístrojová jednotka...GRAFA9U</v>
          </cell>
          <cell r="C9369">
            <v>10143</v>
          </cell>
          <cell r="D9369">
            <v>1</v>
          </cell>
          <cell r="E9369" t="str">
            <v>KS</v>
          </cell>
          <cell r="F9369">
            <v>10143</v>
          </cell>
        </row>
        <row r="9370">
          <cell r="A9370">
            <v>7405780</v>
          </cell>
          <cell r="B9370" t="str">
            <v>Přístrojová jednotka...GRAFA9U</v>
          </cell>
          <cell r="C9370">
            <v>10143</v>
          </cell>
          <cell r="D9370">
            <v>1</v>
          </cell>
          <cell r="E9370" t="str">
            <v>KS</v>
          </cell>
          <cell r="F9370">
            <v>10143</v>
          </cell>
        </row>
        <row r="9371">
          <cell r="A9371">
            <v>7405784</v>
          </cell>
          <cell r="B9371" t="str">
            <v>Přístrojová jednotka...GRAFA9U</v>
          </cell>
          <cell r="C9371">
            <v>10143</v>
          </cell>
          <cell r="D9371">
            <v>1</v>
          </cell>
          <cell r="E9371" t="str">
            <v>KS</v>
          </cell>
          <cell r="F9371">
            <v>10143</v>
          </cell>
        </row>
        <row r="9372">
          <cell r="A9372">
            <v>7405844</v>
          </cell>
          <cell r="B9372" t="str">
            <v>Rámová kazeta...RK/M2/10</v>
          </cell>
          <cell r="C9372">
            <v>6083</v>
          </cell>
          <cell r="D9372">
            <v>1</v>
          </cell>
          <cell r="E9372" t="str">
            <v>KS</v>
          </cell>
          <cell r="F9372">
            <v>6083</v>
          </cell>
        </row>
        <row r="9373">
          <cell r="A9373">
            <v>7405848</v>
          </cell>
          <cell r="B9373" t="str">
            <v>Rámová kazeta...RK/M2/15</v>
          </cell>
          <cell r="C9373">
            <v>6295</v>
          </cell>
          <cell r="D9373">
            <v>1</v>
          </cell>
          <cell r="E9373" t="str">
            <v>KS</v>
          </cell>
          <cell r="F9373">
            <v>6295</v>
          </cell>
        </row>
        <row r="9374">
          <cell r="A9374">
            <v>7405852</v>
          </cell>
          <cell r="B9374" t="str">
            <v>Rámová kazeta...RK/M2/20</v>
          </cell>
          <cell r="C9374">
            <v>6468</v>
          </cell>
          <cell r="D9374">
            <v>1</v>
          </cell>
          <cell r="E9374" t="str">
            <v>KS</v>
          </cell>
          <cell r="F9374">
            <v>6468</v>
          </cell>
        </row>
        <row r="9375">
          <cell r="A9375">
            <v>7405856</v>
          </cell>
          <cell r="B9375" t="str">
            <v>Rámová kazeta...RK/M2/25</v>
          </cell>
          <cell r="C9375">
            <v>6765</v>
          </cell>
          <cell r="D9375">
            <v>1</v>
          </cell>
          <cell r="E9375" t="str">
            <v>KS</v>
          </cell>
          <cell r="F9375">
            <v>6765</v>
          </cell>
        </row>
        <row r="9376">
          <cell r="A9376">
            <v>7405868</v>
          </cell>
          <cell r="B9376" t="str">
            <v>Rámová kazeta...RK/M3/10</v>
          </cell>
          <cell r="C9376">
            <v>6468</v>
          </cell>
          <cell r="D9376">
            <v>1</v>
          </cell>
          <cell r="E9376" t="str">
            <v>KS</v>
          </cell>
          <cell r="F9376">
            <v>6468</v>
          </cell>
        </row>
        <row r="9377">
          <cell r="A9377">
            <v>7405872</v>
          </cell>
          <cell r="B9377" t="str">
            <v>Rámová kazeta...RK/M3/15</v>
          </cell>
          <cell r="C9377">
            <v>6724</v>
          </cell>
          <cell r="D9377">
            <v>1</v>
          </cell>
          <cell r="E9377" t="str">
            <v>KS</v>
          </cell>
          <cell r="F9377">
            <v>6724</v>
          </cell>
        </row>
        <row r="9378">
          <cell r="A9378">
            <v>7405876</v>
          </cell>
          <cell r="B9378" t="str">
            <v>Rámová kazeta...RK/M3/20</v>
          </cell>
          <cell r="C9378">
            <v>7024</v>
          </cell>
          <cell r="D9378">
            <v>1</v>
          </cell>
          <cell r="E9378" t="str">
            <v>KS</v>
          </cell>
          <cell r="F9378">
            <v>7024</v>
          </cell>
        </row>
        <row r="9379">
          <cell r="A9379">
            <v>7405880</v>
          </cell>
          <cell r="B9379" t="str">
            <v>Rámová kazeta...RK/M3/25</v>
          </cell>
          <cell r="C9379">
            <v>7281</v>
          </cell>
          <cell r="D9379">
            <v>1</v>
          </cell>
          <cell r="E9379" t="str">
            <v>KS</v>
          </cell>
          <cell r="F9379">
            <v>7281</v>
          </cell>
        </row>
        <row r="9380">
          <cell r="A9380">
            <v>7405892</v>
          </cell>
          <cell r="B9380" t="str">
            <v>Rámová kazeta pro vys.zatížení...RK/SL1V2/</v>
          </cell>
          <cell r="C9380">
            <v>8974</v>
          </cell>
          <cell r="D9380">
            <v>1</v>
          </cell>
          <cell r="E9380" t="str">
            <v>KS</v>
          </cell>
          <cell r="F9380">
            <v>8974</v>
          </cell>
        </row>
        <row r="9381">
          <cell r="A9381">
            <v>7405896</v>
          </cell>
          <cell r="B9381" t="str">
            <v>Rámová kazeta pro vys.zatížení...RK/SL1V2/</v>
          </cell>
          <cell r="C9381">
            <v>9442</v>
          </cell>
          <cell r="D9381">
            <v>1</v>
          </cell>
          <cell r="E9381" t="str">
            <v>KS</v>
          </cell>
          <cell r="F9381">
            <v>9442</v>
          </cell>
        </row>
        <row r="9382">
          <cell r="A9382">
            <v>7405900</v>
          </cell>
          <cell r="B9382" t="str">
            <v>Rámová kazeta pro vys.zatížení...RK/SL1V2/</v>
          </cell>
          <cell r="C9382">
            <v>10307</v>
          </cell>
          <cell r="D9382">
            <v>1</v>
          </cell>
          <cell r="E9382" t="str">
            <v>KS</v>
          </cell>
          <cell r="F9382">
            <v>10307</v>
          </cell>
        </row>
        <row r="9383">
          <cell r="A9383">
            <v>7405904</v>
          </cell>
          <cell r="B9383" t="str">
            <v>Rámová kazeta pro vys.zatížení...RK/SL1V2/</v>
          </cell>
          <cell r="C9383">
            <v>10574</v>
          </cell>
          <cell r="D9383">
            <v>1</v>
          </cell>
          <cell r="E9383" t="str">
            <v>KS</v>
          </cell>
          <cell r="F9383">
            <v>10574</v>
          </cell>
        </row>
        <row r="9384">
          <cell r="A9384">
            <v>7405908</v>
          </cell>
          <cell r="B9384" t="str">
            <v>Rámová kazeta pro vys.zatížení...RK/SL1V2/</v>
          </cell>
          <cell r="C9384">
            <v>10840</v>
          </cell>
          <cell r="D9384">
            <v>1</v>
          </cell>
          <cell r="E9384" t="str">
            <v>KS</v>
          </cell>
          <cell r="F9384">
            <v>10840</v>
          </cell>
        </row>
        <row r="9385">
          <cell r="A9385">
            <v>7405912</v>
          </cell>
          <cell r="B9385" t="str">
            <v>Rámová kazeta pro vys.zatížení...RK/SL1V3/</v>
          </cell>
          <cell r="C9385">
            <v>11940</v>
          </cell>
          <cell r="D9385">
            <v>1</v>
          </cell>
          <cell r="E9385" t="str">
            <v>KS</v>
          </cell>
          <cell r="F9385">
            <v>11940</v>
          </cell>
        </row>
        <row r="9386">
          <cell r="A9386">
            <v>7405916</v>
          </cell>
          <cell r="B9386" t="str">
            <v>Rámová kazeta pro vys.zatížení...RK/SL1V3/</v>
          </cell>
          <cell r="C9386">
            <v>12253</v>
          </cell>
          <cell r="D9386">
            <v>1</v>
          </cell>
          <cell r="E9386" t="str">
            <v>KS</v>
          </cell>
          <cell r="F9386">
            <v>12253</v>
          </cell>
        </row>
        <row r="9387">
          <cell r="A9387">
            <v>7405920</v>
          </cell>
          <cell r="B9387" t="str">
            <v>Rámová kazeta pro vys.zatížení...RK/SL1V3/</v>
          </cell>
          <cell r="C9387">
            <v>12565</v>
          </cell>
          <cell r="D9387">
            <v>1</v>
          </cell>
          <cell r="E9387" t="str">
            <v>KS</v>
          </cell>
          <cell r="F9387">
            <v>12565</v>
          </cell>
        </row>
        <row r="9388">
          <cell r="A9388">
            <v>7405924</v>
          </cell>
          <cell r="B9388" t="str">
            <v>Rámová kazeta pro vys.zatížení...RK/SL1V3/</v>
          </cell>
          <cell r="C9388">
            <v>12879</v>
          </cell>
          <cell r="D9388">
            <v>1</v>
          </cell>
          <cell r="E9388" t="str">
            <v>KS</v>
          </cell>
          <cell r="F9388">
            <v>12879</v>
          </cell>
        </row>
        <row r="9389">
          <cell r="A9389">
            <v>7405928</v>
          </cell>
          <cell r="B9389" t="str">
            <v>Rámová kazeta pro vys.zatížení...RK/SL1V3/</v>
          </cell>
          <cell r="C9389">
            <v>13192</v>
          </cell>
          <cell r="D9389">
            <v>1</v>
          </cell>
          <cell r="E9389" t="str">
            <v>KS</v>
          </cell>
          <cell r="F9389">
            <v>13192</v>
          </cell>
        </row>
        <row r="9390">
          <cell r="A9390">
            <v>7405932</v>
          </cell>
          <cell r="B9390" t="str">
            <v>Rámová kazeta pro vys.zatížení...RK/SL2V2/</v>
          </cell>
          <cell r="C9390">
            <v>11386</v>
          </cell>
          <cell r="D9390">
            <v>1</v>
          </cell>
          <cell r="E9390" t="str">
            <v>KS</v>
          </cell>
          <cell r="F9390">
            <v>11386</v>
          </cell>
        </row>
        <row r="9391">
          <cell r="A9391">
            <v>7405936</v>
          </cell>
          <cell r="B9391" t="str">
            <v>Rámová kazeta pro vys.zatížení...RK/SL2V2/</v>
          </cell>
          <cell r="C9391">
            <v>13389</v>
          </cell>
          <cell r="D9391">
            <v>1</v>
          </cell>
          <cell r="E9391" t="str">
            <v>KS</v>
          </cell>
          <cell r="F9391">
            <v>13389</v>
          </cell>
        </row>
        <row r="9392">
          <cell r="A9392">
            <v>7405940</v>
          </cell>
          <cell r="B9392" t="str">
            <v>Rámová kazeta pro vys.zatížení...RK/SL2V2/</v>
          </cell>
          <cell r="C9392">
            <v>13750</v>
          </cell>
          <cell r="D9392">
            <v>1</v>
          </cell>
          <cell r="E9392" t="str">
            <v>KS</v>
          </cell>
          <cell r="F9392">
            <v>13750</v>
          </cell>
        </row>
        <row r="9393">
          <cell r="A9393">
            <v>7405944</v>
          </cell>
          <cell r="B9393" t="str">
            <v>Rámová kazeta pro vys.zatížení...RK/SL2V2/</v>
          </cell>
          <cell r="C9393">
            <v>14112</v>
          </cell>
          <cell r="D9393">
            <v>1</v>
          </cell>
          <cell r="E9393" t="str">
            <v>KS</v>
          </cell>
          <cell r="F9393">
            <v>14112</v>
          </cell>
        </row>
        <row r="9394">
          <cell r="A9394">
            <v>7405948</v>
          </cell>
          <cell r="B9394" t="str">
            <v>Rámová kazeta pro vys.zatížení...RK/SL2V2/</v>
          </cell>
          <cell r="C9394">
            <v>14475</v>
          </cell>
          <cell r="D9394">
            <v>1</v>
          </cell>
          <cell r="E9394" t="str">
            <v>KS</v>
          </cell>
          <cell r="F9394">
            <v>14475</v>
          </cell>
        </row>
        <row r="9395">
          <cell r="A9395">
            <v>7405952</v>
          </cell>
          <cell r="B9395" t="str">
            <v>Rámová kazeta pro vys.zatížení...RK/SL2V3/</v>
          </cell>
          <cell r="C9395">
            <v>16641</v>
          </cell>
          <cell r="D9395">
            <v>1</v>
          </cell>
          <cell r="E9395" t="str">
            <v>KS</v>
          </cell>
          <cell r="F9395">
            <v>16641</v>
          </cell>
        </row>
        <row r="9396">
          <cell r="A9396">
            <v>7405956</v>
          </cell>
          <cell r="B9396" t="str">
            <v>Rámová kazeta pro vys.zatížení...RK/SL2V3/</v>
          </cell>
          <cell r="C9396">
            <v>16947</v>
          </cell>
          <cell r="D9396">
            <v>1</v>
          </cell>
          <cell r="E9396" t="str">
            <v>KS</v>
          </cell>
          <cell r="F9396">
            <v>16947</v>
          </cell>
        </row>
        <row r="9397">
          <cell r="A9397">
            <v>7405960</v>
          </cell>
          <cell r="B9397" t="str">
            <v>Rámová kazeta pro vys.zatížení...RK/SL2V3/</v>
          </cell>
          <cell r="C9397">
            <v>17250</v>
          </cell>
          <cell r="D9397">
            <v>1</v>
          </cell>
          <cell r="E9397" t="str">
            <v>KS</v>
          </cell>
          <cell r="F9397">
            <v>17250</v>
          </cell>
        </row>
        <row r="9398">
          <cell r="A9398">
            <v>7405964</v>
          </cell>
          <cell r="B9398" t="str">
            <v>Rámová kazeta pro vys.zatížení...RK/SL2V3/</v>
          </cell>
          <cell r="C9398">
            <v>17557</v>
          </cell>
          <cell r="D9398">
            <v>1</v>
          </cell>
          <cell r="E9398" t="str">
            <v>KS</v>
          </cell>
          <cell r="F9398">
            <v>17557</v>
          </cell>
        </row>
        <row r="9399">
          <cell r="A9399">
            <v>7405968</v>
          </cell>
          <cell r="B9399" t="str">
            <v>Rámová kazeta pro vys.zatížení...RK/SL2V3/</v>
          </cell>
          <cell r="C9399">
            <v>17862</v>
          </cell>
          <cell r="D9399">
            <v>1</v>
          </cell>
          <cell r="E9399" t="str">
            <v>KS</v>
          </cell>
          <cell r="F9399">
            <v>17862</v>
          </cell>
        </row>
        <row r="9400">
          <cell r="A9400">
            <v>7406000</v>
          </cell>
          <cell r="B9400" t="str">
            <v>Rámová kazeta...RK/V2/10</v>
          </cell>
          <cell r="C9400">
            <v>5183</v>
          </cell>
          <cell r="D9400">
            <v>1</v>
          </cell>
          <cell r="E9400" t="str">
            <v>KS</v>
          </cell>
          <cell r="F9400">
            <v>5183</v>
          </cell>
        </row>
        <row r="9401">
          <cell r="A9401">
            <v>7406004</v>
          </cell>
          <cell r="B9401" t="str">
            <v>Rámová kazeta...RK/V2/15</v>
          </cell>
          <cell r="C9401">
            <v>5310</v>
          </cell>
          <cell r="D9401">
            <v>1</v>
          </cell>
          <cell r="E9401" t="str">
            <v>KS</v>
          </cell>
          <cell r="F9401">
            <v>5310</v>
          </cell>
        </row>
        <row r="9402">
          <cell r="A9402">
            <v>7406008</v>
          </cell>
          <cell r="B9402" t="str">
            <v>Rámová kazeta...RK/V2/20</v>
          </cell>
          <cell r="C9402">
            <v>5483</v>
          </cell>
          <cell r="D9402">
            <v>1</v>
          </cell>
          <cell r="E9402" t="str">
            <v>KS</v>
          </cell>
          <cell r="F9402">
            <v>5483</v>
          </cell>
        </row>
        <row r="9403">
          <cell r="A9403">
            <v>7406012</v>
          </cell>
          <cell r="B9403" t="str">
            <v>Rámová kazeta...RK/V2/25</v>
          </cell>
          <cell r="C9403">
            <v>5980</v>
          </cell>
          <cell r="D9403">
            <v>1</v>
          </cell>
          <cell r="E9403" t="str">
            <v>KS</v>
          </cell>
          <cell r="F9403">
            <v>5980</v>
          </cell>
        </row>
        <row r="9404">
          <cell r="A9404">
            <v>7406016</v>
          </cell>
          <cell r="B9404" t="str">
            <v>Rámová kazeta...RK/V2/30</v>
          </cell>
          <cell r="C9404">
            <v>5867</v>
          </cell>
          <cell r="D9404">
            <v>1</v>
          </cell>
          <cell r="E9404" t="str">
            <v>KS</v>
          </cell>
          <cell r="F9404">
            <v>5867</v>
          </cell>
        </row>
        <row r="9405">
          <cell r="A9405">
            <v>7406028</v>
          </cell>
          <cell r="B9405" t="str">
            <v>Rámová kazeta...RK/V3/10</v>
          </cell>
          <cell r="C9405">
            <v>5441</v>
          </cell>
          <cell r="D9405">
            <v>1</v>
          </cell>
          <cell r="E9405" t="str">
            <v>KS</v>
          </cell>
          <cell r="F9405">
            <v>5441</v>
          </cell>
        </row>
        <row r="9406">
          <cell r="A9406">
            <v>7406032</v>
          </cell>
          <cell r="B9406" t="str">
            <v>Rámová kazeta...RK/V3/15</v>
          </cell>
          <cell r="C9406">
            <v>5568</v>
          </cell>
          <cell r="D9406">
            <v>1</v>
          </cell>
          <cell r="E9406" t="str">
            <v>KS</v>
          </cell>
          <cell r="F9406">
            <v>5568</v>
          </cell>
        </row>
        <row r="9407">
          <cell r="A9407">
            <v>7406036</v>
          </cell>
          <cell r="B9407" t="str">
            <v>Rámová kazeta...RK/V3/20</v>
          </cell>
          <cell r="C9407">
            <v>5825</v>
          </cell>
          <cell r="D9407">
            <v>1</v>
          </cell>
          <cell r="E9407" t="str">
            <v>KS</v>
          </cell>
          <cell r="F9407">
            <v>5825</v>
          </cell>
        </row>
        <row r="9408">
          <cell r="A9408">
            <v>7406040</v>
          </cell>
          <cell r="B9408" t="str">
            <v>Rámová kazeta...RK/V3/25</v>
          </cell>
          <cell r="C9408">
            <v>6388</v>
          </cell>
          <cell r="D9408">
            <v>1</v>
          </cell>
          <cell r="E9408" t="str">
            <v>KS</v>
          </cell>
          <cell r="F9408">
            <v>6388</v>
          </cell>
        </row>
        <row r="9409">
          <cell r="A9409">
            <v>7406044</v>
          </cell>
          <cell r="B9409" t="str">
            <v>Rámová kazeta...RK/V3/30</v>
          </cell>
          <cell r="C9409">
            <v>6609</v>
          </cell>
          <cell r="D9409">
            <v>1</v>
          </cell>
          <cell r="E9409" t="str">
            <v>KS</v>
          </cell>
          <cell r="F9409">
            <v>6609</v>
          </cell>
        </row>
        <row r="9410">
          <cell r="A9410">
            <v>7406052</v>
          </cell>
          <cell r="B9410" t="str">
            <v>Rámová kazeta...RK/V3/40</v>
          </cell>
          <cell r="C9410">
            <v>7061</v>
          </cell>
          <cell r="D9410">
            <v>1</v>
          </cell>
          <cell r="E9410" t="str">
            <v>KS</v>
          </cell>
          <cell r="F9410">
            <v>7061</v>
          </cell>
        </row>
        <row r="9411">
          <cell r="A9411">
            <v>7406056</v>
          </cell>
          <cell r="B9411" t="str">
            <v>Rámová kazeta pro vys.zatížení...RKF/SL1V2</v>
          </cell>
          <cell r="C9411">
            <v>9885</v>
          </cell>
          <cell r="D9411">
            <v>1</v>
          </cell>
          <cell r="E9411" t="str">
            <v>KS</v>
          </cell>
          <cell r="F9411">
            <v>9885</v>
          </cell>
        </row>
        <row r="9412">
          <cell r="A9412">
            <v>7406060</v>
          </cell>
          <cell r="B9412" t="str">
            <v>Rámová kazeta pro vys.zatížení...RKF/SL1V2</v>
          </cell>
          <cell r="C9412">
            <v>10490</v>
          </cell>
          <cell r="D9412">
            <v>1</v>
          </cell>
          <cell r="E9412" t="str">
            <v>KS</v>
          </cell>
          <cell r="F9412">
            <v>10490</v>
          </cell>
        </row>
        <row r="9413">
          <cell r="A9413">
            <v>7406064</v>
          </cell>
          <cell r="B9413" t="str">
            <v>Rámová kazeta pro vys.zatížení...RKF/SL1V2</v>
          </cell>
          <cell r="C9413">
            <v>10925</v>
          </cell>
          <cell r="D9413">
            <v>1</v>
          </cell>
          <cell r="E9413" t="str">
            <v>KS</v>
          </cell>
          <cell r="F9413">
            <v>10925</v>
          </cell>
        </row>
        <row r="9414">
          <cell r="A9414">
            <v>7406068</v>
          </cell>
          <cell r="B9414" t="str">
            <v>Rámová kazeta pro vys.zatížení...RKF/SL1V2</v>
          </cell>
          <cell r="C9414">
            <v>11049</v>
          </cell>
          <cell r="D9414">
            <v>1</v>
          </cell>
          <cell r="E9414" t="str">
            <v>KS</v>
          </cell>
          <cell r="F9414">
            <v>11049</v>
          </cell>
        </row>
        <row r="9415">
          <cell r="A9415">
            <v>7406072</v>
          </cell>
          <cell r="B9415" t="str">
            <v>Rámová kazeta pro vys.zatížení...RKF/SL1V2</v>
          </cell>
          <cell r="C9415">
            <v>11172</v>
          </cell>
          <cell r="D9415">
            <v>1</v>
          </cell>
          <cell r="E9415" t="str">
            <v>KS</v>
          </cell>
          <cell r="F9415">
            <v>11172</v>
          </cell>
        </row>
        <row r="9416">
          <cell r="A9416">
            <v>7406076</v>
          </cell>
          <cell r="B9416" t="str">
            <v>Rámová kazeta pro vys.zatížení...RKF/SL1V3</v>
          </cell>
          <cell r="C9416">
            <v>11987</v>
          </cell>
          <cell r="D9416">
            <v>1</v>
          </cell>
          <cell r="E9416" t="str">
            <v>KS</v>
          </cell>
          <cell r="F9416">
            <v>11987</v>
          </cell>
        </row>
        <row r="9417">
          <cell r="A9417">
            <v>7406080</v>
          </cell>
          <cell r="B9417" t="str">
            <v>Rámová kazeta pro vys.zatížení...RKF/SL1V3</v>
          </cell>
          <cell r="C9417">
            <v>12376</v>
          </cell>
          <cell r="D9417">
            <v>1</v>
          </cell>
          <cell r="E9417" t="str">
            <v>KS</v>
          </cell>
          <cell r="F9417">
            <v>12376</v>
          </cell>
        </row>
        <row r="9418">
          <cell r="A9418">
            <v>7406084</v>
          </cell>
          <cell r="B9418" t="str">
            <v>Rámová kazeta pro vys.zatížení...RKF/SL1V3</v>
          </cell>
          <cell r="C9418">
            <v>12760</v>
          </cell>
          <cell r="D9418">
            <v>1</v>
          </cell>
          <cell r="E9418" t="str">
            <v>KS</v>
          </cell>
          <cell r="F9418">
            <v>12760</v>
          </cell>
        </row>
        <row r="9419">
          <cell r="A9419">
            <v>7406088</v>
          </cell>
          <cell r="B9419" t="str">
            <v>Rámová kazeta pro vys.zatížení...RKF/SL1V3</v>
          </cell>
          <cell r="C9419">
            <v>13149</v>
          </cell>
          <cell r="D9419">
            <v>1</v>
          </cell>
          <cell r="E9419" t="str">
            <v>KS</v>
          </cell>
          <cell r="F9419">
            <v>13149</v>
          </cell>
        </row>
        <row r="9420">
          <cell r="A9420">
            <v>7406092</v>
          </cell>
          <cell r="B9420" t="str">
            <v>Rámová kazeta pro vys.zatížení...RKF/SL1V3</v>
          </cell>
          <cell r="C9420">
            <v>13534</v>
          </cell>
          <cell r="D9420">
            <v>1</v>
          </cell>
          <cell r="E9420" t="str">
            <v>KS</v>
          </cell>
          <cell r="F9420">
            <v>13534</v>
          </cell>
        </row>
        <row r="9421">
          <cell r="A9421">
            <v>7406096</v>
          </cell>
          <cell r="B9421" t="str">
            <v>Rámová kazeta pro vys.zatížení...RKF/SL2V2</v>
          </cell>
          <cell r="C9421">
            <v>13158</v>
          </cell>
          <cell r="D9421">
            <v>1</v>
          </cell>
          <cell r="E9421" t="str">
            <v>KS</v>
          </cell>
          <cell r="F9421">
            <v>13158</v>
          </cell>
        </row>
        <row r="9422">
          <cell r="A9422">
            <v>7406100</v>
          </cell>
          <cell r="B9422" t="str">
            <v>Rámová kazeta pro vys.zatížení...RKF/SL2V2</v>
          </cell>
          <cell r="C9422">
            <v>13175</v>
          </cell>
          <cell r="D9422">
            <v>1</v>
          </cell>
          <cell r="E9422" t="str">
            <v>KS</v>
          </cell>
          <cell r="F9422">
            <v>13175</v>
          </cell>
        </row>
        <row r="9423">
          <cell r="A9423">
            <v>7406104</v>
          </cell>
          <cell r="B9423" t="str">
            <v>Rámová kazeta pro vys.zatížení...RKF/SL2V2</v>
          </cell>
          <cell r="C9423">
            <v>13578</v>
          </cell>
          <cell r="D9423">
            <v>1</v>
          </cell>
          <cell r="E9423" t="str">
            <v>KS</v>
          </cell>
          <cell r="F9423">
            <v>13578</v>
          </cell>
        </row>
        <row r="9424">
          <cell r="A9424">
            <v>7406108</v>
          </cell>
          <cell r="B9424" t="str">
            <v>Rámová kazeta pro vys.zatížení...RKF/SL2V2</v>
          </cell>
          <cell r="C9424">
            <v>13983</v>
          </cell>
          <cell r="D9424">
            <v>1</v>
          </cell>
          <cell r="E9424" t="str">
            <v>KS</v>
          </cell>
          <cell r="F9424">
            <v>13983</v>
          </cell>
        </row>
        <row r="9425">
          <cell r="A9425">
            <v>7406112</v>
          </cell>
          <cell r="B9425" t="str">
            <v>Rámová kazeta pro vys.zatížení...RKF/SL2V2</v>
          </cell>
          <cell r="C9425">
            <v>14388</v>
          </cell>
          <cell r="D9425">
            <v>1</v>
          </cell>
          <cell r="E9425" t="str">
            <v>KS</v>
          </cell>
          <cell r="F9425">
            <v>14388</v>
          </cell>
        </row>
        <row r="9426">
          <cell r="A9426">
            <v>7406116</v>
          </cell>
          <cell r="B9426" t="str">
            <v>Rámová kazeta pro vys.zatížení...RKF/SL2V3</v>
          </cell>
          <cell r="C9426">
            <v>15768</v>
          </cell>
          <cell r="D9426">
            <v>1</v>
          </cell>
          <cell r="E9426" t="str">
            <v>KS</v>
          </cell>
          <cell r="F9426">
            <v>15768</v>
          </cell>
        </row>
        <row r="9427">
          <cell r="A9427">
            <v>7406120</v>
          </cell>
          <cell r="B9427" t="str">
            <v>Rámová kazeta pro vys.zatížení...RKF/SL2V3</v>
          </cell>
          <cell r="C9427">
            <v>16317</v>
          </cell>
          <cell r="D9427">
            <v>1</v>
          </cell>
          <cell r="E9427" t="str">
            <v>KS</v>
          </cell>
          <cell r="F9427">
            <v>16317</v>
          </cell>
        </row>
        <row r="9428">
          <cell r="A9428">
            <v>7406124</v>
          </cell>
          <cell r="B9428" t="str">
            <v>Rámová kazeta pro vys.zatížení...RKF/SL2V3</v>
          </cell>
          <cell r="C9428">
            <v>17049</v>
          </cell>
          <cell r="D9428">
            <v>1</v>
          </cell>
          <cell r="E9428" t="str">
            <v>KS</v>
          </cell>
          <cell r="F9428">
            <v>17049</v>
          </cell>
        </row>
        <row r="9429">
          <cell r="A9429">
            <v>7406128</v>
          </cell>
          <cell r="B9429" t="str">
            <v>Rámová kazeta pro vys.zatížení...RKF/SL2V3</v>
          </cell>
          <cell r="C9429">
            <v>17449</v>
          </cell>
          <cell r="D9429">
            <v>1</v>
          </cell>
          <cell r="E9429" t="str">
            <v>KS</v>
          </cell>
          <cell r="F9429">
            <v>17449</v>
          </cell>
        </row>
        <row r="9430">
          <cell r="A9430">
            <v>7406132</v>
          </cell>
          <cell r="B9430" t="str">
            <v>Rámová kazeta pro vys.zatížení...RKF/SL2V3</v>
          </cell>
          <cell r="C9430">
            <v>17848</v>
          </cell>
          <cell r="D9430">
            <v>1</v>
          </cell>
          <cell r="E9430" t="str">
            <v>KS</v>
          </cell>
          <cell r="F9430">
            <v>17848</v>
          </cell>
        </row>
        <row r="9431">
          <cell r="A9431">
            <v>7406152</v>
          </cell>
          <cell r="B9431" t="str">
            <v>Rámová kazeta...RKF2M2/10</v>
          </cell>
          <cell r="C9431">
            <v>7759</v>
          </cell>
          <cell r="D9431">
            <v>1</v>
          </cell>
          <cell r="E9431" t="str">
            <v>KS</v>
          </cell>
          <cell r="F9431">
            <v>7759</v>
          </cell>
        </row>
        <row r="9432">
          <cell r="A9432">
            <v>7406156</v>
          </cell>
          <cell r="B9432" t="str">
            <v>Rámová kazeta...RKF2M2/15</v>
          </cell>
          <cell r="C9432">
            <v>8044</v>
          </cell>
          <cell r="D9432">
            <v>1</v>
          </cell>
          <cell r="E9432" t="str">
            <v>KS</v>
          </cell>
          <cell r="F9432">
            <v>8044</v>
          </cell>
        </row>
        <row r="9433">
          <cell r="A9433">
            <v>7406160</v>
          </cell>
          <cell r="B9433" t="str">
            <v>Rámová kazeta...RKF2M2/20</v>
          </cell>
          <cell r="C9433">
            <v>8148</v>
          </cell>
          <cell r="D9433">
            <v>1</v>
          </cell>
          <cell r="E9433" t="str">
            <v>KS</v>
          </cell>
          <cell r="F9433">
            <v>8148</v>
          </cell>
        </row>
        <row r="9434">
          <cell r="A9434">
            <v>7406164</v>
          </cell>
          <cell r="B9434" t="str">
            <v>Rámová kazeta...RKF2M2/25</v>
          </cell>
          <cell r="C9434">
            <v>8361</v>
          </cell>
          <cell r="D9434">
            <v>1</v>
          </cell>
          <cell r="E9434" t="str">
            <v>KS</v>
          </cell>
          <cell r="F9434">
            <v>8361</v>
          </cell>
        </row>
        <row r="9435">
          <cell r="A9435">
            <v>7406168</v>
          </cell>
          <cell r="B9435" t="str">
            <v>Rámová kazeta...RKF2M3/10</v>
          </cell>
          <cell r="C9435">
            <v>8832</v>
          </cell>
          <cell r="D9435">
            <v>1</v>
          </cell>
          <cell r="E9435" t="str">
            <v>KS</v>
          </cell>
          <cell r="F9435">
            <v>8832</v>
          </cell>
        </row>
        <row r="9436">
          <cell r="A9436">
            <v>7406172</v>
          </cell>
          <cell r="B9436" t="str">
            <v>Rámová kazeta...RKF2M3/15</v>
          </cell>
          <cell r="C9436">
            <v>9043</v>
          </cell>
          <cell r="D9436">
            <v>1</v>
          </cell>
          <cell r="E9436" t="str">
            <v>KS</v>
          </cell>
          <cell r="F9436">
            <v>9043</v>
          </cell>
        </row>
        <row r="9437">
          <cell r="A9437">
            <v>7406176</v>
          </cell>
          <cell r="B9437" t="str">
            <v>Rámová kazeta...RKF2M3/20</v>
          </cell>
          <cell r="C9437">
            <v>9342</v>
          </cell>
          <cell r="D9437">
            <v>1</v>
          </cell>
          <cell r="E9437" t="str">
            <v>KS</v>
          </cell>
          <cell r="F9437">
            <v>9342</v>
          </cell>
        </row>
        <row r="9438">
          <cell r="A9438">
            <v>7406180</v>
          </cell>
          <cell r="B9438" t="str">
            <v>Rámová kazeta...RKF2M3/25</v>
          </cell>
          <cell r="C9438">
            <v>9646</v>
          </cell>
          <cell r="D9438">
            <v>1</v>
          </cell>
          <cell r="E9438" t="str">
            <v>KS</v>
          </cell>
          <cell r="F9438">
            <v>9646</v>
          </cell>
        </row>
        <row r="9439">
          <cell r="A9439">
            <v>7406200</v>
          </cell>
          <cell r="B9439" t="str">
            <v>Rámová kazeta...RKF2V2/10</v>
          </cell>
          <cell r="C9439">
            <v>6818</v>
          </cell>
          <cell r="D9439">
            <v>1</v>
          </cell>
          <cell r="E9439" t="str">
            <v>KS</v>
          </cell>
          <cell r="F9439">
            <v>6818</v>
          </cell>
        </row>
        <row r="9440">
          <cell r="A9440">
            <v>7406204</v>
          </cell>
          <cell r="B9440" t="str">
            <v>Rámová kazeta...RKF2V2/15</v>
          </cell>
          <cell r="C9440">
            <v>6945</v>
          </cell>
          <cell r="D9440">
            <v>1</v>
          </cell>
          <cell r="E9440" t="str">
            <v>KS</v>
          </cell>
          <cell r="F9440">
            <v>6945</v>
          </cell>
        </row>
        <row r="9441">
          <cell r="A9441">
            <v>7406208</v>
          </cell>
          <cell r="B9441" t="str">
            <v>Rámová kazeta...RKF2V2/20</v>
          </cell>
          <cell r="C9441">
            <v>7117</v>
          </cell>
          <cell r="D9441">
            <v>1</v>
          </cell>
          <cell r="E9441" t="str">
            <v>KS</v>
          </cell>
          <cell r="F9441">
            <v>7117</v>
          </cell>
        </row>
        <row r="9442">
          <cell r="A9442">
            <v>7406212</v>
          </cell>
          <cell r="B9442" t="str">
            <v>Rámová kazeta...RKF2V2/25</v>
          </cell>
          <cell r="C9442">
            <v>7695</v>
          </cell>
          <cell r="D9442">
            <v>1</v>
          </cell>
          <cell r="E9442" t="str">
            <v>KS</v>
          </cell>
          <cell r="F9442">
            <v>7695</v>
          </cell>
        </row>
        <row r="9443">
          <cell r="A9443">
            <v>7406216</v>
          </cell>
          <cell r="B9443" t="str">
            <v>Rámová kazeta...RKF2V3/10</v>
          </cell>
          <cell r="C9443">
            <v>7758</v>
          </cell>
          <cell r="D9443">
            <v>1</v>
          </cell>
          <cell r="E9443" t="str">
            <v>KS</v>
          </cell>
          <cell r="F9443">
            <v>7758</v>
          </cell>
        </row>
        <row r="9444">
          <cell r="A9444">
            <v>7406220</v>
          </cell>
          <cell r="B9444" t="str">
            <v>Rámová kazeta...RKF2V3/15</v>
          </cell>
          <cell r="C9444">
            <v>7930</v>
          </cell>
          <cell r="D9444">
            <v>1</v>
          </cell>
          <cell r="E9444" t="str">
            <v>KS</v>
          </cell>
          <cell r="F9444">
            <v>7930</v>
          </cell>
        </row>
        <row r="9445">
          <cell r="A9445">
            <v>7406224</v>
          </cell>
          <cell r="B9445" t="str">
            <v>Rámová kazeta...RKF2V3/20</v>
          </cell>
          <cell r="C9445">
            <v>8188</v>
          </cell>
          <cell r="D9445">
            <v>1</v>
          </cell>
          <cell r="E9445" t="str">
            <v>KS</v>
          </cell>
          <cell r="F9445">
            <v>8188</v>
          </cell>
        </row>
        <row r="9446">
          <cell r="A9446">
            <v>7406228</v>
          </cell>
          <cell r="B9446" t="str">
            <v>Rámová kazeta...RKF2V3/25</v>
          </cell>
          <cell r="C9446">
            <v>8870</v>
          </cell>
          <cell r="D9446">
            <v>1</v>
          </cell>
          <cell r="E9446" t="str">
            <v>KS</v>
          </cell>
          <cell r="F9446">
            <v>8870</v>
          </cell>
        </row>
        <row r="9447">
          <cell r="A9447">
            <v>7406232</v>
          </cell>
          <cell r="B9447" t="str">
            <v>Kazeta čtvercová...RKFN4MS20</v>
          </cell>
          <cell r="C9447">
            <v>7059</v>
          </cell>
          <cell r="D9447">
            <v>1</v>
          </cell>
          <cell r="E9447" t="str">
            <v>KS</v>
          </cell>
          <cell r="F9447">
            <v>7059</v>
          </cell>
        </row>
        <row r="9448">
          <cell r="A9448">
            <v>7406236</v>
          </cell>
          <cell r="B9448" t="str">
            <v>Kazeta čtvercová...RKFN4MS25</v>
          </cell>
          <cell r="C9448">
            <v>7146</v>
          </cell>
          <cell r="D9448">
            <v>1</v>
          </cell>
          <cell r="E9448" t="str">
            <v>KS</v>
          </cell>
          <cell r="F9448">
            <v>7146</v>
          </cell>
        </row>
        <row r="9449">
          <cell r="A9449">
            <v>7406240</v>
          </cell>
          <cell r="B9449" t="str">
            <v>Kazeta čtvercová...RKFN4VS20</v>
          </cell>
          <cell r="C9449">
            <v>6306</v>
          </cell>
          <cell r="D9449">
            <v>1</v>
          </cell>
          <cell r="E9449" t="str">
            <v>KS</v>
          </cell>
          <cell r="F9449">
            <v>6306</v>
          </cell>
        </row>
        <row r="9450">
          <cell r="A9450">
            <v>7406244</v>
          </cell>
          <cell r="B9450" t="str">
            <v>Kazeta čtvercová...RKFN4VS25</v>
          </cell>
          <cell r="C9450">
            <v>6470</v>
          </cell>
          <cell r="D9450">
            <v>1</v>
          </cell>
          <cell r="E9450" t="str">
            <v>KS</v>
          </cell>
          <cell r="F9450">
            <v>6470</v>
          </cell>
        </row>
        <row r="9451">
          <cell r="A9451">
            <v>7406245</v>
          </cell>
          <cell r="B9451" t="str">
            <v>Přístrojová jednotka...RKFN4VMSL</v>
          </cell>
          <cell r="C9451">
            <v>7434</v>
          </cell>
          <cell r="D9451">
            <v>1</v>
          </cell>
          <cell r="E9451" t="str">
            <v>KS</v>
          </cell>
          <cell r="F9451">
            <v>7434</v>
          </cell>
        </row>
        <row r="9452">
          <cell r="A9452">
            <v>7406246</v>
          </cell>
          <cell r="B9452" t="str">
            <v>Kazeta pro vysoká zatížení 10kN...RKFN4VMSL</v>
          </cell>
          <cell r="C9452">
            <v>8641</v>
          </cell>
          <cell r="D9452">
            <v>1</v>
          </cell>
          <cell r="E9452" t="str">
            <v>KS</v>
          </cell>
          <cell r="F9452">
            <v>8641</v>
          </cell>
        </row>
        <row r="9453">
          <cell r="A9453">
            <v>7406248</v>
          </cell>
          <cell r="B9453" t="str">
            <v>Kazeta čtvercová...RKFN9MS20</v>
          </cell>
          <cell r="C9453">
            <v>8117</v>
          </cell>
          <cell r="D9453">
            <v>1</v>
          </cell>
          <cell r="E9453" t="str">
            <v>KS</v>
          </cell>
          <cell r="F9453">
            <v>8117</v>
          </cell>
        </row>
        <row r="9454">
          <cell r="A9454">
            <v>7406252</v>
          </cell>
          <cell r="B9454" t="str">
            <v>Kazeta čtvercová...RKFN9MS25</v>
          </cell>
          <cell r="C9454">
            <v>8382</v>
          </cell>
          <cell r="D9454">
            <v>1</v>
          </cell>
          <cell r="E9454" t="str">
            <v>KS</v>
          </cell>
          <cell r="F9454">
            <v>8382</v>
          </cell>
        </row>
        <row r="9455">
          <cell r="A9455">
            <v>7406256</v>
          </cell>
          <cell r="B9455" t="str">
            <v>Kazeta čtvercová...RKFN9VS20</v>
          </cell>
          <cell r="C9455">
            <v>6977</v>
          </cell>
          <cell r="D9455">
            <v>1</v>
          </cell>
          <cell r="E9455" t="str">
            <v>KS</v>
          </cell>
          <cell r="F9455">
            <v>6977</v>
          </cell>
        </row>
        <row r="9456">
          <cell r="A9456">
            <v>7406260</v>
          </cell>
          <cell r="B9456" t="str">
            <v>Kazeta čtvercová...RKFN9VS25</v>
          </cell>
          <cell r="C9456">
            <v>7631</v>
          </cell>
          <cell r="D9456">
            <v>1</v>
          </cell>
          <cell r="E9456" t="str">
            <v>KS</v>
          </cell>
          <cell r="F9456">
            <v>7631</v>
          </cell>
        </row>
        <row r="9457">
          <cell r="A9457">
            <v>7406262</v>
          </cell>
          <cell r="B9457" t="str">
            <v>Kazeta pro vysoká zatížení 10kN...RKFN9VMSL</v>
          </cell>
          <cell r="C9457">
            <v>9292</v>
          </cell>
          <cell r="D9457">
            <v>1</v>
          </cell>
          <cell r="E9457" t="str">
            <v>KS</v>
          </cell>
          <cell r="F9457">
            <v>9292</v>
          </cell>
        </row>
        <row r="9458">
          <cell r="A9458">
            <v>7406276</v>
          </cell>
          <cell r="B9458" t="str">
            <v>Kazeta kruhová...RKFR4M20</v>
          </cell>
          <cell r="C9458">
            <v>7285</v>
          </cell>
          <cell r="D9458">
            <v>1</v>
          </cell>
          <cell r="E9458" t="str">
            <v>KS</v>
          </cell>
          <cell r="F9458">
            <v>7285</v>
          </cell>
        </row>
        <row r="9459">
          <cell r="A9459">
            <v>7406280</v>
          </cell>
          <cell r="B9459" t="str">
            <v>Kazeta kruhová...RKFR4M25</v>
          </cell>
          <cell r="C9459">
            <v>7603</v>
          </cell>
          <cell r="D9459">
            <v>1</v>
          </cell>
          <cell r="E9459" t="str">
            <v>KS</v>
          </cell>
          <cell r="F9459">
            <v>7603</v>
          </cell>
        </row>
        <row r="9460">
          <cell r="A9460">
            <v>7406288</v>
          </cell>
          <cell r="B9460" t="str">
            <v>Kazeta pro velké zatížení...RKFR4SL2V</v>
          </cell>
          <cell r="C9460">
            <v>10558</v>
          </cell>
          <cell r="D9460">
            <v>1</v>
          </cell>
          <cell r="E9460" t="str">
            <v>KS</v>
          </cell>
          <cell r="F9460">
            <v>10558</v>
          </cell>
        </row>
        <row r="9461">
          <cell r="A9461">
            <v>7406292</v>
          </cell>
          <cell r="B9461" t="str">
            <v>Kazeta pro velké zatížení...RKFR4SL2V</v>
          </cell>
          <cell r="C9461">
            <v>10738</v>
          </cell>
          <cell r="D9461">
            <v>1</v>
          </cell>
          <cell r="E9461" t="str">
            <v>KS</v>
          </cell>
          <cell r="F9461">
            <v>10738</v>
          </cell>
        </row>
        <row r="9462">
          <cell r="A9462">
            <v>7406296</v>
          </cell>
          <cell r="B9462" t="str">
            <v>Kazeta kruhová...RKFR4V20</v>
          </cell>
          <cell r="C9462">
            <v>6601</v>
          </cell>
          <cell r="D9462">
            <v>1</v>
          </cell>
          <cell r="E9462" t="str">
            <v>KS</v>
          </cell>
          <cell r="F9462">
            <v>6601</v>
          </cell>
        </row>
        <row r="9463">
          <cell r="A9463">
            <v>7406300</v>
          </cell>
          <cell r="B9463" t="str">
            <v>Kazeta kruhová...RKFR4V25</v>
          </cell>
          <cell r="C9463">
            <v>6818</v>
          </cell>
          <cell r="D9463">
            <v>1</v>
          </cell>
          <cell r="E9463" t="str">
            <v>KS</v>
          </cell>
          <cell r="F9463">
            <v>6818</v>
          </cell>
        </row>
        <row r="9464">
          <cell r="A9464">
            <v>7406304</v>
          </cell>
          <cell r="B9464" t="str">
            <v>Kazeta kruhová...RKFR7M20</v>
          </cell>
          <cell r="C9464">
            <v>7887</v>
          </cell>
          <cell r="D9464">
            <v>1</v>
          </cell>
          <cell r="E9464" t="str">
            <v>KS</v>
          </cell>
          <cell r="F9464">
            <v>7887</v>
          </cell>
        </row>
        <row r="9465">
          <cell r="A9465">
            <v>7406308</v>
          </cell>
          <cell r="B9465" t="str">
            <v>Kazeta kruhová...RKFR7M25</v>
          </cell>
          <cell r="C9465">
            <v>8120</v>
          </cell>
          <cell r="D9465">
            <v>1</v>
          </cell>
          <cell r="E9465" t="str">
            <v>KS</v>
          </cell>
          <cell r="F9465">
            <v>8120</v>
          </cell>
        </row>
        <row r="9466">
          <cell r="A9466">
            <v>7406312</v>
          </cell>
          <cell r="B9466" t="str">
            <v>Kazeta pro velké zatížení...RKFR7SL2V</v>
          </cell>
          <cell r="C9466">
            <v>10983</v>
          </cell>
          <cell r="D9466">
            <v>1</v>
          </cell>
          <cell r="E9466" t="str">
            <v>KS</v>
          </cell>
          <cell r="F9466">
            <v>10983</v>
          </cell>
        </row>
        <row r="9467">
          <cell r="A9467">
            <v>7406316</v>
          </cell>
          <cell r="B9467" t="str">
            <v>Kazeta pro velké zatížení...RKFR7SL2V</v>
          </cell>
          <cell r="C9467">
            <v>11208</v>
          </cell>
          <cell r="D9467">
            <v>1</v>
          </cell>
          <cell r="E9467" t="str">
            <v>KS</v>
          </cell>
          <cell r="F9467">
            <v>11208</v>
          </cell>
        </row>
        <row r="9468">
          <cell r="A9468">
            <v>7406320</v>
          </cell>
          <cell r="B9468" t="str">
            <v>Kazeta kruhová...RKFR7V20</v>
          </cell>
          <cell r="C9468">
            <v>7088</v>
          </cell>
          <cell r="D9468">
            <v>1</v>
          </cell>
          <cell r="E9468" t="str">
            <v>KS</v>
          </cell>
          <cell r="F9468">
            <v>7088</v>
          </cell>
        </row>
        <row r="9469">
          <cell r="A9469">
            <v>7406324</v>
          </cell>
          <cell r="B9469" t="str">
            <v>Kazeta kruhová...RKFR7V25</v>
          </cell>
          <cell r="C9469">
            <v>7196</v>
          </cell>
          <cell r="D9469">
            <v>1</v>
          </cell>
          <cell r="E9469" t="str">
            <v>KS</v>
          </cell>
          <cell r="F9469">
            <v>7196</v>
          </cell>
        </row>
        <row r="9470">
          <cell r="A9470">
            <v>7406328</v>
          </cell>
          <cell r="B9470" t="str">
            <v>Kazeta kruhová...RKFR9M20</v>
          </cell>
          <cell r="C9470">
            <v>8388</v>
          </cell>
          <cell r="D9470">
            <v>1</v>
          </cell>
          <cell r="E9470" t="str">
            <v>KS</v>
          </cell>
          <cell r="F9470">
            <v>8388</v>
          </cell>
        </row>
        <row r="9471">
          <cell r="A9471">
            <v>7406332</v>
          </cell>
          <cell r="B9471" t="str">
            <v>Kazeta kruhová...RKFR9M25</v>
          </cell>
          <cell r="C9471">
            <v>8608</v>
          </cell>
          <cell r="D9471">
            <v>1</v>
          </cell>
          <cell r="E9471" t="str">
            <v>KS</v>
          </cell>
          <cell r="F9471">
            <v>8608</v>
          </cell>
        </row>
        <row r="9472">
          <cell r="A9472">
            <v>7406348</v>
          </cell>
          <cell r="B9472" t="str">
            <v>Kazeta pro velké zatížení...RKFR9SL2V</v>
          </cell>
          <cell r="C9472">
            <v>10490</v>
          </cell>
          <cell r="D9472">
            <v>1</v>
          </cell>
          <cell r="E9472" t="str">
            <v>KS</v>
          </cell>
          <cell r="F9472">
            <v>10490</v>
          </cell>
        </row>
        <row r="9473">
          <cell r="A9473">
            <v>7406352</v>
          </cell>
          <cell r="B9473" t="str">
            <v>Kazeta pro velké zatížení...RKFR9SL2V</v>
          </cell>
          <cell r="C9473">
            <v>11543</v>
          </cell>
          <cell r="D9473">
            <v>1</v>
          </cell>
          <cell r="E9473" t="str">
            <v>KS</v>
          </cell>
          <cell r="F9473">
            <v>11543</v>
          </cell>
        </row>
        <row r="9474">
          <cell r="A9474">
            <v>7406356</v>
          </cell>
          <cell r="B9474" t="str">
            <v>Kazeta kruhová...RKFR9V20</v>
          </cell>
          <cell r="C9474">
            <v>7524</v>
          </cell>
          <cell r="D9474">
            <v>1</v>
          </cell>
          <cell r="E9474" t="str">
            <v>KS</v>
          </cell>
          <cell r="F9474">
            <v>7524</v>
          </cell>
        </row>
        <row r="9475">
          <cell r="A9475">
            <v>7406360</v>
          </cell>
          <cell r="B9475" t="str">
            <v>Kazeta kruhová...RKFR9V25</v>
          </cell>
          <cell r="C9475">
            <v>7697</v>
          </cell>
          <cell r="D9475">
            <v>1</v>
          </cell>
          <cell r="E9475" t="str">
            <v>KS</v>
          </cell>
          <cell r="F9475">
            <v>7697</v>
          </cell>
        </row>
        <row r="9476">
          <cell r="A9476">
            <v>7406364</v>
          </cell>
          <cell r="B9476" t="str">
            <v>Kazeta čtvercová...RKN4MS20</v>
          </cell>
          <cell r="C9476">
            <v>6118</v>
          </cell>
          <cell r="D9476">
            <v>1</v>
          </cell>
          <cell r="E9476" t="str">
            <v>KS</v>
          </cell>
          <cell r="F9476">
            <v>6118</v>
          </cell>
        </row>
        <row r="9477">
          <cell r="A9477">
            <v>7406368</v>
          </cell>
          <cell r="B9477" t="str">
            <v>Kazeta čtvercová...RKN4MS25</v>
          </cell>
          <cell r="C9477">
            <v>6249</v>
          </cell>
          <cell r="D9477">
            <v>1</v>
          </cell>
          <cell r="E9477" t="str">
            <v>KS</v>
          </cell>
          <cell r="F9477">
            <v>6249</v>
          </cell>
        </row>
        <row r="9478">
          <cell r="A9478">
            <v>7406370</v>
          </cell>
          <cell r="B9478" t="str">
            <v>Kazeta čtvercová...RKN4VS20</v>
          </cell>
          <cell r="C9478">
            <v>5530</v>
          </cell>
          <cell r="D9478">
            <v>1</v>
          </cell>
          <cell r="E9478" t="str">
            <v>KS</v>
          </cell>
          <cell r="F9478">
            <v>5530</v>
          </cell>
        </row>
        <row r="9479">
          <cell r="A9479">
            <v>7406374</v>
          </cell>
          <cell r="B9479" t="str">
            <v>Kazeta čtvercová...RKN4VS25</v>
          </cell>
          <cell r="C9479">
            <v>5646</v>
          </cell>
          <cell r="D9479">
            <v>1</v>
          </cell>
          <cell r="E9479" t="str">
            <v>KS</v>
          </cell>
          <cell r="F9479">
            <v>5646</v>
          </cell>
        </row>
        <row r="9480">
          <cell r="A9480">
            <v>7406376</v>
          </cell>
          <cell r="B9480" t="str">
            <v>Kazeta pro vysoká zatížení 10kN...RKN4VMSL1</v>
          </cell>
          <cell r="C9480">
            <v>7728</v>
          </cell>
          <cell r="D9480">
            <v>1</v>
          </cell>
          <cell r="E9480" t="str">
            <v>KS</v>
          </cell>
          <cell r="F9480">
            <v>7728</v>
          </cell>
        </row>
        <row r="9481">
          <cell r="A9481">
            <v>7406378</v>
          </cell>
          <cell r="B9481" t="str">
            <v>Kazeta čtvercová...RKN9MS20</v>
          </cell>
          <cell r="C9481">
            <v>7209</v>
          </cell>
          <cell r="D9481">
            <v>1</v>
          </cell>
          <cell r="E9481" t="str">
            <v>KS</v>
          </cell>
          <cell r="F9481">
            <v>7209</v>
          </cell>
        </row>
        <row r="9482">
          <cell r="A9482">
            <v>7406382</v>
          </cell>
          <cell r="B9482" t="str">
            <v>Kazeta čtvercová...RKN9MS25</v>
          </cell>
          <cell r="C9482">
            <v>7379</v>
          </cell>
          <cell r="D9482">
            <v>1</v>
          </cell>
          <cell r="E9482" t="str">
            <v>KS</v>
          </cell>
          <cell r="F9482">
            <v>7379</v>
          </cell>
        </row>
        <row r="9483">
          <cell r="A9483">
            <v>7406386</v>
          </cell>
          <cell r="B9483" t="str">
            <v>Kazeta čtvercová...RKN9VS20</v>
          </cell>
          <cell r="C9483">
            <v>6544</v>
          </cell>
          <cell r="D9483">
            <v>1</v>
          </cell>
          <cell r="E9483" t="str">
            <v>KS</v>
          </cell>
          <cell r="F9483">
            <v>6544</v>
          </cell>
        </row>
        <row r="9484">
          <cell r="A9484">
            <v>7406390</v>
          </cell>
          <cell r="B9484" t="str">
            <v>Kazeta čtvercová...RKN9VS25</v>
          </cell>
          <cell r="C9484">
            <v>6640</v>
          </cell>
          <cell r="D9484">
            <v>1</v>
          </cell>
          <cell r="E9484" t="str">
            <v>KS</v>
          </cell>
          <cell r="F9484">
            <v>6640</v>
          </cell>
        </row>
        <row r="9485">
          <cell r="A9485">
            <v>7406392</v>
          </cell>
          <cell r="B9485" t="str">
            <v>Kazeta pro vysoká zatížení 10kN...RKN9VMSL1</v>
          </cell>
          <cell r="C9485">
            <v>8284</v>
          </cell>
          <cell r="D9485">
            <v>1</v>
          </cell>
          <cell r="E9485" t="str">
            <v>KS</v>
          </cell>
          <cell r="F9485">
            <v>8284</v>
          </cell>
        </row>
        <row r="9486">
          <cell r="A9486">
            <v>7406394</v>
          </cell>
          <cell r="B9486" t="str">
            <v>Nivelační jednotka...RKNEV110</v>
          </cell>
          <cell r="C9486">
            <v>204</v>
          </cell>
          <cell r="D9486">
            <v>1</v>
          </cell>
          <cell r="E9486" t="str">
            <v>KS</v>
          </cell>
          <cell r="F9486">
            <v>204</v>
          </cell>
        </row>
        <row r="9487">
          <cell r="A9487">
            <v>7406398</v>
          </cell>
          <cell r="B9487" t="str">
            <v>Nivelační jednotka...RKNEV150</v>
          </cell>
          <cell r="C9487">
            <v>271</v>
          </cell>
          <cell r="D9487">
            <v>1</v>
          </cell>
          <cell r="E9487" t="str">
            <v>KS</v>
          </cell>
          <cell r="F9487">
            <v>271</v>
          </cell>
        </row>
        <row r="9488">
          <cell r="A9488">
            <v>7406414</v>
          </cell>
          <cell r="B9488" t="str">
            <v>Kazeta kruhová...RKR4M20</v>
          </cell>
          <cell r="C9488">
            <v>6600</v>
          </cell>
          <cell r="D9488">
            <v>1</v>
          </cell>
          <cell r="E9488" t="str">
            <v>KS</v>
          </cell>
          <cell r="F9488">
            <v>6600</v>
          </cell>
        </row>
        <row r="9489">
          <cell r="A9489">
            <v>7406418</v>
          </cell>
          <cell r="B9489" t="str">
            <v>Kazeta kruhová...RKR4M25</v>
          </cell>
          <cell r="C9489">
            <v>6734</v>
          </cell>
          <cell r="D9489">
            <v>1</v>
          </cell>
          <cell r="E9489" t="str">
            <v>KS</v>
          </cell>
          <cell r="F9489">
            <v>6734</v>
          </cell>
        </row>
        <row r="9490">
          <cell r="A9490">
            <v>7406422</v>
          </cell>
          <cell r="B9490" t="str">
            <v>Kazeta pro velké zatížení...RKR4SL2V2</v>
          </cell>
          <cell r="C9490">
            <v>10063</v>
          </cell>
          <cell r="D9490">
            <v>1</v>
          </cell>
          <cell r="E9490" t="str">
            <v>KS</v>
          </cell>
          <cell r="F9490">
            <v>10063</v>
          </cell>
        </row>
        <row r="9491">
          <cell r="A9491">
            <v>7406426</v>
          </cell>
          <cell r="B9491" t="str">
            <v>Kazeta pro velké zatížení...RKR4SL2V2</v>
          </cell>
          <cell r="C9491">
            <v>10170</v>
          </cell>
          <cell r="D9491">
            <v>1</v>
          </cell>
          <cell r="E9491" t="str">
            <v>KS</v>
          </cell>
          <cell r="F9491">
            <v>10170</v>
          </cell>
        </row>
        <row r="9492">
          <cell r="A9492">
            <v>7406430</v>
          </cell>
          <cell r="B9492" t="str">
            <v>Kazeta kruhová...RKR4V20</v>
          </cell>
          <cell r="C9492">
            <v>5964</v>
          </cell>
          <cell r="D9492">
            <v>1</v>
          </cell>
          <cell r="E9492" t="str">
            <v>KS</v>
          </cell>
          <cell r="F9492">
            <v>5964</v>
          </cell>
        </row>
        <row r="9493">
          <cell r="A9493">
            <v>7406434</v>
          </cell>
          <cell r="B9493" t="str">
            <v>Kazeta kruhová...RKR4V25</v>
          </cell>
          <cell r="C9493">
            <v>6133</v>
          </cell>
          <cell r="D9493">
            <v>1</v>
          </cell>
          <cell r="E9493" t="str">
            <v>KS</v>
          </cell>
          <cell r="F9493">
            <v>6133</v>
          </cell>
        </row>
        <row r="9494">
          <cell r="A9494">
            <v>7406438</v>
          </cell>
          <cell r="B9494" t="str">
            <v>Kazeta kruhová...RKR7M20</v>
          </cell>
          <cell r="C9494">
            <v>7113</v>
          </cell>
          <cell r="D9494">
            <v>1</v>
          </cell>
          <cell r="E9494" t="str">
            <v>KS</v>
          </cell>
          <cell r="F9494">
            <v>7113</v>
          </cell>
        </row>
        <row r="9495">
          <cell r="A9495">
            <v>7406442</v>
          </cell>
          <cell r="B9495" t="str">
            <v>Kazeta kruhová...RKR7M25</v>
          </cell>
          <cell r="C9495">
            <v>7280</v>
          </cell>
          <cell r="D9495">
            <v>1</v>
          </cell>
          <cell r="E9495" t="str">
            <v>KS</v>
          </cell>
          <cell r="F9495">
            <v>7280</v>
          </cell>
        </row>
        <row r="9496">
          <cell r="A9496">
            <v>7406446</v>
          </cell>
          <cell r="B9496" t="str">
            <v>Kazeta pro velké zatížení...RKR7SL2V2</v>
          </cell>
          <cell r="C9496">
            <v>10461</v>
          </cell>
          <cell r="D9496">
            <v>1</v>
          </cell>
          <cell r="E9496" t="str">
            <v>KS</v>
          </cell>
          <cell r="F9496">
            <v>10461</v>
          </cell>
        </row>
        <row r="9497">
          <cell r="A9497">
            <v>7406450</v>
          </cell>
          <cell r="B9497" t="str">
            <v>Kazeta pro velké zatížení...RKR7SL2V2</v>
          </cell>
          <cell r="C9497">
            <v>10531</v>
          </cell>
          <cell r="D9497">
            <v>1</v>
          </cell>
          <cell r="E9497" t="str">
            <v>KS</v>
          </cell>
          <cell r="F9497">
            <v>10531</v>
          </cell>
        </row>
        <row r="9498">
          <cell r="A9498">
            <v>7406454</v>
          </cell>
          <cell r="B9498" t="str">
            <v>Kazeta kruhová...RKR7V20</v>
          </cell>
          <cell r="C9498">
            <v>6354</v>
          </cell>
          <cell r="D9498">
            <v>1</v>
          </cell>
          <cell r="E9498" t="str">
            <v>KS</v>
          </cell>
          <cell r="F9498">
            <v>6354</v>
          </cell>
        </row>
        <row r="9499">
          <cell r="A9499">
            <v>7406458</v>
          </cell>
          <cell r="B9499" t="str">
            <v>Kazeta kruhová...RKR7V25</v>
          </cell>
          <cell r="C9499">
            <v>6512</v>
          </cell>
          <cell r="D9499">
            <v>1</v>
          </cell>
          <cell r="E9499" t="str">
            <v>KS</v>
          </cell>
          <cell r="F9499">
            <v>6512</v>
          </cell>
        </row>
        <row r="9500">
          <cell r="A9500">
            <v>7406462</v>
          </cell>
          <cell r="B9500" t="str">
            <v>Kazeta kruhová...RKR9M20</v>
          </cell>
          <cell r="C9500">
            <v>7631</v>
          </cell>
          <cell r="D9500">
            <v>1</v>
          </cell>
          <cell r="E9500" t="str">
            <v>KS</v>
          </cell>
          <cell r="F9500">
            <v>7631</v>
          </cell>
        </row>
        <row r="9501">
          <cell r="A9501">
            <v>7406466</v>
          </cell>
          <cell r="B9501" t="str">
            <v>Kazeta kruhová...RKR9M25</v>
          </cell>
          <cell r="C9501">
            <v>7825</v>
          </cell>
          <cell r="D9501">
            <v>1</v>
          </cell>
          <cell r="E9501" t="str">
            <v>KS</v>
          </cell>
          <cell r="F9501">
            <v>7825</v>
          </cell>
        </row>
        <row r="9502">
          <cell r="A9502">
            <v>7406474</v>
          </cell>
          <cell r="B9502" t="str">
            <v>Kazeta pro velké zatížení...RKR9SL2V2</v>
          </cell>
          <cell r="C9502">
            <v>10782</v>
          </cell>
          <cell r="D9502">
            <v>1</v>
          </cell>
          <cell r="E9502" t="str">
            <v>KS</v>
          </cell>
          <cell r="F9502">
            <v>10782</v>
          </cell>
        </row>
        <row r="9503">
          <cell r="A9503">
            <v>7406478</v>
          </cell>
          <cell r="B9503" t="str">
            <v>Kazeta pro velké zatížení...RKR9SL2V2</v>
          </cell>
          <cell r="C9503">
            <v>10889</v>
          </cell>
          <cell r="D9503">
            <v>1</v>
          </cell>
          <cell r="E9503" t="str">
            <v>KS</v>
          </cell>
          <cell r="F9503">
            <v>10889</v>
          </cell>
        </row>
        <row r="9504">
          <cell r="A9504">
            <v>7406482</v>
          </cell>
          <cell r="B9504" t="str">
            <v>Kazeta kruhová...RKR9V20</v>
          </cell>
          <cell r="C9504">
            <v>6895</v>
          </cell>
          <cell r="D9504">
            <v>1</v>
          </cell>
          <cell r="E9504" t="str">
            <v>KS</v>
          </cell>
          <cell r="F9504">
            <v>6895</v>
          </cell>
        </row>
        <row r="9505">
          <cell r="A9505">
            <v>7406486</v>
          </cell>
          <cell r="B9505" t="str">
            <v>Kazeta kruhová...RKR9V25</v>
          </cell>
          <cell r="C9505">
            <v>7558</v>
          </cell>
          <cell r="D9505">
            <v>1</v>
          </cell>
          <cell r="E9505" t="str">
            <v>KS</v>
          </cell>
          <cell r="F9505">
            <v>7558</v>
          </cell>
        </row>
        <row r="9506">
          <cell r="A9506">
            <v>7406502</v>
          </cell>
          <cell r="B9506" t="str">
            <v>Rámová kazeta...RKS/M3/15</v>
          </cell>
          <cell r="C9506">
            <v>7837</v>
          </cell>
          <cell r="D9506">
            <v>1</v>
          </cell>
          <cell r="E9506" t="str">
            <v>KS</v>
          </cell>
          <cell r="F9506">
            <v>7837</v>
          </cell>
        </row>
        <row r="9507">
          <cell r="A9507">
            <v>7406506</v>
          </cell>
          <cell r="B9507" t="str">
            <v>Rámová kazeta...RKS/M3/20</v>
          </cell>
          <cell r="C9507">
            <v>8136</v>
          </cell>
          <cell r="D9507">
            <v>1</v>
          </cell>
          <cell r="E9507" t="str">
            <v>KS</v>
          </cell>
          <cell r="F9507">
            <v>8136</v>
          </cell>
        </row>
        <row r="9508">
          <cell r="A9508">
            <v>7406510</v>
          </cell>
          <cell r="B9508" t="str">
            <v>Rámová kazeta...RKS/M3/25</v>
          </cell>
          <cell r="C9508">
            <v>8437</v>
          </cell>
          <cell r="D9508">
            <v>1</v>
          </cell>
          <cell r="E9508" t="str">
            <v>KS</v>
          </cell>
          <cell r="F9508">
            <v>8437</v>
          </cell>
        </row>
        <row r="9509">
          <cell r="A9509">
            <v>7406514</v>
          </cell>
          <cell r="B9509" t="str">
            <v>Rámová kazeta...RKS/V1/15</v>
          </cell>
          <cell r="C9509">
            <v>5649</v>
          </cell>
          <cell r="D9509">
            <v>1</v>
          </cell>
          <cell r="E9509" t="str">
            <v>KS</v>
          </cell>
          <cell r="F9509">
            <v>5649</v>
          </cell>
        </row>
        <row r="9510">
          <cell r="A9510">
            <v>7406526</v>
          </cell>
          <cell r="B9510" t="str">
            <v>Rámová kazeta...RKS/V3/15</v>
          </cell>
          <cell r="C9510">
            <v>6680</v>
          </cell>
          <cell r="D9510">
            <v>1</v>
          </cell>
          <cell r="E9510" t="str">
            <v>KS</v>
          </cell>
          <cell r="F9510">
            <v>6680</v>
          </cell>
        </row>
        <row r="9511">
          <cell r="A9511">
            <v>7406530</v>
          </cell>
          <cell r="B9511" t="str">
            <v>Rámová kazeta...RKS/V3/20</v>
          </cell>
          <cell r="C9511">
            <v>6978</v>
          </cell>
          <cell r="D9511">
            <v>1</v>
          </cell>
          <cell r="E9511" t="str">
            <v>KS</v>
          </cell>
          <cell r="F9511">
            <v>6978</v>
          </cell>
        </row>
        <row r="9512">
          <cell r="A9512">
            <v>7406534</v>
          </cell>
          <cell r="B9512" t="str">
            <v>Rámová kazeta...RKS/V3/25</v>
          </cell>
          <cell r="C9512">
            <v>7194</v>
          </cell>
          <cell r="D9512">
            <v>1</v>
          </cell>
          <cell r="E9512" t="str">
            <v>KS</v>
          </cell>
          <cell r="F9512">
            <v>7194</v>
          </cell>
        </row>
        <row r="9513">
          <cell r="A9513">
            <v>7406538</v>
          </cell>
          <cell r="B9513" t="str">
            <v>Rámová kazeta...RKS2M2/15</v>
          </cell>
          <cell r="C9513">
            <v>7064</v>
          </cell>
          <cell r="D9513">
            <v>1</v>
          </cell>
          <cell r="E9513" t="str">
            <v>KS</v>
          </cell>
          <cell r="F9513">
            <v>7064</v>
          </cell>
        </row>
        <row r="9514">
          <cell r="A9514">
            <v>7406542</v>
          </cell>
          <cell r="B9514" t="str">
            <v>Rámová kazeta...RKS2M2/20</v>
          </cell>
          <cell r="C9514">
            <v>7197</v>
          </cell>
          <cell r="D9514">
            <v>1</v>
          </cell>
          <cell r="E9514" t="str">
            <v>KS</v>
          </cell>
          <cell r="F9514">
            <v>7197</v>
          </cell>
        </row>
        <row r="9515">
          <cell r="A9515">
            <v>7406546</v>
          </cell>
          <cell r="B9515" t="str">
            <v>Rámová kazeta...RKS2M2/25</v>
          </cell>
          <cell r="C9515">
            <v>7493</v>
          </cell>
          <cell r="D9515">
            <v>1</v>
          </cell>
          <cell r="E9515" t="str">
            <v>KS</v>
          </cell>
          <cell r="F9515">
            <v>7493</v>
          </cell>
        </row>
        <row r="9516">
          <cell r="A9516">
            <v>7406550</v>
          </cell>
          <cell r="B9516" t="str">
            <v>Rámová kazeta...RKS2V2/15</v>
          </cell>
          <cell r="C9516">
            <v>6081</v>
          </cell>
          <cell r="D9516">
            <v>1</v>
          </cell>
          <cell r="E9516" t="str">
            <v>KS</v>
          </cell>
          <cell r="F9516">
            <v>6081</v>
          </cell>
        </row>
        <row r="9517">
          <cell r="A9517">
            <v>7406554</v>
          </cell>
          <cell r="B9517" t="str">
            <v>Rámová kazeta...RKS2V2/20</v>
          </cell>
          <cell r="C9517">
            <v>6207</v>
          </cell>
          <cell r="D9517">
            <v>1</v>
          </cell>
          <cell r="E9517" t="str">
            <v>KS</v>
          </cell>
          <cell r="F9517">
            <v>6207</v>
          </cell>
        </row>
        <row r="9518">
          <cell r="A9518">
            <v>7406558</v>
          </cell>
          <cell r="B9518" t="str">
            <v>Rámová kazeta...RKS2V2/25</v>
          </cell>
          <cell r="C9518">
            <v>6420</v>
          </cell>
          <cell r="D9518">
            <v>1</v>
          </cell>
          <cell r="E9518" t="str">
            <v>KS</v>
          </cell>
          <cell r="F9518">
            <v>6420</v>
          </cell>
        </row>
        <row r="9519">
          <cell r="A9519">
            <v>7406562</v>
          </cell>
          <cell r="B9519" t="str">
            <v>Kazeta čtvercová...RKSN4MS20</v>
          </cell>
          <cell r="C9519">
            <v>7701</v>
          </cell>
          <cell r="D9519">
            <v>1</v>
          </cell>
          <cell r="E9519" t="str">
            <v>KS</v>
          </cell>
          <cell r="F9519">
            <v>7701</v>
          </cell>
        </row>
        <row r="9520">
          <cell r="A9520">
            <v>7406566</v>
          </cell>
          <cell r="B9520" t="str">
            <v>Kazeta čtvercová...RKSN4MS25</v>
          </cell>
          <cell r="C9520">
            <v>7975</v>
          </cell>
          <cell r="D9520">
            <v>1</v>
          </cell>
          <cell r="E9520" t="str">
            <v>KS</v>
          </cell>
          <cell r="F9520">
            <v>7975</v>
          </cell>
        </row>
        <row r="9521">
          <cell r="A9521">
            <v>7406570</v>
          </cell>
          <cell r="B9521" t="str">
            <v>Kazeta čtvercová...RKSN4VS20</v>
          </cell>
          <cell r="C9521">
            <v>6934</v>
          </cell>
          <cell r="D9521">
            <v>1</v>
          </cell>
          <cell r="E9521" t="str">
            <v>KS</v>
          </cell>
          <cell r="F9521">
            <v>6934</v>
          </cell>
        </row>
        <row r="9522">
          <cell r="A9522">
            <v>7406574</v>
          </cell>
          <cell r="B9522" t="str">
            <v>Kazeta čtvercová...RKSN4VS25</v>
          </cell>
          <cell r="C9522">
            <v>7042</v>
          </cell>
          <cell r="D9522">
            <v>1</v>
          </cell>
          <cell r="E9522" t="str">
            <v>KS</v>
          </cell>
          <cell r="F9522">
            <v>7042</v>
          </cell>
        </row>
        <row r="9523">
          <cell r="A9523">
            <v>7406578</v>
          </cell>
          <cell r="B9523" t="str">
            <v>Kazeta čtvercová...RKSN9MS20</v>
          </cell>
          <cell r="C9523">
            <v>8870</v>
          </cell>
          <cell r="D9523">
            <v>1</v>
          </cell>
          <cell r="E9523" t="str">
            <v>KS</v>
          </cell>
          <cell r="F9523">
            <v>8870</v>
          </cell>
        </row>
        <row r="9524">
          <cell r="A9524">
            <v>7406582</v>
          </cell>
          <cell r="B9524" t="str">
            <v>Kazeta čtvercová...RKSN9MS25</v>
          </cell>
          <cell r="C9524">
            <v>9117</v>
          </cell>
          <cell r="D9524">
            <v>1</v>
          </cell>
          <cell r="E9524" t="str">
            <v>KS</v>
          </cell>
          <cell r="F9524">
            <v>9117</v>
          </cell>
        </row>
        <row r="9525">
          <cell r="A9525">
            <v>7406598</v>
          </cell>
          <cell r="B9525" t="str">
            <v>Kazeta čtvercová...RKSNV9/20</v>
          </cell>
          <cell r="C9525">
            <v>7669</v>
          </cell>
          <cell r="D9525">
            <v>1</v>
          </cell>
          <cell r="E9525" t="str">
            <v>KS</v>
          </cell>
          <cell r="F9525">
            <v>7669</v>
          </cell>
        </row>
        <row r="9526">
          <cell r="A9526">
            <v>7406602</v>
          </cell>
          <cell r="B9526" t="str">
            <v>Kazeta čtvercová...RKSNV9/25</v>
          </cell>
          <cell r="C9526">
            <v>8117</v>
          </cell>
          <cell r="D9526">
            <v>1</v>
          </cell>
          <cell r="E9526" t="str">
            <v>KS</v>
          </cell>
          <cell r="F9526">
            <v>8117</v>
          </cell>
        </row>
        <row r="9527">
          <cell r="A9527">
            <v>7406606</v>
          </cell>
          <cell r="B9527" t="str">
            <v>Kazeta kruhová...RKSR4M20</v>
          </cell>
          <cell r="C9527">
            <v>8149</v>
          </cell>
          <cell r="D9527">
            <v>1</v>
          </cell>
          <cell r="E9527" t="str">
            <v>KS</v>
          </cell>
          <cell r="F9527">
            <v>8149</v>
          </cell>
        </row>
        <row r="9528">
          <cell r="A9528">
            <v>7406610</v>
          </cell>
          <cell r="B9528" t="str">
            <v>Kazeta kruhová...RKSR4M25</v>
          </cell>
          <cell r="C9528">
            <v>8383</v>
          </cell>
          <cell r="D9528">
            <v>1</v>
          </cell>
          <cell r="E9528" t="str">
            <v>KS</v>
          </cell>
          <cell r="F9528">
            <v>8383</v>
          </cell>
        </row>
        <row r="9529">
          <cell r="A9529">
            <v>7406614</v>
          </cell>
          <cell r="B9529" t="str">
            <v>Kazeta kruhová...RKSR4V20</v>
          </cell>
          <cell r="C9529">
            <v>7329</v>
          </cell>
          <cell r="D9529">
            <v>1</v>
          </cell>
          <cell r="E9529" t="str">
            <v>KS</v>
          </cell>
          <cell r="F9529">
            <v>7329</v>
          </cell>
        </row>
        <row r="9530">
          <cell r="A9530">
            <v>7406618</v>
          </cell>
          <cell r="B9530" t="str">
            <v>Kazeta kruhová...RKSR4V25</v>
          </cell>
          <cell r="C9530">
            <v>7463</v>
          </cell>
          <cell r="D9530">
            <v>1</v>
          </cell>
          <cell r="E9530" t="str">
            <v>KS</v>
          </cell>
          <cell r="F9530">
            <v>7463</v>
          </cell>
        </row>
        <row r="9531">
          <cell r="A9531">
            <v>7406626</v>
          </cell>
          <cell r="B9531" t="str">
            <v>Kazeta kruhová...RKSR7M20</v>
          </cell>
          <cell r="C9531">
            <v>8597</v>
          </cell>
          <cell r="D9531">
            <v>1</v>
          </cell>
          <cell r="E9531" t="str">
            <v>KS</v>
          </cell>
          <cell r="F9531">
            <v>8597</v>
          </cell>
        </row>
        <row r="9532">
          <cell r="A9532">
            <v>7406630</v>
          </cell>
          <cell r="B9532" t="str">
            <v>Kazeta kruhová...RKSR7M25</v>
          </cell>
          <cell r="C9532">
            <v>8939</v>
          </cell>
          <cell r="D9532">
            <v>1</v>
          </cell>
          <cell r="E9532" t="str">
            <v>KS</v>
          </cell>
          <cell r="F9532">
            <v>8939</v>
          </cell>
        </row>
        <row r="9533">
          <cell r="A9533">
            <v>7406634</v>
          </cell>
          <cell r="B9533" t="str">
            <v>Kazeta kruhová...RKSR7V20</v>
          </cell>
          <cell r="C9533">
            <v>7724</v>
          </cell>
          <cell r="D9533">
            <v>1</v>
          </cell>
          <cell r="E9533" t="str">
            <v>KS</v>
          </cell>
          <cell r="F9533">
            <v>7724</v>
          </cell>
        </row>
        <row r="9534">
          <cell r="A9534">
            <v>7406638</v>
          </cell>
          <cell r="B9534" t="str">
            <v>Kazeta kruhová...RKSR7V25</v>
          </cell>
          <cell r="C9534">
            <v>7960</v>
          </cell>
          <cell r="D9534">
            <v>1</v>
          </cell>
          <cell r="E9534" t="str">
            <v>KS</v>
          </cell>
          <cell r="F9534">
            <v>7960</v>
          </cell>
        </row>
        <row r="9535">
          <cell r="A9535">
            <v>7406646</v>
          </cell>
          <cell r="B9535" t="str">
            <v>Kazeta kruhová...RKSR9M20</v>
          </cell>
          <cell r="C9535">
            <v>9270</v>
          </cell>
          <cell r="D9535">
            <v>1</v>
          </cell>
          <cell r="E9535" t="str">
            <v>KS</v>
          </cell>
          <cell r="F9535">
            <v>9270</v>
          </cell>
        </row>
        <row r="9536">
          <cell r="A9536">
            <v>7406650</v>
          </cell>
          <cell r="B9536" t="str">
            <v>Kazeta kruhová...RKSR9M25</v>
          </cell>
          <cell r="C9536">
            <v>9712</v>
          </cell>
          <cell r="D9536">
            <v>1</v>
          </cell>
          <cell r="E9536" t="str">
            <v>KS</v>
          </cell>
          <cell r="F9536">
            <v>9712</v>
          </cell>
        </row>
        <row r="9537">
          <cell r="A9537">
            <v>7406654</v>
          </cell>
          <cell r="B9537" t="str">
            <v>Kazeta kruhová...RKSR9V20</v>
          </cell>
          <cell r="C9537">
            <v>8383</v>
          </cell>
          <cell r="D9537">
            <v>1</v>
          </cell>
          <cell r="E9537" t="str">
            <v>KS</v>
          </cell>
          <cell r="F9537">
            <v>8383</v>
          </cell>
        </row>
        <row r="9538">
          <cell r="A9538">
            <v>7406658</v>
          </cell>
          <cell r="B9538" t="str">
            <v>Kazeta kruhová...RKSR9V25</v>
          </cell>
          <cell r="C9538">
            <v>8674</v>
          </cell>
          <cell r="D9538">
            <v>1</v>
          </cell>
          <cell r="E9538" t="str">
            <v>KS</v>
          </cell>
          <cell r="F9538">
            <v>8674</v>
          </cell>
        </row>
        <row r="9539">
          <cell r="A9539">
            <v>7406712</v>
          </cell>
          <cell r="B9539" t="str">
            <v>Vložka protahovací krabice...ZES4U</v>
          </cell>
          <cell r="C9539">
            <v>648</v>
          </cell>
          <cell r="D9539">
            <v>1</v>
          </cell>
          <cell r="E9539" t="str">
            <v>KS</v>
          </cell>
          <cell r="F9539">
            <v>648</v>
          </cell>
        </row>
        <row r="9540">
          <cell r="A9540">
            <v>7406716</v>
          </cell>
          <cell r="B9540" t="str">
            <v>Vložka protahovací krabice...ZES4U</v>
          </cell>
          <cell r="C9540">
            <v>648</v>
          </cell>
          <cell r="D9540">
            <v>1</v>
          </cell>
          <cell r="E9540" t="str">
            <v>KS</v>
          </cell>
          <cell r="F9540">
            <v>648</v>
          </cell>
        </row>
        <row r="9541">
          <cell r="A9541">
            <v>7406720</v>
          </cell>
          <cell r="B9541" t="str">
            <v>Vložka protahovací krabice...ZES4U</v>
          </cell>
          <cell r="C9541">
            <v>648</v>
          </cell>
          <cell r="D9541">
            <v>1</v>
          </cell>
          <cell r="E9541" t="str">
            <v>KS</v>
          </cell>
          <cell r="F9541">
            <v>648</v>
          </cell>
        </row>
        <row r="9542">
          <cell r="A9542">
            <v>7406740</v>
          </cell>
          <cell r="B9542" t="str">
            <v>Vložka protahovací krabice...ZES6U</v>
          </cell>
          <cell r="C9542">
            <v>854</v>
          </cell>
          <cell r="D9542">
            <v>1</v>
          </cell>
          <cell r="E9542" t="str">
            <v>KS</v>
          </cell>
          <cell r="F9542">
            <v>854</v>
          </cell>
        </row>
        <row r="9543">
          <cell r="A9543">
            <v>7406744</v>
          </cell>
          <cell r="B9543" t="str">
            <v>Vložka protahovací krabice...ZES6U</v>
          </cell>
          <cell r="C9543">
            <v>882</v>
          </cell>
          <cell r="D9543">
            <v>1</v>
          </cell>
          <cell r="E9543" t="str">
            <v>KS</v>
          </cell>
          <cell r="F9543">
            <v>882</v>
          </cell>
        </row>
        <row r="9544">
          <cell r="A9544">
            <v>7406748</v>
          </cell>
          <cell r="B9544" t="str">
            <v>Vložka protahovací krabice...ZES6U</v>
          </cell>
          <cell r="C9544">
            <v>852</v>
          </cell>
          <cell r="D9544">
            <v>1</v>
          </cell>
          <cell r="E9544" t="str">
            <v>KS</v>
          </cell>
          <cell r="F9544">
            <v>852</v>
          </cell>
        </row>
        <row r="9545">
          <cell r="A9545">
            <v>7406752</v>
          </cell>
          <cell r="B9545" t="str">
            <v>Vložka protahovací krabice...ZES9DB</v>
          </cell>
          <cell r="C9545">
            <v>1179</v>
          </cell>
          <cell r="D9545">
            <v>1</v>
          </cell>
          <cell r="E9545" t="str">
            <v>KS</v>
          </cell>
          <cell r="F9545">
            <v>1179</v>
          </cell>
        </row>
        <row r="9546">
          <cell r="A9546">
            <v>7406756</v>
          </cell>
          <cell r="B9546" t="str">
            <v>Vložka protahovací krabice...ZES9DB</v>
          </cell>
          <cell r="C9546">
            <v>1179</v>
          </cell>
          <cell r="D9546">
            <v>1</v>
          </cell>
          <cell r="E9546" t="str">
            <v>KS</v>
          </cell>
          <cell r="F9546">
            <v>1179</v>
          </cell>
        </row>
        <row r="9547">
          <cell r="A9547">
            <v>7406760</v>
          </cell>
          <cell r="B9547" t="str">
            <v>Vložka protahovací krabice...ZES9U</v>
          </cell>
          <cell r="C9547">
            <v>1084</v>
          </cell>
          <cell r="D9547">
            <v>1</v>
          </cell>
          <cell r="E9547" t="str">
            <v>KS</v>
          </cell>
          <cell r="F9547">
            <v>1084</v>
          </cell>
        </row>
        <row r="9548">
          <cell r="A9548">
            <v>7406764</v>
          </cell>
          <cell r="B9548" t="str">
            <v>Vložka protahovací krabice...ZES9U</v>
          </cell>
          <cell r="C9548">
            <v>1114</v>
          </cell>
          <cell r="D9548">
            <v>1</v>
          </cell>
          <cell r="E9548" t="str">
            <v>KS</v>
          </cell>
          <cell r="F9548">
            <v>1114</v>
          </cell>
        </row>
        <row r="9549">
          <cell r="A9549">
            <v>7406768</v>
          </cell>
          <cell r="B9549" t="str">
            <v>Vložka protahovací krabice...ZES9U</v>
          </cell>
          <cell r="C9549">
            <v>1058</v>
          </cell>
          <cell r="D9549">
            <v>1</v>
          </cell>
          <cell r="E9549" t="str">
            <v>KS</v>
          </cell>
          <cell r="F9549">
            <v>1058</v>
          </cell>
        </row>
        <row r="9550">
          <cell r="A9550">
            <v>7406772</v>
          </cell>
          <cell r="B9550" t="str">
            <v>Vložka protahovací krabice...ZESR4U</v>
          </cell>
          <cell r="C9550">
            <v>961</v>
          </cell>
          <cell r="D9550">
            <v>1</v>
          </cell>
          <cell r="E9550" t="str">
            <v>KS</v>
          </cell>
          <cell r="F9550">
            <v>961</v>
          </cell>
        </row>
        <row r="9551">
          <cell r="A9551">
            <v>7406776</v>
          </cell>
          <cell r="B9551" t="str">
            <v>Vložka protahovací krabice...ZESR4U</v>
          </cell>
          <cell r="C9551">
            <v>961</v>
          </cell>
          <cell r="D9551">
            <v>1</v>
          </cell>
          <cell r="E9551" t="str">
            <v>KS</v>
          </cell>
          <cell r="F9551">
            <v>961</v>
          </cell>
        </row>
        <row r="9552">
          <cell r="A9552">
            <v>7406780</v>
          </cell>
          <cell r="B9552" t="str">
            <v>Vložka protahovací krabice...ZESR4U</v>
          </cell>
          <cell r="C9552">
            <v>961</v>
          </cell>
          <cell r="D9552">
            <v>1</v>
          </cell>
          <cell r="E9552" t="str">
            <v>KS</v>
          </cell>
          <cell r="F9552">
            <v>961</v>
          </cell>
        </row>
        <row r="9553">
          <cell r="A9553">
            <v>7406784</v>
          </cell>
          <cell r="B9553" t="str">
            <v>Vložka protahovací krabice...ZESR4U</v>
          </cell>
          <cell r="C9553">
            <v>961</v>
          </cell>
          <cell r="D9553">
            <v>1</v>
          </cell>
          <cell r="E9553" t="str">
            <v>KS</v>
          </cell>
          <cell r="F9553">
            <v>961</v>
          </cell>
        </row>
        <row r="9554">
          <cell r="A9554">
            <v>7406788</v>
          </cell>
          <cell r="B9554" t="str">
            <v>Vložka protahovací krabice...ZESR7/10U</v>
          </cell>
          <cell r="C9554">
            <v>1524</v>
          </cell>
          <cell r="D9554">
            <v>1</v>
          </cell>
          <cell r="E9554" t="str">
            <v>KS</v>
          </cell>
          <cell r="F9554">
            <v>1524</v>
          </cell>
        </row>
        <row r="9555">
          <cell r="A9555">
            <v>7406792</v>
          </cell>
          <cell r="B9555" t="str">
            <v>Vložka protahovací krabice...ZESR7/10U</v>
          </cell>
          <cell r="C9555">
            <v>1524</v>
          </cell>
          <cell r="D9555">
            <v>1</v>
          </cell>
          <cell r="E9555" t="str">
            <v>KS</v>
          </cell>
          <cell r="F9555">
            <v>1524</v>
          </cell>
        </row>
        <row r="9556">
          <cell r="A9556">
            <v>7406796</v>
          </cell>
          <cell r="B9556" t="str">
            <v>Vložka protahovací krabice...ZESR7/10U</v>
          </cell>
          <cell r="C9556">
            <v>1525</v>
          </cell>
          <cell r="D9556">
            <v>1</v>
          </cell>
          <cell r="E9556" t="str">
            <v>KS</v>
          </cell>
          <cell r="F9556">
            <v>1525</v>
          </cell>
        </row>
        <row r="9557">
          <cell r="A9557">
            <v>7406800</v>
          </cell>
          <cell r="B9557" t="str">
            <v>Vložka protahovací krabice...ZESR7/10U</v>
          </cell>
          <cell r="C9557">
            <v>1524</v>
          </cell>
          <cell r="D9557">
            <v>1</v>
          </cell>
          <cell r="E9557" t="str">
            <v>KS</v>
          </cell>
          <cell r="F9557">
            <v>1524</v>
          </cell>
        </row>
        <row r="9558">
          <cell r="A9558">
            <v>7406804</v>
          </cell>
          <cell r="B9558" t="str">
            <v>Vložka protahovací krabice...ZESR9DB</v>
          </cell>
          <cell r="C9558">
            <v>1678</v>
          </cell>
          <cell r="D9558">
            <v>1</v>
          </cell>
          <cell r="E9558" t="str">
            <v>KS</v>
          </cell>
          <cell r="F9558">
            <v>1678</v>
          </cell>
        </row>
        <row r="9559">
          <cell r="A9559">
            <v>7406808</v>
          </cell>
          <cell r="B9559" t="str">
            <v>Vložka protahovací krabice...ZESR9U</v>
          </cell>
          <cell r="C9559">
            <v>1677</v>
          </cell>
          <cell r="D9559">
            <v>1</v>
          </cell>
          <cell r="E9559" t="str">
            <v>KS</v>
          </cell>
          <cell r="F9559">
            <v>1677</v>
          </cell>
        </row>
        <row r="9560">
          <cell r="A9560">
            <v>7406812</v>
          </cell>
          <cell r="B9560" t="str">
            <v>Vložka protahovací krabice...ZESR9U</v>
          </cell>
          <cell r="C9560">
            <v>1677</v>
          </cell>
          <cell r="D9560">
            <v>1</v>
          </cell>
          <cell r="E9560" t="str">
            <v>KS</v>
          </cell>
          <cell r="F9560">
            <v>1677</v>
          </cell>
        </row>
        <row r="9561">
          <cell r="A9561">
            <v>7406816</v>
          </cell>
          <cell r="B9561" t="str">
            <v>Vložka protahovací krabice...ZESR9U</v>
          </cell>
          <cell r="C9561">
            <v>1678</v>
          </cell>
          <cell r="D9561">
            <v>1</v>
          </cell>
          <cell r="E9561" t="str">
            <v>KS</v>
          </cell>
          <cell r="F9561">
            <v>1678</v>
          </cell>
        </row>
        <row r="9562">
          <cell r="A9562">
            <v>7406820</v>
          </cell>
          <cell r="B9562" t="str">
            <v>Vložka protahovací krabice...ZESR9U</v>
          </cell>
          <cell r="C9562">
            <v>1677</v>
          </cell>
          <cell r="D9562">
            <v>1</v>
          </cell>
          <cell r="E9562" t="str">
            <v>KS</v>
          </cell>
          <cell r="F9562">
            <v>1677</v>
          </cell>
        </row>
        <row r="9563">
          <cell r="A9563">
            <v>7406824</v>
          </cell>
          <cell r="B9563" t="str">
            <v>Vložka protahovací krabice...ZESRA7/10</v>
          </cell>
          <cell r="C9563">
            <v>3503</v>
          </cell>
          <cell r="D9563">
            <v>1</v>
          </cell>
          <cell r="E9563" t="str">
            <v>KS</v>
          </cell>
          <cell r="F9563">
            <v>3503</v>
          </cell>
        </row>
        <row r="9564">
          <cell r="A9564">
            <v>7406828</v>
          </cell>
          <cell r="B9564" t="str">
            <v>Vložka protahovací krabice...ZHB9K</v>
          </cell>
          <cell r="C9564">
            <v>1066</v>
          </cell>
          <cell r="D9564">
            <v>1</v>
          </cell>
          <cell r="E9564" t="str">
            <v>KS</v>
          </cell>
          <cell r="F9564">
            <v>1066</v>
          </cell>
        </row>
        <row r="9565">
          <cell r="A9565">
            <v>7406834</v>
          </cell>
          <cell r="B9565" t="str">
            <v>Vložka protahovací krabice...ZES9/10U</v>
          </cell>
          <cell r="C9565">
            <v>1013</v>
          </cell>
          <cell r="D9565">
            <v>1</v>
          </cell>
          <cell r="E9565" t="str">
            <v>KS</v>
          </cell>
          <cell r="F9565">
            <v>1013</v>
          </cell>
        </row>
        <row r="9566">
          <cell r="A9566">
            <v>7406840</v>
          </cell>
          <cell r="B9566" t="str">
            <v>Vložka protahovací krabice...ZES9/10U</v>
          </cell>
          <cell r="C9566">
            <v>1013</v>
          </cell>
          <cell r="D9566">
            <v>1</v>
          </cell>
          <cell r="E9566" t="str">
            <v>KS</v>
          </cell>
          <cell r="F9566">
            <v>1013</v>
          </cell>
        </row>
        <row r="9567">
          <cell r="A9567">
            <v>7406844</v>
          </cell>
          <cell r="B9567" t="str">
            <v>Vložka protahovací krabice...ZES9/10DB</v>
          </cell>
          <cell r="C9567">
            <v>1027</v>
          </cell>
          <cell r="D9567">
            <v>1</v>
          </cell>
          <cell r="E9567" t="str">
            <v>KS</v>
          </cell>
          <cell r="F9567">
            <v>1027</v>
          </cell>
        </row>
        <row r="9568">
          <cell r="A9568">
            <v>7406900</v>
          </cell>
          <cell r="B9568" t="str">
            <v>Krycí deska...APMT5/2</v>
          </cell>
          <cell r="C9568">
            <v>46</v>
          </cell>
          <cell r="D9568">
            <v>1</v>
          </cell>
          <cell r="E9568" t="str">
            <v>KS</v>
          </cell>
          <cell r="F9568">
            <v>46</v>
          </cell>
        </row>
        <row r="9569">
          <cell r="A9569">
            <v>7406904</v>
          </cell>
          <cell r="B9569" t="str">
            <v>Krycí deska...APMT5/0</v>
          </cell>
          <cell r="C9569">
            <v>59</v>
          </cell>
          <cell r="D9569">
            <v>1</v>
          </cell>
          <cell r="E9569" t="str">
            <v>KS</v>
          </cell>
          <cell r="F9569">
            <v>59</v>
          </cell>
        </row>
        <row r="9570">
          <cell r="A9570">
            <v>7406908</v>
          </cell>
          <cell r="B9570" t="str">
            <v>Krycí deska...APMT5/1</v>
          </cell>
          <cell r="C9570">
            <v>50</v>
          </cell>
          <cell r="D9570">
            <v>1</v>
          </cell>
          <cell r="E9570" t="str">
            <v>KS</v>
          </cell>
          <cell r="F9570">
            <v>50</v>
          </cell>
        </row>
        <row r="9571">
          <cell r="A9571">
            <v>7406912</v>
          </cell>
          <cell r="B9571" t="str">
            <v>Krycí deska...APMT2/0</v>
          </cell>
          <cell r="C9571">
            <v>109</v>
          </cell>
          <cell r="D9571">
            <v>1</v>
          </cell>
          <cell r="E9571" t="str">
            <v>KS</v>
          </cell>
          <cell r="F9571">
            <v>109</v>
          </cell>
        </row>
        <row r="9572">
          <cell r="A9572">
            <v>7406916</v>
          </cell>
          <cell r="B9572" t="str">
            <v>Krycí deska...APMT2/1</v>
          </cell>
          <cell r="C9572">
            <v>139</v>
          </cell>
          <cell r="D9572">
            <v>1</v>
          </cell>
          <cell r="E9572" t="str">
            <v>KS</v>
          </cell>
          <cell r="F9572">
            <v>139</v>
          </cell>
        </row>
        <row r="9573">
          <cell r="A9573">
            <v>7406920</v>
          </cell>
          <cell r="B9573" t="str">
            <v>Krycí deska...APMT2/2</v>
          </cell>
          <cell r="C9573">
            <v>170</v>
          </cell>
          <cell r="D9573">
            <v>1</v>
          </cell>
          <cell r="E9573" t="str">
            <v>KS</v>
          </cell>
          <cell r="F9573">
            <v>170</v>
          </cell>
        </row>
        <row r="9574">
          <cell r="A9574">
            <v>7406928</v>
          </cell>
          <cell r="B9574" t="str">
            <v>Zvyšovací kroužek...AR80/24</v>
          </cell>
          <cell r="C9574">
            <v>321</v>
          </cell>
          <cell r="D9574">
            <v>1</v>
          </cell>
          <cell r="E9574" t="str">
            <v>KS</v>
          </cell>
          <cell r="F9574">
            <v>321</v>
          </cell>
        </row>
        <row r="9575">
          <cell r="A9575">
            <v>7406948</v>
          </cell>
          <cell r="B9575" t="str">
            <v>Stavěcí prvek...AS4</v>
          </cell>
          <cell r="C9575">
            <v>412</v>
          </cell>
          <cell r="D9575">
            <v>1</v>
          </cell>
          <cell r="E9575" t="str">
            <v>KS</v>
          </cell>
          <cell r="F9575">
            <v>412</v>
          </cell>
        </row>
        <row r="9576">
          <cell r="A9576">
            <v>7406952</v>
          </cell>
          <cell r="B9576" t="str">
            <v>Stavěcí prvek...AS9</v>
          </cell>
          <cell r="C9576">
            <v>412</v>
          </cell>
          <cell r="D9576">
            <v>1</v>
          </cell>
          <cell r="E9576" t="str">
            <v>KS</v>
          </cell>
          <cell r="F9576">
            <v>412</v>
          </cell>
        </row>
        <row r="9577">
          <cell r="A9577">
            <v>7406956</v>
          </cell>
          <cell r="B9577" t="str">
            <v>Zaslepovací kryt...BA60N15</v>
          </cell>
          <cell r="C9577">
            <v>229</v>
          </cell>
          <cell r="D9577">
            <v>1</v>
          </cell>
          <cell r="E9577" t="str">
            <v>KS</v>
          </cell>
          <cell r="F9577">
            <v>229</v>
          </cell>
        </row>
        <row r="9578">
          <cell r="A9578">
            <v>7406960</v>
          </cell>
          <cell r="B9578" t="str">
            <v>Zaslepovací kryt...BA60N15</v>
          </cell>
          <cell r="C9578">
            <v>229</v>
          </cell>
          <cell r="D9578">
            <v>1</v>
          </cell>
          <cell r="E9578" t="str">
            <v>KS</v>
          </cell>
          <cell r="F9578">
            <v>229</v>
          </cell>
        </row>
        <row r="9579">
          <cell r="A9579">
            <v>7406964</v>
          </cell>
          <cell r="B9579" t="str">
            <v>Zaslepovací kryt...BA60N15</v>
          </cell>
          <cell r="C9579">
            <v>211</v>
          </cell>
          <cell r="D9579">
            <v>1</v>
          </cell>
          <cell r="E9579" t="str">
            <v>KS</v>
          </cell>
          <cell r="F9579">
            <v>211</v>
          </cell>
        </row>
        <row r="9580">
          <cell r="A9580">
            <v>7406968</v>
          </cell>
          <cell r="B9580" t="str">
            <v>Zaslepovací kryt...BA60N30</v>
          </cell>
          <cell r="C9580">
            <v>344</v>
          </cell>
          <cell r="D9580">
            <v>1</v>
          </cell>
          <cell r="E9580" t="str">
            <v>KS</v>
          </cell>
          <cell r="F9580">
            <v>344</v>
          </cell>
        </row>
        <row r="9581">
          <cell r="A9581">
            <v>7406976</v>
          </cell>
          <cell r="B9581" t="str">
            <v>Zaslepovací kryt...BA60N30</v>
          </cell>
          <cell r="C9581">
            <v>344</v>
          </cell>
          <cell r="D9581">
            <v>1</v>
          </cell>
          <cell r="E9581" t="str">
            <v>KS</v>
          </cell>
          <cell r="F9581">
            <v>344</v>
          </cell>
        </row>
        <row r="9582">
          <cell r="A9582">
            <v>7406980</v>
          </cell>
          <cell r="B9582" t="str">
            <v>Zaslepovací kryt...BA60N30</v>
          </cell>
          <cell r="C9582">
            <v>344</v>
          </cell>
          <cell r="D9582">
            <v>1</v>
          </cell>
          <cell r="E9582" t="str">
            <v>KS</v>
          </cell>
          <cell r="F9582">
            <v>344</v>
          </cell>
        </row>
        <row r="9583">
          <cell r="A9583">
            <v>7406984</v>
          </cell>
          <cell r="B9583" t="str">
            <v>Zaslepovací kryt...BA60N30</v>
          </cell>
          <cell r="C9583">
            <v>229</v>
          </cell>
          <cell r="D9583">
            <v>1</v>
          </cell>
          <cell r="E9583" t="str">
            <v>KS</v>
          </cell>
          <cell r="F9583">
            <v>229</v>
          </cell>
        </row>
        <row r="9584">
          <cell r="A9584">
            <v>7406988</v>
          </cell>
          <cell r="B9584" t="str">
            <v>Vyrovnávací kruh...BA80D</v>
          </cell>
          <cell r="C9584">
            <v>38</v>
          </cell>
          <cell r="D9584">
            <v>1</v>
          </cell>
          <cell r="E9584" t="str">
            <v>KS</v>
          </cell>
          <cell r="F9584">
            <v>38</v>
          </cell>
        </row>
        <row r="9585">
          <cell r="A9585">
            <v>7406992</v>
          </cell>
          <cell r="B9585" t="str">
            <v>Zaslepovací kryt...BAB80</v>
          </cell>
          <cell r="C9585">
            <v>144</v>
          </cell>
          <cell r="D9585">
            <v>1</v>
          </cell>
          <cell r="E9585" t="str">
            <v>KS</v>
          </cell>
          <cell r="F9585">
            <v>144</v>
          </cell>
        </row>
        <row r="9586">
          <cell r="A9586">
            <v>7406996</v>
          </cell>
          <cell r="B9586" t="str">
            <v>Zaslepovací kryt...BAB80</v>
          </cell>
          <cell r="C9586">
            <v>144</v>
          </cell>
          <cell r="D9586">
            <v>1</v>
          </cell>
          <cell r="E9586" t="str">
            <v>KS</v>
          </cell>
          <cell r="F9586">
            <v>144</v>
          </cell>
        </row>
        <row r="9587">
          <cell r="A9587">
            <v>7407000</v>
          </cell>
          <cell r="B9587" t="str">
            <v>Zaslepovací kryt...BAB80</v>
          </cell>
          <cell r="C9587">
            <v>144</v>
          </cell>
          <cell r="D9587">
            <v>1</v>
          </cell>
          <cell r="E9587" t="str">
            <v>KS</v>
          </cell>
          <cell r="F9587">
            <v>144</v>
          </cell>
        </row>
        <row r="9588">
          <cell r="A9588">
            <v>7407004</v>
          </cell>
          <cell r="B9588" t="str">
            <v>Zaslepovací kryt...BAB80</v>
          </cell>
          <cell r="C9588">
            <v>144</v>
          </cell>
          <cell r="D9588">
            <v>1</v>
          </cell>
          <cell r="E9588" t="str">
            <v>KS</v>
          </cell>
          <cell r="F9588">
            <v>144</v>
          </cell>
        </row>
        <row r="9589">
          <cell r="A9589">
            <v>7407008</v>
          </cell>
          <cell r="B9589" t="str">
            <v>Zaslepovací kryt...BAB80</v>
          </cell>
          <cell r="C9589">
            <v>143</v>
          </cell>
          <cell r="D9589">
            <v>1</v>
          </cell>
          <cell r="E9589" t="str">
            <v>KS</v>
          </cell>
          <cell r="F9589">
            <v>143</v>
          </cell>
        </row>
        <row r="9590">
          <cell r="A9590">
            <v>7407012</v>
          </cell>
          <cell r="B9590" t="str">
            <v>Zaslepovací kryt...BABF80AK</v>
          </cell>
          <cell r="C9590">
            <v>1563</v>
          </cell>
          <cell r="D9590">
            <v>1</v>
          </cell>
          <cell r="E9590" t="str">
            <v>KS</v>
          </cell>
          <cell r="F9590">
            <v>1563</v>
          </cell>
        </row>
        <row r="9591">
          <cell r="A9591">
            <v>7407016</v>
          </cell>
          <cell r="B9591" t="str">
            <v>Zaslepovací kryt...BABF80AM</v>
          </cell>
          <cell r="C9591">
            <v>1563</v>
          </cell>
          <cell r="D9591">
            <v>1</v>
          </cell>
          <cell r="E9591" t="str">
            <v>KS</v>
          </cell>
          <cell r="F9591">
            <v>1563</v>
          </cell>
        </row>
        <row r="9592">
          <cell r="A9592">
            <v>7407020</v>
          </cell>
          <cell r="B9592" t="str">
            <v>Zaslepovací kryt...BABF80CR</v>
          </cell>
          <cell r="C9592">
            <v>1563</v>
          </cell>
          <cell r="D9592">
            <v>1</v>
          </cell>
          <cell r="E9592" t="str">
            <v>KS</v>
          </cell>
          <cell r="F9592">
            <v>1563</v>
          </cell>
        </row>
        <row r="9593">
          <cell r="A9593">
            <v>7407024</v>
          </cell>
          <cell r="B9593" t="str">
            <v>Zaslepovací kryt...BABF80NI</v>
          </cell>
          <cell r="C9593">
            <v>1563</v>
          </cell>
          <cell r="D9593">
            <v>1</v>
          </cell>
          <cell r="E9593" t="str">
            <v>KS</v>
          </cell>
          <cell r="F9593">
            <v>1563</v>
          </cell>
        </row>
        <row r="9594">
          <cell r="A9594">
            <v>7407028</v>
          </cell>
          <cell r="B9594" t="str">
            <v>Zaslepovací kryt...BABN80</v>
          </cell>
          <cell r="C9594">
            <v>158</v>
          </cell>
          <cell r="D9594">
            <v>1</v>
          </cell>
          <cell r="E9594" t="str">
            <v>KS</v>
          </cell>
          <cell r="F9594">
            <v>158</v>
          </cell>
        </row>
        <row r="9595">
          <cell r="A9595">
            <v>7407032</v>
          </cell>
          <cell r="B9595" t="str">
            <v>Zaslepovací kryt...BABN80</v>
          </cell>
          <cell r="C9595">
            <v>158</v>
          </cell>
          <cell r="D9595">
            <v>1</v>
          </cell>
          <cell r="E9595" t="str">
            <v>KS</v>
          </cell>
          <cell r="F9595">
            <v>158</v>
          </cell>
        </row>
        <row r="9596">
          <cell r="A9596">
            <v>7407036</v>
          </cell>
          <cell r="B9596" t="str">
            <v>Zaslepovací kryt...BABN80</v>
          </cell>
          <cell r="C9596">
            <v>158</v>
          </cell>
          <cell r="D9596">
            <v>1</v>
          </cell>
          <cell r="E9596" t="str">
            <v>KS</v>
          </cell>
          <cell r="F9596">
            <v>158</v>
          </cell>
        </row>
        <row r="9597">
          <cell r="A9597">
            <v>7407040</v>
          </cell>
          <cell r="B9597" t="str">
            <v>Zaslepovací kryt...BABN80</v>
          </cell>
          <cell r="C9597">
            <v>158</v>
          </cell>
          <cell r="D9597">
            <v>1</v>
          </cell>
          <cell r="E9597" t="str">
            <v>KS</v>
          </cell>
          <cell r="F9597">
            <v>158</v>
          </cell>
        </row>
        <row r="9598">
          <cell r="A9598">
            <v>7407044</v>
          </cell>
          <cell r="B9598" t="str">
            <v>Zaslepovací kryt...BABN80</v>
          </cell>
          <cell r="C9598">
            <v>158</v>
          </cell>
          <cell r="D9598">
            <v>1</v>
          </cell>
          <cell r="E9598" t="str">
            <v>KS</v>
          </cell>
          <cell r="F9598">
            <v>158</v>
          </cell>
        </row>
        <row r="9599">
          <cell r="A9599">
            <v>7407048</v>
          </cell>
          <cell r="B9599" t="str">
            <v>Příložný rám podl. krytiny...BAU/E</v>
          </cell>
          <cell r="C9599">
            <v>790</v>
          </cell>
          <cell r="D9599">
            <v>1</v>
          </cell>
          <cell r="E9599" t="str">
            <v>KS</v>
          </cell>
          <cell r="F9599">
            <v>790</v>
          </cell>
        </row>
        <row r="9600">
          <cell r="A9600">
            <v>7407052</v>
          </cell>
          <cell r="B9600" t="str">
            <v>Popisové pole...BF1</v>
          </cell>
          <cell r="C9600">
            <v>70</v>
          </cell>
          <cell r="D9600">
            <v>1</v>
          </cell>
          <cell r="E9600" t="str">
            <v>KS</v>
          </cell>
          <cell r="F9600">
            <v>70</v>
          </cell>
        </row>
        <row r="9601">
          <cell r="A9601">
            <v>7407060</v>
          </cell>
          <cell r="B9601" t="str">
            <v>Zaslepovací krytka...BK60</v>
          </cell>
          <cell r="C9601">
            <v>127</v>
          </cell>
          <cell r="D9601">
            <v>1</v>
          </cell>
          <cell r="E9601" t="str">
            <v>KS</v>
          </cell>
          <cell r="F9601">
            <v>127</v>
          </cell>
        </row>
        <row r="9602">
          <cell r="A9602">
            <v>7407076</v>
          </cell>
          <cell r="B9602" t="str">
            <v>Zaslepovací deska...DATF</v>
          </cell>
          <cell r="C9602">
            <v>274</v>
          </cell>
          <cell r="D9602">
            <v>1</v>
          </cell>
          <cell r="E9602" t="str">
            <v>KS</v>
          </cell>
          <cell r="F9602">
            <v>274</v>
          </cell>
        </row>
        <row r="9603">
          <cell r="A9603">
            <v>7407080</v>
          </cell>
          <cell r="B9603" t="str">
            <v>Upevňovací šroub víka...DBS/BE</v>
          </cell>
          <cell r="C9603">
            <v>6</v>
          </cell>
          <cell r="D9603">
            <v>1</v>
          </cell>
          <cell r="E9603" t="str">
            <v>KS</v>
          </cell>
          <cell r="F9603">
            <v>6</v>
          </cell>
        </row>
        <row r="9604">
          <cell r="A9604">
            <v>7407084</v>
          </cell>
          <cell r="B9604" t="str">
            <v>Těsnící pouzdro...DH8</v>
          </cell>
          <cell r="C9604">
            <v>85</v>
          </cell>
          <cell r="D9604">
            <v>1</v>
          </cell>
          <cell r="E9604" t="str">
            <v>KS</v>
          </cell>
          <cell r="F9604">
            <v>85</v>
          </cell>
        </row>
        <row r="9605">
          <cell r="A9605">
            <v>7407092</v>
          </cell>
          <cell r="B9605" t="str">
            <v>Těsnící pouzdro...DHR4</v>
          </cell>
          <cell r="C9605">
            <v>63</v>
          </cell>
          <cell r="D9605">
            <v>1</v>
          </cell>
          <cell r="E9605" t="str">
            <v>KS</v>
          </cell>
          <cell r="F9605">
            <v>63</v>
          </cell>
        </row>
        <row r="9606">
          <cell r="A9606">
            <v>7407096</v>
          </cell>
          <cell r="B9606" t="str">
            <v>Těsnící pouzdro...DHR9</v>
          </cell>
          <cell r="C9606">
            <v>103</v>
          </cell>
          <cell r="D9606">
            <v>1</v>
          </cell>
          <cell r="E9606" t="str">
            <v>KS</v>
          </cell>
          <cell r="F9606">
            <v>103</v>
          </cell>
        </row>
        <row r="9607">
          <cell r="A9607">
            <v>7407116</v>
          </cell>
          <cell r="B9607" t="str">
            <v>Podpěra pro vysoká zatížení...DSSL150/1</v>
          </cell>
          <cell r="C9607">
            <v>1073</v>
          </cell>
          <cell r="D9607">
            <v>1</v>
          </cell>
          <cell r="E9607" t="str">
            <v>KS</v>
          </cell>
          <cell r="F9607">
            <v>1073</v>
          </cell>
        </row>
        <row r="9608">
          <cell r="A9608">
            <v>7407120</v>
          </cell>
          <cell r="B9608" t="str">
            <v>Podpěra pro vysoká zatížení...DSSL200/3</v>
          </cell>
          <cell r="C9608">
            <v>2244</v>
          </cell>
          <cell r="D9608">
            <v>1</v>
          </cell>
          <cell r="E9608" t="str">
            <v>KS</v>
          </cell>
          <cell r="F9608">
            <v>2244</v>
          </cell>
        </row>
        <row r="9609">
          <cell r="A9609">
            <v>7407124</v>
          </cell>
          <cell r="B9609" t="str">
            <v>Podpěra pro vysoká zatížení...DSSL70/95</v>
          </cell>
          <cell r="C9609">
            <v>980</v>
          </cell>
          <cell r="D9609">
            <v>1</v>
          </cell>
          <cell r="E9609" t="str">
            <v>KS</v>
          </cell>
          <cell r="F9609">
            <v>980</v>
          </cell>
        </row>
        <row r="9610">
          <cell r="A9610">
            <v>7407128</v>
          </cell>
          <cell r="B9610" t="str">
            <v>Podpěra pro vysoká zatížení...DSSL90/13</v>
          </cell>
          <cell r="C9610">
            <v>980</v>
          </cell>
          <cell r="D9610">
            <v>1</v>
          </cell>
          <cell r="E9610" t="str">
            <v>KS</v>
          </cell>
          <cell r="F9610">
            <v>980</v>
          </cell>
        </row>
        <row r="9611">
          <cell r="A9611">
            <v>7407132</v>
          </cell>
          <cell r="B9611" t="str">
            <v>Podpěra pro vysoká zatížení...DST100</v>
          </cell>
          <cell r="C9611">
            <v>687</v>
          </cell>
          <cell r="D9611">
            <v>1</v>
          </cell>
          <cell r="E9611" t="str">
            <v>KS</v>
          </cell>
          <cell r="F9611">
            <v>687</v>
          </cell>
        </row>
        <row r="9612">
          <cell r="A9612">
            <v>7407136</v>
          </cell>
          <cell r="B9612" t="str">
            <v>Podpěra pro vysoká zatížení...DST40</v>
          </cell>
          <cell r="C9612">
            <v>590</v>
          </cell>
          <cell r="D9612">
            <v>1</v>
          </cell>
          <cell r="E9612" t="str">
            <v>KS</v>
          </cell>
          <cell r="F9612">
            <v>590</v>
          </cell>
        </row>
        <row r="9613">
          <cell r="A9613">
            <v>7407140</v>
          </cell>
          <cell r="B9613" t="str">
            <v>Podpěra pro vysoká zatížení...DST55</v>
          </cell>
          <cell r="C9613">
            <v>628</v>
          </cell>
          <cell r="D9613">
            <v>1</v>
          </cell>
          <cell r="E9613" t="str">
            <v>KS</v>
          </cell>
          <cell r="F9613">
            <v>628</v>
          </cell>
        </row>
        <row r="9614">
          <cell r="A9614">
            <v>7407144</v>
          </cell>
          <cell r="B9614" t="str">
            <v>Podpěra pro vysoká zatížení...DST70</v>
          </cell>
          <cell r="C9614">
            <v>643</v>
          </cell>
          <cell r="D9614">
            <v>1</v>
          </cell>
          <cell r="E9614" t="str">
            <v>KS</v>
          </cell>
          <cell r="F9614">
            <v>643</v>
          </cell>
        </row>
        <row r="9615">
          <cell r="A9615">
            <v>7407148</v>
          </cell>
          <cell r="B9615" t="str">
            <v>Podpěra pro vysoká zatížení...DST80</v>
          </cell>
          <cell r="C9615">
            <v>666</v>
          </cell>
          <cell r="D9615">
            <v>1</v>
          </cell>
          <cell r="E9615" t="str">
            <v>KS</v>
          </cell>
          <cell r="F9615">
            <v>666</v>
          </cell>
        </row>
        <row r="9616">
          <cell r="A9616">
            <v>7407152</v>
          </cell>
          <cell r="B9616" t="str">
            <v>Zaslepovací víko...DUG-B/R4</v>
          </cell>
          <cell r="C9616">
            <v>224</v>
          </cell>
          <cell r="D9616">
            <v>1</v>
          </cell>
          <cell r="E9616" t="str">
            <v>KS</v>
          </cell>
          <cell r="F9616">
            <v>224</v>
          </cell>
        </row>
        <row r="9617">
          <cell r="A9617">
            <v>7407156</v>
          </cell>
          <cell r="B9617" t="str">
            <v>Zaslepovací víko...DUG-B/R7</v>
          </cell>
          <cell r="C9617">
            <v>412</v>
          </cell>
          <cell r="D9617">
            <v>1</v>
          </cell>
          <cell r="E9617" t="str">
            <v>KS</v>
          </cell>
          <cell r="F9617">
            <v>412</v>
          </cell>
        </row>
        <row r="9618">
          <cell r="A9618">
            <v>7407160</v>
          </cell>
          <cell r="B9618" t="str">
            <v>Zaslepovací víko...DUG-B/R9</v>
          </cell>
          <cell r="C9618">
            <v>431</v>
          </cell>
          <cell r="D9618">
            <v>1</v>
          </cell>
          <cell r="E9618" t="str">
            <v>KS</v>
          </cell>
          <cell r="F9618">
            <v>431</v>
          </cell>
        </row>
        <row r="9619">
          <cell r="A9619">
            <v>7407164</v>
          </cell>
          <cell r="B9619" t="str">
            <v>Zaslepovací víko...DUG-B2</v>
          </cell>
          <cell r="C9619">
            <v>149</v>
          </cell>
          <cell r="D9619">
            <v>1</v>
          </cell>
          <cell r="E9619" t="str">
            <v>KS</v>
          </cell>
          <cell r="F9619">
            <v>149</v>
          </cell>
        </row>
        <row r="9620">
          <cell r="A9620">
            <v>7407168</v>
          </cell>
          <cell r="B9620" t="str">
            <v>Zaslepovací víko...DUG-B4</v>
          </cell>
          <cell r="C9620">
            <v>224</v>
          </cell>
          <cell r="D9620">
            <v>1</v>
          </cell>
          <cell r="E9620" t="str">
            <v>KS</v>
          </cell>
          <cell r="F9620">
            <v>224</v>
          </cell>
        </row>
        <row r="9621">
          <cell r="A9621">
            <v>7407172</v>
          </cell>
          <cell r="B9621" t="str">
            <v>Zaslepovací víko...DUG-B6</v>
          </cell>
          <cell r="C9621">
            <v>258</v>
          </cell>
          <cell r="D9621">
            <v>1</v>
          </cell>
          <cell r="E9621" t="str">
            <v>KS</v>
          </cell>
          <cell r="F9621">
            <v>258</v>
          </cell>
        </row>
        <row r="9622">
          <cell r="A9622">
            <v>7407180</v>
          </cell>
          <cell r="B9622" t="str">
            <v>Zaslepovací víko...DUG-B9</v>
          </cell>
          <cell r="C9622">
            <v>431</v>
          </cell>
          <cell r="D9622">
            <v>1</v>
          </cell>
          <cell r="E9622" t="str">
            <v>KS</v>
          </cell>
          <cell r="F9622">
            <v>431</v>
          </cell>
        </row>
        <row r="9623">
          <cell r="A9623">
            <v>7407184</v>
          </cell>
          <cell r="B9623" t="str">
            <v>Vkládací deska...EPQRR7</v>
          </cell>
          <cell r="C9623">
            <v>2185</v>
          </cell>
          <cell r="D9623">
            <v>1</v>
          </cell>
          <cell r="E9623" t="str">
            <v>KS</v>
          </cell>
          <cell r="F9623">
            <v>2185</v>
          </cell>
        </row>
        <row r="9624">
          <cell r="A9624">
            <v>7407188</v>
          </cell>
          <cell r="B9624" t="str">
            <v>Vkládací deska...EPQRR9</v>
          </cell>
          <cell r="C9624">
            <v>2185</v>
          </cell>
          <cell r="D9624">
            <v>1</v>
          </cell>
          <cell r="E9624" t="str">
            <v>KS</v>
          </cell>
          <cell r="F9624">
            <v>2185</v>
          </cell>
        </row>
        <row r="9625">
          <cell r="A9625">
            <v>7407192</v>
          </cell>
          <cell r="B9625" t="str">
            <v>Vkládací deska...EPQRR9/10</v>
          </cell>
          <cell r="C9625">
            <v>2001</v>
          </cell>
          <cell r="D9625">
            <v>1</v>
          </cell>
          <cell r="E9625" t="str">
            <v>KS</v>
          </cell>
          <cell r="F9625">
            <v>2001</v>
          </cell>
        </row>
        <row r="9626">
          <cell r="A9626">
            <v>7407196</v>
          </cell>
          <cell r="B9626" t="str">
            <v>Vkládací deska...EPQRRA9/1</v>
          </cell>
          <cell r="C9626">
            <v>2001</v>
          </cell>
          <cell r="D9626">
            <v>1</v>
          </cell>
          <cell r="E9626" t="str">
            <v>KS</v>
          </cell>
          <cell r="F9626">
            <v>2001</v>
          </cell>
        </row>
        <row r="9627">
          <cell r="A9627">
            <v>7407200</v>
          </cell>
          <cell r="B9627" t="str">
            <v>Výplňový díl...FS6/2</v>
          </cell>
          <cell r="C9627">
            <v>120</v>
          </cell>
          <cell r="D9627">
            <v>1</v>
          </cell>
          <cell r="E9627" t="str">
            <v>KS</v>
          </cell>
          <cell r="F9627">
            <v>120</v>
          </cell>
        </row>
        <row r="9628">
          <cell r="A9628">
            <v>7407204</v>
          </cell>
          <cell r="B9628" t="str">
            <v>Výplňový díl...FS9/2</v>
          </cell>
          <cell r="C9628">
            <v>120</v>
          </cell>
          <cell r="D9628">
            <v>1</v>
          </cell>
          <cell r="E9628" t="str">
            <v>KS</v>
          </cell>
          <cell r="F9628">
            <v>120</v>
          </cell>
        </row>
        <row r="9629">
          <cell r="A9629">
            <v>7407208</v>
          </cell>
          <cell r="B9629" t="str">
            <v>Výplňový díl...FSR7/10/5</v>
          </cell>
          <cell r="C9629">
            <v>286</v>
          </cell>
          <cell r="D9629">
            <v>1</v>
          </cell>
          <cell r="E9629" t="str">
            <v>KS</v>
          </cell>
          <cell r="F9629">
            <v>286</v>
          </cell>
        </row>
        <row r="9630">
          <cell r="A9630">
            <v>7407212</v>
          </cell>
          <cell r="B9630" t="str">
            <v>Výplňový díl...FSR9/10/5</v>
          </cell>
          <cell r="C9630">
            <v>407</v>
          </cell>
          <cell r="D9630">
            <v>1</v>
          </cell>
          <cell r="E9630" t="str">
            <v>KS</v>
          </cell>
          <cell r="F9630">
            <v>407</v>
          </cell>
        </row>
        <row r="9631">
          <cell r="A9631">
            <v>7407216</v>
          </cell>
          <cell r="B9631" t="str">
            <v>Výplňový díl...FSRA9/10/</v>
          </cell>
          <cell r="C9631">
            <v>407</v>
          </cell>
          <cell r="D9631">
            <v>1</v>
          </cell>
          <cell r="E9631" t="str">
            <v>KS</v>
          </cell>
          <cell r="F9631">
            <v>407</v>
          </cell>
        </row>
        <row r="9632">
          <cell r="A9632">
            <v>7407220</v>
          </cell>
          <cell r="B9632" t="str">
            <v>Výplňový díl...FSZER7/10</v>
          </cell>
          <cell r="C9632">
            <v>286</v>
          </cell>
          <cell r="D9632">
            <v>1</v>
          </cell>
          <cell r="E9632" t="str">
            <v>KS</v>
          </cell>
          <cell r="F9632">
            <v>286</v>
          </cell>
        </row>
        <row r="9633">
          <cell r="A9633">
            <v>7407224</v>
          </cell>
          <cell r="B9633" t="str">
            <v>Přístrojová vložka...GB2</v>
          </cell>
          <cell r="C9633">
            <v>118</v>
          </cell>
          <cell r="D9633">
            <v>1</v>
          </cell>
          <cell r="E9633" t="str">
            <v>KS</v>
          </cell>
          <cell r="F9633">
            <v>118</v>
          </cell>
        </row>
        <row r="9634">
          <cell r="A9634">
            <v>7407228</v>
          </cell>
          <cell r="B9634" t="str">
            <v>Přístrojová vložka...GB2/1</v>
          </cell>
          <cell r="C9634">
            <v>148</v>
          </cell>
          <cell r="D9634">
            <v>1</v>
          </cell>
          <cell r="E9634" t="str">
            <v>KS</v>
          </cell>
          <cell r="F9634">
            <v>148</v>
          </cell>
        </row>
        <row r="9635">
          <cell r="A9635">
            <v>7407232</v>
          </cell>
          <cell r="B9635" t="str">
            <v>Krycí deska...GB2/3P01</v>
          </cell>
          <cell r="C9635">
            <v>31</v>
          </cell>
          <cell r="D9635">
            <v>1</v>
          </cell>
          <cell r="E9635" t="str">
            <v>KS</v>
          </cell>
          <cell r="F9635">
            <v>31</v>
          </cell>
        </row>
        <row r="9636">
          <cell r="A9636">
            <v>7407240</v>
          </cell>
          <cell r="B9636" t="str">
            <v>Krycí deska...GB2/3P02</v>
          </cell>
          <cell r="C9636">
            <v>31</v>
          </cell>
          <cell r="D9636">
            <v>1</v>
          </cell>
          <cell r="E9636" t="str">
            <v>KS</v>
          </cell>
          <cell r="F9636">
            <v>31</v>
          </cell>
        </row>
        <row r="9637">
          <cell r="A9637">
            <v>7407248</v>
          </cell>
          <cell r="B9637" t="str">
            <v>Krycí deska...GB2/3P1</v>
          </cell>
          <cell r="C9637">
            <v>25</v>
          </cell>
          <cell r="D9637">
            <v>1</v>
          </cell>
          <cell r="E9637" t="str">
            <v>KS</v>
          </cell>
          <cell r="F9637">
            <v>25</v>
          </cell>
        </row>
        <row r="9638">
          <cell r="A9638">
            <v>7407256</v>
          </cell>
          <cell r="B9638" t="str">
            <v>Krycí deska...GB2/3P2</v>
          </cell>
          <cell r="C9638">
            <v>34</v>
          </cell>
          <cell r="D9638">
            <v>1</v>
          </cell>
          <cell r="E9638" t="str">
            <v>KS</v>
          </cell>
          <cell r="F9638">
            <v>34</v>
          </cell>
        </row>
        <row r="9639">
          <cell r="A9639">
            <v>7407264</v>
          </cell>
          <cell r="B9639" t="str">
            <v>Krycí deska...GB2/3P3</v>
          </cell>
          <cell r="C9639">
            <v>25</v>
          </cell>
          <cell r="D9639">
            <v>1</v>
          </cell>
          <cell r="E9639" t="str">
            <v>KS</v>
          </cell>
          <cell r="F9639">
            <v>25</v>
          </cell>
        </row>
        <row r="9640">
          <cell r="A9640">
            <v>7407268</v>
          </cell>
          <cell r="B9640" t="str">
            <v>Krycí deska...GB2/3P4</v>
          </cell>
          <cell r="C9640">
            <v>31</v>
          </cell>
          <cell r="D9640">
            <v>1</v>
          </cell>
          <cell r="E9640" t="str">
            <v>KS</v>
          </cell>
          <cell r="F9640">
            <v>31</v>
          </cell>
        </row>
        <row r="9641">
          <cell r="A9641">
            <v>7407272</v>
          </cell>
          <cell r="B9641" t="str">
            <v>Krycí deska...GB2/3P5</v>
          </cell>
          <cell r="C9641">
            <v>53</v>
          </cell>
          <cell r="D9641">
            <v>1</v>
          </cell>
          <cell r="E9641" t="str">
            <v>KS</v>
          </cell>
          <cell r="F9641">
            <v>53</v>
          </cell>
        </row>
        <row r="9642">
          <cell r="A9642">
            <v>7407276</v>
          </cell>
          <cell r="B9642" t="str">
            <v>Podpěrný úhelník...GB2/3PSB</v>
          </cell>
          <cell r="C9642">
            <v>85</v>
          </cell>
          <cell r="D9642">
            <v>1</v>
          </cell>
          <cell r="E9642" t="str">
            <v>KS</v>
          </cell>
          <cell r="F9642">
            <v>85</v>
          </cell>
        </row>
        <row r="9643">
          <cell r="A9643">
            <v>7407280</v>
          </cell>
          <cell r="B9643" t="str">
            <v>Přepážka...GB2/3TW</v>
          </cell>
          <cell r="C9643">
            <v>25</v>
          </cell>
          <cell r="D9643">
            <v>1</v>
          </cell>
          <cell r="E9643" t="str">
            <v>KS</v>
          </cell>
          <cell r="F9643">
            <v>25</v>
          </cell>
        </row>
        <row r="9644">
          <cell r="A9644">
            <v>7407288</v>
          </cell>
          <cell r="B9644" t="str">
            <v>Přístrojová vložka...GB2BL</v>
          </cell>
          <cell r="C9644">
            <v>227</v>
          </cell>
          <cell r="D9644">
            <v>1</v>
          </cell>
          <cell r="E9644" t="str">
            <v>KS</v>
          </cell>
          <cell r="F9644">
            <v>227</v>
          </cell>
        </row>
        <row r="9645">
          <cell r="A9645">
            <v>7407292</v>
          </cell>
          <cell r="B9645" t="str">
            <v>Krycí deska...GB2P01</v>
          </cell>
          <cell r="C9645">
            <v>31</v>
          </cell>
          <cell r="D9645">
            <v>1</v>
          </cell>
          <cell r="E9645" t="str">
            <v>KS</v>
          </cell>
          <cell r="F9645">
            <v>31</v>
          </cell>
        </row>
        <row r="9646">
          <cell r="A9646">
            <v>7407300</v>
          </cell>
          <cell r="B9646" t="str">
            <v>Krycí deska...GB2P1</v>
          </cell>
          <cell r="C9646">
            <v>25</v>
          </cell>
          <cell r="D9646">
            <v>1</v>
          </cell>
          <cell r="E9646" t="str">
            <v>KS</v>
          </cell>
          <cell r="F9646">
            <v>25</v>
          </cell>
        </row>
        <row r="9647">
          <cell r="A9647">
            <v>7407308</v>
          </cell>
          <cell r="B9647" t="str">
            <v>Krycí deska...GB2P2</v>
          </cell>
          <cell r="C9647">
            <v>25</v>
          </cell>
          <cell r="D9647">
            <v>1</v>
          </cell>
          <cell r="E9647" t="str">
            <v>KS</v>
          </cell>
          <cell r="F9647">
            <v>25</v>
          </cell>
        </row>
        <row r="9648">
          <cell r="A9648">
            <v>7407312</v>
          </cell>
          <cell r="B9648" t="str">
            <v>Krycí deska...GB2P3</v>
          </cell>
          <cell r="C9648">
            <v>40</v>
          </cell>
          <cell r="D9648">
            <v>1</v>
          </cell>
          <cell r="E9648" t="str">
            <v>KS</v>
          </cell>
          <cell r="F9648">
            <v>40</v>
          </cell>
        </row>
        <row r="9649">
          <cell r="A9649">
            <v>7407324</v>
          </cell>
          <cell r="B9649" t="str">
            <v>Přístrojová vložka...GB3</v>
          </cell>
          <cell r="C9649">
            <v>129</v>
          </cell>
          <cell r="D9649">
            <v>1</v>
          </cell>
          <cell r="E9649" t="str">
            <v>KS</v>
          </cell>
          <cell r="F9649">
            <v>129</v>
          </cell>
        </row>
        <row r="9650">
          <cell r="A9650">
            <v>7407328</v>
          </cell>
          <cell r="B9650" t="str">
            <v>Přístrojová vložka...GB3/1</v>
          </cell>
          <cell r="C9650">
            <v>205</v>
          </cell>
          <cell r="D9650">
            <v>1</v>
          </cell>
          <cell r="E9650" t="str">
            <v>KS</v>
          </cell>
          <cell r="F9650">
            <v>205</v>
          </cell>
        </row>
        <row r="9651">
          <cell r="A9651">
            <v>7407332</v>
          </cell>
          <cell r="B9651" t="str">
            <v>Přístrojová vložka...GB3BL</v>
          </cell>
          <cell r="C9651">
            <v>288</v>
          </cell>
          <cell r="D9651">
            <v>1</v>
          </cell>
          <cell r="E9651" t="str">
            <v>KS</v>
          </cell>
          <cell r="F9651">
            <v>288</v>
          </cell>
        </row>
        <row r="9652">
          <cell r="A9652">
            <v>7407336</v>
          </cell>
          <cell r="B9652" t="str">
            <v>Krycí deska...GB3P01</v>
          </cell>
          <cell r="C9652">
            <v>43</v>
          </cell>
          <cell r="D9652">
            <v>1</v>
          </cell>
          <cell r="E9652" t="str">
            <v>KS</v>
          </cell>
          <cell r="F9652">
            <v>43</v>
          </cell>
        </row>
        <row r="9653">
          <cell r="A9653">
            <v>7407344</v>
          </cell>
          <cell r="B9653" t="str">
            <v>Krycí deska...GB3P1</v>
          </cell>
          <cell r="C9653">
            <v>59</v>
          </cell>
          <cell r="D9653">
            <v>1</v>
          </cell>
          <cell r="E9653" t="str">
            <v>KS</v>
          </cell>
          <cell r="F9653">
            <v>59</v>
          </cell>
        </row>
        <row r="9654">
          <cell r="A9654">
            <v>7407352</v>
          </cell>
          <cell r="B9654" t="str">
            <v>Krycí deska...GB3P2</v>
          </cell>
          <cell r="C9654">
            <v>75</v>
          </cell>
          <cell r="D9654">
            <v>1</v>
          </cell>
          <cell r="E9654" t="str">
            <v>KS</v>
          </cell>
          <cell r="F9654">
            <v>75</v>
          </cell>
        </row>
        <row r="9655">
          <cell r="A9655">
            <v>7407360</v>
          </cell>
          <cell r="B9655" t="str">
            <v>Krycí deska...GB3P3</v>
          </cell>
          <cell r="C9655">
            <v>51</v>
          </cell>
          <cell r="D9655">
            <v>1</v>
          </cell>
          <cell r="E9655" t="str">
            <v>KS</v>
          </cell>
          <cell r="F9655">
            <v>51</v>
          </cell>
        </row>
        <row r="9656">
          <cell r="A9656">
            <v>7407388</v>
          </cell>
          <cell r="B9656" t="str">
            <v>Přístrojová vložka...GBE/TSG9</v>
          </cell>
          <cell r="C9656">
            <v>234</v>
          </cell>
          <cell r="D9656">
            <v>1</v>
          </cell>
          <cell r="E9656" t="str">
            <v>KS</v>
          </cell>
          <cell r="F9656">
            <v>234</v>
          </cell>
        </row>
        <row r="9657">
          <cell r="A9657">
            <v>7407392</v>
          </cell>
          <cell r="B9657" t="str">
            <v>Přístrojová vložka...GBE/WAEG6</v>
          </cell>
          <cell r="C9657">
            <v>248</v>
          </cell>
          <cell r="D9657">
            <v>1</v>
          </cell>
          <cell r="E9657" t="str">
            <v>KS</v>
          </cell>
          <cell r="F9657">
            <v>248</v>
          </cell>
        </row>
        <row r="9658">
          <cell r="A9658">
            <v>7407408</v>
          </cell>
          <cell r="B9658" t="str">
            <v>Přístrojová vložka...GBE2ST-SC</v>
          </cell>
          <cell r="C9658">
            <v>326</v>
          </cell>
          <cell r="D9658">
            <v>1</v>
          </cell>
          <cell r="E9658" t="str">
            <v>KS</v>
          </cell>
          <cell r="F9658">
            <v>326</v>
          </cell>
        </row>
        <row r="9659">
          <cell r="A9659">
            <v>7407424</v>
          </cell>
          <cell r="B9659" t="str">
            <v>Přístrojová vložka...GBES</v>
          </cell>
          <cell r="C9659">
            <v>182</v>
          </cell>
          <cell r="D9659">
            <v>1</v>
          </cell>
          <cell r="E9659" t="str">
            <v>KS</v>
          </cell>
          <cell r="F9659">
            <v>182</v>
          </cell>
        </row>
        <row r="9660">
          <cell r="A9660">
            <v>7407428</v>
          </cell>
          <cell r="B9660" t="str">
            <v>Univerzální nosič...GBE-U</v>
          </cell>
          <cell r="C9660">
            <v>216</v>
          </cell>
          <cell r="D9660">
            <v>1</v>
          </cell>
          <cell r="E9660" t="str">
            <v>KS</v>
          </cell>
          <cell r="F9660">
            <v>216</v>
          </cell>
        </row>
        <row r="9661">
          <cell r="A9661">
            <v>7407536</v>
          </cell>
          <cell r="B9661" t="str">
            <v>Prodloužení úchytu...GES/RV</v>
          </cell>
          <cell r="C9661">
            <v>56</v>
          </cell>
          <cell r="D9661">
            <v>1</v>
          </cell>
          <cell r="E9661" t="str">
            <v>KS</v>
          </cell>
          <cell r="F9661">
            <v>56</v>
          </cell>
        </row>
        <row r="9662">
          <cell r="A9662">
            <v>7407550</v>
          </cell>
          <cell r="B9662" t="str">
            <v>Upevňovací jednotka...GES4BG</v>
          </cell>
          <cell r="C9662">
            <v>151</v>
          </cell>
          <cell r="D9662">
            <v>1</v>
          </cell>
          <cell r="E9662" t="str">
            <v>VPE</v>
          </cell>
          <cell r="F9662">
            <v>151</v>
          </cell>
        </row>
        <row r="9663">
          <cell r="A9663">
            <v>7407558</v>
          </cell>
          <cell r="B9663" t="str">
            <v>Univerzální upevnění...GESUB4</v>
          </cell>
          <cell r="C9663">
            <v>175</v>
          </cell>
          <cell r="D9663">
            <v>1</v>
          </cell>
          <cell r="E9663" t="str">
            <v>VPE</v>
          </cell>
          <cell r="F9663">
            <v>175</v>
          </cell>
        </row>
        <row r="9664">
          <cell r="A9664">
            <v>7407562</v>
          </cell>
          <cell r="B9664" t="str">
            <v>Univerzální upevnění...GESUB6</v>
          </cell>
          <cell r="C9664">
            <v>271</v>
          </cell>
          <cell r="D9664">
            <v>1</v>
          </cell>
          <cell r="E9664" t="str">
            <v>VPE</v>
          </cell>
          <cell r="F9664">
            <v>271</v>
          </cell>
        </row>
        <row r="9665">
          <cell r="A9665">
            <v>7407564</v>
          </cell>
          <cell r="B9665" t="str">
            <v>Přístrojová vložka...GTGRAF9</v>
          </cell>
          <cell r="C9665">
            <v>1024</v>
          </cell>
          <cell r="D9665">
            <v>1</v>
          </cell>
          <cell r="E9665" t="str">
            <v>KS</v>
          </cell>
          <cell r="F9665">
            <v>1024</v>
          </cell>
        </row>
        <row r="9666">
          <cell r="A9666">
            <v>7407568</v>
          </cell>
          <cell r="B9666" t="str">
            <v>Třmen pro svazkování kabeláže...KFBR9</v>
          </cell>
          <cell r="C9666">
            <v>29</v>
          </cell>
          <cell r="D9666">
            <v>1</v>
          </cell>
          <cell r="E9666" t="str">
            <v>KS</v>
          </cell>
          <cell r="F9666">
            <v>29</v>
          </cell>
        </row>
        <row r="9667">
          <cell r="A9667">
            <v>7407580</v>
          </cell>
          <cell r="B9667" t="str">
            <v>Kryt prázdného místa...LP/R</v>
          </cell>
          <cell r="C9667">
            <v>39</v>
          </cell>
          <cell r="D9667">
            <v>1</v>
          </cell>
          <cell r="E9667" t="str">
            <v>KS</v>
          </cell>
          <cell r="F9667">
            <v>39</v>
          </cell>
        </row>
        <row r="9668">
          <cell r="A9668">
            <v>7407584</v>
          </cell>
          <cell r="B9668" t="str">
            <v>Kryt prázdného místa...LP45</v>
          </cell>
          <cell r="C9668">
            <v>39</v>
          </cell>
          <cell r="D9668">
            <v>1</v>
          </cell>
          <cell r="E9668" t="str">
            <v>KS</v>
          </cell>
          <cell r="F9668">
            <v>39</v>
          </cell>
        </row>
        <row r="9669">
          <cell r="A9669">
            <v>7407588</v>
          </cell>
          <cell r="B9669" t="str">
            <v>Kryt prázdného místa...LPAGB2</v>
          </cell>
          <cell r="C9669">
            <v>97</v>
          </cell>
          <cell r="D9669">
            <v>1</v>
          </cell>
          <cell r="E9669" t="str">
            <v>KS</v>
          </cell>
          <cell r="F9669">
            <v>97</v>
          </cell>
        </row>
        <row r="9670">
          <cell r="A9670">
            <v>7407592</v>
          </cell>
          <cell r="B9670" t="str">
            <v>Kryt prázdného místa...LPAGB3</v>
          </cell>
          <cell r="C9670">
            <v>99</v>
          </cell>
          <cell r="D9670">
            <v>1</v>
          </cell>
          <cell r="E9670" t="str">
            <v>KS</v>
          </cell>
          <cell r="F9670">
            <v>99</v>
          </cell>
        </row>
        <row r="9671">
          <cell r="A9671">
            <v>7407620</v>
          </cell>
          <cell r="B9671" t="str">
            <v>Montážní deska...MPR2/2A</v>
          </cell>
          <cell r="C9671">
            <v>401</v>
          </cell>
          <cell r="D9671">
            <v>1</v>
          </cell>
          <cell r="E9671" t="str">
            <v>KS</v>
          </cell>
          <cell r="F9671">
            <v>401</v>
          </cell>
        </row>
        <row r="9672">
          <cell r="A9672">
            <v>7407624</v>
          </cell>
          <cell r="B9672" t="str">
            <v>Montážní deska...MPR2/2C</v>
          </cell>
          <cell r="C9672">
            <v>387</v>
          </cell>
          <cell r="D9672">
            <v>1</v>
          </cell>
          <cell r="E9672" t="str">
            <v>KS</v>
          </cell>
          <cell r="F9672">
            <v>387</v>
          </cell>
        </row>
        <row r="9673">
          <cell r="A9673">
            <v>7407642</v>
          </cell>
          <cell r="B9673" t="str">
            <v>Montážní sada...MS250-2/3</v>
          </cell>
          <cell r="C9673">
            <v>2243</v>
          </cell>
          <cell r="D9673">
            <v>1</v>
          </cell>
          <cell r="E9673" t="str">
            <v>KS</v>
          </cell>
          <cell r="F9673">
            <v>2243</v>
          </cell>
        </row>
        <row r="9674">
          <cell r="A9674">
            <v>7407646</v>
          </cell>
          <cell r="B9674" t="str">
            <v>Montážní sada...MS350-2/3</v>
          </cell>
          <cell r="C9674">
            <v>2555</v>
          </cell>
          <cell r="D9674">
            <v>1</v>
          </cell>
          <cell r="E9674" t="str">
            <v>KS</v>
          </cell>
          <cell r="F9674">
            <v>2555</v>
          </cell>
        </row>
        <row r="9675">
          <cell r="A9675">
            <v>7407650</v>
          </cell>
          <cell r="B9675" t="str">
            <v>Montážní sada...MS3GB2</v>
          </cell>
          <cell r="C9675">
            <v>1601</v>
          </cell>
          <cell r="D9675">
            <v>1</v>
          </cell>
          <cell r="E9675" t="str">
            <v>KS</v>
          </cell>
          <cell r="F9675">
            <v>1601</v>
          </cell>
        </row>
        <row r="9676">
          <cell r="A9676">
            <v>7407654</v>
          </cell>
          <cell r="B9676" t="str">
            <v>Montážní sada...MS3GB3</v>
          </cell>
          <cell r="C9676">
            <v>1862</v>
          </cell>
          <cell r="D9676">
            <v>1</v>
          </cell>
          <cell r="E9676" t="str">
            <v>KS</v>
          </cell>
          <cell r="F9676">
            <v>1862</v>
          </cell>
        </row>
        <row r="9677">
          <cell r="A9677">
            <v>7407658</v>
          </cell>
          <cell r="B9677" t="str">
            <v>Vestavná jednotka REG...MSREG1</v>
          </cell>
          <cell r="C9677">
            <v>846</v>
          </cell>
          <cell r="D9677">
            <v>1</v>
          </cell>
          <cell r="E9677" t="str">
            <v>KS</v>
          </cell>
          <cell r="F9677">
            <v>846</v>
          </cell>
        </row>
        <row r="9678">
          <cell r="A9678">
            <v>7407662</v>
          </cell>
          <cell r="B9678" t="str">
            <v>Vestavná jednotka REG...MSREG2</v>
          </cell>
          <cell r="C9678">
            <v>846</v>
          </cell>
          <cell r="D9678">
            <v>1</v>
          </cell>
          <cell r="E9678" t="str">
            <v>KS</v>
          </cell>
          <cell r="F9678">
            <v>846</v>
          </cell>
        </row>
        <row r="9679">
          <cell r="A9679">
            <v>7407663</v>
          </cell>
          <cell r="B9679" t="str">
            <v>Přístrojový nosič...GT2CEE16</v>
          </cell>
          <cell r="C9679">
            <v>1615</v>
          </cell>
          <cell r="D9679">
            <v>1</v>
          </cell>
          <cell r="E9679" t="str">
            <v>KS</v>
          </cell>
          <cell r="F9679">
            <v>1615</v>
          </cell>
        </row>
        <row r="9680">
          <cell r="A9680">
            <v>7407665</v>
          </cell>
          <cell r="B9680" t="str">
            <v>Přístrojový nosič...GT2CEE</v>
          </cell>
          <cell r="C9680">
            <v>1015</v>
          </cell>
          <cell r="D9680">
            <v>1</v>
          </cell>
          <cell r="E9680" t="str">
            <v>KS</v>
          </cell>
          <cell r="F9680">
            <v>1015</v>
          </cell>
        </row>
        <row r="9681">
          <cell r="A9681">
            <v>7407667</v>
          </cell>
          <cell r="B9681" t="str">
            <v>Přístrojový nosič...GT3CEE16</v>
          </cell>
          <cell r="C9681">
            <v>1692</v>
          </cell>
          <cell r="D9681">
            <v>1</v>
          </cell>
          <cell r="E9681" t="str">
            <v>KS</v>
          </cell>
          <cell r="F9681">
            <v>1692</v>
          </cell>
        </row>
        <row r="9682">
          <cell r="A9682">
            <v>7407669</v>
          </cell>
          <cell r="B9682" t="str">
            <v>Přístrojový nosič...GT3CEE</v>
          </cell>
          <cell r="C9682">
            <v>1084</v>
          </cell>
          <cell r="D9682">
            <v>1</v>
          </cell>
          <cell r="E9682" t="str">
            <v>KS</v>
          </cell>
          <cell r="F9682">
            <v>1084</v>
          </cell>
        </row>
        <row r="9683">
          <cell r="A9683">
            <v>7407688</v>
          </cell>
          <cell r="B9683" t="str">
            <v>Montážní nosič...MT2/2ACO</v>
          </cell>
          <cell r="C9683">
            <v>831</v>
          </cell>
          <cell r="D9683">
            <v>1</v>
          </cell>
          <cell r="E9683" t="str">
            <v>KS</v>
          </cell>
          <cell r="F9683">
            <v>831</v>
          </cell>
        </row>
        <row r="9684">
          <cell r="A9684">
            <v>7407700</v>
          </cell>
          <cell r="B9684" t="str">
            <v>Modulární nosič...MT250-2BS</v>
          </cell>
          <cell r="C9684">
            <v>1006</v>
          </cell>
          <cell r="D9684">
            <v>1</v>
          </cell>
          <cell r="E9684" t="str">
            <v>KS</v>
          </cell>
          <cell r="F9684">
            <v>1006</v>
          </cell>
        </row>
        <row r="9685">
          <cell r="A9685">
            <v>7407704</v>
          </cell>
          <cell r="B9685" t="str">
            <v>Modulární nosič...MT250-2BS</v>
          </cell>
          <cell r="C9685">
            <v>985</v>
          </cell>
          <cell r="D9685">
            <v>1</v>
          </cell>
          <cell r="E9685" t="str">
            <v>KS</v>
          </cell>
          <cell r="F9685">
            <v>985</v>
          </cell>
        </row>
        <row r="9686">
          <cell r="A9686">
            <v>7407708</v>
          </cell>
          <cell r="B9686" t="str">
            <v>Montážní nosič...MT2GBEU</v>
          </cell>
          <cell r="C9686">
            <v>660</v>
          </cell>
          <cell r="D9686">
            <v>1</v>
          </cell>
          <cell r="E9686" t="str">
            <v>KS</v>
          </cell>
          <cell r="F9686">
            <v>660</v>
          </cell>
        </row>
        <row r="9687">
          <cell r="A9687">
            <v>7407712</v>
          </cell>
          <cell r="B9687" t="str">
            <v>Montážní nosič...MT3/3ACO</v>
          </cell>
          <cell r="C9687">
            <v>926</v>
          </cell>
          <cell r="D9687">
            <v>1</v>
          </cell>
          <cell r="E9687" t="str">
            <v>KS</v>
          </cell>
          <cell r="F9687">
            <v>926</v>
          </cell>
        </row>
        <row r="9688">
          <cell r="A9688">
            <v>7407724</v>
          </cell>
          <cell r="B9688" t="str">
            <v>Modulární nosič...MT350-2BS</v>
          </cell>
          <cell r="C9688">
            <v>1204</v>
          </cell>
          <cell r="D9688">
            <v>1</v>
          </cell>
          <cell r="E9688" t="str">
            <v>KS</v>
          </cell>
          <cell r="F9688">
            <v>1204</v>
          </cell>
        </row>
        <row r="9689">
          <cell r="A9689">
            <v>7407728</v>
          </cell>
          <cell r="B9689" t="str">
            <v>Modulární nosič...MT350-2BS</v>
          </cell>
          <cell r="C9689">
            <v>1325</v>
          </cell>
          <cell r="D9689">
            <v>1</v>
          </cell>
          <cell r="E9689" t="str">
            <v>KS</v>
          </cell>
          <cell r="F9689">
            <v>1325</v>
          </cell>
        </row>
        <row r="9690">
          <cell r="A9690">
            <v>7407732</v>
          </cell>
          <cell r="B9690" t="str">
            <v>Modulární nosič...MT350-2BS</v>
          </cell>
          <cell r="C9690">
            <v>1047</v>
          </cell>
          <cell r="D9690">
            <v>1</v>
          </cell>
          <cell r="E9690" t="str">
            <v>KS</v>
          </cell>
          <cell r="F9690">
            <v>1047</v>
          </cell>
        </row>
        <row r="9691">
          <cell r="A9691">
            <v>7407736</v>
          </cell>
          <cell r="B9691" t="str">
            <v>Montážní nosič...MT3GBEU</v>
          </cell>
          <cell r="C9691">
            <v>857</v>
          </cell>
          <cell r="D9691">
            <v>1</v>
          </cell>
          <cell r="E9691" t="str">
            <v>KS</v>
          </cell>
          <cell r="F9691">
            <v>857</v>
          </cell>
        </row>
        <row r="9692">
          <cell r="A9692">
            <v>7407744</v>
          </cell>
          <cell r="B9692" t="str">
            <v>Modulární nosič...MTBS2SS0</v>
          </cell>
          <cell r="C9692">
            <v>821</v>
          </cell>
          <cell r="D9692">
            <v>1</v>
          </cell>
          <cell r="E9692" t="str">
            <v>KS</v>
          </cell>
          <cell r="F9692">
            <v>821</v>
          </cell>
        </row>
        <row r="9693">
          <cell r="A9693">
            <v>7407748</v>
          </cell>
          <cell r="B9693" t="str">
            <v>Modulární nosič...MTBS4R4</v>
          </cell>
          <cell r="C9693">
            <v>662</v>
          </cell>
          <cell r="D9693">
            <v>1</v>
          </cell>
          <cell r="E9693" t="str">
            <v>KS</v>
          </cell>
          <cell r="F9693">
            <v>662</v>
          </cell>
        </row>
        <row r="9694">
          <cell r="A9694">
            <v>7407752</v>
          </cell>
          <cell r="B9694" t="str">
            <v>Modulární nosič...MTBS6</v>
          </cell>
          <cell r="C9694">
            <v>974</v>
          </cell>
          <cell r="D9694">
            <v>1</v>
          </cell>
          <cell r="E9694" t="str">
            <v>KS</v>
          </cell>
          <cell r="F9694">
            <v>974</v>
          </cell>
        </row>
        <row r="9695">
          <cell r="A9695">
            <v>7407756</v>
          </cell>
          <cell r="B9695" t="str">
            <v>Modulární nosič...MTBS9R9</v>
          </cell>
          <cell r="C9695">
            <v>1130</v>
          </cell>
          <cell r="D9695">
            <v>1</v>
          </cell>
          <cell r="E9695" t="str">
            <v>KS</v>
          </cell>
          <cell r="F9695">
            <v>1130</v>
          </cell>
        </row>
        <row r="9696">
          <cell r="A9696">
            <v>7407760</v>
          </cell>
          <cell r="B9696" t="str">
            <v>Modulární nosič...MTBSR7</v>
          </cell>
          <cell r="C9696">
            <v>1237</v>
          </cell>
          <cell r="D9696">
            <v>1</v>
          </cell>
          <cell r="E9696" t="str">
            <v>KS</v>
          </cell>
          <cell r="F9696">
            <v>1237</v>
          </cell>
        </row>
        <row r="9697">
          <cell r="A9697">
            <v>7407764</v>
          </cell>
          <cell r="B9697" t="str">
            <v>Nosníková deska...MTM0</v>
          </cell>
          <cell r="C9697">
            <v>235</v>
          </cell>
          <cell r="D9697">
            <v>1</v>
          </cell>
          <cell r="E9697" t="str">
            <v>KS</v>
          </cell>
          <cell r="F9697">
            <v>235</v>
          </cell>
        </row>
        <row r="9698">
          <cell r="A9698">
            <v>7407768</v>
          </cell>
          <cell r="B9698" t="str">
            <v>Nosníková deska...MTM1D</v>
          </cell>
          <cell r="C9698">
            <v>235</v>
          </cell>
          <cell r="D9698">
            <v>1</v>
          </cell>
          <cell r="E9698" t="str">
            <v>KS</v>
          </cell>
          <cell r="F9698">
            <v>235</v>
          </cell>
        </row>
        <row r="9699">
          <cell r="A9699">
            <v>7407776</v>
          </cell>
          <cell r="B9699" t="str">
            <v>Nosníková deska...MTM1K</v>
          </cell>
          <cell r="C9699">
            <v>235</v>
          </cell>
          <cell r="D9699">
            <v>1</v>
          </cell>
          <cell r="E9699" t="str">
            <v>KS</v>
          </cell>
          <cell r="F9699">
            <v>235</v>
          </cell>
        </row>
        <row r="9700">
          <cell r="A9700">
            <v>7407780</v>
          </cell>
          <cell r="B9700" t="str">
            <v>Nosníková deska...MTM2A</v>
          </cell>
          <cell r="C9700">
            <v>235</v>
          </cell>
          <cell r="D9700">
            <v>1</v>
          </cell>
          <cell r="E9700" t="str">
            <v>KS</v>
          </cell>
          <cell r="F9700">
            <v>235</v>
          </cell>
        </row>
        <row r="9701">
          <cell r="A9701">
            <v>7407784</v>
          </cell>
          <cell r="B9701" t="str">
            <v>Nosníková deska...MTM2B</v>
          </cell>
          <cell r="C9701">
            <v>235</v>
          </cell>
          <cell r="D9701">
            <v>1</v>
          </cell>
          <cell r="E9701" t="str">
            <v>KS</v>
          </cell>
          <cell r="F9701">
            <v>235</v>
          </cell>
        </row>
        <row r="9702">
          <cell r="A9702">
            <v>7407788</v>
          </cell>
          <cell r="B9702" t="str">
            <v>Nosníková deska...MTM2C</v>
          </cell>
          <cell r="C9702">
            <v>235</v>
          </cell>
          <cell r="D9702">
            <v>1</v>
          </cell>
          <cell r="E9702" t="str">
            <v>KS</v>
          </cell>
          <cell r="F9702">
            <v>235</v>
          </cell>
        </row>
        <row r="9703">
          <cell r="A9703">
            <v>7407792</v>
          </cell>
          <cell r="B9703" t="str">
            <v>Nosníková deska...MTM2F</v>
          </cell>
          <cell r="C9703">
            <v>235</v>
          </cell>
          <cell r="D9703">
            <v>1</v>
          </cell>
          <cell r="E9703" t="str">
            <v>KS</v>
          </cell>
          <cell r="F9703">
            <v>235</v>
          </cell>
        </row>
        <row r="9704">
          <cell r="A9704">
            <v>7407796</v>
          </cell>
          <cell r="B9704" t="str">
            <v>Nosníková deska...MTM2G</v>
          </cell>
          <cell r="C9704">
            <v>235</v>
          </cell>
          <cell r="D9704">
            <v>1</v>
          </cell>
          <cell r="E9704" t="str">
            <v>KS</v>
          </cell>
          <cell r="F9704">
            <v>235</v>
          </cell>
        </row>
        <row r="9705">
          <cell r="A9705">
            <v>7407800</v>
          </cell>
          <cell r="B9705" t="str">
            <v>Nosníková deska...MTM2H</v>
          </cell>
          <cell r="C9705">
            <v>235</v>
          </cell>
          <cell r="D9705">
            <v>1</v>
          </cell>
          <cell r="E9705" t="str">
            <v>KS</v>
          </cell>
          <cell r="F9705">
            <v>235</v>
          </cell>
        </row>
        <row r="9706">
          <cell r="A9706">
            <v>7407804</v>
          </cell>
          <cell r="B9706" t="str">
            <v>Nosníková deska...MTM2K</v>
          </cell>
          <cell r="C9706">
            <v>235</v>
          </cell>
          <cell r="D9706">
            <v>1</v>
          </cell>
          <cell r="E9706" t="str">
            <v>KS</v>
          </cell>
          <cell r="F9706">
            <v>235</v>
          </cell>
        </row>
        <row r="9707">
          <cell r="A9707">
            <v>7407808</v>
          </cell>
          <cell r="B9707" t="str">
            <v>Nosníková deska...MTM2L</v>
          </cell>
          <cell r="C9707">
            <v>235</v>
          </cell>
          <cell r="D9707">
            <v>1</v>
          </cell>
          <cell r="E9707" t="str">
            <v>KS</v>
          </cell>
          <cell r="F9707">
            <v>235</v>
          </cell>
        </row>
        <row r="9708">
          <cell r="A9708">
            <v>7407812</v>
          </cell>
          <cell r="B9708" t="str">
            <v>Nosníková deska...MTM2M</v>
          </cell>
          <cell r="C9708">
            <v>235</v>
          </cell>
          <cell r="D9708">
            <v>1</v>
          </cell>
          <cell r="E9708" t="str">
            <v>KS</v>
          </cell>
          <cell r="F9708">
            <v>235</v>
          </cell>
        </row>
        <row r="9709">
          <cell r="A9709">
            <v>7407816</v>
          </cell>
          <cell r="B9709" t="str">
            <v>Nosníková deska...MTM2N</v>
          </cell>
          <cell r="C9709">
            <v>235</v>
          </cell>
          <cell r="D9709">
            <v>1</v>
          </cell>
          <cell r="E9709" t="str">
            <v>KS</v>
          </cell>
          <cell r="F9709">
            <v>235</v>
          </cell>
        </row>
        <row r="9710">
          <cell r="A9710">
            <v>7407820</v>
          </cell>
          <cell r="B9710" t="str">
            <v>Nosníková deska...MTM3A</v>
          </cell>
          <cell r="C9710">
            <v>235</v>
          </cell>
          <cell r="D9710">
            <v>1</v>
          </cell>
          <cell r="E9710" t="str">
            <v>KS</v>
          </cell>
          <cell r="F9710">
            <v>235</v>
          </cell>
        </row>
        <row r="9711">
          <cell r="A9711">
            <v>7407824</v>
          </cell>
          <cell r="B9711" t="str">
            <v>Nosníková deska...MTM3B</v>
          </cell>
          <cell r="C9711">
            <v>235</v>
          </cell>
          <cell r="D9711">
            <v>1</v>
          </cell>
          <cell r="E9711" t="str">
            <v>KS</v>
          </cell>
          <cell r="F9711">
            <v>235</v>
          </cell>
        </row>
        <row r="9712">
          <cell r="A9712">
            <v>7407828</v>
          </cell>
          <cell r="B9712" t="str">
            <v>Nosníková deska...MTM3C</v>
          </cell>
          <cell r="C9712">
            <v>235</v>
          </cell>
          <cell r="D9712">
            <v>1</v>
          </cell>
          <cell r="E9712" t="str">
            <v>KS</v>
          </cell>
          <cell r="F9712">
            <v>235</v>
          </cell>
        </row>
        <row r="9713">
          <cell r="A9713">
            <v>7407832</v>
          </cell>
          <cell r="B9713" t="str">
            <v>Nosníková deska...MTM3E</v>
          </cell>
          <cell r="C9713">
            <v>235</v>
          </cell>
          <cell r="D9713">
            <v>1</v>
          </cell>
          <cell r="E9713" t="str">
            <v>KS</v>
          </cell>
          <cell r="F9713">
            <v>235</v>
          </cell>
        </row>
        <row r="9714">
          <cell r="A9714">
            <v>7407836</v>
          </cell>
          <cell r="B9714" t="str">
            <v>Základový nosník...MTU2</v>
          </cell>
          <cell r="C9714">
            <v>635</v>
          </cell>
          <cell r="D9714">
            <v>1</v>
          </cell>
          <cell r="E9714" t="str">
            <v>KS</v>
          </cell>
          <cell r="F9714">
            <v>635</v>
          </cell>
        </row>
        <row r="9715">
          <cell r="A9715">
            <v>7407840</v>
          </cell>
          <cell r="B9715" t="str">
            <v>Základový nosník...MTU3</v>
          </cell>
          <cell r="C9715">
            <v>825</v>
          </cell>
          <cell r="D9715">
            <v>1</v>
          </cell>
          <cell r="E9715" t="str">
            <v>KS</v>
          </cell>
          <cell r="F9715">
            <v>825</v>
          </cell>
        </row>
        <row r="9716">
          <cell r="A9716">
            <v>7407844</v>
          </cell>
          <cell r="B9716" t="str">
            <v>Odlehčení tahu...MTUZE</v>
          </cell>
          <cell r="C9716">
            <v>225</v>
          </cell>
          <cell r="D9716">
            <v>1</v>
          </cell>
          <cell r="E9716" t="str">
            <v>KS</v>
          </cell>
          <cell r="F9716">
            <v>225</v>
          </cell>
        </row>
        <row r="9717">
          <cell r="A9717">
            <v>7407846</v>
          </cell>
          <cell r="B9717" t="str">
            <v>Nosič...MTGE2/2A</v>
          </cell>
          <cell r="C9717">
            <v>485</v>
          </cell>
          <cell r="D9717">
            <v>1</v>
          </cell>
          <cell r="E9717" t="str">
            <v>KS</v>
          </cell>
          <cell r="F9717">
            <v>485</v>
          </cell>
        </row>
        <row r="9718">
          <cell r="A9718">
            <v>7407848</v>
          </cell>
          <cell r="B9718" t="str">
            <v>Nosič modulu Snap-In do GE 2V...MTGE2/2C</v>
          </cell>
          <cell r="C9718">
            <v>516</v>
          </cell>
          <cell r="D9718">
            <v>1</v>
          </cell>
          <cell r="E9718" t="str">
            <v>KS</v>
          </cell>
          <cell r="F9718">
            <v>516</v>
          </cell>
        </row>
        <row r="9719">
          <cell r="A9719">
            <v>7407852</v>
          </cell>
          <cell r="B9719" t="str">
            <v>Zaslepovací víko...SA60-B</v>
          </cell>
          <cell r="C9719">
            <v>202</v>
          </cell>
          <cell r="D9719">
            <v>1</v>
          </cell>
          <cell r="E9719" t="str">
            <v>KS</v>
          </cell>
          <cell r="F9719">
            <v>202</v>
          </cell>
        </row>
        <row r="9720">
          <cell r="A9720">
            <v>7407860</v>
          </cell>
          <cell r="B9720" t="str">
            <v>Upevňovací úhelník...FKHGES5</v>
          </cell>
          <cell r="C9720">
            <v>376</v>
          </cell>
          <cell r="D9720">
            <v>1</v>
          </cell>
          <cell r="E9720" t="str">
            <v>KS</v>
          </cell>
          <cell r="F9720">
            <v>376</v>
          </cell>
        </row>
        <row r="9721">
          <cell r="A9721">
            <v>7407894</v>
          </cell>
          <cell r="B9721" t="str">
            <v>Podlahový vývod vedení...ULA/DB/SA</v>
          </cell>
          <cell r="C9721">
            <v>1968</v>
          </cell>
          <cell r="D9721">
            <v>1</v>
          </cell>
          <cell r="E9721" t="str">
            <v>KS</v>
          </cell>
          <cell r="F9721">
            <v>1968</v>
          </cell>
        </row>
        <row r="9722">
          <cell r="A9722">
            <v>7407896</v>
          </cell>
          <cell r="B9722" t="str">
            <v>Podlahový vývod vedení...ULA/DB/T</v>
          </cell>
          <cell r="C9722">
            <v>1935</v>
          </cell>
          <cell r="D9722">
            <v>1</v>
          </cell>
          <cell r="E9722" t="str">
            <v>KS</v>
          </cell>
          <cell r="F9722">
            <v>1935</v>
          </cell>
        </row>
        <row r="9723">
          <cell r="A9723">
            <v>7407900</v>
          </cell>
          <cell r="B9723" t="str">
            <v>Šňůrový vývod...SA/UDA71</v>
          </cell>
          <cell r="C9723">
            <v>60</v>
          </cell>
          <cell r="D9723">
            <v>1</v>
          </cell>
          <cell r="E9723" t="str">
            <v>KS</v>
          </cell>
          <cell r="F9723">
            <v>60</v>
          </cell>
        </row>
        <row r="9724">
          <cell r="A9724">
            <v>7407912</v>
          </cell>
          <cell r="B9724" t="str">
            <v>Šňůrový vývod...SAGES4</v>
          </cell>
          <cell r="C9724">
            <v>248</v>
          </cell>
          <cell r="D9724">
            <v>1</v>
          </cell>
          <cell r="E9724" t="str">
            <v>KS</v>
          </cell>
          <cell r="F9724">
            <v>248</v>
          </cell>
        </row>
        <row r="9725">
          <cell r="A9725">
            <v>7407916</v>
          </cell>
          <cell r="B9725" t="str">
            <v>Šňůrový vývod...SAGES4</v>
          </cell>
          <cell r="C9725">
            <v>248</v>
          </cell>
          <cell r="D9725">
            <v>1</v>
          </cell>
          <cell r="E9725" t="str">
            <v>KS</v>
          </cell>
          <cell r="F9725">
            <v>248</v>
          </cell>
        </row>
        <row r="9726">
          <cell r="A9726">
            <v>7407920</v>
          </cell>
          <cell r="B9726" t="str">
            <v>Šňůrový vývod...SAGES4</v>
          </cell>
          <cell r="C9726">
            <v>210</v>
          </cell>
          <cell r="D9726">
            <v>1</v>
          </cell>
          <cell r="E9726" t="str">
            <v>KS</v>
          </cell>
          <cell r="F9726">
            <v>210</v>
          </cell>
        </row>
        <row r="9727">
          <cell r="A9727">
            <v>7407924</v>
          </cell>
          <cell r="B9727" t="str">
            <v>Šňůrový vývod...SAGES4</v>
          </cell>
          <cell r="C9727">
            <v>248</v>
          </cell>
          <cell r="D9727">
            <v>1</v>
          </cell>
          <cell r="E9727" t="str">
            <v>KS</v>
          </cell>
          <cell r="F9727">
            <v>248</v>
          </cell>
        </row>
        <row r="9728">
          <cell r="A9728">
            <v>7407928</v>
          </cell>
          <cell r="B9728" t="str">
            <v>Šňůrový vývod...SAGES9</v>
          </cell>
          <cell r="C9728">
            <v>319</v>
          </cell>
          <cell r="D9728">
            <v>1</v>
          </cell>
          <cell r="E9728" t="str">
            <v>KS</v>
          </cell>
          <cell r="F9728">
            <v>319</v>
          </cell>
        </row>
        <row r="9729">
          <cell r="A9729">
            <v>7407932</v>
          </cell>
          <cell r="B9729" t="str">
            <v>Šňůrový vývod...SAGES9</v>
          </cell>
          <cell r="C9729">
            <v>319</v>
          </cell>
          <cell r="D9729">
            <v>1</v>
          </cell>
          <cell r="E9729" t="str">
            <v>KS</v>
          </cell>
          <cell r="F9729">
            <v>319</v>
          </cell>
        </row>
        <row r="9730">
          <cell r="A9730">
            <v>7407936</v>
          </cell>
          <cell r="B9730" t="str">
            <v>Šňůrový vývod...SAGES9</v>
          </cell>
          <cell r="C9730">
            <v>319</v>
          </cell>
          <cell r="D9730">
            <v>1</v>
          </cell>
          <cell r="E9730" t="str">
            <v>KS</v>
          </cell>
          <cell r="F9730">
            <v>319</v>
          </cell>
        </row>
        <row r="9731">
          <cell r="A9731">
            <v>7407940</v>
          </cell>
          <cell r="B9731" t="str">
            <v>Šňůrový vývod...SAGES9</v>
          </cell>
          <cell r="C9731">
            <v>319</v>
          </cell>
          <cell r="D9731">
            <v>1</v>
          </cell>
          <cell r="E9731" t="str">
            <v>KS</v>
          </cell>
          <cell r="F9731">
            <v>319</v>
          </cell>
        </row>
        <row r="9732">
          <cell r="A9732">
            <v>7407976</v>
          </cell>
          <cell r="B9732" t="str">
            <v>Šňůrový vývod...SAK</v>
          </cell>
          <cell r="C9732">
            <v>677</v>
          </cell>
          <cell r="D9732">
            <v>1</v>
          </cell>
          <cell r="E9732" t="str">
            <v>KS</v>
          </cell>
          <cell r="F9732">
            <v>677</v>
          </cell>
        </row>
        <row r="9733">
          <cell r="A9733">
            <v>7407980</v>
          </cell>
          <cell r="B9733" t="str">
            <v>Šňůrový vývod...SAK</v>
          </cell>
          <cell r="C9733">
            <v>677</v>
          </cell>
          <cell r="D9733">
            <v>1</v>
          </cell>
          <cell r="E9733" t="str">
            <v>KS</v>
          </cell>
          <cell r="F9733">
            <v>677</v>
          </cell>
        </row>
        <row r="9734">
          <cell r="A9734">
            <v>7407984</v>
          </cell>
          <cell r="B9734" t="str">
            <v>Šňůrový vývod...SAK</v>
          </cell>
          <cell r="C9734">
            <v>677</v>
          </cell>
          <cell r="D9734">
            <v>1</v>
          </cell>
          <cell r="E9734" t="str">
            <v>KS</v>
          </cell>
          <cell r="F9734">
            <v>677</v>
          </cell>
        </row>
        <row r="9735">
          <cell r="A9735">
            <v>7407988</v>
          </cell>
          <cell r="B9735" t="str">
            <v>Šňůrový vývod...SAK</v>
          </cell>
          <cell r="C9735">
            <v>677</v>
          </cell>
          <cell r="D9735">
            <v>1</v>
          </cell>
          <cell r="E9735" t="str">
            <v>KS</v>
          </cell>
          <cell r="F9735">
            <v>677</v>
          </cell>
        </row>
        <row r="9736">
          <cell r="A9736">
            <v>7407992</v>
          </cell>
          <cell r="B9736" t="str">
            <v>Šňůrový vývod...SAKMS</v>
          </cell>
          <cell r="C9736">
            <v>3173</v>
          </cell>
          <cell r="D9736">
            <v>1</v>
          </cell>
          <cell r="E9736" t="str">
            <v>KS</v>
          </cell>
          <cell r="F9736">
            <v>3173</v>
          </cell>
        </row>
        <row r="9737">
          <cell r="A9737">
            <v>7407996</v>
          </cell>
          <cell r="B9737" t="str">
            <v>Šňůrový vývod...SAKV2A</v>
          </cell>
          <cell r="C9737">
            <v>3173</v>
          </cell>
          <cell r="D9737">
            <v>1</v>
          </cell>
          <cell r="E9737" t="str">
            <v>KS</v>
          </cell>
          <cell r="F9737">
            <v>3173</v>
          </cell>
        </row>
        <row r="9738">
          <cell r="A9738">
            <v>7408000</v>
          </cell>
          <cell r="B9738" t="str">
            <v>Ochranný kryt přístroje...SH60/15</v>
          </cell>
          <cell r="C9738">
            <v>533</v>
          </cell>
          <cell r="D9738">
            <v>1</v>
          </cell>
          <cell r="E9738" t="str">
            <v>KS</v>
          </cell>
          <cell r="F9738">
            <v>533</v>
          </cell>
        </row>
        <row r="9739">
          <cell r="A9739">
            <v>7408004</v>
          </cell>
          <cell r="B9739" t="str">
            <v>Ochranný kryt přístroje...SH60/25</v>
          </cell>
          <cell r="C9739">
            <v>547</v>
          </cell>
          <cell r="D9739">
            <v>1</v>
          </cell>
          <cell r="E9739" t="str">
            <v>KS</v>
          </cell>
          <cell r="F9739">
            <v>547</v>
          </cell>
        </row>
        <row r="9740">
          <cell r="A9740">
            <v>7408008</v>
          </cell>
          <cell r="B9740" t="str">
            <v>Ochranný kryt přístroje...SH60/30</v>
          </cell>
          <cell r="C9740">
            <v>828</v>
          </cell>
          <cell r="D9740">
            <v>1</v>
          </cell>
          <cell r="E9740" t="str">
            <v>KS</v>
          </cell>
          <cell r="F9740">
            <v>828</v>
          </cell>
        </row>
        <row r="9741">
          <cell r="A9741">
            <v>7408012</v>
          </cell>
          <cell r="B9741" t="str">
            <v>Ochranný kryt přístroje...SH60/30</v>
          </cell>
          <cell r="C9741">
            <v>554</v>
          </cell>
          <cell r="D9741">
            <v>1</v>
          </cell>
          <cell r="E9741" t="str">
            <v>KS</v>
          </cell>
          <cell r="F9741">
            <v>554</v>
          </cell>
        </row>
        <row r="9742">
          <cell r="A9742">
            <v>7408016</v>
          </cell>
          <cell r="B9742" t="str">
            <v>Ochranný kryt přístroje...SH60/30</v>
          </cell>
          <cell r="C9742">
            <v>828</v>
          </cell>
          <cell r="D9742">
            <v>1</v>
          </cell>
          <cell r="E9742" t="str">
            <v>KS</v>
          </cell>
          <cell r="F9742">
            <v>828</v>
          </cell>
        </row>
        <row r="9743">
          <cell r="A9743">
            <v>7408020</v>
          </cell>
          <cell r="B9743" t="str">
            <v>Ochranný kryt přístroje...SH80</v>
          </cell>
          <cell r="C9743">
            <v>473</v>
          </cell>
          <cell r="D9743">
            <v>1</v>
          </cell>
          <cell r="E9743" t="str">
            <v>KS</v>
          </cell>
          <cell r="F9743">
            <v>473</v>
          </cell>
        </row>
        <row r="9744">
          <cell r="A9744">
            <v>7408024</v>
          </cell>
          <cell r="B9744" t="str">
            <v>Ochranný kryt přístroje...SH80</v>
          </cell>
          <cell r="C9744">
            <v>473</v>
          </cell>
          <cell r="D9744">
            <v>1</v>
          </cell>
          <cell r="E9744" t="str">
            <v>KS</v>
          </cell>
          <cell r="F9744">
            <v>473</v>
          </cell>
        </row>
        <row r="9745">
          <cell r="A9745">
            <v>7408028</v>
          </cell>
          <cell r="B9745" t="str">
            <v>Ochranný kryt přístroje...SH80</v>
          </cell>
          <cell r="C9745">
            <v>472</v>
          </cell>
          <cell r="D9745">
            <v>1</v>
          </cell>
          <cell r="E9745" t="str">
            <v>KS</v>
          </cell>
          <cell r="F9745">
            <v>472</v>
          </cell>
        </row>
        <row r="9746">
          <cell r="A9746">
            <v>7408032</v>
          </cell>
          <cell r="B9746" t="str">
            <v>Ochranný kryt přístroje...SH80</v>
          </cell>
          <cell r="C9746">
            <v>472</v>
          </cell>
          <cell r="D9746">
            <v>1</v>
          </cell>
          <cell r="E9746" t="str">
            <v>KS</v>
          </cell>
          <cell r="F9746">
            <v>472</v>
          </cell>
        </row>
        <row r="9747">
          <cell r="A9747">
            <v>7408036</v>
          </cell>
          <cell r="B9747" t="str">
            <v>Pěnové těsnění...SH80D</v>
          </cell>
          <cell r="C9747">
            <v>16</v>
          </cell>
          <cell r="D9747">
            <v>1</v>
          </cell>
          <cell r="E9747" t="str">
            <v>KS</v>
          </cell>
          <cell r="F9747">
            <v>16</v>
          </cell>
        </row>
        <row r="9748">
          <cell r="A9748">
            <v>7408040</v>
          </cell>
          <cell r="B9748" t="str">
            <v>Ochranný kryt přístroje...SH80T</v>
          </cell>
          <cell r="C9748">
            <v>476</v>
          </cell>
          <cell r="D9748">
            <v>1</v>
          </cell>
          <cell r="E9748" t="str">
            <v>KS</v>
          </cell>
          <cell r="F9748">
            <v>476</v>
          </cell>
        </row>
        <row r="9749">
          <cell r="A9749">
            <v>7408044</v>
          </cell>
          <cell r="B9749" t="str">
            <v>Ochranný kryt přístroje...SH80T</v>
          </cell>
          <cell r="C9749">
            <v>476</v>
          </cell>
          <cell r="D9749">
            <v>1</v>
          </cell>
          <cell r="E9749" t="str">
            <v>KS</v>
          </cell>
          <cell r="F9749">
            <v>476</v>
          </cell>
        </row>
        <row r="9750">
          <cell r="A9750">
            <v>7408048</v>
          </cell>
          <cell r="B9750" t="str">
            <v>Ochranný kryt přístroje...SH80T</v>
          </cell>
          <cell r="C9750">
            <v>476</v>
          </cell>
          <cell r="D9750">
            <v>1</v>
          </cell>
          <cell r="E9750" t="str">
            <v>KS</v>
          </cell>
          <cell r="F9750">
            <v>476</v>
          </cell>
        </row>
        <row r="9751">
          <cell r="A9751">
            <v>7408052</v>
          </cell>
          <cell r="B9751" t="str">
            <v>Ochranný kryt přístroje...SH80T</v>
          </cell>
          <cell r="C9751">
            <v>476</v>
          </cell>
          <cell r="D9751">
            <v>1</v>
          </cell>
          <cell r="E9751" t="str">
            <v>KS</v>
          </cell>
          <cell r="F9751">
            <v>476</v>
          </cell>
        </row>
        <row r="9752">
          <cell r="A9752">
            <v>7408056</v>
          </cell>
          <cell r="B9752" t="str">
            <v>Ochranný kryt přístroje...SHF80/30</v>
          </cell>
          <cell r="C9752">
            <v>1470</v>
          </cell>
          <cell r="D9752">
            <v>1</v>
          </cell>
          <cell r="E9752" t="str">
            <v>KS</v>
          </cell>
          <cell r="F9752">
            <v>1470</v>
          </cell>
        </row>
        <row r="9753">
          <cell r="A9753">
            <v>7408060</v>
          </cell>
          <cell r="B9753" t="str">
            <v>Ochranný kryt přístroje...SHF80/30</v>
          </cell>
          <cell r="C9753">
            <v>1354</v>
          </cell>
          <cell r="D9753">
            <v>1</v>
          </cell>
          <cell r="E9753" t="str">
            <v>KS</v>
          </cell>
          <cell r="F9753">
            <v>1354</v>
          </cell>
        </row>
        <row r="9754">
          <cell r="A9754">
            <v>7408064</v>
          </cell>
          <cell r="B9754" t="str">
            <v>Ochranný kryt...SHF80/30M</v>
          </cell>
          <cell r="C9754">
            <v>2431</v>
          </cell>
          <cell r="D9754">
            <v>1</v>
          </cell>
          <cell r="E9754" t="str">
            <v>KS</v>
          </cell>
          <cell r="F9754">
            <v>2431</v>
          </cell>
        </row>
        <row r="9755">
          <cell r="A9755">
            <v>7408068</v>
          </cell>
          <cell r="B9755" t="str">
            <v>Ochranný kryt přístroje...SHF80M/30</v>
          </cell>
          <cell r="C9755">
            <v>2430</v>
          </cell>
          <cell r="D9755">
            <v>1</v>
          </cell>
          <cell r="E9755" t="str">
            <v>KS</v>
          </cell>
          <cell r="F9755">
            <v>2430</v>
          </cell>
        </row>
        <row r="9756">
          <cell r="A9756">
            <v>7408076</v>
          </cell>
          <cell r="B9756" t="str">
            <v>Upínací úhelník...SPW10</v>
          </cell>
          <cell r="C9756">
            <v>25</v>
          </cell>
          <cell r="D9756">
            <v>1</v>
          </cell>
          <cell r="E9756" t="str">
            <v>KS</v>
          </cell>
          <cell r="F9756">
            <v>25</v>
          </cell>
        </row>
        <row r="9757">
          <cell r="A9757">
            <v>7408080</v>
          </cell>
          <cell r="B9757" t="str">
            <v>Upínací úhelník...SPW5</v>
          </cell>
          <cell r="C9757">
            <v>12</v>
          </cell>
          <cell r="D9757">
            <v>1</v>
          </cell>
          <cell r="E9757" t="str">
            <v>KS</v>
          </cell>
          <cell r="F9757">
            <v>12</v>
          </cell>
        </row>
        <row r="9758">
          <cell r="A9758">
            <v>7408084</v>
          </cell>
          <cell r="B9758" t="str">
            <v>Vsazovací matice...T/EM</v>
          </cell>
          <cell r="C9758">
            <v>100</v>
          </cell>
          <cell r="D9758">
            <v>1</v>
          </cell>
          <cell r="E9758" t="str">
            <v>KS</v>
          </cell>
          <cell r="F9758">
            <v>100</v>
          </cell>
        </row>
        <row r="9759">
          <cell r="A9759">
            <v>7408088</v>
          </cell>
          <cell r="B9759" t="str">
            <v>Odlehčení tahu...T/ZE</v>
          </cell>
          <cell r="C9759">
            <v>56</v>
          </cell>
          <cell r="D9759">
            <v>1</v>
          </cell>
          <cell r="E9759" t="str">
            <v>KS</v>
          </cell>
          <cell r="F9759">
            <v>56</v>
          </cell>
        </row>
        <row r="9760">
          <cell r="A9760">
            <v>7408096</v>
          </cell>
          <cell r="B9760" t="str">
            <v>Přístrojový nástavec...T12L/00C</v>
          </cell>
          <cell r="C9760">
            <v>4035</v>
          </cell>
          <cell r="D9760">
            <v>1</v>
          </cell>
          <cell r="E9760" t="str">
            <v>KS</v>
          </cell>
          <cell r="F9760">
            <v>4035</v>
          </cell>
        </row>
        <row r="9761">
          <cell r="A9761">
            <v>7408100</v>
          </cell>
          <cell r="B9761" t="str">
            <v>Přístrojový nástavec...T12L/00C</v>
          </cell>
          <cell r="C9761">
            <v>4035</v>
          </cell>
          <cell r="D9761">
            <v>1</v>
          </cell>
          <cell r="E9761" t="str">
            <v>KS</v>
          </cell>
          <cell r="F9761">
            <v>4035</v>
          </cell>
        </row>
        <row r="9762">
          <cell r="A9762">
            <v>7408108</v>
          </cell>
          <cell r="B9762" t="str">
            <v>Krycí deska...T12L/P01S</v>
          </cell>
          <cell r="C9762">
            <v>116</v>
          </cell>
          <cell r="D9762">
            <v>1</v>
          </cell>
          <cell r="E9762" t="str">
            <v>KS</v>
          </cell>
          <cell r="F9762">
            <v>116</v>
          </cell>
        </row>
        <row r="9763">
          <cell r="A9763">
            <v>7408116</v>
          </cell>
          <cell r="B9763" t="str">
            <v>Krycí deska...T12L/P02S</v>
          </cell>
          <cell r="C9763">
            <v>158</v>
          </cell>
          <cell r="D9763">
            <v>1</v>
          </cell>
          <cell r="E9763" t="str">
            <v>KS</v>
          </cell>
          <cell r="F9763">
            <v>158</v>
          </cell>
        </row>
        <row r="9764">
          <cell r="A9764">
            <v>7408124</v>
          </cell>
          <cell r="B9764" t="str">
            <v>Krycí deska...T12L/P03S</v>
          </cell>
          <cell r="C9764">
            <v>186</v>
          </cell>
          <cell r="D9764">
            <v>1</v>
          </cell>
          <cell r="E9764" t="str">
            <v>KS</v>
          </cell>
          <cell r="F9764">
            <v>186</v>
          </cell>
        </row>
        <row r="9765">
          <cell r="A9765">
            <v>7408132</v>
          </cell>
          <cell r="B9765" t="str">
            <v>Krycí deska...T12L/P04S</v>
          </cell>
          <cell r="C9765">
            <v>215</v>
          </cell>
          <cell r="D9765">
            <v>1</v>
          </cell>
          <cell r="E9765" t="str">
            <v>KS</v>
          </cell>
          <cell r="F9765">
            <v>215</v>
          </cell>
        </row>
        <row r="9766">
          <cell r="A9766">
            <v>7408140</v>
          </cell>
          <cell r="B9766" t="str">
            <v>Krycí deska...T12L/P05S</v>
          </cell>
          <cell r="C9766">
            <v>118</v>
          </cell>
          <cell r="D9766">
            <v>1</v>
          </cell>
          <cell r="E9766" t="str">
            <v>KS</v>
          </cell>
          <cell r="F9766">
            <v>118</v>
          </cell>
        </row>
        <row r="9767">
          <cell r="A9767">
            <v>7408148</v>
          </cell>
          <cell r="B9767" t="str">
            <v>Krycí deska...T12L/P15S</v>
          </cell>
          <cell r="C9767">
            <v>116</v>
          </cell>
          <cell r="D9767">
            <v>1</v>
          </cell>
          <cell r="E9767" t="str">
            <v>KS</v>
          </cell>
          <cell r="F9767">
            <v>116</v>
          </cell>
        </row>
        <row r="9768">
          <cell r="A9768">
            <v>7408156</v>
          </cell>
          <cell r="B9768" t="str">
            <v>Krycí deska...T12L/P16S</v>
          </cell>
          <cell r="C9768">
            <v>118</v>
          </cell>
          <cell r="D9768">
            <v>1</v>
          </cell>
          <cell r="E9768" t="str">
            <v>KS</v>
          </cell>
          <cell r="F9768">
            <v>118</v>
          </cell>
        </row>
        <row r="9769">
          <cell r="A9769">
            <v>7408164</v>
          </cell>
          <cell r="B9769" t="str">
            <v>Krycí deska...T12L/P17S</v>
          </cell>
          <cell r="C9769">
            <v>158</v>
          </cell>
          <cell r="D9769">
            <v>1</v>
          </cell>
          <cell r="E9769" t="str">
            <v>KS</v>
          </cell>
          <cell r="F9769">
            <v>158</v>
          </cell>
        </row>
        <row r="9770">
          <cell r="A9770">
            <v>7408172</v>
          </cell>
          <cell r="B9770" t="str">
            <v>Krycí deska...T12L/P1S</v>
          </cell>
          <cell r="C9770">
            <v>116</v>
          </cell>
          <cell r="D9770">
            <v>1</v>
          </cell>
          <cell r="E9770" t="str">
            <v>KS</v>
          </cell>
          <cell r="F9770">
            <v>116</v>
          </cell>
        </row>
        <row r="9771">
          <cell r="A9771">
            <v>7408180</v>
          </cell>
          <cell r="B9771" t="str">
            <v>Krycí deska...T12L/P2S</v>
          </cell>
          <cell r="C9771">
            <v>158</v>
          </cell>
          <cell r="D9771">
            <v>1</v>
          </cell>
          <cell r="E9771" t="str">
            <v>KS</v>
          </cell>
          <cell r="F9771">
            <v>158</v>
          </cell>
        </row>
        <row r="9772">
          <cell r="A9772">
            <v>7408188</v>
          </cell>
          <cell r="B9772" t="str">
            <v>Krycí deska...T12L/P3S</v>
          </cell>
          <cell r="C9772">
            <v>186</v>
          </cell>
          <cell r="D9772">
            <v>1</v>
          </cell>
          <cell r="E9772" t="str">
            <v>KS</v>
          </cell>
          <cell r="F9772">
            <v>186</v>
          </cell>
        </row>
        <row r="9773">
          <cell r="A9773">
            <v>7408196</v>
          </cell>
          <cell r="B9773" t="str">
            <v>Krycí deska...T12L/P4S</v>
          </cell>
          <cell r="C9773">
            <v>215</v>
          </cell>
          <cell r="D9773">
            <v>1</v>
          </cell>
          <cell r="E9773" t="str">
            <v>KS</v>
          </cell>
          <cell r="F9773">
            <v>215</v>
          </cell>
        </row>
        <row r="9774">
          <cell r="A9774">
            <v>7408204</v>
          </cell>
          <cell r="B9774" t="str">
            <v>Krycí deska...T12L/P7S</v>
          </cell>
          <cell r="C9774">
            <v>158</v>
          </cell>
          <cell r="D9774">
            <v>1</v>
          </cell>
          <cell r="E9774" t="str">
            <v>KS</v>
          </cell>
          <cell r="F9774">
            <v>158</v>
          </cell>
        </row>
        <row r="9775">
          <cell r="A9775">
            <v>7408208</v>
          </cell>
          <cell r="B9775" t="str">
            <v>Příčná přepážka...T12L/TQ</v>
          </cell>
          <cell r="C9775">
            <v>99</v>
          </cell>
          <cell r="D9775">
            <v>1</v>
          </cell>
          <cell r="E9775" t="str">
            <v>KS</v>
          </cell>
          <cell r="F9775">
            <v>99</v>
          </cell>
        </row>
        <row r="9776">
          <cell r="A9776">
            <v>7408212</v>
          </cell>
          <cell r="B9776" t="str">
            <v>Distanční díl...T4B/DS</v>
          </cell>
          <cell r="C9776">
            <v>32</v>
          </cell>
          <cell r="D9776">
            <v>1</v>
          </cell>
          <cell r="E9776" t="str">
            <v>KS</v>
          </cell>
          <cell r="F9776">
            <v>32</v>
          </cell>
        </row>
        <row r="9777">
          <cell r="A9777">
            <v>7408220</v>
          </cell>
          <cell r="B9777" t="str">
            <v>Krycí deska...T4B/P01S</v>
          </cell>
          <cell r="C9777">
            <v>69</v>
          </cell>
          <cell r="D9777">
            <v>1</v>
          </cell>
          <cell r="E9777" t="str">
            <v>KS</v>
          </cell>
          <cell r="F9777">
            <v>69</v>
          </cell>
        </row>
        <row r="9778">
          <cell r="A9778">
            <v>7408228</v>
          </cell>
          <cell r="B9778" t="str">
            <v>Krycí deska...T4B/P02S</v>
          </cell>
          <cell r="C9778">
            <v>73</v>
          </cell>
          <cell r="D9778">
            <v>1</v>
          </cell>
          <cell r="E9778" t="str">
            <v>KS</v>
          </cell>
          <cell r="F9778">
            <v>73</v>
          </cell>
        </row>
        <row r="9779">
          <cell r="A9779">
            <v>7408236</v>
          </cell>
          <cell r="B9779" t="str">
            <v>Krycí deska...T4B/P1S</v>
          </cell>
          <cell r="C9779">
            <v>53</v>
          </cell>
          <cell r="D9779">
            <v>1</v>
          </cell>
          <cell r="E9779" t="str">
            <v>KS</v>
          </cell>
          <cell r="F9779">
            <v>53</v>
          </cell>
        </row>
        <row r="9780">
          <cell r="A9780">
            <v>7408244</v>
          </cell>
          <cell r="B9780" t="str">
            <v>Krycí deska...T4B/P2S</v>
          </cell>
          <cell r="C9780">
            <v>53</v>
          </cell>
          <cell r="D9780">
            <v>1</v>
          </cell>
          <cell r="E9780" t="str">
            <v>KS</v>
          </cell>
          <cell r="F9780">
            <v>53</v>
          </cell>
        </row>
        <row r="9781">
          <cell r="A9781">
            <v>7408252</v>
          </cell>
          <cell r="B9781" t="str">
            <v>Krycí deska...T4B/P3S</v>
          </cell>
          <cell r="C9781">
            <v>80</v>
          </cell>
          <cell r="D9781">
            <v>1</v>
          </cell>
          <cell r="E9781" t="str">
            <v>KS</v>
          </cell>
          <cell r="F9781">
            <v>80</v>
          </cell>
        </row>
        <row r="9782">
          <cell r="A9782">
            <v>7408260</v>
          </cell>
          <cell r="B9782" t="str">
            <v>Krycí deska...T4B/P5S</v>
          </cell>
          <cell r="C9782">
            <v>184</v>
          </cell>
          <cell r="D9782">
            <v>1</v>
          </cell>
          <cell r="E9782" t="str">
            <v>KS</v>
          </cell>
          <cell r="F9782">
            <v>184</v>
          </cell>
        </row>
        <row r="9783">
          <cell r="A9783">
            <v>7408268</v>
          </cell>
          <cell r="B9783" t="str">
            <v>Krycí deska...T4B/P6S</v>
          </cell>
          <cell r="C9783">
            <v>53</v>
          </cell>
          <cell r="D9783">
            <v>1</v>
          </cell>
          <cell r="E9783" t="str">
            <v>KS</v>
          </cell>
          <cell r="F9783">
            <v>53</v>
          </cell>
        </row>
        <row r="9784">
          <cell r="A9784">
            <v>7408276</v>
          </cell>
          <cell r="B9784" t="str">
            <v>Krycí deska...T4B/P7S</v>
          </cell>
          <cell r="C9784">
            <v>77</v>
          </cell>
          <cell r="D9784">
            <v>1</v>
          </cell>
          <cell r="E9784" t="str">
            <v>KS</v>
          </cell>
          <cell r="F9784">
            <v>77</v>
          </cell>
        </row>
        <row r="9785">
          <cell r="A9785">
            <v>7408280</v>
          </cell>
          <cell r="B9785" t="str">
            <v>Příčná přepážka...T4B/TQ</v>
          </cell>
          <cell r="C9785">
            <v>66</v>
          </cell>
          <cell r="D9785">
            <v>1</v>
          </cell>
          <cell r="E9785" t="str">
            <v>KS</v>
          </cell>
          <cell r="F9785">
            <v>66</v>
          </cell>
        </row>
        <row r="9786">
          <cell r="A9786">
            <v>7408288</v>
          </cell>
          <cell r="B9786" t="str">
            <v>Přístrojový nástavec...T4B00C</v>
          </cell>
          <cell r="C9786">
            <v>1397</v>
          </cell>
          <cell r="D9786">
            <v>1</v>
          </cell>
          <cell r="E9786" t="str">
            <v>KS</v>
          </cell>
          <cell r="F9786">
            <v>1397</v>
          </cell>
        </row>
        <row r="9787">
          <cell r="A9787">
            <v>7408292</v>
          </cell>
          <cell r="B9787" t="str">
            <v>Přístrojový nástavec...T4B00C</v>
          </cell>
          <cell r="C9787">
            <v>1397</v>
          </cell>
          <cell r="D9787">
            <v>1</v>
          </cell>
          <cell r="E9787" t="str">
            <v>KS</v>
          </cell>
          <cell r="F9787">
            <v>1397</v>
          </cell>
        </row>
        <row r="9788">
          <cell r="A9788">
            <v>7408296</v>
          </cell>
          <cell r="B9788" t="str">
            <v>Vestavné pouzdro...T4L/EG</v>
          </cell>
          <cell r="C9788">
            <v>247</v>
          </cell>
          <cell r="D9788">
            <v>1</v>
          </cell>
          <cell r="E9788" t="str">
            <v>KS</v>
          </cell>
          <cell r="F9788">
            <v>247</v>
          </cell>
        </row>
        <row r="9789">
          <cell r="A9789">
            <v>7408300</v>
          </cell>
          <cell r="B9789" t="str">
            <v>Přístrojový nástavec...T4L00C</v>
          </cell>
          <cell r="C9789">
            <v>2290</v>
          </cell>
          <cell r="D9789">
            <v>1</v>
          </cell>
          <cell r="E9789" t="str">
            <v>KS</v>
          </cell>
          <cell r="F9789">
            <v>2290</v>
          </cell>
        </row>
        <row r="9790">
          <cell r="A9790">
            <v>7408304</v>
          </cell>
          <cell r="B9790" t="str">
            <v>Přístrojový nástavec...T4L00C703</v>
          </cell>
          <cell r="C9790">
            <v>2290</v>
          </cell>
          <cell r="D9790">
            <v>1</v>
          </cell>
          <cell r="E9790" t="str">
            <v>KS</v>
          </cell>
          <cell r="F9790">
            <v>2290</v>
          </cell>
        </row>
        <row r="9791">
          <cell r="A9791">
            <v>7408312</v>
          </cell>
          <cell r="B9791" t="str">
            <v>Krycí deska...T6L/P02S</v>
          </cell>
          <cell r="C9791">
            <v>116</v>
          </cell>
          <cell r="D9791">
            <v>1</v>
          </cell>
          <cell r="E9791" t="str">
            <v>KS</v>
          </cell>
          <cell r="F9791">
            <v>116</v>
          </cell>
        </row>
        <row r="9792">
          <cell r="A9792">
            <v>7408328</v>
          </cell>
          <cell r="B9792" t="str">
            <v>Krycí deska...T6L/P15S</v>
          </cell>
          <cell r="C9792">
            <v>116</v>
          </cell>
          <cell r="D9792">
            <v>1</v>
          </cell>
          <cell r="E9792" t="str">
            <v>KS</v>
          </cell>
          <cell r="F9792">
            <v>116</v>
          </cell>
        </row>
        <row r="9793">
          <cell r="A9793">
            <v>7408360</v>
          </cell>
          <cell r="B9793" t="str">
            <v>Krycí deska...T6L/P5S</v>
          </cell>
          <cell r="C9793">
            <v>116</v>
          </cell>
          <cell r="D9793">
            <v>1</v>
          </cell>
          <cell r="E9793" t="str">
            <v>KS</v>
          </cell>
          <cell r="F9793">
            <v>116</v>
          </cell>
        </row>
        <row r="9794">
          <cell r="A9794">
            <v>7408396</v>
          </cell>
          <cell r="B9794" t="str">
            <v>Přístrojový nástavec...T6L00C</v>
          </cell>
          <cell r="C9794">
            <v>2033</v>
          </cell>
          <cell r="D9794">
            <v>1</v>
          </cell>
          <cell r="E9794" t="str">
            <v>KS</v>
          </cell>
          <cell r="F9794">
            <v>2033</v>
          </cell>
        </row>
        <row r="9795">
          <cell r="A9795">
            <v>7408412</v>
          </cell>
          <cell r="B9795" t="str">
            <v>Adaptér...T8NL/A105</v>
          </cell>
          <cell r="C9795">
            <v>224</v>
          </cell>
          <cell r="D9795">
            <v>1</v>
          </cell>
          <cell r="E9795" t="str">
            <v>KS</v>
          </cell>
          <cell r="F9795">
            <v>224</v>
          </cell>
        </row>
        <row r="9796">
          <cell r="A9796">
            <v>7408416</v>
          </cell>
          <cell r="B9796" t="str">
            <v>Adaptér...T8NL/A45</v>
          </cell>
          <cell r="C9796">
            <v>170</v>
          </cell>
          <cell r="D9796">
            <v>1</v>
          </cell>
          <cell r="E9796" t="str">
            <v>KS</v>
          </cell>
          <cell r="F9796">
            <v>170</v>
          </cell>
        </row>
        <row r="9797">
          <cell r="A9797">
            <v>7408420</v>
          </cell>
          <cell r="B9797" t="str">
            <v>Zakrytí rohu...T8NL/EB1</v>
          </cell>
          <cell r="C9797">
            <v>142</v>
          </cell>
          <cell r="D9797">
            <v>1</v>
          </cell>
          <cell r="E9797" t="str">
            <v>KS</v>
          </cell>
          <cell r="F9797">
            <v>142</v>
          </cell>
        </row>
        <row r="9798">
          <cell r="A9798">
            <v>7408424</v>
          </cell>
          <cell r="B9798" t="str">
            <v>Zakrytí rohu...T8NL/EB1/</v>
          </cell>
          <cell r="C9798">
            <v>142</v>
          </cell>
          <cell r="D9798">
            <v>1</v>
          </cell>
          <cell r="E9798" t="str">
            <v>KS</v>
          </cell>
          <cell r="F9798">
            <v>142</v>
          </cell>
        </row>
        <row r="9799">
          <cell r="A9799">
            <v>7408428</v>
          </cell>
          <cell r="B9799" t="str">
            <v>Zakrytí rohu...T8NL/EB2</v>
          </cell>
          <cell r="C9799">
            <v>142</v>
          </cell>
          <cell r="D9799">
            <v>1</v>
          </cell>
          <cell r="E9799" t="str">
            <v>KS</v>
          </cell>
          <cell r="F9799">
            <v>142</v>
          </cell>
        </row>
        <row r="9800">
          <cell r="A9800">
            <v>7408432</v>
          </cell>
          <cell r="B9800" t="str">
            <v>Zakrytí rohu...T8NL/EB2/</v>
          </cell>
          <cell r="C9800">
            <v>142</v>
          </cell>
          <cell r="D9800">
            <v>1</v>
          </cell>
          <cell r="E9800" t="str">
            <v>KS</v>
          </cell>
          <cell r="F9800">
            <v>142</v>
          </cell>
        </row>
        <row r="9801">
          <cell r="A9801">
            <v>7408436</v>
          </cell>
          <cell r="B9801" t="str">
            <v>Krycí deska...T8NL/P01</v>
          </cell>
          <cell r="C9801">
            <v>116</v>
          </cell>
          <cell r="D9801">
            <v>1</v>
          </cell>
          <cell r="E9801" t="str">
            <v>KS</v>
          </cell>
          <cell r="F9801">
            <v>116</v>
          </cell>
        </row>
        <row r="9802">
          <cell r="A9802">
            <v>7408440</v>
          </cell>
          <cell r="B9802" t="str">
            <v>Krycí deska...T8NL/P01/</v>
          </cell>
          <cell r="C9802">
            <v>116</v>
          </cell>
          <cell r="D9802">
            <v>1</v>
          </cell>
          <cell r="E9802" t="str">
            <v>KS</v>
          </cell>
          <cell r="F9802">
            <v>116</v>
          </cell>
        </row>
        <row r="9803">
          <cell r="A9803">
            <v>7408444</v>
          </cell>
          <cell r="B9803" t="str">
            <v>Krycí deska...T8NL/P1</v>
          </cell>
          <cell r="C9803">
            <v>116</v>
          </cell>
          <cell r="D9803">
            <v>1</v>
          </cell>
          <cell r="E9803" t="str">
            <v>KS</v>
          </cell>
          <cell r="F9803">
            <v>116</v>
          </cell>
        </row>
        <row r="9804">
          <cell r="A9804">
            <v>7408448</v>
          </cell>
          <cell r="B9804" t="str">
            <v>Krycí deska...T8NL/P1/7</v>
          </cell>
          <cell r="C9804">
            <v>116</v>
          </cell>
          <cell r="D9804">
            <v>1</v>
          </cell>
          <cell r="E9804" t="str">
            <v>KS</v>
          </cell>
          <cell r="F9804">
            <v>116</v>
          </cell>
        </row>
        <row r="9805">
          <cell r="A9805">
            <v>7408452</v>
          </cell>
          <cell r="B9805" t="str">
            <v>Krycí deska...T8NL/P105</v>
          </cell>
          <cell r="C9805">
            <v>150</v>
          </cell>
          <cell r="D9805">
            <v>1</v>
          </cell>
          <cell r="E9805" t="str">
            <v>KS</v>
          </cell>
          <cell r="F9805">
            <v>150</v>
          </cell>
        </row>
        <row r="9806">
          <cell r="A9806">
            <v>7408456</v>
          </cell>
          <cell r="B9806" t="str">
            <v>Krycí deska...T8NL/P105</v>
          </cell>
          <cell r="C9806">
            <v>150</v>
          </cell>
          <cell r="D9806">
            <v>1</v>
          </cell>
          <cell r="E9806" t="str">
            <v>KS</v>
          </cell>
          <cell r="F9806">
            <v>150</v>
          </cell>
        </row>
        <row r="9807">
          <cell r="A9807">
            <v>7408458</v>
          </cell>
          <cell r="B9807" t="str">
            <v>Krycí deska...T8NL/P2</v>
          </cell>
          <cell r="C9807">
            <v>116</v>
          </cell>
          <cell r="D9807">
            <v>1</v>
          </cell>
          <cell r="E9807" t="str">
            <v>KS</v>
          </cell>
          <cell r="F9807">
            <v>116</v>
          </cell>
        </row>
        <row r="9808">
          <cell r="A9808">
            <v>7408460</v>
          </cell>
          <cell r="B9808" t="str">
            <v>Krycí deska...T8NL/P2/7</v>
          </cell>
          <cell r="C9808">
            <v>116</v>
          </cell>
          <cell r="D9808">
            <v>1</v>
          </cell>
          <cell r="E9808" t="str">
            <v>KS</v>
          </cell>
          <cell r="F9808">
            <v>116</v>
          </cell>
        </row>
        <row r="9809">
          <cell r="A9809">
            <v>7408464</v>
          </cell>
          <cell r="B9809" t="str">
            <v>Krycí deska...T8NL/P3</v>
          </cell>
          <cell r="C9809">
            <v>136</v>
          </cell>
          <cell r="D9809">
            <v>1</v>
          </cell>
          <cell r="E9809" t="str">
            <v>KS</v>
          </cell>
          <cell r="F9809">
            <v>136</v>
          </cell>
        </row>
        <row r="9810">
          <cell r="A9810">
            <v>7408470</v>
          </cell>
          <cell r="B9810" t="str">
            <v>Krycí deska...T8NL/P3/7</v>
          </cell>
          <cell r="C9810">
            <v>136</v>
          </cell>
          <cell r="D9810">
            <v>1</v>
          </cell>
          <cell r="E9810" t="str">
            <v>KS</v>
          </cell>
          <cell r="F9810">
            <v>136</v>
          </cell>
        </row>
        <row r="9811">
          <cell r="A9811">
            <v>7408474</v>
          </cell>
          <cell r="B9811" t="str">
            <v>Krycí deska...T8NL/P45</v>
          </cell>
          <cell r="C9811">
            <v>116</v>
          </cell>
          <cell r="D9811">
            <v>1</v>
          </cell>
          <cell r="E9811" t="str">
            <v>KS</v>
          </cell>
          <cell r="F9811">
            <v>116</v>
          </cell>
        </row>
        <row r="9812">
          <cell r="A9812">
            <v>7408478</v>
          </cell>
          <cell r="B9812" t="str">
            <v>Krycí deska...T8NL/P45/</v>
          </cell>
          <cell r="C9812">
            <v>116</v>
          </cell>
          <cell r="D9812">
            <v>1</v>
          </cell>
          <cell r="E9812" t="str">
            <v>KS</v>
          </cell>
          <cell r="F9812">
            <v>116</v>
          </cell>
        </row>
        <row r="9813">
          <cell r="A9813">
            <v>7408482</v>
          </cell>
          <cell r="B9813" t="str">
            <v>Krycí deska...T8NL/PCEE</v>
          </cell>
          <cell r="C9813">
            <v>150</v>
          </cell>
          <cell r="D9813">
            <v>1</v>
          </cell>
          <cell r="E9813" t="str">
            <v>KS</v>
          </cell>
          <cell r="F9813">
            <v>150</v>
          </cell>
        </row>
        <row r="9814">
          <cell r="A9814">
            <v>7408486</v>
          </cell>
          <cell r="B9814" t="str">
            <v>Krycí deska...T8NL/PCEE</v>
          </cell>
          <cell r="C9814">
            <v>150</v>
          </cell>
          <cell r="D9814">
            <v>1</v>
          </cell>
          <cell r="E9814" t="str">
            <v>KS</v>
          </cell>
          <cell r="F9814">
            <v>150</v>
          </cell>
        </row>
        <row r="9815">
          <cell r="A9815">
            <v>7408490</v>
          </cell>
          <cell r="B9815" t="str">
            <v>Příčná přepážka...T8NL/TQ</v>
          </cell>
          <cell r="C9815">
            <v>123</v>
          </cell>
          <cell r="D9815">
            <v>1</v>
          </cell>
          <cell r="E9815" t="str">
            <v>KS</v>
          </cell>
          <cell r="F9815">
            <v>123</v>
          </cell>
        </row>
        <row r="9816">
          <cell r="A9816">
            <v>7408494</v>
          </cell>
          <cell r="B9816" t="str">
            <v>Přístrojový nástavec...T8NL00C</v>
          </cell>
          <cell r="C9816">
            <v>3385</v>
          </cell>
          <cell r="D9816">
            <v>1</v>
          </cell>
          <cell r="E9816" t="str">
            <v>KS</v>
          </cell>
          <cell r="F9816">
            <v>3385</v>
          </cell>
        </row>
        <row r="9817">
          <cell r="A9817">
            <v>7408498</v>
          </cell>
          <cell r="B9817" t="str">
            <v>Přístrojový nástavec...T8NL00C70</v>
          </cell>
          <cell r="C9817">
            <v>3385</v>
          </cell>
          <cell r="D9817">
            <v>1</v>
          </cell>
          <cell r="E9817" t="str">
            <v>KS</v>
          </cell>
          <cell r="F9817">
            <v>3385</v>
          </cell>
        </row>
        <row r="9818">
          <cell r="A9818">
            <v>7408502</v>
          </cell>
          <cell r="B9818" t="str">
            <v>Tubus...TUGRAF9</v>
          </cell>
          <cell r="C9818">
            <v>1378</v>
          </cell>
          <cell r="D9818">
            <v>1</v>
          </cell>
          <cell r="E9818" t="str">
            <v>KS</v>
          </cell>
          <cell r="F9818">
            <v>1378</v>
          </cell>
        </row>
        <row r="9819">
          <cell r="A9819">
            <v>7408506</v>
          </cell>
          <cell r="B9819" t="str">
            <v>Tubus...TUGRAF9</v>
          </cell>
          <cell r="C9819">
            <v>1378</v>
          </cell>
          <cell r="D9819">
            <v>1</v>
          </cell>
          <cell r="E9819" t="str">
            <v>KS</v>
          </cell>
          <cell r="F9819">
            <v>1378</v>
          </cell>
        </row>
        <row r="9820">
          <cell r="A9820">
            <v>7408510</v>
          </cell>
          <cell r="B9820" t="str">
            <v>Tubus...TUKA</v>
          </cell>
          <cell r="C9820">
            <v>5143</v>
          </cell>
          <cell r="D9820">
            <v>1</v>
          </cell>
          <cell r="E9820" t="str">
            <v>KS</v>
          </cell>
          <cell r="F9820">
            <v>5143</v>
          </cell>
        </row>
        <row r="9821">
          <cell r="A9821">
            <v>7408514</v>
          </cell>
          <cell r="B9821" t="str">
            <v>Tubus...TUKM</v>
          </cell>
          <cell r="C9821">
            <v>1970</v>
          </cell>
          <cell r="D9821">
            <v>1</v>
          </cell>
          <cell r="E9821" t="str">
            <v>KS</v>
          </cell>
          <cell r="F9821">
            <v>1970</v>
          </cell>
        </row>
        <row r="9822">
          <cell r="A9822">
            <v>7408518</v>
          </cell>
          <cell r="B9822" t="str">
            <v>Tubus...TUKM</v>
          </cell>
          <cell r="C9822">
            <v>1970</v>
          </cell>
          <cell r="D9822">
            <v>1</v>
          </cell>
          <cell r="E9822" t="str">
            <v>KS</v>
          </cell>
          <cell r="F9822">
            <v>1970</v>
          </cell>
        </row>
        <row r="9823">
          <cell r="A9823">
            <v>7408522</v>
          </cell>
          <cell r="B9823" t="str">
            <v>Tubus...TUKM</v>
          </cell>
          <cell r="C9823">
            <v>1970</v>
          </cell>
          <cell r="D9823">
            <v>1</v>
          </cell>
          <cell r="E9823" t="str">
            <v>KS</v>
          </cell>
          <cell r="F9823">
            <v>1970</v>
          </cell>
        </row>
        <row r="9824">
          <cell r="A9824">
            <v>7408526</v>
          </cell>
          <cell r="B9824" t="str">
            <v>Tubus...TUKM</v>
          </cell>
          <cell r="C9824">
            <v>1970</v>
          </cell>
          <cell r="D9824">
            <v>1</v>
          </cell>
          <cell r="E9824" t="str">
            <v>KS</v>
          </cell>
          <cell r="F9824">
            <v>1970</v>
          </cell>
        </row>
        <row r="9825">
          <cell r="A9825">
            <v>7408530</v>
          </cell>
          <cell r="B9825" t="str">
            <v>Tubus...TUKV</v>
          </cell>
          <cell r="C9825">
            <v>1970</v>
          </cell>
          <cell r="D9825">
            <v>1</v>
          </cell>
          <cell r="E9825" t="str">
            <v>KS</v>
          </cell>
          <cell r="F9825">
            <v>1970</v>
          </cell>
        </row>
        <row r="9826">
          <cell r="A9826">
            <v>7408534</v>
          </cell>
          <cell r="B9826" t="str">
            <v>Tubus...TUKV</v>
          </cell>
          <cell r="C9826">
            <v>1970</v>
          </cell>
          <cell r="D9826">
            <v>1</v>
          </cell>
          <cell r="E9826" t="str">
            <v>KS</v>
          </cell>
          <cell r="F9826">
            <v>1970</v>
          </cell>
        </row>
        <row r="9827">
          <cell r="A9827">
            <v>7408538</v>
          </cell>
          <cell r="B9827" t="str">
            <v>Ochranný kobercový rám...UDA71</v>
          </cell>
          <cell r="C9827">
            <v>882</v>
          </cell>
          <cell r="D9827">
            <v>1</v>
          </cell>
          <cell r="E9827" t="str">
            <v>KS</v>
          </cell>
          <cell r="F9827">
            <v>882</v>
          </cell>
        </row>
        <row r="9828">
          <cell r="A9828">
            <v>7408542</v>
          </cell>
          <cell r="B9828" t="str">
            <v>Ochranný kobercový rám...UDA71</v>
          </cell>
          <cell r="C9828">
            <v>882</v>
          </cell>
          <cell r="D9828">
            <v>1</v>
          </cell>
          <cell r="E9828" t="str">
            <v>KS</v>
          </cell>
          <cell r="F9828">
            <v>882</v>
          </cell>
        </row>
        <row r="9829">
          <cell r="A9829">
            <v>7408546</v>
          </cell>
          <cell r="B9829" t="str">
            <v>Ochranný kobercový rám...UDA71</v>
          </cell>
          <cell r="C9829">
            <v>1195</v>
          </cell>
          <cell r="D9829">
            <v>1</v>
          </cell>
          <cell r="E9829" t="str">
            <v>KS</v>
          </cell>
          <cell r="F9829">
            <v>1195</v>
          </cell>
        </row>
        <row r="9830">
          <cell r="A9830">
            <v>7408550</v>
          </cell>
          <cell r="B9830" t="str">
            <v>Sada pro přestavbu...UDB</v>
          </cell>
          <cell r="C9830">
            <v>24</v>
          </cell>
          <cell r="D9830">
            <v>1</v>
          </cell>
          <cell r="E9830" t="str">
            <v>KS</v>
          </cell>
          <cell r="F9830">
            <v>24</v>
          </cell>
        </row>
        <row r="9831">
          <cell r="A9831">
            <v>7408554</v>
          </cell>
          <cell r="B9831" t="str">
            <v>Podlahová krabice s vývodem...UDL1-120/</v>
          </cell>
          <cell r="C9831">
            <v>10869</v>
          </cell>
          <cell r="D9831">
            <v>1</v>
          </cell>
          <cell r="E9831" t="str">
            <v>KS</v>
          </cell>
          <cell r="F9831">
            <v>10869</v>
          </cell>
        </row>
        <row r="9832">
          <cell r="A9832">
            <v>7408558</v>
          </cell>
          <cell r="B9832" t="str">
            <v>Podlahová krabice s vývodem...UDL2-120/</v>
          </cell>
          <cell r="C9832">
            <v>2301</v>
          </cell>
          <cell r="D9832">
            <v>1</v>
          </cell>
          <cell r="E9832" t="str">
            <v>KS</v>
          </cell>
          <cell r="F9832">
            <v>2301</v>
          </cell>
        </row>
        <row r="9833">
          <cell r="A9833">
            <v>7408562</v>
          </cell>
          <cell r="B9833" t="str">
            <v>Podlahová krabice s vývodem...UDL2-120/</v>
          </cell>
          <cell r="C9833">
            <v>2521</v>
          </cell>
          <cell r="D9833">
            <v>1</v>
          </cell>
          <cell r="E9833" t="str">
            <v>KS</v>
          </cell>
          <cell r="F9833">
            <v>2521</v>
          </cell>
        </row>
        <row r="9834">
          <cell r="A9834">
            <v>7408566</v>
          </cell>
          <cell r="B9834" t="str">
            <v>Podlahová krabice s vývodem...UDL2-80/7</v>
          </cell>
          <cell r="C9834">
            <v>2261</v>
          </cell>
          <cell r="D9834">
            <v>1</v>
          </cell>
          <cell r="E9834" t="str">
            <v>KS</v>
          </cell>
          <cell r="F9834">
            <v>2261</v>
          </cell>
        </row>
        <row r="9835">
          <cell r="A9835">
            <v>7408570</v>
          </cell>
          <cell r="B9835" t="str">
            <v>Kanálový vývod...US80/32</v>
          </cell>
          <cell r="C9835">
            <v>1534</v>
          </cell>
          <cell r="D9835">
            <v>1</v>
          </cell>
          <cell r="E9835" t="str">
            <v>KS</v>
          </cell>
          <cell r="F9835">
            <v>1534</v>
          </cell>
        </row>
        <row r="9836">
          <cell r="A9836">
            <v>7408574</v>
          </cell>
          <cell r="B9836" t="str">
            <v>Kanálový vývod...US80/55</v>
          </cell>
          <cell r="C9836">
            <v>1753</v>
          </cell>
          <cell r="D9836">
            <v>1</v>
          </cell>
          <cell r="E9836" t="str">
            <v>KS</v>
          </cell>
          <cell r="F9836">
            <v>1753</v>
          </cell>
        </row>
        <row r="9837">
          <cell r="A9837">
            <v>7408578</v>
          </cell>
          <cell r="B9837" t="str">
            <v>Podlahový vývod...US80/DB20</v>
          </cell>
          <cell r="C9837">
            <v>1699</v>
          </cell>
          <cell r="D9837">
            <v>1</v>
          </cell>
          <cell r="E9837" t="str">
            <v>KS</v>
          </cell>
          <cell r="F9837">
            <v>1699</v>
          </cell>
        </row>
        <row r="9838">
          <cell r="A9838">
            <v>7408582</v>
          </cell>
          <cell r="B9838" t="str">
            <v>Podlahový vývod...US80/DB38</v>
          </cell>
          <cell r="C9838">
            <v>2146</v>
          </cell>
          <cell r="D9838">
            <v>1</v>
          </cell>
          <cell r="E9838" t="str">
            <v>KS</v>
          </cell>
          <cell r="F9838">
            <v>2146</v>
          </cell>
        </row>
        <row r="9839">
          <cell r="A9839">
            <v>7408586</v>
          </cell>
          <cell r="B9839" t="str">
            <v>Upínací kruh...US80-2</v>
          </cell>
          <cell r="C9839">
            <v>106</v>
          </cell>
          <cell r="D9839">
            <v>1</v>
          </cell>
          <cell r="E9839" t="str">
            <v>KS</v>
          </cell>
          <cell r="F9839">
            <v>106</v>
          </cell>
        </row>
        <row r="9840">
          <cell r="A9840">
            <v>7408590</v>
          </cell>
          <cell r="B9840" t="str">
            <v>Přístrojový kryt...US80A</v>
          </cell>
          <cell r="C9840">
            <v>57</v>
          </cell>
          <cell r="D9840">
            <v>1</v>
          </cell>
          <cell r="E9840" t="str">
            <v>KS</v>
          </cell>
          <cell r="F9840">
            <v>57</v>
          </cell>
        </row>
        <row r="9841">
          <cell r="A9841">
            <v>7408594</v>
          </cell>
          <cell r="B9841" t="str">
            <v>Přístrojový kryt...US80B</v>
          </cell>
          <cell r="C9841">
            <v>57</v>
          </cell>
          <cell r="D9841">
            <v>1</v>
          </cell>
          <cell r="E9841" t="str">
            <v>KS</v>
          </cell>
          <cell r="F9841">
            <v>57</v>
          </cell>
        </row>
        <row r="9842">
          <cell r="A9842">
            <v>7408598</v>
          </cell>
          <cell r="B9842" t="str">
            <v>Distanční kroužek...US80D</v>
          </cell>
          <cell r="C9842">
            <v>82</v>
          </cell>
          <cell r="D9842">
            <v>1</v>
          </cell>
          <cell r="E9842" t="str">
            <v>KS</v>
          </cell>
          <cell r="F9842">
            <v>82</v>
          </cell>
        </row>
        <row r="9843">
          <cell r="A9843">
            <v>7408602</v>
          </cell>
          <cell r="B9843" t="str">
            <v>Podlahový vývod...USS80-W</v>
          </cell>
          <cell r="C9843">
            <v>1286</v>
          </cell>
          <cell r="D9843">
            <v>1</v>
          </cell>
          <cell r="E9843" t="str">
            <v>KS</v>
          </cell>
          <cell r="F9843">
            <v>1286</v>
          </cell>
        </row>
        <row r="9844">
          <cell r="A9844">
            <v>7408606</v>
          </cell>
          <cell r="B9844" t="str">
            <v>Kleště na Seegerovy pojistky...WZ1007</v>
          </cell>
          <cell r="C9844">
            <v>1231</v>
          </cell>
          <cell r="D9844">
            <v>1</v>
          </cell>
          <cell r="E9844" t="str">
            <v>KS</v>
          </cell>
          <cell r="F9844">
            <v>1231</v>
          </cell>
        </row>
        <row r="9845">
          <cell r="A9845">
            <v>7408610</v>
          </cell>
          <cell r="B9845" t="str">
            <v>Montážní klíč...WZ1008</v>
          </cell>
          <cell r="C9845">
            <v>2377</v>
          </cell>
          <cell r="D9845">
            <v>1</v>
          </cell>
          <cell r="E9845" t="str">
            <v>KS</v>
          </cell>
          <cell r="F9845">
            <v>2377</v>
          </cell>
        </row>
        <row r="9846">
          <cell r="A9846">
            <v>7408614</v>
          </cell>
          <cell r="B9846" t="str">
            <v>Pilový list kruhový...WZ1013</v>
          </cell>
          <cell r="C9846">
            <v>645</v>
          </cell>
          <cell r="D9846">
            <v>1</v>
          </cell>
          <cell r="E9846" t="str">
            <v>KS</v>
          </cell>
          <cell r="F9846">
            <v>645</v>
          </cell>
        </row>
        <row r="9847">
          <cell r="A9847">
            <v>7408618</v>
          </cell>
          <cell r="B9847" t="str">
            <v>Vrtací šablona...WZ1014</v>
          </cell>
          <cell r="C9847">
            <v>9920</v>
          </cell>
          <cell r="D9847">
            <v>1</v>
          </cell>
          <cell r="E9847" t="str">
            <v>KS</v>
          </cell>
          <cell r="F9847">
            <v>9920</v>
          </cell>
        </row>
        <row r="9848">
          <cell r="A9848">
            <v>7408626</v>
          </cell>
          <cell r="B9848" t="str">
            <v>Montážní klíč...WZ1022</v>
          </cell>
          <cell r="C9848">
            <v>3456</v>
          </cell>
          <cell r="D9848">
            <v>1</v>
          </cell>
          <cell r="E9848" t="str">
            <v>KS</v>
          </cell>
          <cell r="F9848">
            <v>3456</v>
          </cell>
        </row>
        <row r="9849">
          <cell r="A9849">
            <v>7408630</v>
          </cell>
          <cell r="B9849" t="str">
            <v>Magnet. zvedák...WZ1028</v>
          </cell>
          <cell r="C9849">
            <v>8479</v>
          </cell>
          <cell r="D9849">
            <v>1</v>
          </cell>
          <cell r="E9849" t="str">
            <v>KS</v>
          </cell>
          <cell r="F9849">
            <v>8479</v>
          </cell>
        </row>
        <row r="9850">
          <cell r="A9850">
            <v>7408634</v>
          </cell>
          <cell r="B9850" t="str">
            <v>Přísavný držák...WZ1029</v>
          </cell>
          <cell r="C9850">
            <v>4590</v>
          </cell>
          <cell r="D9850">
            <v>1</v>
          </cell>
          <cell r="E9850" t="str">
            <v>KS</v>
          </cell>
          <cell r="F9850">
            <v>4590</v>
          </cell>
        </row>
        <row r="9851">
          <cell r="A9851">
            <v>7408638</v>
          </cell>
          <cell r="B9851" t="str">
            <v>Vrtací korunka do mazaniny...WZ1032</v>
          </cell>
          <cell r="C9851">
            <v>14327</v>
          </cell>
          <cell r="D9851">
            <v>1</v>
          </cell>
          <cell r="E9851" t="str">
            <v>KS</v>
          </cell>
          <cell r="F9851">
            <v>14327</v>
          </cell>
        </row>
        <row r="9852">
          <cell r="A9852">
            <v>7408642</v>
          </cell>
          <cell r="B9852" t="str">
            <v>Unašeč pilového listu...WZ1034</v>
          </cell>
          <cell r="C9852">
            <v>21803</v>
          </cell>
          <cell r="D9852">
            <v>1</v>
          </cell>
          <cell r="E9852" t="str">
            <v>KS</v>
          </cell>
          <cell r="F9852">
            <v>21803</v>
          </cell>
        </row>
        <row r="9853">
          <cell r="A9853">
            <v>7408646</v>
          </cell>
          <cell r="B9853" t="str">
            <v>Montážní klíč...WZ1058</v>
          </cell>
          <cell r="C9853">
            <v>2405</v>
          </cell>
          <cell r="D9853">
            <v>1</v>
          </cell>
          <cell r="E9853" t="str">
            <v>KS</v>
          </cell>
          <cell r="F9853">
            <v>2405</v>
          </cell>
        </row>
        <row r="9854">
          <cell r="A9854">
            <v>7408650</v>
          </cell>
          <cell r="B9854" t="str">
            <v>Odlehčení tahu...ZE2/3</v>
          </cell>
          <cell r="C9854">
            <v>11</v>
          </cell>
          <cell r="D9854">
            <v>1</v>
          </cell>
          <cell r="E9854" t="str">
            <v>KS</v>
          </cell>
          <cell r="F9854">
            <v>11</v>
          </cell>
        </row>
        <row r="9855">
          <cell r="A9855">
            <v>7408660</v>
          </cell>
          <cell r="B9855" t="str">
            <v>Pilový list kruhový...SRWZ1035</v>
          </cell>
          <cell r="C9855">
            <v>749</v>
          </cell>
          <cell r="D9855">
            <v>1</v>
          </cell>
          <cell r="E9855" t="str">
            <v>KS</v>
          </cell>
          <cell r="F9855">
            <v>749</v>
          </cell>
        </row>
        <row r="9856">
          <cell r="A9856">
            <v>7408670</v>
          </cell>
          <cell r="B9856" t="str">
            <v>Krytka...MT45V/4</v>
          </cell>
          <cell r="C9856">
            <v>68</v>
          </cell>
          <cell r="D9856">
            <v>1</v>
          </cell>
          <cell r="E9856" t="str">
            <v>KS</v>
          </cell>
          <cell r="F9856">
            <v>68</v>
          </cell>
        </row>
        <row r="9857">
          <cell r="A9857">
            <v>7408672</v>
          </cell>
          <cell r="B9857" t="str">
            <v>Montážní rám...MT45V/3</v>
          </cell>
          <cell r="C9857">
            <v>58</v>
          </cell>
          <cell r="D9857">
            <v>1</v>
          </cell>
          <cell r="E9857" t="str">
            <v>KS</v>
          </cell>
          <cell r="F9857">
            <v>58</v>
          </cell>
        </row>
        <row r="9858">
          <cell r="A9858">
            <v>7408705</v>
          </cell>
          <cell r="B9858" t="str">
            <v>montážní deska pro R&amp;M Snap-in...MPMT45 2C</v>
          </cell>
          <cell r="C9858">
            <v>354</v>
          </cell>
          <cell r="D9858">
            <v>1</v>
          </cell>
          <cell r="E9858" t="str">
            <v>KS</v>
          </cell>
          <cell r="F9858">
            <v>354</v>
          </cell>
        </row>
        <row r="9859">
          <cell r="A9859">
            <v>7409672</v>
          </cell>
          <cell r="B9859" t="str">
            <v>Zaslepovací kryt...BA60N30</v>
          </cell>
          <cell r="C9859">
            <v>286</v>
          </cell>
          <cell r="D9859">
            <v>1</v>
          </cell>
          <cell r="E9859" t="str">
            <v>KS</v>
          </cell>
          <cell r="F9859">
            <v>286</v>
          </cell>
        </row>
        <row r="9860">
          <cell r="A9860">
            <v>7410030</v>
          </cell>
          <cell r="B9860" t="str">
            <v>Protahovací a odbočovací krabice...UZD250-3</v>
          </cell>
          <cell r="C9860">
            <v>2316</v>
          </cell>
          <cell r="D9860">
            <v>1</v>
          </cell>
          <cell r="E9860" t="str">
            <v>KS</v>
          </cell>
          <cell r="F9860">
            <v>2316</v>
          </cell>
        </row>
        <row r="9861">
          <cell r="A9861">
            <v>7410031</v>
          </cell>
          <cell r="B9861" t="str">
            <v>Protahovací a odbočná krabice...UZD250-3R</v>
          </cell>
          <cell r="C9861">
            <v>2280</v>
          </cell>
          <cell r="D9861">
            <v>1</v>
          </cell>
          <cell r="E9861" t="str">
            <v>KS</v>
          </cell>
          <cell r="F9861">
            <v>2280</v>
          </cell>
        </row>
        <row r="9862">
          <cell r="A9862">
            <v>7410034</v>
          </cell>
          <cell r="B9862" t="str">
            <v>Protahovací a odbočovací krabice...UZD350-3</v>
          </cell>
          <cell r="C9862">
            <v>2919</v>
          </cell>
          <cell r="D9862">
            <v>1</v>
          </cell>
          <cell r="E9862" t="str">
            <v>KS</v>
          </cell>
          <cell r="F9862">
            <v>2919</v>
          </cell>
        </row>
        <row r="9863">
          <cell r="A9863">
            <v>7410035</v>
          </cell>
          <cell r="B9863" t="str">
            <v>Podlahová krabice...UZD350-3R</v>
          </cell>
          <cell r="C9863">
            <v>2857</v>
          </cell>
          <cell r="D9863">
            <v>1</v>
          </cell>
          <cell r="E9863" t="str">
            <v>KS</v>
          </cell>
          <cell r="F9863">
            <v>2857</v>
          </cell>
        </row>
        <row r="9864">
          <cell r="A9864">
            <v>7410043</v>
          </cell>
          <cell r="B9864" t="str">
            <v>Protahovací a odbočovací krabice...UZD115170</v>
          </cell>
          <cell r="C9864">
            <v>2837</v>
          </cell>
          <cell r="D9864">
            <v>1</v>
          </cell>
          <cell r="E9864" t="str">
            <v>KS</v>
          </cell>
          <cell r="F9864">
            <v>2837</v>
          </cell>
        </row>
        <row r="9865">
          <cell r="A9865">
            <v>7410047</v>
          </cell>
          <cell r="B9865" t="str">
            <v>Protahovací a odbočovací krabice...UZD115170</v>
          </cell>
          <cell r="C9865">
            <v>3118</v>
          </cell>
          <cell r="D9865">
            <v>1</v>
          </cell>
          <cell r="E9865" t="str">
            <v>KS</v>
          </cell>
          <cell r="F9865">
            <v>3118</v>
          </cell>
        </row>
        <row r="9866">
          <cell r="A9866">
            <v>7410052</v>
          </cell>
          <cell r="B9866" t="str">
            <v>Protahovací a odbočovací krabice...UZD165220</v>
          </cell>
          <cell r="C9866">
            <v>3236</v>
          </cell>
          <cell r="D9866">
            <v>1</v>
          </cell>
          <cell r="E9866" t="str">
            <v>KS</v>
          </cell>
          <cell r="F9866">
            <v>3236</v>
          </cell>
        </row>
        <row r="9867">
          <cell r="A9867">
            <v>7410056</v>
          </cell>
          <cell r="B9867" t="str">
            <v>Protahovací a odbočovací krabice...UZD165220</v>
          </cell>
          <cell r="C9867">
            <v>3263</v>
          </cell>
          <cell r="D9867">
            <v>1</v>
          </cell>
          <cell r="E9867" t="str">
            <v>KS</v>
          </cell>
          <cell r="F9867">
            <v>3263</v>
          </cell>
        </row>
        <row r="9868">
          <cell r="A9868">
            <v>7410060</v>
          </cell>
          <cell r="B9868" t="str">
            <v>Podlahová přístrojová krabice...UGD55-80/</v>
          </cell>
          <cell r="C9868">
            <v>2719</v>
          </cell>
          <cell r="D9868">
            <v>1</v>
          </cell>
          <cell r="E9868" t="str">
            <v>KS</v>
          </cell>
          <cell r="F9868">
            <v>2719</v>
          </cell>
        </row>
        <row r="9869">
          <cell r="A9869">
            <v>7410062</v>
          </cell>
          <cell r="B9869" t="str">
            <v>....UGD55-80/</v>
          </cell>
          <cell r="C9869">
            <v>3486</v>
          </cell>
          <cell r="D9869">
            <v>1</v>
          </cell>
          <cell r="E9869" t="str">
            <v>KS</v>
          </cell>
          <cell r="F9869">
            <v>3486</v>
          </cell>
        </row>
        <row r="9870">
          <cell r="A9870">
            <v>7410079</v>
          </cell>
          <cell r="B9870" t="str">
            <v>Podlahová přístrojová krabice...UGD250-3/</v>
          </cell>
          <cell r="C9870">
            <v>2928</v>
          </cell>
          <cell r="D9870">
            <v>1</v>
          </cell>
          <cell r="E9870" t="str">
            <v>KS</v>
          </cell>
          <cell r="F9870">
            <v>2928</v>
          </cell>
        </row>
        <row r="9871">
          <cell r="A9871">
            <v>7410083</v>
          </cell>
          <cell r="B9871" t="str">
            <v>Podlahová přístrojová krabice...UGD250-3/</v>
          </cell>
          <cell r="C9871">
            <v>2928</v>
          </cell>
          <cell r="D9871">
            <v>1</v>
          </cell>
          <cell r="E9871" t="str">
            <v>KS</v>
          </cell>
          <cell r="F9871">
            <v>2928</v>
          </cell>
        </row>
        <row r="9872">
          <cell r="A9872">
            <v>7410087</v>
          </cell>
          <cell r="B9872" t="str">
            <v>Podlahová přístrojová krabice...UGD250-3/</v>
          </cell>
          <cell r="C9872">
            <v>2928</v>
          </cell>
          <cell r="D9872">
            <v>1</v>
          </cell>
          <cell r="E9872" t="str">
            <v>KS</v>
          </cell>
          <cell r="F9872">
            <v>2928</v>
          </cell>
        </row>
        <row r="9873">
          <cell r="A9873">
            <v>7410091</v>
          </cell>
          <cell r="B9873" t="str">
            <v>Podlahová přístrojová krabice...UGD250-3R</v>
          </cell>
          <cell r="C9873">
            <v>2928</v>
          </cell>
          <cell r="D9873">
            <v>1</v>
          </cell>
          <cell r="E9873" t="str">
            <v>KS</v>
          </cell>
          <cell r="F9873">
            <v>2928</v>
          </cell>
        </row>
        <row r="9874">
          <cell r="A9874">
            <v>7410104</v>
          </cell>
          <cell r="B9874" t="str">
            <v>Podlahová přístrojová krabice...UGD350-3/</v>
          </cell>
          <cell r="C9874">
            <v>3655</v>
          </cell>
          <cell r="D9874">
            <v>1</v>
          </cell>
          <cell r="E9874" t="str">
            <v>KS</v>
          </cell>
          <cell r="F9874">
            <v>3655</v>
          </cell>
        </row>
        <row r="9875">
          <cell r="A9875">
            <v>7410108</v>
          </cell>
          <cell r="B9875" t="str">
            <v>Podlahová přístrojová krabice...UGD350-3/</v>
          </cell>
          <cell r="C9875">
            <v>3655</v>
          </cell>
          <cell r="D9875">
            <v>1</v>
          </cell>
          <cell r="E9875" t="str">
            <v>KS</v>
          </cell>
          <cell r="F9875">
            <v>3655</v>
          </cell>
        </row>
        <row r="9876">
          <cell r="A9876">
            <v>7410112</v>
          </cell>
          <cell r="B9876" t="str">
            <v>Podlahová přístrojová krabice...UGD350-3/</v>
          </cell>
          <cell r="C9876">
            <v>3655</v>
          </cell>
          <cell r="D9876">
            <v>1</v>
          </cell>
          <cell r="E9876" t="str">
            <v>KS</v>
          </cell>
          <cell r="F9876">
            <v>3655</v>
          </cell>
        </row>
        <row r="9877">
          <cell r="A9877">
            <v>7410116</v>
          </cell>
          <cell r="B9877" t="str">
            <v>Podlahová přístrojová krabice...UGD350-3R</v>
          </cell>
          <cell r="C9877">
            <v>3655</v>
          </cell>
          <cell r="D9877">
            <v>1</v>
          </cell>
          <cell r="E9877" t="str">
            <v>KS</v>
          </cell>
          <cell r="F9877">
            <v>3655</v>
          </cell>
        </row>
        <row r="9878">
          <cell r="A9878">
            <v>7410120</v>
          </cell>
          <cell r="B9878" t="str">
            <v>Podlahová přístrojová krabice...UGD350-3R</v>
          </cell>
          <cell r="C9878">
            <v>3655</v>
          </cell>
          <cell r="D9878">
            <v>1</v>
          </cell>
          <cell r="E9878" t="str">
            <v>KS</v>
          </cell>
          <cell r="F9878">
            <v>3655</v>
          </cell>
        </row>
        <row r="9879">
          <cell r="A9879">
            <v>7410124</v>
          </cell>
          <cell r="B9879" t="str">
            <v>Podlahová přístrojová krabice...UGD350-3R</v>
          </cell>
          <cell r="C9879">
            <v>3655</v>
          </cell>
          <cell r="D9879">
            <v>1</v>
          </cell>
          <cell r="E9879" t="str">
            <v>KS</v>
          </cell>
          <cell r="F9879">
            <v>3655</v>
          </cell>
        </row>
        <row r="9880">
          <cell r="A9880">
            <v>7410142</v>
          </cell>
          <cell r="B9880" t="str">
            <v>Konstrukční sada pro vyrovnání v...ASH250-3B</v>
          </cell>
          <cell r="C9880">
            <v>824</v>
          </cell>
          <cell r="D9880">
            <v>1</v>
          </cell>
          <cell r="E9880" t="str">
            <v>KS</v>
          </cell>
          <cell r="F9880">
            <v>824</v>
          </cell>
        </row>
        <row r="9881">
          <cell r="A9881">
            <v>7410146</v>
          </cell>
          <cell r="B9881" t="str">
            <v>Konstrukční sada pro vyrovnání v...ASH250-3/</v>
          </cell>
          <cell r="C9881">
            <v>926</v>
          </cell>
          <cell r="D9881">
            <v>1</v>
          </cell>
          <cell r="E9881" t="str">
            <v>KS</v>
          </cell>
          <cell r="F9881">
            <v>926</v>
          </cell>
        </row>
        <row r="9882">
          <cell r="A9882">
            <v>7410148</v>
          </cell>
          <cell r="B9882" t="str">
            <v>Konstrukční sada pro vyrovnání v...ASH250-3B</v>
          </cell>
          <cell r="C9882">
            <v>979</v>
          </cell>
          <cell r="D9882">
            <v>1</v>
          </cell>
          <cell r="E9882" t="str">
            <v>KS</v>
          </cell>
          <cell r="F9882">
            <v>979</v>
          </cell>
        </row>
        <row r="9883">
          <cell r="A9883">
            <v>7410150</v>
          </cell>
          <cell r="B9883" t="str">
            <v>Konstrukční sada pro vyrovnání v...ASH350-3B</v>
          </cell>
          <cell r="C9883">
            <v>853</v>
          </cell>
          <cell r="D9883">
            <v>1</v>
          </cell>
          <cell r="E9883" t="str">
            <v>KS</v>
          </cell>
          <cell r="F9883">
            <v>853</v>
          </cell>
        </row>
        <row r="9884">
          <cell r="A9884">
            <v>7410156</v>
          </cell>
          <cell r="B9884" t="str">
            <v>Konstrukční sada pro vyrovnání v...ASH350-3B</v>
          </cell>
          <cell r="C9884">
            <v>962</v>
          </cell>
          <cell r="D9884">
            <v>1</v>
          </cell>
          <cell r="E9884" t="str">
            <v>KS</v>
          </cell>
          <cell r="F9884">
            <v>962</v>
          </cell>
        </row>
        <row r="9885">
          <cell r="A9885">
            <v>7410158</v>
          </cell>
          <cell r="B9885" t="str">
            <v>Zvyšovací sada 165-220 mm...ASH250-3/</v>
          </cell>
          <cell r="C9885">
            <v>1029</v>
          </cell>
          <cell r="D9885">
            <v>1</v>
          </cell>
          <cell r="E9885" t="str">
            <v>KS</v>
          </cell>
          <cell r="F9885">
            <v>1029</v>
          </cell>
        </row>
        <row r="9886">
          <cell r="A9886">
            <v>7410160</v>
          </cell>
          <cell r="B9886" t="str">
            <v>Rychlé odblokování...SE/UZD3</v>
          </cell>
          <cell r="C9886">
            <v>97</v>
          </cell>
          <cell r="D9886">
            <v>1</v>
          </cell>
          <cell r="E9886" t="str">
            <v>KS</v>
          </cell>
          <cell r="F9886">
            <v>97</v>
          </cell>
        </row>
        <row r="9887">
          <cell r="A9887">
            <v>7410166</v>
          </cell>
          <cell r="B9887" t="str">
            <v>Bok prohlubovací do UZD350...ASH350-3/</v>
          </cell>
          <cell r="C9887">
            <v>1386</v>
          </cell>
          <cell r="D9887">
            <v>1</v>
          </cell>
          <cell r="E9887" t="str">
            <v>KS</v>
          </cell>
          <cell r="F9887">
            <v>1386</v>
          </cell>
        </row>
        <row r="9888">
          <cell r="A9888">
            <v>7410168</v>
          </cell>
          <cell r="B9888" t="str">
            <v>Podpěra pro vysoká zatížení...DSSL2/70/</v>
          </cell>
          <cell r="C9888">
            <v>573</v>
          </cell>
          <cell r="D9888">
            <v>1</v>
          </cell>
          <cell r="E9888" t="str">
            <v>KS</v>
          </cell>
          <cell r="F9888">
            <v>573</v>
          </cell>
        </row>
        <row r="9889">
          <cell r="A9889">
            <v>7410172</v>
          </cell>
          <cell r="B9889" t="str">
            <v>Podpěra pro vysoká zatížení...DSSL2/100</v>
          </cell>
          <cell r="C9889">
            <v>631</v>
          </cell>
          <cell r="D9889">
            <v>1</v>
          </cell>
          <cell r="E9889" t="str">
            <v>KS</v>
          </cell>
          <cell r="F9889">
            <v>631</v>
          </cell>
        </row>
        <row r="9890">
          <cell r="A9890">
            <v>7410176</v>
          </cell>
          <cell r="B9890" t="str">
            <v>Podpěra pro vysoká zatížení...DSSL2/130</v>
          </cell>
          <cell r="C9890">
            <v>583</v>
          </cell>
          <cell r="D9890">
            <v>1</v>
          </cell>
          <cell r="E9890" t="str">
            <v>KS</v>
          </cell>
          <cell r="F9890">
            <v>583</v>
          </cell>
        </row>
        <row r="9891">
          <cell r="A9891">
            <v>7410180</v>
          </cell>
          <cell r="B9891" t="str">
            <v>Podpěra pro vysoká zatížení...DSSL2/160</v>
          </cell>
          <cell r="C9891">
            <v>654</v>
          </cell>
          <cell r="D9891">
            <v>1</v>
          </cell>
          <cell r="E9891" t="str">
            <v>KS</v>
          </cell>
          <cell r="F9891">
            <v>654</v>
          </cell>
        </row>
        <row r="9892">
          <cell r="A9892">
            <v>7410186</v>
          </cell>
          <cell r="B9892" t="str">
            <v>Podpěra pro vysoká zatížení...DSSL2/220</v>
          </cell>
          <cell r="C9892">
            <v>1080</v>
          </cell>
          <cell r="D9892">
            <v>1</v>
          </cell>
          <cell r="E9892" t="str">
            <v>KS</v>
          </cell>
          <cell r="F9892">
            <v>1080</v>
          </cell>
        </row>
        <row r="9893">
          <cell r="A9893">
            <v>7410200</v>
          </cell>
          <cell r="B9893" t="str">
            <v>Kazeta čtvercová...RKNUZD3/4</v>
          </cell>
          <cell r="C9893">
            <v>3994</v>
          </cell>
          <cell r="D9893">
            <v>1</v>
          </cell>
          <cell r="E9893" t="str">
            <v>KS</v>
          </cell>
          <cell r="F9893">
            <v>3994</v>
          </cell>
        </row>
        <row r="9894">
          <cell r="A9894">
            <v>7410204</v>
          </cell>
          <cell r="B9894" t="str">
            <v>Kazeta čtvercová...RKNUZD3/4</v>
          </cell>
          <cell r="C9894">
            <v>4123</v>
          </cell>
          <cell r="D9894">
            <v>1</v>
          </cell>
          <cell r="E9894" t="str">
            <v>KS</v>
          </cell>
          <cell r="F9894">
            <v>4123</v>
          </cell>
        </row>
        <row r="9895">
          <cell r="A9895">
            <v>7410209</v>
          </cell>
          <cell r="B9895" t="str">
            <v>Kazeta čtvercová...RKNUZD3/4</v>
          </cell>
          <cell r="C9895">
            <v>4596</v>
          </cell>
          <cell r="D9895">
            <v>1</v>
          </cell>
          <cell r="E9895" t="str">
            <v>KS</v>
          </cell>
          <cell r="F9895">
            <v>4596</v>
          </cell>
        </row>
        <row r="9896">
          <cell r="A9896">
            <v>7410218</v>
          </cell>
          <cell r="B9896" t="str">
            <v>Kazeta čtvercová...RKNUZD3/9</v>
          </cell>
          <cell r="C9896">
            <v>4796</v>
          </cell>
          <cell r="D9896">
            <v>1</v>
          </cell>
          <cell r="E9896" t="str">
            <v>KS</v>
          </cell>
          <cell r="F9896">
            <v>4796</v>
          </cell>
        </row>
        <row r="9897">
          <cell r="A9897">
            <v>7410222</v>
          </cell>
          <cell r="B9897" t="str">
            <v>Kazeta čtvercová...RKNUZD3/9</v>
          </cell>
          <cell r="C9897">
            <v>4945</v>
          </cell>
          <cell r="D9897">
            <v>1</v>
          </cell>
          <cell r="E9897" t="str">
            <v>KS</v>
          </cell>
          <cell r="F9897">
            <v>4945</v>
          </cell>
        </row>
        <row r="9898">
          <cell r="A9898">
            <v>7410227</v>
          </cell>
          <cell r="B9898" t="str">
            <v>Kazeta čtvercová...RKNUZD3/9</v>
          </cell>
          <cell r="C9898">
            <v>5524</v>
          </cell>
          <cell r="D9898">
            <v>1</v>
          </cell>
          <cell r="E9898" t="str">
            <v>KS</v>
          </cell>
          <cell r="F9898">
            <v>5524</v>
          </cell>
        </row>
        <row r="9899">
          <cell r="A9899">
            <v>7410231</v>
          </cell>
          <cell r="B9899" t="str">
            <v>Kazeta čtvercová...RKNUZD3/9</v>
          </cell>
          <cell r="C9899">
            <v>5683</v>
          </cell>
          <cell r="D9899">
            <v>1</v>
          </cell>
          <cell r="E9899" t="str">
            <v>KS</v>
          </cell>
          <cell r="F9899">
            <v>5683</v>
          </cell>
        </row>
        <row r="9900">
          <cell r="A9900">
            <v>7410246</v>
          </cell>
          <cell r="B9900" t="str">
            <v>Kazeta čtvercová...RKSNUZD3/</v>
          </cell>
          <cell r="C9900">
            <v>5193</v>
          </cell>
          <cell r="D9900">
            <v>1</v>
          </cell>
          <cell r="E9900" t="str">
            <v>KS</v>
          </cell>
          <cell r="F9900">
            <v>5193</v>
          </cell>
        </row>
        <row r="9901">
          <cell r="A9901">
            <v>7410250</v>
          </cell>
          <cell r="B9901" t="str">
            <v>Kazeta čtvercová...RKSNUZD3/</v>
          </cell>
          <cell r="C9901">
            <v>5358</v>
          </cell>
          <cell r="D9901">
            <v>1</v>
          </cell>
          <cell r="E9901" t="str">
            <v>KS</v>
          </cell>
          <cell r="F9901">
            <v>5358</v>
          </cell>
        </row>
        <row r="9902">
          <cell r="A9902">
            <v>7410255</v>
          </cell>
          <cell r="B9902" t="str">
            <v>Kazeta čtvercová...RKSNUZD3/</v>
          </cell>
          <cell r="C9902">
            <v>5975</v>
          </cell>
          <cell r="D9902">
            <v>1</v>
          </cell>
          <cell r="E9902" t="str">
            <v>KS</v>
          </cell>
          <cell r="F9902">
            <v>5975</v>
          </cell>
        </row>
        <row r="9903">
          <cell r="A9903">
            <v>7410259</v>
          </cell>
          <cell r="B9903" t="str">
            <v>Kazeta čtvercová...RKSNUZD3/</v>
          </cell>
          <cell r="C9903">
            <v>6196</v>
          </cell>
          <cell r="D9903">
            <v>1</v>
          </cell>
          <cell r="E9903" t="str">
            <v>KS</v>
          </cell>
          <cell r="F9903">
            <v>6196</v>
          </cell>
        </row>
        <row r="9904">
          <cell r="A9904">
            <v>7410264</v>
          </cell>
          <cell r="B9904" t="str">
            <v>Kazeta čtvercová...RKSNUZD3/</v>
          </cell>
          <cell r="C9904">
            <v>6284</v>
          </cell>
          <cell r="D9904">
            <v>1</v>
          </cell>
          <cell r="E9904" t="str">
            <v>KS</v>
          </cell>
          <cell r="F9904">
            <v>6284</v>
          </cell>
        </row>
        <row r="9905">
          <cell r="A9905">
            <v>7410268</v>
          </cell>
          <cell r="B9905" t="str">
            <v>Kazeta čtvercová...RKSNUZD3/</v>
          </cell>
          <cell r="C9905">
            <v>6450</v>
          </cell>
          <cell r="D9905">
            <v>1</v>
          </cell>
          <cell r="E9905" t="str">
            <v>KS</v>
          </cell>
          <cell r="F9905">
            <v>6450</v>
          </cell>
        </row>
        <row r="9906">
          <cell r="A9906">
            <v>7410273</v>
          </cell>
          <cell r="B9906" t="str">
            <v>Kazeta čtvercová...RKSNUZD3/</v>
          </cell>
          <cell r="C9906">
            <v>7177</v>
          </cell>
          <cell r="D9906">
            <v>1</v>
          </cell>
          <cell r="E9906" t="str">
            <v>KS</v>
          </cell>
          <cell r="F9906">
            <v>7177</v>
          </cell>
        </row>
        <row r="9907">
          <cell r="A9907">
            <v>7410277</v>
          </cell>
          <cell r="B9907" t="str">
            <v>Kazeta čtvercová...RKSNUZD3/</v>
          </cell>
          <cell r="C9907">
            <v>7392</v>
          </cell>
          <cell r="D9907">
            <v>1</v>
          </cell>
          <cell r="E9907" t="str">
            <v>KS</v>
          </cell>
          <cell r="F9907">
            <v>7392</v>
          </cell>
        </row>
        <row r="9908">
          <cell r="A9908">
            <v>7410292</v>
          </cell>
          <cell r="B9908" t="str">
            <v>Kazeta čtvercová...RKFNUZD3/</v>
          </cell>
          <cell r="C9908">
            <v>4597</v>
          </cell>
          <cell r="D9908">
            <v>1</v>
          </cell>
          <cell r="E9908" t="str">
            <v>KS</v>
          </cell>
          <cell r="F9908">
            <v>4597</v>
          </cell>
        </row>
        <row r="9909">
          <cell r="A9909">
            <v>7410296</v>
          </cell>
          <cell r="B9909" t="str">
            <v>Kazeta čtvercová...RKFNUZD3/</v>
          </cell>
          <cell r="C9909">
            <v>4740</v>
          </cell>
          <cell r="D9909">
            <v>1</v>
          </cell>
          <cell r="E9909" t="str">
            <v>KS</v>
          </cell>
          <cell r="F9909">
            <v>4740</v>
          </cell>
        </row>
        <row r="9910">
          <cell r="A9910">
            <v>7410301</v>
          </cell>
          <cell r="B9910" t="str">
            <v>Kazeta čtvercová...RKFNUZD3/</v>
          </cell>
          <cell r="C9910">
            <v>5281</v>
          </cell>
          <cell r="D9910">
            <v>1</v>
          </cell>
          <cell r="E9910" t="str">
            <v>KS</v>
          </cell>
          <cell r="F9910">
            <v>5281</v>
          </cell>
        </row>
        <row r="9911">
          <cell r="A9911">
            <v>7410305</v>
          </cell>
          <cell r="B9911" t="str">
            <v>Kazeta čtvercová...RKFNUZD3/</v>
          </cell>
          <cell r="C9911">
            <v>5457</v>
          </cell>
          <cell r="D9911">
            <v>1</v>
          </cell>
          <cell r="E9911" t="str">
            <v>KS</v>
          </cell>
          <cell r="F9911">
            <v>5457</v>
          </cell>
        </row>
        <row r="9912">
          <cell r="A9912">
            <v>7410310</v>
          </cell>
          <cell r="B9912" t="str">
            <v>Kazeta čtvercová...RKFNUZD3/</v>
          </cell>
          <cell r="C9912">
            <v>5524</v>
          </cell>
          <cell r="D9912">
            <v>1</v>
          </cell>
          <cell r="E9912" t="str">
            <v>KS</v>
          </cell>
          <cell r="F9912">
            <v>5524</v>
          </cell>
        </row>
        <row r="9913">
          <cell r="A9913">
            <v>7410314</v>
          </cell>
          <cell r="B9913" t="str">
            <v>Kazeta čtvercová...RKFNUZD3/</v>
          </cell>
          <cell r="C9913">
            <v>5688</v>
          </cell>
          <cell r="D9913">
            <v>1</v>
          </cell>
          <cell r="E9913" t="str">
            <v>KS</v>
          </cell>
          <cell r="F9913">
            <v>5688</v>
          </cell>
        </row>
        <row r="9914">
          <cell r="A9914">
            <v>7410319</v>
          </cell>
          <cell r="B9914" t="str">
            <v>Kazeta čtvercová...RKFNUZD3/</v>
          </cell>
          <cell r="C9914">
            <v>6361</v>
          </cell>
          <cell r="D9914">
            <v>1</v>
          </cell>
          <cell r="E9914" t="str">
            <v>KS</v>
          </cell>
          <cell r="F9914">
            <v>6361</v>
          </cell>
        </row>
        <row r="9915">
          <cell r="A9915">
            <v>7410323</v>
          </cell>
          <cell r="B9915" t="str">
            <v>Kazeta čtvercová...RKFNUZD3/</v>
          </cell>
          <cell r="C9915">
            <v>6560</v>
          </cell>
          <cell r="D9915">
            <v>1</v>
          </cell>
          <cell r="E9915" t="str">
            <v>KS</v>
          </cell>
          <cell r="F9915">
            <v>6560</v>
          </cell>
        </row>
        <row r="9916">
          <cell r="A9916">
            <v>7410439</v>
          </cell>
          <cell r="B9916" t="str">
            <v>Kazeta kruhová...RKSRNUZD3</v>
          </cell>
          <cell r="C9916">
            <v>5568</v>
          </cell>
          <cell r="D9916">
            <v>1</v>
          </cell>
          <cell r="E9916" t="str">
            <v>KS</v>
          </cell>
          <cell r="F9916">
            <v>5568</v>
          </cell>
        </row>
        <row r="9917">
          <cell r="A9917">
            <v>7410471</v>
          </cell>
          <cell r="B9917" t="str">
            <v>Kazeta kruhová...RKFRNUZD3</v>
          </cell>
          <cell r="C9917">
            <v>4401</v>
          </cell>
          <cell r="D9917">
            <v>1</v>
          </cell>
          <cell r="E9917" t="str">
            <v>KS</v>
          </cell>
          <cell r="F9917">
            <v>4401</v>
          </cell>
        </row>
        <row r="9918">
          <cell r="A9918">
            <v>7410485</v>
          </cell>
          <cell r="B9918" t="str">
            <v>Kazeta kruhová...RKFRNUZD3</v>
          </cell>
          <cell r="C9918">
            <v>4465</v>
          </cell>
          <cell r="D9918">
            <v>1</v>
          </cell>
          <cell r="E9918" t="str">
            <v>KS</v>
          </cell>
          <cell r="F9918">
            <v>4465</v>
          </cell>
        </row>
        <row r="9919">
          <cell r="A9919">
            <v>7410489</v>
          </cell>
          <cell r="B9919" t="str">
            <v>Kazeta kruhová...RKFRNUZD3</v>
          </cell>
          <cell r="C9919">
            <v>4834</v>
          </cell>
          <cell r="D9919">
            <v>1</v>
          </cell>
          <cell r="E9919" t="str">
            <v>KS</v>
          </cell>
          <cell r="F9919">
            <v>4834</v>
          </cell>
        </row>
        <row r="9920">
          <cell r="A9920">
            <v>7410503</v>
          </cell>
          <cell r="B9920" t="str">
            <v>Kazeta kruhová...RKFRNUZD3</v>
          </cell>
          <cell r="C9920">
            <v>4906</v>
          </cell>
          <cell r="D9920">
            <v>1</v>
          </cell>
          <cell r="E9920" t="str">
            <v>KS</v>
          </cell>
          <cell r="F9920">
            <v>4906</v>
          </cell>
        </row>
        <row r="9921">
          <cell r="A9921">
            <v>7410507</v>
          </cell>
          <cell r="B9921" t="str">
            <v>Kazeta kruhová...RKFRNUZD3</v>
          </cell>
          <cell r="C9921">
            <v>5274</v>
          </cell>
          <cell r="D9921">
            <v>1</v>
          </cell>
          <cell r="E9921" t="str">
            <v>KS</v>
          </cell>
          <cell r="F9921">
            <v>5274</v>
          </cell>
        </row>
        <row r="9922">
          <cell r="A9922">
            <v>7410540</v>
          </cell>
          <cell r="B9922" t="str">
            <v>Nivelační úhelník...NW250-3QK</v>
          </cell>
          <cell r="C9922">
            <v>844</v>
          </cell>
          <cell r="D9922">
            <v>1</v>
          </cell>
          <cell r="E9922" t="str">
            <v>KS</v>
          </cell>
          <cell r="F9922">
            <v>844</v>
          </cell>
        </row>
        <row r="9923">
          <cell r="A9923">
            <v>7410544</v>
          </cell>
          <cell r="B9923" t="str">
            <v>Nivelační úhelník...NW350-3QK</v>
          </cell>
          <cell r="C9923">
            <v>931</v>
          </cell>
          <cell r="D9923">
            <v>1</v>
          </cell>
          <cell r="E9923" t="str">
            <v>KS</v>
          </cell>
          <cell r="F9923">
            <v>931</v>
          </cell>
        </row>
        <row r="9924">
          <cell r="A9924">
            <v>7410552</v>
          </cell>
          <cell r="B9924" t="str">
            <v>Nivelační úhelník...NW250-3RK</v>
          </cell>
          <cell r="C9924">
            <v>1347</v>
          </cell>
          <cell r="D9924">
            <v>1</v>
          </cell>
          <cell r="E9924" t="str">
            <v>KS</v>
          </cell>
          <cell r="F9924">
            <v>1347</v>
          </cell>
        </row>
        <row r="9925">
          <cell r="A9925">
            <v>7410556</v>
          </cell>
          <cell r="B9925" t="str">
            <v>Nivelační úhelník...NW350-3RK</v>
          </cell>
          <cell r="C9925">
            <v>1555</v>
          </cell>
          <cell r="D9925">
            <v>1</v>
          </cell>
          <cell r="E9925" t="str">
            <v>KS</v>
          </cell>
          <cell r="F9925">
            <v>1555</v>
          </cell>
        </row>
        <row r="9926">
          <cell r="A9926">
            <v>7423950</v>
          </cell>
          <cell r="B9926" t="str">
            <v>Sada pro oblouk 90, OKA-G2004015...OKA-G2004</v>
          </cell>
          <cell r="C9926">
            <v>1737</v>
          </cell>
          <cell r="D9926">
            <v>1</v>
          </cell>
          <cell r="E9926" t="str">
            <v>KS</v>
          </cell>
          <cell r="F9926">
            <v>1737</v>
          </cell>
        </row>
        <row r="9927">
          <cell r="A9927">
            <v>7423960</v>
          </cell>
          <cell r="B9927" t="str">
            <v>Sada pro oblouk 90°L,OKA20040240...OKA-G2004</v>
          </cell>
          <cell r="C9927">
            <v>1964</v>
          </cell>
          <cell r="D9927">
            <v>1</v>
          </cell>
          <cell r="E9927" t="str">
            <v>KS</v>
          </cell>
          <cell r="F9927">
            <v>1964</v>
          </cell>
        </row>
        <row r="9928">
          <cell r="A9928">
            <v>7423970</v>
          </cell>
          <cell r="B9928" t="str">
            <v>Sada pro ploché odbočení...OKA-G2004</v>
          </cell>
          <cell r="C9928">
            <v>1753</v>
          </cell>
          <cell r="D9928">
            <v>1</v>
          </cell>
          <cell r="E9928" t="str">
            <v>KS</v>
          </cell>
          <cell r="F9928">
            <v>1753</v>
          </cell>
        </row>
        <row r="9929">
          <cell r="A9929">
            <v>7423972</v>
          </cell>
          <cell r="B9929" t="str">
            <v>Sada pro ploché odbočení...OKA-G3004</v>
          </cell>
          <cell r="C9929">
            <v>1827</v>
          </cell>
          <cell r="D9929">
            <v>1</v>
          </cell>
          <cell r="E9929" t="str">
            <v>KS</v>
          </cell>
          <cell r="F9929">
            <v>1827</v>
          </cell>
        </row>
        <row r="9930">
          <cell r="A9930">
            <v>7423974</v>
          </cell>
          <cell r="B9930" t="str">
            <v>Sada pro úhlovou odbočku doprava...OKA-G4004</v>
          </cell>
          <cell r="C9930">
            <v>1972</v>
          </cell>
          <cell r="D9930">
            <v>1</v>
          </cell>
          <cell r="E9930" t="str">
            <v>KS</v>
          </cell>
          <cell r="F9930">
            <v>1972</v>
          </cell>
        </row>
        <row r="9931">
          <cell r="A9931">
            <v>7424000</v>
          </cell>
          <cell r="B9931" t="str">
            <v>Kanálová jednotka ulož. v maz....OKA-G2004</v>
          </cell>
          <cell r="C9931">
            <v>3100</v>
          </cell>
          <cell r="D9931">
            <v>1</v>
          </cell>
          <cell r="E9931" t="str">
            <v>M</v>
          </cell>
          <cell r="F9931">
            <v>3100</v>
          </cell>
        </row>
        <row r="9932">
          <cell r="A9932">
            <v>7424002</v>
          </cell>
          <cell r="B9932" t="str">
            <v>Kanálová jednotka ulož. v maz....OKA-G3004</v>
          </cell>
          <cell r="C9932">
            <v>3782</v>
          </cell>
          <cell r="D9932">
            <v>1</v>
          </cell>
          <cell r="E9932" t="str">
            <v>M</v>
          </cell>
          <cell r="F9932">
            <v>3782</v>
          </cell>
        </row>
        <row r="9933">
          <cell r="A9933">
            <v>7424004</v>
          </cell>
          <cell r="B9933" t="str">
            <v>Kanálová jednotka ulož. v maz....OKA-G4004</v>
          </cell>
          <cell r="C9933">
            <v>4464</v>
          </cell>
          <cell r="D9933">
            <v>1</v>
          </cell>
          <cell r="E9933" t="str">
            <v>M</v>
          </cell>
          <cell r="F9933">
            <v>4464</v>
          </cell>
        </row>
        <row r="9934">
          <cell r="A9934">
            <v>7424006</v>
          </cell>
          <cell r="B9934" t="str">
            <v>Kanálová jednotka ulož. v maz....OKA-G5004</v>
          </cell>
          <cell r="C9934">
            <v>5304</v>
          </cell>
          <cell r="D9934">
            <v>1</v>
          </cell>
          <cell r="E9934" t="str">
            <v>M</v>
          </cell>
          <cell r="F9934">
            <v>5304</v>
          </cell>
        </row>
        <row r="9935">
          <cell r="A9935">
            <v>7424008</v>
          </cell>
          <cell r="B9935" t="str">
            <v>Kanálová jednotka ulož. v maz....OKA-G6004</v>
          </cell>
          <cell r="C9935">
            <v>6141</v>
          </cell>
          <cell r="D9935">
            <v>1</v>
          </cell>
          <cell r="E9935" t="str">
            <v>M</v>
          </cell>
          <cell r="F9935">
            <v>6141</v>
          </cell>
        </row>
        <row r="9936">
          <cell r="A9936">
            <v>7424020</v>
          </cell>
          <cell r="B9936" t="str">
            <v>Kanálová jednotka ulož. v maz....OKA-G2004</v>
          </cell>
          <cell r="C9936">
            <v>3347</v>
          </cell>
          <cell r="D9936">
            <v>1</v>
          </cell>
          <cell r="E9936" t="str">
            <v>M</v>
          </cell>
          <cell r="F9936">
            <v>3347</v>
          </cell>
        </row>
        <row r="9937">
          <cell r="A9937">
            <v>7424022</v>
          </cell>
          <cell r="B9937" t="str">
            <v>Kanálová jednotka ulož. v maz....OKA-G3004</v>
          </cell>
          <cell r="C9937">
            <v>4084</v>
          </cell>
          <cell r="D9937">
            <v>1</v>
          </cell>
          <cell r="E9937" t="str">
            <v>M</v>
          </cell>
          <cell r="F9937">
            <v>4084</v>
          </cell>
        </row>
        <row r="9938">
          <cell r="A9938">
            <v>7424024</v>
          </cell>
          <cell r="B9938" t="str">
            <v>Kanálová jednotka ulož. v maz....OKA-G4004</v>
          </cell>
          <cell r="C9938">
            <v>4823</v>
          </cell>
          <cell r="D9938">
            <v>1</v>
          </cell>
          <cell r="E9938" t="str">
            <v>M</v>
          </cell>
          <cell r="F9938">
            <v>4823</v>
          </cell>
        </row>
        <row r="9939">
          <cell r="A9939">
            <v>7424026</v>
          </cell>
          <cell r="B9939" t="str">
            <v>Kanálová jednotka ulož. v maz....OKA-G5004</v>
          </cell>
          <cell r="C9939">
            <v>5728</v>
          </cell>
          <cell r="D9939">
            <v>1</v>
          </cell>
          <cell r="E9939" t="str">
            <v>M</v>
          </cell>
          <cell r="F9939">
            <v>5728</v>
          </cell>
        </row>
        <row r="9940">
          <cell r="A9940">
            <v>7424028</v>
          </cell>
          <cell r="B9940" t="str">
            <v>Kanálová jednotka ulož. v maz....OKA-G6004</v>
          </cell>
          <cell r="C9940">
            <v>6631</v>
          </cell>
          <cell r="D9940">
            <v>1</v>
          </cell>
          <cell r="E9940" t="str">
            <v>M</v>
          </cell>
          <cell r="F9940">
            <v>6631</v>
          </cell>
        </row>
        <row r="9941">
          <cell r="A9941">
            <v>7424040</v>
          </cell>
          <cell r="B9941" t="str">
            <v>Kanálová jednotka ulož. v maz....OKA-G2004</v>
          </cell>
          <cell r="C9941">
            <v>3336</v>
          </cell>
          <cell r="D9941">
            <v>1</v>
          </cell>
          <cell r="E9941" t="str">
            <v>M</v>
          </cell>
          <cell r="F9941">
            <v>3336</v>
          </cell>
        </row>
        <row r="9942">
          <cell r="A9942">
            <v>7424042</v>
          </cell>
          <cell r="B9942" t="str">
            <v>Kanálová jednotka ulož. v maz....OKA-G3004</v>
          </cell>
          <cell r="C9942">
            <v>4020</v>
          </cell>
          <cell r="D9942">
            <v>1</v>
          </cell>
          <cell r="E9942" t="str">
            <v>M</v>
          </cell>
          <cell r="F9942">
            <v>4020</v>
          </cell>
        </row>
        <row r="9943">
          <cell r="A9943">
            <v>7424044</v>
          </cell>
          <cell r="B9943" t="str">
            <v>Kanálová jednotka ulož. v maz....OKA-G4004</v>
          </cell>
          <cell r="C9943">
            <v>4704</v>
          </cell>
          <cell r="D9943">
            <v>1</v>
          </cell>
          <cell r="E9943" t="str">
            <v>M</v>
          </cell>
          <cell r="F9943">
            <v>4704</v>
          </cell>
        </row>
        <row r="9944">
          <cell r="A9944">
            <v>7424046</v>
          </cell>
          <cell r="B9944" t="str">
            <v>Kanálová jednotka ulož. v maz....OKA-G5004</v>
          </cell>
          <cell r="C9944">
            <v>5401</v>
          </cell>
          <cell r="D9944">
            <v>1</v>
          </cell>
          <cell r="E9944" t="str">
            <v>M</v>
          </cell>
          <cell r="F9944">
            <v>5401</v>
          </cell>
        </row>
        <row r="9945">
          <cell r="A9945">
            <v>7424048</v>
          </cell>
          <cell r="B9945" t="str">
            <v>Kanálová jednotka ulož. v maz....OKA-G6004</v>
          </cell>
          <cell r="C9945">
            <v>6242</v>
          </cell>
          <cell r="D9945">
            <v>1</v>
          </cell>
          <cell r="E9945" t="str">
            <v>M</v>
          </cell>
          <cell r="F9945">
            <v>6242</v>
          </cell>
        </row>
        <row r="9946">
          <cell r="A9946">
            <v>7424060</v>
          </cell>
          <cell r="B9946" t="str">
            <v>Kanálová jednotka ulož. v maz....OKA-G2004</v>
          </cell>
          <cell r="C9946">
            <v>3605</v>
          </cell>
          <cell r="D9946">
            <v>1</v>
          </cell>
          <cell r="E9946" t="str">
            <v>M</v>
          </cell>
          <cell r="F9946">
            <v>3605</v>
          </cell>
        </row>
        <row r="9947">
          <cell r="A9947">
            <v>7424062</v>
          </cell>
          <cell r="B9947" t="str">
            <v>Kanálová jednotka ulož. v maz....OKA-G3004</v>
          </cell>
          <cell r="C9947">
            <v>4341</v>
          </cell>
          <cell r="D9947">
            <v>1</v>
          </cell>
          <cell r="E9947" t="str">
            <v>M</v>
          </cell>
          <cell r="F9947">
            <v>4341</v>
          </cell>
        </row>
        <row r="9948">
          <cell r="A9948">
            <v>7424064</v>
          </cell>
          <cell r="B9948" t="str">
            <v>Kanálová jednotka ulož. v maz....OKA-G4004</v>
          </cell>
          <cell r="C9948">
            <v>5080</v>
          </cell>
          <cell r="D9948">
            <v>1</v>
          </cell>
          <cell r="E9948" t="str">
            <v>M</v>
          </cell>
          <cell r="F9948">
            <v>5080</v>
          </cell>
        </row>
        <row r="9949">
          <cell r="A9949">
            <v>7424066</v>
          </cell>
          <cell r="B9949" t="str">
            <v>Kanálová jednotka ulož. v maz....OKA-G5004</v>
          </cell>
          <cell r="C9949">
            <v>5832</v>
          </cell>
          <cell r="D9949">
            <v>1</v>
          </cell>
          <cell r="E9949" t="str">
            <v>M</v>
          </cell>
          <cell r="F9949">
            <v>5832</v>
          </cell>
        </row>
        <row r="9950">
          <cell r="A9950">
            <v>7424068</v>
          </cell>
          <cell r="B9950" t="str">
            <v>Kanálová jednotka ulož. v maz....OKA-G6004</v>
          </cell>
          <cell r="C9950">
            <v>6742</v>
          </cell>
          <cell r="D9950">
            <v>1</v>
          </cell>
          <cell r="E9950" t="str">
            <v>M</v>
          </cell>
          <cell r="F9950">
            <v>6742</v>
          </cell>
        </row>
        <row r="9951">
          <cell r="A9951">
            <v>7424080</v>
          </cell>
          <cell r="B9951" t="str">
            <v>Kanálová jednotka ulož. v maz....OKA-G2004</v>
          </cell>
          <cell r="C9951">
            <v>3291</v>
          </cell>
          <cell r="D9951">
            <v>1</v>
          </cell>
          <cell r="E9951" t="str">
            <v>M</v>
          </cell>
          <cell r="F9951">
            <v>3291</v>
          </cell>
        </row>
        <row r="9952">
          <cell r="A9952">
            <v>7424082</v>
          </cell>
          <cell r="B9952" t="str">
            <v>Kanálová jednotka ulož. v maz....OKA-G3004</v>
          </cell>
          <cell r="C9952">
            <v>3974</v>
          </cell>
          <cell r="D9952">
            <v>1</v>
          </cell>
          <cell r="E9952" t="str">
            <v>M</v>
          </cell>
          <cell r="F9952">
            <v>3974</v>
          </cell>
        </row>
        <row r="9953">
          <cell r="A9953">
            <v>7424084</v>
          </cell>
          <cell r="B9953" t="str">
            <v>Kanálová jednotka ulož. v maz....OKA-G4004</v>
          </cell>
          <cell r="C9953">
            <v>4659</v>
          </cell>
          <cell r="D9953">
            <v>1</v>
          </cell>
          <cell r="E9953" t="str">
            <v>M</v>
          </cell>
          <cell r="F9953">
            <v>4659</v>
          </cell>
        </row>
        <row r="9954">
          <cell r="A9954">
            <v>7424086</v>
          </cell>
          <cell r="B9954" t="str">
            <v>Kanálová jednotka ulož. v maz....OKA-G5004</v>
          </cell>
          <cell r="C9954">
            <v>5495</v>
          </cell>
          <cell r="D9954">
            <v>1</v>
          </cell>
          <cell r="E9954" t="str">
            <v>M</v>
          </cell>
          <cell r="F9954">
            <v>5495</v>
          </cell>
        </row>
        <row r="9955">
          <cell r="A9955">
            <v>7424088</v>
          </cell>
          <cell r="B9955" t="str">
            <v>Kanálová jednotka ulož. v maz....OKA-G6004</v>
          </cell>
          <cell r="C9955">
            <v>6336</v>
          </cell>
          <cell r="D9955">
            <v>1</v>
          </cell>
          <cell r="E9955" t="str">
            <v>M</v>
          </cell>
          <cell r="F9955">
            <v>6336</v>
          </cell>
        </row>
        <row r="9956">
          <cell r="A9956">
            <v>7424100</v>
          </cell>
          <cell r="B9956" t="str">
            <v>Kanálová jednotka ulož. v maz....OKA-G2004</v>
          </cell>
          <cell r="C9956">
            <v>3554</v>
          </cell>
          <cell r="D9956">
            <v>1</v>
          </cell>
          <cell r="E9956" t="str">
            <v>M</v>
          </cell>
          <cell r="F9956">
            <v>3554</v>
          </cell>
        </row>
        <row r="9957">
          <cell r="A9957">
            <v>7424102</v>
          </cell>
          <cell r="B9957" t="str">
            <v>Kanálová jednotka ulož. v maz....OKA-G3004</v>
          </cell>
          <cell r="C9957">
            <v>4291</v>
          </cell>
          <cell r="D9957">
            <v>1</v>
          </cell>
          <cell r="E9957" t="str">
            <v>M</v>
          </cell>
          <cell r="F9957">
            <v>4291</v>
          </cell>
        </row>
        <row r="9958">
          <cell r="A9958">
            <v>7424104</v>
          </cell>
          <cell r="B9958" t="str">
            <v>Kanálová jednotka ulož. v maz....OKA-G4004</v>
          </cell>
          <cell r="C9958">
            <v>5030</v>
          </cell>
          <cell r="D9958">
            <v>1</v>
          </cell>
          <cell r="E9958" t="str">
            <v>M</v>
          </cell>
          <cell r="F9958">
            <v>5030</v>
          </cell>
        </row>
        <row r="9959">
          <cell r="A9959">
            <v>7424106</v>
          </cell>
          <cell r="B9959" t="str">
            <v>Kanálová jednotka ulož. v maz....OKA-G5004</v>
          </cell>
          <cell r="C9959">
            <v>5935</v>
          </cell>
          <cell r="D9959">
            <v>1</v>
          </cell>
          <cell r="E9959" t="str">
            <v>M</v>
          </cell>
          <cell r="F9959">
            <v>5935</v>
          </cell>
        </row>
        <row r="9960">
          <cell r="A9960">
            <v>7424108</v>
          </cell>
          <cell r="B9960" t="str">
            <v>Kanálová jednotka ulož. v maz....OKA-G6004</v>
          </cell>
          <cell r="C9960">
            <v>6842</v>
          </cell>
          <cell r="D9960">
            <v>1</v>
          </cell>
          <cell r="E9960" t="str">
            <v>M</v>
          </cell>
          <cell r="F9960">
            <v>6842</v>
          </cell>
        </row>
        <row r="9961">
          <cell r="A9961">
            <v>7424120</v>
          </cell>
          <cell r="B9961" t="str">
            <v>Kanálová jednotka ulož. v maz....OKA-G3004</v>
          </cell>
          <cell r="C9961">
            <v>4159</v>
          </cell>
          <cell r="D9961">
            <v>1</v>
          </cell>
          <cell r="E9961" t="str">
            <v>M</v>
          </cell>
          <cell r="F9961">
            <v>4159</v>
          </cell>
        </row>
        <row r="9962">
          <cell r="A9962">
            <v>7424122</v>
          </cell>
          <cell r="B9962" t="str">
            <v>Kanálová jednotka ulož. v maz....OKA-G4004</v>
          </cell>
          <cell r="C9962">
            <v>4843</v>
          </cell>
          <cell r="D9962">
            <v>1</v>
          </cell>
          <cell r="E9962" t="str">
            <v>M</v>
          </cell>
          <cell r="F9962">
            <v>4843</v>
          </cell>
        </row>
        <row r="9963">
          <cell r="A9963">
            <v>7424124</v>
          </cell>
          <cell r="B9963" t="str">
            <v>Kanálová jednotka ulož. v maz....OKA-G5004</v>
          </cell>
          <cell r="C9963">
            <v>5681</v>
          </cell>
          <cell r="D9963">
            <v>1</v>
          </cell>
          <cell r="E9963" t="str">
            <v>M</v>
          </cell>
          <cell r="F9963">
            <v>5681</v>
          </cell>
        </row>
        <row r="9964">
          <cell r="A9964">
            <v>7424126</v>
          </cell>
          <cell r="B9964" t="str">
            <v>Kanálová jednotka ulož. v maz....OKA-G6004</v>
          </cell>
          <cell r="C9964">
            <v>6521</v>
          </cell>
          <cell r="D9964">
            <v>1</v>
          </cell>
          <cell r="E9964" t="str">
            <v>M</v>
          </cell>
          <cell r="F9964">
            <v>6521</v>
          </cell>
        </row>
        <row r="9965">
          <cell r="A9965">
            <v>7424140</v>
          </cell>
          <cell r="B9965" t="str">
            <v>Kanálová jednotka ulož. v maz....OKA-G3004</v>
          </cell>
          <cell r="C9965">
            <v>4492</v>
          </cell>
          <cell r="D9965">
            <v>1</v>
          </cell>
          <cell r="E9965" t="str">
            <v>M</v>
          </cell>
          <cell r="F9965">
            <v>4492</v>
          </cell>
        </row>
        <row r="9966">
          <cell r="A9966">
            <v>7424142</v>
          </cell>
          <cell r="B9966" t="str">
            <v>Kanálová jednotka ulož. v maz....OKA-G4004</v>
          </cell>
          <cell r="C9966">
            <v>5233</v>
          </cell>
          <cell r="D9966">
            <v>1</v>
          </cell>
          <cell r="E9966" t="str">
            <v>M</v>
          </cell>
          <cell r="F9966">
            <v>5233</v>
          </cell>
        </row>
        <row r="9967">
          <cell r="A9967">
            <v>7424144</v>
          </cell>
          <cell r="B9967" t="str">
            <v>Kanálová jednotka ulož. v maz....OKA-G5004</v>
          </cell>
          <cell r="C9967">
            <v>6135</v>
          </cell>
          <cell r="D9967">
            <v>1</v>
          </cell>
          <cell r="E9967" t="str">
            <v>M</v>
          </cell>
          <cell r="F9967">
            <v>6135</v>
          </cell>
        </row>
        <row r="9968">
          <cell r="A9968">
            <v>7424146</v>
          </cell>
          <cell r="B9968" t="str">
            <v>Kanálová jednotka ulož. v maz....OKA-G6004</v>
          </cell>
          <cell r="C9968">
            <v>7044</v>
          </cell>
          <cell r="D9968">
            <v>1</v>
          </cell>
          <cell r="E9968" t="str">
            <v>M</v>
          </cell>
          <cell r="F9968">
            <v>7044</v>
          </cell>
        </row>
        <row r="9969">
          <cell r="A9969">
            <v>7424162</v>
          </cell>
          <cell r="B9969" t="str">
            <v>Kanálová jednotka ulož. v maz....OKA-G4004</v>
          </cell>
          <cell r="C9969">
            <v>4898</v>
          </cell>
          <cell r="D9969">
            <v>1</v>
          </cell>
          <cell r="E9969" t="str">
            <v>M</v>
          </cell>
          <cell r="F9969">
            <v>4898</v>
          </cell>
        </row>
        <row r="9970">
          <cell r="A9970">
            <v>7424164</v>
          </cell>
          <cell r="B9970" t="str">
            <v>Kanálová jednotka ulož. v maz....OKA-G5004</v>
          </cell>
          <cell r="C9970">
            <v>5735</v>
          </cell>
          <cell r="D9970">
            <v>1</v>
          </cell>
          <cell r="E9970" t="str">
            <v>M</v>
          </cell>
          <cell r="F9970">
            <v>5735</v>
          </cell>
        </row>
        <row r="9971">
          <cell r="A9971">
            <v>7424166</v>
          </cell>
          <cell r="B9971" t="str">
            <v>Kanálová jednotka ulož. v maz....OKA-G6004</v>
          </cell>
          <cell r="C9971">
            <v>6575</v>
          </cell>
          <cell r="D9971">
            <v>1</v>
          </cell>
          <cell r="E9971" t="str">
            <v>M</v>
          </cell>
          <cell r="F9971">
            <v>6575</v>
          </cell>
        </row>
        <row r="9972">
          <cell r="A9972">
            <v>7424182</v>
          </cell>
          <cell r="B9972" t="str">
            <v>Kanálová jednotka ulož. v maz....OKA-G4004</v>
          </cell>
          <cell r="C9972">
            <v>5292</v>
          </cell>
          <cell r="D9972">
            <v>1</v>
          </cell>
          <cell r="E9972" t="str">
            <v>M</v>
          </cell>
          <cell r="F9972">
            <v>5292</v>
          </cell>
        </row>
        <row r="9973">
          <cell r="A9973">
            <v>7424184</v>
          </cell>
          <cell r="B9973" t="str">
            <v>Kanálová jednotka ulož. v maz....OKA-G5004</v>
          </cell>
          <cell r="C9973">
            <v>6195</v>
          </cell>
          <cell r="D9973">
            <v>1</v>
          </cell>
          <cell r="E9973" t="str">
            <v>M</v>
          </cell>
          <cell r="F9973">
            <v>6195</v>
          </cell>
        </row>
        <row r="9974">
          <cell r="A9974">
            <v>7424186</v>
          </cell>
          <cell r="B9974" t="str">
            <v>Kanálová jednotka ulož. v maz....OKA-G6004</v>
          </cell>
          <cell r="C9974">
            <v>7100</v>
          </cell>
          <cell r="D9974">
            <v>1</v>
          </cell>
          <cell r="E9974" t="str">
            <v>M</v>
          </cell>
          <cell r="F9974">
            <v>7100</v>
          </cell>
        </row>
        <row r="9975">
          <cell r="A9975">
            <v>7424200</v>
          </cell>
          <cell r="B9975" t="str">
            <v>Kanálová jednotka ulož. v maz....OKA-G4004</v>
          </cell>
          <cell r="C9975">
            <v>5097</v>
          </cell>
          <cell r="D9975">
            <v>1</v>
          </cell>
          <cell r="E9975" t="str">
            <v>M</v>
          </cell>
          <cell r="F9975">
            <v>5097</v>
          </cell>
        </row>
        <row r="9976">
          <cell r="A9976">
            <v>7424202</v>
          </cell>
          <cell r="B9976" t="str">
            <v>Kanálová jednotka ulož. v maz....OKA-G5004</v>
          </cell>
          <cell r="C9976">
            <v>5932</v>
          </cell>
          <cell r="D9976">
            <v>1</v>
          </cell>
          <cell r="E9976" t="str">
            <v>M</v>
          </cell>
          <cell r="F9976">
            <v>5932</v>
          </cell>
        </row>
        <row r="9977">
          <cell r="A9977">
            <v>7424204</v>
          </cell>
          <cell r="B9977" t="str">
            <v>Kanálová jednotka ulož. v maz....OKA-G6004</v>
          </cell>
          <cell r="C9977">
            <v>6773</v>
          </cell>
          <cell r="D9977">
            <v>1</v>
          </cell>
          <cell r="E9977" t="str">
            <v>M</v>
          </cell>
          <cell r="F9977">
            <v>6773</v>
          </cell>
        </row>
        <row r="9978">
          <cell r="A9978">
            <v>7424220</v>
          </cell>
          <cell r="B9978" t="str">
            <v>Kanálová jednotka ulož. v maz....OKA-G4004</v>
          </cell>
          <cell r="C9978">
            <v>5506</v>
          </cell>
          <cell r="D9978">
            <v>1</v>
          </cell>
          <cell r="E9978" t="str">
            <v>M</v>
          </cell>
          <cell r="F9978">
            <v>5506</v>
          </cell>
        </row>
        <row r="9979">
          <cell r="A9979">
            <v>7424222</v>
          </cell>
          <cell r="B9979" t="str">
            <v>Kanálová jednotka ulož. v maz....OKA-G5004</v>
          </cell>
          <cell r="C9979">
            <v>6409</v>
          </cell>
          <cell r="D9979">
            <v>1</v>
          </cell>
          <cell r="E9979" t="str">
            <v>M</v>
          </cell>
          <cell r="F9979">
            <v>6409</v>
          </cell>
        </row>
        <row r="9980">
          <cell r="A9980">
            <v>7424224</v>
          </cell>
          <cell r="B9980" t="str">
            <v>Kanálová jednotka ulož. v maz....OKA-G6004</v>
          </cell>
          <cell r="C9980">
            <v>7314</v>
          </cell>
          <cell r="D9980">
            <v>1</v>
          </cell>
          <cell r="E9980" t="str">
            <v>M</v>
          </cell>
          <cell r="F9980">
            <v>7314</v>
          </cell>
        </row>
        <row r="9981">
          <cell r="A9981">
            <v>7424240</v>
          </cell>
          <cell r="B9981" t="str">
            <v>Kanálová jednotka ulož. v maz....OKA-G4004</v>
          </cell>
          <cell r="C9981">
            <v>6594</v>
          </cell>
          <cell r="D9981">
            <v>1</v>
          </cell>
          <cell r="E9981" t="str">
            <v>M</v>
          </cell>
          <cell r="F9981">
            <v>6594</v>
          </cell>
        </row>
        <row r="9982">
          <cell r="A9982">
            <v>7424242</v>
          </cell>
          <cell r="B9982" t="str">
            <v>Kanálová jednotka ulož. v maz....OKA-G5004</v>
          </cell>
          <cell r="C9982">
            <v>7434</v>
          </cell>
          <cell r="D9982">
            <v>1</v>
          </cell>
          <cell r="E9982" t="str">
            <v>M</v>
          </cell>
          <cell r="F9982">
            <v>7434</v>
          </cell>
        </row>
        <row r="9983">
          <cell r="A9983">
            <v>7424246</v>
          </cell>
          <cell r="B9983" t="str">
            <v>Kanálová jednotka ulož. v maz....OKA-G6004</v>
          </cell>
          <cell r="C9983">
            <v>8270</v>
          </cell>
          <cell r="D9983">
            <v>1</v>
          </cell>
          <cell r="E9983" t="str">
            <v>M</v>
          </cell>
          <cell r="F9983">
            <v>8270</v>
          </cell>
        </row>
        <row r="9984">
          <cell r="A9984">
            <v>7424260</v>
          </cell>
          <cell r="B9984" t="str">
            <v>Kanálová jednotka ulož. v maz....OKA-G4004</v>
          </cell>
          <cell r="C9984">
            <v>7122</v>
          </cell>
          <cell r="D9984">
            <v>1</v>
          </cell>
          <cell r="E9984" t="str">
            <v>M</v>
          </cell>
          <cell r="F9984">
            <v>7122</v>
          </cell>
        </row>
        <row r="9985">
          <cell r="A9985">
            <v>7424262</v>
          </cell>
          <cell r="B9985" t="str">
            <v>Kanálová jednotka ulož. v maz....OKA-G5004</v>
          </cell>
          <cell r="C9985">
            <v>7720</v>
          </cell>
          <cell r="D9985">
            <v>1</v>
          </cell>
          <cell r="E9985" t="str">
            <v>M</v>
          </cell>
          <cell r="F9985">
            <v>7720</v>
          </cell>
        </row>
        <row r="9986">
          <cell r="A9986">
            <v>7424264</v>
          </cell>
          <cell r="B9986" t="str">
            <v>Kanálová jednotka ulož. v maz....OKA-G6004</v>
          </cell>
          <cell r="C9986">
            <v>8931</v>
          </cell>
          <cell r="D9986">
            <v>1</v>
          </cell>
          <cell r="E9986" t="str">
            <v>M</v>
          </cell>
          <cell r="F9986">
            <v>8931</v>
          </cell>
        </row>
        <row r="9987">
          <cell r="A9987">
            <v>7424280</v>
          </cell>
          <cell r="B9987" t="str">
            <v>Koncový díl kanálu...OKA-G2004</v>
          </cell>
          <cell r="C9987">
            <v>985</v>
          </cell>
          <cell r="D9987">
            <v>1</v>
          </cell>
          <cell r="E9987" t="str">
            <v>KS</v>
          </cell>
          <cell r="F9987">
            <v>985</v>
          </cell>
        </row>
        <row r="9988">
          <cell r="A9988">
            <v>7424282</v>
          </cell>
          <cell r="B9988" t="str">
            <v>Koncový díl kanálu...OKA-G3004</v>
          </cell>
          <cell r="C9988">
            <v>1092</v>
          </cell>
          <cell r="D9988">
            <v>1</v>
          </cell>
          <cell r="E9988" t="str">
            <v>KS</v>
          </cell>
          <cell r="F9988">
            <v>1092</v>
          </cell>
        </row>
        <row r="9989">
          <cell r="A9989">
            <v>7424284</v>
          </cell>
          <cell r="B9989" t="str">
            <v>Koncový díl kanálu...OKA-G4004</v>
          </cell>
          <cell r="C9989">
            <v>1158</v>
          </cell>
          <cell r="D9989">
            <v>1</v>
          </cell>
          <cell r="E9989" t="str">
            <v>KS</v>
          </cell>
          <cell r="F9989">
            <v>1158</v>
          </cell>
        </row>
        <row r="9990">
          <cell r="A9990">
            <v>7424286</v>
          </cell>
          <cell r="B9990" t="str">
            <v>Koncový díl kanálu...OKA-G5004</v>
          </cell>
          <cell r="C9990">
            <v>1369</v>
          </cell>
          <cell r="D9990">
            <v>1</v>
          </cell>
          <cell r="E9990" t="str">
            <v>KS</v>
          </cell>
          <cell r="F9990">
            <v>1369</v>
          </cell>
        </row>
        <row r="9991">
          <cell r="A9991">
            <v>7424288</v>
          </cell>
          <cell r="B9991" t="str">
            <v>Koncový díl kanálu...OKA-G6004</v>
          </cell>
          <cell r="C9991">
            <v>1389</v>
          </cell>
          <cell r="D9991">
            <v>1</v>
          </cell>
          <cell r="E9991" t="str">
            <v>KS</v>
          </cell>
          <cell r="F9991">
            <v>1389</v>
          </cell>
        </row>
        <row r="9992">
          <cell r="A9992">
            <v>7424300</v>
          </cell>
          <cell r="B9992" t="str">
            <v>Koncový díl kanálu...OKA-G2004</v>
          </cell>
          <cell r="C9992">
            <v>1647</v>
          </cell>
          <cell r="D9992">
            <v>1</v>
          </cell>
          <cell r="E9992" t="str">
            <v>KS</v>
          </cell>
          <cell r="F9992">
            <v>1647</v>
          </cell>
        </row>
        <row r="9993">
          <cell r="A9993">
            <v>7424302</v>
          </cell>
          <cell r="B9993" t="str">
            <v>Koncový díl kanálu...OKA-G3004</v>
          </cell>
          <cell r="C9993">
            <v>1687</v>
          </cell>
          <cell r="D9993">
            <v>1</v>
          </cell>
          <cell r="E9993" t="str">
            <v>KS</v>
          </cell>
          <cell r="F9993">
            <v>1687</v>
          </cell>
        </row>
        <row r="9994">
          <cell r="A9994">
            <v>7424304</v>
          </cell>
          <cell r="B9994" t="str">
            <v>Koncový díl kanálu...OKA-G4004</v>
          </cell>
          <cell r="C9994">
            <v>1849</v>
          </cell>
          <cell r="D9994">
            <v>1</v>
          </cell>
          <cell r="E9994" t="str">
            <v>KS</v>
          </cell>
          <cell r="F9994">
            <v>1849</v>
          </cell>
        </row>
        <row r="9995">
          <cell r="A9995">
            <v>7424306</v>
          </cell>
          <cell r="B9995" t="str">
            <v>Koncový díl kanálu...OKA-G5004</v>
          </cell>
          <cell r="C9995">
            <v>2250</v>
          </cell>
          <cell r="D9995">
            <v>1</v>
          </cell>
          <cell r="E9995" t="str">
            <v>KS</v>
          </cell>
          <cell r="F9995">
            <v>2250</v>
          </cell>
        </row>
        <row r="9996">
          <cell r="A9996">
            <v>7424308</v>
          </cell>
          <cell r="B9996" t="str">
            <v>Koncový díl kanálu...OKA-G6004</v>
          </cell>
          <cell r="C9996">
            <v>2268</v>
          </cell>
          <cell r="D9996">
            <v>1</v>
          </cell>
          <cell r="E9996" t="str">
            <v>KS</v>
          </cell>
          <cell r="F9996">
            <v>2268</v>
          </cell>
        </row>
        <row r="9997">
          <cell r="A9997">
            <v>7424320</v>
          </cell>
          <cell r="B9997" t="str">
            <v>Vestavná jednotka...OKA-GA401</v>
          </cell>
          <cell r="C9997">
            <v>6606</v>
          </cell>
          <cell r="D9997">
            <v>1</v>
          </cell>
          <cell r="E9997" t="str">
            <v>KS</v>
          </cell>
          <cell r="F9997">
            <v>6606</v>
          </cell>
        </row>
        <row r="9998">
          <cell r="A9998">
            <v>7424322</v>
          </cell>
          <cell r="B9998" t="str">
            <v>Vestavná jednotka...OKA-GA401</v>
          </cell>
          <cell r="C9998">
            <v>6606</v>
          </cell>
          <cell r="D9998">
            <v>1</v>
          </cell>
          <cell r="E9998" t="str">
            <v>KS</v>
          </cell>
          <cell r="F9998">
            <v>6606</v>
          </cell>
        </row>
        <row r="9999">
          <cell r="A9999">
            <v>7424324</v>
          </cell>
          <cell r="B9999" t="str">
            <v>Vestavná jednotka...OKA-GA401</v>
          </cell>
          <cell r="C9999">
            <v>6606</v>
          </cell>
          <cell r="D9999">
            <v>1</v>
          </cell>
          <cell r="E9999" t="str">
            <v>KS</v>
          </cell>
          <cell r="F9999">
            <v>6606</v>
          </cell>
        </row>
        <row r="10000">
          <cell r="A10000">
            <v>7424326</v>
          </cell>
          <cell r="B10000" t="str">
            <v>Vestavná jednotka...OKA-GA401</v>
          </cell>
          <cell r="C10000">
            <v>6606</v>
          </cell>
          <cell r="D10000">
            <v>1</v>
          </cell>
          <cell r="E10000" t="str">
            <v>KS</v>
          </cell>
          <cell r="F10000">
            <v>6606</v>
          </cell>
        </row>
        <row r="10001">
          <cell r="A10001">
            <v>7424340</v>
          </cell>
          <cell r="B10001" t="str">
            <v>Vestavná jednotka...OKA-GA402</v>
          </cell>
          <cell r="C10001">
            <v>6859</v>
          </cell>
          <cell r="D10001">
            <v>1</v>
          </cell>
          <cell r="E10001" t="str">
            <v>KS</v>
          </cell>
          <cell r="F10001">
            <v>6859</v>
          </cell>
        </row>
        <row r="10002">
          <cell r="A10002">
            <v>7424342</v>
          </cell>
          <cell r="B10002" t="str">
            <v>Vestavná jednotka...OKA-GA402</v>
          </cell>
          <cell r="C10002">
            <v>6859</v>
          </cell>
          <cell r="D10002">
            <v>1</v>
          </cell>
          <cell r="E10002" t="str">
            <v>KS</v>
          </cell>
          <cell r="F10002">
            <v>6859</v>
          </cell>
        </row>
        <row r="10003">
          <cell r="A10003">
            <v>7424344</v>
          </cell>
          <cell r="B10003" t="str">
            <v>Vestavná jednotka...OKA-GA402</v>
          </cell>
          <cell r="C10003">
            <v>6859</v>
          </cell>
          <cell r="D10003">
            <v>1</v>
          </cell>
          <cell r="E10003" t="str">
            <v>KS</v>
          </cell>
          <cell r="F10003">
            <v>6859</v>
          </cell>
        </row>
        <row r="10004">
          <cell r="A10004">
            <v>7424346</v>
          </cell>
          <cell r="B10004" t="str">
            <v>Vestavná jednotka...OKA-GA402</v>
          </cell>
          <cell r="C10004">
            <v>6859</v>
          </cell>
          <cell r="D10004">
            <v>1</v>
          </cell>
          <cell r="E10004" t="str">
            <v>KS</v>
          </cell>
          <cell r="F10004">
            <v>6859</v>
          </cell>
        </row>
        <row r="10005">
          <cell r="A10005">
            <v>7424360</v>
          </cell>
          <cell r="B10005" t="str">
            <v>Podpěra víka...DSU2/400</v>
          </cell>
          <cell r="C10005">
            <v>729</v>
          </cell>
          <cell r="D10005">
            <v>1</v>
          </cell>
          <cell r="E10005" t="str">
            <v>KS</v>
          </cell>
          <cell r="F10005">
            <v>729</v>
          </cell>
        </row>
        <row r="10006">
          <cell r="A10006">
            <v>7424362</v>
          </cell>
          <cell r="B10006" t="str">
            <v>Podpěra víka...DSU2/500</v>
          </cell>
          <cell r="C10006">
            <v>809</v>
          </cell>
          <cell r="D10006">
            <v>1</v>
          </cell>
          <cell r="E10006" t="str">
            <v>KS</v>
          </cell>
          <cell r="F10006">
            <v>809</v>
          </cell>
        </row>
        <row r="10007">
          <cell r="A10007">
            <v>7424364</v>
          </cell>
          <cell r="B10007" t="str">
            <v>Podpěra víka...DSU2/600</v>
          </cell>
          <cell r="C10007">
            <v>884</v>
          </cell>
          <cell r="D10007">
            <v>1</v>
          </cell>
          <cell r="E10007" t="str">
            <v>KS</v>
          </cell>
          <cell r="F10007">
            <v>884</v>
          </cell>
        </row>
        <row r="10008">
          <cell r="A10008">
            <v>7424400</v>
          </cell>
          <cell r="B10008" t="str">
            <v>Kanálová jednotka ulož. v maz....OKA-W2004</v>
          </cell>
          <cell r="C10008">
            <v>3217</v>
          </cell>
          <cell r="D10008">
            <v>1</v>
          </cell>
          <cell r="E10008" t="str">
            <v>M</v>
          </cell>
          <cell r="F10008">
            <v>3217</v>
          </cell>
        </row>
        <row r="10009">
          <cell r="A10009">
            <v>7424402</v>
          </cell>
          <cell r="B10009" t="str">
            <v>Kanálová jednotka ulož. v maz....OKA-W3004</v>
          </cell>
          <cell r="C10009">
            <v>3974</v>
          </cell>
          <cell r="D10009">
            <v>1</v>
          </cell>
          <cell r="E10009" t="str">
            <v>M</v>
          </cell>
          <cell r="F10009">
            <v>3974</v>
          </cell>
        </row>
        <row r="10010">
          <cell r="A10010">
            <v>7424404</v>
          </cell>
          <cell r="B10010" t="str">
            <v>Kanálová jednotka ulož. v maz....OKA-W4004</v>
          </cell>
          <cell r="C10010">
            <v>4734</v>
          </cell>
          <cell r="D10010">
            <v>1</v>
          </cell>
          <cell r="E10010" t="str">
            <v>M</v>
          </cell>
          <cell r="F10010">
            <v>4734</v>
          </cell>
        </row>
        <row r="10011">
          <cell r="A10011">
            <v>7424406</v>
          </cell>
          <cell r="B10011" t="str">
            <v>Kanálová jednotka ulož. v maz....OKA-W5004</v>
          </cell>
          <cell r="C10011">
            <v>5663</v>
          </cell>
          <cell r="D10011">
            <v>1</v>
          </cell>
          <cell r="E10011" t="str">
            <v>M</v>
          </cell>
          <cell r="F10011">
            <v>5663</v>
          </cell>
        </row>
        <row r="10012">
          <cell r="A10012">
            <v>7424408</v>
          </cell>
          <cell r="B10012" t="str">
            <v>Kanálová jednotka ulož. v maz....OKA-W6004</v>
          </cell>
          <cell r="C10012">
            <v>6346</v>
          </cell>
          <cell r="D10012">
            <v>1</v>
          </cell>
          <cell r="E10012" t="str">
            <v>M</v>
          </cell>
          <cell r="F10012">
            <v>6346</v>
          </cell>
        </row>
        <row r="10013">
          <cell r="A10013">
            <v>7424420</v>
          </cell>
          <cell r="B10013" t="str">
            <v>Kanálová jednotka ulož. v maz....OKA-W2006</v>
          </cell>
          <cell r="C10013">
            <v>3441</v>
          </cell>
          <cell r="D10013">
            <v>1</v>
          </cell>
          <cell r="E10013" t="str">
            <v>M</v>
          </cell>
          <cell r="F10013">
            <v>3441</v>
          </cell>
        </row>
        <row r="10014">
          <cell r="A10014">
            <v>7424422</v>
          </cell>
          <cell r="B10014" t="str">
            <v>Kanálová jednotka ulož. v maz....OKA-W3006</v>
          </cell>
          <cell r="C10014">
            <v>4203</v>
          </cell>
          <cell r="D10014">
            <v>1</v>
          </cell>
          <cell r="E10014" t="str">
            <v>M</v>
          </cell>
          <cell r="F10014">
            <v>4203</v>
          </cell>
        </row>
        <row r="10015">
          <cell r="A10015">
            <v>7424424</v>
          </cell>
          <cell r="B10015" t="str">
            <v>Kanálová jednotka ulož. v maz....OKA-W4006</v>
          </cell>
          <cell r="C10015">
            <v>4961</v>
          </cell>
          <cell r="D10015">
            <v>1</v>
          </cell>
          <cell r="E10015" t="str">
            <v>M</v>
          </cell>
          <cell r="F10015">
            <v>4961</v>
          </cell>
        </row>
        <row r="10016">
          <cell r="A10016">
            <v>7424426</v>
          </cell>
          <cell r="B10016" t="str">
            <v>Kanálová jednotka ulož. v maz....OKA-W5006</v>
          </cell>
          <cell r="C10016">
            <v>5892</v>
          </cell>
          <cell r="D10016">
            <v>1</v>
          </cell>
          <cell r="E10016" t="str">
            <v>M</v>
          </cell>
          <cell r="F10016">
            <v>5892</v>
          </cell>
        </row>
        <row r="10017">
          <cell r="A10017">
            <v>7424428</v>
          </cell>
          <cell r="B10017" t="str">
            <v>Kanálová jednotka ulož. v maz....OKA-W6006</v>
          </cell>
          <cell r="C10017">
            <v>6823</v>
          </cell>
          <cell r="D10017">
            <v>1</v>
          </cell>
          <cell r="E10017" t="str">
            <v>M</v>
          </cell>
          <cell r="F10017">
            <v>6823</v>
          </cell>
        </row>
        <row r="10018">
          <cell r="A10018">
            <v>7424440</v>
          </cell>
          <cell r="B10018" t="str">
            <v>Kanálová jednotka ulož. v maz....OKA-W2001</v>
          </cell>
          <cell r="C10018">
            <v>3646</v>
          </cell>
          <cell r="D10018">
            <v>1</v>
          </cell>
          <cell r="E10018" t="str">
            <v>M</v>
          </cell>
          <cell r="F10018">
            <v>3646</v>
          </cell>
        </row>
        <row r="10019">
          <cell r="A10019">
            <v>7424442</v>
          </cell>
          <cell r="B10019" t="str">
            <v>Kanálová jednotka ulož. v maz....OKA-W3001</v>
          </cell>
          <cell r="C10019">
            <v>4404</v>
          </cell>
          <cell r="D10019">
            <v>1</v>
          </cell>
          <cell r="E10019" t="str">
            <v>M</v>
          </cell>
          <cell r="F10019">
            <v>4404</v>
          </cell>
        </row>
        <row r="10020">
          <cell r="A10020">
            <v>7424444</v>
          </cell>
          <cell r="B10020" t="str">
            <v>Kanálová jednotka ulož. v maz....OKA-W4001</v>
          </cell>
          <cell r="C10020">
            <v>5166</v>
          </cell>
          <cell r="D10020">
            <v>1</v>
          </cell>
          <cell r="E10020" t="str">
            <v>M</v>
          </cell>
          <cell r="F10020">
            <v>5166</v>
          </cell>
        </row>
        <row r="10021">
          <cell r="A10021">
            <v>7424446</v>
          </cell>
          <cell r="B10021" t="str">
            <v>Kanálová jednotka ulož. v maz....OKA-W5001</v>
          </cell>
          <cell r="C10021">
            <v>6095</v>
          </cell>
          <cell r="D10021">
            <v>1</v>
          </cell>
          <cell r="E10021" t="str">
            <v>M</v>
          </cell>
          <cell r="F10021">
            <v>6095</v>
          </cell>
        </row>
        <row r="10022">
          <cell r="A10022">
            <v>7424458</v>
          </cell>
          <cell r="B10022" t="str">
            <v>Kanálová jednotka ulož. v maz....OKA-W6001</v>
          </cell>
          <cell r="C10022">
            <v>7027</v>
          </cell>
          <cell r="D10022">
            <v>1</v>
          </cell>
          <cell r="E10022" t="str">
            <v>M</v>
          </cell>
          <cell r="F10022">
            <v>7027</v>
          </cell>
        </row>
        <row r="10023">
          <cell r="A10023">
            <v>7424460</v>
          </cell>
          <cell r="B10023" t="str">
            <v>Kanálová jednotka ulož. v maz....OKA-W2004</v>
          </cell>
          <cell r="C10023">
            <v>3677</v>
          </cell>
          <cell r="D10023">
            <v>1</v>
          </cell>
          <cell r="E10023" t="str">
            <v>M</v>
          </cell>
          <cell r="F10023">
            <v>3677</v>
          </cell>
        </row>
        <row r="10024">
          <cell r="A10024">
            <v>7424462</v>
          </cell>
          <cell r="B10024" t="str">
            <v>Kanálová jednotka ulož. v maz....OKA-W3004</v>
          </cell>
          <cell r="C10024">
            <v>4237</v>
          </cell>
          <cell r="D10024">
            <v>1</v>
          </cell>
          <cell r="E10024" t="str">
            <v>M</v>
          </cell>
          <cell r="F10024">
            <v>4237</v>
          </cell>
        </row>
        <row r="10025">
          <cell r="A10025">
            <v>7424464</v>
          </cell>
          <cell r="B10025" t="str">
            <v>Kanálová jednotka ulož. v maz....OKA-W4004</v>
          </cell>
          <cell r="C10025">
            <v>4995</v>
          </cell>
          <cell r="D10025">
            <v>1</v>
          </cell>
          <cell r="E10025" t="str">
            <v>M</v>
          </cell>
          <cell r="F10025">
            <v>4995</v>
          </cell>
        </row>
        <row r="10026">
          <cell r="A10026">
            <v>7424466</v>
          </cell>
          <cell r="B10026" t="str">
            <v>Kanálová jednotka ulož. v maz....OKA-W5004</v>
          </cell>
          <cell r="C10026">
            <v>5926</v>
          </cell>
          <cell r="D10026">
            <v>1</v>
          </cell>
          <cell r="E10026" t="str">
            <v>M</v>
          </cell>
          <cell r="F10026">
            <v>5926</v>
          </cell>
        </row>
        <row r="10027">
          <cell r="A10027">
            <v>7424468</v>
          </cell>
          <cell r="B10027" t="str">
            <v>Kanálová jednotka ulož. v maz....OKA-W6004</v>
          </cell>
          <cell r="C10027">
            <v>6861</v>
          </cell>
          <cell r="D10027">
            <v>1</v>
          </cell>
          <cell r="E10027" t="str">
            <v>M</v>
          </cell>
          <cell r="F10027">
            <v>6861</v>
          </cell>
        </row>
        <row r="10028">
          <cell r="A10028">
            <v>7424480</v>
          </cell>
          <cell r="B10028" t="str">
            <v>Kanálová jednotka ulož. v maz....OKA-W2006</v>
          </cell>
          <cell r="C10028">
            <v>3923</v>
          </cell>
          <cell r="D10028">
            <v>1</v>
          </cell>
          <cell r="E10028" t="str">
            <v>M</v>
          </cell>
          <cell r="F10028">
            <v>3923</v>
          </cell>
        </row>
        <row r="10029">
          <cell r="A10029">
            <v>7424482</v>
          </cell>
          <cell r="B10029" t="str">
            <v>Kanálová jednotka ulož. v maz....OKA-W3006</v>
          </cell>
          <cell r="C10029">
            <v>4467</v>
          </cell>
          <cell r="D10029">
            <v>1</v>
          </cell>
          <cell r="E10029" t="str">
            <v>M</v>
          </cell>
          <cell r="F10029">
            <v>4467</v>
          </cell>
        </row>
        <row r="10030">
          <cell r="A10030">
            <v>7424484</v>
          </cell>
          <cell r="B10030" t="str">
            <v>Kanálová jednotka ulož. v maz....OKA-W4006</v>
          </cell>
          <cell r="C10030">
            <v>5224</v>
          </cell>
          <cell r="D10030">
            <v>1</v>
          </cell>
          <cell r="E10030" t="str">
            <v>M</v>
          </cell>
          <cell r="F10030">
            <v>5224</v>
          </cell>
        </row>
        <row r="10031">
          <cell r="A10031">
            <v>7424486</v>
          </cell>
          <cell r="B10031" t="str">
            <v>Kanálová jednotka ulož. v maz....OKA-W5006</v>
          </cell>
          <cell r="C10031">
            <v>6001</v>
          </cell>
          <cell r="D10031">
            <v>1</v>
          </cell>
          <cell r="E10031" t="str">
            <v>M</v>
          </cell>
          <cell r="F10031">
            <v>6001</v>
          </cell>
        </row>
        <row r="10032">
          <cell r="A10032">
            <v>7424488</v>
          </cell>
          <cell r="B10032" t="str">
            <v>Kanálová jednotka ulož. v maz....OKA-W6006</v>
          </cell>
          <cell r="C10032">
            <v>6933</v>
          </cell>
          <cell r="D10032">
            <v>1</v>
          </cell>
          <cell r="E10032" t="str">
            <v>M</v>
          </cell>
          <cell r="F10032">
            <v>6933</v>
          </cell>
        </row>
        <row r="10033">
          <cell r="A10033">
            <v>7424500</v>
          </cell>
          <cell r="B10033" t="str">
            <v>Kanálová jednotka ulož. v maz....OKA-W2001</v>
          </cell>
          <cell r="C10033">
            <v>4137</v>
          </cell>
          <cell r="D10033">
            <v>1</v>
          </cell>
          <cell r="E10033" t="str">
            <v>M</v>
          </cell>
          <cell r="F10033">
            <v>4137</v>
          </cell>
        </row>
        <row r="10034">
          <cell r="A10034">
            <v>7424502</v>
          </cell>
          <cell r="B10034" t="str">
            <v>Kanálová jednotka ulož. v maz....OKA-W3001</v>
          </cell>
          <cell r="C10034">
            <v>4668</v>
          </cell>
          <cell r="D10034">
            <v>1</v>
          </cell>
          <cell r="E10034" t="str">
            <v>M</v>
          </cell>
          <cell r="F10034">
            <v>4668</v>
          </cell>
        </row>
        <row r="10035">
          <cell r="A10035">
            <v>7424504</v>
          </cell>
          <cell r="B10035" t="str">
            <v>Kanálová jednotka ulož. v maz....OKA-W4001</v>
          </cell>
          <cell r="C10035">
            <v>5430</v>
          </cell>
          <cell r="D10035">
            <v>1</v>
          </cell>
          <cell r="E10035" t="str">
            <v>M</v>
          </cell>
          <cell r="F10035">
            <v>5430</v>
          </cell>
        </row>
        <row r="10036">
          <cell r="A10036">
            <v>7424506</v>
          </cell>
          <cell r="B10036" t="str">
            <v>Kanálová jednotka ulož. v maz....OKA-W5001</v>
          </cell>
          <cell r="C10036">
            <v>6360</v>
          </cell>
          <cell r="D10036">
            <v>1</v>
          </cell>
          <cell r="E10036" t="str">
            <v>M</v>
          </cell>
          <cell r="F10036">
            <v>6360</v>
          </cell>
        </row>
        <row r="10037">
          <cell r="A10037">
            <v>7424508</v>
          </cell>
          <cell r="B10037" t="str">
            <v>Kanálová jednotka ulož. v maz....OKA-W6001</v>
          </cell>
          <cell r="C10037">
            <v>7291</v>
          </cell>
          <cell r="D10037">
            <v>1</v>
          </cell>
          <cell r="E10037" t="str">
            <v>M</v>
          </cell>
          <cell r="F10037">
            <v>7291</v>
          </cell>
        </row>
        <row r="10038">
          <cell r="A10038">
            <v>7424520</v>
          </cell>
          <cell r="B10038" t="str">
            <v>Kanálová jednotka ulož. v maz....OKA-W2004</v>
          </cell>
          <cell r="C10038">
            <v>3432</v>
          </cell>
          <cell r="D10038">
            <v>1</v>
          </cell>
          <cell r="E10038" t="str">
            <v>M</v>
          </cell>
          <cell r="F10038">
            <v>3432</v>
          </cell>
        </row>
        <row r="10039">
          <cell r="A10039">
            <v>7424522</v>
          </cell>
          <cell r="B10039" t="str">
            <v>Kanálová jednotka ulož. v maz....OKA-W3004</v>
          </cell>
          <cell r="C10039">
            <v>4191</v>
          </cell>
          <cell r="D10039">
            <v>1</v>
          </cell>
          <cell r="E10039" t="str">
            <v>M</v>
          </cell>
          <cell r="F10039">
            <v>4191</v>
          </cell>
        </row>
        <row r="10040">
          <cell r="A10040">
            <v>7424524</v>
          </cell>
          <cell r="B10040" t="str">
            <v>Kanálová jednotka ulož. v maz....OKA-W4004</v>
          </cell>
          <cell r="C10040">
            <v>4947</v>
          </cell>
          <cell r="D10040">
            <v>1</v>
          </cell>
          <cell r="E10040" t="str">
            <v>M</v>
          </cell>
          <cell r="F10040">
            <v>4947</v>
          </cell>
        </row>
        <row r="10041">
          <cell r="A10041">
            <v>7424526</v>
          </cell>
          <cell r="B10041" t="str">
            <v>Kanálová jednotka ulož. v maz....OKA-W5004</v>
          </cell>
          <cell r="C10041">
            <v>5878</v>
          </cell>
          <cell r="D10041">
            <v>1</v>
          </cell>
          <cell r="E10041" t="str">
            <v>M</v>
          </cell>
          <cell r="F10041">
            <v>5878</v>
          </cell>
        </row>
        <row r="10042">
          <cell r="A10042">
            <v>7424528</v>
          </cell>
          <cell r="B10042" t="str">
            <v>Kanálová jednotka ulož. v maz....OKA-W6004</v>
          </cell>
          <cell r="C10042">
            <v>6809</v>
          </cell>
          <cell r="D10042">
            <v>1</v>
          </cell>
          <cell r="E10042" t="str">
            <v>M</v>
          </cell>
          <cell r="F10042">
            <v>6809</v>
          </cell>
        </row>
        <row r="10043">
          <cell r="A10043">
            <v>7424540</v>
          </cell>
          <cell r="B10043" t="str">
            <v>Kanálová jednotka ulož. v maz....OKA-W2006</v>
          </cell>
          <cell r="C10043">
            <v>3656</v>
          </cell>
          <cell r="D10043">
            <v>1</v>
          </cell>
          <cell r="E10043" t="str">
            <v>M</v>
          </cell>
          <cell r="F10043">
            <v>3656</v>
          </cell>
        </row>
        <row r="10044">
          <cell r="A10044">
            <v>7424542</v>
          </cell>
          <cell r="B10044" t="str">
            <v>Kanálová jednotka ulož. v maz....OKA-W3006</v>
          </cell>
          <cell r="C10044">
            <v>4414</v>
          </cell>
          <cell r="D10044">
            <v>1</v>
          </cell>
          <cell r="E10044" t="str">
            <v>M</v>
          </cell>
          <cell r="F10044">
            <v>4414</v>
          </cell>
        </row>
        <row r="10045">
          <cell r="A10045">
            <v>7424544</v>
          </cell>
          <cell r="B10045" t="str">
            <v>Kanálová jednotka ulož. v maz....OKA-W4006</v>
          </cell>
          <cell r="C10045">
            <v>5175</v>
          </cell>
          <cell r="D10045">
            <v>1</v>
          </cell>
          <cell r="E10045" t="str">
            <v>M</v>
          </cell>
          <cell r="F10045">
            <v>5175</v>
          </cell>
        </row>
        <row r="10046">
          <cell r="A10046">
            <v>7424546</v>
          </cell>
          <cell r="B10046" t="str">
            <v>Kanálová jednotka ulož. v maz....OKA-W5006</v>
          </cell>
          <cell r="C10046">
            <v>6106</v>
          </cell>
          <cell r="D10046">
            <v>1</v>
          </cell>
          <cell r="E10046" t="str">
            <v>M</v>
          </cell>
          <cell r="F10046">
            <v>6106</v>
          </cell>
        </row>
        <row r="10047">
          <cell r="A10047">
            <v>7424548</v>
          </cell>
          <cell r="B10047" t="str">
            <v>Kanálová jednotka ulož. v maz....OKA-W6006</v>
          </cell>
          <cell r="C10047">
            <v>7040</v>
          </cell>
          <cell r="D10047">
            <v>1</v>
          </cell>
          <cell r="E10047" t="str">
            <v>M</v>
          </cell>
          <cell r="F10047">
            <v>7040</v>
          </cell>
        </row>
        <row r="10048">
          <cell r="A10048">
            <v>7424560</v>
          </cell>
          <cell r="B10048" t="str">
            <v>Kanálová jednotka ulož. v maz....OKA-W2001</v>
          </cell>
          <cell r="C10048">
            <v>4007</v>
          </cell>
          <cell r="D10048">
            <v>1</v>
          </cell>
          <cell r="E10048" t="str">
            <v>M</v>
          </cell>
          <cell r="F10048">
            <v>4007</v>
          </cell>
        </row>
        <row r="10049">
          <cell r="A10049">
            <v>7424562</v>
          </cell>
          <cell r="B10049" t="str">
            <v>Kanálová jednotka ulož. v maz....OKA-W3001</v>
          </cell>
          <cell r="C10049">
            <v>4767</v>
          </cell>
          <cell r="D10049">
            <v>1</v>
          </cell>
          <cell r="E10049" t="str">
            <v>M</v>
          </cell>
          <cell r="F10049">
            <v>4767</v>
          </cell>
        </row>
        <row r="10050">
          <cell r="A10050">
            <v>7424564</v>
          </cell>
          <cell r="B10050" t="str">
            <v>Kanálová jednotka ulož. v maz....OKA-W4001</v>
          </cell>
          <cell r="C10050">
            <v>5523</v>
          </cell>
          <cell r="D10050">
            <v>1</v>
          </cell>
          <cell r="E10050" t="str">
            <v>M</v>
          </cell>
          <cell r="F10050">
            <v>5523</v>
          </cell>
        </row>
        <row r="10051">
          <cell r="A10051">
            <v>7424566</v>
          </cell>
          <cell r="B10051" t="str">
            <v>Kanálová jednotka ulož. v maz....OKA-W5001</v>
          </cell>
          <cell r="C10051">
            <v>6455</v>
          </cell>
          <cell r="D10051">
            <v>1</v>
          </cell>
          <cell r="E10051" t="str">
            <v>M</v>
          </cell>
          <cell r="F10051">
            <v>6455</v>
          </cell>
        </row>
        <row r="10052">
          <cell r="A10052">
            <v>7424568</v>
          </cell>
          <cell r="B10052" t="str">
            <v>Kanálová jednotka ulož. v maz....OKA-W6001</v>
          </cell>
          <cell r="C10052">
            <v>7387</v>
          </cell>
          <cell r="D10052">
            <v>1</v>
          </cell>
          <cell r="E10052" t="str">
            <v>M</v>
          </cell>
          <cell r="F10052">
            <v>7387</v>
          </cell>
        </row>
        <row r="10053">
          <cell r="A10053">
            <v>7424600</v>
          </cell>
          <cell r="B10053" t="str">
            <v>Kanálová jednotka ulož. v maz....OKA-W3006</v>
          </cell>
          <cell r="C10053">
            <v>4622</v>
          </cell>
          <cell r="D10053">
            <v>1</v>
          </cell>
          <cell r="E10053" t="str">
            <v>M</v>
          </cell>
          <cell r="F10053">
            <v>4622</v>
          </cell>
        </row>
        <row r="10054">
          <cell r="A10054">
            <v>7424602</v>
          </cell>
          <cell r="B10054" t="str">
            <v>Kanálová jednotka ulož. v maz....OKA-W4006</v>
          </cell>
          <cell r="C10054">
            <v>5382</v>
          </cell>
          <cell r="D10054">
            <v>1</v>
          </cell>
          <cell r="E10054" t="str">
            <v>M</v>
          </cell>
          <cell r="F10054">
            <v>5382</v>
          </cell>
        </row>
        <row r="10055">
          <cell r="A10055">
            <v>7424604</v>
          </cell>
          <cell r="B10055" t="str">
            <v>Kanálová jednotka ulož. v maz....OKA-W5006</v>
          </cell>
          <cell r="C10055">
            <v>6313</v>
          </cell>
          <cell r="D10055">
            <v>1</v>
          </cell>
          <cell r="E10055" t="str">
            <v>M</v>
          </cell>
          <cell r="F10055">
            <v>6313</v>
          </cell>
        </row>
        <row r="10056">
          <cell r="A10056">
            <v>7424606</v>
          </cell>
          <cell r="B10056" t="str">
            <v>Kanálová jednotka ulož. v maz....OKA-W6006</v>
          </cell>
          <cell r="C10056">
            <v>7243</v>
          </cell>
          <cell r="D10056">
            <v>1</v>
          </cell>
          <cell r="E10056" t="str">
            <v>M</v>
          </cell>
          <cell r="F10056">
            <v>7243</v>
          </cell>
        </row>
        <row r="10057">
          <cell r="A10057">
            <v>7424620</v>
          </cell>
          <cell r="B10057" t="str">
            <v>Kanálová jednotka ulož. v maz....OKA-W3001</v>
          </cell>
          <cell r="C10057">
            <v>4698</v>
          </cell>
          <cell r="D10057">
            <v>1</v>
          </cell>
          <cell r="E10057" t="str">
            <v>M</v>
          </cell>
          <cell r="F10057">
            <v>4698</v>
          </cell>
        </row>
        <row r="10058">
          <cell r="A10058">
            <v>7424622</v>
          </cell>
          <cell r="B10058" t="str">
            <v>Kanálová jednotka ulož. v maz....OKA-W4001</v>
          </cell>
          <cell r="C10058">
            <v>5457</v>
          </cell>
          <cell r="D10058">
            <v>1</v>
          </cell>
          <cell r="E10058" t="str">
            <v>M</v>
          </cell>
          <cell r="F10058">
            <v>5457</v>
          </cell>
        </row>
        <row r="10059">
          <cell r="A10059">
            <v>7424624</v>
          </cell>
          <cell r="B10059" t="str">
            <v>Kanálová jednotka ulož. v maz....OKA-W5001</v>
          </cell>
          <cell r="C10059">
            <v>6389</v>
          </cell>
          <cell r="D10059">
            <v>1</v>
          </cell>
          <cell r="E10059" t="str">
            <v>M</v>
          </cell>
          <cell r="F10059">
            <v>6389</v>
          </cell>
        </row>
        <row r="10060">
          <cell r="A10060">
            <v>7424626</v>
          </cell>
          <cell r="B10060" t="str">
            <v>Kanálová jednotka ulož. v maz....OKA-W6001</v>
          </cell>
          <cell r="C10060">
            <v>7320</v>
          </cell>
          <cell r="D10060">
            <v>1</v>
          </cell>
          <cell r="E10060" t="str">
            <v>M</v>
          </cell>
          <cell r="F10060">
            <v>7320</v>
          </cell>
        </row>
        <row r="10061">
          <cell r="A10061">
            <v>7424662</v>
          </cell>
          <cell r="B10061" t="str">
            <v>Kanálová jednotka ulož. v maz....OKA-W4006</v>
          </cell>
          <cell r="C10061">
            <v>5442</v>
          </cell>
          <cell r="D10061">
            <v>1</v>
          </cell>
          <cell r="E10061" t="str">
            <v>M</v>
          </cell>
          <cell r="F10061">
            <v>5442</v>
          </cell>
        </row>
        <row r="10062">
          <cell r="A10062">
            <v>7424664</v>
          </cell>
          <cell r="B10062" t="str">
            <v>Kanálová jednotka ulož. v maz....OKA-W5006</v>
          </cell>
          <cell r="C10062">
            <v>6372</v>
          </cell>
          <cell r="D10062">
            <v>1</v>
          </cell>
          <cell r="E10062" t="str">
            <v>M</v>
          </cell>
          <cell r="F10062">
            <v>6372</v>
          </cell>
        </row>
        <row r="10063">
          <cell r="A10063">
            <v>7424666</v>
          </cell>
          <cell r="B10063" t="str">
            <v>Kanálová jednotka ulož. v maz....OKA-W6006</v>
          </cell>
          <cell r="C10063">
            <v>7305</v>
          </cell>
          <cell r="D10063">
            <v>1</v>
          </cell>
          <cell r="E10063" t="str">
            <v>M</v>
          </cell>
          <cell r="F10063">
            <v>7305</v>
          </cell>
        </row>
        <row r="10064">
          <cell r="A10064">
            <v>7424682</v>
          </cell>
          <cell r="B10064" t="str">
            <v>Kanálová jednotka ulož. v maz....OKA-W4001</v>
          </cell>
          <cell r="C10064">
            <v>5622</v>
          </cell>
          <cell r="D10064">
            <v>1</v>
          </cell>
          <cell r="E10064" t="str">
            <v>M</v>
          </cell>
          <cell r="F10064">
            <v>5622</v>
          </cell>
        </row>
        <row r="10065">
          <cell r="A10065">
            <v>7424684</v>
          </cell>
          <cell r="B10065" t="str">
            <v>Kanálová jednotka ulož. v maz....OKA-W5001</v>
          </cell>
          <cell r="C10065">
            <v>6555</v>
          </cell>
          <cell r="D10065">
            <v>1</v>
          </cell>
          <cell r="E10065" t="str">
            <v>M</v>
          </cell>
          <cell r="F10065">
            <v>6555</v>
          </cell>
        </row>
        <row r="10066">
          <cell r="A10066">
            <v>7424686</v>
          </cell>
          <cell r="B10066" t="str">
            <v>Kanálová jednotka ulož. v maz....OKA-W6001</v>
          </cell>
          <cell r="C10066">
            <v>7486</v>
          </cell>
          <cell r="D10066">
            <v>1</v>
          </cell>
          <cell r="E10066" t="str">
            <v>M</v>
          </cell>
          <cell r="F10066">
            <v>7486</v>
          </cell>
        </row>
        <row r="10067">
          <cell r="A10067">
            <v>7424700</v>
          </cell>
          <cell r="B10067" t="str">
            <v>Kanálová jednotka ulož. v maz....OKA-W4004</v>
          </cell>
          <cell r="C10067">
            <v>5401</v>
          </cell>
          <cell r="D10067">
            <v>1</v>
          </cell>
          <cell r="E10067" t="str">
            <v>M</v>
          </cell>
          <cell r="F10067">
            <v>5401</v>
          </cell>
        </row>
        <row r="10068">
          <cell r="A10068">
            <v>7424702</v>
          </cell>
          <cell r="B10068" t="str">
            <v>Kanálová jednotka ulož. v maz....OKA-W5004</v>
          </cell>
          <cell r="C10068">
            <v>6336</v>
          </cell>
          <cell r="D10068">
            <v>1</v>
          </cell>
          <cell r="E10068" t="str">
            <v>M</v>
          </cell>
          <cell r="F10068">
            <v>6336</v>
          </cell>
        </row>
        <row r="10069">
          <cell r="A10069">
            <v>7424704</v>
          </cell>
          <cell r="B10069" t="str">
            <v>Kanálová jednotka ulož. v maz....OKA-W6004</v>
          </cell>
          <cell r="C10069">
            <v>7267</v>
          </cell>
          <cell r="D10069">
            <v>1</v>
          </cell>
          <cell r="E10069" t="str">
            <v>M</v>
          </cell>
          <cell r="F10069">
            <v>7267</v>
          </cell>
        </row>
        <row r="10070">
          <cell r="A10070">
            <v>7424720</v>
          </cell>
          <cell r="B10070" t="str">
            <v>Kanálová jednotka ulož. v maz....OKA-W4006</v>
          </cell>
          <cell r="C10070">
            <v>5661</v>
          </cell>
          <cell r="D10070">
            <v>1</v>
          </cell>
          <cell r="E10070" t="str">
            <v>M</v>
          </cell>
          <cell r="F10070">
            <v>5661</v>
          </cell>
        </row>
        <row r="10071">
          <cell r="A10071">
            <v>7424722</v>
          </cell>
          <cell r="B10071" t="str">
            <v>Kanálová jednotka ulož. v maz....OKA-W5006</v>
          </cell>
          <cell r="C10071">
            <v>6594</v>
          </cell>
          <cell r="D10071">
            <v>1</v>
          </cell>
          <cell r="E10071" t="str">
            <v>M</v>
          </cell>
          <cell r="F10071">
            <v>6594</v>
          </cell>
        </row>
        <row r="10072">
          <cell r="A10072">
            <v>7424724</v>
          </cell>
          <cell r="B10072" t="str">
            <v>Kanálová jednotka ulož. v maz....OKA-W6006</v>
          </cell>
          <cell r="C10072">
            <v>7525</v>
          </cell>
          <cell r="D10072">
            <v>1</v>
          </cell>
          <cell r="E10072" t="str">
            <v>M</v>
          </cell>
          <cell r="F10072">
            <v>7525</v>
          </cell>
        </row>
        <row r="10073">
          <cell r="A10073">
            <v>7424740</v>
          </cell>
          <cell r="B10073" t="str">
            <v>Kanálová jednotka ulož. v maz....OKA-W4001</v>
          </cell>
          <cell r="C10073">
            <v>5884</v>
          </cell>
          <cell r="D10073">
            <v>1</v>
          </cell>
          <cell r="E10073" t="str">
            <v>M</v>
          </cell>
          <cell r="F10073">
            <v>5884</v>
          </cell>
        </row>
        <row r="10074">
          <cell r="A10074">
            <v>7424742</v>
          </cell>
          <cell r="B10074" t="str">
            <v>Kanálová jednotka ulož. v maz....OKA-W5001</v>
          </cell>
          <cell r="C10074">
            <v>6815</v>
          </cell>
          <cell r="D10074">
            <v>1</v>
          </cell>
          <cell r="E10074" t="str">
            <v>M</v>
          </cell>
          <cell r="F10074">
            <v>6815</v>
          </cell>
        </row>
        <row r="10075">
          <cell r="A10075">
            <v>7424744</v>
          </cell>
          <cell r="B10075" t="str">
            <v>Kanálová jednotka ulož. v maz....OKA-W6001</v>
          </cell>
          <cell r="C10075">
            <v>7745</v>
          </cell>
          <cell r="D10075">
            <v>1</v>
          </cell>
          <cell r="E10075" t="str">
            <v>M</v>
          </cell>
          <cell r="F10075">
            <v>7745</v>
          </cell>
        </row>
        <row r="10076">
          <cell r="A10076">
            <v>7424760</v>
          </cell>
          <cell r="B10076" t="str">
            <v>Kanálová jednotka ulož. v maz....OKA-W4004</v>
          </cell>
          <cell r="C10076">
            <v>7068</v>
          </cell>
          <cell r="D10076">
            <v>1</v>
          </cell>
          <cell r="E10076" t="str">
            <v>M</v>
          </cell>
          <cell r="F10076">
            <v>7068</v>
          </cell>
        </row>
        <row r="10077">
          <cell r="A10077">
            <v>7424762</v>
          </cell>
          <cell r="B10077" t="str">
            <v>Kanálová jednotka ulož. v maz....OKA-W5004</v>
          </cell>
          <cell r="C10077">
            <v>7998</v>
          </cell>
          <cell r="D10077">
            <v>1</v>
          </cell>
          <cell r="E10077" t="str">
            <v>M</v>
          </cell>
          <cell r="F10077">
            <v>7998</v>
          </cell>
        </row>
        <row r="10078">
          <cell r="A10078">
            <v>7424764</v>
          </cell>
          <cell r="B10078" t="str">
            <v>Kanálová jednotka ulož. v maz....OKA-W6004</v>
          </cell>
          <cell r="C10078">
            <v>8931</v>
          </cell>
          <cell r="D10078">
            <v>1</v>
          </cell>
          <cell r="E10078" t="str">
            <v>M</v>
          </cell>
          <cell r="F10078">
            <v>8931</v>
          </cell>
        </row>
        <row r="10079">
          <cell r="A10079">
            <v>7424780</v>
          </cell>
          <cell r="B10079" t="str">
            <v>Kanálová jednotka ulož. v maz....OKA-W4006</v>
          </cell>
          <cell r="C10079">
            <v>7326</v>
          </cell>
          <cell r="D10079">
            <v>1</v>
          </cell>
          <cell r="E10079" t="str">
            <v>M</v>
          </cell>
          <cell r="F10079">
            <v>7326</v>
          </cell>
        </row>
        <row r="10080">
          <cell r="A10080">
            <v>7424782</v>
          </cell>
          <cell r="B10080" t="str">
            <v>Kanálová jednotka ulož. v maz....OKA-W5006</v>
          </cell>
          <cell r="C10080">
            <v>8259</v>
          </cell>
          <cell r="D10080">
            <v>1</v>
          </cell>
          <cell r="E10080" t="str">
            <v>M</v>
          </cell>
          <cell r="F10080">
            <v>8259</v>
          </cell>
        </row>
        <row r="10081">
          <cell r="A10081">
            <v>7424784</v>
          </cell>
          <cell r="B10081" t="str">
            <v>Kanálová jednotka ulož. v maz....OKA-W6006</v>
          </cell>
          <cell r="C10081">
            <v>9188</v>
          </cell>
          <cell r="D10081">
            <v>1</v>
          </cell>
          <cell r="E10081" t="str">
            <v>M</v>
          </cell>
          <cell r="F10081">
            <v>9188</v>
          </cell>
        </row>
        <row r="10082">
          <cell r="A10082">
            <v>7424800</v>
          </cell>
          <cell r="B10082" t="str">
            <v>Kanálová jednotka ulož. v maz....OKA-W4001</v>
          </cell>
          <cell r="C10082">
            <v>7695</v>
          </cell>
          <cell r="D10082">
            <v>1</v>
          </cell>
          <cell r="E10082" t="str">
            <v>M</v>
          </cell>
          <cell r="F10082">
            <v>7695</v>
          </cell>
        </row>
        <row r="10083">
          <cell r="A10083">
            <v>7424802</v>
          </cell>
          <cell r="B10083" t="str">
            <v>Kanálová jednotka ulož. v maz....OKA-W5001</v>
          </cell>
          <cell r="C10083">
            <v>8626</v>
          </cell>
          <cell r="D10083">
            <v>1</v>
          </cell>
          <cell r="E10083" t="str">
            <v>M</v>
          </cell>
          <cell r="F10083">
            <v>8626</v>
          </cell>
        </row>
        <row r="10084">
          <cell r="A10084">
            <v>7424804</v>
          </cell>
          <cell r="B10084" t="str">
            <v>Kanálová jednotka ulož. v maz....OKA-W6001</v>
          </cell>
          <cell r="C10084">
            <v>9556</v>
          </cell>
          <cell r="D10084">
            <v>1</v>
          </cell>
          <cell r="E10084" t="str">
            <v>M</v>
          </cell>
          <cell r="F10084">
            <v>9556</v>
          </cell>
        </row>
        <row r="10085">
          <cell r="A10085">
            <v>7424821</v>
          </cell>
          <cell r="B10085" t="str">
            <v>Mont.sada T-díl,Kříž,OKAuniversa...OKAFB2TX</v>
          </cell>
          <cell r="C10085">
            <v>496</v>
          </cell>
          <cell r="D10085">
            <v>1</v>
          </cell>
          <cell r="E10085" t="str">
            <v>KS</v>
          </cell>
          <cell r="F10085">
            <v>496</v>
          </cell>
        </row>
        <row r="10086">
          <cell r="A10086">
            <v>7424822</v>
          </cell>
          <cell r="B10086" t="str">
            <v>Těsnění...OKAFD</v>
          </cell>
          <cell r="C10086">
            <v>63</v>
          </cell>
          <cell r="D10086">
            <v>1</v>
          </cell>
          <cell r="E10086" t="str">
            <v>M</v>
          </cell>
          <cell r="F10086">
            <v>63</v>
          </cell>
        </row>
        <row r="10087">
          <cell r="A10087">
            <v>7424840</v>
          </cell>
          <cell r="B10087" t="str">
            <v>Nivelační jednotka DSU...NEDSU2/40</v>
          </cell>
          <cell r="C10087">
            <v>130</v>
          </cell>
          <cell r="D10087">
            <v>1</v>
          </cell>
          <cell r="E10087" t="str">
            <v>KS</v>
          </cell>
          <cell r="F10087">
            <v>130</v>
          </cell>
        </row>
        <row r="10088">
          <cell r="A10088">
            <v>7424842</v>
          </cell>
          <cell r="B10088" t="str">
            <v>Nivelační jednotka DSU...NEDSU2/60</v>
          </cell>
          <cell r="C10088">
            <v>154</v>
          </cell>
          <cell r="D10088">
            <v>1</v>
          </cell>
          <cell r="E10088" t="str">
            <v>KS</v>
          </cell>
          <cell r="F10088">
            <v>154</v>
          </cell>
        </row>
        <row r="10089">
          <cell r="A10089">
            <v>7424844</v>
          </cell>
          <cell r="B10089" t="str">
            <v>Nivelační jednotka DSU...NEDSU2/10</v>
          </cell>
          <cell r="C10089">
            <v>191</v>
          </cell>
          <cell r="D10089">
            <v>1</v>
          </cell>
          <cell r="E10089" t="str">
            <v>KS</v>
          </cell>
          <cell r="F10089">
            <v>191</v>
          </cell>
        </row>
        <row r="10090">
          <cell r="A10090">
            <v>7424846</v>
          </cell>
          <cell r="B10090" t="str">
            <v>Nivelační jednotka DSU...NEDSU2/17</v>
          </cell>
          <cell r="C10090">
            <v>233</v>
          </cell>
          <cell r="D10090">
            <v>1</v>
          </cell>
          <cell r="E10090" t="str">
            <v>KS</v>
          </cell>
          <cell r="F10090">
            <v>233</v>
          </cell>
        </row>
        <row r="10091">
          <cell r="A10091">
            <v>7424884</v>
          </cell>
          <cell r="B10091" t="str">
            <v>Vestavná jednotka...OKA-WA403</v>
          </cell>
          <cell r="C10091">
            <v>6725</v>
          </cell>
          <cell r="D10091">
            <v>1</v>
          </cell>
          <cell r="E10091" t="str">
            <v>KS</v>
          </cell>
          <cell r="F10091">
            <v>6725</v>
          </cell>
        </row>
        <row r="10092">
          <cell r="A10092">
            <v>7424886</v>
          </cell>
          <cell r="B10092" t="str">
            <v>Vestavná jednotka...OKA-WA403</v>
          </cell>
          <cell r="C10092">
            <v>6725</v>
          </cell>
          <cell r="D10092">
            <v>1</v>
          </cell>
          <cell r="E10092" t="str">
            <v>KS</v>
          </cell>
          <cell r="F10092">
            <v>6725</v>
          </cell>
        </row>
        <row r="10093">
          <cell r="A10093">
            <v>7424900</v>
          </cell>
          <cell r="B10093" t="str">
            <v>Vestavná jednotka...OKA-WA605</v>
          </cell>
          <cell r="C10093">
            <v>6955</v>
          </cell>
          <cell r="D10093">
            <v>1</v>
          </cell>
          <cell r="E10093" t="str">
            <v>KS</v>
          </cell>
          <cell r="F10093">
            <v>6955</v>
          </cell>
        </row>
        <row r="10094">
          <cell r="A10094">
            <v>7424902</v>
          </cell>
          <cell r="B10094" t="str">
            <v>Vestavná jednotka...OKA-WA605</v>
          </cell>
          <cell r="C10094">
            <v>6955</v>
          </cell>
          <cell r="D10094">
            <v>1</v>
          </cell>
          <cell r="E10094" t="str">
            <v>KS</v>
          </cell>
          <cell r="F10094">
            <v>6955</v>
          </cell>
        </row>
        <row r="10095">
          <cell r="A10095">
            <v>7424904</v>
          </cell>
          <cell r="B10095" t="str">
            <v>Vestavná jednotka...OKA-WA605</v>
          </cell>
          <cell r="C10095">
            <v>6955</v>
          </cell>
          <cell r="D10095">
            <v>1</v>
          </cell>
          <cell r="E10095" t="str">
            <v>KS</v>
          </cell>
          <cell r="F10095">
            <v>6955</v>
          </cell>
        </row>
        <row r="10096">
          <cell r="A10096">
            <v>7424906</v>
          </cell>
          <cell r="B10096" t="str">
            <v>Vestavná jednotka...OKA-WA605</v>
          </cell>
          <cell r="C10096">
            <v>6955</v>
          </cell>
          <cell r="D10096">
            <v>1</v>
          </cell>
          <cell r="E10096" t="str">
            <v>KS</v>
          </cell>
          <cell r="F10096">
            <v>6955</v>
          </cell>
        </row>
        <row r="10097">
          <cell r="A10097">
            <v>7424920</v>
          </cell>
          <cell r="B10097" t="str">
            <v>Vestavná jednotka...OKA-WA100</v>
          </cell>
          <cell r="C10097">
            <v>7159</v>
          </cell>
          <cell r="D10097">
            <v>1</v>
          </cell>
          <cell r="E10097" t="str">
            <v>KS</v>
          </cell>
          <cell r="F10097">
            <v>7159</v>
          </cell>
        </row>
        <row r="10098">
          <cell r="A10098">
            <v>7424922</v>
          </cell>
          <cell r="B10098" t="str">
            <v>Vestavná jednotka...OKA-WA100</v>
          </cell>
          <cell r="C10098">
            <v>7159</v>
          </cell>
          <cell r="D10098">
            <v>1</v>
          </cell>
          <cell r="E10098" t="str">
            <v>KS</v>
          </cell>
          <cell r="F10098">
            <v>7159</v>
          </cell>
        </row>
        <row r="10099">
          <cell r="A10099">
            <v>7424924</v>
          </cell>
          <cell r="B10099" t="str">
            <v>Vestavná jednotka...OKA-WA100</v>
          </cell>
          <cell r="C10099">
            <v>7159</v>
          </cell>
          <cell r="D10099">
            <v>1</v>
          </cell>
          <cell r="E10099" t="str">
            <v>KS</v>
          </cell>
          <cell r="F10099">
            <v>7159</v>
          </cell>
        </row>
        <row r="10100">
          <cell r="A10100">
            <v>7424926</v>
          </cell>
          <cell r="B10100" t="str">
            <v>Vestavná jednotka...OKA-WA100</v>
          </cell>
          <cell r="C10100">
            <v>7159</v>
          </cell>
          <cell r="D10100">
            <v>1</v>
          </cell>
          <cell r="E10100" t="str">
            <v>KS</v>
          </cell>
          <cell r="F10100">
            <v>7159</v>
          </cell>
        </row>
        <row r="10101">
          <cell r="A10101">
            <v>7424940</v>
          </cell>
          <cell r="B10101" t="str">
            <v>Podpěra víka...DSU2/400/</v>
          </cell>
          <cell r="C10101">
            <v>891</v>
          </cell>
          <cell r="D10101">
            <v>1</v>
          </cell>
          <cell r="E10101" t="str">
            <v>KS</v>
          </cell>
          <cell r="F10101">
            <v>891</v>
          </cell>
        </row>
        <row r="10102">
          <cell r="A10102">
            <v>7424942</v>
          </cell>
          <cell r="B10102" t="str">
            <v>Podpěra víka...DSU2/500/</v>
          </cell>
          <cell r="C10102">
            <v>968</v>
          </cell>
          <cell r="D10102">
            <v>1</v>
          </cell>
          <cell r="E10102" t="str">
            <v>KS</v>
          </cell>
          <cell r="F10102">
            <v>968</v>
          </cell>
        </row>
        <row r="10103">
          <cell r="A10103">
            <v>7424944</v>
          </cell>
          <cell r="B10103" t="str">
            <v>Podpěra víka...DSU2/600/</v>
          </cell>
          <cell r="C10103">
            <v>1044</v>
          </cell>
          <cell r="D10103">
            <v>1</v>
          </cell>
          <cell r="E10103" t="str">
            <v>KS</v>
          </cell>
          <cell r="F10103">
            <v>1044</v>
          </cell>
        </row>
        <row r="10104">
          <cell r="A10104">
            <v>7424960</v>
          </cell>
          <cell r="B10104" t="str">
            <v>Podpěra víka...DSU2/400/</v>
          </cell>
          <cell r="C10104">
            <v>891</v>
          </cell>
          <cell r="D10104">
            <v>1</v>
          </cell>
          <cell r="E10104" t="str">
            <v>KS</v>
          </cell>
          <cell r="F10104">
            <v>891</v>
          </cell>
        </row>
        <row r="10105">
          <cell r="A10105">
            <v>7424962</v>
          </cell>
          <cell r="B10105" t="str">
            <v>Podpěra víka...DSU2/500/</v>
          </cell>
          <cell r="C10105">
            <v>968</v>
          </cell>
          <cell r="D10105">
            <v>1</v>
          </cell>
          <cell r="E10105" t="str">
            <v>KS</v>
          </cell>
          <cell r="F10105">
            <v>968</v>
          </cell>
        </row>
        <row r="10106">
          <cell r="A10106">
            <v>7424964</v>
          </cell>
          <cell r="B10106" t="str">
            <v>Podpěra víka...DSU2/600/</v>
          </cell>
          <cell r="C10106">
            <v>1044</v>
          </cell>
          <cell r="D10106">
            <v>1</v>
          </cell>
          <cell r="E10106" t="str">
            <v>KS</v>
          </cell>
          <cell r="F10106">
            <v>1044</v>
          </cell>
        </row>
        <row r="10107">
          <cell r="A10107">
            <v>7424980</v>
          </cell>
          <cell r="B10107" t="str">
            <v>Podpěra víka...DSU2/400/</v>
          </cell>
          <cell r="C10107">
            <v>956</v>
          </cell>
          <cell r="D10107">
            <v>1</v>
          </cell>
          <cell r="E10107" t="str">
            <v>KS</v>
          </cell>
          <cell r="F10107">
            <v>956</v>
          </cell>
        </row>
        <row r="10108">
          <cell r="A10108">
            <v>7424982</v>
          </cell>
          <cell r="B10108" t="str">
            <v>Podpěra víka...DSU2/500/</v>
          </cell>
          <cell r="C10108">
            <v>1069</v>
          </cell>
          <cell r="D10108">
            <v>1</v>
          </cell>
          <cell r="E10108" t="str">
            <v>KS</v>
          </cell>
          <cell r="F10108">
            <v>1069</v>
          </cell>
        </row>
        <row r="10109">
          <cell r="A10109">
            <v>7424984</v>
          </cell>
          <cell r="B10109" t="str">
            <v>Podpěra víka...DSU2/600/</v>
          </cell>
          <cell r="C10109">
            <v>1148</v>
          </cell>
          <cell r="D10109">
            <v>1</v>
          </cell>
          <cell r="E10109" t="str">
            <v>KS</v>
          </cell>
          <cell r="F10109">
            <v>1148</v>
          </cell>
        </row>
        <row r="10110">
          <cell r="A10110">
            <v>7424990</v>
          </cell>
          <cell r="B10110" t="str">
            <v>Těsnění víka...DSD2/200</v>
          </cell>
          <cell r="C10110">
            <v>289</v>
          </cell>
          <cell r="D10110">
            <v>1</v>
          </cell>
          <cell r="E10110" t="str">
            <v>KS</v>
          </cell>
          <cell r="F10110">
            <v>289</v>
          </cell>
        </row>
        <row r="10111">
          <cell r="A10111">
            <v>7424992</v>
          </cell>
          <cell r="B10111" t="str">
            <v>Těsnění víka...DSD2/300</v>
          </cell>
          <cell r="C10111">
            <v>327</v>
          </cell>
          <cell r="D10111">
            <v>1</v>
          </cell>
          <cell r="E10111" t="str">
            <v>KS</v>
          </cell>
          <cell r="F10111">
            <v>327</v>
          </cell>
        </row>
        <row r="10112">
          <cell r="A10112">
            <v>7425006</v>
          </cell>
          <cell r="B10112" t="str">
            <v>Montážní víko...OKAD500</v>
          </cell>
          <cell r="C10112">
            <v>2538</v>
          </cell>
          <cell r="D10112">
            <v>1</v>
          </cell>
          <cell r="E10112" t="str">
            <v>KS</v>
          </cell>
          <cell r="F10112">
            <v>2538</v>
          </cell>
        </row>
        <row r="10113">
          <cell r="A10113">
            <v>7425008</v>
          </cell>
          <cell r="B10113" t="str">
            <v>Montážní víko...OKAD600</v>
          </cell>
          <cell r="C10113">
            <v>2793</v>
          </cell>
          <cell r="D10113">
            <v>1</v>
          </cell>
          <cell r="E10113" t="str">
            <v>KS</v>
          </cell>
          <cell r="F10113">
            <v>2793</v>
          </cell>
        </row>
        <row r="10114">
          <cell r="A10114">
            <v>7425020</v>
          </cell>
          <cell r="B10114" t="str">
            <v>Montážní víko...OKAD200R</v>
          </cell>
          <cell r="C10114">
            <v>1338</v>
          </cell>
          <cell r="D10114">
            <v>1</v>
          </cell>
          <cell r="E10114" t="str">
            <v>KS</v>
          </cell>
          <cell r="F10114">
            <v>1338</v>
          </cell>
        </row>
        <row r="10115">
          <cell r="A10115">
            <v>7425022</v>
          </cell>
          <cell r="B10115" t="str">
            <v>Montáž. víko slepé, zaklap....OKAD300R</v>
          </cell>
          <cell r="C10115">
            <v>1769</v>
          </cell>
          <cell r="D10115">
            <v>1</v>
          </cell>
          <cell r="E10115" t="str">
            <v>KS</v>
          </cell>
          <cell r="F10115">
            <v>1769</v>
          </cell>
        </row>
        <row r="10116">
          <cell r="A10116">
            <v>7425024</v>
          </cell>
          <cell r="B10116" t="str">
            <v>Montáž. víko slepé, zaklap....OKAD400R</v>
          </cell>
          <cell r="C10116">
            <v>2275</v>
          </cell>
          <cell r="D10116">
            <v>1</v>
          </cell>
          <cell r="E10116" t="str">
            <v>KS</v>
          </cell>
          <cell r="F10116">
            <v>2275</v>
          </cell>
        </row>
        <row r="10117">
          <cell r="A10117">
            <v>7425026</v>
          </cell>
          <cell r="B10117" t="str">
            <v>Montážní víko...OKAD500R</v>
          </cell>
          <cell r="C10117">
            <v>2781</v>
          </cell>
          <cell r="D10117">
            <v>1</v>
          </cell>
          <cell r="E10117" t="str">
            <v>KS</v>
          </cell>
          <cell r="F10117">
            <v>2781</v>
          </cell>
        </row>
        <row r="10118">
          <cell r="A10118">
            <v>7425028</v>
          </cell>
          <cell r="B10118" t="str">
            <v>Montážní víko...OKAD600R</v>
          </cell>
          <cell r="C10118">
            <v>3293</v>
          </cell>
          <cell r="D10118">
            <v>1</v>
          </cell>
          <cell r="E10118" t="str">
            <v>KS</v>
          </cell>
          <cell r="F10118">
            <v>3293</v>
          </cell>
        </row>
        <row r="10119">
          <cell r="A10119">
            <v>7425046</v>
          </cell>
          <cell r="B10119" t="str">
            <v>Montážní víko...OKAD500DA</v>
          </cell>
          <cell r="C10119">
            <v>2472</v>
          </cell>
          <cell r="D10119">
            <v>1</v>
          </cell>
          <cell r="E10119" t="str">
            <v>KS</v>
          </cell>
          <cell r="F10119">
            <v>2472</v>
          </cell>
        </row>
        <row r="10120">
          <cell r="A10120">
            <v>7425048</v>
          </cell>
          <cell r="B10120" t="str">
            <v>Montážní víko...OKAD600DA</v>
          </cell>
          <cell r="C10120">
            <v>2724</v>
          </cell>
          <cell r="D10120">
            <v>1</v>
          </cell>
          <cell r="E10120" t="str">
            <v>KS</v>
          </cell>
          <cell r="F10120">
            <v>2724</v>
          </cell>
        </row>
        <row r="10121">
          <cell r="A10121">
            <v>7425064</v>
          </cell>
          <cell r="B10121" t="str">
            <v>Montážní víko...OKAD500/4</v>
          </cell>
          <cell r="C10121">
            <v>2822</v>
          </cell>
          <cell r="D10121">
            <v>1</v>
          </cell>
          <cell r="E10121" t="str">
            <v>KS</v>
          </cell>
          <cell r="F10121">
            <v>2822</v>
          </cell>
        </row>
        <row r="10122">
          <cell r="A10122">
            <v>7425066</v>
          </cell>
          <cell r="B10122" t="str">
            <v>Montážní víko...OKAD600/4</v>
          </cell>
          <cell r="C10122">
            <v>3334</v>
          </cell>
          <cell r="D10122">
            <v>1</v>
          </cell>
          <cell r="E10122" t="str">
            <v>KS</v>
          </cell>
          <cell r="F10122">
            <v>3334</v>
          </cell>
        </row>
        <row r="10123">
          <cell r="A10123">
            <v>7425084</v>
          </cell>
          <cell r="B10123" t="str">
            <v>Montážní víko...OKAD500/6</v>
          </cell>
          <cell r="C10123">
            <v>3017</v>
          </cell>
          <cell r="D10123">
            <v>1</v>
          </cell>
          <cell r="E10123" t="str">
            <v>KS</v>
          </cell>
          <cell r="F10123">
            <v>3017</v>
          </cell>
        </row>
        <row r="10124">
          <cell r="A10124">
            <v>7425086</v>
          </cell>
          <cell r="B10124" t="str">
            <v>Montážní víko...OKAD600/6</v>
          </cell>
          <cell r="C10124">
            <v>3542</v>
          </cell>
          <cell r="D10124">
            <v>1</v>
          </cell>
          <cell r="E10124" t="str">
            <v>KS</v>
          </cell>
          <cell r="F10124">
            <v>3542</v>
          </cell>
        </row>
        <row r="10125">
          <cell r="A10125">
            <v>7425102</v>
          </cell>
          <cell r="B10125" t="str">
            <v>Montážní víko...OKAD500/9</v>
          </cell>
          <cell r="C10125">
            <v>3221</v>
          </cell>
          <cell r="D10125">
            <v>1</v>
          </cell>
          <cell r="E10125" t="str">
            <v>KS</v>
          </cell>
          <cell r="F10125">
            <v>3221</v>
          </cell>
        </row>
        <row r="10126">
          <cell r="A10126">
            <v>7425104</v>
          </cell>
          <cell r="B10126" t="str">
            <v>Montážní víko...OKAD600/9</v>
          </cell>
          <cell r="C10126">
            <v>3741</v>
          </cell>
          <cell r="D10126">
            <v>1</v>
          </cell>
          <cell r="E10126" t="str">
            <v>KS</v>
          </cell>
          <cell r="F10126">
            <v>3741</v>
          </cell>
        </row>
        <row r="10127">
          <cell r="A10127">
            <v>7425122</v>
          </cell>
          <cell r="B10127" t="str">
            <v>Montážní víko...OKAD500R9</v>
          </cell>
          <cell r="C10127">
            <v>3221</v>
          </cell>
          <cell r="D10127">
            <v>1</v>
          </cell>
          <cell r="E10127" t="str">
            <v>KS</v>
          </cell>
          <cell r="F10127">
            <v>3221</v>
          </cell>
        </row>
        <row r="10128">
          <cell r="A10128">
            <v>7425124</v>
          </cell>
          <cell r="B10128" t="str">
            <v>Montážní víko...OKAD600R9</v>
          </cell>
          <cell r="C10128">
            <v>3741</v>
          </cell>
          <cell r="D10128">
            <v>1</v>
          </cell>
          <cell r="E10128" t="str">
            <v>KS</v>
          </cell>
          <cell r="F10128">
            <v>3741</v>
          </cell>
        </row>
        <row r="10129">
          <cell r="A10129">
            <v>7425140</v>
          </cell>
          <cell r="B10129" t="str">
            <v>Kotva do mazaniny...EA3/6</v>
          </cell>
          <cell r="C10129">
            <v>26</v>
          </cell>
          <cell r="D10129">
            <v>1</v>
          </cell>
          <cell r="E10129" t="str">
            <v>KS</v>
          </cell>
          <cell r="F10129">
            <v>26</v>
          </cell>
        </row>
        <row r="10130">
          <cell r="A10130">
            <v>7425300</v>
          </cell>
          <cell r="B10130" t="str">
            <v>Kazeta...OKARK200/</v>
          </cell>
          <cell r="C10130">
            <v>9486</v>
          </cell>
          <cell r="D10130">
            <v>1</v>
          </cell>
          <cell r="E10130" t="str">
            <v>KS</v>
          </cell>
          <cell r="F10130">
            <v>9486</v>
          </cell>
        </row>
        <row r="10131">
          <cell r="A10131">
            <v>7425310</v>
          </cell>
          <cell r="B10131" t="str">
            <v>Kazeta...OKARK300/</v>
          </cell>
          <cell r="C10131">
            <v>11745</v>
          </cell>
          <cell r="D10131">
            <v>1</v>
          </cell>
          <cell r="E10131" t="str">
            <v>KS</v>
          </cell>
          <cell r="F10131">
            <v>11745</v>
          </cell>
        </row>
        <row r="10132">
          <cell r="A10132">
            <v>7425320</v>
          </cell>
          <cell r="B10132" t="str">
            <v>Kazeta...OKARK400/</v>
          </cell>
          <cell r="C10132">
            <v>13874</v>
          </cell>
          <cell r="D10132">
            <v>1</v>
          </cell>
          <cell r="E10132" t="str">
            <v>KS</v>
          </cell>
          <cell r="F10132">
            <v>13874</v>
          </cell>
        </row>
        <row r="10133">
          <cell r="A10133">
            <v>7425330</v>
          </cell>
          <cell r="B10133" t="str">
            <v>Kazeta...OKARK500/</v>
          </cell>
          <cell r="C10133">
            <v>14977</v>
          </cell>
          <cell r="D10133">
            <v>1</v>
          </cell>
          <cell r="E10133" t="str">
            <v>KS</v>
          </cell>
          <cell r="F10133">
            <v>14977</v>
          </cell>
        </row>
        <row r="10134">
          <cell r="A10134">
            <v>7425340</v>
          </cell>
          <cell r="B10134" t="str">
            <v>Kazeta...OKARK600/</v>
          </cell>
          <cell r="C10134">
            <v>16974</v>
          </cell>
          <cell r="D10134">
            <v>1</v>
          </cell>
          <cell r="E10134" t="str">
            <v>KS</v>
          </cell>
          <cell r="F10134">
            <v>16974</v>
          </cell>
        </row>
        <row r="10135">
          <cell r="A10135">
            <v>7425600</v>
          </cell>
          <cell r="B10135" t="str">
            <v>Zvuková výplň...7SKHB201x</v>
          </cell>
          <cell r="C10135">
            <v>208</v>
          </cell>
          <cell r="D10135">
            <v>1</v>
          </cell>
          <cell r="E10135" t="str">
            <v>KS</v>
          </cell>
          <cell r="F10135">
            <v>208</v>
          </cell>
        </row>
        <row r="10136">
          <cell r="A10136">
            <v>7425970</v>
          </cell>
          <cell r="B10136" t="str">
            <v>Nivelační jednotka...OKA-NEVE1</v>
          </cell>
          <cell r="C10136">
            <v>264</v>
          </cell>
          <cell r="D10136">
            <v>1</v>
          </cell>
          <cell r="E10136" t="str">
            <v>KS</v>
          </cell>
          <cell r="F10136">
            <v>264</v>
          </cell>
        </row>
        <row r="10137">
          <cell r="A10137">
            <v>7425972</v>
          </cell>
          <cell r="B10137" t="str">
            <v>Nivelační jednotka...OKA-NEVE1</v>
          </cell>
          <cell r="C10137">
            <v>264</v>
          </cell>
          <cell r="D10137">
            <v>1</v>
          </cell>
          <cell r="E10137" t="str">
            <v>KS</v>
          </cell>
          <cell r="F10137">
            <v>264</v>
          </cell>
        </row>
        <row r="10138">
          <cell r="A10138">
            <v>7425974</v>
          </cell>
          <cell r="B10138" t="str">
            <v>Nivelační jednotka...OKA-NEVE2</v>
          </cell>
          <cell r="C10138">
            <v>321</v>
          </cell>
          <cell r="D10138">
            <v>1</v>
          </cell>
          <cell r="E10138" t="str">
            <v>KS</v>
          </cell>
          <cell r="F10138">
            <v>321</v>
          </cell>
        </row>
        <row r="10139">
          <cell r="A10139">
            <v>7426000</v>
          </cell>
          <cell r="B10139" t="str">
            <v>Nivelační úhelník UA krabice...NWUAQK</v>
          </cell>
          <cell r="C10139">
            <v>410</v>
          </cell>
          <cell r="D10139">
            <v>1</v>
          </cell>
          <cell r="E10139" t="str">
            <v>KS</v>
          </cell>
          <cell r="F10139">
            <v>410</v>
          </cell>
        </row>
        <row r="10140">
          <cell r="A10140">
            <v>7426002</v>
          </cell>
          <cell r="B10140" t="str">
            <v>Nivelační úhelník UA krabice...NWUARK</v>
          </cell>
          <cell r="C10140">
            <v>451</v>
          </cell>
          <cell r="D10140">
            <v>1</v>
          </cell>
          <cell r="E10140" t="str">
            <v>KS</v>
          </cell>
          <cell r="F10140">
            <v>451</v>
          </cell>
        </row>
        <row r="10141">
          <cell r="A10141">
            <v>7427000</v>
          </cell>
          <cell r="B10141" t="str">
            <v>Přístrojová jednotka kompletní...UDHOME4V/</v>
          </cell>
          <cell r="C10141">
            <v>8845</v>
          </cell>
          <cell r="D10141">
            <v>1</v>
          </cell>
          <cell r="E10141" t="str">
            <v>KS</v>
          </cell>
          <cell r="F10141">
            <v>8845</v>
          </cell>
        </row>
        <row r="10142">
          <cell r="A10142">
            <v>7427002</v>
          </cell>
          <cell r="B10142" t="str">
            <v>Přístrojová jednotka kompletní...UDHOME4V/</v>
          </cell>
          <cell r="C10142">
            <v>8180</v>
          </cell>
          <cell r="D10142">
            <v>1</v>
          </cell>
          <cell r="E10142" t="str">
            <v>KS</v>
          </cell>
          <cell r="F10142">
            <v>8180</v>
          </cell>
        </row>
        <row r="10143">
          <cell r="A10143">
            <v>7427004</v>
          </cell>
          <cell r="B10143" t="str">
            <v>Přístrojová jednotka kompletní...UDHOME4VU</v>
          </cell>
          <cell r="C10143">
            <v>8731</v>
          </cell>
          <cell r="D10143">
            <v>1</v>
          </cell>
          <cell r="E10143" t="str">
            <v>KS</v>
          </cell>
          <cell r="F10143">
            <v>8731</v>
          </cell>
        </row>
        <row r="10144">
          <cell r="A10144">
            <v>7427006</v>
          </cell>
          <cell r="B10144" t="str">
            <v>Přístrojová jednotka kompletní...UDHOME4M/</v>
          </cell>
          <cell r="C10144">
            <v>10992</v>
          </cell>
          <cell r="D10144">
            <v>1</v>
          </cell>
          <cell r="E10144" t="str">
            <v>KS</v>
          </cell>
          <cell r="F10144">
            <v>10992</v>
          </cell>
        </row>
        <row r="10145">
          <cell r="A10145">
            <v>7427008</v>
          </cell>
          <cell r="B10145" t="str">
            <v>Přístrojová jednotka kompletní...UDHOME4M/</v>
          </cell>
          <cell r="C10145">
            <v>11124</v>
          </cell>
          <cell r="D10145">
            <v>1</v>
          </cell>
          <cell r="E10145" t="str">
            <v>KS</v>
          </cell>
          <cell r="F10145">
            <v>11124</v>
          </cell>
        </row>
        <row r="10146">
          <cell r="A10146">
            <v>7427010</v>
          </cell>
          <cell r="B10146" t="str">
            <v>Přístrojová jednotka kompletní...UDHOME4MU</v>
          </cell>
          <cell r="C10146">
            <v>12675</v>
          </cell>
          <cell r="D10146">
            <v>1</v>
          </cell>
          <cell r="E10146" t="str">
            <v>KS</v>
          </cell>
          <cell r="F10146">
            <v>12675</v>
          </cell>
        </row>
        <row r="10147">
          <cell r="A10147">
            <v>7427031</v>
          </cell>
          <cell r="B10147" t="str">
            <v>Podl. krabice VA, kompl. 12př....UDHOME9 V</v>
          </cell>
          <cell r="C10147">
            <v>8930</v>
          </cell>
          <cell r="D10147">
            <v>1</v>
          </cell>
          <cell r="E10147" t="str">
            <v>KS</v>
          </cell>
          <cell r="F10147">
            <v>8930</v>
          </cell>
        </row>
        <row r="10148">
          <cell r="A10148">
            <v>7428450</v>
          </cell>
          <cell r="B10148" t="str">
            <v>Tubus...TUKOA</v>
          </cell>
          <cell r="C10148">
            <v>5739</v>
          </cell>
          <cell r="D10148">
            <v>1</v>
          </cell>
          <cell r="E10148" t="str">
            <v>KS</v>
          </cell>
          <cell r="F10148">
            <v>5739</v>
          </cell>
        </row>
        <row r="10149">
          <cell r="A10149">
            <v>7428500</v>
          </cell>
          <cell r="B10149" t="str">
            <v>Upevňovací jazýček...BL1</v>
          </cell>
          <cell r="C10149">
            <v>11</v>
          </cell>
          <cell r="D10149">
            <v>1</v>
          </cell>
          <cell r="E10149" t="str">
            <v>KS</v>
          </cell>
          <cell r="F10149">
            <v>11</v>
          </cell>
        </row>
        <row r="10150">
          <cell r="A10150">
            <v>7429131</v>
          </cell>
          <cell r="B10150" t="str">
            <v>Nosič modulu 45 uzavřený...MT3/45/2-</v>
          </cell>
          <cell r="C10150">
            <v>179</v>
          </cell>
          <cell r="D10150">
            <v>1</v>
          </cell>
          <cell r="E10150" t="str">
            <v>KS</v>
          </cell>
          <cell r="F10150">
            <v>179</v>
          </cell>
        </row>
        <row r="10151">
          <cell r="A10151">
            <v>7429135</v>
          </cell>
          <cell r="B10151" t="str">
            <v>Nosič modulu 45 uzavřený...MT4/45/3-</v>
          </cell>
          <cell r="C10151">
            <v>193</v>
          </cell>
          <cell r="D10151">
            <v>1</v>
          </cell>
          <cell r="E10151" t="str">
            <v>KS</v>
          </cell>
          <cell r="F10151">
            <v>193</v>
          </cell>
        </row>
        <row r="10152">
          <cell r="A10152">
            <v>7429139</v>
          </cell>
          <cell r="B10152" t="str">
            <v>Nosič modulu 45 uzavřený...MT4/45/2-</v>
          </cell>
          <cell r="C10152">
            <v>180</v>
          </cell>
          <cell r="D10152">
            <v>1</v>
          </cell>
          <cell r="E10152" t="str">
            <v>KS</v>
          </cell>
          <cell r="F10152">
            <v>180</v>
          </cell>
        </row>
        <row r="10153">
          <cell r="A10153">
            <v>7429150</v>
          </cell>
          <cell r="B10153" t="str">
            <v>Nosič modulu 45...MT3/45</v>
          </cell>
          <cell r="C10153">
            <v>107</v>
          </cell>
          <cell r="D10153">
            <v>1</v>
          </cell>
          <cell r="E10153" t="str">
            <v>KS</v>
          </cell>
          <cell r="F10153">
            <v>107</v>
          </cell>
        </row>
        <row r="10154">
          <cell r="A10154">
            <v>7429154</v>
          </cell>
          <cell r="B10154" t="str">
            <v>Nosič modulu 45...MT4/45</v>
          </cell>
          <cell r="C10154">
            <v>116</v>
          </cell>
          <cell r="D10154">
            <v>1</v>
          </cell>
          <cell r="E10154" t="str">
            <v>KS</v>
          </cell>
          <cell r="F10154">
            <v>116</v>
          </cell>
        </row>
        <row r="10155">
          <cell r="A10155">
            <v>7429160</v>
          </cell>
          <cell r="B10155" t="str">
            <v>Ochranné pouzdro...SG1</v>
          </cell>
          <cell r="C10155">
            <v>38</v>
          </cell>
          <cell r="D10155">
            <v>1</v>
          </cell>
          <cell r="E10155" t="str">
            <v>KS</v>
          </cell>
          <cell r="F10155">
            <v>38</v>
          </cell>
        </row>
        <row r="10156">
          <cell r="A10156">
            <v>7429162</v>
          </cell>
          <cell r="B10156" t="str">
            <v>Ochranné pouzdro...SG2</v>
          </cell>
          <cell r="C10156">
            <v>44</v>
          </cell>
          <cell r="D10156">
            <v>1</v>
          </cell>
          <cell r="E10156" t="str">
            <v>KS</v>
          </cell>
          <cell r="F10156">
            <v>44</v>
          </cell>
        </row>
        <row r="10157">
          <cell r="A10157">
            <v>7429164</v>
          </cell>
          <cell r="B10157" t="str">
            <v>Ochranné pouzdro...SG3</v>
          </cell>
          <cell r="C10157">
            <v>53</v>
          </cell>
          <cell r="D10157">
            <v>1</v>
          </cell>
          <cell r="E10157" t="str">
            <v>KS</v>
          </cell>
          <cell r="F10157">
            <v>53</v>
          </cell>
        </row>
        <row r="10158">
          <cell r="A10158">
            <v>7429170</v>
          </cell>
          <cell r="B10158" t="str">
            <v>Přepážka...SG/TW</v>
          </cell>
          <cell r="C10158">
            <v>27</v>
          </cell>
          <cell r="D10158">
            <v>1</v>
          </cell>
          <cell r="E10158" t="str">
            <v>KS</v>
          </cell>
          <cell r="F10158">
            <v>27</v>
          </cell>
        </row>
        <row r="10159">
          <cell r="C10159">
            <v>0</v>
          </cell>
          <cell r="D10159">
            <v>1</v>
          </cell>
          <cell r="E10159" t="str">
            <v>KS</v>
          </cell>
        </row>
        <row r="10160">
          <cell r="C10160">
            <v>0</v>
          </cell>
          <cell r="D10160">
            <v>1</v>
          </cell>
          <cell r="E10160" t="str">
            <v>KS</v>
          </cell>
        </row>
        <row r="10161">
          <cell r="C10161">
            <v>0</v>
          </cell>
          <cell r="D10161">
            <v>1</v>
          </cell>
          <cell r="E10161" t="str">
            <v>KS</v>
          </cell>
        </row>
        <row r="10162">
          <cell r="C10162">
            <v>0</v>
          </cell>
          <cell r="D10162">
            <v>1</v>
          </cell>
          <cell r="E10162" t="str">
            <v>KS</v>
          </cell>
        </row>
        <row r="10163">
          <cell r="C10163">
            <v>0</v>
          </cell>
          <cell r="D10163">
            <v>1</v>
          </cell>
          <cell r="E10163" t="str">
            <v>KS</v>
          </cell>
        </row>
        <row r="10164">
          <cell r="C10164">
            <v>0</v>
          </cell>
          <cell r="D10164">
            <v>1</v>
          </cell>
          <cell r="E10164" t="str">
            <v>KS</v>
          </cell>
        </row>
        <row r="10165">
          <cell r="C10165">
            <v>0</v>
          </cell>
          <cell r="D10165">
            <v>1</v>
          </cell>
          <cell r="E10165" t="str">
            <v>KS</v>
          </cell>
        </row>
        <row r="10166">
          <cell r="C10166">
            <v>0</v>
          </cell>
          <cell r="D10166">
            <v>1</v>
          </cell>
          <cell r="E10166" t="str">
            <v>KS</v>
          </cell>
        </row>
        <row r="10167">
          <cell r="C10167">
            <v>0</v>
          </cell>
          <cell r="D10167">
            <v>1</v>
          </cell>
          <cell r="E10167" t="str">
            <v>KS</v>
          </cell>
        </row>
        <row r="10168">
          <cell r="C10168">
            <v>0</v>
          </cell>
          <cell r="D10168">
            <v>1</v>
          </cell>
          <cell r="E10168" t="str">
            <v>KS</v>
          </cell>
        </row>
        <row r="10169">
          <cell r="C10169">
            <v>0</v>
          </cell>
          <cell r="D10169">
            <v>1</v>
          </cell>
          <cell r="E10169" t="str">
            <v>KS</v>
          </cell>
        </row>
        <row r="10170">
          <cell r="C10170">
            <v>0</v>
          </cell>
          <cell r="D10170">
            <v>1</v>
          </cell>
          <cell r="E10170" t="str">
            <v>KS</v>
          </cell>
        </row>
        <row r="10171">
          <cell r="C10171">
            <v>0</v>
          </cell>
          <cell r="D10171">
            <v>1</v>
          </cell>
          <cell r="E10171" t="str">
            <v>KS</v>
          </cell>
        </row>
        <row r="10172">
          <cell r="C10172">
            <v>0</v>
          </cell>
          <cell r="D10172">
            <v>1</v>
          </cell>
          <cell r="E10172" t="str">
            <v>KS</v>
          </cell>
        </row>
        <row r="10173">
          <cell r="C10173">
            <v>0</v>
          </cell>
          <cell r="D10173">
            <v>1</v>
          </cell>
          <cell r="E10173" t="str">
            <v>KS</v>
          </cell>
        </row>
        <row r="10174">
          <cell r="C10174">
            <v>0</v>
          </cell>
          <cell r="D10174">
            <v>1</v>
          </cell>
          <cell r="E10174" t="str">
            <v>KS</v>
          </cell>
        </row>
        <row r="10175">
          <cell r="C10175">
            <v>0</v>
          </cell>
          <cell r="D10175">
            <v>1</v>
          </cell>
          <cell r="E10175" t="str">
            <v>KS</v>
          </cell>
        </row>
        <row r="10176">
          <cell r="C10176">
            <v>0</v>
          </cell>
          <cell r="D10176">
            <v>1</v>
          </cell>
          <cell r="E10176" t="str">
            <v>KS</v>
          </cell>
        </row>
        <row r="10177">
          <cell r="C10177">
            <v>0</v>
          </cell>
          <cell r="D10177">
            <v>1</v>
          </cell>
          <cell r="E10177" t="str">
            <v>KS</v>
          </cell>
        </row>
        <row r="10178">
          <cell r="C10178">
            <v>0</v>
          </cell>
          <cell r="D10178">
            <v>1</v>
          </cell>
          <cell r="E10178" t="str">
            <v>KS</v>
          </cell>
        </row>
        <row r="10179">
          <cell r="C10179">
            <v>0</v>
          </cell>
          <cell r="D10179">
            <v>1</v>
          </cell>
          <cell r="E10179" t="str">
            <v>KS</v>
          </cell>
        </row>
        <row r="10180">
          <cell r="C10180">
            <v>0</v>
          </cell>
          <cell r="D10180">
            <v>1</v>
          </cell>
          <cell r="E10180" t="str">
            <v>KS</v>
          </cell>
        </row>
        <row r="10181">
          <cell r="C10181">
            <v>0</v>
          </cell>
          <cell r="D10181">
            <v>1</v>
          </cell>
          <cell r="E10181" t="str">
            <v>KS</v>
          </cell>
        </row>
        <row r="10182">
          <cell r="C10182">
            <v>0</v>
          </cell>
          <cell r="D10182">
            <v>1</v>
          </cell>
          <cell r="E10182" t="str">
            <v>KS</v>
          </cell>
        </row>
        <row r="10183">
          <cell r="C10183">
            <v>0</v>
          </cell>
          <cell r="D10183">
            <v>1</v>
          </cell>
          <cell r="E10183" t="str">
            <v>KS</v>
          </cell>
        </row>
        <row r="10184">
          <cell r="C10184">
            <v>0</v>
          </cell>
          <cell r="D10184">
            <v>1</v>
          </cell>
          <cell r="E10184" t="str">
            <v>KS</v>
          </cell>
        </row>
        <row r="10185">
          <cell r="C10185">
            <v>0</v>
          </cell>
          <cell r="D10185">
            <v>1</v>
          </cell>
          <cell r="E10185" t="str">
            <v>KS</v>
          </cell>
        </row>
        <row r="10186">
          <cell r="C10186">
            <v>0</v>
          </cell>
          <cell r="D10186">
            <v>1</v>
          </cell>
          <cell r="E10186" t="str">
            <v>KS</v>
          </cell>
        </row>
        <row r="10187">
          <cell r="C10187">
            <v>0</v>
          </cell>
          <cell r="D10187">
            <v>1</v>
          </cell>
          <cell r="E10187" t="str">
            <v>KS</v>
          </cell>
        </row>
        <row r="10188">
          <cell r="C10188">
            <v>0</v>
          </cell>
          <cell r="D10188">
            <v>1</v>
          </cell>
          <cell r="E10188" t="str">
            <v>VPE</v>
          </cell>
        </row>
        <row r="10189">
          <cell r="C10189">
            <v>0</v>
          </cell>
          <cell r="D10189">
            <v>1</v>
          </cell>
          <cell r="E10189" t="str">
            <v>VPE</v>
          </cell>
        </row>
        <row r="10190">
          <cell r="C10190">
            <v>0</v>
          </cell>
          <cell r="D10190">
            <v>1</v>
          </cell>
          <cell r="E10190" t="str">
            <v>VPE</v>
          </cell>
        </row>
        <row r="10191">
          <cell r="C10191">
            <v>0</v>
          </cell>
          <cell r="D10191">
            <v>1</v>
          </cell>
          <cell r="E10191" t="str">
            <v>KS</v>
          </cell>
        </row>
        <row r="10192">
          <cell r="C10192">
            <v>0</v>
          </cell>
          <cell r="D10192">
            <v>1</v>
          </cell>
          <cell r="E10192" t="str">
            <v>KS</v>
          </cell>
        </row>
        <row r="10193">
          <cell r="C10193">
            <v>0</v>
          </cell>
          <cell r="D10193">
            <v>1</v>
          </cell>
          <cell r="E10193" t="str">
            <v>KS</v>
          </cell>
        </row>
        <row r="10194">
          <cell r="C10194">
            <v>0</v>
          </cell>
          <cell r="D10194">
            <v>1</v>
          </cell>
          <cell r="E10194" t="str">
            <v>KS</v>
          </cell>
        </row>
        <row r="10195">
          <cell r="C10195">
            <v>0</v>
          </cell>
          <cell r="D10195">
            <v>1</v>
          </cell>
          <cell r="E10195" t="str">
            <v>KS</v>
          </cell>
        </row>
        <row r="10196">
          <cell r="C10196">
            <v>0</v>
          </cell>
          <cell r="D10196">
            <v>1</v>
          </cell>
          <cell r="E10196" t="str">
            <v>KS</v>
          </cell>
        </row>
        <row r="10197">
          <cell r="C10197">
            <v>0</v>
          </cell>
          <cell r="D10197">
            <v>1</v>
          </cell>
          <cell r="E10197" t="str">
            <v>KS</v>
          </cell>
        </row>
        <row r="10198">
          <cell r="C10198">
            <v>0</v>
          </cell>
          <cell r="D10198">
            <v>1</v>
          </cell>
          <cell r="E10198" t="str">
            <v>KS</v>
          </cell>
        </row>
        <row r="10199">
          <cell r="C10199">
            <v>0</v>
          </cell>
          <cell r="D10199">
            <v>1</v>
          </cell>
          <cell r="E10199" t="str">
            <v>KS</v>
          </cell>
        </row>
        <row r="10200">
          <cell r="C10200">
            <v>0</v>
          </cell>
          <cell r="D10200">
            <v>1</v>
          </cell>
          <cell r="E10200" t="str">
            <v>KS</v>
          </cell>
        </row>
        <row r="10201">
          <cell r="C10201">
            <v>0</v>
          </cell>
          <cell r="D10201">
            <v>1</v>
          </cell>
          <cell r="E10201" t="str">
            <v>KS</v>
          </cell>
        </row>
        <row r="10202">
          <cell r="C10202">
            <v>0</v>
          </cell>
          <cell r="D10202">
            <v>1</v>
          </cell>
          <cell r="E10202" t="str">
            <v>KS</v>
          </cell>
        </row>
        <row r="10203">
          <cell r="C10203">
            <v>0</v>
          </cell>
          <cell r="D10203">
            <v>1</v>
          </cell>
          <cell r="E10203" t="str">
            <v>KS</v>
          </cell>
        </row>
        <row r="10204">
          <cell r="C10204">
            <v>0</v>
          </cell>
          <cell r="D10204">
            <v>1</v>
          </cell>
          <cell r="E10204" t="str">
            <v>KS</v>
          </cell>
        </row>
        <row r="10205">
          <cell r="C10205">
            <v>0</v>
          </cell>
          <cell r="D10205">
            <v>1</v>
          </cell>
          <cell r="E10205" t="str">
            <v>KS</v>
          </cell>
        </row>
        <row r="10206">
          <cell r="C10206">
            <v>0</v>
          </cell>
          <cell r="D10206">
            <v>1</v>
          </cell>
          <cell r="E10206" t="str">
            <v>KS</v>
          </cell>
        </row>
        <row r="10207">
          <cell r="C10207">
            <v>0</v>
          </cell>
          <cell r="D10207">
            <v>1</v>
          </cell>
          <cell r="E10207" t="str">
            <v>KS</v>
          </cell>
        </row>
        <row r="10208">
          <cell r="C10208">
            <v>0</v>
          </cell>
          <cell r="D10208">
            <v>1</v>
          </cell>
          <cell r="E10208" t="str">
            <v>KS</v>
          </cell>
        </row>
        <row r="10209">
          <cell r="C10209">
            <v>0</v>
          </cell>
          <cell r="D10209">
            <v>1</v>
          </cell>
          <cell r="E10209" t="str">
            <v>KS</v>
          </cell>
        </row>
        <row r="10210">
          <cell r="C10210">
            <v>0</v>
          </cell>
          <cell r="D10210">
            <v>1</v>
          </cell>
          <cell r="E10210" t="str">
            <v>KS</v>
          </cell>
        </row>
        <row r="10211">
          <cell r="C10211">
            <v>0</v>
          </cell>
          <cell r="D10211">
            <v>1</v>
          </cell>
          <cell r="E10211" t="str">
            <v>KS</v>
          </cell>
        </row>
        <row r="10212">
          <cell r="C10212">
            <v>0</v>
          </cell>
          <cell r="D10212">
            <v>1</v>
          </cell>
          <cell r="E10212" t="str">
            <v>KS</v>
          </cell>
        </row>
        <row r="10213">
          <cell r="C10213">
            <v>0</v>
          </cell>
          <cell r="D10213">
            <v>1</v>
          </cell>
          <cell r="E10213" t="str">
            <v>KS</v>
          </cell>
        </row>
        <row r="10214">
          <cell r="C10214">
            <v>0</v>
          </cell>
          <cell r="D10214">
            <v>1</v>
          </cell>
          <cell r="E10214" t="str">
            <v>KS</v>
          </cell>
        </row>
        <row r="10215">
          <cell r="C10215">
            <v>0</v>
          </cell>
          <cell r="D10215">
            <v>1</v>
          </cell>
          <cell r="E10215" t="str">
            <v>KS</v>
          </cell>
        </row>
        <row r="10216">
          <cell r="C10216">
            <v>0</v>
          </cell>
          <cell r="D10216">
            <v>1</v>
          </cell>
          <cell r="E10216" t="str">
            <v>KS</v>
          </cell>
        </row>
        <row r="10217">
          <cell r="C10217">
            <v>0</v>
          </cell>
          <cell r="D10217">
            <v>1</v>
          </cell>
          <cell r="E10217" t="str">
            <v>KS</v>
          </cell>
        </row>
        <row r="10218">
          <cell r="C10218">
            <v>0</v>
          </cell>
          <cell r="D10218">
            <v>1</v>
          </cell>
          <cell r="E10218" t="str">
            <v>KS</v>
          </cell>
        </row>
        <row r="10219">
          <cell r="C10219">
            <v>0</v>
          </cell>
          <cell r="D10219">
            <v>1</v>
          </cell>
          <cell r="E10219" t="str">
            <v>KS</v>
          </cell>
        </row>
        <row r="10220">
          <cell r="C10220">
            <v>0</v>
          </cell>
          <cell r="D10220">
            <v>1</v>
          </cell>
          <cell r="E10220" t="str">
            <v>KS</v>
          </cell>
        </row>
        <row r="10221">
          <cell r="C10221">
            <v>0</v>
          </cell>
          <cell r="D10221">
            <v>1</v>
          </cell>
          <cell r="E10221" t="str">
            <v>KS</v>
          </cell>
        </row>
        <row r="10222">
          <cell r="C10222">
            <v>0</v>
          </cell>
          <cell r="D10222">
            <v>1</v>
          </cell>
          <cell r="E10222" t="str">
            <v>KS</v>
          </cell>
        </row>
        <row r="10223">
          <cell r="C10223">
            <v>0</v>
          </cell>
          <cell r="D10223">
            <v>1</v>
          </cell>
          <cell r="E10223" t="str">
            <v>KS</v>
          </cell>
        </row>
        <row r="10224">
          <cell r="C10224">
            <v>0</v>
          </cell>
          <cell r="D10224">
            <v>1</v>
          </cell>
          <cell r="E10224" t="str">
            <v>KS</v>
          </cell>
        </row>
        <row r="10225">
          <cell r="C10225">
            <v>0</v>
          </cell>
          <cell r="D10225">
            <v>1</v>
          </cell>
          <cell r="E10225" t="str">
            <v>KS</v>
          </cell>
        </row>
        <row r="10226">
          <cell r="C10226">
            <v>0</v>
          </cell>
          <cell r="D10226">
            <v>1</v>
          </cell>
          <cell r="E10226" t="str">
            <v>KS</v>
          </cell>
        </row>
        <row r="10227">
          <cell r="C10227">
            <v>0</v>
          </cell>
          <cell r="D10227">
            <v>1</v>
          </cell>
          <cell r="E10227" t="str">
            <v>KS</v>
          </cell>
        </row>
        <row r="10228">
          <cell r="C10228">
            <v>0</v>
          </cell>
          <cell r="D10228">
            <v>1</v>
          </cell>
          <cell r="E10228" t="str">
            <v>KS</v>
          </cell>
        </row>
        <row r="10229">
          <cell r="C10229">
            <v>0</v>
          </cell>
          <cell r="D10229">
            <v>1</v>
          </cell>
          <cell r="E10229" t="str">
            <v>KS</v>
          </cell>
        </row>
        <row r="10230">
          <cell r="C10230">
            <v>0</v>
          </cell>
          <cell r="D10230">
            <v>1</v>
          </cell>
          <cell r="E10230" t="str">
            <v>KS</v>
          </cell>
        </row>
        <row r="10231">
          <cell r="C10231">
            <v>0</v>
          </cell>
          <cell r="D10231">
            <v>1</v>
          </cell>
          <cell r="E10231" t="str">
            <v>KS</v>
          </cell>
        </row>
        <row r="10232">
          <cell r="C10232">
            <v>0</v>
          </cell>
          <cell r="D10232">
            <v>1</v>
          </cell>
          <cell r="E10232" t="str">
            <v>KS</v>
          </cell>
        </row>
        <row r="10233">
          <cell r="C10233">
            <v>0</v>
          </cell>
          <cell r="D10233">
            <v>1</v>
          </cell>
          <cell r="E10233" t="str">
            <v>KS</v>
          </cell>
        </row>
        <row r="10234">
          <cell r="C10234">
            <v>0</v>
          </cell>
          <cell r="D10234">
            <v>1</v>
          </cell>
          <cell r="E10234" t="str">
            <v>KS</v>
          </cell>
        </row>
        <row r="10235">
          <cell r="C10235">
            <v>0</v>
          </cell>
          <cell r="D10235">
            <v>1</v>
          </cell>
          <cell r="E10235" t="str">
            <v>KS</v>
          </cell>
        </row>
        <row r="10236">
          <cell r="C10236">
            <v>0</v>
          </cell>
          <cell r="D10236">
            <v>1</v>
          </cell>
          <cell r="E10236" t="str">
            <v>KS</v>
          </cell>
        </row>
        <row r="10237">
          <cell r="C10237">
            <v>0</v>
          </cell>
          <cell r="D10237">
            <v>1</v>
          </cell>
          <cell r="E10237" t="str">
            <v>KS</v>
          </cell>
        </row>
        <row r="10238">
          <cell r="C10238">
            <v>0</v>
          </cell>
          <cell r="D10238">
            <v>1</v>
          </cell>
          <cell r="E10238" t="str">
            <v>KS</v>
          </cell>
        </row>
        <row r="10239">
          <cell r="C10239">
            <v>0</v>
          </cell>
          <cell r="D10239">
            <v>1</v>
          </cell>
          <cell r="E10239" t="str">
            <v>KS</v>
          </cell>
        </row>
        <row r="10240">
          <cell r="C10240">
            <v>0</v>
          </cell>
          <cell r="D10240">
            <v>1</v>
          </cell>
          <cell r="E10240" t="str">
            <v>KS</v>
          </cell>
        </row>
        <row r="10241">
          <cell r="C10241">
            <v>0</v>
          </cell>
          <cell r="D10241">
            <v>1</v>
          </cell>
          <cell r="E10241" t="str">
            <v>KS</v>
          </cell>
        </row>
        <row r="10242">
          <cell r="C10242">
            <v>0</v>
          </cell>
          <cell r="D10242">
            <v>1</v>
          </cell>
          <cell r="E10242" t="str">
            <v>KS</v>
          </cell>
        </row>
        <row r="10243">
          <cell r="C10243">
            <v>0</v>
          </cell>
          <cell r="D10243">
            <v>1</v>
          </cell>
          <cell r="E10243" t="str">
            <v>KS</v>
          </cell>
        </row>
        <row r="10244">
          <cell r="C10244">
            <v>0</v>
          </cell>
          <cell r="D10244">
            <v>1</v>
          </cell>
          <cell r="E10244" t="str">
            <v>KS</v>
          </cell>
        </row>
        <row r="10245">
          <cell r="C10245">
            <v>0</v>
          </cell>
          <cell r="D10245">
            <v>1</v>
          </cell>
          <cell r="E10245" t="str">
            <v>KS</v>
          </cell>
        </row>
        <row r="10246">
          <cell r="C10246">
            <v>0</v>
          </cell>
          <cell r="D10246">
            <v>1</v>
          </cell>
          <cell r="E10246" t="str">
            <v>KS</v>
          </cell>
        </row>
        <row r="10247">
          <cell r="C10247">
            <v>0</v>
          </cell>
          <cell r="D10247">
            <v>1</v>
          </cell>
          <cell r="E10247" t="str">
            <v>KS</v>
          </cell>
        </row>
        <row r="10248">
          <cell r="C10248">
            <v>0</v>
          </cell>
          <cell r="D10248">
            <v>1</v>
          </cell>
          <cell r="E10248" t="str">
            <v>KS</v>
          </cell>
        </row>
        <row r="10249">
          <cell r="C10249">
            <v>0</v>
          </cell>
          <cell r="D10249">
            <v>1</v>
          </cell>
          <cell r="E10249" t="str">
            <v>KS</v>
          </cell>
        </row>
        <row r="10250">
          <cell r="C10250">
            <v>0</v>
          </cell>
          <cell r="D10250">
            <v>1</v>
          </cell>
          <cell r="E10250" t="str">
            <v>KS</v>
          </cell>
        </row>
        <row r="10251">
          <cell r="C10251">
            <v>0</v>
          </cell>
          <cell r="D10251">
            <v>1</v>
          </cell>
          <cell r="E10251" t="str">
            <v>KS</v>
          </cell>
        </row>
        <row r="10252">
          <cell r="C10252">
            <v>0</v>
          </cell>
          <cell r="D10252">
            <v>1</v>
          </cell>
          <cell r="E10252" t="str">
            <v>KS</v>
          </cell>
        </row>
        <row r="10253">
          <cell r="C10253">
            <v>0</v>
          </cell>
          <cell r="D10253">
            <v>1</v>
          </cell>
          <cell r="E10253" t="str">
            <v>KS</v>
          </cell>
        </row>
        <row r="10254">
          <cell r="C10254">
            <v>0</v>
          </cell>
          <cell r="D10254">
            <v>1</v>
          </cell>
          <cell r="E10254" t="str">
            <v>KS</v>
          </cell>
        </row>
        <row r="10255">
          <cell r="C10255">
            <v>0</v>
          </cell>
          <cell r="D10255">
            <v>1</v>
          </cell>
          <cell r="E10255" t="str">
            <v>KS</v>
          </cell>
        </row>
        <row r="10256">
          <cell r="C10256">
            <v>0</v>
          </cell>
          <cell r="D10256">
            <v>1</v>
          </cell>
          <cell r="E10256" t="str">
            <v>KS</v>
          </cell>
        </row>
        <row r="10257">
          <cell r="C10257">
            <v>0</v>
          </cell>
          <cell r="D10257">
            <v>1</v>
          </cell>
          <cell r="E10257" t="str">
            <v>KS</v>
          </cell>
        </row>
        <row r="10258">
          <cell r="C10258">
            <v>0</v>
          </cell>
          <cell r="D10258">
            <v>1</v>
          </cell>
          <cell r="E10258" t="str">
            <v>KS</v>
          </cell>
        </row>
        <row r="10259">
          <cell r="C10259">
            <v>0</v>
          </cell>
          <cell r="D10259">
            <v>1</v>
          </cell>
          <cell r="E10259" t="str">
            <v>KS</v>
          </cell>
        </row>
        <row r="10260">
          <cell r="C10260">
            <v>0</v>
          </cell>
          <cell r="D10260">
            <v>1</v>
          </cell>
          <cell r="E10260" t="str">
            <v>KS</v>
          </cell>
        </row>
        <row r="10261">
          <cell r="C10261">
            <v>0</v>
          </cell>
          <cell r="D10261">
            <v>1</v>
          </cell>
          <cell r="E10261" t="str">
            <v>KS</v>
          </cell>
        </row>
        <row r="10262">
          <cell r="C10262">
            <v>0</v>
          </cell>
          <cell r="D10262">
            <v>1</v>
          </cell>
          <cell r="E10262" t="str">
            <v>KS</v>
          </cell>
        </row>
        <row r="10263">
          <cell r="C10263">
            <v>0</v>
          </cell>
          <cell r="D10263">
            <v>1</v>
          </cell>
          <cell r="E10263" t="str">
            <v>KS</v>
          </cell>
        </row>
        <row r="10264">
          <cell r="C10264">
            <v>0</v>
          </cell>
          <cell r="D10264">
            <v>1</v>
          </cell>
          <cell r="E10264" t="str">
            <v>KS</v>
          </cell>
        </row>
        <row r="10265">
          <cell r="C10265">
            <v>0</v>
          </cell>
          <cell r="D10265">
            <v>1</v>
          </cell>
          <cell r="E10265" t="str">
            <v>KS</v>
          </cell>
        </row>
        <row r="10266">
          <cell r="C10266">
            <v>0</v>
          </cell>
          <cell r="D10266">
            <v>1</v>
          </cell>
          <cell r="E10266" t="str">
            <v>KS</v>
          </cell>
        </row>
        <row r="10267">
          <cell r="C10267">
            <v>0</v>
          </cell>
          <cell r="D10267">
            <v>1</v>
          </cell>
          <cell r="E10267" t="str">
            <v>KS</v>
          </cell>
        </row>
        <row r="10268">
          <cell r="C10268">
            <v>0</v>
          </cell>
          <cell r="D10268">
            <v>1</v>
          </cell>
          <cell r="E10268" t="str">
            <v>KS</v>
          </cell>
        </row>
        <row r="10269">
          <cell r="C10269">
            <v>0</v>
          </cell>
          <cell r="D10269">
            <v>1</v>
          </cell>
          <cell r="E10269" t="str">
            <v>KS</v>
          </cell>
        </row>
        <row r="10270">
          <cell r="C10270">
            <v>0</v>
          </cell>
          <cell r="D10270">
            <v>1</v>
          </cell>
          <cell r="E10270" t="str">
            <v>KS</v>
          </cell>
        </row>
        <row r="10271">
          <cell r="C10271">
            <v>0</v>
          </cell>
          <cell r="D10271">
            <v>1</v>
          </cell>
          <cell r="E10271" t="str">
            <v>KS</v>
          </cell>
        </row>
        <row r="10272">
          <cell r="C10272">
            <v>0</v>
          </cell>
          <cell r="D10272">
            <v>1</v>
          </cell>
          <cell r="E10272" t="str">
            <v>KS</v>
          </cell>
        </row>
        <row r="10273">
          <cell r="C10273">
            <v>0</v>
          </cell>
          <cell r="D10273">
            <v>1</v>
          </cell>
          <cell r="E10273" t="str">
            <v>KS</v>
          </cell>
        </row>
        <row r="10274">
          <cell r="C10274">
            <v>0</v>
          </cell>
          <cell r="D10274">
            <v>1</v>
          </cell>
          <cell r="E10274" t="str">
            <v>KS</v>
          </cell>
        </row>
        <row r="10275">
          <cell r="C10275">
            <v>0</v>
          </cell>
          <cell r="D10275">
            <v>1</v>
          </cell>
          <cell r="E10275" t="str">
            <v>KS</v>
          </cell>
        </row>
        <row r="10276">
          <cell r="C10276">
            <v>0</v>
          </cell>
          <cell r="D10276">
            <v>1</v>
          </cell>
          <cell r="E10276" t="str">
            <v>KS</v>
          </cell>
        </row>
        <row r="10277">
          <cell r="C10277">
            <v>0</v>
          </cell>
          <cell r="D10277">
            <v>1</v>
          </cell>
          <cell r="E10277" t="str">
            <v>KS</v>
          </cell>
        </row>
        <row r="10278">
          <cell r="C10278">
            <v>0</v>
          </cell>
          <cell r="D10278">
            <v>1</v>
          </cell>
          <cell r="E10278" t="str">
            <v>KS</v>
          </cell>
        </row>
        <row r="10279">
          <cell r="C10279">
            <v>0</v>
          </cell>
          <cell r="D10279">
            <v>1</v>
          </cell>
          <cell r="E10279" t="str">
            <v>KS</v>
          </cell>
        </row>
        <row r="10280">
          <cell r="C10280">
            <v>0</v>
          </cell>
          <cell r="D10280">
            <v>1</v>
          </cell>
          <cell r="E10280" t="str">
            <v>KS</v>
          </cell>
        </row>
        <row r="10281">
          <cell r="C10281">
            <v>0</v>
          </cell>
          <cell r="D10281">
            <v>1</v>
          </cell>
          <cell r="E10281" t="str">
            <v>KS</v>
          </cell>
        </row>
        <row r="10282">
          <cell r="C10282">
            <v>0</v>
          </cell>
          <cell r="D10282">
            <v>1</v>
          </cell>
          <cell r="E10282" t="str">
            <v>KS</v>
          </cell>
        </row>
        <row r="10283">
          <cell r="C10283">
            <v>0</v>
          </cell>
          <cell r="D10283">
            <v>1</v>
          </cell>
          <cell r="E10283" t="str">
            <v>KS</v>
          </cell>
        </row>
        <row r="10284">
          <cell r="C10284">
            <v>0</v>
          </cell>
          <cell r="D10284">
            <v>1</v>
          </cell>
          <cell r="E10284" t="str">
            <v>KS</v>
          </cell>
        </row>
        <row r="10285">
          <cell r="C10285">
            <v>0</v>
          </cell>
          <cell r="D10285">
            <v>1</v>
          </cell>
          <cell r="E10285" t="str">
            <v>KS</v>
          </cell>
        </row>
        <row r="10286">
          <cell r="C10286">
            <v>0</v>
          </cell>
          <cell r="D10286">
            <v>1</v>
          </cell>
          <cell r="E10286" t="str">
            <v>KS</v>
          </cell>
        </row>
        <row r="10287">
          <cell r="C10287">
            <v>0</v>
          </cell>
          <cell r="D10287">
            <v>1</v>
          </cell>
          <cell r="E10287" t="str">
            <v>KS</v>
          </cell>
        </row>
        <row r="10288">
          <cell r="C10288">
            <v>0</v>
          </cell>
          <cell r="D10288">
            <v>1</v>
          </cell>
          <cell r="E10288" t="str">
            <v>KS</v>
          </cell>
        </row>
        <row r="10289">
          <cell r="C10289">
            <v>0</v>
          </cell>
          <cell r="D10289">
            <v>1</v>
          </cell>
          <cell r="E10289" t="str">
            <v>KS</v>
          </cell>
        </row>
        <row r="10290">
          <cell r="C10290">
            <v>0</v>
          </cell>
          <cell r="D10290">
            <v>1</v>
          </cell>
          <cell r="E10290" t="str">
            <v>KS</v>
          </cell>
        </row>
        <row r="10291">
          <cell r="C10291">
            <v>0</v>
          </cell>
          <cell r="D10291">
            <v>1</v>
          </cell>
          <cell r="E10291" t="str">
            <v>KS</v>
          </cell>
        </row>
        <row r="10292">
          <cell r="C10292">
            <v>0</v>
          </cell>
          <cell r="D10292">
            <v>1</v>
          </cell>
          <cell r="E10292" t="str">
            <v>KS</v>
          </cell>
        </row>
        <row r="10293">
          <cell r="C10293">
            <v>0</v>
          </cell>
          <cell r="D10293">
            <v>1</v>
          </cell>
          <cell r="E10293" t="str">
            <v>KS</v>
          </cell>
        </row>
        <row r="10294">
          <cell r="C10294">
            <v>0</v>
          </cell>
          <cell r="D10294">
            <v>1</v>
          </cell>
          <cell r="E10294" t="str">
            <v>KS</v>
          </cell>
        </row>
        <row r="10295">
          <cell r="C10295">
            <v>0</v>
          </cell>
          <cell r="D10295">
            <v>1</v>
          </cell>
          <cell r="E10295" t="str">
            <v>KS</v>
          </cell>
        </row>
        <row r="10296">
          <cell r="C10296">
            <v>0</v>
          </cell>
          <cell r="D10296">
            <v>1</v>
          </cell>
          <cell r="E10296" t="str">
            <v>KS</v>
          </cell>
        </row>
        <row r="10297">
          <cell r="C10297">
            <v>0</v>
          </cell>
          <cell r="D10297">
            <v>1</v>
          </cell>
          <cell r="E10297" t="str">
            <v>KS</v>
          </cell>
        </row>
        <row r="10298">
          <cell r="C10298">
            <v>0</v>
          </cell>
          <cell r="D10298">
            <v>1</v>
          </cell>
          <cell r="E10298" t="str">
            <v>KS</v>
          </cell>
        </row>
        <row r="10299">
          <cell r="C10299">
            <v>0</v>
          </cell>
          <cell r="D10299">
            <v>1</v>
          </cell>
          <cell r="E10299" t="str">
            <v>KS</v>
          </cell>
        </row>
        <row r="10300">
          <cell r="C10300">
            <v>0</v>
          </cell>
          <cell r="D10300">
            <v>1</v>
          </cell>
          <cell r="E10300" t="str">
            <v>KS</v>
          </cell>
        </row>
        <row r="10301">
          <cell r="C10301">
            <v>0</v>
          </cell>
          <cell r="D10301">
            <v>1</v>
          </cell>
          <cell r="E10301" t="str">
            <v>KS</v>
          </cell>
        </row>
        <row r="10302">
          <cell r="C10302">
            <v>0</v>
          </cell>
          <cell r="D10302">
            <v>1</v>
          </cell>
          <cell r="E10302" t="str">
            <v>KS</v>
          </cell>
        </row>
        <row r="10303">
          <cell r="C10303">
            <v>0</v>
          </cell>
          <cell r="D10303">
            <v>1</v>
          </cell>
          <cell r="E10303" t="str">
            <v>KS</v>
          </cell>
        </row>
        <row r="10304">
          <cell r="C10304">
            <v>0</v>
          </cell>
          <cell r="D10304">
            <v>1</v>
          </cell>
          <cell r="E10304" t="str">
            <v>KS</v>
          </cell>
        </row>
        <row r="10305">
          <cell r="C10305">
            <v>0</v>
          </cell>
          <cell r="D10305">
            <v>1</v>
          </cell>
          <cell r="E10305" t="str">
            <v>KS</v>
          </cell>
        </row>
        <row r="10306">
          <cell r="C10306">
            <v>0</v>
          </cell>
          <cell r="D10306">
            <v>1</v>
          </cell>
          <cell r="E10306" t="str">
            <v>KS</v>
          </cell>
        </row>
        <row r="10307">
          <cell r="C10307">
            <v>0</v>
          </cell>
          <cell r="D10307">
            <v>1</v>
          </cell>
          <cell r="E10307" t="str">
            <v>KS</v>
          </cell>
        </row>
        <row r="10308">
          <cell r="C10308">
            <v>0</v>
          </cell>
          <cell r="D10308">
            <v>1</v>
          </cell>
          <cell r="E10308" t="str">
            <v>KS</v>
          </cell>
        </row>
        <row r="10309">
          <cell r="C10309">
            <v>0</v>
          </cell>
          <cell r="D10309">
            <v>1</v>
          </cell>
          <cell r="E10309" t="str">
            <v>KS</v>
          </cell>
        </row>
        <row r="10310">
          <cell r="C10310">
            <v>0</v>
          </cell>
          <cell r="D10310">
            <v>1</v>
          </cell>
          <cell r="E10310" t="str">
            <v>KS</v>
          </cell>
        </row>
        <row r="10311">
          <cell r="C10311">
            <v>0</v>
          </cell>
          <cell r="D10311">
            <v>1</v>
          </cell>
          <cell r="E10311" t="str">
            <v>KS</v>
          </cell>
        </row>
        <row r="10312">
          <cell r="C10312">
            <v>0</v>
          </cell>
          <cell r="D10312">
            <v>1</v>
          </cell>
          <cell r="E10312" t="str">
            <v>KS</v>
          </cell>
        </row>
        <row r="10313">
          <cell r="C10313">
            <v>0</v>
          </cell>
          <cell r="D10313">
            <v>1</v>
          </cell>
          <cell r="E10313" t="str">
            <v>KS</v>
          </cell>
        </row>
        <row r="10314">
          <cell r="C10314">
            <v>0</v>
          </cell>
          <cell r="D10314">
            <v>1</v>
          </cell>
          <cell r="E10314" t="str">
            <v>KS</v>
          </cell>
        </row>
        <row r="10315">
          <cell r="C10315">
            <v>0</v>
          </cell>
          <cell r="D10315">
            <v>1</v>
          </cell>
          <cell r="E10315" t="str">
            <v>KS</v>
          </cell>
        </row>
        <row r="10316">
          <cell r="C10316">
            <v>0</v>
          </cell>
          <cell r="D10316">
            <v>1</v>
          </cell>
          <cell r="E10316" t="str">
            <v>KS</v>
          </cell>
        </row>
        <row r="10317">
          <cell r="C10317">
            <v>0</v>
          </cell>
          <cell r="D10317">
            <v>1</v>
          </cell>
          <cell r="E10317" t="str">
            <v>KS</v>
          </cell>
        </row>
        <row r="10318">
          <cell r="C10318">
            <v>0</v>
          </cell>
          <cell r="D10318">
            <v>1</v>
          </cell>
          <cell r="E10318" t="str">
            <v>KS</v>
          </cell>
        </row>
        <row r="10319">
          <cell r="C10319">
            <v>0</v>
          </cell>
          <cell r="D10319">
            <v>1</v>
          </cell>
          <cell r="E10319" t="str">
            <v>KS</v>
          </cell>
        </row>
        <row r="10320">
          <cell r="C10320">
            <v>0</v>
          </cell>
          <cell r="D10320">
            <v>1</v>
          </cell>
          <cell r="E10320" t="str">
            <v>KS</v>
          </cell>
        </row>
        <row r="10321">
          <cell r="C10321">
            <v>0</v>
          </cell>
          <cell r="D10321">
            <v>1</v>
          </cell>
          <cell r="E10321" t="str">
            <v>KS</v>
          </cell>
        </row>
        <row r="10322">
          <cell r="C10322">
            <v>0</v>
          </cell>
          <cell r="D10322">
            <v>1</v>
          </cell>
          <cell r="E10322" t="str">
            <v>KS</v>
          </cell>
        </row>
        <row r="10323">
          <cell r="C10323">
            <v>0</v>
          </cell>
          <cell r="D10323">
            <v>1</v>
          </cell>
          <cell r="E10323" t="str">
            <v>KS</v>
          </cell>
        </row>
        <row r="10324">
          <cell r="C10324">
            <v>0</v>
          </cell>
          <cell r="D10324">
            <v>1</v>
          </cell>
          <cell r="E10324" t="str">
            <v>KS</v>
          </cell>
        </row>
        <row r="10325">
          <cell r="C10325">
            <v>0</v>
          </cell>
          <cell r="D10325">
            <v>1</v>
          </cell>
          <cell r="E10325" t="str">
            <v>KS</v>
          </cell>
        </row>
        <row r="10326">
          <cell r="C10326">
            <v>0</v>
          </cell>
          <cell r="D10326">
            <v>1</v>
          </cell>
          <cell r="E10326" t="str">
            <v>KS</v>
          </cell>
        </row>
        <row r="10327">
          <cell r="C10327">
            <v>0</v>
          </cell>
          <cell r="D10327">
            <v>1</v>
          </cell>
          <cell r="E10327" t="str">
            <v>KS</v>
          </cell>
        </row>
        <row r="10328">
          <cell r="C10328">
            <v>0</v>
          </cell>
          <cell r="D10328">
            <v>1</v>
          </cell>
          <cell r="E10328" t="str">
            <v>KS</v>
          </cell>
        </row>
        <row r="10329">
          <cell r="C10329">
            <v>0</v>
          </cell>
          <cell r="D10329">
            <v>1</v>
          </cell>
          <cell r="E10329" t="str">
            <v>KS</v>
          </cell>
        </row>
        <row r="10330">
          <cell r="C10330">
            <v>0</v>
          </cell>
          <cell r="D10330">
            <v>1</v>
          </cell>
          <cell r="E10330" t="str">
            <v>KS</v>
          </cell>
        </row>
        <row r="10331">
          <cell r="C10331">
            <v>0</v>
          </cell>
          <cell r="D10331">
            <v>1</v>
          </cell>
          <cell r="E10331" t="str">
            <v>KS</v>
          </cell>
        </row>
        <row r="10332">
          <cell r="C10332">
            <v>0</v>
          </cell>
          <cell r="D10332">
            <v>1</v>
          </cell>
          <cell r="E10332" t="str">
            <v>KS</v>
          </cell>
        </row>
        <row r="10333">
          <cell r="C10333">
            <v>0</v>
          </cell>
          <cell r="D10333">
            <v>1</v>
          </cell>
          <cell r="E10333" t="str">
            <v>KS</v>
          </cell>
        </row>
        <row r="10334">
          <cell r="C10334">
            <v>0</v>
          </cell>
          <cell r="D10334">
            <v>1</v>
          </cell>
          <cell r="E10334" t="str">
            <v>KS</v>
          </cell>
        </row>
        <row r="10335">
          <cell r="C10335">
            <v>0</v>
          </cell>
          <cell r="D10335">
            <v>1</v>
          </cell>
          <cell r="E10335" t="str">
            <v>KS</v>
          </cell>
        </row>
        <row r="10336">
          <cell r="C10336">
            <v>0</v>
          </cell>
          <cell r="D10336">
            <v>1</v>
          </cell>
          <cell r="E10336" t="str">
            <v>KS</v>
          </cell>
        </row>
        <row r="10337">
          <cell r="C10337">
            <v>0</v>
          </cell>
          <cell r="D10337">
            <v>1</v>
          </cell>
          <cell r="E10337" t="str">
            <v>KS</v>
          </cell>
        </row>
        <row r="10338">
          <cell r="C10338">
            <v>0</v>
          </cell>
          <cell r="D10338">
            <v>1</v>
          </cell>
          <cell r="E10338" t="str">
            <v>KS</v>
          </cell>
        </row>
        <row r="10339">
          <cell r="C10339">
            <v>0</v>
          </cell>
          <cell r="D10339">
            <v>1</v>
          </cell>
          <cell r="E10339" t="str">
            <v>KS</v>
          </cell>
        </row>
        <row r="10340">
          <cell r="C10340">
            <v>0</v>
          </cell>
          <cell r="D10340">
            <v>1</v>
          </cell>
          <cell r="E10340" t="str">
            <v>KS</v>
          </cell>
        </row>
        <row r="10341">
          <cell r="C10341">
            <v>0</v>
          </cell>
          <cell r="D10341">
            <v>1</v>
          </cell>
          <cell r="E10341" t="str">
            <v>KS</v>
          </cell>
        </row>
        <row r="10342">
          <cell r="C10342">
            <v>0</v>
          </cell>
          <cell r="D10342">
            <v>1</v>
          </cell>
          <cell r="E10342" t="str">
            <v>KS</v>
          </cell>
        </row>
        <row r="10343">
          <cell r="C10343">
            <v>0</v>
          </cell>
          <cell r="D10343">
            <v>1</v>
          </cell>
          <cell r="E10343" t="str">
            <v>KS</v>
          </cell>
        </row>
        <row r="10344">
          <cell r="C10344">
            <v>0</v>
          </cell>
          <cell r="D10344">
            <v>1</v>
          </cell>
          <cell r="E10344" t="str">
            <v>KS</v>
          </cell>
        </row>
        <row r="10345">
          <cell r="C10345">
            <v>0</v>
          </cell>
          <cell r="D10345">
            <v>1</v>
          </cell>
          <cell r="E10345" t="str">
            <v>KS</v>
          </cell>
        </row>
        <row r="10346">
          <cell r="C10346">
            <v>0</v>
          </cell>
          <cell r="D10346">
            <v>1</v>
          </cell>
          <cell r="E10346" t="str">
            <v>KS</v>
          </cell>
        </row>
        <row r="10347">
          <cell r="C10347">
            <v>0</v>
          </cell>
          <cell r="D10347">
            <v>1</v>
          </cell>
          <cell r="E10347" t="str">
            <v>KS</v>
          </cell>
        </row>
        <row r="10348">
          <cell r="C10348">
            <v>0</v>
          </cell>
          <cell r="D10348">
            <v>1</v>
          </cell>
          <cell r="E10348" t="str">
            <v>KS</v>
          </cell>
        </row>
        <row r="10349">
          <cell r="C10349">
            <v>0</v>
          </cell>
          <cell r="D10349">
            <v>1</v>
          </cell>
          <cell r="E10349" t="str">
            <v>KS</v>
          </cell>
        </row>
        <row r="10350">
          <cell r="C10350">
            <v>0</v>
          </cell>
          <cell r="D10350">
            <v>1</v>
          </cell>
          <cell r="E10350" t="str">
            <v>KS</v>
          </cell>
        </row>
        <row r="10351">
          <cell r="C10351">
            <v>0</v>
          </cell>
          <cell r="D10351">
            <v>1</v>
          </cell>
          <cell r="E10351" t="str">
            <v>KS</v>
          </cell>
        </row>
        <row r="10352">
          <cell r="C10352">
            <v>0</v>
          </cell>
          <cell r="D10352">
            <v>1</v>
          </cell>
          <cell r="E10352" t="str">
            <v>KS</v>
          </cell>
        </row>
        <row r="10353">
          <cell r="C10353">
            <v>0</v>
          </cell>
          <cell r="D10353">
            <v>1</v>
          </cell>
          <cell r="E10353" t="str">
            <v>KS</v>
          </cell>
        </row>
        <row r="10354">
          <cell r="C10354">
            <v>0</v>
          </cell>
          <cell r="D10354">
            <v>1</v>
          </cell>
          <cell r="E10354" t="str">
            <v>KS</v>
          </cell>
        </row>
        <row r="10355">
          <cell r="C10355">
            <v>0</v>
          </cell>
          <cell r="D10355">
            <v>1</v>
          </cell>
          <cell r="E10355" t="str">
            <v>KS</v>
          </cell>
        </row>
        <row r="10356">
          <cell r="C10356">
            <v>0</v>
          </cell>
          <cell r="D10356">
            <v>1</v>
          </cell>
          <cell r="E10356" t="str">
            <v>KS</v>
          </cell>
        </row>
        <row r="10357">
          <cell r="C10357">
            <v>0</v>
          </cell>
          <cell r="D10357">
            <v>1</v>
          </cell>
          <cell r="E10357" t="str">
            <v>KS</v>
          </cell>
        </row>
        <row r="10358">
          <cell r="C10358">
            <v>0</v>
          </cell>
          <cell r="D10358">
            <v>1</v>
          </cell>
          <cell r="E10358" t="str">
            <v>KS</v>
          </cell>
        </row>
        <row r="10359">
          <cell r="C10359">
            <v>0</v>
          </cell>
          <cell r="D10359">
            <v>1</v>
          </cell>
          <cell r="E10359" t="str">
            <v>KS</v>
          </cell>
        </row>
        <row r="10360">
          <cell r="C10360">
            <v>0</v>
          </cell>
          <cell r="D10360">
            <v>1</v>
          </cell>
          <cell r="E10360" t="str">
            <v>KS</v>
          </cell>
        </row>
        <row r="10361">
          <cell r="C10361">
            <v>0</v>
          </cell>
          <cell r="D10361">
            <v>1</v>
          </cell>
          <cell r="E10361" t="str">
            <v>KS</v>
          </cell>
        </row>
        <row r="10362">
          <cell r="C10362">
            <v>0</v>
          </cell>
          <cell r="D10362">
            <v>1</v>
          </cell>
          <cell r="E10362" t="str">
            <v>KS</v>
          </cell>
        </row>
        <row r="10363">
          <cell r="C10363">
            <v>0</v>
          </cell>
          <cell r="D10363">
            <v>1</v>
          </cell>
          <cell r="E10363" t="str">
            <v>KS</v>
          </cell>
        </row>
        <row r="10364">
          <cell r="C10364">
            <v>0</v>
          </cell>
          <cell r="D10364">
            <v>1</v>
          </cell>
          <cell r="E10364" t="str">
            <v>KS</v>
          </cell>
        </row>
        <row r="10365">
          <cell r="C10365">
            <v>0</v>
          </cell>
          <cell r="D10365">
            <v>1</v>
          </cell>
          <cell r="E10365" t="str">
            <v>KS</v>
          </cell>
        </row>
        <row r="10366">
          <cell r="C10366">
            <v>0</v>
          </cell>
          <cell r="D10366">
            <v>1</v>
          </cell>
          <cell r="E10366" t="str">
            <v>KS</v>
          </cell>
        </row>
        <row r="10367">
          <cell r="C10367">
            <v>0</v>
          </cell>
          <cell r="D10367">
            <v>1</v>
          </cell>
          <cell r="E10367" t="str">
            <v>KS</v>
          </cell>
        </row>
        <row r="10368">
          <cell r="C10368">
            <v>0</v>
          </cell>
          <cell r="D10368">
            <v>1</v>
          </cell>
          <cell r="E10368" t="str">
            <v>KS</v>
          </cell>
        </row>
        <row r="10369">
          <cell r="C10369">
            <v>0</v>
          </cell>
          <cell r="D10369">
            <v>1</v>
          </cell>
          <cell r="E10369" t="str">
            <v>KS</v>
          </cell>
        </row>
        <row r="10370">
          <cell r="C10370">
            <v>0</v>
          </cell>
          <cell r="D10370">
            <v>1</v>
          </cell>
          <cell r="E10370" t="str">
            <v>KS</v>
          </cell>
        </row>
        <row r="10371">
          <cell r="C10371">
            <v>0</v>
          </cell>
          <cell r="D10371">
            <v>1</v>
          </cell>
          <cell r="E10371" t="str">
            <v>KS</v>
          </cell>
        </row>
        <row r="10372">
          <cell r="C10372">
            <v>0</v>
          </cell>
          <cell r="D10372">
            <v>1</v>
          </cell>
          <cell r="E10372" t="str">
            <v>KS</v>
          </cell>
        </row>
        <row r="10373">
          <cell r="C10373">
            <v>0</v>
          </cell>
          <cell r="D10373">
            <v>1</v>
          </cell>
          <cell r="E10373" t="str">
            <v>KS</v>
          </cell>
        </row>
        <row r="10374">
          <cell r="C10374">
            <v>0</v>
          </cell>
          <cell r="D10374">
            <v>1</v>
          </cell>
          <cell r="E10374" t="str">
            <v>KS</v>
          </cell>
        </row>
        <row r="10375">
          <cell r="C10375">
            <v>0</v>
          </cell>
          <cell r="D10375">
            <v>1</v>
          </cell>
          <cell r="E10375" t="str">
            <v>KS</v>
          </cell>
        </row>
        <row r="10376">
          <cell r="C10376">
            <v>0</v>
          </cell>
          <cell r="D10376">
            <v>1</v>
          </cell>
          <cell r="E10376" t="str">
            <v>KS</v>
          </cell>
        </row>
        <row r="10377">
          <cell r="C10377">
            <v>0</v>
          </cell>
          <cell r="D10377">
            <v>1</v>
          </cell>
          <cell r="E10377" t="str">
            <v>KS</v>
          </cell>
        </row>
        <row r="10378">
          <cell r="C10378">
            <v>0</v>
          </cell>
          <cell r="D10378">
            <v>1</v>
          </cell>
          <cell r="E10378" t="str">
            <v>KS</v>
          </cell>
        </row>
        <row r="10379">
          <cell r="C10379">
            <v>0</v>
          </cell>
          <cell r="D10379">
            <v>1</v>
          </cell>
          <cell r="E10379" t="str">
            <v>KS</v>
          </cell>
        </row>
        <row r="10380">
          <cell r="C10380">
            <v>0</v>
          </cell>
          <cell r="D10380">
            <v>1</v>
          </cell>
          <cell r="E10380" t="str">
            <v>KS</v>
          </cell>
        </row>
        <row r="10381">
          <cell r="C10381">
            <v>0</v>
          </cell>
          <cell r="D10381">
            <v>1</v>
          </cell>
          <cell r="E10381" t="str">
            <v>KS</v>
          </cell>
        </row>
        <row r="10382">
          <cell r="C10382">
            <v>0</v>
          </cell>
          <cell r="D10382">
            <v>1</v>
          </cell>
          <cell r="E10382" t="str">
            <v>KS</v>
          </cell>
        </row>
        <row r="10383">
          <cell r="C10383">
            <v>0</v>
          </cell>
          <cell r="D10383">
            <v>1</v>
          </cell>
          <cell r="E10383" t="str">
            <v>KS</v>
          </cell>
        </row>
        <row r="10384">
          <cell r="C10384">
            <v>0</v>
          </cell>
          <cell r="D10384">
            <v>1</v>
          </cell>
          <cell r="E10384" t="str">
            <v>KS</v>
          </cell>
        </row>
        <row r="10385">
          <cell r="C10385">
            <v>0</v>
          </cell>
          <cell r="D10385">
            <v>1</v>
          </cell>
          <cell r="E10385" t="str">
            <v>KS</v>
          </cell>
        </row>
        <row r="10386">
          <cell r="C10386">
            <v>0</v>
          </cell>
          <cell r="D10386">
            <v>1</v>
          </cell>
          <cell r="E10386" t="str">
            <v>KS</v>
          </cell>
        </row>
        <row r="10387">
          <cell r="C10387">
            <v>0</v>
          </cell>
          <cell r="D10387">
            <v>1</v>
          </cell>
          <cell r="E10387" t="str">
            <v>KS</v>
          </cell>
        </row>
        <row r="10388">
          <cell r="C10388">
            <v>0</v>
          </cell>
          <cell r="D10388">
            <v>1</v>
          </cell>
          <cell r="E10388" t="str">
            <v>KS</v>
          </cell>
        </row>
        <row r="10389">
          <cell r="C10389">
            <v>0</v>
          </cell>
          <cell r="D10389">
            <v>1</v>
          </cell>
          <cell r="E10389" t="str">
            <v>KS</v>
          </cell>
        </row>
        <row r="10390">
          <cell r="C10390">
            <v>0</v>
          </cell>
          <cell r="D10390">
            <v>1</v>
          </cell>
          <cell r="E10390" t="str">
            <v>KS</v>
          </cell>
        </row>
        <row r="10391">
          <cell r="C10391">
            <v>0</v>
          </cell>
          <cell r="D10391">
            <v>1</v>
          </cell>
          <cell r="E10391" t="str">
            <v>KS</v>
          </cell>
        </row>
        <row r="10392">
          <cell r="C10392">
            <v>0</v>
          </cell>
          <cell r="D10392">
            <v>1</v>
          </cell>
          <cell r="E10392" t="str">
            <v>KS</v>
          </cell>
        </row>
        <row r="10393">
          <cell r="C10393">
            <v>0</v>
          </cell>
          <cell r="D10393">
            <v>1</v>
          </cell>
          <cell r="E10393" t="str">
            <v>KS</v>
          </cell>
        </row>
        <row r="10394">
          <cell r="C10394">
            <v>0</v>
          </cell>
          <cell r="D10394">
            <v>1</v>
          </cell>
          <cell r="E10394" t="str">
            <v>KS</v>
          </cell>
        </row>
        <row r="10395">
          <cell r="C10395">
            <v>0</v>
          </cell>
          <cell r="D10395">
            <v>1</v>
          </cell>
          <cell r="E10395" t="str">
            <v>KS</v>
          </cell>
        </row>
        <row r="10396">
          <cell r="C10396">
            <v>0</v>
          </cell>
          <cell r="D10396">
            <v>1</v>
          </cell>
          <cell r="E10396" t="str">
            <v>KS</v>
          </cell>
        </row>
        <row r="10397">
          <cell r="C10397">
            <v>0</v>
          </cell>
          <cell r="D10397">
            <v>1</v>
          </cell>
          <cell r="E10397" t="str">
            <v>KS</v>
          </cell>
        </row>
        <row r="10398">
          <cell r="C10398">
            <v>0</v>
          </cell>
          <cell r="D10398">
            <v>1</v>
          </cell>
          <cell r="E10398" t="str">
            <v>KS</v>
          </cell>
        </row>
        <row r="10399">
          <cell r="C10399">
            <v>0</v>
          </cell>
          <cell r="D10399">
            <v>1</v>
          </cell>
          <cell r="E10399" t="str">
            <v>KS</v>
          </cell>
        </row>
        <row r="10400">
          <cell r="C10400">
            <v>0</v>
          </cell>
          <cell r="D10400">
            <v>1</v>
          </cell>
          <cell r="E10400" t="str">
            <v>KS</v>
          </cell>
        </row>
        <row r="10401">
          <cell r="C10401">
            <v>0</v>
          </cell>
          <cell r="D10401">
            <v>1</v>
          </cell>
          <cell r="E10401" t="str">
            <v>KS</v>
          </cell>
        </row>
        <row r="10402">
          <cell r="C10402">
            <v>0</v>
          </cell>
          <cell r="D10402">
            <v>1</v>
          </cell>
          <cell r="E10402" t="str">
            <v>KS</v>
          </cell>
        </row>
        <row r="10403">
          <cell r="C10403">
            <v>0</v>
          </cell>
          <cell r="D10403">
            <v>1</v>
          </cell>
          <cell r="E10403" t="str">
            <v>KS</v>
          </cell>
        </row>
        <row r="10404">
          <cell r="C10404">
            <v>0</v>
          </cell>
          <cell r="D10404">
            <v>1</v>
          </cell>
          <cell r="E10404" t="str">
            <v>KS</v>
          </cell>
        </row>
        <row r="10405">
          <cell r="C10405">
            <v>0</v>
          </cell>
          <cell r="D10405">
            <v>1</v>
          </cell>
          <cell r="E10405" t="str">
            <v>KS</v>
          </cell>
        </row>
        <row r="10406">
          <cell r="C10406">
            <v>0</v>
          </cell>
          <cell r="D10406">
            <v>1</v>
          </cell>
          <cell r="E10406" t="str">
            <v>KS</v>
          </cell>
        </row>
        <row r="10407">
          <cell r="C10407">
            <v>0</v>
          </cell>
          <cell r="D10407">
            <v>1</v>
          </cell>
          <cell r="E10407" t="str">
            <v>KS</v>
          </cell>
        </row>
        <row r="10408">
          <cell r="C10408">
            <v>0</v>
          </cell>
          <cell r="D10408">
            <v>1</v>
          </cell>
          <cell r="E10408" t="str">
            <v>KS</v>
          </cell>
        </row>
        <row r="10409">
          <cell r="C10409">
            <v>0</v>
          </cell>
          <cell r="D10409">
            <v>1</v>
          </cell>
          <cell r="E10409" t="str">
            <v>KS</v>
          </cell>
        </row>
        <row r="10410">
          <cell r="C10410">
            <v>0</v>
          </cell>
          <cell r="D10410">
            <v>1</v>
          </cell>
          <cell r="E10410" t="str">
            <v>KS</v>
          </cell>
        </row>
        <row r="10411">
          <cell r="C10411">
            <v>0</v>
          </cell>
          <cell r="D10411">
            <v>1</v>
          </cell>
          <cell r="E10411" t="str">
            <v>KS</v>
          </cell>
        </row>
        <row r="10412">
          <cell r="C10412">
            <v>0</v>
          </cell>
          <cell r="D10412">
            <v>1</v>
          </cell>
          <cell r="E10412" t="str">
            <v>KS</v>
          </cell>
        </row>
        <row r="10413">
          <cell r="C10413">
            <v>0</v>
          </cell>
          <cell r="D10413">
            <v>1</v>
          </cell>
          <cell r="E10413" t="str">
            <v>KS</v>
          </cell>
        </row>
        <row r="10414">
          <cell r="C10414">
            <v>0</v>
          </cell>
          <cell r="D10414">
            <v>1</v>
          </cell>
          <cell r="E10414" t="str">
            <v>KS</v>
          </cell>
        </row>
        <row r="10415">
          <cell r="C10415">
            <v>0</v>
          </cell>
          <cell r="D10415">
            <v>1</v>
          </cell>
          <cell r="E10415" t="str">
            <v>KS</v>
          </cell>
        </row>
        <row r="10416">
          <cell r="C10416">
            <v>0</v>
          </cell>
          <cell r="D10416">
            <v>1</v>
          </cell>
          <cell r="E10416" t="str">
            <v>KS</v>
          </cell>
        </row>
        <row r="10417">
          <cell r="C10417">
            <v>0</v>
          </cell>
          <cell r="D10417">
            <v>1</v>
          </cell>
          <cell r="E10417" t="str">
            <v>KS</v>
          </cell>
        </row>
        <row r="10418">
          <cell r="C10418">
            <v>0</v>
          </cell>
          <cell r="D10418">
            <v>1</v>
          </cell>
          <cell r="E10418" t="str">
            <v>KS</v>
          </cell>
        </row>
        <row r="10419">
          <cell r="C10419">
            <v>0</v>
          </cell>
          <cell r="D10419">
            <v>1</v>
          </cell>
          <cell r="E10419" t="str">
            <v>KS</v>
          </cell>
        </row>
        <row r="10420">
          <cell r="C10420">
            <v>0</v>
          </cell>
          <cell r="D10420">
            <v>1</v>
          </cell>
          <cell r="E10420" t="str">
            <v>KS</v>
          </cell>
        </row>
        <row r="10421">
          <cell r="C10421">
            <v>0</v>
          </cell>
          <cell r="D10421">
            <v>1</v>
          </cell>
          <cell r="E10421" t="str">
            <v>KS</v>
          </cell>
        </row>
        <row r="10422">
          <cell r="C10422">
            <v>0</v>
          </cell>
          <cell r="D10422">
            <v>1</v>
          </cell>
          <cell r="E10422" t="str">
            <v>KS</v>
          </cell>
        </row>
        <row r="10423">
          <cell r="C10423">
            <v>0</v>
          </cell>
          <cell r="D10423">
            <v>1</v>
          </cell>
          <cell r="E10423" t="str">
            <v>KS</v>
          </cell>
        </row>
        <row r="10424">
          <cell r="C10424">
            <v>0</v>
          </cell>
          <cell r="D10424">
            <v>1</v>
          </cell>
          <cell r="E10424" t="str">
            <v>KS</v>
          </cell>
        </row>
        <row r="10425">
          <cell r="C10425">
            <v>0</v>
          </cell>
          <cell r="D10425">
            <v>1</v>
          </cell>
          <cell r="E10425" t="str">
            <v>KS</v>
          </cell>
        </row>
        <row r="10426">
          <cell r="C10426">
            <v>0</v>
          </cell>
          <cell r="D10426">
            <v>1</v>
          </cell>
          <cell r="E10426" t="str">
            <v>KS</v>
          </cell>
        </row>
        <row r="10427">
          <cell r="C10427">
            <v>0</v>
          </cell>
          <cell r="D10427">
            <v>1</v>
          </cell>
          <cell r="E10427" t="str">
            <v>KS</v>
          </cell>
        </row>
        <row r="10428">
          <cell r="C10428">
            <v>0</v>
          </cell>
          <cell r="D10428">
            <v>1</v>
          </cell>
          <cell r="E10428" t="str">
            <v>KS</v>
          </cell>
        </row>
        <row r="10429">
          <cell r="C10429">
            <v>0</v>
          </cell>
          <cell r="D10429">
            <v>1</v>
          </cell>
          <cell r="E10429" t="str">
            <v>KS</v>
          </cell>
        </row>
        <row r="10430">
          <cell r="C10430">
            <v>0</v>
          </cell>
          <cell r="D10430">
            <v>1</v>
          </cell>
          <cell r="E10430" t="str">
            <v>KS</v>
          </cell>
        </row>
        <row r="10431">
          <cell r="C10431">
            <v>0</v>
          </cell>
          <cell r="D10431">
            <v>1</v>
          </cell>
          <cell r="E10431" t="str">
            <v>KS</v>
          </cell>
        </row>
        <row r="10432">
          <cell r="C10432">
            <v>0</v>
          </cell>
          <cell r="D10432">
            <v>1</v>
          </cell>
          <cell r="E10432" t="str">
            <v>KS</v>
          </cell>
        </row>
        <row r="10433">
          <cell r="C10433">
            <v>0</v>
          </cell>
          <cell r="D10433">
            <v>1</v>
          </cell>
          <cell r="E10433" t="str">
            <v>KS</v>
          </cell>
        </row>
        <row r="10434">
          <cell r="C10434">
            <v>0</v>
          </cell>
          <cell r="D10434">
            <v>1</v>
          </cell>
          <cell r="E10434" t="str">
            <v>KS</v>
          </cell>
        </row>
        <row r="10435">
          <cell r="C10435">
            <v>0</v>
          </cell>
          <cell r="D10435">
            <v>1</v>
          </cell>
          <cell r="E10435" t="str">
            <v>KS</v>
          </cell>
        </row>
        <row r="10436">
          <cell r="C10436">
            <v>0</v>
          </cell>
          <cell r="D10436">
            <v>1</v>
          </cell>
          <cell r="E10436" t="str">
            <v>KS</v>
          </cell>
        </row>
        <row r="10437">
          <cell r="C10437">
            <v>0</v>
          </cell>
          <cell r="D10437">
            <v>1</v>
          </cell>
          <cell r="E10437" t="str">
            <v>KS</v>
          </cell>
        </row>
        <row r="10438">
          <cell r="C10438">
            <v>0</v>
          </cell>
          <cell r="D10438">
            <v>1</v>
          </cell>
          <cell r="E10438" t="str">
            <v>KS</v>
          </cell>
        </row>
        <row r="10439">
          <cell r="C10439">
            <v>0</v>
          </cell>
          <cell r="D10439">
            <v>1</v>
          </cell>
          <cell r="E10439" t="str">
            <v>KS</v>
          </cell>
        </row>
        <row r="10440">
          <cell r="C10440">
            <v>0</v>
          </cell>
          <cell r="D10440">
            <v>1</v>
          </cell>
          <cell r="E10440" t="str">
            <v>KS</v>
          </cell>
        </row>
        <row r="10441">
          <cell r="C10441">
            <v>0</v>
          </cell>
          <cell r="D10441">
            <v>1</v>
          </cell>
          <cell r="E10441" t="str">
            <v>KS</v>
          </cell>
        </row>
        <row r="10442">
          <cell r="C10442">
            <v>0</v>
          </cell>
          <cell r="D10442">
            <v>1</v>
          </cell>
          <cell r="E10442" t="str">
            <v>KS</v>
          </cell>
        </row>
        <row r="10443">
          <cell r="C10443">
            <v>0</v>
          </cell>
          <cell r="D10443">
            <v>1</v>
          </cell>
          <cell r="E10443" t="str">
            <v>KS</v>
          </cell>
        </row>
        <row r="10444">
          <cell r="C10444">
            <v>0</v>
          </cell>
          <cell r="D10444">
            <v>1</v>
          </cell>
          <cell r="E10444" t="str">
            <v>KS</v>
          </cell>
        </row>
        <row r="10445">
          <cell r="C10445">
            <v>0</v>
          </cell>
          <cell r="D10445">
            <v>1</v>
          </cell>
          <cell r="E10445" t="str">
            <v>KS</v>
          </cell>
        </row>
        <row r="10446">
          <cell r="C10446">
            <v>0</v>
          </cell>
          <cell r="D10446">
            <v>1</v>
          </cell>
          <cell r="E10446" t="str">
            <v>KS</v>
          </cell>
        </row>
        <row r="10447">
          <cell r="C10447">
            <v>0</v>
          </cell>
          <cell r="D10447">
            <v>1</v>
          </cell>
          <cell r="E10447" t="str">
            <v>KS</v>
          </cell>
        </row>
        <row r="10448">
          <cell r="C10448">
            <v>0</v>
          </cell>
          <cell r="D10448">
            <v>1</v>
          </cell>
          <cell r="E10448" t="str">
            <v>KS</v>
          </cell>
        </row>
        <row r="10449">
          <cell r="C10449">
            <v>0</v>
          </cell>
          <cell r="D10449">
            <v>1</v>
          </cell>
          <cell r="E10449" t="str">
            <v>KS</v>
          </cell>
        </row>
        <row r="10450">
          <cell r="C10450">
            <v>0</v>
          </cell>
          <cell r="D10450">
            <v>1</v>
          </cell>
          <cell r="E10450" t="str">
            <v>KS</v>
          </cell>
        </row>
        <row r="10451">
          <cell r="C10451">
            <v>0</v>
          </cell>
          <cell r="D10451">
            <v>1</v>
          </cell>
          <cell r="E10451" t="str">
            <v>KS</v>
          </cell>
        </row>
        <row r="10452">
          <cell r="C10452">
            <v>0</v>
          </cell>
          <cell r="D10452">
            <v>1</v>
          </cell>
          <cell r="E10452" t="str">
            <v>KS</v>
          </cell>
        </row>
        <row r="10453">
          <cell r="C10453">
            <v>0</v>
          </cell>
          <cell r="D10453">
            <v>1</v>
          </cell>
          <cell r="E10453" t="str">
            <v>KS</v>
          </cell>
        </row>
        <row r="10454">
          <cell r="C10454">
            <v>0</v>
          </cell>
          <cell r="D10454">
            <v>1</v>
          </cell>
          <cell r="E10454" t="str">
            <v>KS</v>
          </cell>
        </row>
        <row r="10455">
          <cell r="C10455">
            <v>0</v>
          </cell>
          <cell r="D10455">
            <v>1</v>
          </cell>
          <cell r="E10455" t="str">
            <v>KS</v>
          </cell>
        </row>
        <row r="10456">
          <cell r="C10456">
            <v>0</v>
          </cell>
          <cell r="D10456">
            <v>1</v>
          </cell>
          <cell r="E10456" t="str">
            <v>KS</v>
          </cell>
        </row>
        <row r="10457">
          <cell r="C10457">
            <v>0</v>
          </cell>
          <cell r="D10457">
            <v>1</v>
          </cell>
          <cell r="E10457" t="str">
            <v>M</v>
          </cell>
        </row>
        <row r="10458">
          <cell r="C10458">
            <v>0</v>
          </cell>
          <cell r="D10458">
            <v>1</v>
          </cell>
          <cell r="E10458" t="str">
            <v>M</v>
          </cell>
        </row>
        <row r="10459">
          <cell r="C10459">
            <v>0</v>
          </cell>
          <cell r="D10459">
            <v>1</v>
          </cell>
          <cell r="E10459" t="str">
            <v>M</v>
          </cell>
        </row>
        <row r="10460">
          <cell r="C10460">
            <v>0</v>
          </cell>
          <cell r="D10460">
            <v>1</v>
          </cell>
          <cell r="E10460" t="str">
            <v>M</v>
          </cell>
        </row>
        <row r="10461">
          <cell r="C10461">
            <v>0</v>
          </cell>
          <cell r="D10461">
            <v>1</v>
          </cell>
          <cell r="E10461" t="str">
            <v>M</v>
          </cell>
        </row>
        <row r="10462">
          <cell r="C10462">
            <v>0</v>
          </cell>
          <cell r="D10462">
            <v>1</v>
          </cell>
          <cell r="E10462" t="str">
            <v>M</v>
          </cell>
        </row>
        <row r="10463">
          <cell r="C10463">
            <v>0</v>
          </cell>
          <cell r="D10463">
            <v>1</v>
          </cell>
          <cell r="E10463" t="str">
            <v>M</v>
          </cell>
        </row>
        <row r="10464">
          <cell r="C10464">
            <v>0</v>
          </cell>
          <cell r="D10464">
            <v>1</v>
          </cell>
          <cell r="E10464" t="str">
            <v>M</v>
          </cell>
        </row>
        <row r="10465">
          <cell r="C10465">
            <v>0</v>
          </cell>
          <cell r="D10465">
            <v>1</v>
          </cell>
          <cell r="E10465" t="str">
            <v>M</v>
          </cell>
        </row>
        <row r="10466">
          <cell r="C10466">
            <v>0</v>
          </cell>
          <cell r="D10466">
            <v>1</v>
          </cell>
          <cell r="E10466" t="str">
            <v>M</v>
          </cell>
        </row>
        <row r="10467">
          <cell r="C10467">
            <v>0</v>
          </cell>
          <cell r="D10467">
            <v>1</v>
          </cell>
          <cell r="E10467" t="str">
            <v>M</v>
          </cell>
        </row>
        <row r="10468">
          <cell r="C10468">
            <v>0</v>
          </cell>
          <cell r="D10468">
            <v>1</v>
          </cell>
          <cell r="E10468" t="str">
            <v>M</v>
          </cell>
        </row>
        <row r="10469">
          <cell r="C10469">
            <v>0</v>
          </cell>
          <cell r="D10469">
            <v>1</v>
          </cell>
          <cell r="E10469" t="str">
            <v>M</v>
          </cell>
        </row>
        <row r="10470">
          <cell r="C10470">
            <v>0</v>
          </cell>
          <cell r="D10470">
            <v>1</v>
          </cell>
          <cell r="E10470" t="str">
            <v>M</v>
          </cell>
        </row>
        <row r="10471">
          <cell r="C10471">
            <v>0</v>
          </cell>
          <cell r="D10471">
            <v>1</v>
          </cell>
          <cell r="E10471" t="str">
            <v>M</v>
          </cell>
        </row>
        <row r="10472">
          <cell r="C10472">
            <v>0</v>
          </cell>
          <cell r="D10472">
            <v>1</v>
          </cell>
          <cell r="E10472" t="str">
            <v>M</v>
          </cell>
        </row>
        <row r="10473">
          <cell r="C10473">
            <v>0</v>
          </cell>
          <cell r="D10473">
            <v>1</v>
          </cell>
          <cell r="E10473" t="str">
            <v>M</v>
          </cell>
        </row>
        <row r="10474">
          <cell r="C10474">
            <v>0</v>
          </cell>
          <cell r="D10474">
            <v>1</v>
          </cell>
          <cell r="E10474" t="str">
            <v>M</v>
          </cell>
        </row>
        <row r="10475">
          <cell r="C10475">
            <v>0</v>
          </cell>
          <cell r="D10475">
            <v>1</v>
          </cell>
          <cell r="E10475" t="str">
            <v>M</v>
          </cell>
        </row>
        <row r="10476">
          <cell r="C10476">
            <v>0</v>
          </cell>
          <cell r="D10476">
            <v>1</v>
          </cell>
          <cell r="E10476" t="str">
            <v>M</v>
          </cell>
        </row>
        <row r="10477">
          <cell r="C10477">
            <v>0</v>
          </cell>
          <cell r="D10477">
            <v>1</v>
          </cell>
          <cell r="E10477" t="str">
            <v>M</v>
          </cell>
        </row>
        <row r="10478">
          <cell r="C10478">
            <v>0</v>
          </cell>
          <cell r="D10478">
            <v>1</v>
          </cell>
          <cell r="E10478" t="str">
            <v>M</v>
          </cell>
        </row>
        <row r="10479">
          <cell r="C10479">
            <v>0</v>
          </cell>
          <cell r="D10479">
            <v>1</v>
          </cell>
          <cell r="E10479" t="str">
            <v>M</v>
          </cell>
        </row>
        <row r="10480">
          <cell r="C10480">
            <v>0</v>
          </cell>
          <cell r="D10480">
            <v>1</v>
          </cell>
          <cell r="E10480" t="str">
            <v>M</v>
          </cell>
        </row>
        <row r="10481">
          <cell r="C10481">
            <v>0</v>
          </cell>
          <cell r="D10481">
            <v>1</v>
          </cell>
          <cell r="E10481" t="str">
            <v>M</v>
          </cell>
        </row>
        <row r="10482">
          <cell r="C10482">
            <v>0</v>
          </cell>
          <cell r="D10482">
            <v>1</v>
          </cell>
          <cell r="E10482" t="str">
            <v>M</v>
          </cell>
        </row>
        <row r="10483">
          <cell r="C10483">
            <v>0</v>
          </cell>
          <cell r="D10483">
            <v>1</v>
          </cell>
          <cell r="E10483" t="str">
            <v>M</v>
          </cell>
        </row>
        <row r="10484">
          <cell r="C10484">
            <v>0</v>
          </cell>
          <cell r="D10484">
            <v>1</v>
          </cell>
          <cell r="E10484" t="str">
            <v>M</v>
          </cell>
        </row>
        <row r="10485">
          <cell r="C10485">
            <v>0</v>
          </cell>
          <cell r="D10485">
            <v>1</v>
          </cell>
          <cell r="E10485" t="str">
            <v>M</v>
          </cell>
        </row>
        <row r="10486">
          <cell r="C10486">
            <v>0</v>
          </cell>
          <cell r="D10486">
            <v>1</v>
          </cell>
          <cell r="E10486" t="str">
            <v>M</v>
          </cell>
        </row>
        <row r="10487">
          <cell r="C10487">
            <v>0</v>
          </cell>
          <cell r="D10487">
            <v>1</v>
          </cell>
          <cell r="E10487" t="str">
            <v>M</v>
          </cell>
        </row>
        <row r="10488">
          <cell r="C10488">
            <v>0</v>
          </cell>
          <cell r="D10488">
            <v>1</v>
          </cell>
          <cell r="E10488" t="str">
            <v>M</v>
          </cell>
        </row>
        <row r="10489">
          <cell r="C10489">
            <v>0</v>
          </cell>
          <cell r="D10489">
            <v>1</v>
          </cell>
          <cell r="E10489" t="str">
            <v>M</v>
          </cell>
        </row>
        <row r="10490">
          <cell r="C10490">
            <v>0</v>
          </cell>
          <cell r="D10490">
            <v>1</v>
          </cell>
          <cell r="E10490" t="str">
            <v>M</v>
          </cell>
        </row>
        <row r="10491">
          <cell r="C10491">
            <v>0</v>
          </cell>
          <cell r="D10491">
            <v>1</v>
          </cell>
          <cell r="E10491" t="str">
            <v>M</v>
          </cell>
        </row>
        <row r="10492">
          <cell r="C10492">
            <v>0</v>
          </cell>
          <cell r="D10492">
            <v>1</v>
          </cell>
          <cell r="E10492" t="str">
            <v>M</v>
          </cell>
        </row>
        <row r="10493">
          <cell r="C10493">
            <v>0</v>
          </cell>
          <cell r="D10493">
            <v>1</v>
          </cell>
          <cell r="E10493" t="str">
            <v>M</v>
          </cell>
        </row>
        <row r="10494">
          <cell r="C10494">
            <v>0</v>
          </cell>
          <cell r="D10494">
            <v>1</v>
          </cell>
          <cell r="E10494" t="str">
            <v>M</v>
          </cell>
        </row>
        <row r="10495">
          <cell r="C10495">
            <v>0</v>
          </cell>
          <cell r="D10495">
            <v>1</v>
          </cell>
          <cell r="E10495" t="str">
            <v>M</v>
          </cell>
        </row>
        <row r="10496">
          <cell r="C10496">
            <v>0</v>
          </cell>
          <cell r="D10496">
            <v>1</v>
          </cell>
          <cell r="E10496" t="str">
            <v>M</v>
          </cell>
        </row>
        <row r="10497">
          <cell r="C10497">
            <v>0</v>
          </cell>
          <cell r="D10497">
            <v>1</v>
          </cell>
          <cell r="E10497" t="str">
            <v>M</v>
          </cell>
        </row>
        <row r="10498">
          <cell r="C10498">
            <v>0</v>
          </cell>
          <cell r="D10498">
            <v>1</v>
          </cell>
          <cell r="E10498" t="str">
            <v>M</v>
          </cell>
        </row>
        <row r="10499">
          <cell r="C10499">
            <v>0</v>
          </cell>
          <cell r="D10499">
            <v>1</v>
          </cell>
          <cell r="E10499" t="str">
            <v>M</v>
          </cell>
        </row>
        <row r="10500">
          <cell r="C10500">
            <v>0</v>
          </cell>
          <cell r="D10500">
            <v>1</v>
          </cell>
          <cell r="E10500" t="str">
            <v>M</v>
          </cell>
        </row>
        <row r="10501">
          <cell r="C10501">
            <v>0</v>
          </cell>
          <cell r="D10501">
            <v>1</v>
          </cell>
          <cell r="E10501" t="str">
            <v>M</v>
          </cell>
        </row>
        <row r="10502">
          <cell r="C10502">
            <v>0</v>
          </cell>
          <cell r="D10502">
            <v>1</v>
          </cell>
          <cell r="E10502" t="str">
            <v>M</v>
          </cell>
        </row>
        <row r="10503">
          <cell r="C10503">
            <v>0</v>
          </cell>
          <cell r="D10503">
            <v>1</v>
          </cell>
          <cell r="E10503" t="str">
            <v>M</v>
          </cell>
        </row>
        <row r="10504">
          <cell r="C10504">
            <v>0</v>
          </cell>
          <cell r="D10504">
            <v>1</v>
          </cell>
          <cell r="E10504" t="str">
            <v>M</v>
          </cell>
        </row>
        <row r="10505">
          <cell r="C10505">
            <v>0</v>
          </cell>
          <cell r="D10505">
            <v>1</v>
          </cell>
          <cell r="E10505" t="str">
            <v>M</v>
          </cell>
        </row>
        <row r="10506">
          <cell r="C10506">
            <v>0</v>
          </cell>
          <cell r="D10506">
            <v>1</v>
          </cell>
          <cell r="E10506" t="str">
            <v>M</v>
          </cell>
        </row>
        <row r="10507">
          <cell r="C10507">
            <v>0</v>
          </cell>
          <cell r="D10507">
            <v>1</v>
          </cell>
          <cell r="E10507" t="str">
            <v>M</v>
          </cell>
        </row>
        <row r="10508">
          <cell r="C10508">
            <v>0</v>
          </cell>
          <cell r="D10508">
            <v>1</v>
          </cell>
          <cell r="E10508" t="str">
            <v>M</v>
          </cell>
        </row>
        <row r="10509">
          <cell r="C10509">
            <v>0</v>
          </cell>
          <cell r="D10509">
            <v>1</v>
          </cell>
          <cell r="E10509" t="str">
            <v>M</v>
          </cell>
        </row>
        <row r="10510">
          <cell r="C10510">
            <v>0</v>
          </cell>
          <cell r="D10510">
            <v>1</v>
          </cell>
          <cell r="E10510" t="str">
            <v>M</v>
          </cell>
        </row>
        <row r="10511">
          <cell r="C10511">
            <v>0</v>
          </cell>
          <cell r="D10511">
            <v>1</v>
          </cell>
          <cell r="E10511" t="str">
            <v>M</v>
          </cell>
        </row>
        <row r="10512">
          <cell r="C10512">
            <v>0</v>
          </cell>
          <cell r="D10512">
            <v>1</v>
          </cell>
          <cell r="E10512" t="str">
            <v>M</v>
          </cell>
        </row>
        <row r="10513">
          <cell r="C10513">
            <v>0</v>
          </cell>
          <cell r="D10513">
            <v>1</v>
          </cell>
          <cell r="E10513" t="str">
            <v>KS</v>
          </cell>
        </row>
        <row r="10514">
          <cell r="C10514">
            <v>0</v>
          </cell>
          <cell r="D10514">
            <v>1</v>
          </cell>
          <cell r="E10514" t="str">
            <v>KS</v>
          </cell>
        </row>
        <row r="10515">
          <cell r="C10515">
            <v>0</v>
          </cell>
          <cell r="D10515">
            <v>1</v>
          </cell>
          <cell r="E10515" t="str">
            <v>KS</v>
          </cell>
        </row>
        <row r="10516">
          <cell r="C10516">
            <v>0</v>
          </cell>
          <cell r="D10516">
            <v>1</v>
          </cell>
          <cell r="E10516" t="str">
            <v>KS</v>
          </cell>
        </row>
        <row r="10517">
          <cell r="C10517">
            <v>0</v>
          </cell>
          <cell r="D10517">
            <v>1</v>
          </cell>
          <cell r="E10517" t="str">
            <v>KS</v>
          </cell>
        </row>
        <row r="10518">
          <cell r="C10518">
            <v>0</v>
          </cell>
          <cell r="D10518">
            <v>1</v>
          </cell>
          <cell r="E10518" t="str">
            <v>KS</v>
          </cell>
        </row>
        <row r="10519">
          <cell r="C10519">
            <v>0</v>
          </cell>
          <cell r="D10519">
            <v>1</v>
          </cell>
          <cell r="E10519" t="str">
            <v>KS</v>
          </cell>
        </row>
        <row r="10520">
          <cell r="C10520">
            <v>0</v>
          </cell>
          <cell r="D10520">
            <v>1</v>
          </cell>
          <cell r="E10520" t="str">
            <v>KS</v>
          </cell>
        </row>
        <row r="10521">
          <cell r="C10521">
            <v>0</v>
          </cell>
          <cell r="D10521">
            <v>1</v>
          </cell>
          <cell r="E10521" t="str">
            <v>KS</v>
          </cell>
        </row>
        <row r="10522">
          <cell r="C10522">
            <v>0</v>
          </cell>
          <cell r="D10522">
            <v>1</v>
          </cell>
          <cell r="E10522" t="str">
            <v>KS</v>
          </cell>
        </row>
        <row r="10523">
          <cell r="C10523">
            <v>0</v>
          </cell>
          <cell r="D10523">
            <v>1</v>
          </cell>
          <cell r="E10523" t="str">
            <v>KS</v>
          </cell>
        </row>
        <row r="10524">
          <cell r="C10524">
            <v>0</v>
          </cell>
          <cell r="D10524">
            <v>1</v>
          </cell>
          <cell r="E10524" t="str">
            <v>KS</v>
          </cell>
        </row>
        <row r="10525">
          <cell r="C10525">
            <v>0</v>
          </cell>
          <cell r="D10525">
            <v>1</v>
          </cell>
          <cell r="E10525" t="str">
            <v>KS</v>
          </cell>
        </row>
        <row r="10526">
          <cell r="C10526">
            <v>0</v>
          </cell>
          <cell r="D10526">
            <v>1</v>
          </cell>
          <cell r="E10526" t="str">
            <v>KS</v>
          </cell>
        </row>
        <row r="10527">
          <cell r="C10527">
            <v>0</v>
          </cell>
          <cell r="D10527">
            <v>1</v>
          </cell>
          <cell r="E10527" t="str">
            <v>KS</v>
          </cell>
        </row>
        <row r="10528">
          <cell r="C10528">
            <v>0</v>
          </cell>
          <cell r="D10528">
            <v>1</v>
          </cell>
          <cell r="E10528" t="str">
            <v>KS</v>
          </cell>
        </row>
        <row r="10529">
          <cell r="C10529">
            <v>0</v>
          </cell>
          <cell r="D10529">
            <v>1</v>
          </cell>
          <cell r="E10529" t="str">
            <v>KS</v>
          </cell>
        </row>
        <row r="10530">
          <cell r="C10530">
            <v>0</v>
          </cell>
          <cell r="D10530">
            <v>1</v>
          </cell>
          <cell r="E10530" t="str">
            <v>KS</v>
          </cell>
        </row>
        <row r="10531">
          <cell r="C10531">
            <v>0</v>
          </cell>
          <cell r="D10531">
            <v>1</v>
          </cell>
          <cell r="E10531" t="str">
            <v>KS</v>
          </cell>
        </row>
        <row r="10532">
          <cell r="C10532">
            <v>0</v>
          </cell>
          <cell r="D10532">
            <v>1</v>
          </cell>
          <cell r="E10532" t="str">
            <v>KS</v>
          </cell>
        </row>
        <row r="10533">
          <cell r="C10533">
            <v>0</v>
          </cell>
          <cell r="D10533">
            <v>1</v>
          </cell>
          <cell r="E10533" t="str">
            <v>KS</v>
          </cell>
        </row>
        <row r="10534">
          <cell r="C10534">
            <v>0</v>
          </cell>
          <cell r="D10534">
            <v>1</v>
          </cell>
          <cell r="E10534" t="str">
            <v>M</v>
          </cell>
        </row>
        <row r="10535">
          <cell r="C10535">
            <v>0</v>
          </cell>
          <cell r="D10535">
            <v>1</v>
          </cell>
          <cell r="E10535" t="str">
            <v>M</v>
          </cell>
        </row>
        <row r="10536">
          <cell r="C10536">
            <v>0</v>
          </cell>
          <cell r="D10536">
            <v>1</v>
          </cell>
          <cell r="E10536" t="str">
            <v>M</v>
          </cell>
        </row>
        <row r="10537">
          <cell r="C10537">
            <v>0</v>
          </cell>
          <cell r="D10537">
            <v>1</v>
          </cell>
          <cell r="E10537" t="str">
            <v>M</v>
          </cell>
        </row>
        <row r="10538">
          <cell r="C10538">
            <v>0</v>
          </cell>
          <cell r="D10538">
            <v>1</v>
          </cell>
          <cell r="E10538" t="str">
            <v>M</v>
          </cell>
        </row>
        <row r="10539">
          <cell r="C10539">
            <v>0</v>
          </cell>
          <cell r="D10539">
            <v>1</v>
          </cell>
          <cell r="E10539" t="str">
            <v>M</v>
          </cell>
        </row>
        <row r="10540">
          <cell r="C10540">
            <v>0</v>
          </cell>
          <cell r="D10540">
            <v>1</v>
          </cell>
          <cell r="E10540" t="str">
            <v>M</v>
          </cell>
        </row>
        <row r="10541">
          <cell r="C10541">
            <v>0</v>
          </cell>
          <cell r="D10541">
            <v>1</v>
          </cell>
          <cell r="E10541" t="str">
            <v>M</v>
          </cell>
        </row>
        <row r="10542">
          <cell r="C10542">
            <v>0</v>
          </cell>
          <cell r="D10542">
            <v>1</v>
          </cell>
          <cell r="E10542" t="str">
            <v>M</v>
          </cell>
        </row>
        <row r="10543">
          <cell r="C10543">
            <v>0</v>
          </cell>
          <cell r="D10543">
            <v>1</v>
          </cell>
          <cell r="E10543" t="str">
            <v>M</v>
          </cell>
        </row>
        <row r="10544">
          <cell r="C10544">
            <v>0</v>
          </cell>
          <cell r="D10544">
            <v>1</v>
          </cell>
          <cell r="E10544" t="str">
            <v>M</v>
          </cell>
        </row>
        <row r="10545">
          <cell r="C10545">
            <v>0</v>
          </cell>
          <cell r="D10545">
            <v>1</v>
          </cell>
          <cell r="E10545" t="str">
            <v>M</v>
          </cell>
        </row>
        <row r="10546">
          <cell r="C10546">
            <v>0</v>
          </cell>
          <cell r="D10546">
            <v>1</v>
          </cell>
          <cell r="E10546" t="str">
            <v>M</v>
          </cell>
        </row>
        <row r="10547">
          <cell r="C10547">
            <v>0</v>
          </cell>
          <cell r="D10547">
            <v>1</v>
          </cell>
          <cell r="E10547" t="str">
            <v>M</v>
          </cell>
        </row>
        <row r="10548">
          <cell r="C10548">
            <v>0</v>
          </cell>
          <cell r="D10548">
            <v>1</v>
          </cell>
          <cell r="E10548" t="str">
            <v>M</v>
          </cell>
        </row>
        <row r="10549">
          <cell r="C10549">
            <v>0</v>
          </cell>
          <cell r="D10549">
            <v>1</v>
          </cell>
          <cell r="E10549" t="str">
            <v>M</v>
          </cell>
        </row>
        <row r="10550">
          <cell r="C10550">
            <v>0</v>
          </cell>
          <cell r="D10550">
            <v>1</v>
          </cell>
          <cell r="E10550" t="str">
            <v>M</v>
          </cell>
        </row>
        <row r="10551">
          <cell r="C10551">
            <v>0</v>
          </cell>
          <cell r="D10551">
            <v>1</v>
          </cell>
          <cell r="E10551" t="str">
            <v>M</v>
          </cell>
        </row>
        <row r="10552">
          <cell r="C10552">
            <v>0</v>
          </cell>
          <cell r="D10552">
            <v>1</v>
          </cell>
          <cell r="E10552" t="str">
            <v>M</v>
          </cell>
        </row>
        <row r="10553">
          <cell r="C10553">
            <v>0</v>
          </cell>
          <cell r="D10553">
            <v>1</v>
          </cell>
          <cell r="E10553" t="str">
            <v>M</v>
          </cell>
        </row>
        <row r="10554">
          <cell r="C10554">
            <v>0</v>
          </cell>
          <cell r="D10554">
            <v>1</v>
          </cell>
          <cell r="E10554" t="str">
            <v>M</v>
          </cell>
        </row>
        <row r="10555">
          <cell r="C10555">
            <v>0</v>
          </cell>
          <cell r="D10555">
            <v>1</v>
          </cell>
          <cell r="E10555" t="str">
            <v>M</v>
          </cell>
        </row>
        <row r="10556">
          <cell r="C10556">
            <v>0</v>
          </cell>
          <cell r="D10556">
            <v>1</v>
          </cell>
          <cell r="E10556" t="str">
            <v>M</v>
          </cell>
        </row>
        <row r="10557">
          <cell r="C10557">
            <v>0</v>
          </cell>
          <cell r="D10557">
            <v>1</v>
          </cell>
          <cell r="E10557" t="str">
            <v>M</v>
          </cell>
        </row>
        <row r="10558">
          <cell r="C10558">
            <v>0</v>
          </cell>
          <cell r="D10558">
            <v>1</v>
          </cell>
          <cell r="E10558" t="str">
            <v>M</v>
          </cell>
        </row>
        <row r="10559">
          <cell r="C10559">
            <v>0</v>
          </cell>
          <cell r="D10559">
            <v>1</v>
          </cell>
          <cell r="E10559" t="str">
            <v>M</v>
          </cell>
        </row>
        <row r="10560">
          <cell r="C10560">
            <v>0</v>
          </cell>
          <cell r="D10560">
            <v>1</v>
          </cell>
          <cell r="E10560" t="str">
            <v>M</v>
          </cell>
        </row>
        <row r="10561">
          <cell r="C10561">
            <v>0</v>
          </cell>
          <cell r="D10561">
            <v>1</v>
          </cell>
          <cell r="E10561" t="str">
            <v>M</v>
          </cell>
        </row>
        <row r="10562">
          <cell r="C10562">
            <v>0</v>
          </cell>
          <cell r="D10562">
            <v>1</v>
          </cell>
          <cell r="E10562" t="str">
            <v>M</v>
          </cell>
        </row>
        <row r="10563">
          <cell r="C10563">
            <v>0</v>
          </cell>
          <cell r="D10563">
            <v>1</v>
          </cell>
          <cell r="E10563" t="str">
            <v>M</v>
          </cell>
        </row>
        <row r="10564">
          <cell r="C10564">
            <v>0</v>
          </cell>
          <cell r="D10564">
            <v>1</v>
          </cell>
          <cell r="E10564" t="str">
            <v>M</v>
          </cell>
        </row>
        <row r="10565">
          <cell r="C10565">
            <v>0</v>
          </cell>
          <cell r="D10565">
            <v>1</v>
          </cell>
          <cell r="E10565" t="str">
            <v>M</v>
          </cell>
        </row>
        <row r="10566">
          <cell r="C10566">
            <v>0</v>
          </cell>
          <cell r="D10566">
            <v>1</v>
          </cell>
          <cell r="E10566" t="str">
            <v>M</v>
          </cell>
        </row>
        <row r="10567">
          <cell r="C10567">
            <v>0</v>
          </cell>
          <cell r="D10567">
            <v>1</v>
          </cell>
          <cell r="E10567" t="str">
            <v>M</v>
          </cell>
        </row>
        <row r="10568">
          <cell r="C10568">
            <v>0</v>
          </cell>
          <cell r="D10568">
            <v>1</v>
          </cell>
          <cell r="E10568" t="str">
            <v>M</v>
          </cell>
        </row>
        <row r="10569">
          <cell r="C10569">
            <v>0</v>
          </cell>
          <cell r="D10569">
            <v>1</v>
          </cell>
          <cell r="E10569" t="str">
            <v>M</v>
          </cell>
        </row>
        <row r="10570">
          <cell r="C10570">
            <v>0</v>
          </cell>
          <cell r="D10570">
            <v>1</v>
          </cell>
          <cell r="E10570" t="str">
            <v>M</v>
          </cell>
        </row>
        <row r="10571">
          <cell r="C10571">
            <v>0</v>
          </cell>
          <cell r="D10571">
            <v>1</v>
          </cell>
          <cell r="E10571" t="str">
            <v>M</v>
          </cell>
        </row>
        <row r="10572">
          <cell r="C10572">
            <v>0</v>
          </cell>
          <cell r="D10572">
            <v>1</v>
          </cell>
          <cell r="E10572" t="str">
            <v>M</v>
          </cell>
        </row>
        <row r="10573">
          <cell r="C10573">
            <v>0</v>
          </cell>
          <cell r="D10573">
            <v>1</v>
          </cell>
          <cell r="E10573" t="str">
            <v>M</v>
          </cell>
        </row>
        <row r="10574">
          <cell r="C10574">
            <v>0</v>
          </cell>
          <cell r="D10574">
            <v>1</v>
          </cell>
          <cell r="E10574" t="str">
            <v>M</v>
          </cell>
        </row>
        <row r="10575">
          <cell r="C10575">
            <v>0</v>
          </cell>
          <cell r="D10575">
            <v>1</v>
          </cell>
          <cell r="E10575" t="str">
            <v>M</v>
          </cell>
        </row>
        <row r="10576">
          <cell r="C10576">
            <v>0</v>
          </cell>
          <cell r="D10576">
            <v>1</v>
          </cell>
          <cell r="E10576" t="str">
            <v>M</v>
          </cell>
        </row>
        <row r="10577">
          <cell r="C10577">
            <v>0</v>
          </cell>
          <cell r="D10577">
            <v>1</v>
          </cell>
          <cell r="E10577" t="str">
            <v>M</v>
          </cell>
        </row>
        <row r="10578">
          <cell r="C10578">
            <v>0</v>
          </cell>
          <cell r="D10578">
            <v>1</v>
          </cell>
          <cell r="E10578" t="str">
            <v>M</v>
          </cell>
        </row>
        <row r="10579">
          <cell r="C10579">
            <v>0</v>
          </cell>
          <cell r="D10579">
            <v>1</v>
          </cell>
          <cell r="E10579" t="str">
            <v>M</v>
          </cell>
        </row>
        <row r="10580">
          <cell r="C10580">
            <v>0</v>
          </cell>
          <cell r="D10580">
            <v>1</v>
          </cell>
          <cell r="E10580" t="str">
            <v>M</v>
          </cell>
        </row>
        <row r="10581">
          <cell r="C10581">
            <v>0</v>
          </cell>
          <cell r="D10581">
            <v>1</v>
          </cell>
          <cell r="E10581" t="str">
            <v>M</v>
          </cell>
        </row>
        <row r="10582">
          <cell r="C10582">
            <v>0</v>
          </cell>
          <cell r="D10582">
            <v>1</v>
          </cell>
          <cell r="E10582" t="str">
            <v>M</v>
          </cell>
        </row>
        <row r="10583">
          <cell r="C10583">
            <v>0</v>
          </cell>
          <cell r="D10583">
            <v>1</v>
          </cell>
          <cell r="E10583" t="str">
            <v>M</v>
          </cell>
        </row>
        <row r="10584">
          <cell r="C10584">
            <v>0</v>
          </cell>
          <cell r="D10584">
            <v>1</v>
          </cell>
          <cell r="E10584" t="str">
            <v>M</v>
          </cell>
        </row>
        <row r="10585">
          <cell r="C10585">
            <v>0</v>
          </cell>
          <cell r="D10585">
            <v>1</v>
          </cell>
          <cell r="E10585" t="str">
            <v>M</v>
          </cell>
        </row>
        <row r="10586">
          <cell r="C10586">
            <v>0</v>
          </cell>
          <cell r="D10586">
            <v>1</v>
          </cell>
          <cell r="E10586" t="str">
            <v>M</v>
          </cell>
        </row>
        <row r="10587">
          <cell r="C10587">
            <v>0</v>
          </cell>
          <cell r="D10587">
            <v>1</v>
          </cell>
          <cell r="E10587" t="str">
            <v>M</v>
          </cell>
        </row>
        <row r="10588">
          <cell r="C10588">
            <v>0</v>
          </cell>
          <cell r="D10588">
            <v>1</v>
          </cell>
          <cell r="E10588" t="str">
            <v>M</v>
          </cell>
        </row>
        <row r="10589">
          <cell r="C10589">
            <v>0</v>
          </cell>
          <cell r="D10589">
            <v>1</v>
          </cell>
          <cell r="E10589" t="str">
            <v>M</v>
          </cell>
        </row>
        <row r="10590">
          <cell r="C10590">
            <v>0</v>
          </cell>
          <cell r="D10590">
            <v>1</v>
          </cell>
          <cell r="E10590" t="str">
            <v>M</v>
          </cell>
        </row>
        <row r="10591">
          <cell r="C10591">
            <v>0</v>
          </cell>
          <cell r="D10591">
            <v>1</v>
          </cell>
          <cell r="E10591" t="str">
            <v>M</v>
          </cell>
        </row>
        <row r="10592">
          <cell r="C10592">
            <v>0</v>
          </cell>
          <cell r="D10592">
            <v>1</v>
          </cell>
          <cell r="E10592" t="str">
            <v>M</v>
          </cell>
        </row>
        <row r="10593">
          <cell r="C10593">
            <v>0</v>
          </cell>
          <cell r="D10593">
            <v>1</v>
          </cell>
          <cell r="E10593" t="str">
            <v>M</v>
          </cell>
        </row>
        <row r="10594">
          <cell r="C10594">
            <v>0</v>
          </cell>
          <cell r="D10594">
            <v>1</v>
          </cell>
          <cell r="E10594" t="str">
            <v>M</v>
          </cell>
        </row>
        <row r="10595">
          <cell r="C10595">
            <v>0</v>
          </cell>
          <cell r="D10595">
            <v>1</v>
          </cell>
          <cell r="E10595" t="str">
            <v>M</v>
          </cell>
        </row>
        <row r="10596">
          <cell r="C10596">
            <v>0</v>
          </cell>
          <cell r="D10596">
            <v>1</v>
          </cell>
          <cell r="E10596" t="str">
            <v>M</v>
          </cell>
        </row>
        <row r="10597">
          <cell r="C10597">
            <v>0</v>
          </cell>
          <cell r="D10597">
            <v>1</v>
          </cell>
          <cell r="E10597" t="str">
            <v>M</v>
          </cell>
        </row>
        <row r="10598">
          <cell r="C10598">
            <v>0</v>
          </cell>
          <cell r="D10598">
            <v>1</v>
          </cell>
          <cell r="E10598" t="str">
            <v>M</v>
          </cell>
        </row>
        <row r="10599">
          <cell r="C10599">
            <v>0</v>
          </cell>
          <cell r="D10599">
            <v>1</v>
          </cell>
          <cell r="E10599" t="str">
            <v>M</v>
          </cell>
        </row>
        <row r="10600">
          <cell r="C10600">
            <v>0</v>
          </cell>
          <cell r="D10600">
            <v>1</v>
          </cell>
          <cell r="E10600" t="str">
            <v>M</v>
          </cell>
        </row>
        <row r="10601">
          <cell r="C10601">
            <v>0</v>
          </cell>
          <cell r="D10601">
            <v>1</v>
          </cell>
          <cell r="E10601" t="str">
            <v>M</v>
          </cell>
        </row>
        <row r="10602">
          <cell r="C10602">
            <v>0</v>
          </cell>
          <cell r="D10602">
            <v>1</v>
          </cell>
          <cell r="E10602" t="str">
            <v>M</v>
          </cell>
        </row>
        <row r="10603">
          <cell r="C10603">
            <v>0</v>
          </cell>
          <cell r="D10603">
            <v>1</v>
          </cell>
          <cell r="E10603" t="str">
            <v>M</v>
          </cell>
        </row>
        <row r="10604">
          <cell r="C10604">
            <v>0</v>
          </cell>
          <cell r="D10604">
            <v>1</v>
          </cell>
          <cell r="E10604" t="str">
            <v>M</v>
          </cell>
        </row>
        <row r="10605">
          <cell r="C10605">
            <v>0</v>
          </cell>
          <cell r="D10605">
            <v>1</v>
          </cell>
          <cell r="E10605" t="str">
            <v>M</v>
          </cell>
        </row>
        <row r="10606">
          <cell r="C10606">
            <v>0</v>
          </cell>
          <cell r="D10606">
            <v>1</v>
          </cell>
          <cell r="E10606" t="str">
            <v>M</v>
          </cell>
        </row>
        <row r="10607">
          <cell r="C10607">
            <v>0</v>
          </cell>
          <cell r="D10607">
            <v>1</v>
          </cell>
          <cell r="E10607" t="str">
            <v>M</v>
          </cell>
        </row>
        <row r="10608">
          <cell r="C10608">
            <v>0</v>
          </cell>
          <cell r="D10608">
            <v>1</v>
          </cell>
          <cell r="E10608" t="str">
            <v>M</v>
          </cell>
        </row>
        <row r="10609">
          <cell r="C10609">
            <v>0</v>
          </cell>
          <cell r="D10609">
            <v>1</v>
          </cell>
          <cell r="E10609" t="str">
            <v>M</v>
          </cell>
        </row>
        <row r="10610">
          <cell r="C10610">
            <v>0</v>
          </cell>
          <cell r="D10610">
            <v>1</v>
          </cell>
          <cell r="E10610" t="str">
            <v>M</v>
          </cell>
        </row>
        <row r="10611">
          <cell r="C10611">
            <v>0</v>
          </cell>
          <cell r="D10611">
            <v>1</v>
          </cell>
          <cell r="E10611" t="str">
            <v>KS</v>
          </cell>
        </row>
        <row r="10612">
          <cell r="C10612">
            <v>0</v>
          </cell>
          <cell r="D10612">
            <v>1</v>
          </cell>
          <cell r="E10612" t="str">
            <v>M</v>
          </cell>
        </row>
        <row r="10613">
          <cell r="C10613">
            <v>0</v>
          </cell>
          <cell r="D10613">
            <v>1</v>
          </cell>
          <cell r="E10613" t="str">
            <v>KS</v>
          </cell>
        </row>
        <row r="10614">
          <cell r="C10614">
            <v>0</v>
          </cell>
          <cell r="D10614">
            <v>1</v>
          </cell>
          <cell r="E10614" t="str">
            <v>KS</v>
          </cell>
        </row>
        <row r="10615">
          <cell r="C10615">
            <v>0</v>
          </cell>
          <cell r="D10615">
            <v>1</v>
          </cell>
          <cell r="E10615" t="str">
            <v>KS</v>
          </cell>
        </row>
        <row r="10616">
          <cell r="C10616">
            <v>0</v>
          </cell>
          <cell r="D10616">
            <v>1</v>
          </cell>
          <cell r="E10616" t="str">
            <v>KS</v>
          </cell>
        </row>
        <row r="10617">
          <cell r="C10617">
            <v>0</v>
          </cell>
          <cell r="D10617">
            <v>1</v>
          </cell>
          <cell r="E10617" t="str">
            <v>KS</v>
          </cell>
        </row>
        <row r="10618">
          <cell r="C10618">
            <v>0</v>
          </cell>
          <cell r="D10618">
            <v>1</v>
          </cell>
          <cell r="E10618" t="str">
            <v>KS</v>
          </cell>
        </row>
        <row r="10619">
          <cell r="C10619">
            <v>0</v>
          </cell>
          <cell r="D10619">
            <v>1</v>
          </cell>
          <cell r="E10619" t="str">
            <v>KS</v>
          </cell>
        </row>
        <row r="10620">
          <cell r="C10620">
            <v>0</v>
          </cell>
          <cell r="D10620">
            <v>1</v>
          </cell>
          <cell r="E10620" t="str">
            <v>KS</v>
          </cell>
        </row>
        <row r="10621">
          <cell r="C10621">
            <v>0</v>
          </cell>
          <cell r="D10621">
            <v>1</v>
          </cell>
          <cell r="E10621" t="str">
            <v>KS</v>
          </cell>
        </row>
        <row r="10622">
          <cell r="C10622">
            <v>0</v>
          </cell>
          <cell r="D10622">
            <v>1</v>
          </cell>
          <cell r="E10622" t="str">
            <v>KS</v>
          </cell>
        </row>
        <row r="10623">
          <cell r="C10623">
            <v>0</v>
          </cell>
          <cell r="D10623">
            <v>1</v>
          </cell>
          <cell r="E10623" t="str">
            <v>KS</v>
          </cell>
        </row>
        <row r="10624">
          <cell r="C10624">
            <v>0</v>
          </cell>
          <cell r="D10624">
            <v>1</v>
          </cell>
          <cell r="E10624" t="str">
            <v>KS</v>
          </cell>
        </row>
        <row r="10625">
          <cell r="C10625">
            <v>0</v>
          </cell>
          <cell r="D10625">
            <v>1</v>
          </cell>
          <cell r="E10625" t="str">
            <v>KS</v>
          </cell>
        </row>
        <row r="10626">
          <cell r="C10626">
            <v>0</v>
          </cell>
          <cell r="D10626">
            <v>1</v>
          </cell>
          <cell r="E10626" t="str">
            <v>KS</v>
          </cell>
        </row>
        <row r="10627">
          <cell r="C10627">
            <v>0</v>
          </cell>
          <cell r="D10627">
            <v>1</v>
          </cell>
          <cell r="E10627" t="str">
            <v>KS</v>
          </cell>
        </row>
        <row r="10628">
          <cell r="C10628">
            <v>0</v>
          </cell>
          <cell r="D10628">
            <v>1</v>
          </cell>
          <cell r="E10628" t="str">
            <v>KS</v>
          </cell>
        </row>
        <row r="10629">
          <cell r="C10629">
            <v>0</v>
          </cell>
          <cell r="D10629">
            <v>1</v>
          </cell>
          <cell r="E10629" t="str">
            <v>KS</v>
          </cell>
        </row>
        <row r="10630">
          <cell r="C10630">
            <v>0</v>
          </cell>
          <cell r="D10630">
            <v>1</v>
          </cell>
          <cell r="E10630" t="str">
            <v>KS</v>
          </cell>
        </row>
        <row r="10631">
          <cell r="C10631">
            <v>0</v>
          </cell>
          <cell r="D10631">
            <v>1</v>
          </cell>
          <cell r="E10631" t="str">
            <v>KS</v>
          </cell>
        </row>
        <row r="10632">
          <cell r="C10632">
            <v>0</v>
          </cell>
          <cell r="D10632">
            <v>1</v>
          </cell>
          <cell r="E10632" t="str">
            <v>KS</v>
          </cell>
        </row>
        <row r="10633">
          <cell r="C10633">
            <v>0</v>
          </cell>
          <cell r="D10633">
            <v>1</v>
          </cell>
          <cell r="E10633" t="str">
            <v>KS</v>
          </cell>
        </row>
        <row r="10634">
          <cell r="C10634">
            <v>0</v>
          </cell>
          <cell r="D10634">
            <v>1</v>
          </cell>
          <cell r="E10634" t="str">
            <v>KS</v>
          </cell>
        </row>
        <row r="10635">
          <cell r="C10635">
            <v>0</v>
          </cell>
          <cell r="D10635">
            <v>1</v>
          </cell>
          <cell r="E10635" t="str">
            <v>KS</v>
          </cell>
        </row>
        <row r="10636">
          <cell r="C10636">
            <v>0</v>
          </cell>
          <cell r="D10636">
            <v>1</v>
          </cell>
          <cell r="E10636" t="str">
            <v>KS</v>
          </cell>
        </row>
        <row r="10637">
          <cell r="C10637">
            <v>0</v>
          </cell>
          <cell r="D10637">
            <v>1</v>
          </cell>
          <cell r="E10637" t="str">
            <v>KS</v>
          </cell>
        </row>
        <row r="10638">
          <cell r="C10638">
            <v>0</v>
          </cell>
          <cell r="D10638">
            <v>1</v>
          </cell>
          <cell r="E10638" t="str">
            <v>KS</v>
          </cell>
        </row>
        <row r="10639">
          <cell r="C10639">
            <v>0</v>
          </cell>
          <cell r="D10639">
            <v>1</v>
          </cell>
          <cell r="E10639" t="str">
            <v>KS</v>
          </cell>
        </row>
        <row r="10640">
          <cell r="C10640">
            <v>0</v>
          </cell>
          <cell r="D10640">
            <v>1</v>
          </cell>
          <cell r="E10640" t="str">
            <v>KS</v>
          </cell>
        </row>
        <row r="10641">
          <cell r="C10641">
            <v>0</v>
          </cell>
          <cell r="D10641">
            <v>1</v>
          </cell>
          <cell r="E10641" t="str">
            <v>KS</v>
          </cell>
        </row>
        <row r="10642">
          <cell r="C10642">
            <v>0</v>
          </cell>
          <cell r="D10642">
            <v>1</v>
          </cell>
          <cell r="E10642" t="str">
            <v>KS</v>
          </cell>
        </row>
        <row r="10643">
          <cell r="C10643">
            <v>0</v>
          </cell>
          <cell r="D10643">
            <v>1</v>
          </cell>
          <cell r="E10643" t="str">
            <v>KS</v>
          </cell>
        </row>
        <row r="10644">
          <cell r="C10644">
            <v>0</v>
          </cell>
          <cell r="D10644">
            <v>1</v>
          </cell>
          <cell r="E10644" t="str">
            <v>KS</v>
          </cell>
        </row>
        <row r="10645">
          <cell r="C10645">
            <v>0</v>
          </cell>
          <cell r="D10645">
            <v>1</v>
          </cell>
          <cell r="E10645" t="str">
            <v>KS</v>
          </cell>
        </row>
        <row r="10646">
          <cell r="C10646">
            <v>0</v>
          </cell>
          <cell r="D10646">
            <v>1</v>
          </cell>
          <cell r="E10646" t="str">
            <v>KS</v>
          </cell>
        </row>
        <row r="10647">
          <cell r="C10647">
            <v>0</v>
          </cell>
          <cell r="D10647">
            <v>1</v>
          </cell>
          <cell r="E10647" t="str">
            <v>KS</v>
          </cell>
        </row>
        <row r="10648">
          <cell r="C10648">
            <v>0</v>
          </cell>
          <cell r="D10648">
            <v>1</v>
          </cell>
          <cell r="E10648" t="str">
            <v>KS</v>
          </cell>
        </row>
        <row r="10649">
          <cell r="C10649">
            <v>0</v>
          </cell>
          <cell r="D10649">
            <v>1</v>
          </cell>
          <cell r="E10649" t="str">
            <v>KS</v>
          </cell>
        </row>
        <row r="10650">
          <cell r="C10650">
            <v>0</v>
          </cell>
          <cell r="D10650">
            <v>1</v>
          </cell>
          <cell r="E10650" t="str">
            <v>KS</v>
          </cell>
        </row>
        <row r="10651">
          <cell r="C10651">
            <v>0</v>
          </cell>
          <cell r="D10651">
            <v>1</v>
          </cell>
          <cell r="E10651" t="str">
            <v>KS</v>
          </cell>
        </row>
        <row r="10652">
          <cell r="C10652">
            <v>0</v>
          </cell>
          <cell r="D10652">
            <v>1</v>
          </cell>
          <cell r="E10652" t="str">
            <v>KS</v>
          </cell>
        </row>
        <row r="10653">
          <cell r="C10653">
            <v>0</v>
          </cell>
          <cell r="D10653">
            <v>1</v>
          </cell>
          <cell r="E10653" t="str">
            <v>KS</v>
          </cell>
        </row>
        <row r="10654">
          <cell r="C10654">
            <v>0</v>
          </cell>
          <cell r="D10654">
            <v>1</v>
          </cell>
          <cell r="E10654" t="str">
            <v>KS</v>
          </cell>
        </row>
        <row r="10655">
          <cell r="C10655">
            <v>0</v>
          </cell>
          <cell r="D10655">
            <v>1</v>
          </cell>
          <cell r="E10655" t="str">
            <v>KS</v>
          </cell>
        </row>
        <row r="10656">
          <cell r="C10656">
            <v>0</v>
          </cell>
          <cell r="D10656">
            <v>1</v>
          </cell>
          <cell r="E10656" t="str">
            <v>KS</v>
          </cell>
        </row>
        <row r="10657">
          <cell r="C10657">
            <v>0</v>
          </cell>
          <cell r="D10657">
            <v>1</v>
          </cell>
          <cell r="E10657" t="str">
            <v>KS</v>
          </cell>
        </row>
        <row r="10658">
          <cell r="C10658">
            <v>0</v>
          </cell>
          <cell r="D10658">
            <v>1</v>
          </cell>
          <cell r="E10658" t="str">
            <v>KS</v>
          </cell>
        </row>
        <row r="10659">
          <cell r="C10659">
            <v>0</v>
          </cell>
          <cell r="D10659">
            <v>1</v>
          </cell>
          <cell r="E10659" t="str">
            <v>KS</v>
          </cell>
        </row>
        <row r="10660">
          <cell r="C10660">
            <v>0</v>
          </cell>
          <cell r="D10660">
            <v>1</v>
          </cell>
          <cell r="E10660" t="str">
            <v>KS</v>
          </cell>
        </row>
        <row r="10661">
          <cell r="C10661">
            <v>0</v>
          </cell>
          <cell r="D10661">
            <v>1</v>
          </cell>
          <cell r="E10661" t="str">
            <v>KS</v>
          </cell>
        </row>
        <row r="10662">
          <cell r="C10662">
            <v>0</v>
          </cell>
          <cell r="D10662">
            <v>1</v>
          </cell>
          <cell r="E10662" t="str">
            <v>KS</v>
          </cell>
        </row>
        <row r="10663">
          <cell r="C10663">
            <v>0</v>
          </cell>
          <cell r="D10663">
            <v>1</v>
          </cell>
          <cell r="E10663" t="str">
            <v>KS</v>
          </cell>
        </row>
        <row r="10664">
          <cell r="C10664">
            <v>0</v>
          </cell>
          <cell r="D10664">
            <v>1</v>
          </cell>
          <cell r="E10664" t="str">
            <v>KS</v>
          </cell>
        </row>
        <row r="10665">
          <cell r="C10665">
            <v>0</v>
          </cell>
          <cell r="D10665">
            <v>1</v>
          </cell>
          <cell r="E10665" t="str">
            <v>KS</v>
          </cell>
        </row>
        <row r="10666">
          <cell r="C10666">
            <v>0</v>
          </cell>
          <cell r="D10666">
            <v>1</v>
          </cell>
          <cell r="E10666" t="str">
            <v>KS</v>
          </cell>
        </row>
        <row r="10667">
          <cell r="C10667">
            <v>0</v>
          </cell>
          <cell r="D10667">
            <v>1</v>
          </cell>
          <cell r="E10667" t="str">
            <v>KS</v>
          </cell>
        </row>
        <row r="10668">
          <cell r="C10668">
            <v>0</v>
          </cell>
          <cell r="D10668">
            <v>1</v>
          </cell>
          <cell r="E10668" t="str">
            <v>KS</v>
          </cell>
        </row>
        <row r="10669">
          <cell r="C10669">
            <v>0</v>
          </cell>
          <cell r="D10669">
            <v>1</v>
          </cell>
          <cell r="E10669" t="str">
            <v>KS</v>
          </cell>
        </row>
        <row r="10670">
          <cell r="C10670">
            <v>0</v>
          </cell>
          <cell r="D10670">
            <v>1</v>
          </cell>
          <cell r="E10670" t="str">
            <v>KS</v>
          </cell>
        </row>
        <row r="10671">
          <cell r="C10671">
            <v>0</v>
          </cell>
          <cell r="D10671">
            <v>1</v>
          </cell>
          <cell r="E10671" t="str">
            <v>KS</v>
          </cell>
        </row>
        <row r="10672">
          <cell r="C10672">
            <v>0</v>
          </cell>
          <cell r="D10672">
            <v>1</v>
          </cell>
          <cell r="E10672" t="str">
            <v>KS</v>
          </cell>
        </row>
        <row r="10673">
          <cell r="C10673">
            <v>0</v>
          </cell>
          <cell r="D10673">
            <v>1</v>
          </cell>
          <cell r="E10673" t="str">
            <v>KS</v>
          </cell>
        </row>
        <row r="10674">
          <cell r="C10674">
            <v>0</v>
          </cell>
          <cell r="D10674">
            <v>1</v>
          </cell>
          <cell r="E10674" t="str">
            <v>KS</v>
          </cell>
        </row>
        <row r="10675">
          <cell r="C10675">
            <v>0</v>
          </cell>
          <cell r="D10675">
            <v>1</v>
          </cell>
          <cell r="E10675" t="str">
            <v>KS</v>
          </cell>
        </row>
        <row r="10676">
          <cell r="C10676">
            <v>0</v>
          </cell>
          <cell r="D10676">
            <v>1</v>
          </cell>
          <cell r="E10676" t="str">
            <v>KS</v>
          </cell>
        </row>
        <row r="10677">
          <cell r="C10677">
            <v>0</v>
          </cell>
          <cell r="D10677">
            <v>1</v>
          </cell>
          <cell r="E10677" t="str">
            <v>KS</v>
          </cell>
        </row>
        <row r="10678">
          <cell r="C10678">
            <v>0</v>
          </cell>
          <cell r="D10678">
            <v>1</v>
          </cell>
          <cell r="E10678" t="str">
            <v>KS</v>
          </cell>
        </row>
        <row r="10679">
          <cell r="C10679">
            <v>0</v>
          </cell>
          <cell r="D10679">
            <v>1</v>
          </cell>
          <cell r="E10679" t="str">
            <v>KS</v>
          </cell>
        </row>
        <row r="10680">
          <cell r="C10680">
            <v>0</v>
          </cell>
          <cell r="D10680">
            <v>1</v>
          </cell>
          <cell r="E10680" t="str">
            <v>KS</v>
          </cell>
        </row>
        <row r="10681">
          <cell r="C10681">
            <v>0</v>
          </cell>
          <cell r="D10681">
            <v>1</v>
          </cell>
          <cell r="E10681" t="str">
            <v>KS</v>
          </cell>
        </row>
        <row r="10682">
          <cell r="C10682">
            <v>0</v>
          </cell>
          <cell r="D10682">
            <v>1</v>
          </cell>
          <cell r="E10682" t="str">
            <v>KS</v>
          </cell>
        </row>
        <row r="10683">
          <cell r="C10683">
            <v>0</v>
          </cell>
          <cell r="D10683">
            <v>1</v>
          </cell>
          <cell r="E10683" t="str">
            <v>KS</v>
          </cell>
        </row>
        <row r="10684">
          <cell r="C10684">
            <v>0</v>
          </cell>
          <cell r="D10684">
            <v>1</v>
          </cell>
          <cell r="E10684" t="str">
            <v>KS</v>
          </cell>
        </row>
        <row r="10685">
          <cell r="C10685">
            <v>0</v>
          </cell>
          <cell r="D10685">
            <v>1</v>
          </cell>
          <cell r="E10685" t="str">
            <v>KS</v>
          </cell>
        </row>
        <row r="10686">
          <cell r="C10686">
            <v>0</v>
          </cell>
          <cell r="D10686">
            <v>1</v>
          </cell>
          <cell r="E10686" t="str">
            <v>m</v>
          </cell>
        </row>
        <row r="10687">
          <cell r="C10687">
            <v>0</v>
          </cell>
          <cell r="D10687">
            <v>1</v>
          </cell>
          <cell r="E10687" t="str">
            <v>KS</v>
          </cell>
        </row>
        <row r="10688">
          <cell r="C10688">
            <v>0</v>
          </cell>
          <cell r="D10688">
            <v>1</v>
          </cell>
          <cell r="E10688" t="str">
            <v>KS</v>
          </cell>
        </row>
        <row r="10689">
          <cell r="C10689">
            <v>0</v>
          </cell>
          <cell r="D10689">
            <v>1</v>
          </cell>
          <cell r="E10689" t="str">
            <v>KS</v>
          </cell>
        </row>
        <row r="10690">
          <cell r="C10690">
            <v>0</v>
          </cell>
          <cell r="D10690">
            <v>1</v>
          </cell>
          <cell r="E10690" t="str">
            <v>KS</v>
          </cell>
        </row>
        <row r="10691">
          <cell r="C10691">
            <v>0</v>
          </cell>
          <cell r="D10691">
            <v>1</v>
          </cell>
          <cell r="E10691" t="str">
            <v>KS</v>
          </cell>
        </row>
        <row r="10692">
          <cell r="C10692">
            <v>0</v>
          </cell>
          <cell r="D10692">
            <v>1</v>
          </cell>
          <cell r="E10692" t="str">
            <v>KS</v>
          </cell>
        </row>
        <row r="10693">
          <cell r="C10693">
            <v>0</v>
          </cell>
          <cell r="D10693">
            <v>1</v>
          </cell>
          <cell r="E10693" t="str">
            <v>KS</v>
          </cell>
        </row>
        <row r="10694">
          <cell r="C10694">
            <v>0</v>
          </cell>
          <cell r="D10694">
            <v>1</v>
          </cell>
          <cell r="E10694" t="str">
            <v>KS</v>
          </cell>
        </row>
        <row r="10695">
          <cell r="C10695">
            <v>0</v>
          </cell>
          <cell r="D10695">
            <v>1</v>
          </cell>
          <cell r="E10695" t="str">
            <v>KS</v>
          </cell>
        </row>
        <row r="10696">
          <cell r="C10696">
            <v>0</v>
          </cell>
          <cell r="D10696">
            <v>1</v>
          </cell>
          <cell r="E10696" t="str">
            <v>KS</v>
          </cell>
        </row>
        <row r="10697">
          <cell r="C10697">
            <v>0</v>
          </cell>
          <cell r="D10697">
            <v>1</v>
          </cell>
          <cell r="E10697" t="str">
            <v>KS</v>
          </cell>
        </row>
        <row r="10698">
          <cell r="C10698">
            <v>0</v>
          </cell>
          <cell r="D10698">
            <v>1</v>
          </cell>
          <cell r="E10698" t="str">
            <v>KS</v>
          </cell>
        </row>
        <row r="10699">
          <cell r="C10699">
            <v>0</v>
          </cell>
          <cell r="D10699">
            <v>1</v>
          </cell>
          <cell r="E10699" t="str">
            <v>KS</v>
          </cell>
        </row>
        <row r="10700">
          <cell r="C10700">
            <v>0</v>
          </cell>
          <cell r="D10700">
            <v>1</v>
          </cell>
          <cell r="E10700" t="str">
            <v>KS</v>
          </cell>
        </row>
        <row r="10701">
          <cell r="C10701">
            <v>0</v>
          </cell>
          <cell r="D10701">
            <v>1</v>
          </cell>
          <cell r="E10701" t="str">
            <v>KS</v>
          </cell>
        </row>
        <row r="10702">
          <cell r="C10702">
            <v>0</v>
          </cell>
          <cell r="D10702">
            <v>1</v>
          </cell>
          <cell r="E10702" t="str">
            <v>KS</v>
          </cell>
        </row>
        <row r="10703">
          <cell r="C10703">
            <v>0</v>
          </cell>
          <cell r="D10703">
            <v>1</v>
          </cell>
          <cell r="E10703" t="str">
            <v>KS</v>
          </cell>
        </row>
        <row r="10704">
          <cell r="C10704">
            <v>0</v>
          </cell>
          <cell r="D10704">
            <v>1</v>
          </cell>
          <cell r="E10704" t="str">
            <v>KS</v>
          </cell>
        </row>
        <row r="10705">
          <cell r="C10705">
            <v>0</v>
          </cell>
          <cell r="D10705">
            <v>1</v>
          </cell>
          <cell r="E10705" t="str">
            <v>KS</v>
          </cell>
        </row>
        <row r="10706">
          <cell r="C10706">
            <v>0</v>
          </cell>
          <cell r="D10706">
            <v>1</v>
          </cell>
          <cell r="E10706" t="str">
            <v>KS</v>
          </cell>
        </row>
        <row r="10707">
          <cell r="C10707">
            <v>0</v>
          </cell>
          <cell r="D10707">
            <v>1</v>
          </cell>
          <cell r="E10707" t="str">
            <v>KS</v>
          </cell>
        </row>
        <row r="10708">
          <cell r="C10708">
            <v>0</v>
          </cell>
          <cell r="D10708">
            <v>1</v>
          </cell>
          <cell r="E10708" t="str">
            <v>KS</v>
          </cell>
        </row>
        <row r="10709">
          <cell r="C10709">
            <v>0</v>
          </cell>
          <cell r="D10709">
            <v>1</v>
          </cell>
          <cell r="E10709" t="str">
            <v>KS</v>
          </cell>
        </row>
        <row r="10710">
          <cell r="C10710">
            <v>0</v>
          </cell>
          <cell r="D10710">
            <v>1</v>
          </cell>
          <cell r="E10710" t="str">
            <v>KS</v>
          </cell>
        </row>
        <row r="10711">
          <cell r="C10711">
            <v>0</v>
          </cell>
          <cell r="D10711">
            <v>1</v>
          </cell>
          <cell r="E10711" t="str">
            <v>KS</v>
          </cell>
        </row>
        <row r="10712">
          <cell r="C10712">
            <v>0</v>
          </cell>
          <cell r="D10712">
            <v>1</v>
          </cell>
          <cell r="E10712" t="str">
            <v>KS</v>
          </cell>
        </row>
        <row r="10713">
          <cell r="C10713">
            <v>0</v>
          </cell>
          <cell r="D10713">
            <v>1</v>
          </cell>
          <cell r="E10713" t="str">
            <v>KS</v>
          </cell>
        </row>
        <row r="10714">
          <cell r="C10714">
            <v>0</v>
          </cell>
          <cell r="D10714">
            <v>1</v>
          </cell>
          <cell r="E10714" t="str">
            <v>KS</v>
          </cell>
        </row>
        <row r="10715">
          <cell r="C10715">
            <v>0</v>
          </cell>
          <cell r="D10715">
            <v>1</v>
          </cell>
          <cell r="E10715" t="str">
            <v>KS</v>
          </cell>
        </row>
        <row r="10716">
          <cell r="C10716">
            <v>0</v>
          </cell>
          <cell r="D10716">
            <v>1</v>
          </cell>
          <cell r="E10716" t="str">
            <v>KS</v>
          </cell>
        </row>
        <row r="10717">
          <cell r="C10717">
            <v>0</v>
          </cell>
          <cell r="D10717">
            <v>1</v>
          </cell>
          <cell r="E10717" t="str">
            <v>KS</v>
          </cell>
        </row>
        <row r="10718">
          <cell r="C10718">
            <v>0</v>
          </cell>
          <cell r="D10718">
            <v>1</v>
          </cell>
          <cell r="E10718" t="str">
            <v>KS</v>
          </cell>
        </row>
        <row r="10719">
          <cell r="C10719">
            <v>0</v>
          </cell>
          <cell r="D10719">
            <v>1</v>
          </cell>
          <cell r="E10719" t="str">
            <v>KS</v>
          </cell>
        </row>
        <row r="10720">
          <cell r="C10720">
            <v>0</v>
          </cell>
          <cell r="D10720">
            <v>1</v>
          </cell>
          <cell r="E10720" t="str">
            <v>KS</v>
          </cell>
        </row>
        <row r="10721">
          <cell r="C10721">
            <v>0</v>
          </cell>
          <cell r="D10721">
            <v>1</v>
          </cell>
          <cell r="E10721" t="str">
            <v>KS</v>
          </cell>
        </row>
        <row r="10722">
          <cell r="C10722">
            <v>0</v>
          </cell>
          <cell r="D10722">
            <v>1</v>
          </cell>
          <cell r="E10722" t="str">
            <v>KS</v>
          </cell>
        </row>
        <row r="10723">
          <cell r="C10723">
            <v>0</v>
          </cell>
          <cell r="D10723">
            <v>1</v>
          </cell>
          <cell r="E10723" t="str">
            <v>KS</v>
          </cell>
        </row>
        <row r="10724">
          <cell r="C10724">
            <v>0</v>
          </cell>
          <cell r="D10724">
            <v>1</v>
          </cell>
          <cell r="E10724" t="str">
            <v>ks</v>
          </cell>
        </row>
        <row r="10725">
          <cell r="C10725">
            <v>0</v>
          </cell>
          <cell r="D10725">
            <v>1</v>
          </cell>
          <cell r="E10725" t="str">
            <v>ks</v>
          </cell>
        </row>
        <row r="10726">
          <cell r="C10726">
            <v>0</v>
          </cell>
          <cell r="D10726">
            <v>1</v>
          </cell>
          <cell r="E10726" t="str">
            <v>ks</v>
          </cell>
        </row>
        <row r="10727">
          <cell r="C10727">
            <v>0</v>
          </cell>
          <cell r="D10727">
            <v>1</v>
          </cell>
          <cell r="E10727" t="str">
            <v>ks</v>
          </cell>
        </row>
        <row r="10728">
          <cell r="C10728">
            <v>0</v>
          </cell>
          <cell r="D10728">
            <v>1</v>
          </cell>
          <cell r="E10728" t="str">
            <v>ks</v>
          </cell>
        </row>
        <row r="10729">
          <cell r="C10729">
            <v>0</v>
          </cell>
          <cell r="D10729">
            <v>1</v>
          </cell>
          <cell r="E10729" t="str">
            <v>ks</v>
          </cell>
        </row>
        <row r="10730">
          <cell r="C10730">
            <v>0</v>
          </cell>
          <cell r="D10730">
            <v>1</v>
          </cell>
          <cell r="E10730" t="str">
            <v>ks</v>
          </cell>
        </row>
        <row r="10731">
          <cell r="C10731">
            <v>0</v>
          </cell>
          <cell r="D10731">
            <v>1</v>
          </cell>
          <cell r="E10731" t="str">
            <v>ks</v>
          </cell>
        </row>
        <row r="10732">
          <cell r="C10732">
            <v>0</v>
          </cell>
          <cell r="D10732">
            <v>1</v>
          </cell>
          <cell r="E10732" t="str">
            <v>ks</v>
          </cell>
        </row>
        <row r="10733">
          <cell r="C10733">
            <v>0</v>
          </cell>
          <cell r="D10733">
            <v>1</v>
          </cell>
          <cell r="E10733" t="str">
            <v>ks</v>
          </cell>
        </row>
        <row r="10734">
          <cell r="C10734">
            <v>0</v>
          </cell>
          <cell r="D10734">
            <v>1</v>
          </cell>
          <cell r="E10734" t="str">
            <v>ks</v>
          </cell>
        </row>
        <row r="10735">
          <cell r="C10735">
            <v>0</v>
          </cell>
          <cell r="D10735">
            <v>1</v>
          </cell>
          <cell r="E10735" t="str">
            <v>ks</v>
          </cell>
        </row>
        <row r="10736">
          <cell r="C10736">
            <v>0</v>
          </cell>
          <cell r="D10736">
            <v>1</v>
          </cell>
          <cell r="E10736" t="str">
            <v>ks</v>
          </cell>
        </row>
        <row r="10737">
          <cell r="C10737">
            <v>0</v>
          </cell>
          <cell r="D10737">
            <v>1</v>
          </cell>
          <cell r="E10737" t="str">
            <v>ks</v>
          </cell>
        </row>
        <row r="10738">
          <cell r="C10738">
            <v>0</v>
          </cell>
          <cell r="D10738">
            <v>1</v>
          </cell>
          <cell r="E10738" t="str">
            <v>ks</v>
          </cell>
        </row>
        <row r="10739">
          <cell r="C10739">
            <v>0</v>
          </cell>
          <cell r="D10739">
            <v>1</v>
          </cell>
          <cell r="E10739" t="str">
            <v>ks</v>
          </cell>
        </row>
        <row r="10740">
          <cell r="C10740">
            <v>0</v>
          </cell>
          <cell r="D10740">
            <v>1</v>
          </cell>
          <cell r="E10740" t="str">
            <v>ks</v>
          </cell>
        </row>
        <row r="10741">
          <cell r="C10741">
            <v>0</v>
          </cell>
          <cell r="D10741">
            <v>1</v>
          </cell>
          <cell r="E10741" t="str">
            <v>ks</v>
          </cell>
        </row>
        <row r="10742">
          <cell r="C10742">
            <v>0</v>
          </cell>
          <cell r="D10742">
            <v>1</v>
          </cell>
          <cell r="E10742" t="str">
            <v>ks</v>
          </cell>
        </row>
        <row r="10743">
          <cell r="C10743">
            <v>0</v>
          </cell>
          <cell r="D10743">
            <v>1</v>
          </cell>
          <cell r="E10743" t="str">
            <v>ks</v>
          </cell>
        </row>
        <row r="10744">
          <cell r="C10744">
            <v>0</v>
          </cell>
          <cell r="D10744">
            <v>1</v>
          </cell>
          <cell r="E10744" t="str">
            <v>ks</v>
          </cell>
        </row>
        <row r="10745">
          <cell r="C10745">
            <v>0</v>
          </cell>
          <cell r="D10745">
            <v>1</v>
          </cell>
          <cell r="E10745" t="str">
            <v>ks</v>
          </cell>
        </row>
        <row r="10746">
          <cell r="C10746">
            <v>0</v>
          </cell>
          <cell r="D10746">
            <v>1</v>
          </cell>
          <cell r="E10746" t="str">
            <v>ks</v>
          </cell>
        </row>
        <row r="10747">
          <cell r="C10747">
            <v>0</v>
          </cell>
          <cell r="D10747">
            <v>1</v>
          </cell>
          <cell r="E10747" t="str">
            <v>ks</v>
          </cell>
        </row>
        <row r="10748">
          <cell r="C10748">
            <v>0</v>
          </cell>
          <cell r="D10748">
            <v>1</v>
          </cell>
          <cell r="E10748" t="str">
            <v>ks</v>
          </cell>
        </row>
        <row r="10749">
          <cell r="C10749">
            <v>0</v>
          </cell>
          <cell r="D10749">
            <v>1</v>
          </cell>
          <cell r="E10749" t="str">
            <v>ks</v>
          </cell>
        </row>
        <row r="10750">
          <cell r="C10750">
            <v>0</v>
          </cell>
          <cell r="D10750">
            <v>1</v>
          </cell>
          <cell r="E10750" t="str">
            <v>ks</v>
          </cell>
        </row>
        <row r="10751">
          <cell r="C10751">
            <v>0</v>
          </cell>
          <cell r="D10751">
            <v>1</v>
          </cell>
          <cell r="E10751" t="str">
            <v>ks</v>
          </cell>
        </row>
        <row r="10752">
          <cell r="C10752">
            <v>0</v>
          </cell>
          <cell r="D10752">
            <v>1</v>
          </cell>
          <cell r="E10752" t="str">
            <v>ks</v>
          </cell>
        </row>
        <row r="10753">
          <cell r="C10753">
            <v>0</v>
          </cell>
          <cell r="D10753">
            <v>1</v>
          </cell>
          <cell r="E10753" t="str">
            <v>ks</v>
          </cell>
        </row>
        <row r="10754">
          <cell r="C10754">
            <v>0</v>
          </cell>
          <cell r="D10754">
            <v>1</v>
          </cell>
          <cell r="E10754" t="str">
            <v>ks</v>
          </cell>
        </row>
        <row r="10755">
          <cell r="C10755">
            <v>0</v>
          </cell>
          <cell r="D10755">
            <v>1</v>
          </cell>
          <cell r="E10755" t="str">
            <v>ks</v>
          </cell>
        </row>
        <row r="10756">
          <cell r="C10756">
            <v>0</v>
          </cell>
          <cell r="D10756">
            <v>1</v>
          </cell>
          <cell r="E10756" t="str">
            <v>ks</v>
          </cell>
        </row>
        <row r="10757">
          <cell r="C10757">
            <v>0</v>
          </cell>
          <cell r="D10757">
            <v>1</v>
          </cell>
          <cell r="E10757" t="str">
            <v>ks</v>
          </cell>
        </row>
        <row r="10758">
          <cell r="C10758">
            <v>0</v>
          </cell>
          <cell r="D10758">
            <v>1</v>
          </cell>
          <cell r="E10758" t="str">
            <v>ks</v>
          </cell>
        </row>
        <row r="10759">
          <cell r="C10759">
            <v>0</v>
          </cell>
          <cell r="D10759">
            <v>1</v>
          </cell>
          <cell r="E10759" t="str">
            <v>ks</v>
          </cell>
        </row>
        <row r="10760">
          <cell r="C10760">
            <v>0</v>
          </cell>
          <cell r="D10760">
            <v>1</v>
          </cell>
          <cell r="E10760" t="str">
            <v>ks</v>
          </cell>
        </row>
        <row r="10761">
          <cell r="C10761">
            <v>0</v>
          </cell>
          <cell r="D10761">
            <v>1</v>
          </cell>
          <cell r="E10761" t="str">
            <v>ks</v>
          </cell>
        </row>
        <row r="10762">
          <cell r="C10762">
            <v>0</v>
          </cell>
          <cell r="D10762">
            <v>1</v>
          </cell>
          <cell r="E10762" t="str">
            <v>ks</v>
          </cell>
        </row>
        <row r="10763">
          <cell r="C10763">
            <v>0</v>
          </cell>
          <cell r="D10763">
            <v>1</v>
          </cell>
          <cell r="E10763" t="str">
            <v>ks</v>
          </cell>
        </row>
        <row r="10764">
          <cell r="C10764">
            <v>0</v>
          </cell>
          <cell r="D10764">
            <v>1</v>
          </cell>
          <cell r="E10764" t="str">
            <v>ks</v>
          </cell>
        </row>
        <row r="10765">
          <cell r="C10765">
            <v>0</v>
          </cell>
          <cell r="D10765">
            <v>1</v>
          </cell>
          <cell r="E10765" t="str">
            <v>ks</v>
          </cell>
        </row>
        <row r="10766">
          <cell r="C10766">
            <v>0</v>
          </cell>
          <cell r="D10766">
            <v>1</v>
          </cell>
          <cell r="E10766" t="str">
            <v>ks</v>
          </cell>
        </row>
        <row r="10767">
          <cell r="C10767">
            <v>0</v>
          </cell>
          <cell r="D10767">
            <v>1</v>
          </cell>
          <cell r="E10767" t="str">
            <v>ks</v>
          </cell>
        </row>
        <row r="10768">
          <cell r="C10768">
            <v>0</v>
          </cell>
          <cell r="D10768">
            <v>1</v>
          </cell>
          <cell r="E10768" t="str">
            <v>ks</v>
          </cell>
        </row>
        <row r="10769">
          <cell r="C10769">
            <v>0</v>
          </cell>
          <cell r="D10769">
            <v>1</v>
          </cell>
          <cell r="E10769" t="str">
            <v>ks</v>
          </cell>
        </row>
        <row r="10770">
          <cell r="C10770">
            <v>0</v>
          </cell>
          <cell r="D10770">
            <v>1</v>
          </cell>
          <cell r="E10770" t="str">
            <v>ks</v>
          </cell>
        </row>
        <row r="10771">
          <cell r="C10771">
            <v>0</v>
          </cell>
          <cell r="D10771">
            <v>1</v>
          </cell>
          <cell r="E10771" t="str">
            <v>ks</v>
          </cell>
        </row>
        <row r="10772">
          <cell r="C10772">
            <v>0</v>
          </cell>
          <cell r="D10772">
            <v>1</v>
          </cell>
          <cell r="E10772" t="str">
            <v>ks</v>
          </cell>
        </row>
        <row r="10773">
          <cell r="C10773">
            <v>0</v>
          </cell>
          <cell r="D10773">
            <v>1</v>
          </cell>
          <cell r="E10773" t="str">
            <v>ks</v>
          </cell>
        </row>
        <row r="10774">
          <cell r="C10774">
            <v>0</v>
          </cell>
          <cell r="D10774">
            <v>1</v>
          </cell>
          <cell r="E10774" t="str">
            <v>ks</v>
          </cell>
        </row>
        <row r="10775">
          <cell r="C10775">
            <v>0</v>
          </cell>
          <cell r="D10775">
            <v>1</v>
          </cell>
          <cell r="E10775" t="str">
            <v>ks</v>
          </cell>
        </row>
        <row r="10776">
          <cell r="C10776">
            <v>0</v>
          </cell>
          <cell r="D10776">
            <v>1</v>
          </cell>
          <cell r="E10776" t="str">
            <v>ks</v>
          </cell>
        </row>
        <row r="10777">
          <cell r="C10777">
            <v>0</v>
          </cell>
          <cell r="D10777">
            <v>1</v>
          </cell>
          <cell r="E10777" t="str">
            <v>ks</v>
          </cell>
        </row>
        <row r="10778">
          <cell r="C10778">
            <v>0</v>
          </cell>
          <cell r="D10778">
            <v>1</v>
          </cell>
          <cell r="E10778" t="str">
            <v>ks</v>
          </cell>
        </row>
        <row r="10779">
          <cell r="C10779">
            <v>0</v>
          </cell>
          <cell r="D10779">
            <v>1</v>
          </cell>
          <cell r="E10779" t="str">
            <v>ks</v>
          </cell>
        </row>
        <row r="10780">
          <cell r="C10780">
            <v>0</v>
          </cell>
          <cell r="D10780">
            <v>1</v>
          </cell>
          <cell r="E10780" t="str">
            <v>ks</v>
          </cell>
        </row>
        <row r="10781">
          <cell r="C10781">
            <v>0</v>
          </cell>
          <cell r="D10781">
            <v>1</v>
          </cell>
          <cell r="E10781" t="str">
            <v>ks</v>
          </cell>
        </row>
        <row r="10782">
          <cell r="C10782">
            <v>0</v>
          </cell>
          <cell r="D10782">
            <v>1</v>
          </cell>
          <cell r="E10782" t="str">
            <v>ks</v>
          </cell>
        </row>
        <row r="10783">
          <cell r="C10783">
            <v>0</v>
          </cell>
          <cell r="D10783">
            <v>1</v>
          </cell>
          <cell r="E10783" t="str">
            <v>ks</v>
          </cell>
        </row>
        <row r="10784">
          <cell r="C10784">
            <v>0</v>
          </cell>
          <cell r="D10784">
            <v>1</v>
          </cell>
          <cell r="E10784" t="str">
            <v>ks</v>
          </cell>
        </row>
        <row r="10785">
          <cell r="C10785">
            <v>0</v>
          </cell>
          <cell r="D10785">
            <v>1</v>
          </cell>
          <cell r="E10785" t="str">
            <v>ks</v>
          </cell>
        </row>
        <row r="10786">
          <cell r="C10786">
            <v>0</v>
          </cell>
          <cell r="D10786">
            <v>1</v>
          </cell>
          <cell r="E10786" t="str">
            <v>ks</v>
          </cell>
        </row>
        <row r="10787">
          <cell r="C10787">
            <v>0</v>
          </cell>
          <cell r="D10787">
            <v>1</v>
          </cell>
          <cell r="E10787" t="str">
            <v>ks</v>
          </cell>
        </row>
        <row r="10788">
          <cell r="C10788">
            <v>0</v>
          </cell>
          <cell r="D10788">
            <v>1</v>
          </cell>
          <cell r="E10788" t="str">
            <v>ks</v>
          </cell>
        </row>
        <row r="10789">
          <cell r="C10789">
            <v>0</v>
          </cell>
          <cell r="D10789">
            <v>1</v>
          </cell>
          <cell r="E10789" t="str">
            <v>ks</v>
          </cell>
        </row>
        <row r="10790">
          <cell r="C10790">
            <v>0</v>
          </cell>
          <cell r="D10790">
            <v>1</v>
          </cell>
          <cell r="E10790" t="str">
            <v>ks</v>
          </cell>
        </row>
        <row r="10791">
          <cell r="C10791">
            <v>0</v>
          </cell>
          <cell r="D10791">
            <v>1</v>
          </cell>
          <cell r="E10791" t="str">
            <v>ks</v>
          </cell>
        </row>
        <row r="10792">
          <cell r="C10792">
            <v>0</v>
          </cell>
          <cell r="D10792">
            <v>1</v>
          </cell>
          <cell r="E10792" t="str">
            <v>ks</v>
          </cell>
        </row>
        <row r="10793">
          <cell r="C10793">
            <v>0</v>
          </cell>
          <cell r="D10793">
            <v>1</v>
          </cell>
          <cell r="E10793" t="str">
            <v>ks</v>
          </cell>
        </row>
        <row r="10794">
          <cell r="C10794">
            <v>0</v>
          </cell>
          <cell r="D10794">
            <v>1</v>
          </cell>
          <cell r="E10794" t="str">
            <v>ks</v>
          </cell>
        </row>
        <row r="10795">
          <cell r="C10795">
            <v>0</v>
          </cell>
          <cell r="D10795">
            <v>1</v>
          </cell>
          <cell r="E10795" t="str">
            <v>ks</v>
          </cell>
        </row>
        <row r="10796">
          <cell r="C10796">
            <v>0</v>
          </cell>
          <cell r="D10796">
            <v>1</v>
          </cell>
          <cell r="E10796" t="str">
            <v>ks</v>
          </cell>
        </row>
        <row r="10797">
          <cell r="C10797">
            <v>0</v>
          </cell>
          <cell r="D10797">
            <v>1</v>
          </cell>
          <cell r="E10797" t="str">
            <v>ks</v>
          </cell>
        </row>
        <row r="10798">
          <cell r="C10798">
            <v>0</v>
          </cell>
          <cell r="D10798">
            <v>1</v>
          </cell>
          <cell r="E10798" t="str">
            <v>ks</v>
          </cell>
        </row>
        <row r="10799">
          <cell r="C10799">
            <v>0</v>
          </cell>
          <cell r="D10799">
            <v>1</v>
          </cell>
          <cell r="E10799" t="str">
            <v>ks</v>
          </cell>
        </row>
        <row r="10800">
          <cell r="C10800">
            <v>0</v>
          </cell>
          <cell r="D10800">
            <v>1</v>
          </cell>
          <cell r="E10800" t="str">
            <v>ks</v>
          </cell>
        </row>
        <row r="10801">
          <cell r="C10801">
            <v>0</v>
          </cell>
          <cell r="D10801">
            <v>1</v>
          </cell>
          <cell r="E10801" t="str">
            <v>ks</v>
          </cell>
        </row>
        <row r="10802">
          <cell r="C10802">
            <v>0</v>
          </cell>
          <cell r="D10802">
            <v>1</v>
          </cell>
          <cell r="E10802" t="str">
            <v>ks</v>
          </cell>
        </row>
        <row r="10803">
          <cell r="C10803">
            <v>0</v>
          </cell>
          <cell r="D10803">
            <v>1</v>
          </cell>
          <cell r="E10803" t="str">
            <v>ks</v>
          </cell>
        </row>
        <row r="10804">
          <cell r="C10804">
            <v>0</v>
          </cell>
          <cell r="D10804">
            <v>1</v>
          </cell>
          <cell r="E10804" t="str">
            <v>ks</v>
          </cell>
        </row>
        <row r="10805">
          <cell r="C10805">
            <v>0</v>
          </cell>
          <cell r="D10805">
            <v>1</v>
          </cell>
          <cell r="E10805" t="str">
            <v>ks</v>
          </cell>
        </row>
        <row r="10806">
          <cell r="C10806">
            <v>0</v>
          </cell>
          <cell r="D10806">
            <v>1</v>
          </cell>
          <cell r="E10806" t="str">
            <v>ks</v>
          </cell>
        </row>
        <row r="10807">
          <cell r="C10807">
            <v>0</v>
          </cell>
          <cell r="D10807">
            <v>1</v>
          </cell>
          <cell r="E10807" t="str">
            <v>ks</v>
          </cell>
        </row>
        <row r="10808">
          <cell r="C10808">
            <v>0</v>
          </cell>
          <cell r="D10808">
            <v>1</v>
          </cell>
          <cell r="E10808" t="str">
            <v>ks</v>
          </cell>
        </row>
        <row r="10809">
          <cell r="C10809">
            <v>0</v>
          </cell>
          <cell r="D10809">
            <v>1</v>
          </cell>
          <cell r="E10809" t="str">
            <v>ks</v>
          </cell>
        </row>
        <row r="10810">
          <cell r="C10810">
            <v>0</v>
          </cell>
          <cell r="D10810">
            <v>1</v>
          </cell>
          <cell r="E10810" t="str">
            <v>ks</v>
          </cell>
        </row>
        <row r="10811">
          <cell r="C10811">
            <v>0</v>
          </cell>
          <cell r="D10811">
            <v>1</v>
          </cell>
          <cell r="E10811" t="str">
            <v>ks</v>
          </cell>
        </row>
        <row r="10812">
          <cell r="C10812">
            <v>0</v>
          </cell>
          <cell r="D10812">
            <v>1</v>
          </cell>
          <cell r="E10812" t="str">
            <v>ks</v>
          </cell>
        </row>
        <row r="10813">
          <cell r="C10813">
            <v>0</v>
          </cell>
          <cell r="D10813">
            <v>1</v>
          </cell>
          <cell r="E10813" t="str">
            <v>ks</v>
          </cell>
        </row>
        <row r="10814">
          <cell r="C10814">
            <v>0</v>
          </cell>
          <cell r="D10814">
            <v>1</v>
          </cell>
          <cell r="E10814" t="str">
            <v>ks</v>
          </cell>
        </row>
        <row r="10815">
          <cell r="C10815">
            <v>0</v>
          </cell>
          <cell r="D10815">
            <v>1</v>
          </cell>
          <cell r="E10815" t="str">
            <v>ks</v>
          </cell>
        </row>
        <row r="10816">
          <cell r="C10816">
            <v>0</v>
          </cell>
          <cell r="D10816">
            <v>1</v>
          </cell>
          <cell r="E10816" t="str">
            <v>ks</v>
          </cell>
        </row>
        <row r="10817">
          <cell r="C10817">
            <v>0</v>
          </cell>
          <cell r="D10817">
            <v>1</v>
          </cell>
          <cell r="E10817" t="str">
            <v>ks</v>
          </cell>
        </row>
        <row r="10818">
          <cell r="C10818">
            <v>0</v>
          </cell>
          <cell r="D10818">
            <v>1</v>
          </cell>
          <cell r="E10818" t="str">
            <v>ks</v>
          </cell>
        </row>
        <row r="10819">
          <cell r="C10819">
            <v>0</v>
          </cell>
          <cell r="D10819">
            <v>1</v>
          </cell>
          <cell r="E10819" t="str">
            <v>ks</v>
          </cell>
        </row>
        <row r="10820">
          <cell r="C10820">
            <v>0</v>
          </cell>
          <cell r="D10820">
            <v>1</v>
          </cell>
          <cell r="E10820" t="str">
            <v>ks</v>
          </cell>
        </row>
        <row r="10821">
          <cell r="C10821">
            <v>0</v>
          </cell>
          <cell r="D10821">
            <v>1</v>
          </cell>
          <cell r="E10821" t="str">
            <v>ks</v>
          </cell>
        </row>
        <row r="10822">
          <cell r="C10822">
            <v>0</v>
          </cell>
          <cell r="D10822">
            <v>1</v>
          </cell>
          <cell r="E10822" t="str">
            <v>ks</v>
          </cell>
        </row>
        <row r="10823">
          <cell r="C10823">
            <v>0</v>
          </cell>
          <cell r="D10823">
            <v>1</v>
          </cell>
          <cell r="E10823" t="str">
            <v>ks</v>
          </cell>
        </row>
        <row r="10824">
          <cell r="C10824">
            <v>0</v>
          </cell>
          <cell r="D10824">
            <v>1</v>
          </cell>
          <cell r="E10824" t="str">
            <v>ks</v>
          </cell>
        </row>
        <row r="10825">
          <cell r="C10825">
            <v>0</v>
          </cell>
          <cell r="D10825">
            <v>1</v>
          </cell>
          <cell r="E10825" t="str">
            <v>ks</v>
          </cell>
        </row>
        <row r="10826">
          <cell r="C10826">
            <v>0</v>
          </cell>
          <cell r="D10826">
            <v>1</v>
          </cell>
          <cell r="E10826" t="str">
            <v>ks</v>
          </cell>
        </row>
        <row r="10827">
          <cell r="C10827">
            <v>0</v>
          </cell>
          <cell r="D10827">
            <v>1</v>
          </cell>
          <cell r="E10827" t="str">
            <v>ks</v>
          </cell>
        </row>
        <row r="10828">
          <cell r="C10828">
            <v>0</v>
          </cell>
          <cell r="D10828">
            <v>1</v>
          </cell>
          <cell r="E10828" t="str">
            <v>ks</v>
          </cell>
        </row>
        <row r="10829">
          <cell r="C10829">
            <v>0</v>
          </cell>
          <cell r="D10829">
            <v>1</v>
          </cell>
          <cell r="E10829" t="str">
            <v>ks</v>
          </cell>
        </row>
        <row r="10830">
          <cell r="C10830">
            <v>0</v>
          </cell>
          <cell r="D10830">
            <v>1</v>
          </cell>
          <cell r="E10830" t="str">
            <v>ks</v>
          </cell>
        </row>
        <row r="10831">
          <cell r="C10831">
            <v>0</v>
          </cell>
          <cell r="D10831">
            <v>1</v>
          </cell>
          <cell r="E10831" t="str">
            <v>ks</v>
          </cell>
        </row>
        <row r="10832">
          <cell r="C10832">
            <v>0</v>
          </cell>
          <cell r="D10832">
            <v>1</v>
          </cell>
          <cell r="E10832" t="str">
            <v>ks</v>
          </cell>
        </row>
        <row r="10833">
          <cell r="C10833">
            <v>0</v>
          </cell>
          <cell r="D10833">
            <v>1</v>
          </cell>
          <cell r="E10833" t="str">
            <v>ks</v>
          </cell>
        </row>
        <row r="10834">
          <cell r="C10834">
            <v>0</v>
          </cell>
          <cell r="D10834">
            <v>1</v>
          </cell>
          <cell r="E10834" t="str">
            <v>ks</v>
          </cell>
        </row>
        <row r="10835">
          <cell r="C10835">
            <v>0</v>
          </cell>
          <cell r="D10835">
            <v>1</v>
          </cell>
          <cell r="E10835" t="str">
            <v>ks</v>
          </cell>
        </row>
        <row r="10836">
          <cell r="C10836">
            <v>0</v>
          </cell>
          <cell r="D10836">
            <v>1</v>
          </cell>
          <cell r="E10836" t="str">
            <v>ks</v>
          </cell>
        </row>
        <row r="10837">
          <cell r="C10837">
            <v>0</v>
          </cell>
          <cell r="D10837">
            <v>1</v>
          </cell>
          <cell r="E10837" t="str">
            <v>ks</v>
          </cell>
        </row>
        <row r="10838">
          <cell r="C10838">
            <v>0</v>
          </cell>
          <cell r="D10838">
            <v>1</v>
          </cell>
          <cell r="E10838" t="str">
            <v>ks</v>
          </cell>
        </row>
        <row r="10839">
          <cell r="C10839">
            <v>0</v>
          </cell>
          <cell r="D10839">
            <v>1</v>
          </cell>
          <cell r="E10839" t="str">
            <v>ks</v>
          </cell>
        </row>
        <row r="10840">
          <cell r="C10840">
            <v>0</v>
          </cell>
          <cell r="D10840">
            <v>1</v>
          </cell>
          <cell r="E10840" t="str">
            <v>ks</v>
          </cell>
        </row>
        <row r="10841">
          <cell r="C10841">
            <v>0</v>
          </cell>
          <cell r="D10841">
            <v>1</v>
          </cell>
          <cell r="E10841" t="str">
            <v>ks</v>
          </cell>
        </row>
        <row r="10842">
          <cell r="C10842">
            <v>0</v>
          </cell>
          <cell r="D10842">
            <v>1</v>
          </cell>
          <cell r="E10842" t="str">
            <v>ks</v>
          </cell>
        </row>
        <row r="10843">
          <cell r="C10843">
            <v>0</v>
          </cell>
          <cell r="D10843">
            <v>1</v>
          </cell>
          <cell r="E10843" t="str">
            <v>ks</v>
          </cell>
        </row>
        <row r="10844">
          <cell r="C10844">
            <v>0</v>
          </cell>
          <cell r="D10844">
            <v>1</v>
          </cell>
          <cell r="E10844" t="str">
            <v>ks</v>
          </cell>
        </row>
        <row r="10845">
          <cell r="C10845">
            <v>0</v>
          </cell>
          <cell r="D10845">
            <v>1</v>
          </cell>
          <cell r="E10845" t="str">
            <v>ks</v>
          </cell>
        </row>
        <row r="10846">
          <cell r="C10846">
            <v>0</v>
          </cell>
          <cell r="D10846">
            <v>1</v>
          </cell>
          <cell r="E10846" t="str">
            <v>ks</v>
          </cell>
        </row>
        <row r="10847">
          <cell r="C10847">
            <v>0</v>
          </cell>
          <cell r="D10847">
            <v>1</v>
          </cell>
          <cell r="E10847" t="str">
            <v>ks</v>
          </cell>
        </row>
        <row r="10848">
          <cell r="C10848">
            <v>0</v>
          </cell>
          <cell r="D10848">
            <v>1</v>
          </cell>
          <cell r="E10848" t="str">
            <v>ks</v>
          </cell>
        </row>
        <row r="10849">
          <cell r="C10849">
            <v>0</v>
          </cell>
          <cell r="D10849">
            <v>1</v>
          </cell>
          <cell r="E10849" t="str">
            <v>ks</v>
          </cell>
        </row>
        <row r="10850">
          <cell r="C10850">
            <v>0</v>
          </cell>
          <cell r="D10850">
            <v>1</v>
          </cell>
          <cell r="E10850" t="str">
            <v>ks</v>
          </cell>
        </row>
        <row r="10851">
          <cell r="C10851">
            <v>0</v>
          </cell>
          <cell r="D10851">
            <v>1</v>
          </cell>
          <cell r="E10851" t="str">
            <v>ks</v>
          </cell>
        </row>
        <row r="10852">
          <cell r="C10852">
            <v>0</v>
          </cell>
          <cell r="D10852">
            <v>1</v>
          </cell>
          <cell r="E10852" t="str">
            <v>ks</v>
          </cell>
        </row>
        <row r="10853">
          <cell r="C10853">
            <v>0</v>
          </cell>
          <cell r="D10853">
            <v>1</v>
          </cell>
          <cell r="E10853" t="str">
            <v>ks</v>
          </cell>
        </row>
        <row r="10854">
          <cell r="C10854">
            <v>0</v>
          </cell>
          <cell r="D10854">
            <v>1</v>
          </cell>
          <cell r="E10854" t="str">
            <v>ks</v>
          </cell>
        </row>
        <row r="10855">
          <cell r="C10855">
            <v>0</v>
          </cell>
          <cell r="D10855">
            <v>1</v>
          </cell>
          <cell r="E10855" t="str">
            <v>ks</v>
          </cell>
        </row>
        <row r="10856">
          <cell r="C10856">
            <v>0</v>
          </cell>
          <cell r="D10856">
            <v>1</v>
          </cell>
          <cell r="E10856" t="str">
            <v>ks</v>
          </cell>
        </row>
        <row r="10857">
          <cell r="C10857">
            <v>0</v>
          </cell>
          <cell r="D10857">
            <v>1</v>
          </cell>
          <cell r="E10857" t="str">
            <v>ks</v>
          </cell>
        </row>
        <row r="10858">
          <cell r="C10858">
            <v>0</v>
          </cell>
          <cell r="D10858">
            <v>1</v>
          </cell>
          <cell r="E10858" t="str">
            <v>ks</v>
          </cell>
        </row>
        <row r="10859">
          <cell r="C10859">
            <v>0</v>
          </cell>
          <cell r="D10859">
            <v>1</v>
          </cell>
          <cell r="E10859" t="str">
            <v>ks</v>
          </cell>
        </row>
        <row r="10860">
          <cell r="C10860">
            <v>0</v>
          </cell>
          <cell r="D10860">
            <v>1</v>
          </cell>
          <cell r="E10860" t="str">
            <v>ks</v>
          </cell>
        </row>
        <row r="10861">
          <cell r="C10861">
            <v>0</v>
          </cell>
          <cell r="D10861">
            <v>1</v>
          </cell>
          <cell r="E10861" t="str">
            <v>ks</v>
          </cell>
        </row>
        <row r="10862">
          <cell r="C10862">
            <v>0</v>
          </cell>
          <cell r="D10862">
            <v>1</v>
          </cell>
          <cell r="E10862" t="str">
            <v>ks</v>
          </cell>
        </row>
        <row r="10863">
          <cell r="C10863">
            <v>0</v>
          </cell>
          <cell r="D10863">
            <v>1</v>
          </cell>
          <cell r="E10863" t="str">
            <v>ks</v>
          </cell>
        </row>
        <row r="10864">
          <cell r="C10864">
            <v>0</v>
          </cell>
          <cell r="D10864">
            <v>1</v>
          </cell>
          <cell r="E10864" t="str">
            <v>ks</v>
          </cell>
        </row>
        <row r="10865">
          <cell r="C10865">
            <v>0</v>
          </cell>
          <cell r="D10865">
            <v>1</v>
          </cell>
          <cell r="E10865" t="str">
            <v>ks</v>
          </cell>
        </row>
        <row r="10866">
          <cell r="C10866">
            <v>0</v>
          </cell>
          <cell r="D10866">
            <v>1</v>
          </cell>
          <cell r="E10866" t="str">
            <v>ks</v>
          </cell>
        </row>
        <row r="10867">
          <cell r="C10867">
            <v>0</v>
          </cell>
          <cell r="D10867">
            <v>1</v>
          </cell>
          <cell r="E10867" t="str">
            <v>ks</v>
          </cell>
        </row>
        <row r="10868">
          <cell r="C10868">
            <v>0</v>
          </cell>
          <cell r="D10868">
            <v>1</v>
          </cell>
          <cell r="E10868" t="str">
            <v>ks</v>
          </cell>
        </row>
        <row r="10869">
          <cell r="C10869">
            <v>0</v>
          </cell>
          <cell r="D10869">
            <v>1</v>
          </cell>
          <cell r="E10869" t="str">
            <v>ks</v>
          </cell>
        </row>
        <row r="10870">
          <cell r="C10870">
            <v>0</v>
          </cell>
          <cell r="D10870">
            <v>1</v>
          </cell>
          <cell r="E10870" t="str">
            <v>ks</v>
          </cell>
        </row>
        <row r="10871">
          <cell r="C10871">
            <v>0</v>
          </cell>
          <cell r="D10871">
            <v>1</v>
          </cell>
          <cell r="E10871" t="str">
            <v>ks</v>
          </cell>
        </row>
        <row r="10872">
          <cell r="C10872">
            <v>0</v>
          </cell>
          <cell r="D10872">
            <v>1</v>
          </cell>
          <cell r="E10872" t="str">
            <v>ks</v>
          </cell>
        </row>
        <row r="10873">
          <cell r="C10873">
            <v>0</v>
          </cell>
          <cell r="D10873">
            <v>1</v>
          </cell>
          <cell r="E10873" t="str">
            <v>ks</v>
          </cell>
        </row>
        <row r="10874">
          <cell r="C10874">
            <v>0</v>
          </cell>
          <cell r="D10874">
            <v>1</v>
          </cell>
          <cell r="E10874" t="str">
            <v>ks</v>
          </cell>
        </row>
        <row r="10875">
          <cell r="C10875">
            <v>0</v>
          </cell>
          <cell r="D10875">
            <v>1</v>
          </cell>
          <cell r="E10875" t="str">
            <v>ks</v>
          </cell>
        </row>
        <row r="10876">
          <cell r="C10876">
            <v>0</v>
          </cell>
          <cell r="D10876">
            <v>1</v>
          </cell>
          <cell r="E10876" t="str">
            <v>ks</v>
          </cell>
        </row>
        <row r="10877">
          <cell r="C10877">
            <v>0</v>
          </cell>
          <cell r="D10877">
            <v>1</v>
          </cell>
          <cell r="E10877" t="str">
            <v>ks</v>
          </cell>
        </row>
        <row r="10878">
          <cell r="C10878">
            <v>0</v>
          </cell>
          <cell r="D10878">
            <v>1</v>
          </cell>
          <cell r="E10878" t="str">
            <v>ks</v>
          </cell>
        </row>
        <row r="10879">
          <cell r="C10879">
            <v>0</v>
          </cell>
          <cell r="D10879">
            <v>1</v>
          </cell>
          <cell r="E10879" t="str">
            <v>ks</v>
          </cell>
        </row>
        <row r="10880">
          <cell r="C10880">
            <v>0</v>
          </cell>
          <cell r="D10880">
            <v>1</v>
          </cell>
          <cell r="E10880" t="str">
            <v>ks</v>
          </cell>
        </row>
        <row r="10881">
          <cell r="C10881">
            <v>0</v>
          </cell>
          <cell r="D10881">
            <v>1</v>
          </cell>
          <cell r="E10881" t="str">
            <v>ks</v>
          </cell>
        </row>
        <row r="10882">
          <cell r="C10882">
            <v>0</v>
          </cell>
          <cell r="D10882">
            <v>1</v>
          </cell>
          <cell r="E10882" t="str">
            <v>ks</v>
          </cell>
        </row>
        <row r="10883">
          <cell r="C10883">
            <v>0</v>
          </cell>
          <cell r="D10883">
            <v>1</v>
          </cell>
          <cell r="E10883" t="str">
            <v>ks</v>
          </cell>
        </row>
        <row r="10884">
          <cell r="C10884">
            <v>0</v>
          </cell>
          <cell r="D10884">
            <v>1</v>
          </cell>
          <cell r="E10884" t="str">
            <v>ks</v>
          </cell>
        </row>
        <row r="10885">
          <cell r="C10885">
            <v>0</v>
          </cell>
          <cell r="D10885">
            <v>1</v>
          </cell>
          <cell r="E10885" t="str">
            <v>ks</v>
          </cell>
        </row>
        <row r="10886">
          <cell r="C10886">
            <v>0</v>
          </cell>
          <cell r="D10886">
            <v>1</v>
          </cell>
          <cell r="E10886" t="str">
            <v>ks</v>
          </cell>
        </row>
        <row r="10887">
          <cell r="C10887">
            <v>0</v>
          </cell>
          <cell r="D10887">
            <v>1</v>
          </cell>
          <cell r="E10887" t="str">
            <v>ks</v>
          </cell>
        </row>
        <row r="10888">
          <cell r="C10888">
            <v>0</v>
          </cell>
          <cell r="D10888">
            <v>1</v>
          </cell>
          <cell r="E10888" t="str">
            <v>ks</v>
          </cell>
        </row>
        <row r="10889">
          <cell r="C10889">
            <v>0</v>
          </cell>
          <cell r="D10889">
            <v>1</v>
          </cell>
          <cell r="E10889" t="str">
            <v>ks</v>
          </cell>
        </row>
        <row r="10890">
          <cell r="C10890">
            <v>0</v>
          </cell>
          <cell r="D10890">
            <v>1</v>
          </cell>
          <cell r="E10890" t="str">
            <v>ks</v>
          </cell>
        </row>
        <row r="10891">
          <cell r="C10891">
            <v>0</v>
          </cell>
          <cell r="D10891">
            <v>1</v>
          </cell>
          <cell r="E10891" t="str">
            <v>ks</v>
          </cell>
        </row>
        <row r="10892">
          <cell r="C10892">
            <v>0</v>
          </cell>
          <cell r="D10892">
            <v>1</v>
          </cell>
          <cell r="E10892" t="str">
            <v>ks</v>
          </cell>
        </row>
        <row r="10893">
          <cell r="C10893">
            <v>0</v>
          </cell>
          <cell r="D10893">
            <v>1</v>
          </cell>
          <cell r="E10893" t="str">
            <v>ks</v>
          </cell>
        </row>
        <row r="10894">
          <cell r="C10894">
            <v>0</v>
          </cell>
          <cell r="D10894">
            <v>1</v>
          </cell>
          <cell r="E10894" t="str">
            <v>ks</v>
          </cell>
        </row>
        <row r="10895">
          <cell r="C10895">
            <v>0</v>
          </cell>
          <cell r="D10895">
            <v>1</v>
          </cell>
          <cell r="E10895" t="str">
            <v>ks</v>
          </cell>
        </row>
        <row r="10896">
          <cell r="C10896">
            <v>0</v>
          </cell>
          <cell r="D10896">
            <v>1</v>
          </cell>
          <cell r="E10896" t="str">
            <v>ks</v>
          </cell>
        </row>
        <row r="10897">
          <cell r="C10897">
            <v>0</v>
          </cell>
          <cell r="D10897">
            <v>1</v>
          </cell>
          <cell r="E10897" t="str">
            <v>ks</v>
          </cell>
        </row>
        <row r="10898">
          <cell r="C10898">
            <v>0</v>
          </cell>
          <cell r="D10898">
            <v>1</v>
          </cell>
          <cell r="E10898" t="str">
            <v>ks</v>
          </cell>
        </row>
        <row r="10899">
          <cell r="C10899">
            <v>0</v>
          </cell>
          <cell r="D10899">
            <v>1</v>
          </cell>
          <cell r="E10899" t="str">
            <v>ks</v>
          </cell>
        </row>
        <row r="10900">
          <cell r="C10900">
            <v>0</v>
          </cell>
          <cell r="D10900">
            <v>1</v>
          </cell>
          <cell r="E10900" t="str">
            <v>ks</v>
          </cell>
        </row>
        <row r="10901">
          <cell r="C10901">
            <v>0</v>
          </cell>
          <cell r="D10901">
            <v>1</v>
          </cell>
          <cell r="E10901" t="str">
            <v>ks</v>
          </cell>
        </row>
        <row r="10902">
          <cell r="C10902">
            <v>0</v>
          </cell>
          <cell r="D10902">
            <v>1</v>
          </cell>
          <cell r="E10902" t="str">
            <v>ks</v>
          </cell>
        </row>
        <row r="10903">
          <cell r="C10903">
            <v>0</v>
          </cell>
          <cell r="D10903">
            <v>1</v>
          </cell>
          <cell r="E10903" t="str">
            <v>ks</v>
          </cell>
        </row>
        <row r="10904">
          <cell r="C10904">
            <v>0</v>
          </cell>
          <cell r="D10904">
            <v>1</v>
          </cell>
          <cell r="E10904" t="str">
            <v>ks</v>
          </cell>
        </row>
        <row r="10905">
          <cell r="C10905">
            <v>0</v>
          </cell>
          <cell r="D10905">
            <v>1</v>
          </cell>
          <cell r="E10905" t="str">
            <v>ks</v>
          </cell>
        </row>
        <row r="10906">
          <cell r="C10906">
            <v>0</v>
          </cell>
          <cell r="D10906">
            <v>1</v>
          </cell>
          <cell r="E10906" t="str">
            <v>ks</v>
          </cell>
        </row>
        <row r="10907">
          <cell r="C10907">
            <v>0</v>
          </cell>
          <cell r="D10907">
            <v>1</v>
          </cell>
          <cell r="E10907" t="str">
            <v>ks</v>
          </cell>
        </row>
        <row r="10908">
          <cell r="C10908">
            <v>0</v>
          </cell>
          <cell r="D10908">
            <v>1</v>
          </cell>
          <cell r="E10908" t="str">
            <v>ks</v>
          </cell>
        </row>
        <row r="10909">
          <cell r="C10909">
            <v>0</v>
          </cell>
          <cell r="D10909">
            <v>1</v>
          </cell>
          <cell r="E10909" t="str">
            <v>ks</v>
          </cell>
        </row>
        <row r="10910">
          <cell r="C10910">
            <v>0</v>
          </cell>
          <cell r="D10910">
            <v>1</v>
          </cell>
          <cell r="E10910" t="str">
            <v>ks</v>
          </cell>
        </row>
        <row r="10911">
          <cell r="C10911">
            <v>0</v>
          </cell>
          <cell r="D10911">
            <v>1</v>
          </cell>
          <cell r="E10911" t="str">
            <v>ks</v>
          </cell>
        </row>
        <row r="10912">
          <cell r="C10912">
            <v>0</v>
          </cell>
          <cell r="D10912">
            <v>1</v>
          </cell>
          <cell r="E10912" t="str">
            <v>ks</v>
          </cell>
        </row>
        <row r="10913">
          <cell r="C10913">
            <v>0</v>
          </cell>
          <cell r="D10913">
            <v>1</v>
          </cell>
          <cell r="E10913" t="str">
            <v>ks</v>
          </cell>
        </row>
        <row r="10914">
          <cell r="C10914">
            <v>0</v>
          </cell>
          <cell r="D10914">
            <v>1</v>
          </cell>
          <cell r="E10914" t="str">
            <v>ks</v>
          </cell>
        </row>
        <row r="10915">
          <cell r="C10915">
            <v>0</v>
          </cell>
          <cell r="D10915">
            <v>1</v>
          </cell>
          <cell r="E10915" t="str">
            <v>ks</v>
          </cell>
        </row>
        <row r="10916">
          <cell r="C10916">
            <v>0</v>
          </cell>
          <cell r="D10916">
            <v>1</v>
          </cell>
          <cell r="E10916" t="str">
            <v>ks</v>
          </cell>
        </row>
        <row r="10917">
          <cell r="C10917">
            <v>0</v>
          </cell>
          <cell r="D10917">
            <v>1</v>
          </cell>
          <cell r="E10917" t="str">
            <v>ks</v>
          </cell>
        </row>
        <row r="10918">
          <cell r="C10918">
            <v>0</v>
          </cell>
          <cell r="D10918">
            <v>1</v>
          </cell>
          <cell r="E10918" t="str">
            <v>ks</v>
          </cell>
        </row>
        <row r="10919">
          <cell r="C10919">
            <v>0</v>
          </cell>
          <cell r="D10919">
            <v>1</v>
          </cell>
          <cell r="E10919" t="str">
            <v>ks</v>
          </cell>
        </row>
        <row r="10920">
          <cell r="C10920">
            <v>0</v>
          </cell>
          <cell r="D10920">
            <v>1</v>
          </cell>
          <cell r="E10920" t="str">
            <v>ks</v>
          </cell>
        </row>
        <row r="10921">
          <cell r="C10921">
            <v>0</v>
          </cell>
          <cell r="D10921">
            <v>1</v>
          </cell>
          <cell r="E10921" t="str">
            <v>ks</v>
          </cell>
        </row>
        <row r="10922">
          <cell r="C10922">
            <v>0</v>
          </cell>
          <cell r="D10922">
            <v>1</v>
          </cell>
          <cell r="E10922" t="str">
            <v>ks</v>
          </cell>
        </row>
        <row r="10923">
          <cell r="C10923">
            <v>0</v>
          </cell>
          <cell r="D10923">
            <v>1</v>
          </cell>
          <cell r="E10923" t="str">
            <v>ks</v>
          </cell>
        </row>
        <row r="10924">
          <cell r="C10924">
            <v>0</v>
          </cell>
          <cell r="D10924">
            <v>1</v>
          </cell>
          <cell r="E10924" t="str">
            <v>ks</v>
          </cell>
        </row>
        <row r="10925">
          <cell r="C10925">
            <v>0</v>
          </cell>
          <cell r="D10925">
            <v>1</v>
          </cell>
          <cell r="E10925" t="str">
            <v>ks</v>
          </cell>
        </row>
        <row r="10926">
          <cell r="C10926">
            <v>0</v>
          </cell>
          <cell r="D10926">
            <v>1</v>
          </cell>
          <cell r="E10926" t="str">
            <v>ks</v>
          </cell>
        </row>
        <row r="10927">
          <cell r="C10927">
            <v>0</v>
          </cell>
          <cell r="D10927">
            <v>1</v>
          </cell>
          <cell r="E10927" t="str">
            <v>ks</v>
          </cell>
        </row>
        <row r="10928">
          <cell r="C10928">
            <v>0</v>
          </cell>
          <cell r="D10928">
            <v>1</v>
          </cell>
          <cell r="E10928" t="str">
            <v>ks</v>
          </cell>
        </row>
        <row r="10929">
          <cell r="C10929">
            <v>0</v>
          </cell>
          <cell r="D10929">
            <v>1</v>
          </cell>
          <cell r="E10929" t="str">
            <v>ks</v>
          </cell>
        </row>
        <row r="10930">
          <cell r="C10930">
            <v>0</v>
          </cell>
          <cell r="D10930">
            <v>1</v>
          </cell>
          <cell r="E10930" t="str">
            <v>ks</v>
          </cell>
        </row>
        <row r="10931">
          <cell r="C10931">
            <v>0</v>
          </cell>
          <cell r="D10931">
            <v>1</v>
          </cell>
          <cell r="E10931" t="str">
            <v>ks</v>
          </cell>
        </row>
        <row r="10932">
          <cell r="C10932">
            <v>0</v>
          </cell>
          <cell r="D10932">
            <v>1</v>
          </cell>
          <cell r="E10932" t="str">
            <v>ks</v>
          </cell>
        </row>
        <row r="10933">
          <cell r="C10933">
            <v>0</v>
          </cell>
          <cell r="D10933">
            <v>1</v>
          </cell>
          <cell r="E10933" t="str">
            <v>ks</v>
          </cell>
        </row>
        <row r="10934">
          <cell r="C10934">
            <v>0</v>
          </cell>
          <cell r="D10934">
            <v>1</v>
          </cell>
          <cell r="E10934" t="str">
            <v>ks</v>
          </cell>
        </row>
        <row r="10935">
          <cell r="C10935">
            <v>0</v>
          </cell>
          <cell r="D10935">
            <v>1</v>
          </cell>
          <cell r="E10935" t="str">
            <v>ks</v>
          </cell>
        </row>
        <row r="10936">
          <cell r="C10936">
            <v>0</v>
          </cell>
          <cell r="D10936">
            <v>1</v>
          </cell>
          <cell r="E10936" t="str">
            <v>ks</v>
          </cell>
        </row>
        <row r="10937">
          <cell r="C10937">
            <v>0</v>
          </cell>
          <cell r="D10937">
            <v>1</v>
          </cell>
          <cell r="E10937" t="str">
            <v>ks</v>
          </cell>
        </row>
        <row r="10938">
          <cell r="C10938">
            <v>0</v>
          </cell>
          <cell r="D10938">
            <v>1</v>
          </cell>
          <cell r="E10938" t="str">
            <v>ks</v>
          </cell>
        </row>
        <row r="10939">
          <cell r="C10939">
            <v>0</v>
          </cell>
          <cell r="D10939">
            <v>1</v>
          </cell>
          <cell r="E10939" t="str">
            <v>ks</v>
          </cell>
        </row>
        <row r="10940">
          <cell r="C10940">
            <v>0</v>
          </cell>
          <cell r="D10940">
            <v>1</v>
          </cell>
          <cell r="E10940" t="str">
            <v>ks</v>
          </cell>
        </row>
        <row r="10941">
          <cell r="C10941">
            <v>0</v>
          </cell>
          <cell r="D10941">
            <v>1</v>
          </cell>
          <cell r="E10941" t="str">
            <v>ks</v>
          </cell>
        </row>
        <row r="10942">
          <cell r="C10942">
            <v>0</v>
          </cell>
          <cell r="D10942">
            <v>1</v>
          </cell>
          <cell r="E10942" t="str">
            <v>ks</v>
          </cell>
        </row>
        <row r="10943">
          <cell r="C10943">
            <v>0</v>
          </cell>
          <cell r="D10943">
            <v>1</v>
          </cell>
          <cell r="E10943" t="str">
            <v>ks</v>
          </cell>
        </row>
        <row r="10944">
          <cell r="C10944">
            <v>0</v>
          </cell>
          <cell r="D10944">
            <v>1</v>
          </cell>
          <cell r="E10944" t="str">
            <v>ks</v>
          </cell>
        </row>
        <row r="10945">
          <cell r="C10945">
            <v>0</v>
          </cell>
          <cell r="D10945">
            <v>1</v>
          </cell>
          <cell r="E10945" t="str">
            <v>ks</v>
          </cell>
        </row>
        <row r="10946">
          <cell r="C10946">
            <v>0</v>
          </cell>
          <cell r="D10946">
            <v>1</v>
          </cell>
          <cell r="E10946" t="str">
            <v>ks</v>
          </cell>
        </row>
        <row r="10947">
          <cell r="C10947">
            <v>0</v>
          </cell>
          <cell r="D10947">
            <v>1</v>
          </cell>
          <cell r="E10947" t="str">
            <v>ks</v>
          </cell>
        </row>
        <row r="10948">
          <cell r="C10948">
            <v>0</v>
          </cell>
          <cell r="D10948">
            <v>1</v>
          </cell>
          <cell r="E10948" t="str">
            <v>ks</v>
          </cell>
        </row>
        <row r="10949">
          <cell r="C10949">
            <v>0</v>
          </cell>
          <cell r="D10949">
            <v>1</v>
          </cell>
          <cell r="E10949" t="str">
            <v>ks</v>
          </cell>
        </row>
        <row r="10950">
          <cell r="C10950">
            <v>0</v>
          </cell>
          <cell r="D10950">
            <v>1</v>
          </cell>
          <cell r="E10950" t="str">
            <v>ks</v>
          </cell>
        </row>
        <row r="10951">
          <cell r="C10951">
            <v>0</v>
          </cell>
          <cell r="D10951">
            <v>1</v>
          </cell>
          <cell r="E10951" t="str">
            <v>ks</v>
          </cell>
        </row>
        <row r="10952">
          <cell r="C10952">
            <v>0</v>
          </cell>
          <cell r="D10952">
            <v>1</v>
          </cell>
          <cell r="E10952" t="str">
            <v>ks</v>
          </cell>
        </row>
        <row r="10953">
          <cell r="C10953">
            <v>0</v>
          </cell>
          <cell r="D10953">
            <v>1</v>
          </cell>
          <cell r="E10953" t="str">
            <v>ks</v>
          </cell>
        </row>
        <row r="10954">
          <cell r="C10954">
            <v>0</v>
          </cell>
          <cell r="D10954">
            <v>1</v>
          </cell>
          <cell r="E10954" t="str">
            <v>ks</v>
          </cell>
        </row>
        <row r="10955">
          <cell r="C10955">
            <v>0</v>
          </cell>
          <cell r="D10955">
            <v>1</v>
          </cell>
          <cell r="E10955" t="str">
            <v>ks</v>
          </cell>
        </row>
        <row r="10956">
          <cell r="C10956">
            <v>0</v>
          </cell>
          <cell r="D10956">
            <v>1</v>
          </cell>
          <cell r="E10956" t="str">
            <v>ks</v>
          </cell>
        </row>
        <row r="10957">
          <cell r="C10957">
            <v>0</v>
          </cell>
          <cell r="D10957">
            <v>1</v>
          </cell>
          <cell r="E10957" t="str">
            <v>ks</v>
          </cell>
        </row>
        <row r="10958">
          <cell r="C10958">
            <v>0</v>
          </cell>
          <cell r="D10958">
            <v>1</v>
          </cell>
          <cell r="E10958" t="str">
            <v>ks</v>
          </cell>
        </row>
        <row r="10959">
          <cell r="C10959">
            <v>0</v>
          </cell>
          <cell r="D10959">
            <v>1</v>
          </cell>
          <cell r="E10959" t="str">
            <v>ks</v>
          </cell>
        </row>
        <row r="10960">
          <cell r="C10960">
            <v>0</v>
          </cell>
          <cell r="D10960">
            <v>1</v>
          </cell>
          <cell r="E10960" t="str">
            <v>ks</v>
          </cell>
        </row>
        <row r="10961">
          <cell r="C10961">
            <v>0</v>
          </cell>
          <cell r="D10961">
            <v>1</v>
          </cell>
          <cell r="E10961" t="str">
            <v>ks</v>
          </cell>
        </row>
        <row r="10962">
          <cell r="C10962">
            <v>0</v>
          </cell>
          <cell r="D10962">
            <v>1</v>
          </cell>
          <cell r="E10962" t="str">
            <v>ks</v>
          </cell>
        </row>
        <row r="10963">
          <cell r="C10963">
            <v>0</v>
          </cell>
          <cell r="D10963">
            <v>1</v>
          </cell>
          <cell r="E10963" t="str">
            <v>ks</v>
          </cell>
        </row>
        <row r="10964">
          <cell r="C10964">
            <v>0</v>
          </cell>
          <cell r="D10964">
            <v>1</v>
          </cell>
          <cell r="E10964" t="str">
            <v>ks</v>
          </cell>
        </row>
        <row r="10965">
          <cell r="C10965">
            <v>0</v>
          </cell>
          <cell r="D10965">
            <v>1</v>
          </cell>
          <cell r="E10965" t="str">
            <v>ks</v>
          </cell>
        </row>
        <row r="10966">
          <cell r="C10966">
            <v>0</v>
          </cell>
          <cell r="D10966">
            <v>1</v>
          </cell>
          <cell r="E10966" t="str">
            <v>ks</v>
          </cell>
        </row>
        <row r="10967">
          <cell r="C10967">
            <v>0</v>
          </cell>
          <cell r="D10967">
            <v>1</v>
          </cell>
          <cell r="E10967" t="str">
            <v>ks</v>
          </cell>
        </row>
        <row r="10968">
          <cell r="C10968">
            <v>0</v>
          </cell>
          <cell r="D10968">
            <v>1</v>
          </cell>
          <cell r="E10968" t="str">
            <v>ks</v>
          </cell>
        </row>
        <row r="10969">
          <cell r="C10969">
            <v>0</v>
          </cell>
          <cell r="D10969">
            <v>1</v>
          </cell>
          <cell r="E10969" t="str">
            <v>ks</v>
          </cell>
        </row>
        <row r="10970">
          <cell r="C10970">
            <v>0</v>
          </cell>
          <cell r="D10970">
            <v>1</v>
          </cell>
          <cell r="E10970" t="str">
            <v>ks</v>
          </cell>
        </row>
        <row r="10971">
          <cell r="C10971">
            <v>0</v>
          </cell>
          <cell r="D10971">
            <v>1</v>
          </cell>
          <cell r="E10971" t="str">
            <v>ks</v>
          </cell>
        </row>
        <row r="10972">
          <cell r="C10972">
            <v>0</v>
          </cell>
          <cell r="D10972">
            <v>1</v>
          </cell>
          <cell r="E10972" t="str">
            <v>ks</v>
          </cell>
        </row>
        <row r="10973">
          <cell r="C10973">
            <v>0</v>
          </cell>
          <cell r="D10973">
            <v>1</v>
          </cell>
          <cell r="E10973" t="str">
            <v>ks</v>
          </cell>
        </row>
        <row r="10974">
          <cell r="C10974">
            <v>0</v>
          </cell>
          <cell r="D10974">
            <v>1</v>
          </cell>
          <cell r="E10974" t="str">
            <v>ks</v>
          </cell>
        </row>
        <row r="10975">
          <cell r="C10975">
            <v>0</v>
          </cell>
          <cell r="D10975">
            <v>1</v>
          </cell>
          <cell r="E10975" t="str">
            <v>ks</v>
          </cell>
        </row>
        <row r="10976">
          <cell r="C10976">
            <v>0</v>
          </cell>
          <cell r="D10976">
            <v>1</v>
          </cell>
          <cell r="E10976" t="str">
            <v>ks</v>
          </cell>
        </row>
        <row r="10977">
          <cell r="C10977">
            <v>0</v>
          </cell>
          <cell r="D10977">
            <v>1</v>
          </cell>
          <cell r="E10977" t="str">
            <v>ks</v>
          </cell>
        </row>
        <row r="10978">
          <cell r="C10978">
            <v>0</v>
          </cell>
          <cell r="D10978">
            <v>1</v>
          </cell>
          <cell r="E10978" t="str">
            <v>ks</v>
          </cell>
        </row>
        <row r="10979">
          <cell r="C10979">
            <v>0</v>
          </cell>
          <cell r="D10979">
            <v>1</v>
          </cell>
          <cell r="E10979" t="str">
            <v>ks</v>
          </cell>
        </row>
        <row r="10980">
          <cell r="C10980">
            <v>0</v>
          </cell>
          <cell r="D10980">
            <v>1</v>
          </cell>
          <cell r="E10980" t="str">
            <v>ks</v>
          </cell>
        </row>
        <row r="10981">
          <cell r="C10981">
            <v>0</v>
          </cell>
          <cell r="D10981">
            <v>1</v>
          </cell>
          <cell r="E10981" t="str">
            <v>ks</v>
          </cell>
        </row>
        <row r="10982">
          <cell r="C10982">
            <v>0</v>
          </cell>
          <cell r="D10982">
            <v>1</v>
          </cell>
          <cell r="E10982" t="str">
            <v>ks</v>
          </cell>
        </row>
        <row r="10983">
          <cell r="C10983">
            <v>0</v>
          </cell>
          <cell r="D10983">
            <v>1</v>
          </cell>
          <cell r="E10983" t="str">
            <v>ks</v>
          </cell>
        </row>
        <row r="10984">
          <cell r="C10984">
            <v>0</v>
          </cell>
          <cell r="D10984">
            <v>1</v>
          </cell>
          <cell r="E10984" t="str">
            <v>ks</v>
          </cell>
        </row>
        <row r="10985">
          <cell r="C10985">
            <v>0</v>
          </cell>
          <cell r="D10985">
            <v>1</v>
          </cell>
          <cell r="E10985" t="str">
            <v>ks</v>
          </cell>
        </row>
        <row r="10986">
          <cell r="C10986">
            <v>0</v>
          </cell>
          <cell r="D10986">
            <v>1</v>
          </cell>
          <cell r="E10986" t="str">
            <v>ks</v>
          </cell>
        </row>
        <row r="10987">
          <cell r="C10987">
            <v>0</v>
          </cell>
          <cell r="D10987">
            <v>1</v>
          </cell>
          <cell r="E10987" t="str">
            <v>ks</v>
          </cell>
        </row>
        <row r="10988">
          <cell r="C10988">
            <v>0</v>
          </cell>
          <cell r="D10988">
            <v>1</v>
          </cell>
          <cell r="E10988" t="str">
            <v>ks</v>
          </cell>
        </row>
        <row r="10989">
          <cell r="C10989">
            <v>0</v>
          </cell>
          <cell r="D10989">
            <v>1</v>
          </cell>
          <cell r="E10989" t="str">
            <v>ks</v>
          </cell>
        </row>
        <row r="10990">
          <cell r="C10990">
            <v>0</v>
          </cell>
          <cell r="D10990">
            <v>1</v>
          </cell>
          <cell r="E10990" t="str">
            <v>ks</v>
          </cell>
        </row>
        <row r="10991">
          <cell r="C10991">
            <v>0</v>
          </cell>
          <cell r="D10991">
            <v>1</v>
          </cell>
          <cell r="E10991" t="str">
            <v>ks</v>
          </cell>
        </row>
        <row r="10992">
          <cell r="C10992">
            <v>0</v>
          </cell>
          <cell r="D10992">
            <v>1</v>
          </cell>
          <cell r="E10992" t="str">
            <v>ks</v>
          </cell>
        </row>
        <row r="10993">
          <cell r="C10993">
            <v>0</v>
          </cell>
          <cell r="D10993">
            <v>1</v>
          </cell>
          <cell r="E10993" t="str">
            <v>ks</v>
          </cell>
        </row>
        <row r="10994">
          <cell r="C10994">
            <v>0</v>
          </cell>
          <cell r="D10994">
            <v>1</v>
          </cell>
          <cell r="E10994" t="str">
            <v>ks</v>
          </cell>
        </row>
        <row r="10995">
          <cell r="C10995">
            <v>0</v>
          </cell>
          <cell r="D10995">
            <v>1</v>
          </cell>
          <cell r="E10995" t="str">
            <v>ks</v>
          </cell>
        </row>
        <row r="10996">
          <cell r="C10996">
            <v>0</v>
          </cell>
          <cell r="D10996">
            <v>1</v>
          </cell>
          <cell r="E10996" t="str">
            <v>ks</v>
          </cell>
        </row>
        <row r="10997">
          <cell r="C10997">
            <v>0</v>
          </cell>
          <cell r="D10997">
            <v>1</v>
          </cell>
          <cell r="E10997" t="str">
            <v>ks</v>
          </cell>
        </row>
        <row r="10998">
          <cell r="C10998">
            <v>0</v>
          </cell>
          <cell r="D10998">
            <v>1</v>
          </cell>
          <cell r="E10998" t="str">
            <v>ks</v>
          </cell>
        </row>
        <row r="10999">
          <cell r="C10999">
            <v>0</v>
          </cell>
          <cell r="D10999">
            <v>1</v>
          </cell>
          <cell r="E10999" t="str">
            <v>ks</v>
          </cell>
        </row>
        <row r="11000">
          <cell r="C11000">
            <v>0</v>
          </cell>
          <cell r="D11000">
            <v>1</v>
          </cell>
          <cell r="E11000" t="str">
            <v>ks</v>
          </cell>
        </row>
        <row r="11001">
          <cell r="C11001">
            <v>0</v>
          </cell>
          <cell r="D11001">
            <v>1</v>
          </cell>
          <cell r="E11001" t="str">
            <v>ks</v>
          </cell>
        </row>
        <row r="11002">
          <cell r="C11002">
            <v>0</v>
          </cell>
          <cell r="D11002">
            <v>1</v>
          </cell>
          <cell r="E11002" t="str">
            <v>ks</v>
          </cell>
        </row>
        <row r="11003">
          <cell r="C11003">
            <v>0</v>
          </cell>
          <cell r="D11003">
            <v>1</v>
          </cell>
          <cell r="E11003" t="str">
            <v>ks</v>
          </cell>
        </row>
        <row r="11004">
          <cell r="C11004">
            <v>0</v>
          </cell>
          <cell r="D11004">
            <v>1</v>
          </cell>
          <cell r="E11004" t="str">
            <v>ks</v>
          </cell>
        </row>
        <row r="11005">
          <cell r="C11005">
            <v>0</v>
          </cell>
          <cell r="D11005">
            <v>1</v>
          </cell>
          <cell r="E11005" t="str">
            <v>ks</v>
          </cell>
        </row>
        <row r="11006">
          <cell r="C11006">
            <v>0</v>
          </cell>
          <cell r="D11006">
            <v>1</v>
          </cell>
          <cell r="E11006" t="str">
            <v>ks</v>
          </cell>
        </row>
        <row r="11007">
          <cell r="C11007">
            <v>0</v>
          </cell>
          <cell r="D11007">
            <v>1</v>
          </cell>
          <cell r="E11007" t="str">
            <v>ks</v>
          </cell>
        </row>
        <row r="11008">
          <cell r="C11008">
            <v>0</v>
          </cell>
          <cell r="D11008">
            <v>1</v>
          </cell>
          <cell r="E11008" t="str">
            <v>ks</v>
          </cell>
        </row>
        <row r="11009">
          <cell r="C11009">
            <v>0</v>
          </cell>
          <cell r="D11009">
            <v>1</v>
          </cell>
          <cell r="E11009" t="str">
            <v>ks</v>
          </cell>
        </row>
        <row r="11010">
          <cell r="C11010">
            <v>0</v>
          </cell>
          <cell r="D11010">
            <v>1</v>
          </cell>
          <cell r="E11010" t="str">
            <v>ks</v>
          </cell>
        </row>
        <row r="11011">
          <cell r="C11011">
            <v>0</v>
          </cell>
          <cell r="D11011">
            <v>1</v>
          </cell>
          <cell r="E11011" t="str">
            <v>ks</v>
          </cell>
        </row>
        <row r="11012">
          <cell r="C11012">
            <v>0</v>
          </cell>
          <cell r="D11012">
            <v>1</v>
          </cell>
          <cell r="E11012" t="str">
            <v>ks</v>
          </cell>
        </row>
        <row r="11013">
          <cell r="C11013">
            <v>0</v>
          </cell>
          <cell r="D11013">
            <v>1</v>
          </cell>
          <cell r="E11013" t="str">
            <v>ks</v>
          </cell>
        </row>
        <row r="11014">
          <cell r="C11014">
            <v>0</v>
          </cell>
          <cell r="D11014">
            <v>1</v>
          </cell>
          <cell r="E11014" t="str">
            <v>ks</v>
          </cell>
        </row>
        <row r="11015">
          <cell r="C11015">
            <v>0</v>
          </cell>
          <cell r="D11015">
            <v>1</v>
          </cell>
          <cell r="E11015" t="str">
            <v>ks</v>
          </cell>
        </row>
        <row r="11016">
          <cell r="C11016">
            <v>0</v>
          </cell>
          <cell r="D11016">
            <v>1</v>
          </cell>
          <cell r="E11016" t="str">
            <v>ks</v>
          </cell>
        </row>
        <row r="11017">
          <cell r="C11017">
            <v>0</v>
          </cell>
          <cell r="D11017">
            <v>1</v>
          </cell>
          <cell r="E11017" t="str">
            <v>ks</v>
          </cell>
        </row>
        <row r="11018">
          <cell r="C11018">
            <v>0</v>
          </cell>
          <cell r="D11018">
            <v>1</v>
          </cell>
          <cell r="E11018" t="str">
            <v>ks</v>
          </cell>
        </row>
        <row r="11019">
          <cell r="C11019">
            <v>0</v>
          </cell>
          <cell r="D11019">
            <v>1</v>
          </cell>
          <cell r="E11019" t="str">
            <v>ks</v>
          </cell>
        </row>
        <row r="11020">
          <cell r="C11020">
            <v>0</v>
          </cell>
          <cell r="D11020">
            <v>1</v>
          </cell>
          <cell r="E11020" t="str">
            <v>ks</v>
          </cell>
        </row>
        <row r="11021">
          <cell r="C11021">
            <v>0</v>
          </cell>
          <cell r="D11021">
            <v>1</v>
          </cell>
          <cell r="E11021" t="str">
            <v>ks</v>
          </cell>
        </row>
        <row r="11022">
          <cell r="C11022">
            <v>0</v>
          </cell>
          <cell r="D11022">
            <v>1</v>
          </cell>
          <cell r="E11022" t="str">
            <v>ks</v>
          </cell>
        </row>
        <row r="11023">
          <cell r="C11023">
            <v>0</v>
          </cell>
          <cell r="D11023">
            <v>1</v>
          </cell>
          <cell r="E11023" t="str">
            <v>ks</v>
          </cell>
        </row>
        <row r="11024">
          <cell r="C11024">
            <v>0</v>
          </cell>
          <cell r="D11024">
            <v>1</v>
          </cell>
          <cell r="E11024" t="str">
            <v>ks</v>
          </cell>
        </row>
        <row r="11025">
          <cell r="C11025">
            <v>0</v>
          </cell>
          <cell r="D11025">
            <v>1</v>
          </cell>
          <cell r="E11025" t="str">
            <v>ks</v>
          </cell>
        </row>
        <row r="11026">
          <cell r="C11026">
            <v>0</v>
          </cell>
          <cell r="D11026">
            <v>1</v>
          </cell>
          <cell r="E11026" t="str">
            <v>ks</v>
          </cell>
        </row>
        <row r="11027">
          <cell r="C11027">
            <v>0</v>
          </cell>
          <cell r="D11027">
            <v>1</v>
          </cell>
          <cell r="E11027" t="str">
            <v>ks</v>
          </cell>
        </row>
        <row r="11028">
          <cell r="C11028">
            <v>0</v>
          </cell>
          <cell r="D11028">
            <v>1</v>
          </cell>
          <cell r="E11028" t="str">
            <v>ks</v>
          </cell>
        </row>
        <row r="11029">
          <cell r="C11029">
            <v>0</v>
          </cell>
          <cell r="D11029">
            <v>1</v>
          </cell>
          <cell r="E11029" t="str">
            <v>ks</v>
          </cell>
        </row>
        <row r="11030">
          <cell r="C11030">
            <v>0</v>
          </cell>
          <cell r="D11030">
            <v>1</v>
          </cell>
          <cell r="E11030" t="str">
            <v>ks</v>
          </cell>
        </row>
        <row r="11031">
          <cell r="C11031">
            <v>0</v>
          </cell>
          <cell r="D11031">
            <v>1</v>
          </cell>
          <cell r="E11031" t="str">
            <v>ks</v>
          </cell>
        </row>
        <row r="11032">
          <cell r="C11032">
            <v>0</v>
          </cell>
          <cell r="D11032">
            <v>1</v>
          </cell>
          <cell r="E11032" t="str">
            <v>ks</v>
          </cell>
        </row>
        <row r="11033">
          <cell r="C11033">
            <v>0</v>
          </cell>
          <cell r="D11033">
            <v>1</v>
          </cell>
          <cell r="E11033" t="str">
            <v>ks</v>
          </cell>
        </row>
        <row r="11034">
          <cell r="C11034">
            <v>0</v>
          </cell>
          <cell r="D11034">
            <v>1</v>
          </cell>
          <cell r="E11034" t="str">
            <v>ks</v>
          </cell>
        </row>
        <row r="11035">
          <cell r="C11035">
            <v>0</v>
          </cell>
          <cell r="D11035">
            <v>1</v>
          </cell>
          <cell r="E11035" t="str">
            <v>ks</v>
          </cell>
        </row>
        <row r="11036">
          <cell r="C11036">
            <v>0</v>
          </cell>
          <cell r="D11036">
            <v>1</v>
          </cell>
          <cell r="E11036" t="str">
            <v>ks</v>
          </cell>
        </row>
        <row r="11037">
          <cell r="C11037">
            <v>0</v>
          </cell>
          <cell r="D11037">
            <v>1</v>
          </cell>
          <cell r="E11037" t="str">
            <v>ks</v>
          </cell>
        </row>
        <row r="11038">
          <cell r="C11038">
            <v>0</v>
          </cell>
          <cell r="D11038">
            <v>1</v>
          </cell>
          <cell r="E11038" t="str">
            <v>ks</v>
          </cell>
        </row>
        <row r="11039">
          <cell r="C11039">
            <v>0</v>
          </cell>
          <cell r="D11039">
            <v>1</v>
          </cell>
          <cell r="E11039" t="str">
            <v>ks</v>
          </cell>
        </row>
        <row r="11040">
          <cell r="C11040">
            <v>0</v>
          </cell>
          <cell r="D11040">
            <v>1</v>
          </cell>
          <cell r="E11040" t="str">
            <v>ks</v>
          </cell>
        </row>
        <row r="11041">
          <cell r="C11041">
            <v>0</v>
          </cell>
          <cell r="D11041">
            <v>1</v>
          </cell>
          <cell r="E11041" t="str">
            <v>ks</v>
          </cell>
        </row>
        <row r="11042">
          <cell r="C11042">
            <v>0</v>
          </cell>
          <cell r="D11042">
            <v>1</v>
          </cell>
          <cell r="E11042" t="str">
            <v>ks</v>
          </cell>
        </row>
        <row r="11043">
          <cell r="C11043">
            <v>0</v>
          </cell>
          <cell r="D11043">
            <v>1</v>
          </cell>
          <cell r="E11043" t="str">
            <v>ks</v>
          </cell>
        </row>
        <row r="11044">
          <cell r="C11044">
            <v>0</v>
          </cell>
          <cell r="D11044">
            <v>1</v>
          </cell>
          <cell r="E11044" t="str">
            <v>ks</v>
          </cell>
        </row>
        <row r="11045">
          <cell r="C11045">
            <v>0</v>
          </cell>
          <cell r="D11045">
            <v>1</v>
          </cell>
          <cell r="E11045" t="str">
            <v>ks</v>
          </cell>
        </row>
        <row r="11046">
          <cell r="C11046">
            <v>0</v>
          </cell>
          <cell r="D11046">
            <v>1</v>
          </cell>
          <cell r="E11046" t="str">
            <v>ks</v>
          </cell>
        </row>
        <row r="11047">
          <cell r="C11047">
            <v>0</v>
          </cell>
          <cell r="D11047">
            <v>1</v>
          </cell>
          <cell r="E11047" t="str">
            <v>ks</v>
          </cell>
        </row>
        <row r="11048">
          <cell r="C11048">
            <v>0</v>
          </cell>
          <cell r="D11048">
            <v>1</v>
          </cell>
          <cell r="E11048" t="str">
            <v>ks</v>
          </cell>
        </row>
        <row r="11049">
          <cell r="C11049">
            <v>0</v>
          </cell>
          <cell r="D11049">
            <v>1</v>
          </cell>
          <cell r="E11049" t="str">
            <v>ks</v>
          </cell>
        </row>
        <row r="11050">
          <cell r="C11050">
            <v>0</v>
          </cell>
          <cell r="D11050">
            <v>1</v>
          </cell>
          <cell r="E11050" t="str">
            <v>ks</v>
          </cell>
        </row>
        <row r="11051">
          <cell r="C11051">
            <v>0</v>
          </cell>
          <cell r="D11051">
            <v>1</v>
          </cell>
          <cell r="E11051" t="str">
            <v>ks</v>
          </cell>
        </row>
        <row r="11052">
          <cell r="C11052">
            <v>0</v>
          </cell>
          <cell r="D11052">
            <v>1</v>
          </cell>
          <cell r="E11052" t="str">
            <v>ks</v>
          </cell>
        </row>
        <row r="11053">
          <cell r="C11053">
            <v>0</v>
          </cell>
          <cell r="D11053">
            <v>1</v>
          </cell>
          <cell r="E11053" t="str">
            <v>ks</v>
          </cell>
        </row>
        <row r="11054">
          <cell r="C11054">
            <v>0</v>
          </cell>
          <cell r="D11054">
            <v>1</v>
          </cell>
          <cell r="E11054" t="str">
            <v>ks</v>
          </cell>
        </row>
        <row r="11055">
          <cell r="C11055">
            <v>0</v>
          </cell>
          <cell r="D11055">
            <v>1</v>
          </cell>
          <cell r="E11055" t="str">
            <v>ks</v>
          </cell>
        </row>
        <row r="11056">
          <cell r="C11056">
            <v>0</v>
          </cell>
          <cell r="D11056">
            <v>1</v>
          </cell>
          <cell r="E11056" t="str">
            <v>ks</v>
          </cell>
        </row>
        <row r="11057">
          <cell r="C11057">
            <v>0</v>
          </cell>
          <cell r="D11057">
            <v>1</v>
          </cell>
          <cell r="E11057" t="str">
            <v>ks</v>
          </cell>
        </row>
        <row r="11058">
          <cell r="C11058">
            <v>0</v>
          </cell>
          <cell r="D11058">
            <v>1</v>
          </cell>
          <cell r="E11058" t="str">
            <v>ks</v>
          </cell>
        </row>
        <row r="11059">
          <cell r="C11059">
            <v>0</v>
          </cell>
          <cell r="D11059">
            <v>1</v>
          </cell>
          <cell r="E11059" t="str">
            <v>ks</v>
          </cell>
        </row>
        <row r="11060">
          <cell r="C11060">
            <v>0</v>
          </cell>
          <cell r="D11060">
            <v>1</v>
          </cell>
          <cell r="E11060" t="str">
            <v>ks</v>
          </cell>
        </row>
        <row r="11061">
          <cell r="C11061">
            <v>0</v>
          </cell>
          <cell r="D11061">
            <v>1</v>
          </cell>
          <cell r="E11061" t="str">
            <v>ks</v>
          </cell>
        </row>
        <row r="11062">
          <cell r="C11062">
            <v>0</v>
          </cell>
          <cell r="D11062">
            <v>1</v>
          </cell>
          <cell r="E11062" t="str">
            <v>ks</v>
          </cell>
        </row>
        <row r="11063">
          <cell r="C11063">
            <v>0</v>
          </cell>
          <cell r="D11063">
            <v>1</v>
          </cell>
          <cell r="E11063" t="str">
            <v>ks</v>
          </cell>
        </row>
        <row r="11064">
          <cell r="C11064">
            <v>0</v>
          </cell>
          <cell r="D11064">
            <v>1</v>
          </cell>
          <cell r="E11064" t="str">
            <v>ks</v>
          </cell>
        </row>
        <row r="11065">
          <cell r="C11065">
            <v>0</v>
          </cell>
          <cell r="D11065">
            <v>1</v>
          </cell>
          <cell r="E11065" t="str">
            <v>ks</v>
          </cell>
        </row>
        <row r="11066">
          <cell r="C11066">
            <v>0</v>
          </cell>
          <cell r="D11066">
            <v>1</v>
          </cell>
          <cell r="E11066" t="str">
            <v>ks</v>
          </cell>
        </row>
        <row r="11067">
          <cell r="C11067">
            <v>0</v>
          </cell>
          <cell r="D11067">
            <v>1</v>
          </cell>
          <cell r="E11067" t="str">
            <v>ks</v>
          </cell>
        </row>
        <row r="11068">
          <cell r="C11068">
            <v>0</v>
          </cell>
          <cell r="D11068">
            <v>1</v>
          </cell>
          <cell r="E11068" t="str">
            <v>ks</v>
          </cell>
        </row>
        <row r="11069">
          <cell r="C11069">
            <v>0</v>
          </cell>
          <cell r="D11069">
            <v>1</v>
          </cell>
          <cell r="E11069" t="str">
            <v>ks</v>
          </cell>
        </row>
        <row r="11070">
          <cell r="C11070">
            <v>0</v>
          </cell>
          <cell r="D11070">
            <v>1</v>
          </cell>
          <cell r="E11070" t="str">
            <v>ks</v>
          </cell>
        </row>
        <row r="11071">
          <cell r="C11071">
            <v>0</v>
          </cell>
          <cell r="D11071">
            <v>1</v>
          </cell>
          <cell r="E11071" t="str">
            <v>ks</v>
          </cell>
        </row>
        <row r="11072">
          <cell r="C11072">
            <v>0</v>
          </cell>
          <cell r="D11072">
            <v>1</v>
          </cell>
          <cell r="E11072" t="str">
            <v>ks</v>
          </cell>
        </row>
        <row r="11073">
          <cell r="C11073">
            <v>0</v>
          </cell>
          <cell r="D11073">
            <v>1</v>
          </cell>
          <cell r="E11073" t="str">
            <v>ks</v>
          </cell>
        </row>
        <row r="11074">
          <cell r="C11074">
            <v>0</v>
          </cell>
          <cell r="D11074">
            <v>1</v>
          </cell>
          <cell r="E11074" t="str">
            <v>ks</v>
          </cell>
        </row>
        <row r="11075">
          <cell r="C11075">
            <v>0</v>
          </cell>
          <cell r="D11075">
            <v>1</v>
          </cell>
          <cell r="E11075" t="str">
            <v>ks</v>
          </cell>
        </row>
        <row r="11076">
          <cell r="C11076">
            <v>0</v>
          </cell>
          <cell r="D11076">
            <v>1</v>
          </cell>
          <cell r="E11076" t="str">
            <v>ks</v>
          </cell>
        </row>
        <row r="11077">
          <cell r="C11077">
            <v>0</v>
          </cell>
          <cell r="D11077">
            <v>1</v>
          </cell>
          <cell r="E11077" t="str">
            <v>ks</v>
          </cell>
        </row>
        <row r="11078">
          <cell r="C11078">
            <v>0</v>
          </cell>
          <cell r="D11078">
            <v>1</v>
          </cell>
          <cell r="E11078" t="str">
            <v>ks</v>
          </cell>
        </row>
        <row r="11079">
          <cell r="C11079">
            <v>0</v>
          </cell>
          <cell r="D11079">
            <v>1</v>
          </cell>
          <cell r="E11079" t="str">
            <v>ks</v>
          </cell>
        </row>
        <row r="11080">
          <cell r="C11080">
            <v>0</v>
          </cell>
          <cell r="D11080">
            <v>1</v>
          </cell>
          <cell r="E11080" t="str">
            <v>ks</v>
          </cell>
        </row>
        <row r="11081">
          <cell r="C11081">
            <v>0</v>
          </cell>
          <cell r="D11081">
            <v>1</v>
          </cell>
          <cell r="E11081" t="str">
            <v>ks</v>
          </cell>
        </row>
        <row r="11082">
          <cell r="C11082">
            <v>0</v>
          </cell>
          <cell r="D11082">
            <v>1</v>
          </cell>
          <cell r="E11082" t="str">
            <v>m</v>
          </cell>
        </row>
        <row r="11083">
          <cell r="C11083">
            <v>0</v>
          </cell>
          <cell r="D11083">
            <v>1</v>
          </cell>
          <cell r="E11083" t="str">
            <v>ks</v>
          </cell>
        </row>
        <row r="11084">
          <cell r="C11084">
            <v>0</v>
          </cell>
          <cell r="D11084">
            <v>1</v>
          </cell>
          <cell r="E11084" t="str">
            <v>ks</v>
          </cell>
        </row>
        <row r="11085">
          <cell r="C11085">
            <v>0</v>
          </cell>
          <cell r="D11085">
            <v>1</v>
          </cell>
          <cell r="E11085" t="str">
            <v>ks</v>
          </cell>
        </row>
        <row r="11086">
          <cell r="C11086">
            <v>0</v>
          </cell>
          <cell r="D11086">
            <v>1</v>
          </cell>
          <cell r="E11086" t="str">
            <v>ks</v>
          </cell>
        </row>
        <row r="11087">
          <cell r="C11087">
            <v>0</v>
          </cell>
          <cell r="D11087">
            <v>1</v>
          </cell>
          <cell r="E11087" t="str">
            <v>ks</v>
          </cell>
        </row>
        <row r="11088">
          <cell r="C11088">
            <v>0</v>
          </cell>
          <cell r="D11088">
            <v>1</v>
          </cell>
          <cell r="E11088" t="str">
            <v>ks</v>
          </cell>
        </row>
        <row r="11089">
          <cell r="C11089">
            <v>0</v>
          </cell>
          <cell r="D11089">
            <v>1</v>
          </cell>
          <cell r="E11089" t="str">
            <v>ks</v>
          </cell>
        </row>
        <row r="11090">
          <cell r="C11090">
            <v>0</v>
          </cell>
          <cell r="D11090">
            <v>1</v>
          </cell>
          <cell r="E11090" t="str">
            <v>ks</v>
          </cell>
        </row>
        <row r="11091">
          <cell r="C11091">
            <v>0</v>
          </cell>
          <cell r="D11091">
            <v>1</v>
          </cell>
          <cell r="E11091" t="str">
            <v>ks</v>
          </cell>
        </row>
        <row r="11092">
          <cell r="C11092">
            <v>0</v>
          </cell>
          <cell r="D11092">
            <v>1</v>
          </cell>
          <cell r="E11092" t="str">
            <v>ks</v>
          </cell>
        </row>
        <row r="11093">
          <cell r="C11093">
            <v>0</v>
          </cell>
          <cell r="D11093">
            <v>1</v>
          </cell>
          <cell r="E11093" t="str">
            <v>ks</v>
          </cell>
        </row>
        <row r="11094">
          <cell r="C11094">
            <v>0</v>
          </cell>
          <cell r="D11094">
            <v>1</v>
          </cell>
          <cell r="E11094" t="str">
            <v>ks</v>
          </cell>
        </row>
        <row r="11095">
          <cell r="C11095">
            <v>0</v>
          </cell>
          <cell r="D11095">
            <v>1</v>
          </cell>
          <cell r="E11095" t="str">
            <v>ks</v>
          </cell>
        </row>
        <row r="11096">
          <cell r="C11096">
            <v>0</v>
          </cell>
          <cell r="D11096">
            <v>1</v>
          </cell>
          <cell r="E11096" t="str">
            <v>ks</v>
          </cell>
        </row>
        <row r="11097">
          <cell r="C11097">
            <v>0</v>
          </cell>
          <cell r="D11097">
            <v>1</v>
          </cell>
          <cell r="E11097" t="str">
            <v>ks</v>
          </cell>
        </row>
        <row r="11098">
          <cell r="C11098">
            <v>0</v>
          </cell>
          <cell r="D11098">
            <v>1</v>
          </cell>
          <cell r="E11098" t="str">
            <v>ks</v>
          </cell>
        </row>
        <row r="11099">
          <cell r="C11099">
            <v>0</v>
          </cell>
          <cell r="D11099">
            <v>1</v>
          </cell>
          <cell r="E11099" t="str">
            <v>ks</v>
          </cell>
        </row>
        <row r="11100">
          <cell r="C11100">
            <v>0</v>
          </cell>
          <cell r="D11100">
            <v>1</v>
          </cell>
          <cell r="E11100" t="str">
            <v>ks</v>
          </cell>
        </row>
        <row r="11101">
          <cell r="C11101">
            <v>0</v>
          </cell>
          <cell r="D11101">
            <v>1</v>
          </cell>
          <cell r="E11101" t="str">
            <v>ks</v>
          </cell>
        </row>
        <row r="11102">
          <cell r="C11102">
            <v>0</v>
          </cell>
          <cell r="D11102">
            <v>1</v>
          </cell>
          <cell r="E11102" t="str">
            <v>ks</v>
          </cell>
        </row>
        <row r="11103">
          <cell r="C11103">
            <v>0</v>
          </cell>
          <cell r="D11103">
            <v>1</v>
          </cell>
          <cell r="E11103" t="str">
            <v>ks</v>
          </cell>
        </row>
        <row r="11104">
          <cell r="C11104">
            <v>0</v>
          </cell>
          <cell r="D11104">
            <v>1</v>
          </cell>
          <cell r="E11104" t="str">
            <v>ks</v>
          </cell>
        </row>
        <row r="11105">
          <cell r="C11105">
            <v>0</v>
          </cell>
          <cell r="D11105">
            <v>1</v>
          </cell>
          <cell r="E11105" t="str">
            <v>ks</v>
          </cell>
        </row>
        <row r="11106">
          <cell r="C11106">
            <v>0</v>
          </cell>
          <cell r="D11106">
            <v>1</v>
          </cell>
          <cell r="E11106" t="str">
            <v>ks</v>
          </cell>
        </row>
        <row r="11107">
          <cell r="C11107">
            <v>0</v>
          </cell>
          <cell r="D11107">
            <v>1</v>
          </cell>
          <cell r="E11107" t="str">
            <v>ks</v>
          </cell>
        </row>
        <row r="11108">
          <cell r="C11108">
            <v>0</v>
          </cell>
          <cell r="D11108">
            <v>1</v>
          </cell>
          <cell r="E11108" t="str">
            <v>ks</v>
          </cell>
        </row>
        <row r="11109">
          <cell r="C11109">
            <v>0</v>
          </cell>
          <cell r="D11109">
            <v>1</v>
          </cell>
          <cell r="E11109" t="str">
            <v>ks</v>
          </cell>
        </row>
        <row r="11110">
          <cell r="C11110">
            <v>0</v>
          </cell>
          <cell r="D11110">
            <v>1</v>
          </cell>
          <cell r="E11110" t="str">
            <v>ks</v>
          </cell>
        </row>
        <row r="11111">
          <cell r="C11111">
            <v>0</v>
          </cell>
          <cell r="D11111">
            <v>1</v>
          </cell>
          <cell r="E11111" t="str">
            <v>ks</v>
          </cell>
        </row>
        <row r="11112">
          <cell r="C11112">
            <v>0</v>
          </cell>
          <cell r="D11112">
            <v>1</v>
          </cell>
          <cell r="E11112" t="str">
            <v>ks</v>
          </cell>
        </row>
        <row r="11113">
          <cell r="C11113">
            <v>0</v>
          </cell>
          <cell r="D11113">
            <v>1</v>
          </cell>
          <cell r="E11113" t="str">
            <v>ks</v>
          </cell>
        </row>
        <row r="11114">
          <cell r="C11114">
            <v>0</v>
          </cell>
          <cell r="D11114">
            <v>1</v>
          </cell>
          <cell r="E11114" t="str">
            <v>ks</v>
          </cell>
        </row>
        <row r="11115">
          <cell r="C11115">
            <v>0</v>
          </cell>
          <cell r="D11115">
            <v>1</v>
          </cell>
          <cell r="E11115" t="str">
            <v>ks</v>
          </cell>
        </row>
        <row r="11116">
          <cell r="C11116">
            <v>0</v>
          </cell>
          <cell r="D11116">
            <v>1</v>
          </cell>
          <cell r="E11116" t="str">
            <v>ks</v>
          </cell>
        </row>
        <row r="11117">
          <cell r="C11117">
            <v>0</v>
          </cell>
          <cell r="D11117">
            <v>1</v>
          </cell>
          <cell r="E11117" t="str">
            <v>ks</v>
          </cell>
        </row>
        <row r="11118">
          <cell r="C11118">
            <v>0</v>
          </cell>
          <cell r="D11118">
            <v>1</v>
          </cell>
          <cell r="E11118" t="str">
            <v>ks</v>
          </cell>
        </row>
        <row r="11119">
          <cell r="C11119">
            <v>0</v>
          </cell>
          <cell r="D11119">
            <v>1</v>
          </cell>
          <cell r="E11119" t="str">
            <v>ks</v>
          </cell>
        </row>
        <row r="11120">
          <cell r="C11120">
            <v>0</v>
          </cell>
          <cell r="D11120">
            <v>1</v>
          </cell>
          <cell r="E11120" t="str">
            <v>ks</v>
          </cell>
        </row>
        <row r="11121">
          <cell r="C11121">
            <v>0</v>
          </cell>
          <cell r="D11121">
            <v>1</v>
          </cell>
          <cell r="E11121" t="str">
            <v>ks</v>
          </cell>
        </row>
        <row r="11122">
          <cell r="C11122">
            <v>0</v>
          </cell>
          <cell r="D11122">
            <v>1</v>
          </cell>
          <cell r="E11122" t="str">
            <v>ks</v>
          </cell>
        </row>
        <row r="11123">
          <cell r="C11123">
            <v>0</v>
          </cell>
          <cell r="D11123">
            <v>1</v>
          </cell>
          <cell r="E11123" t="str">
            <v>ks</v>
          </cell>
        </row>
        <row r="11124">
          <cell r="C11124">
            <v>0</v>
          </cell>
          <cell r="D11124">
            <v>1</v>
          </cell>
          <cell r="E11124" t="str">
            <v>ks</v>
          </cell>
        </row>
        <row r="11125">
          <cell r="C11125">
            <v>0</v>
          </cell>
          <cell r="D11125">
            <v>1</v>
          </cell>
          <cell r="E11125" t="str">
            <v>ks</v>
          </cell>
        </row>
        <row r="11126">
          <cell r="C11126">
            <v>0</v>
          </cell>
          <cell r="D11126">
            <v>1</v>
          </cell>
          <cell r="E11126" t="str">
            <v>ks</v>
          </cell>
        </row>
        <row r="11127">
          <cell r="C11127">
            <v>0</v>
          </cell>
          <cell r="D11127">
            <v>1</v>
          </cell>
          <cell r="E11127" t="str">
            <v>ks</v>
          </cell>
        </row>
        <row r="11128">
          <cell r="C11128">
            <v>0</v>
          </cell>
          <cell r="D11128">
            <v>1</v>
          </cell>
          <cell r="E11128" t="str">
            <v>ks</v>
          </cell>
        </row>
        <row r="11129">
          <cell r="C11129">
            <v>0</v>
          </cell>
          <cell r="D11129">
            <v>1</v>
          </cell>
          <cell r="E11129" t="str">
            <v>ks</v>
          </cell>
        </row>
        <row r="11130">
          <cell r="C11130">
            <v>0</v>
          </cell>
          <cell r="D11130">
            <v>1</v>
          </cell>
          <cell r="E11130" t="str">
            <v>ks</v>
          </cell>
        </row>
        <row r="11131">
          <cell r="C11131">
            <v>0</v>
          </cell>
          <cell r="D11131">
            <v>1</v>
          </cell>
          <cell r="E11131" t="str">
            <v>ks</v>
          </cell>
        </row>
        <row r="11132">
          <cell r="C11132">
            <v>0</v>
          </cell>
          <cell r="D11132">
            <v>1</v>
          </cell>
          <cell r="E11132" t="str">
            <v>ks</v>
          </cell>
        </row>
        <row r="11133">
          <cell r="C11133">
            <v>0</v>
          </cell>
          <cell r="D11133">
            <v>1</v>
          </cell>
          <cell r="E11133" t="str">
            <v>ks</v>
          </cell>
        </row>
        <row r="11134">
          <cell r="C11134">
            <v>0</v>
          </cell>
          <cell r="D11134">
            <v>1</v>
          </cell>
          <cell r="E11134" t="str">
            <v>ks</v>
          </cell>
        </row>
        <row r="11135">
          <cell r="C11135">
            <v>0</v>
          </cell>
          <cell r="D11135">
            <v>1</v>
          </cell>
          <cell r="E11135" t="str">
            <v>ks</v>
          </cell>
        </row>
        <row r="11136">
          <cell r="C11136">
            <v>0</v>
          </cell>
          <cell r="D11136">
            <v>1</v>
          </cell>
          <cell r="E11136" t="str">
            <v>ks</v>
          </cell>
        </row>
        <row r="11137">
          <cell r="C11137">
            <v>0</v>
          </cell>
          <cell r="D11137">
            <v>1</v>
          </cell>
          <cell r="E11137" t="str">
            <v>ks</v>
          </cell>
        </row>
        <row r="11138">
          <cell r="C11138">
            <v>0</v>
          </cell>
          <cell r="D11138">
            <v>1</v>
          </cell>
          <cell r="E11138" t="str">
            <v>ks</v>
          </cell>
        </row>
        <row r="11139">
          <cell r="C11139">
            <v>0</v>
          </cell>
          <cell r="D11139">
            <v>1</v>
          </cell>
          <cell r="E11139" t="str">
            <v>ks</v>
          </cell>
        </row>
        <row r="11140">
          <cell r="C11140">
            <v>0</v>
          </cell>
          <cell r="D11140">
            <v>1</v>
          </cell>
          <cell r="E11140" t="str">
            <v>ks</v>
          </cell>
        </row>
        <row r="11141">
          <cell r="C11141">
            <v>0</v>
          </cell>
          <cell r="D11141">
            <v>1</v>
          </cell>
          <cell r="E11141" t="str">
            <v>ks</v>
          </cell>
        </row>
        <row r="11142">
          <cell r="C11142">
            <v>0</v>
          </cell>
          <cell r="D11142">
            <v>1</v>
          </cell>
          <cell r="E11142" t="str">
            <v>ks</v>
          </cell>
        </row>
        <row r="11143">
          <cell r="C11143">
            <v>0</v>
          </cell>
          <cell r="D11143">
            <v>1</v>
          </cell>
          <cell r="E11143" t="str">
            <v>ks</v>
          </cell>
        </row>
        <row r="11144">
          <cell r="C11144">
            <v>0</v>
          </cell>
          <cell r="D11144">
            <v>1</v>
          </cell>
          <cell r="E11144" t="str">
            <v>ks</v>
          </cell>
        </row>
        <row r="11145">
          <cell r="C11145">
            <v>0</v>
          </cell>
          <cell r="D11145">
            <v>1</v>
          </cell>
          <cell r="E11145" t="str">
            <v>ks</v>
          </cell>
        </row>
        <row r="11146">
          <cell r="C11146">
            <v>0</v>
          </cell>
          <cell r="D11146">
            <v>1</v>
          </cell>
          <cell r="E11146" t="str">
            <v>ks</v>
          </cell>
        </row>
        <row r="11147">
          <cell r="C11147">
            <v>0</v>
          </cell>
          <cell r="D11147">
            <v>1</v>
          </cell>
          <cell r="E11147" t="str">
            <v>ks</v>
          </cell>
        </row>
        <row r="11148">
          <cell r="C11148">
            <v>0</v>
          </cell>
          <cell r="D11148">
            <v>1</v>
          </cell>
          <cell r="E11148" t="str">
            <v>ks</v>
          </cell>
        </row>
        <row r="11149">
          <cell r="C11149">
            <v>0</v>
          </cell>
          <cell r="D11149">
            <v>1</v>
          </cell>
          <cell r="E11149" t="str">
            <v>ks</v>
          </cell>
        </row>
        <row r="11150">
          <cell r="C11150">
            <v>0</v>
          </cell>
          <cell r="D11150">
            <v>1</v>
          </cell>
          <cell r="E11150" t="str">
            <v>ks</v>
          </cell>
        </row>
        <row r="11151">
          <cell r="C11151">
            <v>0</v>
          </cell>
          <cell r="D11151">
            <v>1</v>
          </cell>
          <cell r="E11151" t="str">
            <v>ks</v>
          </cell>
        </row>
        <row r="11152">
          <cell r="C11152">
            <v>0</v>
          </cell>
          <cell r="D11152">
            <v>1</v>
          </cell>
          <cell r="E11152" t="str">
            <v>ks</v>
          </cell>
        </row>
        <row r="11153">
          <cell r="C11153">
            <v>0</v>
          </cell>
          <cell r="D11153">
            <v>1</v>
          </cell>
          <cell r="E11153" t="str">
            <v>ks</v>
          </cell>
        </row>
        <row r="11154">
          <cell r="C11154">
            <v>0</v>
          </cell>
          <cell r="D11154">
            <v>1</v>
          </cell>
          <cell r="E11154" t="str">
            <v>ks</v>
          </cell>
        </row>
        <row r="11155">
          <cell r="C11155">
            <v>0</v>
          </cell>
          <cell r="D11155">
            <v>1</v>
          </cell>
          <cell r="E11155" t="str">
            <v>ks</v>
          </cell>
        </row>
        <row r="11156">
          <cell r="C11156">
            <v>0</v>
          </cell>
          <cell r="D11156">
            <v>1</v>
          </cell>
          <cell r="E11156" t="str">
            <v>ks</v>
          </cell>
        </row>
        <row r="11157">
          <cell r="C11157">
            <v>0</v>
          </cell>
          <cell r="D11157">
            <v>1</v>
          </cell>
          <cell r="E11157" t="str">
            <v>ks</v>
          </cell>
        </row>
        <row r="11158">
          <cell r="C11158">
            <v>0</v>
          </cell>
          <cell r="D11158">
            <v>1</v>
          </cell>
          <cell r="E11158" t="str">
            <v>ks</v>
          </cell>
        </row>
        <row r="11159">
          <cell r="C11159">
            <v>0</v>
          </cell>
          <cell r="D11159">
            <v>1</v>
          </cell>
          <cell r="E11159" t="str">
            <v>ks</v>
          </cell>
        </row>
        <row r="11160">
          <cell r="C11160">
            <v>0</v>
          </cell>
          <cell r="D11160">
            <v>1</v>
          </cell>
          <cell r="E11160" t="str">
            <v>ks</v>
          </cell>
        </row>
        <row r="11161">
          <cell r="C11161">
            <v>0</v>
          </cell>
          <cell r="D11161">
            <v>1</v>
          </cell>
          <cell r="E11161" t="str">
            <v>ks</v>
          </cell>
        </row>
        <row r="11162">
          <cell r="C11162">
            <v>0</v>
          </cell>
          <cell r="D11162">
            <v>1</v>
          </cell>
          <cell r="E11162" t="str">
            <v>ks</v>
          </cell>
        </row>
        <row r="11163">
          <cell r="C11163">
            <v>0</v>
          </cell>
          <cell r="D11163">
            <v>1</v>
          </cell>
          <cell r="E11163" t="str">
            <v>ks</v>
          </cell>
        </row>
        <row r="11164">
          <cell r="C11164">
            <v>0</v>
          </cell>
          <cell r="D11164">
            <v>1</v>
          </cell>
          <cell r="E11164" t="str">
            <v>ks</v>
          </cell>
        </row>
        <row r="11165">
          <cell r="C11165">
            <v>0</v>
          </cell>
          <cell r="D11165">
            <v>1</v>
          </cell>
          <cell r="E11165" t="str">
            <v>ks</v>
          </cell>
        </row>
        <row r="11166">
          <cell r="C11166">
            <v>0</v>
          </cell>
          <cell r="D11166">
            <v>1</v>
          </cell>
          <cell r="E11166" t="str">
            <v>ks</v>
          </cell>
        </row>
        <row r="11167">
          <cell r="C11167">
            <v>0</v>
          </cell>
          <cell r="D11167">
            <v>1</v>
          </cell>
          <cell r="E11167" t="str">
            <v>ks</v>
          </cell>
        </row>
        <row r="11168">
          <cell r="C11168">
            <v>0</v>
          </cell>
          <cell r="D11168">
            <v>1</v>
          </cell>
          <cell r="E11168" t="str">
            <v>ks</v>
          </cell>
        </row>
        <row r="11169">
          <cell r="C11169">
            <v>0</v>
          </cell>
          <cell r="D11169">
            <v>1</v>
          </cell>
          <cell r="E11169" t="str">
            <v>ks</v>
          </cell>
        </row>
        <row r="11170">
          <cell r="C11170">
            <v>0</v>
          </cell>
          <cell r="D11170">
            <v>1</v>
          </cell>
          <cell r="E11170" t="str">
            <v>ks</v>
          </cell>
        </row>
        <row r="11171">
          <cell r="C11171">
            <v>0</v>
          </cell>
          <cell r="D11171">
            <v>1</v>
          </cell>
          <cell r="E11171" t="str">
            <v>ks</v>
          </cell>
        </row>
        <row r="11172">
          <cell r="C11172">
            <v>0</v>
          </cell>
          <cell r="D11172">
            <v>1</v>
          </cell>
          <cell r="E11172" t="str">
            <v>ks</v>
          </cell>
        </row>
        <row r="11173">
          <cell r="C11173">
            <v>0</v>
          </cell>
          <cell r="D11173">
            <v>1</v>
          </cell>
          <cell r="E11173" t="str">
            <v>ks</v>
          </cell>
        </row>
        <row r="11174">
          <cell r="C11174">
            <v>0</v>
          </cell>
          <cell r="D11174">
            <v>1</v>
          </cell>
          <cell r="E11174" t="str">
            <v>ks</v>
          </cell>
        </row>
        <row r="11175">
          <cell r="C11175">
            <v>0</v>
          </cell>
          <cell r="D11175">
            <v>1</v>
          </cell>
          <cell r="E11175" t="str">
            <v>ks</v>
          </cell>
        </row>
        <row r="11176">
          <cell r="C11176">
            <v>0</v>
          </cell>
          <cell r="D11176">
            <v>1</v>
          </cell>
          <cell r="E11176" t="str">
            <v>ks</v>
          </cell>
        </row>
        <row r="11177">
          <cell r="C11177">
            <v>0</v>
          </cell>
          <cell r="D11177">
            <v>1</v>
          </cell>
          <cell r="E11177" t="str">
            <v>ks</v>
          </cell>
        </row>
        <row r="11178">
          <cell r="C11178">
            <v>0</v>
          </cell>
          <cell r="D11178">
            <v>1</v>
          </cell>
          <cell r="E11178" t="str">
            <v>ks</v>
          </cell>
        </row>
        <row r="11179">
          <cell r="C11179">
            <v>0</v>
          </cell>
          <cell r="D11179">
            <v>1</v>
          </cell>
          <cell r="E11179" t="str">
            <v>ks</v>
          </cell>
        </row>
        <row r="11180">
          <cell r="C11180">
            <v>0</v>
          </cell>
          <cell r="D11180">
            <v>1</v>
          </cell>
          <cell r="E11180" t="str">
            <v>ks</v>
          </cell>
        </row>
        <row r="11181">
          <cell r="C11181">
            <v>0</v>
          </cell>
          <cell r="D11181">
            <v>1</v>
          </cell>
          <cell r="E11181" t="str">
            <v>ks</v>
          </cell>
        </row>
        <row r="11182">
          <cell r="C11182">
            <v>0</v>
          </cell>
          <cell r="D11182">
            <v>1</v>
          </cell>
          <cell r="E11182" t="str">
            <v>ks</v>
          </cell>
        </row>
        <row r="11183">
          <cell r="C11183">
            <v>0</v>
          </cell>
          <cell r="D11183">
            <v>1</v>
          </cell>
          <cell r="E11183" t="str">
            <v>ks</v>
          </cell>
        </row>
        <row r="11184">
          <cell r="C11184">
            <v>0</v>
          </cell>
          <cell r="D11184">
            <v>1</v>
          </cell>
          <cell r="E11184" t="str">
            <v>ks</v>
          </cell>
        </row>
        <row r="11185">
          <cell r="C11185">
            <v>0</v>
          </cell>
          <cell r="D11185">
            <v>1</v>
          </cell>
          <cell r="E11185" t="str">
            <v>ks</v>
          </cell>
        </row>
        <row r="11186">
          <cell r="C11186">
            <v>0</v>
          </cell>
          <cell r="D11186">
            <v>1</v>
          </cell>
          <cell r="E11186" t="str">
            <v>ks</v>
          </cell>
        </row>
        <row r="11187">
          <cell r="C11187">
            <v>0</v>
          </cell>
          <cell r="D11187">
            <v>1</v>
          </cell>
          <cell r="E11187" t="str">
            <v>ks</v>
          </cell>
        </row>
        <row r="11188">
          <cell r="C11188">
            <v>0</v>
          </cell>
          <cell r="D11188">
            <v>1</v>
          </cell>
          <cell r="E11188" t="str">
            <v>ks</v>
          </cell>
        </row>
        <row r="11189">
          <cell r="C11189">
            <v>0</v>
          </cell>
          <cell r="D11189">
            <v>1</v>
          </cell>
          <cell r="E11189" t="str">
            <v>ks</v>
          </cell>
        </row>
        <row r="11190">
          <cell r="C11190">
            <v>0</v>
          </cell>
          <cell r="D11190">
            <v>1</v>
          </cell>
          <cell r="E11190" t="str">
            <v>ks</v>
          </cell>
        </row>
        <row r="11191">
          <cell r="C11191">
            <v>0</v>
          </cell>
          <cell r="D11191">
            <v>1</v>
          </cell>
          <cell r="E11191" t="str">
            <v>ks</v>
          </cell>
        </row>
        <row r="11192">
          <cell r="C11192">
            <v>0</v>
          </cell>
          <cell r="D11192">
            <v>1</v>
          </cell>
          <cell r="E11192" t="str">
            <v>ks</v>
          </cell>
        </row>
        <row r="11193">
          <cell r="C11193">
            <v>0</v>
          </cell>
          <cell r="D11193">
            <v>1</v>
          </cell>
          <cell r="E11193" t="str">
            <v>ks</v>
          </cell>
        </row>
        <row r="11194">
          <cell r="C11194">
            <v>0</v>
          </cell>
          <cell r="D11194">
            <v>1</v>
          </cell>
          <cell r="E11194" t="str">
            <v>ks</v>
          </cell>
        </row>
        <row r="11195">
          <cell r="C11195">
            <v>0</v>
          </cell>
          <cell r="D11195">
            <v>1</v>
          </cell>
          <cell r="E11195" t="str">
            <v>ks</v>
          </cell>
        </row>
        <row r="11196">
          <cell r="C11196">
            <v>0</v>
          </cell>
          <cell r="D11196">
            <v>1</v>
          </cell>
          <cell r="E11196" t="str">
            <v>ks</v>
          </cell>
        </row>
        <row r="11197">
          <cell r="C11197">
            <v>0</v>
          </cell>
          <cell r="D11197">
            <v>1</v>
          </cell>
          <cell r="E11197" t="str">
            <v>ks</v>
          </cell>
        </row>
        <row r="11198">
          <cell r="C11198">
            <v>0</v>
          </cell>
          <cell r="D11198">
            <v>1</v>
          </cell>
          <cell r="E11198" t="str">
            <v>ks</v>
          </cell>
        </row>
        <row r="11199">
          <cell r="C11199">
            <v>0</v>
          </cell>
          <cell r="D11199">
            <v>1</v>
          </cell>
          <cell r="E11199" t="str">
            <v>ks</v>
          </cell>
        </row>
        <row r="11200">
          <cell r="C11200">
            <v>0</v>
          </cell>
          <cell r="D11200">
            <v>1</v>
          </cell>
          <cell r="E11200" t="str">
            <v>ks</v>
          </cell>
        </row>
        <row r="11201">
          <cell r="C11201">
            <v>0</v>
          </cell>
          <cell r="D11201">
            <v>1</v>
          </cell>
          <cell r="E11201" t="str">
            <v>ks</v>
          </cell>
        </row>
        <row r="11202">
          <cell r="C11202">
            <v>0</v>
          </cell>
          <cell r="D11202">
            <v>1</v>
          </cell>
          <cell r="E11202" t="str">
            <v>ks</v>
          </cell>
        </row>
        <row r="11203">
          <cell r="C11203">
            <v>0</v>
          </cell>
          <cell r="D11203">
            <v>1</v>
          </cell>
          <cell r="E11203" t="str">
            <v>ks</v>
          </cell>
        </row>
        <row r="11204">
          <cell r="C11204">
            <v>0</v>
          </cell>
          <cell r="D11204">
            <v>1</v>
          </cell>
          <cell r="E11204" t="str">
            <v>ks</v>
          </cell>
        </row>
        <row r="11205">
          <cell r="C11205">
            <v>0</v>
          </cell>
          <cell r="D11205">
            <v>1</v>
          </cell>
          <cell r="E11205" t="str">
            <v>ks</v>
          </cell>
        </row>
        <row r="11206">
          <cell r="C11206">
            <v>0</v>
          </cell>
          <cell r="D11206">
            <v>1</v>
          </cell>
          <cell r="E11206" t="str">
            <v>ks</v>
          </cell>
        </row>
        <row r="11207">
          <cell r="C11207">
            <v>0</v>
          </cell>
          <cell r="D11207">
            <v>1</v>
          </cell>
          <cell r="E11207" t="str">
            <v>ks</v>
          </cell>
        </row>
        <row r="11208">
          <cell r="C11208">
            <v>0</v>
          </cell>
          <cell r="D11208">
            <v>1</v>
          </cell>
          <cell r="E11208" t="str">
            <v>ks</v>
          </cell>
        </row>
        <row r="11209">
          <cell r="C11209">
            <v>0</v>
          </cell>
          <cell r="D11209">
            <v>1</v>
          </cell>
          <cell r="E11209" t="str">
            <v>ks</v>
          </cell>
        </row>
        <row r="11210">
          <cell r="C11210">
            <v>0</v>
          </cell>
          <cell r="D11210">
            <v>1</v>
          </cell>
          <cell r="E11210" t="str">
            <v>ks</v>
          </cell>
        </row>
        <row r="11211">
          <cell r="C11211">
            <v>0</v>
          </cell>
          <cell r="D11211">
            <v>1</v>
          </cell>
          <cell r="E11211" t="str">
            <v>ks</v>
          </cell>
        </row>
        <row r="11212">
          <cell r="C11212">
            <v>0</v>
          </cell>
          <cell r="D11212">
            <v>1</v>
          </cell>
          <cell r="E11212" t="str">
            <v>ks</v>
          </cell>
        </row>
        <row r="11213">
          <cell r="C11213">
            <v>0</v>
          </cell>
          <cell r="D11213">
            <v>1</v>
          </cell>
          <cell r="E11213" t="str">
            <v>ks</v>
          </cell>
        </row>
        <row r="11214">
          <cell r="C11214">
            <v>0</v>
          </cell>
          <cell r="D11214">
            <v>1</v>
          </cell>
          <cell r="E11214" t="str">
            <v>ks</v>
          </cell>
        </row>
        <row r="11215">
          <cell r="C11215">
            <v>0</v>
          </cell>
          <cell r="D11215">
            <v>1</v>
          </cell>
          <cell r="E11215" t="str">
            <v>ks</v>
          </cell>
        </row>
        <row r="11216">
          <cell r="C11216">
            <v>0</v>
          </cell>
          <cell r="D11216">
            <v>1</v>
          </cell>
          <cell r="E11216" t="str">
            <v>ks</v>
          </cell>
        </row>
        <row r="11217">
          <cell r="C11217">
            <v>0</v>
          </cell>
          <cell r="D11217">
            <v>1</v>
          </cell>
          <cell r="E11217" t="str">
            <v>ks</v>
          </cell>
        </row>
        <row r="11218">
          <cell r="C11218">
            <v>0</v>
          </cell>
          <cell r="D11218">
            <v>1</v>
          </cell>
          <cell r="E11218" t="str">
            <v>ks</v>
          </cell>
        </row>
        <row r="11219">
          <cell r="C11219">
            <v>0</v>
          </cell>
          <cell r="D11219">
            <v>1</v>
          </cell>
          <cell r="E11219" t="str">
            <v>ks</v>
          </cell>
        </row>
        <row r="11220">
          <cell r="C11220">
            <v>0</v>
          </cell>
          <cell r="D11220">
            <v>1</v>
          </cell>
          <cell r="E11220" t="str">
            <v>ks</v>
          </cell>
        </row>
        <row r="11221">
          <cell r="C11221">
            <v>0</v>
          </cell>
          <cell r="D11221">
            <v>1</v>
          </cell>
          <cell r="E11221" t="str">
            <v>ks</v>
          </cell>
        </row>
        <row r="11222">
          <cell r="C11222">
            <v>0</v>
          </cell>
          <cell r="D11222">
            <v>1</v>
          </cell>
          <cell r="E11222" t="str">
            <v>ks</v>
          </cell>
        </row>
        <row r="11223">
          <cell r="C11223">
            <v>0</v>
          </cell>
          <cell r="D11223">
            <v>1</v>
          </cell>
          <cell r="E11223" t="str">
            <v>ks</v>
          </cell>
        </row>
        <row r="11224">
          <cell r="C11224">
            <v>0</v>
          </cell>
          <cell r="D11224">
            <v>1</v>
          </cell>
          <cell r="E11224" t="str">
            <v>ks</v>
          </cell>
        </row>
        <row r="11225">
          <cell r="C11225">
            <v>0</v>
          </cell>
          <cell r="D11225">
            <v>1</v>
          </cell>
          <cell r="E11225" t="str">
            <v>ks</v>
          </cell>
        </row>
        <row r="11226">
          <cell r="C11226">
            <v>0</v>
          </cell>
          <cell r="D11226">
            <v>1</v>
          </cell>
          <cell r="E11226" t="str">
            <v>ks</v>
          </cell>
        </row>
        <row r="11227">
          <cell r="C11227">
            <v>0</v>
          </cell>
          <cell r="D11227">
            <v>1</v>
          </cell>
          <cell r="E11227" t="str">
            <v>ks</v>
          </cell>
        </row>
        <row r="11228">
          <cell r="C11228">
            <v>0</v>
          </cell>
          <cell r="D11228">
            <v>1</v>
          </cell>
          <cell r="E11228" t="str">
            <v>ks</v>
          </cell>
        </row>
        <row r="11229">
          <cell r="C11229">
            <v>0</v>
          </cell>
          <cell r="D11229">
            <v>1</v>
          </cell>
          <cell r="E11229" t="str">
            <v>ks</v>
          </cell>
        </row>
        <row r="11230">
          <cell r="C11230">
            <v>0</v>
          </cell>
          <cell r="D11230">
            <v>1</v>
          </cell>
          <cell r="E11230" t="str">
            <v>ks</v>
          </cell>
        </row>
        <row r="11231">
          <cell r="C11231">
            <v>0</v>
          </cell>
          <cell r="D11231">
            <v>1</v>
          </cell>
          <cell r="E11231" t="str">
            <v>ks</v>
          </cell>
        </row>
        <row r="11232">
          <cell r="C11232">
            <v>0</v>
          </cell>
          <cell r="D11232">
            <v>1</v>
          </cell>
          <cell r="E11232" t="str">
            <v>ks</v>
          </cell>
        </row>
        <row r="11233">
          <cell r="C11233">
            <v>0</v>
          </cell>
          <cell r="D11233">
            <v>1</v>
          </cell>
          <cell r="E11233" t="str">
            <v>ks</v>
          </cell>
        </row>
        <row r="11234">
          <cell r="C11234">
            <v>0</v>
          </cell>
          <cell r="D11234">
            <v>1</v>
          </cell>
          <cell r="E11234" t="str">
            <v>ks</v>
          </cell>
        </row>
        <row r="11235">
          <cell r="C11235">
            <v>0</v>
          </cell>
          <cell r="D11235">
            <v>1</v>
          </cell>
          <cell r="E11235" t="str">
            <v>ks</v>
          </cell>
        </row>
        <row r="11236">
          <cell r="C11236">
            <v>0</v>
          </cell>
          <cell r="D11236">
            <v>1</v>
          </cell>
          <cell r="E11236" t="str">
            <v>ks</v>
          </cell>
        </row>
        <row r="11237">
          <cell r="C11237">
            <v>0</v>
          </cell>
          <cell r="D11237">
            <v>1</v>
          </cell>
          <cell r="E11237" t="str">
            <v>ks</v>
          </cell>
        </row>
        <row r="11238">
          <cell r="C11238">
            <v>0</v>
          </cell>
          <cell r="D11238">
            <v>1</v>
          </cell>
          <cell r="E11238" t="str">
            <v>ks</v>
          </cell>
        </row>
        <row r="11239">
          <cell r="C11239">
            <v>0</v>
          </cell>
          <cell r="D11239">
            <v>1</v>
          </cell>
          <cell r="E11239" t="str">
            <v>ks</v>
          </cell>
        </row>
        <row r="11240">
          <cell r="C11240">
            <v>0</v>
          </cell>
          <cell r="D11240">
            <v>1</v>
          </cell>
          <cell r="E11240" t="str">
            <v>ks</v>
          </cell>
        </row>
        <row r="11241">
          <cell r="C11241">
            <v>0</v>
          </cell>
          <cell r="D11241">
            <v>1</v>
          </cell>
          <cell r="E11241" t="str">
            <v>ks</v>
          </cell>
        </row>
        <row r="11242">
          <cell r="C11242">
            <v>0</v>
          </cell>
          <cell r="D11242">
            <v>1</v>
          </cell>
          <cell r="E11242" t="str">
            <v>ks</v>
          </cell>
        </row>
        <row r="11243">
          <cell r="C11243">
            <v>0</v>
          </cell>
          <cell r="D11243">
            <v>1</v>
          </cell>
          <cell r="E11243" t="str">
            <v>ks</v>
          </cell>
        </row>
        <row r="11244">
          <cell r="C11244">
            <v>0</v>
          </cell>
          <cell r="D11244">
            <v>1</v>
          </cell>
          <cell r="E11244" t="str">
            <v>ks</v>
          </cell>
        </row>
        <row r="11245">
          <cell r="C11245">
            <v>0</v>
          </cell>
          <cell r="D11245">
            <v>1</v>
          </cell>
          <cell r="E11245" t="str">
            <v>ks</v>
          </cell>
        </row>
        <row r="11246">
          <cell r="C11246">
            <v>0</v>
          </cell>
          <cell r="D11246">
            <v>1</v>
          </cell>
          <cell r="E11246" t="str">
            <v>ks</v>
          </cell>
        </row>
        <row r="11247">
          <cell r="C11247">
            <v>0</v>
          </cell>
          <cell r="D11247">
            <v>1</v>
          </cell>
          <cell r="E11247" t="str">
            <v>ks</v>
          </cell>
        </row>
        <row r="11248">
          <cell r="C11248">
            <v>0</v>
          </cell>
          <cell r="D11248">
            <v>1</v>
          </cell>
          <cell r="E11248" t="str">
            <v>ks</v>
          </cell>
        </row>
        <row r="11249">
          <cell r="C11249">
            <v>0</v>
          </cell>
          <cell r="D11249">
            <v>1</v>
          </cell>
          <cell r="E11249" t="str">
            <v>ks</v>
          </cell>
        </row>
        <row r="11250">
          <cell r="C11250">
            <v>0</v>
          </cell>
          <cell r="D11250">
            <v>1</v>
          </cell>
          <cell r="E11250" t="str">
            <v>ks</v>
          </cell>
        </row>
        <row r="11251">
          <cell r="C11251">
            <v>0</v>
          </cell>
          <cell r="D11251">
            <v>1</v>
          </cell>
          <cell r="E11251" t="str">
            <v>ks</v>
          </cell>
        </row>
        <row r="11252">
          <cell r="C11252">
            <v>0</v>
          </cell>
          <cell r="D11252">
            <v>1</v>
          </cell>
          <cell r="E11252" t="str">
            <v>ks</v>
          </cell>
        </row>
        <row r="11253">
          <cell r="C11253">
            <v>0</v>
          </cell>
          <cell r="D11253">
            <v>1</v>
          </cell>
          <cell r="E11253" t="str">
            <v>ks</v>
          </cell>
        </row>
        <row r="11254">
          <cell r="C11254">
            <v>0</v>
          </cell>
          <cell r="D11254">
            <v>1</v>
          </cell>
          <cell r="E11254" t="str">
            <v>ks</v>
          </cell>
        </row>
        <row r="11255">
          <cell r="C11255">
            <v>0</v>
          </cell>
          <cell r="D11255">
            <v>1</v>
          </cell>
          <cell r="E11255" t="str">
            <v>ks</v>
          </cell>
        </row>
        <row r="11256">
          <cell r="C11256">
            <v>0</v>
          </cell>
          <cell r="D11256">
            <v>1</v>
          </cell>
          <cell r="E11256" t="str">
            <v>ks</v>
          </cell>
        </row>
        <row r="11257">
          <cell r="C11257">
            <v>0</v>
          </cell>
          <cell r="D11257">
            <v>1</v>
          </cell>
          <cell r="E11257" t="str">
            <v>ks</v>
          </cell>
        </row>
        <row r="11258">
          <cell r="C11258">
            <v>0</v>
          </cell>
          <cell r="D11258">
            <v>1</v>
          </cell>
          <cell r="E11258" t="str">
            <v>ks</v>
          </cell>
        </row>
        <row r="11259">
          <cell r="C11259">
            <v>0</v>
          </cell>
          <cell r="D11259">
            <v>1</v>
          </cell>
          <cell r="E11259" t="str">
            <v>ks</v>
          </cell>
        </row>
        <row r="11260">
          <cell r="C11260">
            <v>0</v>
          </cell>
          <cell r="D11260">
            <v>1</v>
          </cell>
          <cell r="E11260" t="str">
            <v>ks</v>
          </cell>
        </row>
        <row r="11261">
          <cell r="C11261">
            <v>0</v>
          </cell>
          <cell r="D11261">
            <v>1</v>
          </cell>
          <cell r="E11261" t="str">
            <v>ks</v>
          </cell>
        </row>
        <row r="11262">
          <cell r="C11262">
            <v>0</v>
          </cell>
          <cell r="D11262">
            <v>1</v>
          </cell>
          <cell r="E11262" t="str">
            <v>ks</v>
          </cell>
        </row>
        <row r="11263">
          <cell r="C11263">
            <v>0</v>
          </cell>
          <cell r="D11263">
            <v>1</v>
          </cell>
          <cell r="E11263" t="str">
            <v>ks</v>
          </cell>
        </row>
        <row r="11264">
          <cell r="C11264">
            <v>0</v>
          </cell>
          <cell r="D11264">
            <v>1</v>
          </cell>
          <cell r="E11264" t="str">
            <v>ks</v>
          </cell>
        </row>
        <row r="11265">
          <cell r="C11265">
            <v>0</v>
          </cell>
          <cell r="D11265">
            <v>1</v>
          </cell>
          <cell r="E11265" t="str">
            <v>ks</v>
          </cell>
        </row>
        <row r="11266">
          <cell r="C11266">
            <v>0</v>
          </cell>
          <cell r="D11266">
            <v>1</v>
          </cell>
          <cell r="E11266" t="str">
            <v>ks</v>
          </cell>
        </row>
        <row r="11267">
          <cell r="C11267">
            <v>0</v>
          </cell>
          <cell r="D11267">
            <v>1</v>
          </cell>
          <cell r="E11267" t="str">
            <v>ks</v>
          </cell>
        </row>
        <row r="11268">
          <cell r="C11268">
            <v>0</v>
          </cell>
          <cell r="D11268">
            <v>1</v>
          </cell>
          <cell r="E11268" t="str">
            <v>ks</v>
          </cell>
        </row>
        <row r="11269">
          <cell r="C11269">
            <v>0</v>
          </cell>
          <cell r="D11269">
            <v>1</v>
          </cell>
          <cell r="E11269" t="str">
            <v>ks</v>
          </cell>
        </row>
        <row r="11270">
          <cell r="C11270">
            <v>0</v>
          </cell>
          <cell r="D11270">
            <v>1</v>
          </cell>
          <cell r="E11270" t="str">
            <v>ks</v>
          </cell>
        </row>
        <row r="11271">
          <cell r="C11271">
            <v>0</v>
          </cell>
          <cell r="D11271">
            <v>1</v>
          </cell>
          <cell r="E11271" t="str">
            <v>ks</v>
          </cell>
        </row>
        <row r="11272">
          <cell r="C11272">
            <v>0</v>
          </cell>
          <cell r="D11272">
            <v>1</v>
          </cell>
          <cell r="E11272" t="str">
            <v>ks</v>
          </cell>
        </row>
        <row r="11273">
          <cell r="C11273">
            <v>0</v>
          </cell>
          <cell r="D11273">
            <v>1</v>
          </cell>
          <cell r="E11273" t="str">
            <v>ks</v>
          </cell>
        </row>
        <row r="11274">
          <cell r="C11274">
            <v>0</v>
          </cell>
          <cell r="D11274">
            <v>1</v>
          </cell>
          <cell r="E11274" t="str">
            <v>ks</v>
          </cell>
        </row>
        <row r="11275">
          <cell r="C11275">
            <v>0</v>
          </cell>
          <cell r="D11275">
            <v>1</v>
          </cell>
          <cell r="E11275" t="str">
            <v>ks</v>
          </cell>
        </row>
        <row r="11276">
          <cell r="C11276">
            <v>0</v>
          </cell>
          <cell r="D11276">
            <v>1</v>
          </cell>
          <cell r="E11276" t="str">
            <v>ks</v>
          </cell>
        </row>
        <row r="11277">
          <cell r="C11277">
            <v>0</v>
          </cell>
          <cell r="D11277">
            <v>1</v>
          </cell>
          <cell r="E11277" t="str">
            <v>ks</v>
          </cell>
        </row>
        <row r="11278">
          <cell r="C11278">
            <v>0</v>
          </cell>
          <cell r="D11278">
            <v>1</v>
          </cell>
          <cell r="E11278" t="str">
            <v>ks</v>
          </cell>
        </row>
        <row r="11279">
          <cell r="C11279">
            <v>0</v>
          </cell>
          <cell r="D11279">
            <v>1</v>
          </cell>
          <cell r="E11279" t="str">
            <v>ks</v>
          </cell>
        </row>
        <row r="11280">
          <cell r="C11280">
            <v>0</v>
          </cell>
          <cell r="D11280">
            <v>1</v>
          </cell>
          <cell r="E11280" t="str">
            <v>ks</v>
          </cell>
        </row>
        <row r="11281">
          <cell r="C11281">
            <v>0</v>
          </cell>
          <cell r="D11281">
            <v>1</v>
          </cell>
          <cell r="E11281" t="str">
            <v>ks</v>
          </cell>
        </row>
        <row r="11282">
          <cell r="C11282">
            <v>0</v>
          </cell>
          <cell r="D11282">
            <v>1</v>
          </cell>
          <cell r="E11282" t="str">
            <v>ks</v>
          </cell>
        </row>
        <row r="11283">
          <cell r="C11283">
            <v>0</v>
          </cell>
          <cell r="D11283">
            <v>1</v>
          </cell>
          <cell r="E11283" t="str">
            <v>ks</v>
          </cell>
        </row>
        <row r="11284">
          <cell r="C11284">
            <v>0</v>
          </cell>
          <cell r="D11284">
            <v>1</v>
          </cell>
          <cell r="E11284" t="str">
            <v>ks</v>
          </cell>
        </row>
        <row r="11285">
          <cell r="C11285">
            <v>0</v>
          </cell>
          <cell r="D11285">
            <v>1</v>
          </cell>
          <cell r="E11285" t="str">
            <v>ks</v>
          </cell>
        </row>
        <row r="11286">
          <cell r="C11286">
            <v>0</v>
          </cell>
          <cell r="D11286">
            <v>1</v>
          </cell>
          <cell r="E11286" t="str">
            <v>ks</v>
          </cell>
        </row>
        <row r="11287">
          <cell r="C11287">
            <v>0</v>
          </cell>
          <cell r="D11287">
            <v>1</v>
          </cell>
          <cell r="E11287" t="str">
            <v>ks</v>
          </cell>
        </row>
        <row r="11288">
          <cell r="C11288">
            <v>0</v>
          </cell>
          <cell r="D11288">
            <v>1</v>
          </cell>
          <cell r="E11288" t="str">
            <v>ks</v>
          </cell>
        </row>
        <row r="11289">
          <cell r="C11289">
            <v>0</v>
          </cell>
          <cell r="D11289">
            <v>1</v>
          </cell>
          <cell r="E11289" t="str">
            <v>ks</v>
          </cell>
        </row>
        <row r="11290">
          <cell r="C11290">
            <v>0</v>
          </cell>
          <cell r="D11290">
            <v>1</v>
          </cell>
          <cell r="E11290" t="str">
            <v>ks</v>
          </cell>
        </row>
        <row r="11291">
          <cell r="C11291">
            <v>0</v>
          </cell>
          <cell r="D11291">
            <v>1</v>
          </cell>
          <cell r="E11291" t="str">
            <v>ks</v>
          </cell>
        </row>
        <row r="11292">
          <cell r="C11292">
            <v>0</v>
          </cell>
          <cell r="D11292">
            <v>1</v>
          </cell>
          <cell r="E11292" t="str">
            <v>ks</v>
          </cell>
        </row>
        <row r="11293">
          <cell r="C11293">
            <v>0</v>
          </cell>
          <cell r="D11293">
            <v>1</v>
          </cell>
          <cell r="E11293" t="str">
            <v>ks</v>
          </cell>
        </row>
        <row r="11294">
          <cell r="C11294">
            <v>0</v>
          </cell>
          <cell r="D11294">
            <v>1</v>
          </cell>
          <cell r="E11294" t="str">
            <v>ks</v>
          </cell>
        </row>
        <row r="11295">
          <cell r="C11295">
            <v>0</v>
          </cell>
          <cell r="D11295">
            <v>1</v>
          </cell>
          <cell r="E11295" t="str">
            <v>ks</v>
          </cell>
        </row>
        <row r="11296">
          <cell r="C11296">
            <v>0</v>
          </cell>
          <cell r="D11296">
            <v>1</v>
          </cell>
          <cell r="E11296" t="str">
            <v>ks</v>
          </cell>
        </row>
        <row r="11297">
          <cell r="C11297">
            <v>0</v>
          </cell>
          <cell r="D11297">
            <v>1</v>
          </cell>
          <cell r="E11297" t="str">
            <v>ks</v>
          </cell>
        </row>
        <row r="11298">
          <cell r="C11298">
            <v>0</v>
          </cell>
          <cell r="D11298">
            <v>1</v>
          </cell>
          <cell r="E11298" t="str">
            <v>ks</v>
          </cell>
        </row>
        <row r="11299">
          <cell r="C11299">
            <v>0</v>
          </cell>
          <cell r="D11299">
            <v>1</v>
          </cell>
          <cell r="E11299" t="str">
            <v>ks</v>
          </cell>
        </row>
        <row r="11300">
          <cell r="C11300">
            <v>0</v>
          </cell>
          <cell r="D11300">
            <v>1</v>
          </cell>
          <cell r="E11300" t="str">
            <v>ks</v>
          </cell>
        </row>
        <row r="11301">
          <cell r="C11301">
            <v>0</v>
          </cell>
          <cell r="D11301">
            <v>1</v>
          </cell>
          <cell r="E11301" t="str">
            <v>ks</v>
          </cell>
        </row>
        <row r="11302">
          <cell r="C11302">
            <v>0</v>
          </cell>
          <cell r="D11302">
            <v>1</v>
          </cell>
          <cell r="E11302" t="str">
            <v>ks</v>
          </cell>
        </row>
        <row r="11303">
          <cell r="C11303">
            <v>0</v>
          </cell>
          <cell r="D11303">
            <v>1</v>
          </cell>
          <cell r="E11303" t="str">
            <v>ks</v>
          </cell>
        </row>
        <row r="11304">
          <cell r="C11304">
            <v>0</v>
          </cell>
          <cell r="D11304">
            <v>1</v>
          </cell>
          <cell r="E11304" t="str">
            <v>ks</v>
          </cell>
        </row>
        <row r="11305">
          <cell r="C11305">
            <v>0</v>
          </cell>
          <cell r="D11305">
            <v>1</v>
          </cell>
          <cell r="E11305" t="str">
            <v>ks</v>
          </cell>
        </row>
        <row r="11306">
          <cell r="C11306">
            <v>0</v>
          </cell>
          <cell r="D11306">
            <v>1</v>
          </cell>
          <cell r="E11306" t="str">
            <v>ks</v>
          </cell>
        </row>
        <row r="11307">
          <cell r="C11307">
            <v>0</v>
          </cell>
          <cell r="D11307">
            <v>1</v>
          </cell>
          <cell r="E11307" t="str">
            <v>ks</v>
          </cell>
        </row>
        <row r="11308">
          <cell r="C11308">
            <v>0</v>
          </cell>
          <cell r="D11308">
            <v>1</v>
          </cell>
          <cell r="E11308" t="str">
            <v>ks</v>
          </cell>
        </row>
        <row r="11309">
          <cell r="C11309">
            <v>0</v>
          </cell>
          <cell r="D11309">
            <v>1</v>
          </cell>
          <cell r="E11309" t="str">
            <v>ks</v>
          </cell>
        </row>
        <row r="11310">
          <cell r="C11310">
            <v>0</v>
          </cell>
          <cell r="D11310">
            <v>1</v>
          </cell>
          <cell r="E11310" t="str">
            <v>ks</v>
          </cell>
        </row>
        <row r="11311">
          <cell r="C11311">
            <v>0</v>
          </cell>
          <cell r="D11311">
            <v>1</v>
          </cell>
          <cell r="E11311" t="str">
            <v>ks</v>
          </cell>
        </row>
        <row r="11312">
          <cell r="C11312">
            <v>0</v>
          </cell>
          <cell r="D11312">
            <v>1</v>
          </cell>
          <cell r="E11312" t="str">
            <v>ks</v>
          </cell>
        </row>
        <row r="11313">
          <cell r="C11313">
            <v>0</v>
          </cell>
          <cell r="D11313">
            <v>1</v>
          </cell>
          <cell r="E11313" t="str">
            <v>ks</v>
          </cell>
        </row>
        <row r="11314">
          <cell r="C11314">
            <v>0</v>
          </cell>
          <cell r="D11314">
            <v>1</v>
          </cell>
          <cell r="E11314" t="str">
            <v>ks</v>
          </cell>
        </row>
        <row r="11315">
          <cell r="C11315">
            <v>0</v>
          </cell>
          <cell r="D11315">
            <v>1</v>
          </cell>
          <cell r="E11315" t="str">
            <v>ks</v>
          </cell>
        </row>
        <row r="11316">
          <cell r="C11316">
            <v>0</v>
          </cell>
          <cell r="D11316">
            <v>1</v>
          </cell>
          <cell r="E11316" t="str">
            <v>ks</v>
          </cell>
        </row>
        <row r="11317">
          <cell r="C11317">
            <v>0</v>
          </cell>
          <cell r="D11317">
            <v>1</v>
          </cell>
          <cell r="E11317" t="str">
            <v>ks</v>
          </cell>
        </row>
        <row r="11318">
          <cell r="C11318">
            <v>0</v>
          </cell>
          <cell r="D11318">
            <v>1</v>
          </cell>
          <cell r="E11318" t="str">
            <v>ks</v>
          </cell>
        </row>
        <row r="11319">
          <cell r="C11319">
            <v>0</v>
          </cell>
          <cell r="D11319">
            <v>1</v>
          </cell>
          <cell r="E11319" t="str">
            <v>ks</v>
          </cell>
        </row>
        <row r="11320">
          <cell r="C11320">
            <v>0</v>
          </cell>
          <cell r="D11320">
            <v>1</v>
          </cell>
          <cell r="E11320" t="str">
            <v>ks</v>
          </cell>
        </row>
        <row r="11321">
          <cell r="C11321">
            <v>0</v>
          </cell>
          <cell r="D11321">
            <v>1</v>
          </cell>
          <cell r="E11321" t="str">
            <v>ks</v>
          </cell>
        </row>
        <row r="11322">
          <cell r="C11322">
            <v>0</v>
          </cell>
          <cell r="D11322">
            <v>1</v>
          </cell>
          <cell r="E11322" t="str">
            <v>ks</v>
          </cell>
        </row>
        <row r="11323">
          <cell r="C11323">
            <v>0</v>
          </cell>
          <cell r="D11323">
            <v>1</v>
          </cell>
          <cell r="E11323" t="str">
            <v>ks</v>
          </cell>
        </row>
        <row r="11324">
          <cell r="C11324">
            <v>0</v>
          </cell>
          <cell r="D11324">
            <v>1</v>
          </cell>
          <cell r="E11324" t="str">
            <v>ks</v>
          </cell>
        </row>
        <row r="11325">
          <cell r="C11325">
            <v>0</v>
          </cell>
          <cell r="D11325">
            <v>1</v>
          </cell>
          <cell r="E11325" t="str">
            <v>ks</v>
          </cell>
        </row>
        <row r="11326">
          <cell r="C11326">
            <v>0</v>
          </cell>
          <cell r="D11326">
            <v>1</v>
          </cell>
          <cell r="E11326" t="str">
            <v>ks</v>
          </cell>
        </row>
        <row r="11327">
          <cell r="C11327">
            <v>0</v>
          </cell>
          <cell r="D11327">
            <v>1</v>
          </cell>
          <cell r="E11327" t="str">
            <v>ks</v>
          </cell>
        </row>
        <row r="11328">
          <cell r="C11328">
            <v>0</v>
          </cell>
          <cell r="D11328">
            <v>1</v>
          </cell>
          <cell r="E11328" t="str">
            <v>ks</v>
          </cell>
        </row>
        <row r="11329">
          <cell r="C11329">
            <v>0</v>
          </cell>
          <cell r="D11329">
            <v>1</v>
          </cell>
          <cell r="E11329" t="str">
            <v>ks</v>
          </cell>
        </row>
        <row r="11330">
          <cell r="C11330">
            <v>0</v>
          </cell>
          <cell r="D11330">
            <v>1</v>
          </cell>
          <cell r="E11330" t="str">
            <v>ks</v>
          </cell>
        </row>
        <row r="11331">
          <cell r="C11331">
            <v>0</v>
          </cell>
          <cell r="D11331">
            <v>1</v>
          </cell>
          <cell r="E11331" t="str">
            <v>ks</v>
          </cell>
        </row>
        <row r="11332">
          <cell r="C11332">
            <v>0</v>
          </cell>
          <cell r="D11332">
            <v>1</v>
          </cell>
          <cell r="E11332" t="str">
            <v>ks</v>
          </cell>
        </row>
        <row r="11333">
          <cell r="C11333">
            <v>0</v>
          </cell>
          <cell r="D11333">
            <v>1</v>
          </cell>
          <cell r="E11333" t="str">
            <v>ks</v>
          </cell>
        </row>
        <row r="11334">
          <cell r="C11334">
            <v>0</v>
          </cell>
          <cell r="D11334">
            <v>1</v>
          </cell>
          <cell r="E11334" t="str">
            <v>ks</v>
          </cell>
        </row>
        <row r="11335">
          <cell r="C11335">
            <v>0</v>
          </cell>
          <cell r="D11335">
            <v>1</v>
          </cell>
          <cell r="E11335" t="str">
            <v>ks</v>
          </cell>
        </row>
        <row r="11336">
          <cell r="C11336">
            <v>0</v>
          </cell>
          <cell r="D11336">
            <v>1</v>
          </cell>
          <cell r="E11336" t="str">
            <v>ks</v>
          </cell>
        </row>
        <row r="11337">
          <cell r="C11337">
            <v>0</v>
          </cell>
          <cell r="D11337">
            <v>1</v>
          </cell>
          <cell r="E11337" t="str">
            <v>ks</v>
          </cell>
        </row>
        <row r="11338">
          <cell r="C11338">
            <v>0</v>
          </cell>
          <cell r="D11338">
            <v>1</v>
          </cell>
          <cell r="E11338" t="str">
            <v>ks</v>
          </cell>
        </row>
        <row r="11339">
          <cell r="C11339">
            <v>0</v>
          </cell>
          <cell r="D11339">
            <v>1</v>
          </cell>
          <cell r="E11339" t="str">
            <v>ks</v>
          </cell>
        </row>
        <row r="11340">
          <cell r="C11340">
            <v>0</v>
          </cell>
          <cell r="D11340">
            <v>1</v>
          </cell>
          <cell r="E11340" t="str">
            <v>ks</v>
          </cell>
        </row>
        <row r="11341">
          <cell r="C11341">
            <v>0</v>
          </cell>
          <cell r="D11341">
            <v>1</v>
          </cell>
          <cell r="E11341" t="str">
            <v>ks</v>
          </cell>
        </row>
        <row r="11342">
          <cell r="C11342">
            <v>0</v>
          </cell>
          <cell r="D11342">
            <v>1</v>
          </cell>
          <cell r="E11342" t="str">
            <v>ks</v>
          </cell>
        </row>
        <row r="11343">
          <cell r="C11343">
            <v>0</v>
          </cell>
          <cell r="D11343">
            <v>1</v>
          </cell>
          <cell r="E11343" t="str">
            <v>ks</v>
          </cell>
        </row>
        <row r="11344">
          <cell r="C11344">
            <v>0</v>
          </cell>
          <cell r="D11344">
            <v>1</v>
          </cell>
          <cell r="E11344" t="str">
            <v>ks</v>
          </cell>
        </row>
        <row r="11345">
          <cell r="C11345">
            <v>0</v>
          </cell>
          <cell r="D11345">
            <v>1</v>
          </cell>
          <cell r="E11345" t="str">
            <v>ks</v>
          </cell>
        </row>
        <row r="11346">
          <cell r="C11346">
            <v>0</v>
          </cell>
          <cell r="D11346">
            <v>1</v>
          </cell>
          <cell r="E11346" t="str">
            <v>ks</v>
          </cell>
        </row>
        <row r="11347">
          <cell r="C11347">
            <v>0</v>
          </cell>
          <cell r="D11347">
            <v>1</v>
          </cell>
          <cell r="E11347" t="str">
            <v>ks</v>
          </cell>
        </row>
        <row r="11348">
          <cell r="C11348">
            <v>0</v>
          </cell>
          <cell r="D11348">
            <v>1</v>
          </cell>
          <cell r="E11348" t="str">
            <v>ks</v>
          </cell>
        </row>
        <row r="11349">
          <cell r="C11349">
            <v>0</v>
          </cell>
          <cell r="D11349">
            <v>1</v>
          </cell>
          <cell r="E11349" t="str">
            <v>ks</v>
          </cell>
        </row>
        <row r="11350">
          <cell r="C11350">
            <v>0</v>
          </cell>
          <cell r="D11350">
            <v>1</v>
          </cell>
          <cell r="E11350" t="str">
            <v>ks</v>
          </cell>
        </row>
        <row r="11351">
          <cell r="C11351">
            <v>0</v>
          </cell>
          <cell r="D11351">
            <v>1</v>
          </cell>
          <cell r="E11351" t="str">
            <v>ks</v>
          </cell>
        </row>
        <row r="11352">
          <cell r="C11352">
            <v>0</v>
          </cell>
          <cell r="D11352">
            <v>1</v>
          </cell>
          <cell r="E11352" t="str">
            <v>ks</v>
          </cell>
        </row>
        <row r="11353">
          <cell r="C11353">
            <v>0</v>
          </cell>
          <cell r="D11353">
            <v>1</v>
          </cell>
          <cell r="E11353" t="str">
            <v>ks</v>
          </cell>
        </row>
        <row r="11354">
          <cell r="C11354">
            <v>0</v>
          </cell>
          <cell r="D11354">
            <v>1</v>
          </cell>
          <cell r="E11354" t="str">
            <v>ks</v>
          </cell>
        </row>
        <row r="11355">
          <cell r="C11355">
            <v>0</v>
          </cell>
          <cell r="D11355">
            <v>1</v>
          </cell>
          <cell r="E11355" t="str">
            <v>ks</v>
          </cell>
        </row>
        <row r="11356">
          <cell r="C11356">
            <v>0</v>
          </cell>
          <cell r="D11356">
            <v>1</v>
          </cell>
          <cell r="E11356" t="str">
            <v>ks</v>
          </cell>
        </row>
        <row r="11357">
          <cell r="C11357">
            <v>0</v>
          </cell>
          <cell r="D11357">
            <v>1</v>
          </cell>
          <cell r="E11357" t="str">
            <v>ks</v>
          </cell>
        </row>
        <row r="11358">
          <cell r="C11358">
            <v>0</v>
          </cell>
          <cell r="D11358">
            <v>1</v>
          </cell>
          <cell r="E11358" t="str">
            <v>ks</v>
          </cell>
        </row>
        <row r="11359">
          <cell r="C11359">
            <v>0</v>
          </cell>
          <cell r="D11359">
            <v>1</v>
          </cell>
          <cell r="E11359" t="str">
            <v>ks</v>
          </cell>
        </row>
        <row r="11360">
          <cell r="C11360">
            <v>0</v>
          </cell>
          <cell r="D11360">
            <v>1</v>
          </cell>
          <cell r="E11360" t="str">
            <v>ks</v>
          </cell>
        </row>
        <row r="11361">
          <cell r="C11361">
            <v>0</v>
          </cell>
          <cell r="D11361">
            <v>1</v>
          </cell>
          <cell r="E11361" t="str">
            <v>ks</v>
          </cell>
        </row>
        <row r="11362">
          <cell r="C11362">
            <v>0</v>
          </cell>
          <cell r="D11362">
            <v>1</v>
          </cell>
          <cell r="E11362" t="str">
            <v>ks</v>
          </cell>
        </row>
        <row r="11363">
          <cell r="C11363">
            <v>0</v>
          </cell>
          <cell r="D11363">
            <v>1</v>
          </cell>
          <cell r="E11363" t="str">
            <v>ks</v>
          </cell>
        </row>
        <row r="11364">
          <cell r="C11364">
            <v>0</v>
          </cell>
          <cell r="D11364">
            <v>1</v>
          </cell>
          <cell r="E11364" t="str">
            <v>ks</v>
          </cell>
        </row>
        <row r="11365">
          <cell r="C11365">
            <v>0</v>
          </cell>
          <cell r="D11365">
            <v>1</v>
          </cell>
          <cell r="E11365" t="str">
            <v>ks</v>
          </cell>
        </row>
        <row r="11366">
          <cell r="C11366">
            <v>0</v>
          </cell>
          <cell r="D11366">
            <v>1</v>
          </cell>
          <cell r="E11366" t="str">
            <v>ks</v>
          </cell>
        </row>
        <row r="11367">
          <cell r="C11367">
            <v>0</v>
          </cell>
          <cell r="D11367">
            <v>1</v>
          </cell>
          <cell r="E11367" t="str">
            <v>ks</v>
          </cell>
        </row>
        <row r="11368">
          <cell r="C11368">
            <v>0</v>
          </cell>
          <cell r="D11368">
            <v>1</v>
          </cell>
          <cell r="E11368" t="str">
            <v>ks</v>
          </cell>
        </row>
        <row r="11369">
          <cell r="C11369">
            <v>0</v>
          </cell>
          <cell r="D11369">
            <v>1</v>
          </cell>
          <cell r="E11369" t="str">
            <v>ks</v>
          </cell>
        </row>
        <row r="11370">
          <cell r="C11370">
            <v>0</v>
          </cell>
          <cell r="D11370">
            <v>1</v>
          </cell>
          <cell r="E11370" t="str">
            <v>ks</v>
          </cell>
        </row>
        <row r="11371">
          <cell r="C11371">
            <v>0</v>
          </cell>
          <cell r="D11371">
            <v>1</v>
          </cell>
          <cell r="E11371" t="str">
            <v>ks</v>
          </cell>
        </row>
        <row r="11372">
          <cell r="C11372">
            <v>0</v>
          </cell>
          <cell r="D11372">
            <v>1</v>
          </cell>
          <cell r="E11372" t="str">
            <v>ks</v>
          </cell>
        </row>
        <row r="11373">
          <cell r="C11373">
            <v>0</v>
          </cell>
          <cell r="D11373">
            <v>1</v>
          </cell>
          <cell r="E11373" t="str">
            <v>ks</v>
          </cell>
        </row>
        <row r="11374">
          <cell r="C11374">
            <v>0</v>
          </cell>
          <cell r="D11374">
            <v>1</v>
          </cell>
          <cell r="E11374" t="str">
            <v>ks</v>
          </cell>
        </row>
        <row r="11375">
          <cell r="C11375">
            <v>0</v>
          </cell>
          <cell r="D11375">
            <v>1</v>
          </cell>
          <cell r="E11375" t="str">
            <v>ks</v>
          </cell>
        </row>
        <row r="11376">
          <cell r="C11376">
            <v>0</v>
          </cell>
          <cell r="D11376">
            <v>1</v>
          </cell>
          <cell r="E11376" t="str">
            <v>ks</v>
          </cell>
        </row>
        <row r="11377">
          <cell r="C11377">
            <v>0</v>
          </cell>
          <cell r="D11377">
            <v>1</v>
          </cell>
          <cell r="E11377" t="str">
            <v>ks</v>
          </cell>
        </row>
        <row r="11378">
          <cell r="C11378">
            <v>0</v>
          </cell>
          <cell r="D11378">
            <v>1</v>
          </cell>
          <cell r="E11378" t="str">
            <v>ks</v>
          </cell>
        </row>
        <row r="11379">
          <cell r="C11379">
            <v>0</v>
          </cell>
          <cell r="D11379">
            <v>1</v>
          </cell>
          <cell r="E11379" t="str">
            <v>ks</v>
          </cell>
        </row>
        <row r="11380">
          <cell r="C11380">
            <v>0</v>
          </cell>
          <cell r="D11380">
            <v>1</v>
          </cell>
          <cell r="E11380" t="str">
            <v>ks</v>
          </cell>
        </row>
        <row r="11381">
          <cell r="C11381">
            <v>0</v>
          </cell>
          <cell r="D11381">
            <v>1</v>
          </cell>
          <cell r="E11381" t="str">
            <v>ks</v>
          </cell>
        </row>
        <row r="11382">
          <cell r="C11382">
            <v>0</v>
          </cell>
          <cell r="D11382">
            <v>1</v>
          </cell>
          <cell r="E11382" t="str">
            <v>ks</v>
          </cell>
        </row>
        <row r="11383">
          <cell r="C11383">
            <v>0</v>
          </cell>
          <cell r="D11383">
            <v>1</v>
          </cell>
          <cell r="E11383" t="str">
            <v>ks</v>
          </cell>
        </row>
        <row r="11384">
          <cell r="C11384">
            <v>0</v>
          </cell>
          <cell r="D11384">
            <v>1</v>
          </cell>
          <cell r="E11384" t="str">
            <v>ks</v>
          </cell>
        </row>
        <row r="11385">
          <cell r="C11385">
            <v>0</v>
          </cell>
          <cell r="D11385">
            <v>1</v>
          </cell>
          <cell r="E11385" t="str">
            <v>ks</v>
          </cell>
        </row>
        <row r="11386">
          <cell r="C11386">
            <v>0</v>
          </cell>
          <cell r="D11386">
            <v>1</v>
          </cell>
          <cell r="E11386" t="str">
            <v>ks</v>
          </cell>
        </row>
        <row r="11387">
          <cell r="C11387">
            <v>0</v>
          </cell>
          <cell r="D11387">
            <v>1</v>
          </cell>
          <cell r="E11387" t="str">
            <v>ks</v>
          </cell>
        </row>
        <row r="11388">
          <cell r="C11388">
            <v>0</v>
          </cell>
          <cell r="D11388">
            <v>1</v>
          </cell>
          <cell r="E11388" t="str">
            <v>ks</v>
          </cell>
        </row>
        <row r="11389">
          <cell r="C11389">
            <v>0</v>
          </cell>
          <cell r="D11389">
            <v>1</v>
          </cell>
          <cell r="E11389" t="str">
            <v>ks</v>
          </cell>
        </row>
        <row r="11390">
          <cell r="C11390">
            <v>0</v>
          </cell>
          <cell r="D11390">
            <v>1</v>
          </cell>
          <cell r="E11390" t="str">
            <v>ks</v>
          </cell>
        </row>
        <row r="11391">
          <cell r="C11391">
            <v>0</v>
          </cell>
          <cell r="D11391">
            <v>1</v>
          </cell>
          <cell r="E11391" t="str">
            <v>ks</v>
          </cell>
        </row>
        <row r="11392">
          <cell r="C11392">
            <v>0</v>
          </cell>
          <cell r="D11392">
            <v>1</v>
          </cell>
          <cell r="E11392" t="str">
            <v>ks</v>
          </cell>
        </row>
        <row r="11393">
          <cell r="C11393">
            <v>0</v>
          </cell>
          <cell r="D11393">
            <v>1</v>
          </cell>
          <cell r="E11393" t="str">
            <v>ks</v>
          </cell>
        </row>
        <row r="11394">
          <cell r="C11394">
            <v>0</v>
          </cell>
          <cell r="D11394">
            <v>1</v>
          </cell>
          <cell r="E11394" t="str">
            <v>ks</v>
          </cell>
        </row>
        <row r="11395">
          <cell r="C11395">
            <v>0</v>
          </cell>
          <cell r="D11395">
            <v>1</v>
          </cell>
          <cell r="E11395" t="str">
            <v>ks</v>
          </cell>
        </row>
        <row r="11396">
          <cell r="C11396">
            <v>0</v>
          </cell>
          <cell r="D11396">
            <v>1</v>
          </cell>
          <cell r="E11396" t="str">
            <v>ks</v>
          </cell>
        </row>
        <row r="11397">
          <cell r="C11397">
            <v>0</v>
          </cell>
          <cell r="D11397">
            <v>1</v>
          </cell>
          <cell r="E11397" t="str">
            <v>ks</v>
          </cell>
        </row>
        <row r="11398">
          <cell r="C11398">
            <v>0</v>
          </cell>
          <cell r="D11398">
            <v>1</v>
          </cell>
          <cell r="E11398" t="str">
            <v>ks</v>
          </cell>
        </row>
        <row r="11399">
          <cell r="C11399">
            <v>0</v>
          </cell>
          <cell r="D11399">
            <v>1</v>
          </cell>
          <cell r="E11399" t="str">
            <v>ks</v>
          </cell>
        </row>
        <row r="11400">
          <cell r="C11400">
            <v>0</v>
          </cell>
          <cell r="D11400">
            <v>1</v>
          </cell>
          <cell r="E11400" t="str">
            <v>ks</v>
          </cell>
        </row>
        <row r="11401">
          <cell r="C11401">
            <v>0</v>
          </cell>
          <cell r="D11401">
            <v>1</v>
          </cell>
          <cell r="E11401" t="str">
            <v>ks</v>
          </cell>
        </row>
        <row r="11402">
          <cell r="C11402">
            <v>0</v>
          </cell>
          <cell r="D11402">
            <v>1</v>
          </cell>
          <cell r="E11402" t="str">
            <v>ks</v>
          </cell>
        </row>
        <row r="11403">
          <cell r="C11403">
            <v>0</v>
          </cell>
          <cell r="D11403">
            <v>1</v>
          </cell>
          <cell r="E11403" t="str">
            <v>ks</v>
          </cell>
        </row>
        <row r="11404">
          <cell r="C11404">
            <v>0</v>
          </cell>
          <cell r="D11404">
            <v>1</v>
          </cell>
          <cell r="E11404" t="str">
            <v>ks</v>
          </cell>
        </row>
        <row r="11405">
          <cell r="C11405">
            <v>0</v>
          </cell>
          <cell r="D11405">
            <v>1</v>
          </cell>
          <cell r="E11405" t="str">
            <v>ks</v>
          </cell>
        </row>
        <row r="11406">
          <cell r="C11406">
            <v>0</v>
          </cell>
          <cell r="D11406">
            <v>1</v>
          </cell>
          <cell r="E11406" t="str">
            <v>ks</v>
          </cell>
        </row>
        <row r="11407">
          <cell r="C11407">
            <v>0</v>
          </cell>
          <cell r="D11407">
            <v>1</v>
          </cell>
          <cell r="E11407" t="str">
            <v>ks</v>
          </cell>
        </row>
        <row r="11408">
          <cell r="C11408">
            <v>0</v>
          </cell>
          <cell r="D11408">
            <v>1</v>
          </cell>
          <cell r="E11408" t="str">
            <v>ks</v>
          </cell>
        </row>
        <row r="11409">
          <cell r="C11409">
            <v>0</v>
          </cell>
          <cell r="D11409">
            <v>1</v>
          </cell>
          <cell r="E11409" t="str">
            <v>ks</v>
          </cell>
        </row>
        <row r="11410">
          <cell r="C11410">
            <v>0</v>
          </cell>
          <cell r="D11410">
            <v>1</v>
          </cell>
          <cell r="E11410" t="str">
            <v>ks</v>
          </cell>
        </row>
        <row r="11411">
          <cell r="C11411">
            <v>0</v>
          </cell>
          <cell r="D11411">
            <v>1</v>
          </cell>
          <cell r="E11411" t="str">
            <v>ks</v>
          </cell>
        </row>
        <row r="11412">
          <cell r="C11412">
            <v>0</v>
          </cell>
          <cell r="D11412">
            <v>1</v>
          </cell>
          <cell r="E11412" t="str">
            <v>ks</v>
          </cell>
        </row>
        <row r="11413">
          <cell r="C11413">
            <v>0</v>
          </cell>
          <cell r="D11413">
            <v>1</v>
          </cell>
          <cell r="E11413" t="str">
            <v>ks</v>
          </cell>
        </row>
        <row r="11414">
          <cell r="C11414">
            <v>0</v>
          </cell>
          <cell r="D11414">
            <v>1</v>
          </cell>
          <cell r="E11414" t="str">
            <v>ks</v>
          </cell>
        </row>
        <row r="11415">
          <cell r="C11415">
            <v>0</v>
          </cell>
          <cell r="D11415">
            <v>1</v>
          </cell>
          <cell r="E11415" t="str">
            <v>ks</v>
          </cell>
        </row>
        <row r="11416">
          <cell r="C11416">
            <v>0</v>
          </cell>
          <cell r="D11416">
            <v>1</v>
          </cell>
          <cell r="E11416" t="str">
            <v>ks</v>
          </cell>
        </row>
        <row r="11417">
          <cell r="C11417">
            <v>0</v>
          </cell>
          <cell r="D11417">
            <v>1</v>
          </cell>
          <cell r="E11417" t="str">
            <v>ks</v>
          </cell>
        </row>
        <row r="11418">
          <cell r="C11418">
            <v>0</v>
          </cell>
          <cell r="D11418">
            <v>1</v>
          </cell>
          <cell r="E11418" t="str">
            <v>ks</v>
          </cell>
        </row>
        <row r="11419">
          <cell r="C11419">
            <v>0</v>
          </cell>
          <cell r="D11419">
            <v>1</v>
          </cell>
          <cell r="E11419" t="str">
            <v>ks</v>
          </cell>
        </row>
        <row r="11420">
          <cell r="C11420">
            <v>0</v>
          </cell>
          <cell r="D11420">
            <v>1</v>
          </cell>
          <cell r="E11420" t="str">
            <v>ks</v>
          </cell>
        </row>
        <row r="11421">
          <cell r="C11421">
            <v>0</v>
          </cell>
          <cell r="D11421">
            <v>1</v>
          </cell>
          <cell r="E11421" t="str">
            <v>ks</v>
          </cell>
        </row>
        <row r="11422">
          <cell r="C11422">
            <v>0</v>
          </cell>
          <cell r="D11422">
            <v>1</v>
          </cell>
          <cell r="E11422" t="str">
            <v>ks</v>
          </cell>
        </row>
        <row r="11423">
          <cell r="C11423">
            <v>0</v>
          </cell>
          <cell r="D11423">
            <v>1</v>
          </cell>
          <cell r="E11423" t="str">
            <v>ks</v>
          </cell>
        </row>
        <row r="11424">
          <cell r="C11424">
            <v>0</v>
          </cell>
          <cell r="D11424">
            <v>1</v>
          </cell>
          <cell r="E11424" t="str">
            <v>ks</v>
          </cell>
        </row>
        <row r="11425">
          <cell r="C11425">
            <v>0</v>
          </cell>
          <cell r="D11425">
            <v>1</v>
          </cell>
          <cell r="E11425" t="str">
            <v>ks</v>
          </cell>
        </row>
        <row r="11426">
          <cell r="C11426">
            <v>0</v>
          </cell>
          <cell r="D11426">
            <v>1</v>
          </cell>
          <cell r="E11426" t="str">
            <v>ks</v>
          </cell>
        </row>
        <row r="11427">
          <cell r="C11427">
            <v>0</v>
          </cell>
          <cell r="D11427">
            <v>1</v>
          </cell>
          <cell r="E11427" t="str">
            <v>ks</v>
          </cell>
        </row>
        <row r="11428">
          <cell r="C11428">
            <v>0</v>
          </cell>
          <cell r="D11428">
            <v>1</v>
          </cell>
          <cell r="E11428" t="str">
            <v>ks</v>
          </cell>
        </row>
        <row r="11429">
          <cell r="C11429">
            <v>0</v>
          </cell>
          <cell r="D11429">
            <v>1</v>
          </cell>
          <cell r="E11429" t="str">
            <v>ks</v>
          </cell>
        </row>
        <row r="11430">
          <cell r="C11430">
            <v>0</v>
          </cell>
          <cell r="D11430">
            <v>1</v>
          </cell>
          <cell r="E11430" t="str">
            <v>ks</v>
          </cell>
        </row>
        <row r="11431">
          <cell r="C11431">
            <v>0</v>
          </cell>
          <cell r="D11431">
            <v>1</v>
          </cell>
          <cell r="E11431" t="str">
            <v>ks</v>
          </cell>
        </row>
        <row r="11432">
          <cell r="C11432">
            <v>0</v>
          </cell>
          <cell r="D11432">
            <v>1</v>
          </cell>
          <cell r="E11432" t="str">
            <v>ks</v>
          </cell>
        </row>
        <row r="11433">
          <cell r="C11433">
            <v>0</v>
          </cell>
          <cell r="D11433">
            <v>1</v>
          </cell>
          <cell r="E11433" t="str">
            <v>ks</v>
          </cell>
        </row>
        <row r="11434">
          <cell r="C11434">
            <v>0</v>
          </cell>
          <cell r="D11434">
            <v>1</v>
          </cell>
          <cell r="E11434" t="str">
            <v>ks</v>
          </cell>
        </row>
        <row r="11435">
          <cell r="C11435">
            <v>0</v>
          </cell>
          <cell r="D11435">
            <v>1</v>
          </cell>
          <cell r="E11435" t="str">
            <v>ks</v>
          </cell>
        </row>
        <row r="11436">
          <cell r="C11436">
            <v>0</v>
          </cell>
          <cell r="D11436">
            <v>1</v>
          </cell>
          <cell r="E11436" t="str">
            <v>ks</v>
          </cell>
        </row>
        <row r="11437">
          <cell r="C11437">
            <v>0</v>
          </cell>
          <cell r="D11437">
            <v>1</v>
          </cell>
          <cell r="E11437" t="str">
            <v>ks</v>
          </cell>
        </row>
        <row r="11438">
          <cell r="C11438">
            <v>0</v>
          </cell>
          <cell r="D11438">
            <v>1</v>
          </cell>
          <cell r="E11438" t="str">
            <v>ks</v>
          </cell>
        </row>
        <row r="11439">
          <cell r="C11439">
            <v>0</v>
          </cell>
          <cell r="D11439">
            <v>1</v>
          </cell>
          <cell r="E11439" t="str">
            <v>ks</v>
          </cell>
        </row>
        <row r="11440">
          <cell r="C11440">
            <v>0</v>
          </cell>
          <cell r="D11440">
            <v>1</v>
          </cell>
          <cell r="E11440" t="str">
            <v>ks</v>
          </cell>
        </row>
        <row r="11441">
          <cell r="C11441">
            <v>0</v>
          </cell>
          <cell r="D11441">
            <v>1</v>
          </cell>
          <cell r="E11441" t="str">
            <v>ks</v>
          </cell>
        </row>
        <row r="11442">
          <cell r="C11442">
            <v>0</v>
          </cell>
          <cell r="D11442">
            <v>1</v>
          </cell>
          <cell r="E11442" t="str">
            <v>ks</v>
          </cell>
        </row>
        <row r="11443">
          <cell r="C11443">
            <v>0</v>
          </cell>
          <cell r="D11443">
            <v>1</v>
          </cell>
          <cell r="E11443" t="str">
            <v>ks</v>
          </cell>
        </row>
        <row r="11444">
          <cell r="C11444">
            <v>0</v>
          </cell>
          <cell r="D11444">
            <v>1</v>
          </cell>
          <cell r="E11444" t="str">
            <v>ks</v>
          </cell>
        </row>
        <row r="11445">
          <cell r="C11445">
            <v>0</v>
          </cell>
          <cell r="D11445">
            <v>1</v>
          </cell>
          <cell r="E11445" t="str">
            <v>ks</v>
          </cell>
        </row>
        <row r="11446">
          <cell r="C11446">
            <v>0</v>
          </cell>
          <cell r="D11446">
            <v>1</v>
          </cell>
          <cell r="E11446" t="str">
            <v>ks</v>
          </cell>
        </row>
        <row r="11447">
          <cell r="C11447">
            <v>0</v>
          </cell>
          <cell r="D11447">
            <v>1</v>
          </cell>
          <cell r="E11447" t="str">
            <v>ks</v>
          </cell>
        </row>
        <row r="11448">
          <cell r="C11448">
            <v>0</v>
          </cell>
          <cell r="D11448">
            <v>1</v>
          </cell>
          <cell r="E11448" t="str">
            <v>ks</v>
          </cell>
        </row>
        <row r="11449">
          <cell r="C11449">
            <v>0</v>
          </cell>
          <cell r="D11449">
            <v>1</v>
          </cell>
          <cell r="E11449" t="str">
            <v>m</v>
          </cell>
        </row>
        <row r="11450">
          <cell r="C11450">
            <v>0</v>
          </cell>
          <cell r="D11450">
            <v>1</v>
          </cell>
          <cell r="E11450" t="str">
            <v>m</v>
          </cell>
        </row>
        <row r="11451">
          <cell r="C11451">
            <v>0</v>
          </cell>
          <cell r="D11451">
            <v>1</v>
          </cell>
          <cell r="E11451" t="str">
            <v>m</v>
          </cell>
        </row>
        <row r="11452">
          <cell r="C11452">
            <v>0</v>
          </cell>
          <cell r="D11452">
            <v>1</v>
          </cell>
          <cell r="E11452" t="str">
            <v>m</v>
          </cell>
        </row>
        <row r="11453">
          <cell r="C11453">
            <v>0</v>
          </cell>
          <cell r="D11453">
            <v>1</v>
          </cell>
          <cell r="E11453" t="str">
            <v>m</v>
          </cell>
        </row>
        <row r="11454">
          <cell r="C11454">
            <v>0</v>
          </cell>
          <cell r="D11454">
            <v>1</v>
          </cell>
          <cell r="E11454" t="str">
            <v>m</v>
          </cell>
        </row>
        <row r="11455">
          <cell r="C11455">
            <v>0</v>
          </cell>
          <cell r="D11455">
            <v>1</v>
          </cell>
          <cell r="E11455" t="str">
            <v>m</v>
          </cell>
        </row>
        <row r="11456">
          <cell r="C11456">
            <v>0</v>
          </cell>
          <cell r="D11456">
            <v>1</v>
          </cell>
          <cell r="E11456" t="str">
            <v>m</v>
          </cell>
        </row>
        <row r="11457">
          <cell r="C11457">
            <v>0</v>
          </cell>
          <cell r="D11457">
            <v>1</v>
          </cell>
          <cell r="E11457" t="str">
            <v>m</v>
          </cell>
        </row>
        <row r="11458">
          <cell r="C11458">
            <v>0</v>
          </cell>
          <cell r="D11458">
            <v>1</v>
          </cell>
          <cell r="E11458" t="str">
            <v>m</v>
          </cell>
        </row>
        <row r="11459">
          <cell r="C11459">
            <v>0</v>
          </cell>
          <cell r="D11459">
            <v>1</v>
          </cell>
          <cell r="E11459" t="str">
            <v>m</v>
          </cell>
        </row>
        <row r="11460">
          <cell r="C11460">
            <v>0</v>
          </cell>
          <cell r="D11460">
            <v>1</v>
          </cell>
          <cell r="E11460" t="str">
            <v>m</v>
          </cell>
        </row>
        <row r="11461">
          <cell r="C11461">
            <v>0</v>
          </cell>
          <cell r="D11461">
            <v>1</v>
          </cell>
          <cell r="E11461" t="str">
            <v>m</v>
          </cell>
        </row>
        <row r="11462">
          <cell r="C11462">
            <v>0</v>
          </cell>
          <cell r="D11462">
            <v>1</v>
          </cell>
          <cell r="E11462" t="str">
            <v>m</v>
          </cell>
        </row>
        <row r="11463">
          <cell r="C11463">
            <v>0</v>
          </cell>
          <cell r="D11463">
            <v>1</v>
          </cell>
          <cell r="E11463" t="str">
            <v>m</v>
          </cell>
        </row>
        <row r="11464">
          <cell r="C11464">
            <v>0</v>
          </cell>
          <cell r="D11464">
            <v>1</v>
          </cell>
          <cell r="E11464" t="str">
            <v>m</v>
          </cell>
        </row>
        <row r="11465">
          <cell r="C11465">
            <v>0</v>
          </cell>
          <cell r="D11465">
            <v>1</v>
          </cell>
          <cell r="E11465" t="str">
            <v>m</v>
          </cell>
        </row>
        <row r="11466">
          <cell r="C11466">
            <v>0</v>
          </cell>
          <cell r="D11466">
            <v>1</v>
          </cell>
          <cell r="E11466" t="str">
            <v>m</v>
          </cell>
        </row>
        <row r="11467">
          <cell r="C11467">
            <v>0</v>
          </cell>
          <cell r="D11467">
            <v>1</v>
          </cell>
          <cell r="E11467" t="str">
            <v>m</v>
          </cell>
        </row>
        <row r="11468">
          <cell r="C11468">
            <v>0</v>
          </cell>
          <cell r="D11468">
            <v>1</v>
          </cell>
          <cell r="E11468" t="str">
            <v>m</v>
          </cell>
        </row>
        <row r="11469">
          <cell r="C11469">
            <v>0</v>
          </cell>
          <cell r="D11469">
            <v>1</v>
          </cell>
          <cell r="E11469" t="str">
            <v>m</v>
          </cell>
        </row>
        <row r="11470">
          <cell r="C11470">
            <v>0</v>
          </cell>
          <cell r="D11470">
            <v>1</v>
          </cell>
          <cell r="E11470" t="str">
            <v>m</v>
          </cell>
        </row>
        <row r="11471">
          <cell r="C11471">
            <v>0</v>
          </cell>
          <cell r="D11471">
            <v>1</v>
          </cell>
          <cell r="E11471" t="str">
            <v>m</v>
          </cell>
        </row>
        <row r="11472">
          <cell r="C11472">
            <v>0</v>
          </cell>
          <cell r="D11472">
            <v>1</v>
          </cell>
          <cell r="E11472" t="str">
            <v>m</v>
          </cell>
        </row>
        <row r="11473">
          <cell r="C11473">
            <v>0</v>
          </cell>
          <cell r="D11473">
            <v>1</v>
          </cell>
          <cell r="E11473" t="str">
            <v>m</v>
          </cell>
        </row>
        <row r="11474">
          <cell r="C11474">
            <v>0</v>
          </cell>
          <cell r="D11474">
            <v>1</v>
          </cell>
          <cell r="E11474" t="str">
            <v>m</v>
          </cell>
        </row>
        <row r="11475">
          <cell r="C11475">
            <v>0</v>
          </cell>
          <cell r="D11475">
            <v>1</v>
          </cell>
          <cell r="E11475" t="str">
            <v>m</v>
          </cell>
        </row>
        <row r="11476">
          <cell r="C11476">
            <v>0</v>
          </cell>
          <cell r="D11476">
            <v>1</v>
          </cell>
          <cell r="E11476" t="str">
            <v>m</v>
          </cell>
        </row>
        <row r="11477">
          <cell r="C11477">
            <v>0</v>
          </cell>
          <cell r="D11477">
            <v>1</v>
          </cell>
          <cell r="E11477" t="str">
            <v>m</v>
          </cell>
        </row>
        <row r="11478">
          <cell r="C11478">
            <v>0</v>
          </cell>
          <cell r="D11478">
            <v>1</v>
          </cell>
          <cell r="E11478" t="str">
            <v>m</v>
          </cell>
        </row>
        <row r="11479">
          <cell r="C11479">
            <v>0</v>
          </cell>
          <cell r="D11479">
            <v>1</v>
          </cell>
          <cell r="E11479" t="str">
            <v>m</v>
          </cell>
        </row>
        <row r="11480">
          <cell r="C11480">
            <v>0</v>
          </cell>
          <cell r="D11480">
            <v>1</v>
          </cell>
          <cell r="E11480" t="str">
            <v>m</v>
          </cell>
        </row>
        <row r="11481">
          <cell r="C11481">
            <v>0</v>
          </cell>
          <cell r="D11481">
            <v>1</v>
          </cell>
          <cell r="E11481" t="str">
            <v>m</v>
          </cell>
        </row>
        <row r="11482">
          <cell r="C11482">
            <v>0</v>
          </cell>
          <cell r="D11482">
            <v>1</v>
          </cell>
          <cell r="E11482" t="str">
            <v>m</v>
          </cell>
        </row>
        <row r="11483">
          <cell r="C11483">
            <v>0</v>
          </cell>
          <cell r="D11483">
            <v>1</v>
          </cell>
          <cell r="E11483" t="str">
            <v>m</v>
          </cell>
        </row>
        <row r="11484">
          <cell r="C11484">
            <v>0</v>
          </cell>
          <cell r="D11484">
            <v>1</v>
          </cell>
          <cell r="E11484" t="str">
            <v>m</v>
          </cell>
        </row>
        <row r="11485">
          <cell r="C11485">
            <v>0</v>
          </cell>
          <cell r="D11485">
            <v>1</v>
          </cell>
          <cell r="E11485" t="str">
            <v>m</v>
          </cell>
        </row>
        <row r="11486">
          <cell r="C11486">
            <v>0</v>
          </cell>
          <cell r="D11486">
            <v>1</v>
          </cell>
          <cell r="E11486" t="str">
            <v>m</v>
          </cell>
        </row>
        <row r="11487">
          <cell r="C11487">
            <v>0</v>
          </cell>
          <cell r="D11487">
            <v>1</v>
          </cell>
          <cell r="E11487" t="str">
            <v>m</v>
          </cell>
        </row>
        <row r="11488">
          <cell r="C11488">
            <v>0</v>
          </cell>
          <cell r="D11488">
            <v>1</v>
          </cell>
          <cell r="E11488" t="str">
            <v>m</v>
          </cell>
        </row>
        <row r="11489">
          <cell r="C11489">
            <v>0</v>
          </cell>
          <cell r="D11489">
            <v>1</v>
          </cell>
          <cell r="E11489" t="str">
            <v>m</v>
          </cell>
        </row>
        <row r="11490">
          <cell r="C11490">
            <v>0</v>
          </cell>
          <cell r="D11490">
            <v>1</v>
          </cell>
          <cell r="E11490" t="str">
            <v>m</v>
          </cell>
        </row>
        <row r="11491">
          <cell r="C11491">
            <v>0</v>
          </cell>
          <cell r="D11491">
            <v>1</v>
          </cell>
          <cell r="E11491" t="str">
            <v>m</v>
          </cell>
        </row>
        <row r="11492">
          <cell r="C11492">
            <v>0</v>
          </cell>
          <cell r="D11492">
            <v>1</v>
          </cell>
          <cell r="E11492" t="str">
            <v>m</v>
          </cell>
        </row>
        <row r="11493">
          <cell r="C11493">
            <v>0</v>
          </cell>
          <cell r="D11493">
            <v>1</v>
          </cell>
          <cell r="E11493" t="str">
            <v>m</v>
          </cell>
        </row>
        <row r="11494">
          <cell r="C11494">
            <v>0</v>
          </cell>
          <cell r="D11494">
            <v>1</v>
          </cell>
          <cell r="E11494" t="str">
            <v>m</v>
          </cell>
        </row>
        <row r="11495">
          <cell r="C11495">
            <v>0</v>
          </cell>
          <cell r="D11495">
            <v>1</v>
          </cell>
          <cell r="E11495" t="str">
            <v>m</v>
          </cell>
        </row>
        <row r="11496">
          <cell r="C11496">
            <v>0</v>
          </cell>
          <cell r="D11496">
            <v>1</v>
          </cell>
          <cell r="E11496" t="str">
            <v>m</v>
          </cell>
        </row>
        <row r="11497">
          <cell r="C11497">
            <v>0</v>
          </cell>
          <cell r="D11497">
            <v>1</v>
          </cell>
          <cell r="E11497" t="str">
            <v>m</v>
          </cell>
        </row>
        <row r="11498">
          <cell r="C11498">
            <v>0</v>
          </cell>
          <cell r="D11498">
            <v>1</v>
          </cell>
          <cell r="E11498" t="str">
            <v>m</v>
          </cell>
        </row>
        <row r="11499">
          <cell r="C11499">
            <v>0</v>
          </cell>
          <cell r="D11499">
            <v>1</v>
          </cell>
          <cell r="E11499" t="str">
            <v>m</v>
          </cell>
        </row>
        <row r="11500">
          <cell r="C11500">
            <v>0</v>
          </cell>
          <cell r="D11500">
            <v>1</v>
          </cell>
          <cell r="E11500" t="str">
            <v>m</v>
          </cell>
        </row>
        <row r="11501">
          <cell r="C11501">
            <v>0</v>
          </cell>
          <cell r="D11501">
            <v>1</v>
          </cell>
          <cell r="E11501" t="str">
            <v>m</v>
          </cell>
        </row>
        <row r="11502">
          <cell r="C11502">
            <v>0</v>
          </cell>
          <cell r="D11502">
            <v>1</v>
          </cell>
          <cell r="E11502" t="str">
            <v>m</v>
          </cell>
        </row>
        <row r="11503">
          <cell r="C11503">
            <v>0</v>
          </cell>
          <cell r="D11503">
            <v>1</v>
          </cell>
          <cell r="E11503" t="str">
            <v>m</v>
          </cell>
        </row>
        <row r="11504">
          <cell r="C11504">
            <v>0</v>
          </cell>
          <cell r="D11504">
            <v>1</v>
          </cell>
          <cell r="E11504" t="str">
            <v>m</v>
          </cell>
        </row>
        <row r="11505">
          <cell r="C11505">
            <v>0</v>
          </cell>
          <cell r="D11505">
            <v>1</v>
          </cell>
          <cell r="E11505" t="str">
            <v>ks</v>
          </cell>
        </row>
        <row r="11506">
          <cell r="C11506">
            <v>0</v>
          </cell>
          <cell r="D11506">
            <v>1</v>
          </cell>
          <cell r="E11506" t="str">
            <v>ks</v>
          </cell>
        </row>
        <row r="11507">
          <cell r="C11507">
            <v>0</v>
          </cell>
          <cell r="D11507">
            <v>1</v>
          </cell>
          <cell r="E11507" t="str">
            <v>ks</v>
          </cell>
        </row>
        <row r="11508">
          <cell r="C11508">
            <v>0</v>
          </cell>
          <cell r="D11508">
            <v>1</v>
          </cell>
          <cell r="E11508" t="str">
            <v>ks</v>
          </cell>
        </row>
        <row r="11509">
          <cell r="C11509">
            <v>0</v>
          </cell>
          <cell r="D11509">
            <v>1</v>
          </cell>
          <cell r="E11509" t="str">
            <v>ks</v>
          </cell>
        </row>
        <row r="11510">
          <cell r="C11510">
            <v>0</v>
          </cell>
          <cell r="D11510">
            <v>1</v>
          </cell>
          <cell r="E11510" t="str">
            <v>ks</v>
          </cell>
        </row>
        <row r="11511">
          <cell r="C11511">
            <v>0</v>
          </cell>
          <cell r="D11511">
            <v>1</v>
          </cell>
          <cell r="E11511" t="str">
            <v>ks</v>
          </cell>
        </row>
        <row r="11512">
          <cell r="C11512">
            <v>0</v>
          </cell>
          <cell r="D11512">
            <v>1</v>
          </cell>
          <cell r="E11512" t="str">
            <v>ks</v>
          </cell>
        </row>
        <row r="11513">
          <cell r="C11513">
            <v>0</v>
          </cell>
          <cell r="D11513">
            <v>1</v>
          </cell>
          <cell r="E11513" t="str">
            <v>ks</v>
          </cell>
        </row>
        <row r="11514">
          <cell r="C11514">
            <v>0</v>
          </cell>
          <cell r="D11514">
            <v>1</v>
          </cell>
          <cell r="E11514" t="str">
            <v>ks</v>
          </cell>
        </row>
        <row r="11515">
          <cell r="C11515">
            <v>0</v>
          </cell>
          <cell r="D11515">
            <v>1</v>
          </cell>
          <cell r="E11515" t="str">
            <v>ks</v>
          </cell>
        </row>
        <row r="11516">
          <cell r="C11516">
            <v>0</v>
          </cell>
          <cell r="D11516">
            <v>1</v>
          </cell>
          <cell r="E11516" t="str">
            <v>ks</v>
          </cell>
        </row>
        <row r="11517">
          <cell r="C11517">
            <v>0</v>
          </cell>
          <cell r="D11517">
            <v>1</v>
          </cell>
          <cell r="E11517" t="str">
            <v>ks</v>
          </cell>
        </row>
        <row r="11518">
          <cell r="C11518">
            <v>0</v>
          </cell>
          <cell r="D11518">
            <v>1</v>
          </cell>
          <cell r="E11518" t="str">
            <v>ks</v>
          </cell>
        </row>
        <row r="11519">
          <cell r="C11519">
            <v>0</v>
          </cell>
          <cell r="D11519">
            <v>1</v>
          </cell>
          <cell r="E11519" t="str">
            <v>ks</v>
          </cell>
        </row>
        <row r="11520">
          <cell r="C11520">
            <v>0</v>
          </cell>
          <cell r="D11520">
            <v>1</v>
          </cell>
          <cell r="E11520" t="str">
            <v>ks</v>
          </cell>
        </row>
        <row r="11521">
          <cell r="C11521">
            <v>0</v>
          </cell>
          <cell r="D11521">
            <v>1</v>
          </cell>
          <cell r="E11521" t="str">
            <v>ks</v>
          </cell>
        </row>
        <row r="11522">
          <cell r="C11522">
            <v>0</v>
          </cell>
          <cell r="D11522">
            <v>1</v>
          </cell>
          <cell r="E11522" t="str">
            <v>ks</v>
          </cell>
        </row>
        <row r="11523">
          <cell r="C11523">
            <v>0</v>
          </cell>
          <cell r="D11523">
            <v>1</v>
          </cell>
          <cell r="E11523" t="str">
            <v>ks</v>
          </cell>
        </row>
        <row r="11524">
          <cell r="C11524">
            <v>0</v>
          </cell>
          <cell r="D11524">
            <v>1</v>
          </cell>
          <cell r="E11524" t="str">
            <v>ks</v>
          </cell>
        </row>
        <row r="11525">
          <cell r="C11525">
            <v>0</v>
          </cell>
          <cell r="D11525">
            <v>1</v>
          </cell>
          <cell r="E11525" t="str">
            <v>ks</v>
          </cell>
        </row>
        <row r="11526">
          <cell r="C11526">
            <v>0</v>
          </cell>
          <cell r="D11526">
            <v>1</v>
          </cell>
          <cell r="E11526" t="str">
            <v>m</v>
          </cell>
        </row>
        <row r="11527">
          <cell r="C11527">
            <v>0</v>
          </cell>
          <cell r="D11527">
            <v>1</v>
          </cell>
          <cell r="E11527" t="str">
            <v>m</v>
          </cell>
        </row>
        <row r="11528">
          <cell r="C11528">
            <v>0</v>
          </cell>
          <cell r="D11528">
            <v>1</v>
          </cell>
          <cell r="E11528" t="str">
            <v>m</v>
          </cell>
        </row>
        <row r="11529">
          <cell r="C11529">
            <v>0</v>
          </cell>
          <cell r="D11529">
            <v>1</v>
          </cell>
          <cell r="E11529" t="str">
            <v>m</v>
          </cell>
        </row>
        <row r="11530">
          <cell r="C11530">
            <v>0</v>
          </cell>
          <cell r="D11530">
            <v>1</v>
          </cell>
          <cell r="E11530" t="str">
            <v>m</v>
          </cell>
        </row>
        <row r="11531">
          <cell r="C11531">
            <v>0</v>
          </cell>
          <cell r="D11531">
            <v>1</v>
          </cell>
          <cell r="E11531" t="str">
            <v>m</v>
          </cell>
        </row>
        <row r="11532">
          <cell r="C11532">
            <v>0</v>
          </cell>
          <cell r="D11532">
            <v>1</v>
          </cell>
          <cell r="E11532" t="str">
            <v>m</v>
          </cell>
        </row>
        <row r="11533">
          <cell r="C11533">
            <v>0</v>
          </cell>
          <cell r="D11533">
            <v>1</v>
          </cell>
          <cell r="E11533" t="str">
            <v>m</v>
          </cell>
        </row>
        <row r="11534">
          <cell r="C11534">
            <v>0</v>
          </cell>
          <cell r="D11534">
            <v>1</v>
          </cell>
          <cell r="E11534" t="str">
            <v>m</v>
          </cell>
        </row>
        <row r="11535">
          <cell r="C11535">
            <v>0</v>
          </cell>
          <cell r="D11535">
            <v>1</v>
          </cell>
          <cell r="E11535" t="str">
            <v>m</v>
          </cell>
        </row>
        <row r="11536">
          <cell r="C11536">
            <v>0</v>
          </cell>
          <cell r="D11536">
            <v>1</v>
          </cell>
          <cell r="E11536" t="str">
            <v>m</v>
          </cell>
        </row>
        <row r="11537">
          <cell r="C11537">
            <v>0</v>
          </cell>
          <cell r="D11537">
            <v>1</v>
          </cell>
          <cell r="E11537" t="str">
            <v>m</v>
          </cell>
        </row>
        <row r="11538">
          <cell r="C11538">
            <v>0</v>
          </cell>
          <cell r="D11538">
            <v>1</v>
          </cell>
          <cell r="E11538" t="str">
            <v>m</v>
          </cell>
        </row>
        <row r="11539">
          <cell r="C11539">
            <v>0</v>
          </cell>
          <cell r="D11539">
            <v>1</v>
          </cell>
          <cell r="E11539" t="str">
            <v>m</v>
          </cell>
        </row>
        <row r="11540">
          <cell r="C11540">
            <v>0</v>
          </cell>
          <cell r="D11540">
            <v>1</v>
          </cell>
          <cell r="E11540" t="str">
            <v>m</v>
          </cell>
        </row>
        <row r="11541">
          <cell r="C11541">
            <v>0</v>
          </cell>
          <cell r="D11541">
            <v>1</v>
          </cell>
          <cell r="E11541" t="str">
            <v>m</v>
          </cell>
        </row>
        <row r="11542">
          <cell r="C11542">
            <v>0</v>
          </cell>
          <cell r="D11542">
            <v>1</v>
          </cell>
          <cell r="E11542" t="str">
            <v>m</v>
          </cell>
        </row>
        <row r="11543">
          <cell r="C11543">
            <v>0</v>
          </cell>
          <cell r="D11543">
            <v>1</v>
          </cell>
          <cell r="E11543" t="str">
            <v>m</v>
          </cell>
        </row>
        <row r="11544">
          <cell r="C11544">
            <v>0</v>
          </cell>
          <cell r="D11544">
            <v>1</v>
          </cell>
          <cell r="E11544" t="str">
            <v>m</v>
          </cell>
        </row>
        <row r="11545">
          <cell r="C11545">
            <v>0</v>
          </cell>
          <cell r="D11545">
            <v>1</v>
          </cell>
          <cell r="E11545" t="str">
            <v>m</v>
          </cell>
        </row>
        <row r="11546">
          <cell r="C11546">
            <v>0</v>
          </cell>
          <cell r="D11546">
            <v>1</v>
          </cell>
          <cell r="E11546" t="str">
            <v>m</v>
          </cell>
        </row>
        <row r="11547">
          <cell r="C11547">
            <v>0</v>
          </cell>
          <cell r="D11547">
            <v>1</v>
          </cell>
          <cell r="E11547" t="str">
            <v>m</v>
          </cell>
        </row>
        <row r="11548">
          <cell r="C11548">
            <v>0</v>
          </cell>
          <cell r="D11548">
            <v>1</v>
          </cell>
          <cell r="E11548" t="str">
            <v>m</v>
          </cell>
        </row>
        <row r="11549">
          <cell r="C11549">
            <v>0</v>
          </cell>
          <cell r="D11549">
            <v>1</v>
          </cell>
          <cell r="E11549" t="str">
            <v>m</v>
          </cell>
        </row>
        <row r="11550">
          <cell r="C11550">
            <v>0</v>
          </cell>
          <cell r="D11550">
            <v>1</v>
          </cell>
          <cell r="E11550" t="str">
            <v>m</v>
          </cell>
        </row>
        <row r="11551">
          <cell r="C11551">
            <v>0</v>
          </cell>
          <cell r="D11551">
            <v>1</v>
          </cell>
          <cell r="E11551" t="str">
            <v>m</v>
          </cell>
        </row>
        <row r="11552">
          <cell r="C11552">
            <v>0</v>
          </cell>
          <cell r="D11552">
            <v>1</v>
          </cell>
          <cell r="E11552" t="str">
            <v>m</v>
          </cell>
        </row>
        <row r="11553">
          <cell r="C11553">
            <v>0</v>
          </cell>
          <cell r="D11553">
            <v>1</v>
          </cell>
          <cell r="E11553" t="str">
            <v>m</v>
          </cell>
        </row>
        <row r="11554">
          <cell r="C11554">
            <v>0</v>
          </cell>
          <cell r="D11554">
            <v>1</v>
          </cell>
          <cell r="E11554" t="str">
            <v>m</v>
          </cell>
        </row>
        <row r="11555">
          <cell r="C11555">
            <v>0</v>
          </cell>
          <cell r="D11555">
            <v>1</v>
          </cell>
          <cell r="E11555" t="str">
            <v>m</v>
          </cell>
        </row>
        <row r="11556">
          <cell r="C11556">
            <v>0</v>
          </cell>
          <cell r="D11556">
            <v>1</v>
          </cell>
          <cell r="E11556" t="str">
            <v>m</v>
          </cell>
        </row>
        <row r="11557">
          <cell r="C11557">
            <v>0</v>
          </cell>
          <cell r="D11557">
            <v>1</v>
          </cell>
          <cell r="E11557" t="str">
            <v>m</v>
          </cell>
        </row>
        <row r="11558">
          <cell r="C11558">
            <v>0</v>
          </cell>
          <cell r="D11558">
            <v>1</v>
          </cell>
          <cell r="E11558" t="str">
            <v>m</v>
          </cell>
        </row>
        <row r="11559">
          <cell r="C11559">
            <v>0</v>
          </cell>
          <cell r="D11559">
            <v>1</v>
          </cell>
          <cell r="E11559" t="str">
            <v>m</v>
          </cell>
        </row>
        <row r="11560">
          <cell r="C11560">
            <v>0</v>
          </cell>
          <cell r="D11560">
            <v>1</v>
          </cell>
          <cell r="E11560" t="str">
            <v>m</v>
          </cell>
        </row>
        <row r="11561">
          <cell r="C11561">
            <v>0</v>
          </cell>
          <cell r="D11561">
            <v>1</v>
          </cell>
          <cell r="E11561" t="str">
            <v>m</v>
          </cell>
        </row>
        <row r="11562">
          <cell r="C11562">
            <v>0</v>
          </cell>
          <cell r="D11562">
            <v>1</v>
          </cell>
          <cell r="E11562" t="str">
            <v>m</v>
          </cell>
        </row>
        <row r="11563">
          <cell r="C11563">
            <v>0</v>
          </cell>
          <cell r="D11563">
            <v>1</v>
          </cell>
          <cell r="E11563" t="str">
            <v>m</v>
          </cell>
        </row>
        <row r="11564">
          <cell r="C11564">
            <v>0</v>
          </cell>
          <cell r="D11564">
            <v>1</v>
          </cell>
          <cell r="E11564" t="str">
            <v>m</v>
          </cell>
        </row>
        <row r="11565">
          <cell r="C11565">
            <v>0</v>
          </cell>
          <cell r="D11565">
            <v>1</v>
          </cell>
          <cell r="E11565" t="str">
            <v>m</v>
          </cell>
        </row>
        <row r="11566">
          <cell r="C11566">
            <v>0</v>
          </cell>
          <cell r="D11566">
            <v>1</v>
          </cell>
          <cell r="E11566" t="str">
            <v>m</v>
          </cell>
        </row>
        <row r="11567">
          <cell r="C11567">
            <v>0</v>
          </cell>
          <cell r="D11567">
            <v>1</v>
          </cell>
          <cell r="E11567" t="str">
            <v>m</v>
          </cell>
        </row>
        <row r="11568">
          <cell r="C11568">
            <v>0</v>
          </cell>
          <cell r="D11568">
            <v>1</v>
          </cell>
          <cell r="E11568" t="str">
            <v>m</v>
          </cell>
        </row>
        <row r="11569">
          <cell r="C11569">
            <v>0</v>
          </cell>
          <cell r="D11569">
            <v>1</v>
          </cell>
          <cell r="E11569" t="str">
            <v>m</v>
          </cell>
        </row>
        <row r="11570">
          <cell r="C11570">
            <v>0</v>
          </cell>
          <cell r="D11570">
            <v>1</v>
          </cell>
          <cell r="E11570" t="str">
            <v>m</v>
          </cell>
        </row>
        <row r="11571">
          <cell r="C11571">
            <v>0</v>
          </cell>
          <cell r="D11571">
            <v>1</v>
          </cell>
          <cell r="E11571" t="str">
            <v>m</v>
          </cell>
        </row>
        <row r="11572">
          <cell r="C11572">
            <v>0</v>
          </cell>
          <cell r="D11572">
            <v>1</v>
          </cell>
          <cell r="E11572" t="str">
            <v>m</v>
          </cell>
        </row>
        <row r="11573">
          <cell r="C11573">
            <v>0</v>
          </cell>
          <cell r="D11573">
            <v>1</v>
          </cell>
          <cell r="E11573" t="str">
            <v>m</v>
          </cell>
        </row>
        <row r="11574">
          <cell r="C11574">
            <v>0</v>
          </cell>
          <cell r="D11574">
            <v>1</v>
          </cell>
          <cell r="E11574" t="str">
            <v>m</v>
          </cell>
        </row>
        <row r="11575">
          <cell r="C11575">
            <v>0</v>
          </cell>
          <cell r="D11575">
            <v>1</v>
          </cell>
          <cell r="E11575" t="str">
            <v>m</v>
          </cell>
        </row>
        <row r="11576">
          <cell r="C11576">
            <v>0</v>
          </cell>
          <cell r="D11576">
            <v>1</v>
          </cell>
          <cell r="E11576" t="str">
            <v>m</v>
          </cell>
        </row>
        <row r="11577">
          <cell r="C11577">
            <v>0</v>
          </cell>
          <cell r="D11577">
            <v>1</v>
          </cell>
          <cell r="E11577" t="str">
            <v>m</v>
          </cell>
        </row>
        <row r="11578">
          <cell r="C11578">
            <v>0</v>
          </cell>
          <cell r="D11578">
            <v>1</v>
          </cell>
          <cell r="E11578" t="str">
            <v>m</v>
          </cell>
        </row>
        <row r="11579">
          <cell r="C11579">
            <v>0</v>
          </cell>
          <cell r="D11579">
            <v>1</v>
          </cell>
          <cell r="E11579" t="str">
            <v>m</v>
          </cell>
        </row>
        <row r="11580">
          <cell r="C11580">
            <v>0</v>
          </cell>
          <cell r="D11580">
            <v>1</v>
          </cell>
          <cell r="E11580" t="str">
            <v>m</v>
          </cell>
        </row>
        <row r="11581">
          <cell r="C11581">
            <v>0</v>
          </cell>
          <cell r="D11581">
            <v>1</v>
          </cell>
          <cell r="E11581" t="str">
            <v>m</v>
          </cell>
        </row>
        <row r="11582">
          <cell r="C11582">
            <v>0</v>
          </cell>
          <cell r="D11582">
            <v>1</v>
          </cell>
          <cell r="E11582" t="str">
            <v>m</v>
          </cell>
        </row>
        <row r="11583">
          <cell r="C11583">
            <v>0</v>
          </cell>
          <cell r="D11583">
            <v>1</v>
          </cell>
          <cell r="E11583" t="str">
            <v>m</v>
          </cell>
        </row>
        <row r="11584">
          <cell r="C11584">
            <v>0</v>
          </cell>
          <cell r="D11584">
            <v>1</v>
          </cell>
          <cell r="E11584" t="str">
            <v>m</v>
          </cell>
        </row>
        <row r="11585">
          <cell r="C11585">
            <v>0</v>
          </cell>
          <cell r="D11585">
            <v>1</v>
          </cell>
          <cell r="E11585" t="str">
            <v>m</v>
          </cell>
        </row>
        <row r="11586">
          <cell r="C11586">
            <v>0</v>
          </cell>
          <cell r="D11586">
            <v>1</v>
          </cell>
          <cell r="E11586" t="str">
            <v>m</v>
          </cell>
        </row>
        <row r="11587">
          <cell r="C11587">
            <v>0</v>
          </cell>
          <cell r="D11587">
            <v>1</v>
          </cell>
          <cell r="E11587" t="str">
            <v>m</v>
          </cell>
        </row>
        <row r="11588">
          <cell r="C11588">
            <v>0</v>
          </cell>
          <cell r="D11588">
            <v>1</v>
          </cell>
          <cell r="E11588" t="str">
            <v>m</v>
          </cell>
        </row>
        <row r="11589">
          <cell r="C11589">
            <v>0</v>
          </cell>
          <cell r="D11589">
            <v>1</v>
          </cell>
          <cell r="E11589" t="str">
            <v>m</v>
          </cell>
        </row>
        <row r="11590">
          <cell r="C11590">
            <v>0</v>
          </cell>
          <cell r="D11590">
            <v>1</v>
          </cell>
          <cell r="E11590" t="str">
            <v>m</v>
          </cell>
        </row>
        <row r="11591">
          <cell r="C11591">
            <v>0</v>
          </cell>
          <cell r="D11591">
            <v>1</v>
          </cell>
          <cell r="E11591" t="str">
            <v>m</v>
          </cell>
        </row>
        <row r="11592">
          <cell r="C11592">
            <v>0</v>
          </cell>
          <cell r="D11592">
            <v>1</v>
          </cell>
          <cell r="E11592" t="str">
            <v>m</v>
          </cell>
        </row>
        <row r="11593">
          <cell r="C11593">
            <v>0</v>
          </cell>
          <cell r="D11593">
            <v>1</v>
          </cell>
          <cell r="E11593" t="str">
            <v>m</v>
          </cell>
        </row>
        <row r="11594">
          <cell r="C11594">
            <v>0</v>
          </cell>
          <cell r="D11594">
            <v>1</v>
          </cell>
          <cell r="E11594" t="str">
            <v>m</v>
          </cell>
        </row>
        <row r="11595">
          <cell r="C11595">
            <v>0</v>
          </cell>
          <cell r="D11595">
            <v>1</v>
          </cell>
          <cell r="E11595" t="str">
            <v>m</v>
          </cell>
        </row>
        <row r="11596">
          <cell r="C11596">
            <v>0</v>
          </cell>
          <cell r="D11596">
            <v>1</v>
          </cell>
          <cell r="E11596" t="str">
            <v>m</v>
          </cell>
        </row>
        <row r="11597">
          <cell r="C11597">
            <v>0</v>
          </cell>
          <cell r="D11597">
            <v>1</v>
          </cell>
          <cell r="E11597" t="str">
            <v>m</v>
          </cell>
        </row>
        <row r="11598">
          <cell r="C11598">
            <v>0</v>
          </cell>
          <cell r="D11598">
            <v>1</v>
          </cell>
          <cell r="E11598" t="str">
            <v>m</v>
          </cell>
        </row>
        <row r="11599">
          <cell r="C11599">
            <v>0</v>
          </cell>
          <cell r="D11599">
            <v>1</v>
          </cell>
          <cell r="E11599" t="str">
            <v>m</v>
          </cell>
        </row>
        <row r="11600">
          <cell r="C11600">
            <v>0</v>
          </cell>
          <cell r="D11600">
            <v>1</v>
          </cell>
          <cell r="E11600" t="str">
            <v>m</v>
          </cell>
        </row>
        <row r="11601">
          <cell r="C11601">
            <v>0</v>
          </cell>
          <cell r="D11601">
            <v>1</v>
          </cell>
          <cell r="E11601" t="str">
            <v>m</v>
          </cell>
        </row>
        <row r="11602">
          <cell r="C11602">
            <v>0</v>
          </cell>
          <cell r="D11602">
            <v>1</v>
          </cell>
          <cell r="E11602" t="str">
            <v>m</v>
          </cell>
        </row>
        <row r="11603">
          <cell r="C11603">
            <v>0</v>
          </cell>
          <cell r="D11603">
            <v>1</v>
          </cell>
          <cell r="E11603" t="str">
            <v>ks</v>
          </cell>
        </row>
        <row r="11604">
          <cell r="C11604">
            <v>0</v>
          </cell>
          <cell r="D11604">
            <v>1</v>
          </cell>
          <cell r="E11604" t="str">
            <v>m</v>
          </cell>
        </row>
        <row r="11605">
          <cell r="C11605">
            <v>0</v>
          </cell>
          <cell r="D11605">
            <v>1</v>
          </cell>
          <cell r="E11605" t="str">
            <v>ks</v>
          </cell>
        </row>
        <row r="11606">
          <cell r="C11606">
            <v>0</v>
          </cell>
          <cell r="D11606">
            <v>1</v>
          </cell>
          <cell r="E11606" t="str">
            <v>ks</v>
          </cell>
        </row>
        <row r="11607">
          <cell r="C11607">
            <v>0</v>
          </cell>
          <cell r="D11607">
            <v>1</v>
          </cell>
          <cell r="E11607" t="str">
            <v>ks</v>
          </cell>
        </row>
        <row r="11608">
          <cell r="C11608">
            <v>0</v>
          </cell>
          <cell r="D11608">
            <v>1</v>
          </cell>
          <cell r="E11608" t="str">
            <v>ks</v>
          </cell>
        </row>
        <row r="11609">
          <cell r="C11609">
            <v>0</v>
          </cell>
          <cell r="D11609">
            <v>1</v>
          </cell>
          <cell r="E11609" t="str">
            <v>ks</v>
          </cell>
        </row>
        <row r="11610">
          <cell r="C11610">
            <v>0</v>
          </cell>
          <cell r="D11610">
            <v>1</v>
          </cell>
          <cell r="E11610" t="str">
            <v>ks</v>
          </cell>
        </row>
        <row r="11611">
          <cell r="C11611">
            <v>0</v>
          </cell>
          <cell r="D11611">
            <v>1</v>
          </cell>
          <cell r="E11611" t="str">
            <v>ks</v>
          </cell>
        </row>
        <row r="11612">
          <cell r="C11612">
            <v>0</v>
          </cell>
          <cell r="D11612">
            <v>1</v>
          </cell>
          <cell r="E11612" t="str">
            <v>ks</v>
          </cell>
        </row>
        <row r="11613">
          <cell r="C11613">
            <v>0</v>
          </cell>
          <cell r="D11613">
            <v>1</v>
          </cell>
          <cell r="E11613" t="str">
            <v>ks</v>
          </cell>
        </row>
        <row r="11614">
          <cell r="C11614">
            <v>0</v>
          </cell>
          <cell r="D11614">
            <v>1</v>
          </cell>
          <cell r="E11614" t="str">
            <v>ks</v>
          </cell>
        </row>
        <row r="11615">
          <cell r="C11615">
            <v>0</v>
          </cell>
          <cell r="D11615">
            <v>1</v>
          </cell>
          <cell r="E11615" t="str">
            <v>ks</v>
          </cell>
        </row>
        <row r="11616">
          <cell r="C11616">
            <v>0</v>
          </cell>
          <cell r="D11616">
            <v>1</v>
          </cell>
          <cell r="E11616" t="str">
            <v>ks</v>
          </cell>
        </row>
        <row r="11617">
          <cell r="C11617">
            <v>0</v>
          </cell>
          <cell r="D11617">
            <v>1</v>
          </cell>
          <cell r="E11617" t="str">
            <v>ks</v>
          </cell>
        </row>
        <row r="11618">
          <cell r="C11618">
            <v>0</v>
          </cell>
          <cell r="D11618">
            <v>1</v>
          </cell>
          <cell r="E11618" t="str">
            <v>ks</v>
          </cell>
        </row>
        <row r="11619">
          <cell r="C11619">
            <v>0</v>
          </cell>
          <cell r="D11619">
            <v>1</v>
          </cell>
          <cell r="E11619" t="str">
            <v>ks</v>
          </cell>
        </row>
        <row r="11620">
          <cell r="C11620">
            <v>0</v>
          </cell>
          <cell r="D11620">
            <v>1</v>
          </cell>
          <cell r="E11620" t="str">
            <v>ks</v>
          </cell>
        </row>
        <row r="11621">
          <cell r="C11621">
            <v>0</v>
          </cell>
          <cell r="D11621">
            <v>1</v>
          </cell>
          <cell r="E11621" t="str">
            <v>ks</v>
          </cell>
        </row>
        <row r="11622">
          <cell r="C11622">
            <v>0</v>
          </cell>
          <cell r="D11622">
            <v>1</v>
          </cell>
          <cell r="E11622" t="str">
            <v>ks</v>
          </cell>
        </row>
        <row r="11623">
          <cell r="C11623">
            <v>0</v>
          </cell>
          <cell r="D11623">
            <v>1</v>
          </cell>
          <cell r="E11623" t="str">
            <v>ks</v>
          </cell>
        </row>
        <row r="11624">
          <cell r="C11624">
            <v>0</v>
          </cell>
          <cell r="D11624">
            <v>1</v>
          </cell>
          <cell r="E11624" t="str">
            <v>ks</v>
          </cell>
        </row>
        <row r="11625">
          <cell r="C11625">
            <v>0</v>
          </cell>
          <cell r="D11625">
            <v>1</v>
          </cell>
          <cell r="E11625" t="str">
            <v>ks</v>
          </cell>
        </row>
        <row r="11626">
          <cell r="C11626">
            <v>0</v>
          </cell>
          <cell r="D11626">
            <v>1</v>
          </cell>
          <cell r="E11626" t="str">
            <v>ks</v>
          </cell>
        </row>
        <row r="11627">
          <cell r="C11627">
            <v>0</v>
          </cell>
          <cell r="D11627">
            <v>1</v>
          </cell>
          <cell r="E11627" t="str">
            <v>ks</v>
          </cell>
        </row>
        <row r="11628">
          <cell r="C11628">
            <v>0</v>
          </cell>
          <cell r="D11628">
            <v>1</v>
          </cell>
          <cell r="E11628" t="str">
            <v>ks</v>
          </cell>
        </row>
        <row r="11629">
          <cell r="C11629">
            <v>0</v>
          </cell>
          <cell r="D11629">
            <v>1</v>
          </cell>
          <cell r="E11629" t="str">
            <v>ks</v>
          </cell>
        </row>
        <row r="11630">
          <cell r="C11630">
            <v>0</v>
          </cell>
          <cell r="D11630">
            <v>1</v>
          </cell>
          <cell r="E11630" t="str">
            <v>ks</v>
          </cell>
        </row>
        <row r="11631">
          <cell r="C11631">
            <v>0</v>
          </cell>
          <cell r="D11631">
            <v>1</v>
          </cell>
          <cell r="E11631" t="str">
            <v>ks</v>
          </cell>
        </row>
        <row r="11632">
          <cell r="C11632">
            <v>0</v>
          </cell>
          <cell r="D11632">
            <v>1</v>
          </cell>
          <cell r="E11632" t="str">
            <v>ks</v>
          </cell>
        </row>
        <row r="11633">
          <cell r="C11633">
            <v>0</v>
          </cell>
          <cell r="D11633">
            <v>1</v>
          </cell>
          <cell r="E11633" t="str">
            <v>ks</v>
          </cell>
        </row>
        <row r="11634">
          <cell r="C11634">
            <v>0</v>
          </cell>
          <cell r="D11634">
            <v>1</v>
          </cell>
          <cell r="E11634" t="str">
            <v>ks</v>
          </cell>
        </row>
        <row r="11635">
          <cell r="C11635">
            <v>0</v>
          </cell>
          <cell r="D11635">
            <v>1</v>
          </cell>
          <cell r="E11635" t="str">
            <v>ks</v>
          </cell>
        </row>
        <row r="11636">
          <cell r="C11636">
            <v>0</v>
          </cell>
          <cell r="D11636">
            <v>1</v>
          </cell>
          <cell r="E11636" t="str">
            <v>ks</v>
          </cell>
        </row>
        <row r="11637">
          <cell r="C11637">
            <v>0</v>
          </cell>
          <cell r="D11637">
            <v>1</v>
          </cell>
          <cell r="E11637" t="str">
            <v>ks</v>
          </cell>
        </row>
        <row r="11638">
          <cell r="C11638">
            <v>0</v>
          </cell>
          <cell r="D11638">
            <v>1</v>
          </cell>
          <cell r="E11638" t="str">
            <v>ks</v>
          </cell>
        </row>
        <row r="11639">
          <cell r="C11639">
            <v>0</v>
          </cell>
          <cell r="D11639">
            <v>1</v>
          </cell>
          <cell r="E11639" t="str">
            <v>ks</v>
          </cell>
        </row>
        <row r="11640">
          <cell r="C11640">
            <v>0</v>
          </cell>
          <cell r="D11640">
            <v>1</v>
          </cell>
          <cell r="E11640" t="str">
            <v>ks</v>
          </cell>
        </row>
        <row r="11641">
          <cell r="C11641">
            <v>0</v>
          </cell>
          <cell r="D11641">
            <v>1</v>
          </cell>
          <cell r="E11641" t="str">
            <v>ks</v>
          </cell>
        </row>
        <row r="11642">
          <cell r="C11642">
            <v>0</v>
          </cell>
          <cell r="D11642">
            <v>1</v>
          </cell>
          <cell r="E11642" t="str">
            <v>ks</v>
          </cell>
        </row>
        <row r="11643">
          <cell r="C11643">
            <v>0</v>
          </cell>
          <cell r="D11643">
            <v>1</v>
          </cell>
          <cell r="E11643" t="str">
            <v>ks</v>
          </cell>
        </row>
        <row r="11644">
          <cell r="C11644">
            <v>0</v>
          </cell>
          <cell r="D11644">
            <v>1</v>
          </cell>
          <cell r="E11644" t="str">
            <v>ks</v>
          </cell>
        </row>
        <row r="11645">
          <cell r="C11645">
            <v>0</v>
          </cell>
          <cell r="D11645">
            <v>1</v>
          </cell>
          <cell r="E11645" t="str">
            <v>ks</v>
          </cell>
        </row>
        <row r="11646">
          <cell r="C11646">
            <v>0</v>
          </cell>
          <cell r="D11646">
            <v>1</v>
          </cell>
          <cell r="E11646" t="str">
            <v>ks</v>
          </cell>
        </row>
        <row r="11647">
          <cell r="C11647">
            <v>0</v>
          </cell>
          <cell r="D11647">
            <v>1</v>
          </cell>
          <cell r="E11647" t="str">
            <v>ks</v>
          </cell>
        </row>
        <row r="11648">
          <cell r="C11648">
            <v>0</v>
          </cell>
          <cell r="D11648">
            <v>1</v>
          </cell>
          <cell r="E11648" t="str">
            <v>ks</v>
          </cell>
        </row>
        <row r="11649">
          <cell r="C11649">
            <v>0</v>
          </cell>
          <cell r="D11649">
            <v>1</v>
          </cell>
          <cell r="E11649" t="str">
            <v>ks</v>
          </cell>
        </row>
        <row r="11650">
          <cell r="C11650">
            <v>0</v>
          </cell>
          <cell r="D11650">
            <v>1</v>
          </cell>
          <cell r="E11650" t="str">
            <v>ks</v>
          </cell>
        </row>
        <row r="11651">
          <cell r="C11651">
            <v>0</v>
          </cell>
          <cell r="D11651">
            <v>1</v>
          </cell>
          <cell r="E11651" t="str">
            <v>ks</v>
          </cell>
        </row>
        <row r="11652">
          <cell r="C11652">
            <v>0</v>
          </cell>
          <cell r="D11652">
            <v>1</v>
          </cell>
          <cell r="E11652" t="str">
            <v>ks</v>
          </cell>
        </row>
        <row r="11653">
          <cell r="C11653">
            <v>0</v>
          </cell>
          <cell r="D11653">
            <v>1</v>
          </cell>
          <cell r="E11653" t="str">
            <v>ks</v>
          </cell>
        </row>
        <row r="11654">
          <cell r="C11654">
            <v>0</v>
          </cell>
          <cell r="D11654">
            <v>1</v>
          </cell>
          <cell r="E11654" t="str">
            <v>ks</v>
          </cell>
        </row>
        <row r="11655">
          <cell r="C11655">
            <v>0</v>
          </cell>
          <cell r="D11655">
            <v>1</v>
          </cell>
          <cell r="E11655" t="str">
            <v>ks</v>
          </cell>
        </row>
        <row r="11656">
          <cell r="C11656">
            <v>0</v>
          </cell>
          <cell r="D11656">
            <v>1</v>
          </cell>
          <cell r="E11656" t="str">
            <v>ks</v>
          </cell>
        </row>
        <row r="11657">
          <cell r="C11657">
            <v>0</v>
          </cell>
          <cell r="D11657">
            <v>1</v>
          </cell>
          <cell r="E11657" t="str">
            <v>ks</v>
          </cell>
        </row>
        <row r="11658">
          <cell r="C11658">
            <v>0</v>
          </cell>
          <cell r="D11658">
            <v>1</v>
          </cell>
          <cell r="E11658" t="str">
            <v>ks</v>
          </cell>
        </row>
        <row r="11659">
          <cell r="C11659">
            <v>0</v>
          </cell>
          <cell r="D11659">
            <v>1</v>
          </cell>
          <cell r="E11659" t="str">
            <v>ks</v>
          </cell>
        </row>
        <row r="11660">
          <cell r="C11660">
            <v>0</v>
          </cell>
          <cell r="D11660">
            <v>1</v>
          </cell>
          <cell r="E11660" t="str">
            <v>ks</v>
          </cell>
        </row>
        <row r="11661">
          <cell r="C11661">
            <v>0</v>
          </cell>
          <cell r="D11661">
            <v>1</v>
          </cell>
          <cell r="E11661" t="str">
            <v>ks</v>
          </cell>
        </row>
        <row r="11662">
          <cell r="C11662">
            <v>0</v>
          </cell>
          <cell r="D11662">
            <v>1</v>
          </cell>
          <cell r="E11662" t="str">
            <v>ks</v>
          </cell>
        </row>
        <row r="11663">
          <cell r="C11663">
            <v>0</v>
          </cell>
          <cell r="D11663">
            <v>1</v>
          </cell>
          <cell r="E11663" t="str">
            <v>ks</v>
          </cell>
        </row>
        <row r="11664">
          <cell r="C11664">
            <v>0</v>
          </cell>
          <cell r="D11664">
            <v>1</v>
          </cell>
          <cell r="E11664" t="str">
            <v>ks</v>
          </cell>
        </row>
        <row r="11665">
          <cell r="C11665">
            <v>0</v>
          </cell>
          <cell r="D11665">
            <v>1</v>
          </cell>
          <cell r="E11665" t="str">
            <v>ks</v>
          </cell>
        </row>
        <row r="11666">
          <cell r="C11666">
            <v>0</v>
          </cell>
          <cell r="D11666">
            <v>1</v>
          </cell>
          <cell r="E11666" t="str">
            <v>ks</v>
          </cell>
        </row>
        <row r="11667">
          <cell r="C11667">
            <v>0</v>
          </cell>
          <cell r="D11667">
            <v>1</v>
          </cell>
          <cell r="E11667" t="str">
            <v>ks</v>
          </cell>
        </row>
        <row r="11668">
          <cell r="C11668">
            <v>0</v>
          </cell>
          <cell r="D11668">
            <v>1</v>
          </cell>
          <cell r="E11668" t="str">
            <v>ks</v>
          </cell>
        </row>
        <row r="11669">
          <cell r="C11669">
            <v>0</v>
          </cell>
          <cell r="D11669">
            <v>1</v>
          </cell>
          <cell r="E11669" t="str">
            <v>ks</v>
          </cell>
        </row>
        <row r="11670">
          <cell r="C11670">
            <v>0</v>
          </cell>
          <cell r="D11670">
            <v>1</v>
          </cell>
          <cell r="E11670" t="str">
            <v>ks</v>
          </cell>
        </row>
        <row r="11671">
          <cell r="C11671">
            <v>0</v>
          </cell>
          <cell r="D11671">
            <v>1</v>
          </cell>
          <cell r="E11671" t="str">
            <v>ks</v>
          </cell>
        </row>
        <row r="11672">
          <cell r="C11672">
            <v>0</v>
          </cell>
          <cell r="D11672">
            <v>1</v>
          </cell>
          <cell r="E11672" t="str">
            <v>ks</v>
          </cell>
        </row>
        <row r="11673">
          <cell r="C11673">
            <v>0</v>
          </cell>
          <cell r="D11673">
            <v>1</v>
          </cell>
          <cell r="E11673" t="str">
            <v>ks</v>
          </cell>
        </row>
        <row r="11674">
          <cell r="C11674">
            <v>0</v>
          </cell>
          <cell r="D11674">
            <v>1</v>
          </cell>
          <cell r="E11674" t="str">
            <v>ks</v>
          </cell>
        </row>
        <row r="11675">
          <cell r="C11675">
            <v>0</v>
          </cell>
          <cell r="D11675">
            <v>1</v>
          </cell>
          <cell r="E11675" t="str">
            <v>ks</v>
          </cell>
        </row>
        <row r="11676">
          <cell r="C11676">
            <v>0</v>
          </cell>
          <cell r="D11676">
            <v>1</v>
          </cell>
          <cell r="E11676" t="str">
            <v>ks</v>
          </cell>
        </row>
        <row r="11677">
          <cell r="C11677">
            <v>0</v>
          </cell>
          <cell r="D11677">
            <v>1</v>
          </cell>
          <cell r="E11677" t="str">
            <v>ks</v>
          </cell>
        </row>
        <row r="11678">
          <cell r="C11678">
            <v>0</v>
          </cell>
          <cell r="D11678">
            <v>1</v>
          </cell>
          <cell r="E11678" t="str">
            <v>ks</v>
          </cell>
        </row>
        <row r="11679">
          <cell r="C11679">
            <v>0</v>
          </cell>
          <cell r="D11679">
            <v>1</v>
          </cell>
          <cell r="E11679" t="str">
            <v>ks</v>
          </cell>
        </row>
        <row r="11680">
          <cell r="C11680">
            <v>0</v>
          </cell>
          <cell r="D11680">
            <v>1</v>
          </cell>
          <cell r="E11680" t="str">
            <v>ks</v>
          </cell>
        </row>
        <row r="11681">
          <cell r="C11681">
            <v>0</v>
          </cell>
          <cell r="D11681">
            <v>1</v>
          </cell>
          <cell r="E11681" t="str">
            <v>ks</v>
          </cell>
        </row>
        <row r="11682">
          <cell r="C11682">
            <v>0</v>
          </cell>
          <cell r="D11682">
            <v>1</v>
          </cell>
          <cell r="E11682" t="str">
            <v>ks</v>
          </cell>
        </row>
        <row r="11683">
          <cell r="C11683">
            <v>0</v>
          </cell>
          <cell r="D11683">
            <v>1</v>
          </cell>
          <cell r="E11683" t="str">
            <v>ks</v>
          </cell>
        </row>
        <row r="11684">
          <cell r="C11684">
            <v>0</v>
          </cell>
          <cell r="D11684">
            <v>1</v>
          </cell>
          <cell r="E11684" t="str">
            <v>ks</v>
          </cell>
        </row>
        <row r="11685">
          <cell r="C11685">
            <v>0</v>
          </cell>
          <cell r="D11685">
            <v>1</v>
          </cell>
          <cell r="E11685" t="str">
            <v>ks</v>
          </cell>
        </row>
        <row r="11686">
          <cell r="C11686">
            <v>0</v>
          </cell>
          <cell r="D11686">
            <v>1</v>
          </cell>
          <cell r="E11686" t="str">
            <v>ks</v>
          </cell>
        </row>
        <row r="11687">
          <cell r="C11687">
            <v>0</v>
          </cell>
          <cell r="D11687">
            <v>1</v>
          </cell>
          <cell r="E11687" t="str">
            <v>ks</v>
          </cell>
        </row>
        <row r="11688">
          <cell r="C11688">
            <v>0</v>
          </cell>
          <cell r="D11688">
            <v>1</v>
          </cell>
          <cell r="E11688" t="str">
            <v>ks</v>
          </cell>
        </row>
        <row r="11689">
          <cell r="C11689">
            <v>0</v>
          </cell>
          <cell r="D11689">
            <v>1</v>
          </cell>
          <cell r="E11689" t="str">
            <v>ks</v>
          </cell>
        </row>
        <row r="11690">
          <cell r="C11690">
            <v>0</v>
          </cell>
          <cell r="D11690">
            <v>1</v>
          </cell>
          <cell r="E11690" t="str">
            <v>ks</v>
          </cell>
        </row>
        <row r="11691">
          <cell r="C11691">
            <v>0</v>
          </cell>
          <cell r="D11691">
            <v>1</v>
          </cell>
          <cell r="E11691" t="str">
            <v>ks</v>
          </cell>
        </row>
        <row r="11692">
          <cell r="C11692">
            <v>0</v>
          </cell>
          <cell r="D11692">
            <v>1</v>
          </cell>
          <cell r="E11692" t="str">
            <v>ks</v>
          </cell>
        </row>
        <row r="11693">
          <cell r="C11693">
            <v>0</v>
          </cell>
          <cell r="D11693">
            <v>1</v>
          </cell>
          <cell r="E11693" t="str">
            <v>ks</v>
          </cell>
        </row>
        <row r="11694">
          <cell r="C11694">
            <v>0</v>
          </cell>
          <cell r="D11694">
            <v>1</v>
          </cell>
          <cell r="E11694" t="str">
            <v>ks</v>
          </cell>
        </row>
        <row r="11695">
          <cell r="C11695">
            <v>0</v>
          </cell>
          <cell r="D11695">
            <v>1</v>
          </cell>
          <cell r="E11695" t="str">
            <v>ks</v>
          </cell>
        </row>
        <row r="11696">
          <cell r="C11696">
            <v>0</v>
          </cell>
          <cell r="D11696">
            <v>1</v>
          </cell>
          <cell r="E11696" t="str">
            <v>ks</v>
          </cell>
        </row>
        <row r="11697">
          <cell r="C11697">
            <v>0</v>
          </cell>
          <cell r="D11697">
            <v>1</v>
          </cell>
          <cell r="E11697" t="str">
            <v>ks</v>
          </cell>
        </row>
        <row r="11698">
          <cell r="C11698">
            <v>0</v>
          </cell>
          <cell r="D11698">
            <v>1</v>
          </cell>
          <cell r="E11698" t="str">
            <v>ks</v>
          </cell>
        </row>
        <row r="11699">
          <cell r="C11699">
            <v>0</v>
          </cell>
          <cell r="D11699">
            <v>1</v>
          </cell>
          <cell r="E11699" t="str">
            <v>ks</v>
          </cell>
        </row>
        <row r="11700">
          <cell r="C11700">
            <v>0</v>
          </cell>
          <cell r="D11700">
            <v>1</v>
          </cell>
          <cell r="E11700" t="str">
            <v>ks</v>
          </cell>
        </row>
        <row r="11701">
          <cell r="C11701">
            <v>0</v>
          </cell>
          <cell r="D11701">
            <v>1</v>
          </cell>
          <cell r="E11701" t="str">
            <v>ks</v>
          </cell>
        </row>
        <row r="11702">
          <cell r="C11702">
            <v>0</v>
          </cell>
          <cell r="D11702">
            <v>1</v>
          </cell>
          <cell r="E11702" t="str">
            <v>ks</v>
          </cell>
        </row>
        <row r="11703">
          <cell r="C11703">
            <v>0</v>
          </cell>
          <cell r="D11703">
            <v>1</v>
          </cell>
          <cell r="E11703" t="str">
            <v>ks</v>
          </cell>
        </row>
        <row r="11704">
          <cell r="C11704">
            <v>0</v>
          </cell>
          <cell r="D11704">
            <v>1</v>
          </cell>
          <cell r="E11704" t="str">
            <v>ks</v>
          </cell>
        </row>
        <row r="11705">
          <cell r="C11705">
            <v>0</v>
          </cell>
          <cell r="D11705">
            <v>1</v>
          </cell>
          <cell r="E11705" t="str">
            <v>ks</v>
          </cell>
        </row>
        <row r="11706">
          <cell r="C11706">
            <v>0</v>
          </cell>
          <cell r="D11706">
            <v>1</v>
          </cell>
          <cell r="E11706" t="str">
            <v>ks</v>
          </cell>
        </row>
        <row r="11707">
          <cell r="C11707">
            <v>0</v>
          </cell>
          <cell r="D11707">
            <v>1</v>
          </cell>
          <cell r="E11707" t="str">
            <v>ks</v>
          </cell>
        </row>
        <row r="11708">
          <cell r="C11708">
            <v>0</v>
          </cell>
          <cell r="D11708">
            <v>1</v>
          </cell>
          <cell r="E11708" t="str">
            <v>ks</v>
          </cell>
        </row>
        <row r="11709">
          <cell r="C11709">
            <v>0</v>
          </cell>
          <cell r="D11709">
            <v>1</v>
          </cell>
          <cell r="E11709" t="str">
            <v>ks</v>
          </cell>
        </row>
        <row r="11710">
          <cell r="C11710">
            <v>0</v>
          </cell>
          <cell r="D11710">
            <v>1</v>
          </cell>
          <cell r="E11710" t="str">
            <v>ks</v>
          </cell>
        </row>
        <row r="11711">
          <cell r="C11711">
            <v>0</v>
          </cell>
          <cell r="D11711">
            <v>1</v>
          </cell>
          <cell r="E11711" t="str">
            <v>ks</v>
          </cell>
        </row>
        <row r="11712">
          <cell r="C11712">
            <v>0</v>
          </cell>
          <cell r="D11712">
            <v>1</v>
          </cell>
          <cell r="E11712" t="str">
            <v>ks</v>
          </cell>
        </row>
        <row r="11713">
          <cell r="C11713">
            <v>0</v>
          </cell>
          <cell r="D11713">
            <v>1</v>
          </cell>
          <cell r="E11713" t="str">
            <v>ks</v>
          </cell>
        </row>
        <row r="11714">
          <cell r="C11714">
            <v>0</v>
          </cell>
          <cell r="D11714">
            <v>1</v>
          </cell>
          <cell r="E11714" t="str">
            <v>ks</v>
          </cell>
        </row>
        <row r="11715">
          <cell r="C11715">
            <v>0</v>
          </cell>
          <cell r="D11715">
            <v>1</v>
          </cell>
          <cell r="E11715" t="str">
            <v>ks</v>
          </cell>
        </row>
        <row r="11716">
          <cell r="C11716">
            <v>0</v>
          </cell>
          <cell r="D11716">
            <v>1</v>
          </cell>
          <cell r="E11716" t="str">
            <v>ks</v>
          </cell>
        </row>
        <row r="11717">
          <cell r="C11717">
            <v>0</v>
          </cell>
          <cell r="D11717">
            <v>1</v>
          </cell>
          <cell r="E11717" t="str">
            <v>ks</v>
          </cell>
        </row>
        <row r="11718">
          <cell r="C11718">
            <v>0</v>
          </cell>
          <cell r="D11718">
            <v>1</v>
          </cell>
          <cell r="E11718" t="str">
            <v>ks</v>
          </cell>
        </row>
        <row r="11719">
          <cell r="C11719">
            <v>0</v>
          </cell>
          <cell r="D11719">
            <v>1</v>
          </cell>
          <cell r="E11719" t="str">
            <v>m</v>
          </cell>
        </row>
        <row r="11720">
          <cell r="C11720">
            <v>0</v>
          </cell>
          <cell r="D11720">
            <v>1</v>
          </cell>
          <cell r="E11720" t="str">
            <v>m</v>
          </cell>
        </row>
        <row r="11721">
          <cell r="C11721">
            <v>0</v>
          </cell>
          <cell r="D11721">
            <v>1</v>
          </cell>
          <cell r="E11721" t="str">
            <v>m</v>
          </cell>
        </row>
        <row r="11722">
          <cell r="C11722">
            <v>0</v>
          </cell>
          <cell r="D11722">
            <v>1</v>
          </cell>
          <cell r="E11722" t="str">
            <v>ks</v>
          </cell>
        </row>
        <row r="11723">
          <cell r="C11723">
            <v>0</v>
          </cell>
          <cell r="D11723">
            <v>1</v>
          </cell>
          <cell r="E11723" t="str">
            <v>ks</v>
          </cell>
        </row>
        <row r="11724">
          <cell r="C11724">
            <v>0</v>
          </cell>
          <cell r="D11724">
            <v>1</v>
          </cell>
          <cell r="E11724" t="str">
            <v>ks</v>
          </cell>
        </row>
        <row r="11725">
          <cell r="C11725">
            <v>0</v>
          </cell>
          <cell r="D11725">
            <v>1</v>
          </cell>
          <cell r="E11725" t="str">
            <v>ks</v>
          </cell>
        </row>
        <row r="11726">
          <cell r="C11726">
            <v>0</v>
          </cell>
          <cell r="D11726">
            <v>1</v>
          </cell>
          <cell r="E11726" t="str">
            <v>ks</v>
          </cell>
        </row>
        <row r="11727">
          <cell r="C11727">
            <v>0</v>
          </cell>
          <cell r="D11727">
            <v>1</v>
          </cell>
          <cell r="E11727" t="str">
            <v>ks</v>
          </cell>
        </row>
        <row r="11728">
          <cell r="C11728">
            <v>0</v>
          </cell>
          <cell r="D11728">
            <v>1</v>
          </cell>
          <cell r="E11728" t="str">
            <v>ks</v>
          </cell>
        </row>
        <row r="11729">
          <cell r="C11729">
            <v>0</v>
          </cell>
          <cell r="D11729">
            <v>1</v>
          </cell>
          <cell r="E11729" t="str">
            <v>ks</v>
          </cell>
        </row>
        <row r="11730">
          <cell r="C11730">
            <v>0</v>
          </cell>
          <cell r="D11730">
            <v>1</v>
          </cell>
          <cell r="E11730" t="str">
            <v>ks</v>
          </cell>
        </row>
        <row r="11731">
          <cell r="C11731">
            <v>0</v>
          </cell>
          <cell r="D11731">
            <v>1</v>
          </cell>
          <cell r="E11731" t="str">
            <v>ks</v>
          </cell>
        </row>
        <row r="11732">
          <cell r="C11732">
            <v>0</v>
          </cell>
          <cell r="D11732">
            <v>1</v>
          </cell>
          <cell r="E11732" t="str">
            <v>ks</v>
          </cell>
        </row>
        <row r="11733">
          <cell r="C11733">
            <v>0</v>
          </cell>
          <cell r="D11733">
            <v>1</v>
          </cell>
          <cell r="E11733" t="str">
            <v>ks</v>
          </cell>
        </row>
        <row r="11734">
          <cell r="C11734">
            <v>0</v>
          </cell>
          <cell r="D11734">
            <v>1</v>
          </cell>
          <cell r="E11734" t="str">
            <v>ks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51.4 Výkaz výměr"/>
      <sheetName val="SO 51_4 Výkaz výměr"/>
      <sheetName val="SO_51_4_Výkaz_výměr"/>
      <sheetName val="SO_51_4_Výkaz_výměr1"/>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ycí"/>
      <sheetName val="rekap"/>
      <sheetName val="SK"/>
      <sheetName val="IP_VSS"/>
      <sheetName val="IP JČ"/>
      <sheetName val="EKV"/>
      <sheetName val="PZTS"/>
      <sheetName val="Pokyny pro vyplnění"/>
      <sheetName val="STA"/>
    </sheetNames>
    <sheetDataSet>
      <sheetData sheetId="0">
        <row r="5">
          <cell r="E5" t="str">
            <v>ČRo Olomouc - dostavba studií Pavelčákova 2/19</v>
          </cell>
        </row>
        <row r="7">
          <cell r="E7">
            <v>0</v>
          </cell>
        </row>
        <row r="10">
          <cell r="E10" t="str">
            <v>D.1.4.h.100a</v>
          </cell>
          <cell r="G10" t="str">
            <v>SLABOPROUDÉ INSTALACE - Etapa II.a - studia v 3.NP</v>
          </cell>
        </row>
      </sheetData>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lancomat.cz/kabel-u-ftp-awg23-kat-6-lszh-b2ca-s1a-d1-a1-500m-civka-oranzovy-p166575/" TargetMode="Externa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5.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7.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G2"/>
  <sheetViews>
    <sheetView workbookViewId="0">
      <selection activeCell="A2" sqref="A2:G2"/>
    </sheetView>
  </sheetViews>
  <sheetFormatPr defaultRowHeight="12.75"/>
  <sheetData>
    <row r="1" spans="1:7">
      <c r="A1" s="21" t="s">
        <v>37</v>
      </c>
    </row>
    <row r="2" spans="1:7" ht="57.75" customHeight="1">
      <c r="A2" s="1347" t="s">
        <v>38</v>
      </c>
      <c r="B2" s="1347"/>
      <c r="C2" s="1347"/>
      <c r="D2" s="1347"/>
      <c r="E2" s="1347"/>
      <c r="F2" s="1347"/>
      <c r="G2" s="1347"/>
    </row>
  </sheetData>
  <sheetProtection password="DF73"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BH5000"/>
  <sheetViews>
    <sheetView workbookViewId="0">
      <pane ySplit="7" topLeftCell="A20" activePane="bottomLeft" state="frozen"/>
      <selection activeCell="P41" activeCellId="2" sqref="D14 K41 P41"/>
      <selection pane="bottomLeft" activeCell="G41" sqref="G41"/>
    </sheetView>
  </sheetViews>
  <sheetFormatPr defaultRowHeight="12.75" outlineLevelRow="1"/>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5" width="0" hidden="1" customWidth="1"/>
    <col min="29" max="29" width="0" hidden="1" customWidth="1"/>
    <col min="31" max="41" width="0" hidden="1" customWidth="1"/>
  </cols>
  <sheetData>
    <row r="1" spans="1:60" ht="15.75" customHeight="1">
      <c r="A1" s="1402" t="s">
        <v>127</v>
      </c>
      <c r="B1" s="1402"/>
      <c r="C1" s="1402"/>
      <c r="D1" s="1402"/>
      <c r="E1" s="1402"/>
      <c r="F1" s="1402"/>
      <c r="G1" s="1402"/>
      <c r="AG1" t="s">
        <v>128</v>
      </c>
    </row>
    <row r="2" spans="1:60" ht="24.95" customHeight="1">
      <c r="A2" s="441" t="s">
        <v>7</v>
      </c>
      <c r="B2" s="442" t="s">
        <v>954</v>
      </c>
      <c r="C2" s="1505" t="s">
        <v>955</v>
      </c>
      <c r="D2" s="1506"/>
      <c r="E2" s="1506"/>
      <c r="F2" s="1506"/>
      <c r="G2" s="1507"/>
      <c r="AG2" t="s">
        <v>129</v>
      </c>
    </row>
    <row r="3" spans="1:60" ht="24.95" customHeight="1">
      <c r="A3" s="441" t="s">
        <v>8</v>
      </c>
      <c r="B3" s="442" t="s">
        <v>956</v>
      </c>
      <c r="C3" s="1505" t="s">
        <v>957</v>
      </c>
      <c r="D3" s="1506"/>
      <c r="E3" s="1506"/>
      <c r="F3" s="1506"/>
      <c r="G3" s="1507"/>
      <c r="AC3" s="118" t="s">
        <v>129</v>
      </c>
      <c r="AG3" t="s">
        <v>130</v>
      </c>
    </row>
    <row r="4" spans="1:60" ht="24.95" customHeight="1">
      <c r="A4" s="443" t="s">
        <v>9</v>
      </c>
      <c r="B4" s="444" t="s">
        <v>58</v>
      </c>
      <c r="C4" s="1508" t="s">
        <v>957</v>
      </c>
      <c r="D4" s="1509"/>
      <c r="E4" s="1509"/>
      <c r="F4" s="1509"/>
      <c r="G4" s="1510"/>
      <c r="AG4" t="s">
        <v>131</v>
      </c>
    </row>
    <row r="5" spans="1:60">
      <c r="D5" s="10"/>
    </row>
    <row r="6" spans="1:60" ht="38.25">
      <c r="A6" s="445" t="s">
        <v>132</v>
      </c>
      <c r="B6" s="446" t="s">
        <v>133</v>
      </c>
      <c r="C6" s="446" t="s">
        <v>134</v>
      </c>
      <c r="D6" s="447" t="s">
        <v>135</v>
      </c>
      <c r="E6" s="445" t="s">
        <v>136</v>
      </c>
      <c r="F6" s="448" t="s">
        <v>137</v>
      </c>
      <c r="G6" s="445" t="s">
        <v>28</v>
      </c>
      <c r="H6" s="449" t="s">
        <v>29</v>
      </c>
      <c r="I6" s="449" t="s">
        <v>138</v>
      </c>
      <c r="J6" s="449" t="s">
        <v>30</v>
      </c>
      <c r="K6" s="449" t="s">
        <v>139</v>
      </c>
      <c r="L6" s="449" t="s">
        <v>140</v>
      </c>
      <c r="M6" s="449" t="s">
        <v>141</v>
      </c>
      <c r="N6" s="449" t="s">
        <v>142</v>
      </c>
      <c r="O6" s="449" t="s">
        <v>143</v>
      </c>
      <c r="P6" s="449" t="s">
        <v>144</v>
      </c>
      <c r="Q6" s="449" t="s">
        <v>145</v>
      </c>
      <c r="R6" s="449" t="s">
        <v>685</v>
      </c>
      <c r="S6" s="449" t="s">
        <v>686</v>
      </c>
      <c r="T6" s="449" t="s">
        <v>146</v>
      </c>
      <c r="U6" s="449" t="s">
        <v>147</v>
      </c>
      <c r="V6" s="449" t="s">
        <v>148</v>
      </c>
      <c r="W6" s="449" t="s">
        <v>149</v>
      </c>
      <c r="X6" s="449" t="s">
        <v>150</v>
      </c>
      <c r="Y6" s="449" t="s">
        <v>151</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152</v>
      </c>
      <c r="B8" s="451" t="s">
        <v>90</v>
      </c>
      <c r="C8" s="452" t="s">
        <v>91</v>
      </c>
      <c r="D8" s="453"/>
      <c r="E8" s="454"/>
      <c r="F8" s="455"/>
      <c r="G8" s="455">
        <f>SUMIF(AG9:AG9,"&lt;&gt;NOR",G9:G9)</f>
        <v>0</v>
      </c>
      <c r="H8" s="455"/>
      <c r="I8" s="455">
        <f>SUM(I9:I9)</f>
        <v>1218</v>
      </c>
      <c r="J8" s="455"/>
      <c r="K8" s="455">
        <f>SUM(K9:K9)</f>
        <v>0</v>
      </c>
      <c r="L8" s="455"/>
      <c r="M8" s="455">
        <f>SUM(M9:M9)</f>
        <v>0</v>
      </c>
      <c r="N8" s="454"/>
      <c r="O8" s="454">
        <f>SUM(O9:O9)</f>
        <v>0.01</v>
      </c>
      <c r="P8" s="454"/>
      <c r="Q8" s="454">
        <f>SUM(Q9:Q9)</f>
        <v>0</v>
      </c>
      <c r="R8" s="455"/>
      <c r="S8" s="455"/>
      <c r="T8" s="456"/>
      <c r="U8" s="158"/>
      <c r="V8" s="158">
        <f>SUM(V9:V9)</f>
        <v>0</v>
      </c>
      <c r="W8" s="158"/>
      <c r="X8" s="158"/>
      <c r="Y8" s="158"/>
      <c r="AG8" t="s">
        <v>153</v>
      </c>
    </row>
    <row r="9" spans="1:60" outlineLevel="1">
      <c r="A9" s="457">
        <v>1</v>
      </c>
      <c r="B9" s="458" t="s">
        <v>958</v>
      </c>
      <c r="C9" s="459" t="s">
        <v>959</v>
      </c>
      <c r="D9" s="460" t="s">
        <v>289</v>
      </c>
      <c r="E9" s="461">
        <v>21</v>
      </c>
      <c r="F9" s="462"/>
      <c r="G9" s="463">
        <f>ROUND(E9*F9,2)</f>
        <v>0</v>
      </c>
      <c r="H9" s="462">
        <v>58</v>
      </c>
      <c r="I9" s="463">
        <f>ROUND(E9*H9,2)</f>
        <v>1218</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202</v>
      </c>
      <c r="Y9" s="155" t="s">
        <v>159</v>
      </c>
      <c r="Z9" s="145"/>
      <c r="AA9" s="145"/>
      <c r="AB9" s="145"/>
      <c r="AC9" s="145"/>
      <c r="AD9" s="145"/>
      <c r="AE9" s="145"/>
      <c r="AF9" s="145"/>
      <c r="AG9" s="145" t="s">
        <v>203</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152</v>
      </c>
      <c r="B10" s="451" t="s">
        <v>960</v>
      </c>
      <c r="C10" s="452" t="s">
        <v>961</v>
      </c>
      <c r="D10" s="453"/>
      <c r="E10" s="454"/>
      <c r="F10" s="455"/>
      <c r="G10" s="455">
        <f>SUMIF(AG11:AG11,"&lt;&gt;NOR",G11:G11)</f>
        <v>0</v>
      </c>
      <c r="H10" s="455"/>
      <c r="I10" s="455">
        <f>SUM(I11:I11)</f>
        <v>0</v>
      </c>
      <c r="J10" s="455"/>
      <c r="K10" s="455">
        <f>SUM(K11:K11)</f>
        <v>13600</v>
      </c>
      <c r="L10" s="455"/>
      <c r="M10" s="455">
        <f>SUM(M11:M11)</f>
        <v>0</v>
      </c>
      <c r="N10" s="454"/>
      <c r="O10" s="454">
        <f>SUM(O11:O11)</f>
        <v>0</v>
      </c>
      <c r="P10" s="454"/>
      <c r="Q10" s="454">
        <f>SUM(Q11:Q11)</f>
        <v>2.2400000000000002</v>
      </c>
      <c r="R10" s="455"/>
      <c r="S10" s="455"/>
      <c r="T10" s="456"/>
      <c r="U10" s="158"/>
      <c r="V10" s="158">
        <f>SUM(V11:V11)</f>
        <v>0</v>
      </c>
      <c r="W10" s="158"/>
      <c r="X10" s="158"/>
      <c r="Y10" s="158"/>
      <c r="AG10" t="s">
        <v>153</v>
      </c>
    </row>
    <row r="11" spans="1:60" outlineLevel="1">
      <c r="A11" s="457">
        <v>2</v>
      </c>
      <c r="B11" s="458" t="s">
        <v>962</v>
      </c>
      <c r="C11" s="459" t="s">
        <v>963</v>
      </c>
      <c r="D11" s="460" t="s">
        <v>964</v>
      </c>
      <c r="E11" s="461">
        <v>16</v>
      </c>
      <c r="F11" s="462"/>
      <c r="G11" s="463">
        <f>ROUND(E11*F11,2)</f>
        <v>0</v>
      </c>
      <c r="H11" s="462">
        <v>0</v>
      </c>
      <c r="I11" s="463">
        <f>ROUND(E11*H11,2)</f>
        <v>0</v>
      </c>
      <c r="J11" s="462">
        <v>850</v>
      </c>
      <c r="K11" s="463">
        <f>ROUND(E11*J11,2)</f>
        <v>13600</v>
      </c>
      <c r="L11" s="463">
        <v>21</v>
      </c>
      <c r="M11" s="463">
        <f>G11*(1+L11/100)</f>
        <v>0</v>
      </c>
      <c r="N11" s="461">
        <v>1E-4</v>
      </c>
      <c r="O11" s="461">
        <f>ROUND(E11*N11,2)</f>
        <v>0</v>
      </c>
      <c r="P11" s="461">
        <v>0.14000000000000001</v>
      </c>
      <c r="Q11" s="461">
        <f>ROUND(E11*P11,2)</f>
        <v>2.2400000000000002</v>
      </c>
      <c r="R11" s="463"/>
      <c r="S11" s="463" t="s">
        <v>709</v>
      </c>
      <c r="T11" s="464" t="s">
        <v>441</v>
      </c>
      <c r="U11" s="155">
        <v>0</v>
      </c>
      <c r="V11" s="155">
        <f>ROUND(E11*U11,2)</f>
        <v>0</v>
      </c>
      <c r="W11" s="155"/>
      <c r="X11" s="155" t="s">
        <v>158</v>
      </c>
      <c r="Y11" s="155" t="s">
        <v>159</v>
      </c>
      <c r="Z11" s="145"/>
      <c r="AA11" s="145"/>
      <c r="AB11" s="145"/>
      <c r="AC11" s="145"/>
      <c r="AD11" s="145"/>
      <c r="AE11" s="145"/>
      <c r="AF11" s="145"/>
      <c r="AG11" s="145" t="s">
        <v>160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c r="A12" s="450" t="s">
        <v>152</v>
      </c>
      <c r="B12" s="451" t="s">
        <v>965</v>
      </c>
      <c r="C12" s="452" t="s">
        <v>966</v>
      </c>
      <c r="D12" s="453"/>
      <c r="E12" s="454"/>
      <c r="F12" s="455"/>
      <c r="G12" s="455">
        <f>SUMIF(AG13:AG16,"&lt;&gt;NOR",G13:G16)</f>
        <v>0</v>
      </c>
      <c r="H12" s="455"/>
      <c r="I12" s="455">
        <f>SUM(I13:I16)</f>
        <v>158.97</v>
      </c>
      <c r="J12" s="455"/>
      <c r="K12" s="455">
        <f>SUM(K13:K16)</f>
        <v>16268.029999999999</v>
      </c>
      <c r="L12" s="455"/>
      <c r="M12" s="455">
        <f>SUM(M13:M16)</f>
        <v>0</v>
      </c>
      <c r="N12" s="454"/>
      <c r="O12" s="454">
        <f>SUM(O13:O16)</f>
        <v>0.01</v>
      </c>
      <c r="P12" s="454"/>
      <c r="Q12" s="454">
        <f>SUM(Q13:Q16)</f>
        <v>7.0000000000000007E-2</v>
      </c>
      <c r="R12" s="455"/>
      <c r="S12" s="455"/>
      <c r="T12" s="456"/>
      <c r="U12" s="158"/>
      <c r="V12" s="158">
        <f>SUM(V13:V16)</f>
        <v>4.41</v>
      </c>
      <c r="W12" s="158"/>
      <c r="X12" s="158"/>
      <c r="Y12" s="158"/>
      <c r="AG12" t="s">
        <v>153</v>
      </c>
    </row>
    <row r="13" spans="1:60" ht="22.5" outlineLevel="1">
      <c r="A13" s="457">
        <v>3</v>
      </c>
      <c r="B13" s="458" t="s">
        <v>967</v>
      </c>
      <c r="C13" s="459" t="s">
        <v>968</v>
      </c>
      <c r="D13" s="460" t="s">
        <v>177</v>
      </c>
      <c r="E13" s="461">
        <v>14</v>
      </c>
      <c r="F13" s="462"/>
      <c r="G13" s="463">
        <f>ROUND(E13*F13,2)</f>
        <v>0</v>
      </c>
      <c r="H13" s="462">
        <v>0</v>
      </c>
      <c r="I13" s="463">
        <f>ROUND(E13*H13,2)</f>
        <v>0</v>
      </c>
      <c r="J13" s="462">
        <v>134</v>
      </c>
      <c r="K13" s="463">
        <f>ROUND(E13*J13,2)</f>
        <v>1876</v>
      </c>
      <c r="L13" s="463">
        <v>21</v>
      </c>
      <c r="M13" s="463">
        <f>G13*(1+L13/100)</f>
        <v>0</v>
      </c>
      <c r="N13" s="461">
        <v>0</v>
      </c>
      <c r="O13" s="461">
        <f>ROUND(E13*N13,2)</f>
        <v>0</v>
      </c>
      <c r="P13" s="461">
        <v>0</v>
      </c>
      <c r="Q13" s="461">
        <f>ROUND(E13*P13,2)</f>
        <v>0</v>
      </c>
      <c r="R13" s="463" t="s">
        <v>969</v>
      </c>
      <c r="S13" s="463" t="s">
        <v>692</v>
      </c>
      <c r="T13" s="464" t="s">
        <v>692</v>
      </c>
      <c r="U13" s="155">
        <v>0.24</v>
      </c>
      <c r="V13" s="155">
        <f>ROUND(E13*U13,2)</f>
        <v>3.36</v>
      </c>
      <c r="W13" s="155"/>
      <c r="X13" s="155" t="s">
        <v>158</v>
      </c>
      <c r="Y13" s="155" t="s">
        <v>159</v>
      </c>
      <c r="Z13" s="145"/>
      <c r="AA13" s="145"/>
      <c r="AB13" s="145"/>
      <c r="AC13" s="145"/>
      <c r="AD13" s="145"/>
      <c r="AE13" s="145"/>
      <c r="AF13" s="145"/>
      <c r="AG13" s="145" t="s">
        <v>160</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c r="A14" s="457">
        <v>4</v>
      </c>
      <c r="B14" s="458" t="s">
        <v>970</v>
      </c>
      <c r="C14" s="459" t="s">
        <v>971</v>
      </c>
      <c r="D14" s="460" t="s">
        <v>289</v>
      </c>
      <c r="E14" s="461">
        <v>21</v>
      </c>
      <c r="F14" s="462"/>
      <c r="G14" s="463">
        <f>ROUND(E14*F14,2)</f>
        <v>0</v>
      </c>
      <c r="H14" s="462">
        <v>7.57</v>
      </c>
      <c r="I14" s="463">
        <f>ROUND(E14*H14,2)</f>
        <v>158.97</v>
      </c>
      <c r="J14" s="462">
        <v>27.43</v>
      </c>
      <c r="K14" s="463">
        <f>ROUND(E14*J14,2)</f>
        <v>576.03</v>
      </c>
      <c r="L14" s="463">
        <v>21</v>
      </c>
      <c r="M14" s="463">
        <f>G14*(1+L14/100)</f>
        <v>0</v>
      </c>
      <c r="N14" s="461">
        <v>2.0000000000000002E-5</v>
      </c>
      <c r="O14" s="461">
        <f>ROUND(E14*N14,2)</f>
        <v>0</v>
      </c>
      <c r="P14" s="461">
        <v>3.2000000000000002E-3</v>
      </c>
      <c r="Q14" s="461">
        <f>ROUND(E14*P14,2)</f>
        <v>7.0000000000000007E-2</v>
      </c>
      <c r="R14" s="463" t="s">
        <v>969</v>
      </c>
      <c r="S14" s="463" t="s">
        <v>692</v>
      </c>
      <c r="T14" s="464" t="s">
        <v>692</v>
      </c>
      <c r="U14" s="155">
        <v>0.05</v>
      </c>
      <c r="V14" s="155">
        <f>ROUND(E14*U14,2)</f>
        <v>1.05</v>
      </c>
      <c r="W14" s="155"/>
      <c r="X14" s="155" t="s">
        <v>158</v>
      </c>
      <c r="Y14" s="155" t="s">
        <v>159</v>
      </c>
      <c r="Z14" s="145"/>
      <c r="AA14" s="145"/>
      <c r="AB14" s="145"/>
      <c r="AC14" s="145"/>
      <c r="AD14" s="145"/>
      <c r="AE14" s="145"/>
      <c r="AF14" s="145"/>
      <c r="AG14" s="145" t="s">
        <v>160</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c r="A15" s="457">
        <v>5</v>
      </c>
      <c r="B15" s="458" t="s">
        <v>972</v>
      </c>
      <c r="C15" s="459" t="s">
        <v>973</v>
      </c>
      <c r="D15" s="460" t="s">
        <v>289</v>
      </c>
      <c r="E15" s="461">
        <v>28</v>
      </c>
      <c r="F15" s="462"/>
      <c r="G15" s="463">
        <f>ROUND(E15*F15,2)</f>
        <v>0</v>
      </c>
      <c r="H15" s="462">
        <v>0</v>
      </c>
      <c r="I15" s="463">
        <f>ROUND(E15*H15,2)</f>
        <v>0</v>
      </c>
      <c r="J15" s="462">
        <v>122</v>
      </c>
      <c r="K15" s="463">
        <f>ROUND(E15*J15,2)</f>
        <v>3416</v>
      </c>
      <c r="L15" s="463">
        <v>21</v>
      </c>
      <c r="M15" s="463">
        <f>G15*(1+L15/100)</f>
        <v>0</v>
      </c>
      <c r="N15" s="461">
        <v>3.4000000000000002E-4</v>
      </c>
      <c r="O15" s="461">
        <f>ROUND(E15*N15,2)</f>
        <v>0.01</v>
      </c>
      <c r="P15" s="461">
        <v>0</v>
      </c>
      <c r="Q15" s="461">
        <f>ROUND(E15*P15,2)</f>
        <v>0</v>
      </c>
      <c r="R15" s="463"/>
      <c r="S15" s="463" t="s">
        <v>709</v>
      </c>
      <c r="T15" s="464" t="s">
        <v>441</v>
      </c>
      <c r="U15" s="155">
        <v>0</v>
      </c>
      <c r="V15" s="155">
        <f>ROUND(E15*U15,2)</f>
        <v>0</v>
      </c>
      <c r="W15" s="155"/>
      <c r="X15" s="155" t="s">
        <v>158</v>
      </c>
      <c r="Y15" s="155" t="s">
        <v>159</v>
      </c>
      <c r="Z15" s="145"/>
      <c r="AA15" s="145"/>
      <c r="AB15" s="145"/>
      <c r="AC15" s="145"/>
      <c r="AD15" s="145"/>
      <c r="AE15" s="145"/>
      <c r="AF15" s="145"/>
      <c r="AG15" s="145" t="s">
        <v>160</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1">
      <c r="A16" s="457">
        <v>6</v>
      </c>
      <c r="B16" s="458" t="s">
        <v>974</v>
      </c>
      <c r="C16" s="459" t="s">
        <v>975</v>
      </c>
      <c r="D16" s="460" t="s">
        <v>964</v>
      </c>
      <c r="E16" s="461">
        <v>16</v>
      </c>
      <c r="F16" s="462"/>
      <c r="G16" s="463">
        <f>ROUND(E16*F16,2)</f>
        <v>0</v>
      </c>
      <c r="H16" s="462">
        <v>0</v>
      </c>
      <c r="I16" s="463">
        <f>ROUND(E16*H16,2)</f>
        <v>0</v>
      </c>
      <c r="J16" s="462">
        <v>650</v>
      </c>
      <c r="K16" s="463">
        <f>ROUND(E16*J16,2)</f>
        <v>10400</v>
      </c>
      <c r="L16" s="463">
        <v>21</v>
      </c>
      <c r="M16" s="463">
        <f>G16*(1+L16/100)</f>
        <v>0</v>
      </c>
      <c r="N16" s="461">
        <v>0</v>
      </c>
      <c r="O16" s="461">
        <f>ROUND(E16*N16,2)</f>
        <v>0</v>
      </c>
      <c r="P16" s="461">
        <v>0</v>
      </c>
      <c r="Q16" s="461">
        <f>ROUND(E16*P16,2)</f>
        <v>0</v>
      </c>
      <c r="R16" s="463"/>
      <c r="S16" s="463" t="s">
        <v>709</v>
      </c>
      <c r="T16" s="464" t="s">
        <v>441</v>
      </c>
      <c r="U16" s="155">
        <v>0</v>
      </c>
      <c r="V16" s="155">
        <f>ROUND(E16*U16,2)</f>
        <v>0</v>
      </c>
      <c r="W16" s="155"/>
      <c r="X16" s="155" t="s">
        <v>257</v>
      </c>
      <c r="Y16" s="155" t="s">
        <v>159</v>
      </c>
      <c r="Z16" s="145"/>
      <c r="AA16" s="145"/>
      <c r="AB16" s="145"/>
      <c r="AC16" s="145"/>
      <c r="AD16" s="145"/>
      <c r="AE16" s="145"/>
      <c r="AF16" s="145"/>
      <c r="AG16" s="145" t="s">
        <v>258</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c r="A17" s="450" t="s">
        <v>152</v>
      </c>
      <c r="B17" s="451" t="s">
        <v>976</v>
      </c>
      <c r="C17" s="452" t="s">
        <v>977</v>
      </c>
      <c r="D17" s="453"/>
      <c r="E17" s="454"/>
      <c r="F17" s="455"/>
      <c r="G17" s="455">
        <f>SUMIF(AG18:AG19,"&lt;&gt;NOR",G18:G19)</f>
        <v>0</v>
      </c>
      <c r="H17" s="455"/>
      <c r="I17" s="455">
        <f>SUM(I18:I19)</f>
        <v>86.61</v>
      </c>
      <c r="J17" s="455"/>
      <c r="K17" s="455">
        <f>SUM(K18:K19)</f>
        <v>2488.89</v>
      </c>
      <c r="L17" s="455"/>
      <c r="M17" s="455">
        <f>SUM(M18:M19)</f>
        <v>0</v>
      </c>
      <c r="N17" s="454"/>
      <c r="O17" s="454">
        <f>SUM(O18:O19)</f>
        <v>0</v>
      </c>
      <c r="P17" s="454"/>
      <c r="Q17" s="454">
        <f>SUM(Q18:Q19)</f>
        <v>0.14000000000000001</v>
      </c>
      <c r="R17" s="455"/>
      <c r="S17" s="455"/>
      <c r="T17" s="456"/>
      <c r="U17" s="158"/>
      <c r="V17" s="158">
        <f>SUM(V18:V19)</f>
        <v>5.04</v>
      </c>
      <c r="W17" s="158"/>
      <c r="X17" s="158"/>
      <c r="Y17" s="158"/>
      <c r="AG17" t="s">
        <v>153</v>
      </c>
    </row>
    <row r="18" spans="1:60" ht="22.5" outlineLevel="1">
      <c r="A18" s="457">
        <v>7</v>
      </c>
      <c r="B18" s="458" t="s">
        <v>978</v>
      </c>
      <c r="C18" s="459" t="s">
        <v>979</v>
      </c>
      <c r="D18" s="460" t="s">
        <v>177</v>
      </c>
      <c r="E18" s="461">
        <v>3</v>
      </c>
      <c r="F18" s="462"/>
      <c r="G18" s="463">
        <f>ROUND(E18*F18,2)</f>
        <v>0</v>
      </c>
      <c r="H18" s="462">
        <v>0</v>
      </c>
      <c r="I18" s="463">
        <f>ROUND(E18*H18,2)</f>
        <v>0</v>
      </c>
      <c r="J18" s="462">
        <v>643</v>
      </c>
      <c r="K18" s="463">
        <f>ROUND(E18*J18,2)</f>
        <v>1929</v>
      </c>
      <c r="L18" s="463">
        <v>21</v>
      </c>
      <c r="M18" s="463">
        <f>G18*(1+L18/100)</f>
        <v>0</v>
      </c>
      <c r="N18" s="461">
        <v>0</v>
      </c>
      <c r="O18" s="461">
        <f>ROUND(E18*N18,2)</f>
        <v>0</v>
      </c>
      <c r="P18" s="461">
        <v>0</v>
      </c>
      <c r="Q18" s="461">
        <f>ROUND(E18*P18,2)</f>
        <v>0</v>
      </c>
      <c r="R18" s="463" t="s">
        <v>969</v>
      </c>
      <c r="S18" s="463" t="s">
        <v>692</v>
      </c>
      <c r="T18" s="464" t="s">
        <v>692</v>
      </c>
      <c r="U18" s="155">
        <v>1.32</v>
      </c>
      <c r="V18" s="155">
        <f>ROUND(E18*U18,2)</f>
        <v>3.96</v>
      </c>
      <c r="W18" s="155"/>
      <c r="X18" s="155" t="s">
        <v>158</v>
      </c>
      <c r="Y18" s="155" t="s">
        <v>159</v>
      </c>
      <c r="Z18" s="145"/>
      <c r="AA18" s="145"/>
      <c r="AB18" s="145"/>
      <c r="AC18" s="145"/>
      <c r="AD18" s="145"/>
      <c r="AE18" s="145"/>
      <c r="AF18" s="145"/>
      <c r="AG18" s="145" t="s">
        <v>160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ht="22.5" outlineLevel="1">
      <c r="A19" s="457">
        <v>8</v>
      </c>
      <c r="B19" s="458" t="s">
        <v>980</v>
      </c>
      <c r="C19" s="459" t="s">
        <v>981</v>
      </c>
      <c r="D19" s="460" t="s">
        <v>177</v>
      </c>
      <c r="E19" s="461">
        <v>3</v>
      </c>
      <c r="F19" s="462"/>
      <c r="G19" s="463">
        <f>ROUND(E19*F19,2)</f>
        <v>0</v>
      </c>
      <c r="H19" s="462">
        <v>28.87</v>
      </c>
      <c r="I19" s="463">
        <f>ROUND(E19*H19,2)</f>
        <v>86.61</v>
      </c>
      <c r="J19" s="462">
        <v>186.63</v>
      </c>
      <c r="K19" s="463">
        <f>ROUND(E19*J19,2)</f>
        <v>559.89</v>
      </c>
      <c r="L19" s="463">
        <v>21</v>
      </c>
      <c r="M19" s="463">
        <f>G19*(1+L19/100)</f>
        <v>0</v>
      </c>
      <c r="N19" s="461">
        <v>8.0000000000000007E-5</v>
      </c>
      <c r="O19" s="461">
        <f>ROUND(E19*N19,2)</f>
        <v>0</v>
      </c>
      <c r="P19" s="461">
        <v>4.675E-2</v>
      </c>
      <c r="Q19" s="461">
        <f>ROUND(E19*P19,2)</f>
        <v>0.14000000000000001</v>
      </c>
      <c r="R19" s="463" t="s">
        <v>969</v>
      </c>
      <c r="S19" s="463" t="s">
        <v>692</v>
      </c>
      <c r="T19" s="464" t="s">
        <v>692</v>
      </c>
      <c r="U19" s="155">
        <v>0.36</v>
      </c>
      <c r="V19" s="155">
        <f>ROUND(E19*U19,2)</f>
        <v>1.08</v>
      </c>
      <c r="W19" s="155"/>
      <c r="X19" s="155" t="s">
        <v>158</v>
      </c>
      <c r="Y19" s="155" t="s">
        <v>159</v>
      </c>
      <c r="Z19" s="145"/>
      <c r="AA19" s="145"/>
      <c r="AB19" s="145"/>
      <c r="AC19" s="145"/>
      <c r="AD19" s="145"/>
      <c r="AE19" s="145"/>
      <c r="AF19" s="145"/>
      <c r="AG19" s="145" t="s">
        <v>160</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c r="A20" s="450" t="s">
        <v>152</v>
      </c>
      <c r="B20" s="451" t="s">
        <v>104</v>
      </c>
      <c r="C20" s="452" t="s">
        <v>105</v>
      </c>
      <c r="D20" s="453"/>
      <c r="E20" s="454"/>
      <c r="F20" s="455"/>
      <c r="G20" s="455">
        <f>SUMIF(AG21:AG22,"&lt;&gt;NOR",G21:G22)</f>
        <v>0</v>
      </c>
      <c r="H20" s="455"/>
      <c r="I20" s="455">
        <f>SUM(I21:I22)</f>
        <v>236.3</v>
      </c>
      <c r="J20" s="455"/>
      <c r="K20" s="455">
        <f>SUM(K21:K22)</f>
        <v>1280</v>
      </c>
      <c r="L20" s="455"/>
      <c r="M20" s="455">
        <f>SUM(M21:M22)</f>
        <v>0</v>
      </c>
      <c r="N20" s="454"/>
      <c r="O20" s="454">
        <f>SUM(O21:O22)</f>
        <v>0</v>
      </c>
      <c r="P20" s="454"/>
      <c r="Q20" s="454">
        <f>SUM(Q21:Q22)</f>
        <v>0</v>
      </c>
      <c r="R20" s="455"/>
      <c r="S20" s="455"/>
      <c r="T20" s="456"/>
      <c r="U20" s="158"/>
      <c r="V20" s="158">
        <f>SUM(V21:V22)</f>
        <v>0</v>
      </c>
      <c r="W20" s="158"/>
      <c r="X20" s="158"/>
      <c r="Y20" s="158"/>
      <c r="AG20" t="s">
        <v>153</v>
      </c>
    </row>
    <row r="21" spans="1:60" outlineLevel="1">
      <c r="A21" s="457">
        <v>9</v>
      </c>
      <c r="B21" s="458" t="s">
        <v>982</v>
      </c>
      <c r="C21" s="459" t="s">
        <v>983</v>
      </c>
      <c r="D21" s="460" t="s">
        <v>242</v>
      </c>
      <c r="E21" s="461">
        <v>8</v>
      </c>
      <c r="F21" s="462"/>
      <c r="G21" s="463">
        <f>ROUND(E21*F21,2)</f>
        <v>0</v>
      </c>
      <c r="H21" s="462">
        <v>0</v>
      </c>
      <c r="I21" s="463">
        <f>ROUND(E21*H21,2)</f>
        <v>0</v>
      </c>
      <c r="J21" s="462">
        <v>160</v>
      </c>
      <c r="K21" s="463">
        <f>ROUND(E21*J21,2)</f>
        <v>1280</v>
      </c>
      <c r="L21" s="463">
        <v>21</v>
      </c>
      <c r="M21" s="463">
        <f>G21*(1+L21/100)</f>
        <v>0</v>
      </c>
      <c r="N21" s="461">
        <v>1.7000000000000001E-4</v>
      </c>
      <c r="O21" s="461">
        <f>ROUND(E21*N21,2)</f>
        <v>0</v>
      </c>
      <c r="P21" s="461">
        <v>0</v>
      </c>
      <c r="Q21" s="461">
        <f>ROUND(E21*P21,2)</f>
        <v>0</v>
      </c>
      <c r="R21" s="463"/>
      <c r="S21" s="463" t="s">
        <v>709</v>
      </c>
      <c r="T21" s="464" t="s">
        <v>441</v>
      </c>
      <c r="U21" s="155">
        <v>0</v>
      </c>
      <c r="V21" s="155">
        <f>ROUND(E21*U21,2)</f>
        <v>0</v>
      </c>
      <c r="W21" s="155"/>
      <c r="X21" s="155" t="s">
        <v>158</v>
      </c>
      <c r="Y21" s="155" t="s">
        <v>159</v>
      </c>
      <c r="Z21" s="145"/>
      <c r="AA21" s="145"/>
      <c r="AB21" s="145"/>
      <c r="AC21" s="145"/>
      <c r="AD21" s="145"/>
      <c r="AE21" s="145"/>
      <c r="AF21" s="145"/>
      <c r="AG21" s="145" t="s">
        <v>160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ht="33.75" outlineLevel="1">
      <c r="A22" s="457">
        <v>10</v>
      </c>
      <c r="B22" s="458" t="s">
        <v>984</v>
      </c>
      <c r="C22" s="459" t="s">
        <v>985</v>
      </c>
      <c r="D22" s="460" t="s">
        <v>177</v>
      </c>
      <c r="E22" s="461">
        <v>17</v>
      </c>
      <c r="F22" s="462"/>
      <c r="G22" s="463">
        <f>ROUND(E22*F22,2)</f>
        <v>0</v>
      </c>
      <c r="H22" s="462">
        <v>13.9</v>
      </c>
      <c r="I22" s="463">
        <f>ROUND(E22*H22,2)</f>
        <v>236.3</v>
      </c>
      <c r="J22" s="462">
        <v>0</v>
      </c>
      <c r="K22" s="463">
        <f>ROUND(E22*J22,2)</f>
        <v>0</v>
      </c>
      <c r="L22" s="463">
        <v>21</v>
      </c>
      <c r="M22" s="463">
        <f>G22*(1+L22/100)</f>
        <v>0</v>
      </c>
      <c r="N22" s="461">
        <v>5.0000000000000002E-5</v>
      </c>
      <c r="O22" s="461">
        <f>ROUND(E22*N22,2)</f>
        <v>0</v>
      </c>
      <c r="P22" s="461">
        <v>0</v>
      </c>
      <c r="Q22" s="461">
        <f>ROUND(E22*P22,2)</f>
        <v>0</v>
      </c>
      <c r="R22" s="463" t="s">
        <v>986</v>
      </c>
      <c r="S22" s="463" t="s">
        <v>692</v>
      </c>
      <c r="T22" s="464" t="s">
        <v>987</v>
      </c>
      <c r="U22" s="155">
        <v>0</v>
      </c>
      <c r="V22" s="155">
        <f>ROUND(E22*U22,2)</f>
        <v>0</v>
      </c>
      <c r="W22" s="155"/>
      <c r="X22" s="155" t="s">
        <v>202</v>
      </c>
      <c r="Y22" s="155" t="s">
        <v>159</v>
      </c>
      <c r="Z22" s="145"/>
      <c r="AA22" s="145"/>
      <c r="AB22" s="145"/>
      <c r="AC22" s="145"/>
      <c r="AD22" s="145"/>
      <c r="AE22" s="145"/>
      <c r="AF22" s="145"/>
      <c r="AG22" s="145" t="s">
        <v>203</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c r="A23" s="450" t="s">
        <v>152</v>
      </c>
      <c r="B23" s="451" t="s">
        <v>988</v>
      </c>
      <c r="C23" s="452" t="s">
        <v>989</v>
      </c>
      <c r="D23" s="453"/>
      <c r="E23" s="454"/>
      <c r="F23" s="455"/>
      <c r="G23" s="455">
        <f>SUMIF(AG24:AG28,"&lt;&gt;NOR",G24:G28)</f>
        <v>0</v>
      </c>
      <c r="H23" s="455"/>
      <c r="I23" s="455">
        <f>SUM(I24:I28)</f>
        <v>0</v>
      </c>
      <c r="J23" s="455"/>
      <c r="K23" s="455">
        <f>SUM(K24:K28)</f>
        <v>27700</v>
      </c>
      <c r="L23" s="455"/>
      <c r="M23" s="455">
        <f>SUM(M24:M28)</f>
        <v>0</v>
      </c>
      <c r="N23" s="454"/>
      <c r="O23" s="454">
        <f>SUM(O24:O28)</f>
        <v>0</v>
      </c>
      <c r="P23" s="454"/>
      <c r="Q23" s="454">
        <f>SUM(Q24:Q28)</f>
        <v>0</v>
      </c>
      <c r="R23" s="455"/>
      <c r="S23" s="455"/>
      <c r="T23" s="456"/>
      <c r="U23" s="158"/>
      <c r="V23" s="158">
        <f>SUM(V24:V28)</f>
        <v>0</v>
      </c>
      <c r="W23" s="158"/>
      <c r="X23" s="158"/>
      <c r="Y23" s="158"/>
      <c r="AG23" t="s">
        <v>153</v>
      </c>
    </row>
    <row r="24" spans="1:60" outlineLevel="1">
      <c r="A24" s="457">
        <v>11</v>
      </c>
      <c r="B24" s="458" t="s">
        <v>990</v>
      </c>
      <c r="C24" s="459" t="s">
        <v>991</v>
      </c>
      <c r="D24" s="460" t="s">
        <v>964</v>
      </c>
      <c r="E24" s="461">
        <v>6</v>
      </c>
      <c r="F24" s="462"/>
      <c r="G24" s="463">
        <f>ROUND(E24*F24,2)</f>
        <v>0</v>
      </c>
      <c r="H24" s="462">
        <v>0</v>
      </c>
      <c r="I24" s="463">
        <f>ROUND(E24*H24,2)</f>
        <v>0</v>
      </c>
      <c r="J24" s="462">
        <v>650</v>
      </c>
      <c r="K24" s="463">
        <f>ROUND(E24*J24,2)</f>
        <v>3900</v>
      </c>
      <c r="L24" s="463">
        <v>21</v>
      </c>
      <c r="M24" s="463">
        <f>G24*(1+L24/100)</f>
        <v>0</v>
      </c>
      <c r="N24" s="461">
        <v>0</v>
      </c>
      <c r="O24" s="461">
        <f>ROUND(E24*N24,2)</f>
        <v>0</v>
      </c>
      <c r="P24" s="461">
        <v>0</v>
      </c>
      <c r="Q24" s="461">
        <f>ROUND(E24*P24,2)</f>
        <v>0</v>
      </c>
      <c r="R24" s="463"/>
      <c r="S24" s="463" t="s">
        <v>709</v>
      </c>
      <c r="T24" s="464" t="s">
        <v>441</v>
      </c>
      <c r="U24" s="155">
        <v>0</v>
      </c>
      <c r="V24" s="155">
        <f>ROUND(E24*U24,2)</f>
        <v>0</v>
      </c>
      <c r="W24" s="155"/>
      <c r="X24" s="155" t="s">
        <v>257</v>
      </c>
      <c r="Y24" s="155" t="s">
        <v>159</v>
      </c>
      <c r="Z24" s="145"/>
      <c r="AA24" s="145"/>
      <c r="AB24" s="145"/>
      <c r="AC24" s="145"/>
      <c r="AD24" s="145"/>
      <c r="AE24" s="145"/>
      <c r="AF24" s="145"/>
      <c r="AG24" s="145" t="s">
        <v>258</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1">
      <c r="A25" s="457">
        <v>12</v>
      </c>
      <c r="B25" s="458" t="s">
        <v>992</v>
      </c>
      <c r="C25" s="459" t="s">
        <v>993</v>
      </c>
      <c r="D25" s="460" t="s">
        <v>964</v>
      </c>
      <c r="E25" s="461">
        <v>6</v>
      </c>
      <c r="F25" s="462"/>
      <c r="G25" s="463">
        <f>ROUND(E25*F25,2)</f>
        <v>0</v>
      </c>
      <c r="H25" s="462">
        <v>0</v>
      </c>
      <c r="I25" s="463">
        <f>ROUND(E25*H25,2)</f>
        <v>0</v>
      </c>
      <c r="J25" s="462">
        <v>850</v>
      </c>
      <c r="K25" s="463">
        <f>ROUND(E25*J25,2)</f>
        <v>5100</v>
      </c>
      <c r="L25" s="463">
        <v>21</v>
      </c>
      <c r="M25" s="463">
        <f>G25*(1+L25/100)</f>
        <v>0</v>
      </c>
      <c r="N25" s="461">
        <v>0</v>
      </c>
      <c r="O25" s="461">
        <f>ROUND(E25*N25,2)</f>
        <v>0</v>
      </c>
      <c r="P25" s="461">
        <v>0</v>
      </c>
      <c r="Q25" s="461">
        <f>ROUND(E25*P25,2)</f>
        <v>0</v>
      </c>
      <c r="R25" s="463"/>
      <c r="S25" s="463" t="s">
        <v>709</v>
      </c>
      <c r="T25" s="464" t="s">
        <v>441</v>
      </c>
      <c r="U25" s="155">
        <v>0</v>
      </c>
      <c r="V25" s="155">
        <f>ROUND(E25*U25,2)</f>
        <v>0</v>
      </c>
      <c r="W25" s="155"/>
      <c r="X25" s="155" t="s">
        <v>257</v>
      </c>
      <c r="Y25" s="155" t="s">
        <v>159</v>
      </c>
      <c r="Z25" s="145"/>
      <c r="AA25" s="145"/>
      <c r="AB25" s="145"/>
      <c r="AC25" s="145"/>
      <c r="AD25" s="145"/>
      <c r="AE25" s="145"/>
      <c r="AF25" s="145"/>
      <c r="AG25" s="145" t="s">
        <v>258</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1">
      <c r="A26" s="457">
        <v>13</v>
      </c>
      <c r="B26" s="458" t="s">
        <v>994</v>
      </c>
      <c r="C26" s="459" t="s">
        <v>995</v>
      </c>
      <c r="D26" s="460" t="s">
        <v>964</v>
      </c>
      <c r="E26" s="461">
        <v>8</v>
      </c>
      <c r="F26" s="462"/>
      <c r="G26" s="463">
        <f>ROUND(E26*F26,2)</f>
        <v>0</v>
      </c>
      <c r="H26" s="462">
        <v>0</v>
      </c>
      <c r="I26" s="463">
        <f>ROUND(E26*H26,2)</f>
        <v>0</v>
      </c>
      <c r="J26" s="462">
        <v>850</v>
      </c>
      <c r="K26" s="463">
        <f>ROUND(E26*J26,2)</f>
        <v>6800</v>
      </c>
      <c r="L26" s="463">
        <v>21</v>
      </c>
      <c r="M26" s="463">
        <f>G26*(1+L26/100)</f>
        <v>0</v>
      </c>
      <c r="N26" s="461">
        <v>0</v>
      </c>
      <c r="O26" s="461">
        <f>ROUND(E26*N26,2)</f>
        <v>0</v>
      </c>
      <c r="P26" s="461">
        <v>0</v>
      </c>
      <c r="Q26" s="461">
        <f>ROUND(E26*P26,2)</f>
        <v>0</v>
      </c>
      <c r="R26" s="463"/>
      <c r="S26" s="463" t="s">
        <v>709</v>
      </c>
      <c r="T26" s="464" t="s">
        <v>441</v>
      </c>
      <c r="U26" s="155">
        <v>0</v>
      </c>
      <c r="V26" s="155">
        <f>ROUND(E26*U26,2)</f>
        <v>0</v>
      </c>
      <c r="W26" s="155"/>
      <c r="X26" s="155" t="s">
        <v>257</v>
      </c>
      <c r="Y26" s="155" t="s">
        <v>159</v>
      </c>
      <c r="Z26" s="145"/>
      <c r="AA26" s="145"/>
      <c r="AB26" s="145"/>
      <c r="AC26" s="145"/>
      <c r="AD26" s="145"/>
      <c r="AE26" s="145"/>
      <c r="AF26" s="145"/>
      <c r="AG26" s="145" t="s">
        <v>258</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22.5" outlineLevel="1">
      <c r="A27" s="457">
        <v>14</v>
      </c>
      <c r="B27" s="458" t="s">
        <v>996</v>
      </c>
      <c r="C27" s="459" t="s">
        <v>997</v>
      </c>
      <c r="D27" s="460" t="s">
        <v>239</v>
      </c>
      <c r="E27" s="461">
        <v>1</v>
      </c>
      <c r="F27" s="462"/>
      <c r="G27" s="463">
        <f>ROUND(E27*F27,2)</f>
        <v>0</v>
      </c>
      <c r="H27" s="462">
        <v>0</v>
      </c>
      <c r="I27" s="463">
        <f>ROUND(E27*H27,2)</f>
        <v>0</v>
      </c>
      <c r="J27" s="462">
        <v>1500</v>
      </c>
      <c r="K27" s="463">
        <f>ROUND(E27*J27,2)</f>
        <v>1500</v>
      </c>
      <c r="L27" s="463">
        <v>21</v>
      </c>
      <c r="M27" s="463">
        <f>G27*(1+L27/100)</f>
        <v>0</v>
      </c>
      <c r="N27" s="461">
        <v>0</v>
      </c>
      <c r="O27" s="461">
        <f>ROUND(E27*N27,2)</f>
        <v>0</v>
      </c>
      <c r="P27" s="461">
        <v>0</v>
      </c>
      <c r="Q27" s="461">
        <f>ROUND(E27*P27,2)</f>
        <v>0</v>
      </c>
      <c r="R27" s="463"/>
      <c r="S27" s="463" t="s">
        <v>709</v>
      </c>
      <c r="T27" s="464" t="s">
        <v>189</v>
      </c>
      <c r="U27" s="155">
        <v>0</v>
      </c>
      <c r="V27" s="155">
        <f>ROUND(E27*U27,2)</f>
        <v>0</v>
      </c>
      <c r="W27" s="155"/>
      <c r="X27" s="155" t="s">
        <v>257</v>
      </c>
      <c r="Y27" s="155" t="s">
        <v>159</v>
      </c>
      <c r="Z27" s="145"/>
      <c r="AA27" s="145"/>
      <c r="AB27" s="145"/>
      <c r="AC27" s="145"/>
      <c r="AD27" s="145"/>
      <c r="AE27" s="145"/>
      <c r="AF27" s="145"/>
      <c r="AG27" s="145" t="s">
        <v>258</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1">
      <c r="A28" s="247">
        <v>15</v>
      </c>
      <c r="B28" s="248" t="s">
        <v>998</v>
      </c>
      <c r="C28" s="249" t="s">
        <v>999</v>
      </c>
      <c r="D28" s="250" t="s">
        <v>964</v>
      </c>
      <c r="E28" s="251">
        <v>16</v>
      </c>
      <c r="F28" s="252"/>
      <c r="G28" s="253">
        <f>ROUND(E28*F28,2)</f>
        <v>0</v>
      </c>
      <c r="H28" s="252">
        <v>0</v>
      </c>
      <c r="I28" s="253">
        <f>ROUND(E28*H28,2)</f>
        <v>0</v>
      </c>
      <c r="J28" s="252">
        <v>650</v>
      </c>
      <c r="K28" s="253">
        <f>ROUND(E28*J28,2)</f>
        <v>10400</v>
      </c>
      <c r="L28" s="253">
        <v>21</v>
      </c>
      <c r="M28" s="253">
        <f>G28*(1+L28/100)</f>
        <v>0</v>
      </c>
      <c r="N28" s="251">
        <v>0</v>
      </c>
      <c r="O28" s="251">
        <f>ROUND(E28*N28,2)</f>
        <v>0</v>
      </c>
      <c r="P28" s="251">
        <v>0</v>
      </c>
      <c r="Q28" s="251">
        <f>ROUND(E28*P28,2)</f>
        <v>0</v>
      </c>
      <c r="R28" s="253"/>
      <c r="S28" s="253" t="s">
        <v>709</v>
      </c>
      <c r="T28" s="254" t="s">
        <v>441</v>
      </c>
      <c r="U28" s="155">
        <v>0</v>
      </c>
      <c r="V28" s="155">
        <f>ROUND(E28*U28,2)</f>
        <v>0</v>
      </c>
      <c r="W28" s="155"/>
      <c r="X28" s="155" t="s">
        <v>257</v>
      </c>
      <c r="Y28" s="155" t="s">
        <v>159</v>
      </c>
      <c r="Z28" s="145"/>
      <c r="AA28" s="145"/>
      <c r="AB28" s="145"/>
      <c r="AC28" s="145"/>
      <c r="AD28" s="145"/>
      <c r="AE28" s="145"/>
      <c r="AF28" s="145"/>
      <c r="AG28" s="145" t="s">
        <v>258</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c r="A29" s="3"/>
      <c r="B29" s="4"/>
      <c r="C29" s="185"/>
      <c r="D29" s="6"/>
      <c r="E29" s="3"/>
      <c r="F29" s="3"/>
      <c r="G29" s="3"/>
      <c r="H29" s="3"/>
      <c r="I29" s="3"/>
      <c r="J29" s="3"/>
      <c r="K29" s="3"/>
      <c r="L29" s="3"/>
      <c r="M29" s="3"/>
      <c r="N29" s="3"/>
      <c r="O29" s="3"/>
      <c r="P29" s="3"/>
      <c r="Q29" s="3"/>
      <c r="R29" s="3"/>
      <c r="S29" s="3"/>
      <c r="T29" s="3"/>
      <c r="U29" s="3"/>
      <c r="V29" s="3"/>
      <c r="W29" s="3"/>
      <c r="X29" s="3"/>
      <c r="Y29" s="3"/>
      <c r="AE29">
        <v>12</v>
      </c>
      <c r="AF29">
        <v>21</v>
      </c>
      <c r="AG29" t="s">
        <v>140</v>
      </c>
    </row>
    <row r="30" spans="1:60">
      <c r="A30" s="262"/>
      <c r="B30" s="465" t="s">
        <v>28</v>
      </c>
      <c r="C30" s="466"/>
      <c r="D30" s="467"/>
      <c r="E30" s="468"/>
      <c r="F30" s="468"/>
      <c r="G30" s="469">
        <f>G8+G10+G12+G17+G20+G23</f>
        <v>0</v>
      </c>
      <c r="H30" s="3"/>
      <c r="I30" s="3"/>
      <c r="J30" s="3"/>
      <c r="K30" s="3"/>
      <c r="L30" s="3"/>
      <c r="M30" s="3"/>
      <c r="N30" s="3"/>
      <c r="O30" s="3"/>
      <c r="P30" s="3"/>
      <c r="Q30" s="3"/>
      <c r="R30" s="3"/>
      <c r="S30" s="3"/>
      <c r="T30" s="3"/>
      <c r="U30" s="3"/>
      <c r="V30" s="3"/>
      <c r="W30" s="3"/>
      <c r="X30" s="3"/>
      <c r="Y30" s="3"/>
      <c r="AE30">
        <f>SUMIF(L7:L28,AE29,G7:G28)</f>
        <v>0</v>
      </c>
      <c r="AF30">
        <f>SUMIF(L7:L28,AF29,G7:G28)</f>
        <v>0</v>
      </c>
      <c r="AG30" t="s">
        <v>464</v>
      </c>
    </row>
    <row r="31" spans="1:60">
      <c r="C31" s="187"/>
      <c r="D31" s="10"/>
      <c r="AG31" t="s">
        <v>467</v>
      </c>
    </row>
    <row r="32" spans="1:60">
      <c r="D32" s="10"/>
    </row>
    <row r="33" spans="4:4">
      <c r="D33" s="10"/>
    </row>
    <row r="34" spans="4:4">
      <c r="D34" s="10"/>
    </row>
    <row r="35" spans="4:4">
      <c r="D35" s="10"/>
    </row>
    <row r="36" spans="4:4">
      <c r="D36" s="10"/>
    </row>
    <row r="37" spans="4:4">
      <c r="D37" s="10"/>
    </row>
    <row r="38" spans="4:4">
      <c r="D38" s="10"/>
    </row>
    <row r="39" spans="4:4">
      <c r="D39" s="10"/>
    </row>
    <row r="40" spans="4:4">
      <c r="D40" s="10"/>
    </row>
    <row r="41" spans="4:4">
      <c r="D41" s="10"/>
    </row>
    <row r="42" spans="4:4">
      <c r="D42" s="10"/>
    </row>
    <row r="43" spans="4:4">
      <c r="D43" s="10"/>
    </row>
    <row r="44" spans="4:4">
      <c r="D44" s="10"/>
    </row>
    <row r="45" spans="4:4">
      <c r="D45" s="10"/>
    </row>
    <row r="46" spans="4:4">
      <c r="D46" s="10"/>
    </row>
    <row r="47" spans="4:4">
      <c r="D47" s="10"/>
    </row>
    <row r="48" spans="4:4">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19"/>
  <sheetViews>
    <sheetView workbookViewId="0">
      <selection activeCell="F27" sqref="F27"/>
    </sheetView>
  </sheetViews>
  <sheetFormatPr defaultRowHeight="15.75"/>
  <cols>
    <col min="1" max="1" width="3.140625" style="1188" customWidth="1"/>
    <col min="2" max="2" width="13.5703125" style="1188" customWidth="1"/>
    <col min="3" max="3" width="128.28515625" style="1188" customWidth="1"/>
    <col min="4" max="4" width="18.7109375" style="1188" customWidth="1"/>
    <col min="5" max="16384" width="9.140625" style="1188"/>
  </cols>
  <sheetData>
    <row r="1" spans="1:4" ht="18.75" thickTop="1">
      <c r="A1" s="977"/>
      <c r="B1" s="1511"/>
      <c r="C1" s="1511"/>
      <c r="D1" s="1512"/>
    </row>
    <row r="2" spans="1:4" ht="18">
      <c r="A2" s="1513" t="s">
        <v>737</v>
      </c>
      <c r="B2" s="1514"/>
      <c r="C2" s="1514"/>
      <c r="D2" s="1515"/>
    </row>
    <row r="3" spans="1:4" ht="18">
      <c r="A3" s="978"/>
      <c r="B3" s="979"/>
      <c r="C3" s="980"/>
      <c r="D3" s="981"/>
    </row>
    <row r="4" spans="1:4">
      <c r="A4" s="978"/>
      <c r="B4" s="982" t="s">
        <v>21</v>
      </c>
      <c r="C4" s="983" t="s">
        <v>1001</v>
      </c>
      <c r="D4" s="984"/>
    </row>
    <row r="5" spans="1:4">
      <c r="A5" s="978"/>
      <c r="B5" s="982" t="s">
        <v>1002</v>
      </c>
      <c r="C5" s="983" t="s">
        <v>1003</v>
      </c>
      <c r="D5" s="985"/>
    </row>
    <row r="6" spans="1:4">
      <c r="A6" s="978"/>
      <c r="B6" s="982" t="s">
        <v>742</v>
      </c>
      <c r="C6" s="983" t="s">
        <v>1004</v>
      </c>
      <c r="D6" s="985"/>
    </row>
    <row r="7" spans="1:4">
      <c r="A7" s="978"/>
      <c r="B7" s="982"/>
      <c r="C7" s="983"/>
      <c r="D7" s="985"/>
    </row>
    <row r="8" spans="1:4">
      <c r="A8" s="978"/>
      <c r="B8" s="982"/>
      <c r="C8" s="983" t="s">
        <v>1005</v>
      </c>
      <c r="D8" s="985"/>
    </row>
    <row r="9" spans="1:4">
      <c r="A9" s="978"/>
      <c r="B9" s="982" t="s">
        <v>745</v>
      </c>
      <c r="C9" s="983" t="s">
        <v>1006</v>
      </c>
      <c r="D9" s="985"/>
    </row>
    <row r="10" spans="1:4">
      <c r="A10" s="978"/>
      <c r="B10" s="982" t="s">
        <v>748</v>
      </c>
      <c r="C10" s="983" t="s">
        <v>1006</v>
      </c>
      <c r="D10" s="985"/>
    </row>
    <row r="11" spans="1:4">
      <c r="A11" s="978"/>
      <c r="B11" s="982" t="s">
        <v>19</v>
      </c>
      <c r="C11" s="983" t="s">
        <v>1007</v>
      </c>
      <c r="D11" s="985"/>
    </row>
    <row r="12" spans="1:4">
      <c r="A12" s="978"/>
      <c r="B12" s="982" t="s">
        <v>744</v>
      </c>
      <c r="C12" s="986" t="s">
        <v>1008</v>
      </c>
      <c r="D12" s="985"/>
    </row>
    <row r="13" spans="1:4">
      <c r="A13" s="978"/>
      <c r="B13" s="987"/>
      <c r="C13" s="987"/>
      <c r="D13" s="985"/>
    </row>
    <row r="14" spans="1:4">
      <c r="A14" s="978"/>
      <c r="B14" s="988"/>
      <c r="C14" s="988"/>
      <c r="D14" s="989"/>
    </row>
    <row r="15" spans="1:4">
      <c r="A15" s="990"/>
      <c r="B15" s="991"/>
      <c r="C15" s="992"/>
      <c r="D15" s="993"/>
    </row>
    <row r="16" spans="1:4">
      <c r="A16" s="990"/>
      <c r="B16" s="994"/>
      <c r="C16" s="995" t="s">
        <v>22</v>
      </c>
      <c r="D16" s="996">
        <f>'Etapa II.a - EL-SIL - Rekap'!D36</f>
        <v>0</v>
      </c>
    </row>
    <row r="17" spans="1:4">
      <c r="A17" s="990"/>
      <c r="D17" s="997"/>
    </row>
    <row r="18" spans="1:4" ht="16.5" thickBot="1">
      <c r="A18" s="998"/>
      <c r="B18" s="999"/>
      <c r="C18" s="999"/>
      <c r="D18" s="1000"/>
    </row>
    <row r="19" spans="1:4" ht="16.5" thickTop="1"/>
  </sheetData>
  <mergeCells count="2">
    <mergeCell ref="B1:D1"/>
    <mergeCell ref="A2:D2"/>
  </mergeCells>
  <conditionalFormatting sqref="C4:C6">
    <cfRule type="containsText" dxfId="108" priority="3" operator="containsText" text="Doplnit údaje">
      <formula>NOT(ISERROR(SEARCH("Doplnit údaje",C4)))</formula>
    </cfRule>
  </conditionalFormatting>
  <conditionalFormatting sqref="C9:C10">
    <cfRule type="containsText" dxfId="107" priority="2" operator="containsText" text="Doplnit údaje">
      <formula>NOT(ISERROR(SEARCH("Doplnit údaje",C9)))</formula>
    </cfRule>
  </conditionalFormatting>
  <conditionalFormatting sqref="C12">
    <cfRule type="containsText" dxfId="106"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36"/>
  <sheetViews>
    <sheetView topLeftCell="A7" workbookViewId="0">
      <selection activeCell="C23" sqref="C23"/>
    </sheetView>
  </sheetViews>
  <sheetFormatPr defaultRowHeight="15.75"/>
  <cols>
    <col min="1" max="1" width="3.140625" style="1188" customWidth="1"/>
    <col min="2" max="2" width="13.5703125" style="1188" customWidth="1"/>
    <col min="3" max="3" width="128.28515625" style="1188" customWidth="1"/>
    <col min="4" max="4" width="18.7109375" style="1188" customWidth="1"/>
    <col min="5" max="16384" width="9.140625" style="1188"/>
  </cols>
  <sheetData>
    <row r="1" spans="1:4" ht="18">
      <c r="A1" s="1001"/>
      <c r="B1" s="1516"/>
      <c r="C1" s="1516"/>
      <c r="D1" s="1517"/>
    </row>
    <row r="2" spans="1:4" ht="18">
      <c r="A2" s="1518" t="s">
        <v>758</v>
      </c>
      <c r="B2" s="1514"/>
      <c r="C2" s="1514"/>
      <c r="D2" s="1519"/>
    </row>
    <row r="3" spans="1:4" ht="18">
      <c r="A3" s="1002"/>
      <c r="B3" s="979"/>
      <c r="C3" s="980"/>
      <c r="D3" s="1003"/>
    </row>
    <row r="4" spans="1:4">
      <c r="A4" s="1002"/>
      <c r="B4" s="982" t="str">
        <f>'Etapa II.a - EL-SIL - Krycí'!B4</f>
        <v>Stavba:</v>
      </c>
      <c r="C4" s="983" t="str">
        <f>IF('Etapa II.a - EL-SIL - Krycí'!C4="Doplnit údaje","",'Etapa II.a - EL-SIL - Krycí'!C4)</f>
        <v>ČRo Olomouc - dostavba studií objektu Pavelčákova 2/19</v>
      </c>
      <c r="D4" s="1004"/>
    </row>
    <row r="5" spans="1:4">
      <c r="A5" s="1002"/>
      <c r="B5" s="982" t="str">
        <f>'Etapa II.a - EL-SIL - Krycí'!B5</f>
        <v>Objekt:</v>
      </c>
      <c r="C5" s="983" t="str">
        <f>IF('Etapa II.a - EL-SIL - Krycí'!C5="Doplnit údaje","",'Etapa II.a - EL-SIL - Krycí'!C5)</f>
        <v>ČRo Olomouc</v>
      </c>
      <c r="D5" s="1005"/>
    </row>
    <row r="6" spans="1:4">
      <c r="A6" s="1002"/>
      <c r="B6" s="982" t="str">
        <f>'Etapa II.a - EL-SIL - Krycí'!B6</f>
        <v>Místo:</v>
      </c>
      <c r="C6" s="983" t="str">
        <f>IF('Etapa II.a - EL-SIL - Krycí'!C6="Doplnit údaje","",'Etapa II.a - EL-SIL - Krycí'!C6)</f>
        <v>Pavelčákova 2/19, Olomouc - město, 779 00,</v>
      </c>
      <c r="D6" s="1005"/>
    </row>
    <row r="7" spans="1:4">
      <c r="A7" s="1002"/>
      <c r="B7" s="982"/>
      <c r="C7" s="983"/>
      <c r="D7" s="1005"/>
    </row>
    <row r="8" spans="1:4">
      <c r="A8" s="1002"/>
      <c r="B8" s="982"/>
      <c r="C8" s="983" t="s">
        <v>1005</v>
      </c>
      <c r="D8" s="1005"/>
    </row>
    <row r="9" spans="1:4">
      <c r="A9" s="1002"/>
      <c r="B9" s="982" t="str">
        <f>'Etapa II.a - EL-SIL - Krycí'!B9</f>
        <v>Zadavatel:</v>
      </c>
      <c r="C9" s="983" t="str">
        <f>IF('Etapa II.a - EL-SIL - Krycí'!C9="Doplnit údaje","",'Etapa II.a - EL-SIL - Krycí'!C9)</f>
        <v/>
      </c>
      <c r="D9" s="1005"/>
    </row>
    <row r="10" spans="1:4">
      <c r="A10" s="1002"/>
      <c r="B10" s="982" t="str">
        <f>'Etapa II.a - EL-SIL - Krycí'!B10</f>
        <v>Uchazeč:</v>
      </c>
      <c r="C10" s="983" t="str">
        <f>IF('Etapa II.a - EL-SIL - Krycí'!C10="Doplnit údaje","",'Etapa II.a - EL-SIL - Krycí'!C10)</f>
        <v/>
      </c>
      <c r="D10" s="1005"/>
    </row>
    <row r="11" spans="1:4">
      <c r="A11" s="1002"/>
      <c r="B11" s="982" t="str">
        <f>'Etapa II.a - EL-SIL - Krycí'!B11</f>
        <v>Zhotovitel:</v>
      </c>
      <c r="C11" s="983" t="str">
        <f>IF('Etapa II.a - EL-SIL - Krycí'!C11="Doplnit údaje","",'Etapa II.a - EL-SIL - Krycí'!C11)</f>
        <v>ELEKTRO-PROJEKCE s.r.o.</v>
      </c>
      <c r="D11" s="1005"/>
    </row>
    <row r="12" spans="1:4">
      <c r="A12" s="1002"/>
      <c r="B12" s="982" t="str">
        <f>'Etapa II.a - EL-SIL - Krycí'!B12</f>
        <v>Datum:</v>
      </c>
      <c r="C12" s="986" t="str">
        <f>IF('Etapa II.a - EL-SIL - Krycí'!C12="Doplnit údaje","",'Etapa II.a - EL-SIL - Krycí'!C12)</f>
        <v>12/2023</v>
      </c>
      <c r="D12" s="1005"/>
    </row>
    <row r="13" spans="1:4">
      <c r="A13" s="1002"/>
      <c r="B13" s="1006" t="s">
        <v>750</v>
      </c>
      <c r="C13" s="987"/>
      <c r="D13" s="1005"/>
    </row>
    <row r="14" spans="1:4" ht="38.25">
      <c r="A14" s="1002"/>
      <c r="B14" s="1007" t="s">
        <v>1009</v>
      </c>
      <c r="C14" s="1008" t="s">
        <v>1010</v>
      </c>
      <c r="D14" s="1005"/>
    </row>
    <row r="15" spans="1:4" ht="76.5">
      <c r="A15" s="1002"/>
      <c r="B15" s="1007" t="s">
        <v>1011</v>
      </c>
      <c r="C15" s="1008" t="s">
        <v>1012</v>
      </c>
      <c r="D15" s="1005"/>
    </row>
    <row r="16" spans="1:4" ht="38.25">
      <c r="A16" s="1002"/>
      <c r="B16" s="1007" t="s">
        <v>1013</v>
      </c>
      <c r="C16" s="1008" t="s">
        <v>1014</v>
      </c>
      <c r="D16" s="1005"/>
    </row>
    <row r="17" spans="1:4" ht="76.5">
      <c r="A17" s="1002"/>
      <c r="B17" s="1007" t="s">
        <v>1015</v>
      </c>
      <c r="C17" s="1008" t="s">
        <v>1016</v>
      </c>
      <c r="D17" s="1005"/>
    </row>
    <row r="18" spans="1:4" ht="38.25">
      <c r="A18" s="1002"/>
      <c r="B18" s="1007" t="s">
        <v>1017</v>
      </c>
      <c r="C18" s="1008" t="s">
        <v>1018</v>
      </c>
      <c r="D18" s="1005"/>
    </row>
    <row r="19" spans="1:4">
      <c r="A19" s="1002"/>
      <c r="B19" s="1007" t="s">
        <v>1019</v>
      </c>
      <c r="C19" s="1008" t="s">
        <v>1020</v>
      </c>
      <c r="D19" s="1005"/>
    </row>
    <row r="20" spans="1:4" ht="16.5" thickBot="1">
      <c r="A20" s="1002"/>
      <c r="B20" s="988"/>
      <c r="C20" s="988"/>
      <c r="D20" s="1009"/>
    </row>
    <row r="21" spans="1:4" ht="17.25" thickTop="1" thickBot="1">
      <c r="A21" s="1010"/>
      <c r="B21" s="1011" t="s">
        <v>1021</v>
      </c>
      <c r="C21" s="1011" t="s">
        <v>773</v>
      </c>
      <c r="D21" s="1012" t="s">
        <v>1</v>
      </c>
    </row>
    <row r="22" spans="1:4" s="703" customFormat="1" ht="13.5" thickTop="1">
      <c r="A22" s="1013"/>
      <c r="B22" s="1014" t="s">
        <v>1022</v>
      </c>
      <c r="C22" s="1014" t="str">
        <f>'Etapa II.a - EL-SIL - A'!D3</f>
        <v>Svítidla</v>
      </c>
      <c r="D22" s="1015">
        <f>'Etapa II.a - EL-SIL - A'!K4</f>
        <v>0</v>
      </c>
    </row>
    <row r="23" spans="1:4" s="703" customFormat="1" ht="12.75">
      <c r="A23" s="1016"/>
      <c r="B23" s="1014" t="s">
        <v>1023</v>
      </c>
      <c r="C23" s="1017" t="str">
        <f>'Etapa II.a - EL-SIL - B'!D3</f>
        <v>Přístroje</v>
      </c>
      <c r="D23" s="1018">
        <f>'Etapa II.a - EL-SIL - B'!N4</f>
        <v>0</v>
      </c>
    </row>
    <row r="24" spans="1:4" s="703" customFormat="1" ht="12.75">
      <c r="A24" s="1016"/>
      <c r="B24" s="1014" t="s">
        <v>1024</v>
      </c>
      <c r="C24" s="1017" t="str">
        <f>'Etapa II.a - EL-SIL - C'!D3</f>
        <v>Instalační materiál</v>
      </c>
      <c r="D24" s="1018">
        <f>'Etapa II.a - EL-SIL - C'!O4</f>
        <v>0</v>
      </c>
    </row>
    <row r="25" spans="1:4" s="703" customFormat="1" ht="12.75">
      <c r="A25" s="1016"/>
      <c r="B25" s="1014" t="s">
        <v>784</v>
      </c>
      <c r="C25" s="1017" t="str">
        <f>'Etapa II.a - EL-SIL - D'!D3</f>
        <v>Kabeláž</v>
      </c>
      <c r="D25" s="1018">
        <f>'Etapa II.a - EL-SIL - D'!O4</f>
        <v>0</v>
      </c>
    </row>
    <row r="26" spans="1:4" s="703" customFormat="1" ht="12.75">
      <c r="A26" s="1016"/>
      <c r="B26" s="1014" t="s">
        <v>1025</v>
      </c>
      <c r="C26" s="1017" t="str">
        <f>'Etapa II.a - EL-SIL - E'!D3</f>
        <v>Rozvaděče</v>
      </c>
      <c r="D26" s="1018">
        <f>'Etapa II.a - EL-SIL - E'!P4</f>
        <v>0</v>
      </c>
    </row>
    <row r="27" spans="1:4" s="703" customFormat="1" ht="12.75">
      <c r="A27" s="1016"/>
      <c r="B27" s="1014" t="s">
        <v>1026</v>
      </c>
      <c r="C27" s="1017" t="str">
        <f>'Etapa II.a - EL-SIL - F'!D3</f>
        <v>Ostatní</v>
      </c>
      <c r="D27" s="1018">
        <f>'Etapa II.a - EL-SIL - F'!J4</f>
        <v>0</v>
      </c>
    </row>
    <row r="28" spans="1:4" s="703" customFormat="1" ht="12.75">
      <c r="A28" s="1016"/>
      <c r="B28" s="1014"/>
      <c r="C28" s="1017"/>
      <c r="D28" s="1018"/>
    </row>
    <row r="29" spans="1:4" s="703" customFormat="1" ht="12.75">
      <c r="A29" s="1016"/>
      <c r="B29" s="1014"/>
      <c r="C29" s="1017"/>
      <c r="D29" s="1018"/>
    </row>
    <row r="30" spans="1:4" s="703" customFormat="1" ht="12.75">
      <c r="A30" s="1016"/>
      <c r="B30" s="1014"/>
      <c r="C30" s="1017"/>
      <c r="D30" s="1018"/>
    </row>
    <row r="31" spans="1:4" s="703" customFormat="1" ht="12.75">
      <c r="A31" s="1016"/>
      <c r="B31" s="1014"/>
      <c r="C31" s="1017"/>
      <c r="D31" s="1018"/>
    </row>
    <row r="32" spans="1:4" s="703" customFormat="1" ht="12.75">
      <c r="A32" s="1016"/>
      <c r="B32" s="1014"/>
      <c r="C32" s="1017"/>
      <c r="D32" s="1018"/>
    </row>
    <row r="33" spans="1:4" s="703" customFormat="1" ht="12.75">
      <c r="A33" s="1016"/>
      <c r="B33" s="1014"/>
      <c r="C33" s="1017"/>
      <c r="D33" s="1018"/>
    </row>
    <row r="34" spans="1:4" s="703" customFormat="1" ht="12.75">
      <c r="A34" s="1016"/>
      <c r="B34" s="1014"/>
      <c r="C34" s="1017"/>
      <c r="D34" s="1018"/>
    </row>
    <row r="35" spans="1:4">
      <c r="A35" s="1019"/>
      <c r="B35" s="1020"/>
      <c r="C35" s="1021"/>
      <c r="D35" s="1022"/>
    </row>
    <row r="36" spans="1:4" ht="16.5" thickBot="1">
      <c r="A36" s="1023"/>
      <c r="B36" s="1024"/>
      <c r="C36" s="1025" t="s">
        <v>763</v>
      </c>
      <c r="D36" s="718">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296"/>
  <sheetViews>
    <sheetView workbookViewId="0">
      <pane ySplit="4" topLeftCell="A5" activePane="bottomLeft" state="frozen"/>
      <selection activeCell="C23" sqref="C23"/>
      <selection pane="bottomLeft" activeCell="G5" sqref="G5:H10"/>
    </sheetView>
  </sheetViews>
  <sheetFormatPr defaultRowHeight="15.75"/>
  <cols>
    <col min="1" max="1" width="8.7109375" style="476" customWidth="1"/>
    <col min="2" max="2" width="9.85546875" style="476" customWidth="1"/>
    <col min="3" max="3" width="8.7109375" style="476" customWidth="1"/>
    <col min="4" max="4" width="92.140625" style="513" customWidth="1"/>
    <col min="5" max="5" width="9.85546875" style="1187" customWidth="1"/>
    <col min="6" max="6" width="17.85546875" style="511" customWidth="1"/>
    <col min="7" max="8" width="14.42578125" style="511" customWidth="1"/>
    <col min="9" max="9" width="17.85546875" style="512" customWidth="1"/>
    <col min="10" max="10" width="11" style="512" customWidth="1"/>
    <col min="11" max="11" width="17.85546875" style="511" customWidth="1"/>
    <col min="12" max="16384" width="9.140625" style="476"/>
  </cols>
  <sheetData>
    <row r="1" spans="1:11" ht="49.5" customHeight="1" thickTop="1">
      <c r="A1" s="470" t="s">
        <v>133</v>
      </c>
      <c r="B1" s="471" t="s">
        <v>776</v>
      </c>
      <c r="C1" s="471" t="s">
        <v>1027</v>
      </c>
      <c r="D1" s="472" t="s">
        <v>773</v>
      </c>
      <c r="E1" s="471" t="s">
        <v>135</v>
      </c>
      <c r="F1" s="473" t="s">
        <v>1028</v>
      </c>
      <c r="G1" s="473" t="s">
        <v>1029</v>
      </c>
      <c r="H1" s="473" t="s">
        <v>30</v>
      </c>
      <c r="I1" s="474" t="s">
        <v>1030</v>
      </c>
      <c r="J1" s="474" t="s">
        <v>1031</v>
      </c>
      <c r="K1" s="475" t="s">
        <v>1032</v>
      </c>
    </row>
    <row r="2" spans="1:11">
      <c r="A2" s="477"/>
      <c r="B2" s="478" t="s">
        <v>1033</v>
      </c>
      <c r="C2" s="478" t="s">
        <v>1033</v>
      </c>
      <c r="D2" s="479"/>
      <c r="E2" s="478"/>
      <c r="F2" s="480" t="s">
        <v>1034</v>
      </c>
      <c r="G2" s="480" t="s">
        <v>1035</v>
      </c>
      <c r="H2" s="480" t="s">
        <v>1036</v>
      </c>
      <c r="I2" s="480" t="s">
        <v>1037</v>
      </c>
      <c r="J2" s="480" t="s">
        <v>256</v>
      </c>
      <c r="K2" s="481" t="s">
        <v>1038</v>
      </c>
    </row>
    <row r="3" spans="1:11" s="485" customFormat="1">
      <c r="A3" s="1520" t="s">
        <v>1039</v>
      </c>
      <c r="B3" s="1521"/>
      <c r="C3" s="1522"/>
      <c r="D3" s="479" t="s">
        <v>1040</v>
      </c>
      <c r="E3" s="482"/>
      <c r="F3" s="483"/>
      <c r="G3" s="483"/>
      <c r="H3" s="483"/>
      <c r="I3" s="483"/>
      <c r="J3" s="483"/>
      <c r="K3" s="484"/>
    </row>
    <row r="4" spans="1:11" s="485" customFormat="1" ht="16.5" thickBot="1">
      <c r="A4" s="486"/>
      <c r="B4" s="487"/>
      <c r="C4" s="487"/>
      <c r="D4" s="488" t="s">
        <v>1041</v>
      </c>
      <c r="E4" s="489"/>
      <c r="F4" s="490"/>
      <c r="G4" s="490"/>
      <c r="H4" s="490"/>
      <c r="I4" s="490"/>
      <c r="J4" s="490"/>
      <c r="K4" s="491">
        <f>SUM(K5:K955)</f>
        <v>0</v>
      </c>
    </row>
    <row r="5" spans="1:11" s="485" customFormat="1" ht="32.25" thickTop="1">
      <c r="A5" s="492" t="s">
        <v>1042</v>
      </c>
      <c r="B5" s="493" t="s">
        <v>1043</v>
      </c>
      <c r="C5" s="493" t="s">
        <v>1043</v>
      </c>
      <c r="D5" s="494" t="s">
        <v>1044</v>
      </c>
      <c r="E5" s="495" t="s">
        <v>657</v>
      </c>
      <c r="F5" s="496">
        <f>G5+H5</f>
        <v>0</v>
      </c>
      <c r="G5" s="497"/>
      <c r="H5" s="497"/>
      <c r="I5" s="498">
        <f t="shared" ref="I5:I10" si="0">SUM(J5:J5)</f>
        <v>6</v>
      </c>
      <c r="J5" s="498">
        <v>6</v>
      </c>
      <c r="K5" s="499">
        <f>I5*F5</f>
        <v>0</v>
      </c>
    </row>
    <row r="6" spans="1:11" s="485" customFormat="1" ht="31.5">
      <c r="A6" s="492" t="s">
        <v>1045</v>
      </c>
      <c r="B6" s="493" t="s">
        <v>1043</v>
      </c>
      <c r="C6" s="493" t="s">
        <v>1043</v>
      </c>
      <c r="D6" s="500" t="s">
        <v>1046</v>
      </c>
      <c r="E6" s="495" t="s">
        <v>657</v>
      </c>
      <c r="F6" s="496">
        <f>G6+H6</f>
        <v>0</v>
      </c>
      <c r="G6" s="497"/>
      <c r="H6" s="497"/>
      <c r="I6" s="498">
        <f t="shared" si="0"/>
        <v>6</v>
      </c>
      <c r="J6" s="498">
        <v>6</v>
      </c>
      <c r="K6" s="499">
        <f>I6*F6</f>
        <v>0</v>
      </c>
    </row>
    <row r="7" spans="1:11" s="485" customFormat="1">
      <c r="A7" s="492" t="s">
        <v>1047</v>
      </c>
      <c r="B7" s="493" t="s">
        <v>1043</v>
      </c>
      <c r="C7" s="493" t="s">
        <v>1043</v>
      </c>
      <c r="D7" s="500" t="s">
        <v>1048</v>
      </c>
      <c r="E7" s="495" t="s">
        <v>657</v>
      </c>
      <c r="F7" s="496">
        <f t="shared" ref="F7:F12" si="1">G7+H7</f>
        <v>0</v>
      </c>
      <c r="G7" s="497"/>
      <c r="H7" s="497"/>
      <c r="I7" s="498">
        <f t="shared" si="0"/>
        <v>1</v>
      </c>
      <c r="J7" s="498">
        <v>1</v>
      </c>
      <c r="K7" s="499">
        <f t="shared" ref="K7:K12" si="2">I7*F7</f>
        <v>0</v>
      </c>
    </row>
    <row r="8" spans="1:11" s="485" customFormat="1">
      <c r="A8" s="492" t="s">
        <v>1049</v>
      </c>
      <c r="B8" s="493" t="s">
        <v>1043</v>
      </c>
      <c r="C8" s="493" t="s">
        <v>1043</v>
      </c>
      <c r="D8" s="500" t="s">
        <v>1050</v>
      </c>
      <c r="E8" s="495" t="s">
        <v>657</v>
      </c>
      <c r="F8" s="496">
        <f t="shared" si="1"/>
        <v>0</v>
      </c>
      <c r="G8" s="497"/>
      <c r="H8" s="497"/>
      <c r="I8" s="498">
        <f t="shared" si="0"/>
        <v>5</v>
      </c>
      <c r="J8" s="498">
        <v>5</v>
      </c>
      <c r="K8" s="499">
        <f t="shared" si="2"/>
        <v>0</v>
      </c>
    </row>
    <row r="9" spans="1:11" s="485" customFormat="1">
      <c r="A9" s="492" t="s">
        <v>1051</v>
      </c>
      <c r="B9" s="493" t="s">
        <v>1043</v>
      </c>
      <c r="C9" s="493" t="s">
        <v>1043</v>
      </c>
      <c r="D9" s="500" t="s">
        <v>1052</v>
      </c>
      <c r="E9" s="495" t="s">
        <v>657</v>
      </c>
      <c r="F9" s="496">
        <f t="shared" si="1"/>
        <v>0</v>
      </c>
      <c r="G9" s="497"/>
      <c r="H9" s="497"/>
      <c r="I9" s="498">
        <f t="shared" si="0"/>
        <v>3</v>
      </c>
      <c r="J9" s="498">
        <v>3</v>
      </c>
      <c r="K9" s="499">
        <f t="shared" si="2"/>
        <v>0</v>
      </c>
    </row>
    <row r="10" spans="1:11" s="485" customFormat="1">
      <c r="A10" s="492" t="s">
        <v>1053</v>
      </c>
      <c r="B10" s="493" t="s">
        <v>1043</v>
      </c>
      <c r="C10" s="493" t="s">
        <v>1043</v>
      </c>
      <c r="D10" s="500" t="s">
        <v>1054</v>
      </c>
      <c r="E10" s="495" t="s">
        <v>1055</v>
      </c>
      <c r="F10" s="496">
        <f t="shared" si="1"/>
        <v>0</v>
      </c>
      <c r="G10" s="497"/>
      <c r="H10" s="497"/>
      <c r="I10" s="498">
        <f t="shared" si="0"/>
        <v>1</v>
      </c>
      <c r="J10" s="498">
        <v>1</v>
      </c>
      <c r="K10" s="499">
        <f t="shared" si="2"/>
        <v>0</v>
      </c>
    </row>
    <row r="11" spans="1:11" s="485" customFormat="1">
      <c r="A11" s="492" t="s">
        <v>1056</v>
      </c>
      <c r="B11" s="493" t="s">
        <v>1043</v>
      </c>
      <c r="C11" s="493" t="s">
        <v>1043</v>
      </c>
      <c r="D11" s="494" t="s">
        <v>1057</v>
      </c>
      <c r="E11" s="495" t="s">
        <v>657</v>
      </c>
      <c r="F11" s="496">
        <f t="shared" si="1"/>
        <v>0</v>
      </c>
      <c r="G11" s="496">
        <v>0</v>
      </c>
      <c r="H11" s="496">
        <f>SUMPRODUCT(G5:G9,I5:I9)*0.036</f>
        <v>0</v>
      </c>
      <c r="I11" s="498">
        <v>1</v>
      </c>
      <c r="J11" s="498">
        <v>0</v>
      </c>
      <c r="K11" s="499">
        <f t="shared" si="2"/>
        <v>0</v>
      </c>
    </row>
    <row r="12" spans="1:11" s="485" customFormat="1" ht="16.5" thickBot="1">
      <c r="A12" s="501" t="s">
        <v>1058</v>
      </c>
      <c r="B12" s="502" t="s">
        <v>1043</v>
      </c>
      <c r="C12" s="502" t="s">
        <v>1043</v>
      </c>
      <c r="D12" s="503" t="s">
        <v>1059</v>
      </c>
      <c r="E12" s="504" t="s">
        <v>657</v>
      </c>
      <c r="F12" s="505">
        <f t="shared" si="1"/>
        <v>0</v>
      </c>
      <c r="G12" s="505">
        <v>0</v>
      </c>
      <c r="H12" s="505">
        <f>SUMPRODUCT(H5:H9,I5:I9)*0.06</f>
        <v>0</v>
      </c>
      <c r="I12" s="507">
        <v>1</v>
      </c>
      <c r="J12" s="507">
        <v>0</v>
      </c>
      <c r="K12" s="508">
        <f t="shared" si="2"/>
        <v>0</v>
      </c>
    </row>
    <row r="13" spans="1:11" ht="16.5" thickTop="1">
      <c r="A13" s="1187"/>
      <c r="B13" s="1187"/>
      <c r="C13" s="1187"/>
      <c r="D13" s="510"/>
    </row>
    <row r="14" spans="1:11">
      <c r="A14" s="1187"/>
      <c r="B14" s="1187"/>
      <c r="C14" s="1187"/>
      <c r="D14" s="510"/>
    </row>
    <row r="15" spans="1:11">
      <c r="A15" s="1187"/>
      <c r="B15" s="1187"/>
      <c r="C15" s="1187"/>
      <c r="D15" s="510"/>
    </row>
    <row r="16" spans="1:11">
      <c r="A16" s="1187"/>
      <c r="B16" s="1187"/>
      <c r="C16" s="1187"/>
      <c r="D16" s="510"/>
    </row>
    <row r="17" spans="1:4">
      <c r="A17" s="1187"/>
      <c r="B17" s="1187"/>
      <c r="C17" s="1187"/>
      <c r="D17" s="510"/>
    </row>
    <row r="18" spans="1:4">
      <c r="A18" s="1187"/>
      <c r="B18" s="1187"/>
      <c r="C18" s="1187"/>
      <c r="D18" s="510"/>
    </row>
    <row r="19" spans="1:4">
      <c r="A19" s="1187"/>
      <c r="B19" s="1187"/>
      <c r="C19" s="1187"/>
      <c r="D19" s="510"/>
    </row>
    <row r="20" spans="1:4">
      <c r="A20" s="1187"/>
      <c r="B20" s="1187"/>
      <c r="C20" s="1187"/>
      <c r="D20" s="510"/>
    </row>
    <row r="21" spans="1:4">
      <c r="A21" s="1187"/>
      <c r="B21" s="1187"/>
      <c r="C21" s="1187"/>
      <c r="D21" s="510"/>
    </row>
    <row r="22" spans="1:4">
      <c r="A22" s="1187"/>
      <c r="B22" s="1187"/>
      <c r="C22" s="1187"/>
      <c r="D22" s="510"/>
    </row>
    <row r="23" spans="1:4">
      <c r="A23" s="1187"/>
      <c r="B23" s="1187"/>
      <c r="C23" s="1187"/>
      <c r="D23" s="510"/>
    </row>
    <row r="24" spans="1:4">
      <c r="A24" s="1187"/>
      <c r="B24" s="1187"/>
      <c r="C24" s="1187"/>
      <c r="D24" s="510"/>
    </row>
    <row r="25" spans="1:4">
      <c r="A25" s="1187"/>
      <c r="B25" s="1187"/>
      <c r="C25" s="1187"/>
      <c r="D25" s="510"/>
    </row>
    <row r="26" spans="1:4">
      <c r="A26" s="1187"/>
      <c r="B26" s="1187"/>
      <c r="C26" s="1187"/>
      <c r="D26" s="510"/>
    </row>
    <row r="27" spans="1:4">
      <c r="A27" s="1187"/>
      <c r="B27" s="1187"/>
      <c r="C27" s="1187"/>
      <c r="D27" s="510"/>
    </row>
    <row r="28" spans="1:4">
      <c r="A28" s="1187"/>
      <c r="B28" s="1187"/>
      <c r="C28" s="1187"/>
      <c r="D28" s="510"/>
    </row>
    <row r="29" spans="1:4">
      <c r="A29" s="1187"/>
      <c r="B29" s="1187"/>
      <c r="C29" s="1187"/>
      <c r="D29" s="510"/>
    </row>
    <row r="30" spans="1:4">
      <c r="A30" s="1187"/>
      <c r="B30" s="1187"/>
      <c r="C30" s="1187"/>
      <c r="D30" s="510"/>
    </row>
    <row r="31" spans="1:4">
      <c r="A31" s="1187"/>
      <c r="B31" s="1187"/>
      <c r="C31" s="1187"/>
      <c r="D31" s="510"/>
    </row>
    <row r="32" spans="1:4">
      <c r="A32" s="1187"/>
      <c r="B32" s="1187"/>
      <c r="C32" s="1187"/>
      <c r="D32" s="510"/>
    </row>
    <row r="33" spans="1:4">
      <c r="A33" s="1187"/>
      <c r="B33" s="1187"/>
      <c r="C33" s="1187"/>
      <c r="D33" s="510"/>
    </row>
    <row r="34" spans="1:4">
      <c r="A34" s="1187"/>
      <c r="B34" s="1187"/>
      <c r="C34" s="1187"/>
      <c r="D34" s="510"/>
    </row>
    <row r="35" spans="1:4">
      <c r="A35" s="1187"/>
      <c r="B35" s="1187"/>
      <c r="C35" s="1187"/>
      <c r="D35" s="510"/>
    </row>
    <row r="36" spans="1:4">
      <c r="A36" s="1187"/>
      <c r="B36" s="1187"/>
      <c r="C36" s="1187"/>
      <c r="D36" s="510"/>
    </row>
    <row r="37" spans="1:4">
      <c r="A37" s="1187"/>
      <c r="B37" s="1187"/>
      <c r="C37" s="1187"/>
      <c r="D37" s="510"/>
    </row>
    <row r="38" spans="1:4">
      <c r="A38" s="1187"/>
      <c r="B38" s="1187"/>
      <c r="C38" s="1187"/>
      <c r="D38" s="510"/>
    </row>
    <row r="39" spans="1:4">
      <c r="A39" s="1187"/>
      <c r="B39" s="1187"/>
      <c r="C39" s="1187"/>
      <c r="D39" s="510"/>
    </row>
    <row r="40" spans="1:4">
      <c r="A40" s="1187"/>
      <c r="B40" s="1187"/>
      <c r="C40" s="1187"/>
      <c r="D40" s="510"/>
    </row>
    <row r="41" spans="1:4">
      <c r="A41" s="1187"/>
      <c r="B41" s="1187"/>
      <c r="C41" s="1187"/>
      <c r="D41" s="510"/>
    </row>
    <row r="42" spans="1:4">
      <c r="A42" s="1187"/>
      <c r="B42" s="1187"/>
      <c r="C42" s="1187"/>
      <c r="D42" s="510"/>
    </row>
    <row r="43" spans="1:4">
      <c r="A43" s="1187"/>
      <c r="B43" s="1187"/>
      <c r="C43" s="1187"/>
      <c r="D43" s="510"/>
    </row>
    <row r="44" spans="1:4">
      <c r="A44" s="1187"/>
      <c r="B44" s="1187"/>
      <c r="C44" s="1187"/>
      <c r="D44" s="510"/>
    </row>
    <row r="45" spans="1:4">
      <c r="A45" s="1187"/>
      <c r="B45" s="1187"/>
      <c r="C45" s="1187"/>
      <c r="D45" s="510"/>
    </row>
    <row r="46" spans="1:4">
      <c r="A46" s="1187"/>
      <c r="B46" s="1187"/>
      <c r="C46" s="1187"/>
      <c r="D46" s="510"/>
    </row>
    <row r="47" spans="1:4">
      <c r="A47" s="1187"/>
      <c r="B47" s="1187"/>
      <c r="C47" s="1187"/>
      <c r="D47" s="510"/>
    </row>
    <row r="48" spans="1:4">
      <c r="A48" s="1187"/>
      <c r="B48" s="1187"/>
      <c r="C48" s="1187"/>
      <c r="D48" s="510"/>
    </row>
    <row r="49" spans="1:4">
      <c r="A49" s="1187"/>
      <c r="B49" s="1187"/>
      <c r="C49" s="1187"/>
      <c r="D49" s="510"/>
    </row>
    <row r="50" spans="1:4">
      <c r="A50" s="1187"/>
      <c r="B50" s="1187"/>
      <c r="C50" s="1187"/>
      <c r="D50" s="510"/>
    </row>
    <row r="51" spans="1:4">
      <c r="A51" s="1187"/>
      <c r="B51" s="1187"/>
      <c r="C51" s="1187"/>
      <c r="D51" s="510"/>
    </row>
    <row r="52" spans="1:4">
      <c r="A52" s="1187"/>
      <c r="B52" s="1187"/>
      <c r="C52" s="1187"/>
      <c r="D52" s="510"/>
    </row>
    <row r="53" spans="1:4">
      <c r="A53" s="1187"/>
      <c r="B53" s="1187"/>
      <c r="C53" s="1187"/>
      <c r="D53" s="510"/>
    </row>
    <row r="54" spans="1:4">
      <c r="A54" s="1187"/>
      <c r="B54" s="1187"/>
      <c r="C54" s="1187"/>
      <c r="D54" s="510"/>
    </row>
    <row r="55" spans="1:4">
      <c r="A55" s="1187"/>
      <c r="B55" s="1187"/>
      <c r="C55" s="1187"/>
      <c r="D55" s="510"/>
    </row>
    <row r="56" spans="1:4">
      <c r="A56" s="1187"/>
      <c r="B56" s="1187"/>
      <c r="C56" s="1187"/>
      <c r="D56" s="510"/>
    </row>
    <row r="57" spans="1:4">
      <c r="A57" s="1187"/>
      <c r="B57" s="1187"/>
      <c r="C57" s="1187"/>
      <c r="D57" s="510"/>
    </row>
    <row r="58" spans="1:4">
      <c r="A58" s="1187"/>
      <c r="B58" s="1187"/>
      <c r="C58" s="1187"/>
      <c r="D58" s="510"/>
    </row>
    <row r="59" spans="1:4">
      <c r="A59" s="1187"/>
      <c r="B59" s="1187"/>
      <c r="C59" s="1187"/>
      <c r="D59" s="510"/>
    </row>
    <row r="60" spans="1:4">
      <c r="A60" s="1187"/>
      <c r="B60" s="1187"/>
      <c r="C60" s="1187"/>
      <c r="D60" s="510"/>
    </row>
    <row r="61" spans="1:4">
      <c r="A61" s="1187"/>
      <c r="B61" s="1187"/>
      <c r="C61" s="1187"/>
      <c r="D61" s="510"/>
    </row>
    <row r="62" spans="1:4">
      <c r="A62" s="1187"/>
      <c r="B62" s="1187"/>
      <c r="C62" s="1187"/>
      <c r="D62" s="510"/>
    </row>
    <row r="63" spans="1:4">
      <c r="A63" s="1187"/>
      <c r="B63" s="1187"/>
      <c r="C63" s="1187"/>
      <c r="D63" s="510"/>
    </row>
    <row r="64" spans="1:4">
      <c r="A64" s="1187"/>
      <c r="B64" s="1187"/>
      <c r="C64" s="1187"/>
      <c r="D64" s="510"/>
    </row>
    <row r="65" spans="1:4">
      <c r="A65" s="1187"/>
      <c r="B65" s="1187"/>
      <c r="C65" s="1187"/>
      <c r="D65" s="510"/>
    </row>
    <row r="66" spans="1:4">
      <c r="A66" s="1187"/>
      <c r="B66" s="1187"/>
      <c r="C66" s="1187"/>
      <c r="D66" s="510"/>
    </row>
    <row r="67" spans="1:4">
      <c r="A67" s="1187"/>
      <c r="B67" s="1187"/>
      <c r="C67" s="1187"/>
      <c r="D67" s="510"/>
    </row>
    <row r="68" spans="1:4">
      <c r="A68" s="1187"/>
      <c r="B68" s="1187"/>
      <c r="C68" s="1187"/>
      <c r="D68" s="510"/>
    </row>
    <row r="69" spans="1:4">
      <c r="A69" s="1187"/>
      <c r="B69" s="1187"/>
      <c r="C69" s="1187"/>
      <c r="D69" s="510"/>
    </row>
    <row r="70" spans="1:4">
      <c r="A70" s="1187"/>
      <c r="B70" s="1187"/>
      <c r="C70" s="1187"/>
      <c r="D70" s="510"/>
    </row>
    <row r="71" spans="1:4">
      <c r="A71" s="1187"/>
      <c r="B71" s="1187"/>
      <c r="C71" s="1187"/>
      <c r="D71" s="510"/>
    </row>
    <row r="72" spans="1:4">
      <c r="A72" s="1187"/>
      <c r="B72" s="1187"/>
      <c r="C72" s="1187"/>
      <c r="D72" s="510"/>
    </row>
    <row r="73" spans="1:4">
      <c r="A73" s="1187"/>
      <c r="B73" s="1187"/>
      <c r="C73" s="1187"/>
      <c r="D73" s="510"/>
    </row>
    <row r="74" spans="1:4">
      <c r="A74" s="1187"/>
      <c r="B74" s="1187"/>
      <c r="C74" s="1187"/>
      <c r="D74" s="510"/>
    </row>
    <row r="75" spans="1:4">
      <c r="A75" s="1187"/>
      <c r="B75" s="1187"/>
      <c r="C75" s="1187"/>
      <c r="D75" s="510"/>
    </row>
    <row r="76" spans="1:4">
      <c r="A76" s="1187"/>
      <c r="B76" s="1187"/>
      <c r="C76" s="1187"/>
      <c r="D76" s="510"/>
    </row>
    <row r="77" spans="1:4">
      <c r="A77" s="1187"/>
      <c r="B77" s="1187"/>
      <c r="C77" s="1187"/>
      <c r="D77" s="510"/>
    </row>
    <row r="78" spans="1:4">
      <c r="A78" s="1187"/>
      <c r="B78" s="1187"/>
      <c r="C78" s="1187"/>
      <c r="D78" s="510"/>
    </row>
    <row r="79" spans="1:4">
      <c r="A79" s="1187"/>
      <c r="B79" s="1187"/>
      <c r="C79" s="1187"/>
      <c r="D79" s="510"/>
    </row>
    <row r="80" spans="1:4">
      <c r="A80" s="1187"/>
      <c r="B80" s="1187"/>
      <c r="C80" s="1187"/>
      <c r="D80" s="510"/>
    </row>
    <row r="81" spans="1:4">
      <c r="A81" s="1187"/>
      <c r="B81" s="1187"/>
      <c r="C81" s="1187"/>
      <c r="D81" s="510"/>
    </row>
    <row r="82" spans="1:4">
      <c r="A82" s="1187"/>
      <c r="B82" s="1187"/>
      <c r="C82" s="1187"/>
      <c r="D82" s="510"/>
    </row>
    <row r="83" spans="1:4">
      <c r="A83" s="1187"/>
      <c r="B83" s="1187"/>
      <c r="C83" s="1187"/>
      <c r="D83" s="510"/>
    </row>
    <row r="84" spans="1:4">
      <c r="A84" s="1187"/>
      <c r="B84" s="1187"/>
      <c r="C84" s="1187"/>
      <c r="D84" s="510"/>
    </row>
    <row r="85" spans="1:4">
      <c r="A85" s="1187"/>
      <c r="B85" s="1187"/>
      <c r="C85" s="1187"/>
      <c r="D85" s="510"/>
    </row>
    <row r="86" spans="1:4">
      <c r="A86" s="1187"/>
      <c r="B86" s="1187"/>
      <c r="C86" s="1187"/>
      <c r="D86" s="510"/>
    </row>
    <row r="87" spans="1:4">
      <c r="A87" s="1187"/>
      <c r="B87" s="1187"/>
      <c r="C87" s="1187"/>
      <c r="D87" s="510"/>
    </row>
    <row r="88" spans="1:4">
      <c r="A88" s="1187"/>
      <c r="B88" s="1187"/>
      <c r="C88" s="1187"/>
      <c r="D88" s="510"/>
    </row>
    <row r="89" spans="1:4">
      <c r="A89" s="1187"/>
      <c r="B89" s="1187"/>
      <c r="C89" s="1187"/>
      <c r="D89" s="510"/>
    </row>
    <row r="90" spans="1:4">
      <c r="A90" s="1187"/>
      <c r="B90" s="1187"/>
      <c r="C90" s="1187"/>
      <c r="D90" s="510"/>
    </row>
    <row r="91" spans="1:4">
      <c r="A91" s="1187"/>
      <c r="B91" s="1187"/>
      <c r="C91" s="1187"/>
      <c r="D91" s="510"/>
    </row>
    <row r="92" spans="1:4">
      <c r="A92" s="1187"/>
      <c r="B92" s="1187"/>
      <c r="C92" s="1187"/>
      <c r="D92" s="510"/>
    </row>
    <row r="93" spans="1:4">
      <c r="A93" s="1187"/>
      <c r="B93" s="1187"/>
      <c r="C93" s="1187"/>
      <c r="D93" s="510"/>
    </row>
    <row r="94" spans="1:4">
      <c r="A94" s="1187"/>
      <c r="B94" s="1187"/>
      <c r="C94" s="1187"/>
      <c r="D94" s="510"/>
    </row>
    <row r="95" spans="1:4">
      <c r="A95" s="1187"/>
      <c r="B95" s="1187"/>
      <c r="C95" s="1187"/>
      <c r="D95" s="510"/>
    </row>
    <row r="96" spans="1:4">
      <c r="A96" s="1187"/>
      <c r="B96" s="1187"/>
      <c r="C96" s="1187"/>
      <c r="D96" s="510"/>
    </row>
    <row r="97" spans="1:4">
      <c r="A97" s="1187"/>
      <c r="B97" s="1187"/>
      <c r="C97" s="1187"/>
      <c r="D97" s="510"/>
    </row>
    <row r="98" spans="1:4">
      <c r="A98" s="1187"/>
      <c r="B98" s="1187"/>
      <c r="C98" s="1187"/>
      <c r="D98" s="510"/>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A142" s="1187"/>
      <c r="B142" s="1187"/>
      <c r="C142" s="1187"/>
      <c r="D142" s="510"/>
    </row>
    <row r="143" spans="1:4">
      <c r="A143" s="1187"/>
      <c r="B143" s="1187"/>
      <c r="C143" s="1187"/>
      <c r="D143" s="510"/>
    </row>
    <row r="144" spans="1:4">
      <c r="A144" s="1187"/>
      <c r="B144" s="1187"/>
      <c r="C144" s="1187"/>
      <c r="D144" s="510"/>
    </row>
    <row r="145" spans="1:4">
      <c r="A145" s="1187"/>
      <c r="B145" s="1187"/>
      <c r="C145" s="1187"/>
      <c r="D145" s="510"/>
    </row>
    <row r="146" spans="1:4">
      <c r="A146" s="1187"/>
      <c r="B146" s="1187"/>
      <c r="C146" s="1187"/>
      <c r="D146" s="510"/>
    </row>
    <row r="147" spans="1:4">
      <c r="A147" s="1187"/>
      <c r="B147" s="1187"/>
      <c r="C147" s="1187"/>
      <c r="D147" s="510"/>
    </row>
    <row r="148" spans="1:4">
      <c r="A148" s="1187"/>
      <c r="B148" s="1187"/>
      <c r="C148" s="1187"/>
      <c r="D148" s="510"/>
    </row>
    <row r="149" spans="1:4">
      <c r="A149" s="1187"/>
      <c r="B149" s="1187"/>
      <c r="C149" s="1187"/>
      <c r="D149" s="510"/>
    </row>
    <row r="150" spans="1:4">
      <c r="A150" s="1187"/>
      <c r="B150" s="1187"/>
      <c r="C150" s="1187"/>
      <c r="D150" s="510"/>
    </row>
    <row r="151" spans="1:4">
      <c r="A151" s="1187"/>
      <c r="B151" s="1187"/>
      <c r="C151" s="1187"/>
      <c r="D151" s="510"/>
    </row>
    <row r="152" spans="1:4">
      <c r="A152" s="1187"/>
      <c r="B152" s="1187"/>
      <c r="C152" s="1187"/>
      <c r="D152" s="510"/>
    </row>
    <row r="153" spans="1:4">
      <c r="A153" s="1187"/>
      <c r="B153" s="1187"/>
      <c r="C153" s="1187"/>
      <c r="D153" s="510"/>
    </row>
    <row r="154" spans="1:4">
      <c r="A154" s="1187"/>
      <c r="B154" s="1187"/>
      <c r="C154" s="1187"/>
      <c r="D154" s="510"/>
    </row>
    <row r="155" spans="1:4">
      <c r="A155" s="1187"/>
      <c r="B155" s="1187"/>
      <c r="C155" s="1187"/>
      <c r="D155" s="510"/>
    </row>
    <row r="156" spans="1:4">
      <c r="A156" s="1187"/>
      <c r="B156" s="1187"/>
      <c r="C156" s="1187"/>
      <c r="D156" s="510"/>
    </row>
    <row r="157" spans="1:4">
      <c r="A157" s="1187"/>
      <c r="B157" s="1187"/>
      <c r="C157" s="1187"/>
      <c r="D157" s="510"/>
    </row>
    <row r="158" spans="1:4">
      <c r="A158" s="1187"/>
      <c r="B158" s="1187"/>
      <c r="C158" s="1187"/>
      <c r="D158" s="510"/>
    </row>
    <row r="159" spans="1:4">
      <c r="A159" s="1187"/>
      <c r="B159" s="1187"/>
      <c r="C159" s="1187"/>
      <c r="D159" s="510"/>
    </row>
    <row r="160" spans="1:4">
      <c r="A160" s="1187"/>
      <c r="B160" s="1187"/>
      <c r="C160" s="1187"/>
      <c r="D160" s="510"/>
    </row>
    <row r="161" spans="1:4">
      <c r="A161" s="1187"/>
      <c r="B161" s="1187"/>
      <c r="C161" s="1187"/>
      <c r="D161" s="510"/>
    </row>
    <row r="162" spans="1:4">
      <c r="A162" s="1187"/>
      <c r="B162" s="1187"/>
      <c r="C162" s="1187"/>
      <c r="D162" s="510"/>
    </row>
    <row r="163" spans="1:4">
      <c r="A163" s="1187"/>
      <c r="B163" s="1187"/>
      <c r="C163" s="1187"/>
      <c r="D163" s="510"/>
    </row>
    <row r="164" spans="1:4">
      <c r="A164" s="1187"/>
      <c r="B164" s="1187"/>
      <c r="C164" s="1187"/>
      <c r="D164" s="510"/>
    </row>
    <row r="165" spans="1:4">
      <c r="A165" s="1187"/>
      <c r="B165" s="1187"/>
      <c r="C165" s="1187"/>
      <c r="D165" s="510"/>
    </row>
    <row r="166" spans="1:4">
      <c r="A166" s="1187"/>
      <c r="B166" s="1187"/>
      <c r="C166" s="1187"/>
      <c r="D166" s="510"/>
    </row>
    <row r="167" spans="1:4">
      <c r="A167" s="1187"/>
      <c r="B167" s="1187"/>
      <c r="C167" s="1187"/>
      <c r="D167" s="510"/>
    </row>
    <row r="168" spans="1:4">
      <c r="A168" s="1187"/>
      <c r="B168" s="1187"/>
      <c r="C168" s="1187"/>
      <c r="D168" s="510"/>
    </row>
    <row r="169" spans="1:4">
      <c r="A169" s="1187"/>
      <c r="B169" s="1187"/>
      <c r="C169" s="1187"/>
      <c r="D169" s="510"/>
    </row>
    <row r="170" spans="1:4">
      <c r="A170" s="1187"/>
      <c r="B170" s="1187"/>
      <c r="C170" s="1187"/>
      <c r="D170" s="510"/>
    </row>
    <row r="171" spans="1:4">
      <c r="A171" s="1187"/>
      <c r="B171" s="1187"/>
      <c r="C171" s="1187"/>
      <c r="D171" s="510"/>
    </row>
    <row r="172" spans="1:4">
      <c r="A172" s="1187"/>
      <c r="B172" s="1187"/>
      <c r="C172" s="1187"/>
      <c r="D172" s="510"/>
    </row>
    <row r="173" spans="1:4">
      <c r="A173" s="1187"/>
      <c r="B173" s="1187"/>
      <c r="C173" s="1187"/>
      <c r="D173" s="510"/>
    </row>
    <row r="174" spans="1:4">
      <c r="A174" s="1187"/>
      <c r="B174" s="1187"/>
      <c r="C174" s="1187"/>
      <c r="D174" s="510"/>
    </row>
    <row r="175" spans="1:4">
      <c r="A175" s="1187"/>
      <c r="B175" s="1187"/>
      <c r="C175" s="1187"/>
      <c r="D175" s="510"/>
    </row>
    <row r="176" spans="1:4">
      <c r="A176" s="1187"/>
      <c r="B176" s="1187"/>
      <c r="C176" s="1187"/>
      <c r="D176" s="510"/>
    </row>
    <row r="177" spans="1:4">
      <c r="A177" s="1187"/>
      <c r="B177" s="1187"/>
      <c r="C177" s="1187"/>
      <c r="D177" s="510"/>
    </row>
    <row r="178" spans="1:4">
      <c r="A178" s="1187"/>
      <c r="B178" s="1187"/>
      <c r="C178" s="1187"/>
      <c r="D178" s="510"/>
    </row>
    <row r="179" spans="1:4">
      <c r="A179" s="1187"/>
      <c r="B179" s="1187"/>
      <c r="C179" s="1187"/>
      <c r="D179" s="510"/>
    </row>
    <row r="180" spans="1:4">
      <c r="A180" s="1187"/>
      <c r="B180" s="1187"/>
      <c r="C180" s="1187"/>
      <c r="D180" s="510"/>
    </row>
    <row r="181" spans="1:4">
      <c r="A181" s="1187"/>
      <c r="B181" s="1187"/>
      <c r="C181" s="1187"/>
      <c r="D181" s="510"/>
    </row>
    <row r="182" spans="1:4">
      <c r="A182" s="1187"/>
      <c r="B182" s="1187"/>
      <c r="C182" s="1187"/>
      <c r="D182" s="510"/>
    </row>
    <row r="183" spans="1:4">
      <c r="A183" s="1187"/>
      <c r="B183" s="1187"/>
      <c r="C183" s="1187"/>
      <c r="D183" s="510"/>
    </row>
    <row r="184" spans="1:4">
      <c r="A184" s="1187"/>
      <c r="B184" s="1187"/>
      <c r="C184" s="1187"/>
      <c r="D184" s="510"/>
    </row>
    <row r="185" spans="1:4">
      <c r="A185" s="1187"/>
      <c r="B185" s="1187"/>
      <c r="C185" s="1187"/>
      <c r="D185" s="510"/>
    </row>
    <row r="186" spans="1:4">
      <c r="A186" s="1187"/>
      <c r="B186" s="1187"/>
      <c r="C186" s="1187"/>
      <c r="D186" s="510"/>
    </row>
    <row r="187" spans="1:4">
      <c r="A187" s="1187"/>
      <c r="B187" s="1187"/>
      <c r="C187" s="1187"/>
      <c r="D187" s="510"/>
    </row>
    <row r="188" spans="1:4">
      <c r="A188" s="1187"/>
      <c r="B188" s="1187"/>
      <c r="C188" s="1187"/>
      <c r="D188" s="510"/>
    </row>
    <row r="189" spans="1:4">
      <c r="A189" s="1187"/>
      <c r="B189" s="1187"/>
      <c r="C189" s="1187"/>
      <c r="D189" s="510"/>
    </row>
    <row r="190" spans="1:4">
      <c r="A190" s="1187"/>
      <c r="B190" s="1187"/>
      <c r="C190" s="1187"/>
      <c r="D190" s="510"/>
    </row>
    <row r="191" spans="1:4">
      <c r="A191" s="1187"/>
      <c r="B191" s="1187"/>
      <c r="C191" s="1187"/>
      <c r="D191" s="510"/>
    </row>
    <row r="192" spans="1:4">
      <c r="A192" s="1187"/>
      <c r="B192" s="1187"/>
      <c r="C192" s="1187"/>
      <c r="D192" s="510"/>
    </row>
    <row r="193" spans="1:4">
      <c r="A193" s="1187"/>
      <c r="B193" s="1187"/>
      <c r="C193" s="1187"/>
      <c r="D193" s="510"/>
    </row>
    <row r="194" spans="1:4">
      <c r="A194" s="1187"/>
      <c r="B194" s="1187"/>
      <c r="C194" s="1187"/>
      <c r="D194" s="510"/>
    </row>
    <row r="195" spans="1:4">
      <c r="A195" s="1187"/>
      <c r="B195" s="1187"/>
      <c r="C195" s="1187"/>
      <c r="D195" s="510"/>
    </row>
    <row r="196" spans="1:4">
      <c r="A196" s="1187"/>
      <c r="B196" s="1187"/>
      <c r="C196" s="1187"/>
      <c r="D196" s="510"/>
    </row>
    <row r="197" spans="1:4">
      <c r="A197" s="1187"/>
      <c r="B197" s="1187"/>
      <c r="C197" s="1187"/>
      <c r="D197" s="510"/>
    </row>
    <row r="198" spans="1:4">
      <c r="A198" s="1187"/>
      <c r="B198" s="1187"/>
      <c r="C198" s="1187"/>
      <c r="D198" s="510"/>
    </row>
    <row r="199" spans="1:4">
      <c r="A199" s="1187"/>
      <c r="B199" s="1187"/>
      <c r="C199" s="1187"/>
      <c r="D199" s="510"/>
    </row>
    <row r="200" spans="1:4">
      <c r="A200" s="1187"/>
      <c r="B200" s="1187"/>
      <c r="C200" s="1187"/>
      <c r="D200" s="510"/>
    </row>
    <row r="201" spans="1:4">
      <c r="A201" s="1187"/>
      <c r="B201" s="1187"/>
      <c r="C201" s="1187"/>
      <c r="D201" s="510"/>
    </row>
    <row r="202" spans="1:4">
      <c r="A202" s="1187"/>
      <c r="B202" s="1187"/>
      <c r="C202" s="1187"/>
      <c r="D202" s="510"/>
    </row>
    <row r="203" spans="1:4">
      <c r="A203" s="1187"/>
      <c r="B203" s="1187"/>
      <c r="C203" s="1187"/>
      <c r="D203" s="510"/>
    </row>
    <row r="204" spans="1:4">
      <c r="A204" s="1187"/>
      <c r="B204" s="1187"/>
      <c r="C204" s="1187"/>
      <c r="D204" s="510"/>
    </row>
    <row r="205" spans="1:4">
      <c r="A205" s="1187"/>
      <c r="B205" s="1187"/>
      <c r="C205" s="1187"/>
      <c r="D205" s="510"/>
    </row>
    <row r="206" spans="1:4">
      <c r="A206" s="1187"/>
      <c r="B206" s="1187"/>
      <c r="C206" s="1187"/>
      <c r="D206" s="510"/>
    </row>
    <row r="207" spans="1:4">
      <c r="A207" s="1187"/>
      <c r="B207" s="1187"/>
      <c r="C207" s="1187"/>
      <c r="D207" s="510"/>
    </row>
    <row r="208" spans="1:4">
      <c r="A208" s="1187"/>
      <c r="B208" s="1187"/>
      <c r="C208" s="1187"/>
      <c r="D208" s="510"/>
    </row>
    <row r="209" spans="1:4">
      <c r="A209" s="1187"/>
      <c r="B209" s="1187"/>
      <c r="C209" s="1187"/>
      <c r="D209" s="510"/>
    </row>
    <row r="210" spans="1:4">
      <c r="A210" s="1187"/>
      <c r="B210" s="1187"/>
      <c r="C210" s="1187"/>
      <c r="D210" s="510"/>
    </row>
    <row r="211" spans="1:4">
      <c r="A211" s="1187"/>
      <c r="B211" s="1187"/>
      <c r="C211" s="1187"/>
      <c r="D211" s="510"/>
    </row>
    <row r="212" spans="1:4">
      <c r="A212" s="1187"/>
      <c r="B212" s="1187"/>
      <c r="C212" s="1187"/>
      <c r="D212" s="510"/>
    </row>
    <row r="213" spans="1:4">
      <c r="A213" s="1187"/>
      <c r="B213" s="1187"/>
      <c r="C213" s="1187"/>
      <c r="D213" s="510"/>
    </row>
    <row r="214" spans="1:4">
      <c r="A214" s="1187"/>
      <c r="B214" s="1187"/>
      <c r="C214" s="1187"/>
      <c r="D214" s="510"/>
    </row>
    <row r="215" spans="1:4">
      <c r="A215" s="1187"/>
      <c r="B215" s="1187"/>
      <c r="C215" s="1187"/>
      <c r="D215" s="510"/>
    </row>
    <row r="216" spans="1:4">
      <c r="A216" s="1187"/>
      <c r="B216" s="1187"/>
      <c r="C216" s="1187"/>
      <c r="D216" s="510"/>
    </row>
    <row r="217" spans="1:4">
      <c r="A217" s="1187"/>
      <c r="B217" s="1187"/>
      <c r="C217" s="1187"/>
      <c r="D217" s="510"/>
    </row>
    <row r="218" spans="1:4">
      <c r="A218" s="1187"/>
      <c r="B218" s="1187"/>
      <c r="C218" s="1187"/>
      <c r="D218" s="510"/>
    </row>
    <row r="219" spans="1:4">
      <c r="A219" s="1187"/>
      <c r="B219" s="1187"/>
      <c r="C219" s="1187"/>
      <c r="D219" s="510"/>
    </row>
    <row r="220" spans="1:4">
      <c r="A220" s="1187"/>
      <c r="B220" s="1187"/>
      <c r="C220" s="1187"/>
      <c r="D220" s="510"/>
    </row>
    <row r="221" spans="1:4">
      <c r="A221" s="1187"/>
      <c r="B221" s="1187"/>
      <c r="C221" s="1187"/>
      <c r="D221" s="510"/>
    </row>
    <row r="222" spans="1:4">
      <c r="A222" s="1187"/>
      <c r="B222" s="1187"/>
      <c r="C222" s="1187"/>
      <c r="D222" s="510"/>
    </row>
    <row r="223" spans="1:4">
      <c r="A223" s="1187"/>
      <c r="B223" s="1187"/>
      <c r="C223" s="1187"/>
      <c r="D223" s="510"/>
    </row>
    <row r="224" spans="1:4">
      <c r="A224" s="1187"/>
      <c r="B224" s="1187"/>
      <c r="C224" s="1187"/>
      <c r="D224" s="510"/>
    </row>
    <row r="225" spans="1:4">
      <c r="A225" s="1187"/>
      <c r="B225" s="1187"/>
      <c r="C225" s="1187"/>
      <c r="D225" s="510"/>
    </row>
    <row r="226" spans="1:4">
      <c r="A226" s="1187"/>
      <c r="B226" s="1187"/>
      <c r="C226" s="1187"/>
      <c r="D226" s="510"/>
    </row>
    <row r="227" spans="1:4">
      <c r="A227" s="1187"/>
      <c r="B227" s="1187"/>
      <c r="C227" s="1187"/>
      <c r="D227" s="510"/>
    </row>
    <row r="228" spans="1:4">
      <c r="A228" s="1187"/>
      <c r="B228" s="1187"/>
      <c r="C228" s="1187"/>
      <c r="D228" s="510"/>
    </row>
    <row r="229" spans="1:4">
      <c r="A229" s="1187"/>
      <c r="B229" s="1187"/>
      <c r="C229" s="1187"/>
      <c r="D229" s="510"/>
    </row>
    <row r="230" spans="1:4">
      <c r="A230" s="1187"/>
      <c r="B230" s="1187"/>
      <c r="C230" s="1187"/>
      <c r="D230" s="510"/>
    </row>
    <row r="231" spans="1:4">
      <c r="A231" s="1187"/>
      <c r="B231" s="1187"/>
      <c r="C231" s="1187"/>
      <c r="D231" s="510"/>
    </row>
    <row r="232" spans="1:4">
      <c r="A232" s="1187"/>
      <c r="B232" s="1187"/>
      <c r="C232" s="1187"/>
      <c r="D232" s="510"/>
    </row>
    <row r="233" spans="1:4">
      <c r="A233" s="1187"/>
      <c r="B233" s="1187"/>
      <c r="C233" s="1187"/>
      <c r="D233" s="510"/>
    </row>
    <row r="234" spans="1:4">
      <c r="A234" s="1187"/>
      <c r="B234" s="1187"/>
      <c r="C234" s="1187"/>
      <c r="D234" s="510"/>
    </row>
    <row r="235" spans="1:4">
      <c r="A235" s="1187"/>
      <c r="B235" s="1187"/>
      <c r="C235" s="1187"/>
      <c r="D235" s="510"/>
    </row>
    <row r="236" spans="1:4">
      <c r="A236" s="1187"/>
      <c r="B236" s="1187"/>
      <c r="C236" s="1187"/>
      <c r="D236" s="510"/>
    </row>
    <row r="237" spans="1:4">
      <c r="A237" s="1187"/>
      <c r="B237" s="1187"/>
      <c r="C237" s="1187"/>
      <c r="D237" s="510"/>
    </row>
    <row r="238" spans="1:4">
      <c r="A238" s="1187"/>
      <c r="B238" s="1187"/>
      <c r="C238" s="1187"/>
      <c r="D238" s="510"/>
    </row>
    <row r="239" spans="1:4">
      <c r="A239" s="1187"/>
      <c r="B239" s="1187"/>
      <c r="C239" s="1187"/>
      <c r="D239" s="510"/>
    </row>
    <row r="240" spans="1:4">
      <c r="A240" s="1187"/>
      <c r="B240" s="1187"/>
      <c r="C240" s="1187"/>
      <c r="D240" s="510"/>
    </row>
    <row r="241" spans="1:4">
      <c r="A241" s="1187"/>
      <c r="B241" s="1187"/>
      <c r="C241" s="1187"/>
      <c r="D241" s="510"/>
    </row>
    <row r="242" spans="1:4">
      <c r="A242" s="1187"/>
      <c r="B242" s="1187"/>
      <c r="C242" s="1187"/>
      <c r="D242" s="510"/>
    </row>
    <row r="243" spans="1:4">
      <c r="A243" s="1187"/>
      <c r="B243" s="1187"/>
      <c r="C243" s="1187"/>
      <c r="D243" s="510"/>
    </row>
    <row r="244" spans="1:4">
      <c r="A244" s="1187"/>
      <c r="B244" s="1187"/>
      <c r="C244" s="1187"/>
      <c r="D244" s="510"/>
    </row>
    <row r="245" spans="1:4">
      <c r="A245" s="1187"/>
      <c r="B245" s="1187"/>
      <c r="C245" s="1187"/>
      <c r="D245" s="510"/>
    </row>
    <row r="246" spans="1:4">
      <c r="A246" s="1187"/>
      <c r="B246" s="1187"/>
      <c r="C246" s="1187"/>
      <c r="D246" s="510"/>
    </row>
    <row r="247" spans="1:4">
      <c r="A247" s="1187"/>
      <c r="B247" s="1187"/>
      <c r="C247" s="1187"/>
      <c r="D247" s="510"/>
    </row>
    <row r="248" spans="1:4">
      <c r="A248" s="1187"/>
      <c r="B248" s="1187"/>
      <c r="C248" s="1187"/>
      <c r="D248" s="510"/>
    </row>
    <row r="249" spans="1:4">
      <c r="A249" s="1187"/>
      <c r="B249" s="1187"/>
      <c r="C249" s="1187"/>
      <c r="D249" s="510"/>
    </row>
    <row r="250" spans="1:4">
      <c r="A250" s="1187"/>
      <c r="B250" s="1187"/>
      <c r="C250" s="1187"/>
      <c r="D250" s="510"/>
    </row>
    <row r="251" spans="1:4">
      <c r="A251" s="1187"/>
      <c r="B251" s="1187"/>
      <c r="C251" s="1187"/>
      <c r="D251" s="510"/>
    </row>
    <row r="252" spans="1:4">
      <c r="A252" s="1187"/>
      <c r="B252" s="1187"/>
      <c r="C252" s="1187"/>
      <c r="D252" s="510"/>
    </row>
    <row r="253" spans="1:4">
      <c r="A253" s="1187"/>
      <c r="B253" s="1187"/>
      <c r="C253" s="1187"/>
      <c r="D253" s="510"/>
    </row>
    <row r="254" spans="1:4">
      <c r="A254" s="1187"/>
      <c r="B254" s="1187"/>
      <c r="C254" s="1187"/>
      <c r="D254" s="510"/>
    </row>
    <row r="255" spans="1:4">
      <c r="A255" s="1187"/>
      <c r="B255" s="1187"/>
      <c r="C255" s="1187"/>
      <c r="D255" s="510"/>
    </row>
    <row r="256" spans="1:4">
      <c r="A256" s="1187"/>
      <c r="B256" s="1187"/>
      <c r="C256" s="1187"/>
      <c r="D256" s="510"/>
    </row>
    <row r="257" spans="1:4">
      <c r="A257" s="1187"/>
      <c r="B257" s="1187"/>
      <c r="C257" s="1187"/>
      <c r="D257" s="510"/>
    </row>
    <row r="258" spans="1:4">
      <c r="A258" s="1187"/>
      <c r="B258" s="1187"/>
      <c r="C258" s="1187"/>
      <c r="D258" s="510"/>
    </row>
    <row r="259" spans="1:4">
      <c r="A259" s="1187"/>
      <c r="B259" s="1187"/>
      <c r="C259" s="1187"/>
      <c r="D259" s="510"/>
    </row>
    <row r="260" spans="1:4">
      <c r="A260" s="1187"/>
      <c r="B260" s="1187"/>
      <c r="C260" s="1187"/>
      <c r="D260" s="510"/>
    </row>
    <row r="261" spans="1:4">
      <c r="A261" s="1187"/>
      <c r="B261" s="1187"/>
      <c r="C261" s="1187"/>
      <c r="D261" s="510"/>
    </row>
    <row r="262" spans="1:4">
      <c r="A262" s="1187"/>
      <c r="B262" s="1187"/>
      <c r="C262" s="1187"/>
      <c r="D262" s="510"/>
    </row>
    <row r="263" spans="1:4">
      <c r="A263" s="1187"/>
      <c r="B263" s="1187"/>
      <c r="C263" s="1187"/>
      <c r="D263" s="510"/>
    </row>
    <row r="264" spans="1:4">
      <c r="A264" s="1187"/>
      <c r="B264" s="1187"/>
      <c r="C264" s="1187"/>
      <c r="D264" s="510"/>
    </row>
    <row r="265" spans="1:4">
      <c r="A265" s="1187"/>
      <c r="B265" s="1187"/>
      <c r="C265" s="1187"/>
      <c r="D265" s="510"/>
    </row>
    <row r="266" spans="1:4">
      <c r="A266" s="1187"/>
      <c r="B266" s="1187"/>
      <c r="C266" s="1187"/>
      <c r="D266" s="510"/>
    </row>
    <row r="267" spans="1:4">
      <c r="A267" s="1187"/>
      <c r="B267" s="1187"/>
      <c r="C267" s="1187"/>
      <c r="D267" s="510"/>
    </row>
    <row r="268" spans="1:4">
      <c r="A268" s="1187"/>
      <c r="B268" s="1187"/>
      <c r="C268" s="1187"/>
      <c r="D268" s="510"/>
    </row>
    <row r="269" spans="1:4">
      <c r="A269" s="1187"/>
      <c r="B269" s="1187"/>
      <c r="C269" s="1187"/>
      <c r="D269" s="510"/>
    </row>
    <row r="270" spans="1:4">
      <c r="A270" s="1187"/>
      <c r="B270" s="1187"/>
      <c r="C270" s="1187"/>
      <c r="D270" s="510"/>
    </row>
    <row r="271" spans="1:4">
      <c r="A271" s="1187"/>
      <c r="B271" s="1187"/>
      <c r="C271" s="1187"/>
      <c r="D271" s="510"/>
    </row>
    <row r="272" spans="1:4">
      <c r="A272" s="1187"/>
      <c r="B272" s="1187"/>
      <c r="C272" s="1187"/>
      <c r="D272" s="510"/>
    </row>
    <row r="273" spans="1:4">
      <c r="A273" s="1187"/>
      <c r="B273" s="1187"/>
      <c r="C273" s="1187"/>
      <c r="D273" s="510"/>
    </row>
    <row r="274" spans="1:4">
      <c r="A274" s="1187"/>
      <c r="B274" s="1187"/>
      <c r="C274" s="1187"/>
      <c r="D274" s="510"/>
    </row>
    <row r="275" spans="1:4">
      <c r="A275" s="1187"/>
      <c r="B275" s="1187"/>
      <c r="C275" s="1187"/>
      <c r="D275" s="510"/>
    </row>
    <row r="276" spans="1:4">
      <c r="A276" s="1187"/>
      <c r="B276" s="1187"/>
      <c r="C276" s="1187"/>
      <c r="D276" s="510"/>
    </row>
    <row r="277" spans="1:4">
      <c r="A277" s="1187"/>
      <c r="B277" s="1187"/>
      <c r="C277" s="1187"/>
      <c r="D277" s="510"/>
    </row>
    <row r="278" spans="1:4">
      <c r="A278" s="1187"/>
      <c r="B278" s="1187"/>
      <c r="C278" s="1187"/>
      <c r="D278" s="510"/>
    </row>
    <row r="279" spans="1:4">
      <c r="A279" s="1187"/>
      <c r="B279" s="1187"/>
      <c r="C279" s="1187"/>
      <c r="D279" s="510"/>
    </row>
    <row r="280" spans="1:4">
      <c r="A280" s="1187"/>
      <c r="B280" s="1187"/>
      <c r="C280" s="1187"/>
      <c r="D280" s="510"/>
    </row>
    <row r="281" spans="1:4">
      <c r="A281" s="1187"/>
      <c r="B281" s="1187"/>
      <c r="C281" s="1187"/>
      <c r="D281" s="510"/>
    </row>
    <row r="282" spans="1:4">
      <c r="A282" s="1187"/>
      <c r="B282" s="1187"/>
      <c r="C282" s="1187"/>
      <c r="D282" s="510"/>
    </row>
    <row r="283" spans="1:4">
      <c r="A283" s="1187"/>
      <c r="B283" s="1187"/>
      <c r="C283" s="1187"/>
      <c r="D283" s="510"/>
    </row>
    <row r="284" spans="1:4">
      <c r="A284" s="1187"/>
      <c r="B284" s="1187"/>
      <c r="C284" s="1187"/>
      <c r="D284" s="510"/>
    </row>
    <row r="285" spans="1:4">
      <c r="A285" s="1187"/>
      <c r="B285" s="1187"/>
      <c r="C285" s="1187"/>
      <c r="D285" s="510"/>
    </row>
    <row r="286" spans="1:4">
      <c r="D286" s="510"/>
    </row>
    <row r="287" spans="1:4">
      <c r="D287" s="510"/>
    </row>
    <row r="288" spans="1:4">
      <c r="D288" s="510"/>
    </row>
    <row r="289" spans="4:4">
      <c r="D289" s="510"/>
    </row>
    <row r="290" spans="4:4">
      <c r="D290" s="510"/>
    </row>
    <row r="291" spans="4:4">
      <c r="D291" s="510"/>
    </row>
    <row r="292" spans="4:4">
      <c r="D292" s="510"/>
    </row>
    <row r="293" spans="4:4">
      <c r="D293" s="510"/>
    </row>
    <row r="294" spans="4:4">
      <c r="D294" s="510"/>
    </row>
    <row r="295" spans="4:4">
      <c r="D295" s="510"/>
    </row>
    <row r="296" spans="4:4">
      <c r="D296" s="510"/>
    </row>
  </sheetData>
  <mergeCells count="1">
    <mergeCell ref="A3:C3"/>
  </mergeCells>
  <conditionalFormatting sqref="G5:H10">
    <cfRule type="cellIs" dxfId="105" priority="2" operator="equal">
      <formula>" "</formula>
    </cfRule>
  </conditionalFormatting>
  <conditionalFormatting sqref="G5:H12">
    <cfRule type="containsBlanks" dxfId="10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299"/>
  <sheetViews>
    <sheetView zoomScale="85" zoomScaleNormal="85" workbookViewId="0">
      <pane ySplit="4" topLeftCell="A5" activePane="bottomLeft" state="frozen"/>
      <selection activeCell="C23" sqref="C23"/>
      <selection pane="bottomLeft" activeCell="G14" sqref="G14:H19"/>
    </sheetView>
  </sheetViews>
  <sheetFormatPr defaultRowHeight="15.75"/>
  <cols>
    <col min="1" max="1" width="8.7109375" style="476" customWidth="1"/>
    <col min="2" max="2" width="9.85546875" style="476" customWidth="1"/>
    <col min="3" max="3" width="8.7109375" style="476" customWidth="1"/>
    <col min="4" max="4" width="92.140625" style="513" customWidth="1"/>
    <col min="5" max="5" width="9.85546875" style="1187" customWidth="1"/>
    <col min="6" max="6" width="17.85546875" style="511" customWidth="1"/>
    <col min="7" max="8" width="14.42578125" style="511" customWidth="1"/>
    <col min="9" max="9" width="17.85546875" style="512" customWidth="1"/>
    <col min="10" max="13" width="11" style="512" customWidth="1"/>
    <col min="14" max="14" width="17.85546875" style="511" customWidth="1"/>
    <col min="15" max="15" width="9.140625" style="476"/>
    <col min="16" max="16" width="11.5703125" style="476" bestFit="1" customWidth="1"/>
    <col min="17" max="17" width="9.140625" style="476"/>
    <col min="18" max="18" width="44" style="476" bestFit="1" customWidth="1"/>
    <col min="19" max="16384" width="9.140625" style="476"/>
  </cols>
  <sheetData>
    <row r="1" spans="1:15" ht="49.5" customHeight="1" thickTop="1">
      <c r="A1" s="470" t="s">
        <v>133</v>
      </c>
      <c r="B1" s="471" t="s">
        <v>776</v>
      </c>
      <c r="C1" s="471" t="s">
        <v>1027</v>
      </c>
      <c r="D1" s="472" t="s">
        <v>773</v>
      </c>
      <c r="E1" s="471" t="s">
        <v>135</v>
      </c>
      <c r="F1" s="473" t="s">
        <v>1028</v>
      </c>
      <c r="G1" s="473" t="s">
        <v>1029</v>
      </c>
      <c r="H1" s="473" t="s">
        <v>30</v>
      </c>
      <c r="I1" s="474" t="s">
        <v>1030</v>
      </c>
      <c r="J1" s="474" t="s">
        <v>1060</v>
      </c>
      <c r="K1" s="474" t="s">
        <v>1061</v>
      </c>
      <c r="L1" s="474" t="s">
        <v>1062</v>
      </c>
      <c r="M1" s="474" t="s">
        <v>1031</v>
      </c>
      <c r="N1" s="475" t="s">
        <v>1032</v>
      </c>
    </row>
    <row r="2" spans="1:15">
      <c r="A2" s="477"/>
      <c r="B2" s="478" t="s">
        <v>1033</v>
      </c>
      <c r="C2" s="478" t="s">
        <v>1033</v>
      </c>
      <c r="D2" s="479"/>
      <c r="E2" s="478"/>
      <c r="F2" s="480" t="s">
        <v>1034</v>
      </c>
      <c r="G2" s="480" t="s">
        <v>1035</v>
      </c>
      <c r="H2" s="480" t="s">
        <v>1036</v>
      </c>
      <c r="I2" s="480" t="s">
        <v>1063</v>
      </c>
      <c r="J2" s="480" t="s">
        <v>1064</v>
      </c>
      <c r="K2" s="480" t="s">
        <v>1065</v>
      </c>
      <c r="L2" s="480" t="s">
        <v>1066</v>
      </c>
      <c r="M2" s="480" t="s">
        <v>256</v>
      </c>
      <c r="N2" s="481" t="s">
        <v>1038</v>
      </c>
    </row>
    <row r="3" spans="1:15" s="485" customFormat="1">
      <c r="A3" s="1520" t="s">
        <v>1067</v>
      </c>
      <c r="B3" s="1521"/>
      <c r="C3" s="1522"/>
      <c r="D3" s="479" t="s">
        <v>1068</v>
      </c>
      <c r="E3" s="482"/>
      <c r="F3" s="483"/>
      <c r="G3" s="483"/>
      <c r="H3" s="483"/>
      <c r="I3" s="483"/>
      <c r="J3" s="483"/>
      <c r="K3" s="483"/>
      <c r="L3" s="483"/>
      <c r="M3" s="483"/>
      <c r="N3" s="484"/>
    </row>
    <row r="4" spans="1:15" s="485" customFormat="1" ht="16.5" thickBot="1">
      <c r="A4" s="486"/>
      <c r="B4" s="487"/>
      <c r="C4" s="487"/>
      <c r="D4" s="488" t="s">
        <v>1041</v>
      </c>
      <c r="E4" s="489"/>
      <c r="F4" s="490"/>
      <c r="G4" s="490"/>
      <c r="H4" s="490"/>
      <c r="I4" s="490"/>
      <c r="J4" s="490"/>
      <c r="K4" s="490"/>
      <c r="L4" s="490"/>
      <c r="M4" s="490"/>
      <c r="N4" s="491">
        <f>SUM(N5:N951)</f>
        <v>0</v>
      </c>
    </row>
    <row r="5" spans="1:15" s="485" customFormat="1" ht="16.5" thickTop="1">
      <c r="A5" s="492" t="s">
        <v>1069</v>
      </c>
      <c r="B5" s="493" t="s">
        <v>1043</v>
      </c>
      <c r="C5" s="493" t="s">
        <v>1043</v>
      </c>
      <c r="D5" s="500" t="s">
        <v>1070</v>
      </c>
      <c r="E5" s="495" t="s">
        <v>657</v>
      </c>
      <c r="F5" s="496">
        <f t="shared" ref="F5:F21" si="0">G5+H5</f>
        <v>0</v>
      </c>
      <c r="G5" s="497"/>
      <c r="H5" s="497"/>
      <c r="I5" s="498">
        <f t="shared" ref="I5:I19" si="1">SUM(J5:M5)</f>
        <v>1</v>
      </c>
      <c r="J5" s="498">
        <v>0</v>
      </c>
      <c r="K5" s="498">
        <v>0</v>
      </c>
      <c r="L5" s="498">
        <v>0</v>
      </c>
      <c r="M5" s="498">
        <v>1</v>
      </c>
      <c r="N5" s="499">
        <f t="shared" ref="N5:N19" si="2">F5*I5</f>
        <v>0</v>
      </c>
      <c r="O5" s="514"/>
    </row>
    <row r="6" spans="1:15" s="485" customFormat="1">
      <c r="A6" s="492" t="s">
        <v>1071</v>
      </c>
      <c r="B6" s="493" t="s">
        <v>1043</v>
      </c>
      <c r="C6" s="493" t="s">
        <v>1043</v>
      </c>
      <c r="D6" s="500" t="s">
        <v>1072</v>
      </c>
      <c r="E6" s="495" t="s">
        <v>657</v>
      </c>
      <c r="F6" s="496">
        <f t="shared" si="0"/>
        <v>0</v>
      </c>
      <c r="G6" s="497"/>
      <c r="H6" s="497"/>
      <c r="I6" s="498">
        <f t="shared" si="1"/>
        <v>0</v>
      </c>
      <c r="J6" s="498">
        <v>0</v>
      </c>
      <c r="K6" s="498">
        <v>0</v>
      </c>
      <c r="L6" s="498">
        <v>0</v>
      </c>
      <c r="M6" s="498"/>
      <c r="N6" s="499">
        <f t="shared" si="2"/>
        <v>0</v>
      </c>
      <c r="O6" s="514"/>
    </row>
    <row r="7" spans="1:15" s="485" customFormat="1" ht="31.5">
      <c r="A7" s="492" t="s">
        <v>1073</v>
      </c>
      <c r="B7" s="493" t="s">
        <v>1043</v>
      </c>
      <c r="C7" s="493" t="s">
        <v>1043</v>
      </c>
      <c r="D7" s="500" t="s">
        <v>1074</v>
      </c>
      <c r="E7" s="495" t="s">
        <v>657</v>
      </c>
      <c r="F7" s="496">
        <f t="shared" si="0"/>
        <v>0</v>
      </c>
      <c r="G7" s="497"/>
      <c r="H7" s="497"/>
      <c r="I7" s="498">
        <f t="shared" si="1"/>
        <v>4</v>
      </c>
      <c r="J7" s="498">
        <v>0</v>
      </c>
      <c r="K7" s="498">
        <v>0</v>
      </c>
      <c r="L7" s="498">
        <v>0</v>
      </c>
      <c r="M7" s="498">
        <v>4</v>
      </c>
      <c r="N7" s="499">
        <f t="shared" si="2"/>
        <v>0</v>
      </c>
      <c r="O7" s="514"/>
    </row>
    <row r="8" spans="1:15" s="485" customFormat="1" ht="31.5" customHeight="1">
      <c r="A8" s="492" t="s">
        <v>1075</v>
      </c>
      <c r="B8" s="493" t="s">
        <v>1043</v>
      </c>
      <c r="C8" s="493" t="s">
        <v>1043</v>
      </c>
      <c r="D8" s="500" t="s">
        <v>1076</v>
      </c>
      <c r="E8" s="495" t="s">
        <v>657</v>
      </c>
      <c r="F8" s="496">
        <f t="shared" si="0"/>
        <v>0</v>
      </c>
      <c r="G8" s="497"/>
      <c r="H8" s="497"/>
      <c r="I8" s="498">
        <f t="shared" si="1"/>
        <v>6</v>
      </c>
      <c r="J8" s="498">
        <v>3</v>
      </c>
      <c r="K8" s="498">
        <v>0</v>
      </c>
      <c r="L8" s="498">
        <v>0</v>
      </c>
      <c r="M8" s="498">
        <v>3</v>
      </c>
      <c r="N8" s="499">
        <f t="shared" si="2"/>
        <v>0</v>
      </c>
      <c r="O8" s="514"/>
    </row>
    <row r="9" spans="1:15" s="485" customFormat="1" ht="31.5" customHeight="1">
      <c r="A9" s="492" t="s">
        <v>1077</v>
      </c>
      <c r="B9" s="493" t="s">
        <v>1043</v>
      </c>
      <c r="C9" s="493" t="s">
        <v>1043</v>
      </c>
      <c r="D9" s="500" t="s">
        <v>1078</v>
      </c>
      <c r="E9" s="495" t="s">
        <v>657</v>
      </c>
      <c r="F9" s="496">
        <f t="shared" si="0"/>
        <v>0</v>
      </c>
      <c r="G9" s="497"/>
      <c r="H9" s="497"/>
      <c r="I9" s="498">
        <f t="shared" si="1"/>
        <v>2</v>
      </c>
      <c r="J9" s="498">
        <v>0</v>
      </c>
      <c r="K9" s="498">
        <v>1</v>
      </c>
      <c r="L9" s="498">
        <v>1</v>
      </c>
      <c r="M9" s="498">
        <v>0</v>
      </c>
      <c r="N9" s="499">
        <f t="shared" si="2"/>
        <v>0</v>
      </c>
      <c r="O9" s="514"/>
    </row>
    <row r="10" spans="1:15" s="485" customFormat="1" ht="31.5">
      <c r="A10" s="492" t="s">
        <v>1079</v>
      </c>
      <c r="B10" s="493" t="s">
        <v>1043</v>
      </c>
      <c r="C10" s="493" t="s">
        <v>1043</v>
      </c>
      <c r="D10" s="500" t="s">
        <v>1080</v>
      </c>
      <c r="E10" s="495" t="s">
        <v>657</v>
      </c>
      <c r="F10" s="496">
        <f t="shared" si="0"/>
        <v>0</v>
      </c>
      <c r="G10" s="497"/>
      <c r="H10" s="497"/>
      <c r="I10" s="498">
        <f t="shared" si="1"/>
        <v>17</v>
      </c>
      <c r="J10" s="498">
        <v>0</v>
      </c>
      <c r="K10" s="498">
        <v>0</v>
      </c>
      <c r="L10" s="498">
        <v>0</v>
      </c>
      <c r="M10" s="498">
        <v>17</v>
      </c>
      <c r="N10" s="499">
        <f t="shared" si="2"/>
        <v>0</v>
      </c>
      <c r="O10" s="514"/>
    </row>
    <row r="11" spans="1:15" s="485" customFormat="1" ht="31.5">
      <c r="A11" s="492" t="s">
        <v>1081</v>
      </c>
      <c r="B11" s="493" t="s">
        <v>1043</v>
      </c>
      <c r="C11" s="493" t="s">
        <v>1043</v>
      </c>
      <c r="D11" s="500" t="s">
        <v>1082</v>
      </c>
      <c r="E11" s="495" t="s">
        <v>657</v>
      </c>
      <c r="F11" s="496">
        <f t="shared" si="0"/>
        <v>0</v>
      </c>
      <c r="G11" s="515"/>
      <c r="H11" s="497"/>
      <c r="I11" s="498">
        <f t="shared" si="1"/>
        <v>1</v>
      </c>
      <c r="J11" s="498">
        <v>0</v>
      </c>
      <c r="K11" s="498">
        <v>0</v>
      </c>
      <c r="L11" s="498">
        <v>0</v>
      </c>
      <c r="M11" s="498">
        <v>1</v>
      </c>
      <c r="N11" s="499">
        <f t="shared" si="2"/>
        <v>0</v>
      </c>
      <c r="O11" s="514"/>
    </row>
    <row r="12" spans="1:15" s="485" customFormat="1" ht="31.5">
      <c r="A12" s="492" t="s">
        <v>1083</v>
      </c>
      <c r="B12" s="493" t="s">
        <v>1043</v>
      </c>
      <c r="C12" s="493" t="s">
        <v>1043</v>
      </c>
      <c r="D12" s="500" t="s">
        <v>1084</v>
      </c>
      <c r="E12" s="495" t="s">
        <v>657</v>
      </c>
      <c r="F12" s="496">
        <f t="shared" si="0"/>
        <v>0</v>
      </c>
      <c r="G12" s="497"/>
      <c r="H12" s="497"/>
      <c r="I12" s="498">
        <f t="shared" si="1"/>
        <v>2</v>
      </c>
      <c r="J12" s="498">
        <v>0</v>
      </c>
      <c r="K12" s="498">
        <v>0</v>
      </c>
      <c r="L12" s="498">
        <v>0</v>
      </c>
      <c r="M12" s="498">
        <v>2</v>
      </c>
      <c r="N12" s="499">
        <f t="shared" si="2"/>
        <v>0</v>
      </c>
      <c r="O12" s="514"/>
    </row>
    <row r="13" spans="1:15" s="485" customFormat="1">
      <c r="A13" s="492" t="s">
        <v>1085</v>
      </c>
      <c r="B13" s="493" t="s">
        <v>1043</v>
      </c>
      <c r="C13" s="493" t="s">
        <v>1043</v>
      </c>
      <c r="D13" s="500" t="s">
        <v>1086</v>
      </c>
      <c r="E13" s="495" t="s">
        <v>657</v>
      </c>
      <c r="F13" s="496">
        <f t="shared" si="0"/>
        <v>0</v>
      </c>
      <c r="G13" s="497"/>
      <c r="H13" s="496">
        <v>0</v>
      </c>
      <c r="I13" s="498">
        <f t="shared" si="1"/>
        <v>2</v>
      </c>
      <c r="J13" s="498">
        <v>0</v>
      </c>
      <c r="K13" s="498">
        <v>0</v>
      </c>
      <c r="L13" s="498">
        <v>0</v>
      </c>
      <c r="M13" s="498">
        <v>2</v>
      </c>
      <c r="N13" s="499">
        <f t="shared" si="2"/>
        <v>0</v>
      </c>
      <c r="O13" s="514"/>
    </row>
    <row r="14" spans="1:15" s="485" customFormat="1">
      <c r="A14" s="492" t="s">
        <v>1087</v>
      </c>
      <c r="B14" s="493" t="s">
        <v>1043</v>
      </c>
      <c r="C14" s="493" t="s">
        <v>1043</v>
      </c>
      <c r="D14" s="500" t="s">
        <v>1088</v>
      </c>
      <c r="E14" s="495" t="s">
        <v>657</v>
      </c>
      <c r="F14" s="496">
        <f t="shared" si="0"/>
        <v>0</v>
      </c>
      <c r="G14" s="515"/>
      <c r="H14" s="515"/>
      <c r="I14" s="498">
        <f t="shared" si="1"/>
        <v>7</v>
      </c>
      <c r="J14" s="498">
        <v>0</v>
      </c>
      <c r="K14" s="498">
        <v>0</v>
      </c>
      <c r="L14" s="498">
        <v>0</v>
      </c>
      <c r="M14" s="498">
        <v>7</v>
      </c>
      <c r="N14" s="499">
        <f t="shared" si="2"/>
        <v>0</v>
      </c>
      <c r="O14" s="514"/>
    </row>
    <row r="15" spans="1:15" s="485" customFormat="1">
      <c r="A15" s="492" t="s">
        <v>1089</v>
      </c>
      <c r="B15" s="493" t="s">
        <v>1043</v>
      </c>
      <c r="C15" s="493" t="s">
        <v>1043</v>
      </c>
      <c r="D15" s="500" t="s">
        <v>1090</v>
      </c>
      <c r="E15" s="495" t="s">
        <v>657</v>
      </c>
      <c r="F15" s="496">
        <f t="shared" si="0"/>
        <v>0</v>
      </c>
      <c r="G15" s="515"/>
      <c r="H15" s="515"/>
      <c r="I15" s="498">
        <f t="shared" si="1"/>
        <v>1</v>
      </c>
      <c r="J15" s="498">
        <v>0</v>
      </c>
      <c r="K15" s="498">
        <v>0</v>
      </c>
      <c r="L15" s="498">
        <v>0</v>
      </c>
      <c r="M15" s="498">
        <v>1</v>
      </c>
      <c r="N15" s="499">
        <f t="shared" si="2"/>
        <v>0</v>
      </c>
      <c r="O15" s="514"/>
    </row>
    <row r="16" spans="1:15" s="485" customFormat="1" ht="31.5">
      <c r="A16" s="492" t="s">
        <v>1091</v>
      </c>
      <c r="B16" s="493" t="s">
        <v>1043</v>
      </c>
      <c r="C16" s="493" t="s">
        <v>1043</v>
      </c>
      <c r="D16" s="500" t="s">
        <v>1092</v>
      </c>
      <c r="E16" s="495" t="s">
        <v>657</v>
      </c>
      <c r="F16" s="496">
        <f t="shared" si="0"/>
        <v>0</v>
      </c>
      <c r="G16" s="515"/>
      <c r="H16" s="515"/>
      <c r="I16" s="498">
        <f t="shared" si="1"/>
        <v>1</v>
      </c>
      <c r="J16" s="498">
        <v>0</v>
      </c>
      <c r="K16" s="498">
        <v>0</v>
      </c>
      <c r="L16" s="498">
        <v>0</v>
      </c>
      <c r="M16" s="498">
        <v>1</v>
      </c>
      <c r="N16" s="499">
        <f t="shared" si="2"/>
        <v>0</v>
      </c>
      <c r="O16" s="514"/>
    </row>
    <row r="17" spans="1:17" s="485" customFormat="1">
      <c r="A17" s="492" t="s">
        <v>1093</v>
      </c>
      <c r="B17" s="493" t="s">
        <v>1043</v>
      </c>
      <c r="C17" s="493" t="s">
        <v>1043</v>
      </c>
      <c r="D17" s="500" t="s">
        <v>1094</v>
      </c>
      <c r="E17" s="495" t="s">
        <v>657</v>
      </c>
      <c r="F17" s="496">
        <f t="shared" si="0"/>
        <v>0</v>
      </c>
      <c r="G17" s="515"/>
      <c r="H17" s="515"/>
      <c r="I17" s="498">
        <f t="shared" si="1"/>
        <v>1</v>
      </c>
      <c r="J17" s="498">
        <v>0</v>
      </c>
      <c r="K17" s="498">
        <v>0</v>
      </c>
      <c r="L17" s="498">
        <v>0</v>
      </c>
      <c r="M17" s="498">
        <v>1</v>
      </c>
      <c r="N17" s="499">
        <f t="shared" si="2"/>
        <v>0</v>
      </c>
      <c r="O17" s="514"/>
    </row>
    <row r="18" spans="1:17" s="485" customFormat="1">
      <c r="A18" s="492" t="s">
        <v>1095</v>
      </c>
      <c r="B18" s="493" t="s">
        <v>1043</v>
      </c>
      <c r="C18" s="493" t="s">
        <v>1043</v>
      </c>
      <c r="D18" s="500" t="s">
        <v>1096</v>
      </c>
      <c r="E18" s="495" t="s">
        <v>657</v>
      </c>
      <c r="F18" s="496">
        <f t="shared" si="0"/>
        <v>0</v>
      </c>
      <c r="G18" s="515"/>
      <c r="H18" s="515"/>
      <c r="I18" s="498">
        <f t="shared" si="1"/>
        <v>1</v>
      </c>
      <c r="J18" s="498">
        <v>0</v>
      </c>
      <c r="K18" s="498">
        <v>0</v>
      </c>
      <c r="L18" s="498">
        <v>0</v>
      </c>
      <c r="M18" s="498">
        <v>1</v>
      </c>
      <c r="N18" s="499">
        <f t="shared" si="2"/>
        <v>0</v>
      </c>
      <c r="O18" s="514"/>
    </row>
    <row r="19" spans="1:17" s="485" customFormat="1">
      <c r="A19" s="492" t="s">
        <v>1097</v>
      </c>
      <c r="B19" s="493" t="s">
        <v>1043</v>
      </c>
      <c r="C19" s="493" t="s">
        <v>1043</v>
      </c>
      <c r="D19" s="500" t="s">
        <v>1098</v>
      </c>
      <c r="E19" s="495" t="s">
        <v>657</v>
      </c>
      <c r="F19" s="496">
        <f t="shared" si="0"/>
        <v>0</v>
      </c>
      <c r="G19" s="497"/>
      <c r="H19" s="497"/>
      <c r="I19" s="498">
        <f t="shared" si="1"/>
        <v>1</v>
      </c>
      <c r="J19" s="498">
        <v>0</v>
      </c>
      <c r="K19" s="498">
        <v>0</v>
      </c>
      <c r="L19" s="498">
        <v>0</v>
      </c>
      <c r="M19" s="498">
        <v>1</v>
      </c>
      <c r="N19" s="499">
        <f t="shared" si="2"/>
        <v>0</v>
      </c>
      <c r="O19" s="514"/>
    </row>
    <row r="20" spans="1:17">
      <c r="A20" s="492" t="s">
        <v>1099</v>
      </c>
      <c r="B20" s="493" t="s">
        <v>1043</v>
      </c>
      <c r="C20" s="493" t="s">
        <v>1043</v>
      </c>
      <c r="D20" s="494" t="s">
        <v>1057</v>
      </c>
      <c r="E20" s="495" t="s">
        <v>657</v>
      </c>
      <c r="F20" s="496">
        <f t="shared" si="0"/>
        <v>0</v>
      </c>
      <c r="G20" s="496">
        <v>0</v>
      </c>
      <c r="H20" s="496">
        <f>SUMPRODUCT(G5:G19,I5:I19)*0.036</f>
        <v>0</v>
      </c>
      <c r="I20" s="498">
        <v>1</v>
      </c>
      <c r="J20" s="498">
        <v>0</v>
      </c>
      <c r="K20" s="498">
        <v>0</v>
      </c>
      <c r="L20" s="498">
        <v>0</v>
      </c>
      <c r="M20" s="498">
        <v>0</v>
      </c>
      <c r="N20" s="499">
        <f>I20*F20</f>
        <v>0</v>
      </c>
      <c r="P20" s="485"/>
      <c r="Q20" s="485"/>
    </row>
    <row r="21" spans="1:17" ht="16.5" thickBot="1">
      <c r="A21" s="501" t="s">
        <v>1100</v>
      </c>
      <c r="B21" s="502" t="s">
        <v>1043</v>
      </c>
      <c r="C21" s="502" t="s">
        <v>1043</v>
      </c>
      <c r="D21" s="503" t="s">
        <v>1059</v>
      </c>
      <c r="E21" s="504" t="s">
        <v>657</v>
      </c>
      <c r="F21" s="505">
        <f t="shared" si="0"/>
        <v>0</v>
      </c>
      <c r="G21" s="505">
        <v>0</v>
      </c>
      <c r="H21" s="505">
        <f>SUMPRODUCT(H5:H19,I5:I19)*0.06</f>
        <v>0</v>
      </c>
      <c r="I21" s="507">
        <v>1</v>
      </c>
      <c r="J21" s="507">
        <v>0</v>
      </c>
      <c r="K21" s="507">
        <v>0</v>
      </c>
      <c r="L21" s="507">
        <v>0</v>
      </c>
      <c r="M21" s="507">
        <v>0</v>
      </c>
      <c r="N21" s="508">
        <f t="shared" ref="N21" si="3">I21*F21</f>
        <v>0</v>
      </c>
      <c r="P21" s="485"/>
      <c r="Q21" s="485"/>
    </row>
    <row r="22" spans="1:17" ht="16.5" thickTop="1">
      <c r="A22" s="1187"/>
      <c r="B22" s="1187"/>
      <c r="C22" s="1187"/>
      <c r="D22" s="510"/>
    </row>
    <row r="23" spans="1:17">
      <c r="A23" s="1187"/>
      <c r="B23" s="1187"/>
      <c r="C23" s="1187"/>
      <c r="D23" s="510"/>
    </row>
    <row r="24" spans="1:17">
      <c r="A24" s="1187"/>
      <c r="B24" s="1187"/>
      <c r="C24" s="1187"/>
      <c r="D24" s="510"/>
    </row>
    <row r="25" spans="1:17">
      <c r="A25" s="1187"/>
      <c r="B25" s="1187"/>
      <c r="C25" s="1187"/>
      <c r="D25" s="510"/>
    </row>
    <row r="26" spans="1:17">
      <c r="A26" s="1187"/>
      <c r="B26" s="1187"/>
      <c r="C26" s="1187"/>
      <c r="D26" s="510"/>
    </row>
    <row r="27" spans="1:17">
      <c r="A27" s="1187"/>
      <c r="B27" s="1187"/>
      <c r="C27" s="1187"/>
      <c r="D27" s="510"/>
    </row>
    <row r="28" spans="1:17">
      <c r="A28" s="1187"/>
      <c r="B28" s="1187"/>
      <c r="C28" s="1187"/>
      <c r="D28" s="510"/>
    </row>
    <row r="29" spans="1:17">
      <c r="A29" s="1187"/>
      <c r="B29" s="1187"/>
      <c r="C29" s="1187"/>
      <c r="D29" s="510"/>
    </row>
    <row r="30" spans="1:17">
      <c r="A30" s="1187"/>
      <c r="B30" s="1187"/>
      <c r="C30" s="1187"/>
      <c r="D30" s="510"/>
    </row>
    <row r="31" spans="1:17">
      <c r="A31" s="1187"/>
      <c r="B31" s="1187"/>
      <c r="C31" s="1187"/>
      <c r="D31" s="510"/>
    </row>
    <row r="32" spans="1:17">
      <c r="A32" s="1187"/>
      <c r="B32" s="1187"/>
      <c r="C32" s="1187"/>
      <c r="D32" s="510"/>
    </row>
    <row r="33" spans="1:4">
      <c r="A33" s="1187"/>
      <c r="B33" s="1187"/>
      <c r="C33" s="1187"/>
      <c r="D33" s="510"/>
    </row>
    <row r="34" spans="1:4">
      <c r="A34" s="1187"/>
      <c r="B34" s="1187"/>
      <c r="C34" s="1187"/>
      <c r="D34" s="510"/>
    </row>
    <row r="35" spans="1:4">
      <c r="A35" s="1187"/>
      <c r="B35" s="1187"/>
      <c r="C35" s="1187"/>
      <c r="D35" s="510"/>
    </row>
    <row r="36" spans="1:4">
      <c r="A36" s="1187"/>
      <c r="B36" s="1187"/>
      <c r="C36" s="1187"/>
      <c r="D36" s="510"/>
    </row>
    <row r="37" spans="1:4">
      <c r="A37" s="1187"/>
      <c r="B37" s="1187"/>
      <c r="C37" s="1187"/>
      <c r="D37" s="510"/>
    </row>
    <row r="38" spans="1:4">
      <c r="A38" s="1187"/>
      <c r="B38" s="1187"/>
      <c r="C38" s="1187"/>
      <c r="D38" s="510"/>
    </row>
    <row r="39" spans="1:4">
      <c r="A39" s="1187"/>
      <c r="B39" s="1187"/>
      <c r="C39" s="1187"/>
      <c r="D39" s="510"/>
    </row>
    <row r="40" spans="1:4">
      <c r="A40" s="1187"/>
      <c r="B40" s="1187"/>
      <c r="C40" s="1187"/>
      <c r="D40" s="510"/>
    </row>
    <row r="41" spans="1:4">
      <c r="A41" s="1187"/>
      <c r="B41" s="1187"/>
      <c r="C41" s="1187"/>
      <c r="D41" s="510"/>
    </row>
    <row r="42" spans="1:4">
      <c r="A42" s="1187"/>
      <c r="B42" s="1187"/>
      <c r="C42" s="1187"/>
      <c r="D42" s="510"/>
    </row>
    <row r="43" spans="1:4">
      <c r="A43" s="1187"/>
      <c r="B43" s="1187"/>
      <c r="C43" s="1187"/>
      <c r="D43" s="510"/>
    </row>
    <row r="44" spans="1:4">
      <c r="A44" s="1187"/>
      <c r="B44" s="1187"/>
      <c r="C44" s="1187"/>
      <c r="D44" s="510"/>
    </row>
    <row r="45" spans="1:4">
      <c r="A45" s="1187"/>
      <c r="B45" s="1187"/>
      <c r="C45" s="1187"/>
      <c r="D45" s="510"/>
    </row>
    <row r="46" spans="1:4">
      <c r="A46" s="1187"/>
      <c r="B46" s="1187"/>
      <c r="C46" s="1187"/>
      <c r="D46" s="510"/>
    </row>
    <row r="47" spans="1:4">
      <c r="A47" s="1187"/>
      <c r="B47" s="1187"/>
      <c r="C47" s="1187"/>
      <c r="D47" s="510"/>
    </row>
    <row r="48" spans="1:4">
      <c r="A48" s="1187"/>
      <c r="B48" s="1187"/>
      <c r="C48" s="1187"/>
      <c r="D48" s="510"/>
    </row>
    <row r="49" spans="1:4">
      <c r="A49" s="1187"/>
      <c r="B49" s="1187"/>
      <c r="C49" s="1187"/>
      <c r="D49" s="510"/>
    </row>
    <row r="50" spans="1:4">
      <c r="A50" s="1187"/>
      <c r="B50" s="1187"/>
      <c r="C50" s="1187"/>
      <c r="D50" s="510"/>
    </row>
    <row r="51" spans="1:4">
      <c r="A51" s="1187"/>
      <c r="B51" s="1187"/>
      <c r="C51" s="1187"/>
      <c r="D51" s="510"/>
    </row>
    <row r="52" spans="1:4">
      <c r="A52" s="1187"/>
      <c r="B52" s="1187"/>
      <c r="C52" s="1187"/>
      <c r="D52" s="510"/>
    </row>
    <row r="53" spans="1:4">
      <c r="A53" s="1187"/>
      <c r="B53" s="1187"/>
      <c r="C53" s="1187"/>
      <c r="D53" s="510"/>
    </row>
    <row r="54" spans="1:4">
      <c r="A54" s="1187"/>
      <c r="B54" s="1187"/>
      <c r="C54" s="1187"/>
      <c r="D54" s="510"/>
    </row>
    <row r="55" spans="1:4">
      <c r="A55" s="1187"/>
      <c r="B55" s="1187"/>
      <c r="C55" s="1187"/>
      <c r="D55" s="510"/>
    </row>
    <row r="56" spans="1:4">
      <c r="A56" s="1187"/>
      <c r="B56" s="1187"/>
      <c r="C56" s="1187"/>
      <c r="D56" s="510"/>
    </row>
    <row r="57" spans="1:4">
      <c r="A57" s="1187"/>
      <c r="B57" s="1187"/>
      <c r="C57" s="1187"/>
      <c r="D57" s="510"/>
    </row>
    <row r="58" spans="1:4">
      <c r="A58" s="1187"/>
      <c r="B58" s="1187"/>
      <c r="C58" s="1187"/>
      <c r="D58" s="510"/>
    </row>
    <row r="59" spans="1:4">
      <c r="A59" s="1187"/>
      <c r="B59" s="1187"/>
      <c r="C59" s="1187"/>
      <c r="D59" s="510"/>
    </row>
    <row r="60" spans="1:4">
      <c r="A60" s="1187"/>
      <c r="B60" s="1187"/>
      <c r="C60" s="1187"/>
      <c r="D60" s="510"/>
    </row>
    <row r="61" spans="1:4">
      <c r="A61" s="1187"/>
      <c r="B61" s="1187"/>
      <c r="C61" s="1187"/>
      <c r="D61" s="510"/>
    </row>
    <row r="62" spans="1:4">
      <c r="A62" s="1187"/>
      <c r="B62" s="1187"/>
      <c r="C62" s="1187"/>
      <c r="D62" s="510"/>
    </row>
    <row r="63" spans="1:4">
      <c r="A63" s="1187"/>
      <c r="B63" s="1187"/>
      <c r="C63" s="1187"/>
      <c r="D63" s="510"/>
    </row>
    <row r="64" spans="1:4">
      <c r="A64" s="1187"/>
      <c r="B64" s="1187"/>
      <c r="C64" s="1187"/>
      <c r="D64" s="510"/>
    </row>
    <row r="65" spans="1:4">
      <c r="A65" s="1187"/>
      <c r="B65" s="1187"/>
      <c r="C65" s="1187"/>
      <c r="D65" s="510"/>
    </row>
    <row r="66" spans="1:4">
      <c r="A66" s="1187"/>
      <c r="B66" s="1187"/>
      <c r="C66" s="1187"/>
      <c r="D66" s="510"/>
    </row>
    <row r="67" spans="1:4">
      <c r="A67" s="1187"/>
      <c r="B67" s="1187"/>
      <c r="C67" s="1187"/>
      <c r="D67" s="510"/>
    </row>
    <row r="68" spans="1:4">
      <c r="A68" s="1187"/>
      <c r="B68" s="1187"/>
      <c r="C68" s="1187"/>
      <c r="D68" s="510"/>
    </row>
    <row r="69" spans="1:4">
      <c r="A69" s="1187"/>
      <c r="B69" s="1187"/>
      <c r="C69" s="1187"/>
      <c r="D69" s="510"/>
    </row>
    <row r="70" spans="1:4">
      <c r="A70" s="1187"/>
      <c r="B70" s="1187"/>
      <c r="C70" s="1187"/>
      <c r="D70" s="510"/>
    </row>
    <row r="71" spans="1:4">
      <c r="A71" s="1187"/>
      <c r="B71" s="1187"/>
      <c r="C71" s="1187"/>
      <c r="D71" s="510"/>
    </row>
    <row r="72" spans="1:4">
      <c r="A72" s="1187"/>
      <c r="B72" s="1187"/>
      <c r="C72" s="1187"/>
      <c r="D72" s="510"/>
    </row>
    <row r="73" spans="1:4">
      <c r="A73" s="1187"/>
      <c r="B73" s="1187"/>
      <c r="C73" s="1187"/>
      <c r="D73" s="510"/>
    </row>
    <row r="74" spans="1:4">
      <c r="A74" s="1187"/>
      <c r="B74" s="1187"/>
      <c r="C74" s="1187"/>
      <c r="D74" s="510"/>
    </row>
    <row r="75" spans="1:4">
      <c r="A75" s="1187"/>
      <c r="B75" s="1187"/>
      <c r="C75" s="1187"/>
      <c r="D75" s="510"/>
    </row>
    <row r="76" spans="1:4">
      <c r="A76" s="1187"/>
      <c r="B76" s="1187"/>
      <c r="C76" s="1187"/>
      <c r="D76" s="510"/>
    </row>
    <row r="77" spans="1:4">
      <c r="A77" s="1187"/>
      <c r="B77" s="1187"/>
      <c r="C77" s="1187"/>
      <c r="D77" s="510"/>
    </row>
    <row r="78" spans="1:4">
      <c r="A78" s="1187"/>
      <c r="B78" s="1187"/>
      <c r="C78" s="1187"/>
      <c r="D78" s="510"/>
    </row>
    <row r="79" spans="1:4">
      <c r="A79" s="1187"/>
      <c r="B79" s="1187"/>
      <c r="C79" s="1187"/>
      <c r="D79" s="510"/>
    </row>
    <row r="80" spans="1:4">
      <c r="A80" s="1187"/>
      <c r="B80" s="1187"/>
      <c r="C80" s="1187"/>
      <c r="D80" s="510"/>
    </row>
    <row r="81" spans="1:4">
      <c r="A81" s="1187"/>
      <c r="B81" s="1187"/>
      <c r="C81" s="1187"/>
      <c r="D81" s="510"/>
    </row>
    <row r="82" spans="1:4">
      <c r="A82" s="1187"/>
      <c r="B82" s="1187"/>
      <c r="C82" s="1187"/>
      <c r="D82" s="510"/>
    </row>
    <row r="83" spans="1:4">
      <c r="A83" s="1187"/>
      <c r="B83" s="1187"/>
      <c r="C83" s="1187"/>
      <c r="D83" s="510"/>
    </row>
    <row r="84" spans="1:4">
      <c r="A84" s="1187"/>
      <c r="B84" s="1187"/>
      <c r="C84" s="1187"/>
      <c r="D84" s="510"/>
    </row>
    <row r="85" spans="1:4">
      <c r="A85" s="1187"/>
      <c r="B85" s="1187"/>
      <c r="C85" s="1187"/>
      <c r="D85" s="510"/>
    </row>
    <row r="86" spans="1:4">
      <c r="A86" s="1187"/>
      <c r="B86" s="1187"/>
      <c r="C86" s="1187"/>
      <c r="D86" s="510"/>
    </row>
    <row r="87" spans="1:4">
      <c r="A87" s="1187"/>
      <c r="B87" s="1187"/>
      <c r="C87" s="1187"/>
      <c r="D87" s="510"/>
    </row>
    <row r="88" spans="1:4">
      <c r="A88" s="1187"/>
      <c r="B88" s="1187"/>
      <c r="C88" s="1187"/>
      <c r="D88" s="510"/>
    </row>
    <row r="89" spans="1:4">
      <c r="A89" s="1187"/>
      <c r="B89" s="1187"/>
      <c r="C89" s="1187"/>
      <c r="D89" s="510"/>
    </row>
    <row r="90" spans="1:4">
      <c r="A90" s="1187"/>
      <c r="B90" s="1187"/>
      <c r="C90" s="1187"/>
      <c r="D90" s="510"/>
    </row>
    <row r="91" spans="1:4">
      <c r="A91" s="1187"/>
      <c r="B91" s="1187"/>
      <c r="C91" s="1187"/>
      <c r="D91" s="510"/>
    </row>
    <row r="92" spans="1:4">
      <c r="A92" s="1187"/>
      <c r="B92" s="1187"/>
      <c r="C92" s="1187"/>
      <c r="D92" s="510"/>
    </row>
    <row r="93" spans="1:4">
      <c r="A93" s="1187"/>
      <c r="B93" s="1187"/>
      <c r="C93" s="1187"/>
      <c r="D93" s="510"/>
    </row>
    <row r="94" spans="1:4">
      <c r="A94" s="1187"/>
      <c r="B94" s="1187"/>
      <c r="C94" s="1187"/>
      <c r="D94" s="510"/>
    </row>
    <row r="95" spans="1:4">
      <c r="A95" s="1187"/>
      <c r="B95" s="1187"/>
      <c r="C95" s="1187"/>
      <c r="D95" s="510"/>
    </row>
    <row r="96" spans="1:4">
      <c r="A96" s="1187"/>
      <c r="B96" s="1187"/>
      <c r="C96" s="1187"/>
      <c r="D96" s="510"/>
    </row>
    <row r="97" spans="1:4">
      <c r="A97" s="1187"/>
      <c r="B97" s="1187"/>
      <c r="C97" s="1187"/>
      <c r="D97" s="510"/>
    </row>
    <row r="98" spans="1:4">
      <c r="A98" s="1187"/>
      <c r="B98" s="1187"/>
      <c r="C98" s="1187"/>
      <c r="D98" s="510"/>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A142" s="1187"/>
      <c r="B142" s="1187"/>
      <c r="C142" s="1187"/>
      <c r="D142" s="510"/>
    </row>
    <row r="143" spans="1:4">
      <c r="A143" s="1187"/>
      <c r="B143" s="1187"/>
      <c r="C143" s="1187"/>
      <c r="D143" s="510"/>
    </row>
    <row r="144" spans="1:4">
      <c r="A144" s="1187"/>
      <c r="B144" s="1187"/>
      <c r="C144" s="1187"/>
      <c r="D144" s="510"/>
    </row>
    <row r="145" spans="1:4">
      <c r="A145" s="1187"/>
      <c r="B145" s="1187"/>
      <c r="C145" s="1187"/>
      <c r="D145" s="510"/>
    </row>
    <row r="146" spans="1:4">
      <c r="A146" s="1187"/>
      <c r="B146" s="1187"/>
      <c r="C146" s="1187"/>
      <c r="D146" s="510"/>
    </row>
    <row r="147" spans="1:4">
      <c r="A147" s="1187"/>
      <c r="B147" s="1187"/>
      <c r="C147" s="1187"/>
      <c r="D147" s="510"/>
    </row>
    <row r="148" spans="1:4">
      <c r="A148" s="1187"/>
      <c r="B148" s="1187"/>
      <c r="C148" s="1187"/>
      <c r="D148" s="510"/>
    </row>
    <row r="149" spans="1:4">
      <c r="A149" s="1187"/>
      <c r="B149" s="1187"/>
      <c r="C149" s="1187"/>
      <c r="D149" s="510"/>
    </row>
    <row r="150" spans="1:4">
      <c r="A150" s="1187"/>
      <c r="B150" s="1187"/>
      <c r="C150" s="1187"/>
      <c r="D150" s="510"/>
    </row>
    <row r="151" spans="1:4">
      <c r="A151" s="1187"/>
      <c r="B151" s="1187"/>
      <c r="C151" s="1187"/>
      <c r="D151" s="510"/>
    </row>
    <row r="152" spans="1:4">
      <c r="A152" s="1187"/>
      <c r="B152" s="1187"/>
      <c r="C152" s="1187"/>
      <c r="D152" s="510"/>
    </row>
    <row r="153" spans="1:4">
      <c r="A153" s="1187"/>
      <c r="B153" s="1187"/>
      <c r="C153" s="1187"/>
      <c r="D153" s="510"/>
    </row>
    <row r="154" spans="1:4">
      <c r="A154" s="1187"/>
      <c r="B154" s="1187"/>
      <c r="C154" s="1187"/>
      <c r="D154" s="510"/>
    </row>
    <row r="155" spans="1:4">
      <c r="A155" s="1187"/>
      <c r="B155" s="1187"/>
      <c r="C155" s="1187"/>
      <c r="D155" s="510"/>
    </row>
    <row r="156" spans="1:4">
      <c r="A156" s="1187"/>
      <c r="B156" s="1187"/>
      <c r="C156" s="1187"/>
      <c r="D156" s="510"/>
    </row>
    <row r="157" spans="1:4">
      <c r="A157" s="1187"/>
      <c r="B157" s="1187"/>
      <c r="C157" s="1187"/>
      <c r="D157" s="510"/>
    </row>
    <row r="158" spans="1:4">
      <c r="A158" s="1187"/>
      <c r="B158" s="1187"/>
      <c r="C158" s="1187"/>
      <c r="D158" s="510"/>
    </row>
    <row r="159" spans="1:4">
      <c r="A159" s="1187"/>
      <c r="B159" s="1187"/>
      <c r="C159" s="1187"/>
      <c r="D159" s="510"/>
    </row>
    <row r="160" spans="1:4">
      <c r="A160" s="1187"/>
      <c r="B160" s="1187"/>
      <c r="C160" s="1187"/>
      <c r="D160" s="510"/>
    </row>
    <row r="161" spans="1:4">
      <c r="A161" s="1187"/>
      <c r="B161" s="1187"/>
      <c r="C161" s="1187"/>
      <c r="D161" s="510"/>
    </row>
    <row r="162" spans="1:4">
      <c r="A162" s="1187"/>
      <c r="B162" s="1187"/>
      <c r="C162" s="1187"/>
      <c r="D162" s="510"/>
    </row>
    <row r="163" spans="1:4">
      <c r="A163" s="1187"/>
      <c r="B163" s="1187"/>
      <c r="C163" s="1187"/>
      <c r="D163" s="510"/>
    </row>
    <row r="164" spans="1:4">
      <c r="A164" s="1187"/>
      <c r="B164" s="1187"/>
      <c r="C164" s="1187"/>
      <c r="D164" s="510"/>
    </row>
    <row r="165" spans="1:4">
      <c r="A165" s="1187"/>
      <c r="B165" s="1187"/>
      <c r="C165" s="1187"/>
      <c r="D165" s="510"/>
    </row>
    <row r="166" spans="1:4">
      <c r="A166" s="1187"/>
      <c r="B166" s="1187"/>
      <c r="C166" s="1187"/>
      <c r="D166" s="510"/>
    </row>
    <row r="167" spans="1:4">
      <c r="A167" s="1187"/>
      <c r="B167" s="1187"/>
      <c r="C167" s="1187"/>
      <c r="D167" s="510"/>
    </row>
    <row r="168" spans="1:4">
      <c r="A168" s="1187"/>
      <c r="B168" s="1187"/>
      <c r="C168" s="1187"/>
      <c r="D168" s="510"/>
    </row>
    <row r="169" spans="1:4">
      <c r="A169" s="1187"/>
      <c r="B169" s="1187"/>
      <c r="C169" s="1187"/>
      <c r="D169" s="510"/>
    </row>
    <row r="170" spans="1:4">
      <c r="A170" s="1187"/>
      <c r="B170" s="1187"/>
      <c r="C170" s="1187"/>
      <c r="D170" s="510"/>
    </row>
    <row r="171" spans="1:4">
      <c r="A171" s="1187"/>
      <c r="B171" s="1187"/>
      <c r="C171" s="1187"/>
      <c r="D171" s="510"/>
    </row>
    <row r="172" spans="1:4">
      <c r="A172" s="1187"/>
      <c r="B172" s="1187"/>
      <c r="C172" s="1187"/>
      <c r="D172" s="510"/>
    </row>
    <row r="173" spans="1:4">
      <c r="A173" s="1187"/>
      <c r="B173" s="1187"/>
      <c r="C173" s="1187"/>
      <c r="D173" s="510"/>
    </row>
    <row r="174" spans="1:4">
      <c r="A174" s="1187"/>
      <c r="B174" s="1187"/>
      <c r="C174" s="1187"/>
      <c r="D174" s="510"/>
    </row>
    <row r="175" spans="1:4">
      <c r="A175" s="1187"/>
      <c r="B175" s="1187"/>
      <c r="C175" s="1187"/>
      <c r="D175" s="510"/>
    </row>
    <row r="176" spans="1:4">
      <c r="A176" s="1187"/>
      <c r="B176" s="1187"/>
      <c r="C176" s="1187"/>
      <c r="D176" s="510"/>
    </row>
    <row r="177" spans="1:4">
      <c r="A177" s="1187"/>
      <c r="B177" s="1187"/>
      <c r="C177" s="1187"/>
      <c r="D177" s="510"/>
    </row>
    <row r="178" spans="1:4">
      <c r="A178" s="1187"/>
      <c r="B178" s="1187"/>
      <c r="C178" s="1187"/>
      <c r="D178" s="510"/>
    </row>
    <row r="179" spans="1:4">
      <c r="A179" s="1187"/>
      <c r="B179" s="1187"/>
      <c r="C179" s="1187"/>
      <c r="D179" s="510"/>
    </row>
    <row r="180" spans="1:4">
      <c r="A180" s="1187"/>
      <c r="B180" s="1187"/>
      <c r="C180" s="1187"/>
      <c r="D180" s="510"/>
    </row>
    <row r="181" spans="1:4">
      <c r="A181" s="1187"/>
      <c r="B181" s="1187"/>
      <c r="C181" s="1187"/>
      <c r="D181" s="510"/>
    </row>
    <row r="182" spans="1:4">
      <c r="A182" s="1187"/>
      <c r="B182" s="1187"/>
      <c r="C182" s="1187"/>
      <c r="D182" s="510"/>
    </row>
    <row r="183" spans="1:4">
      <c r="A183" s="1187"/>
      <c r="B183" s="1187"/>
      <c r="C183" s="1187"/>
      <c r="D183" s="510"/>
    </row>
    <row r="184" spans="1:4">
      <c r="A184" s="1187"/>
      <c r="B184" s="1187"/>
      <c r="C184" s="1187"/>
      <c r="D184" s="510"/>
    </row>
    <row r="185" spans="1:4">
      <c r="A185" s="1187"/>
      <c r="B185" s="1187"/>
      <c r="C185" s="1187"/>
      <c r="D185" s="510"/>
    </row>
    <row r="186" spans="1:4">
      <c r="A186" s="1187"/>
      <c r="B186" s="1187"/>
      <c r="C186" s="1187"/>
      <c r="D186" s="510"/>
    </row>
    <row r="187" spans="1:4">
      <c r="A187" s="1187"/>
      <c r="B187" s="1187"/>
      <c r="C187" s="1187"/>
      <c r="D187" s="510"/>
    </row>
    <row r="188" spans="1:4">
      <c r="A188" s="1187"/>
      <c r="B188" s="1187"/>
      <c r="C188" s="1187"/>
      <c r="D188" s="510"/>
    </row>
    <row r="189" spans="1:4">
      <c r="A189" s="1187"/>
      <c r="B189" s="1187"/>
      <c r="C189" s="1187"/>
      <c r="D189" s="510"/>
    </row>
    <row r="190" spans="1:4">
      <c r="A190" s="1187"/>
      <c r="B190" s="1187"/>
      <c r="C190" s="1187"/>
      <c r="D190" s="510"/>
    </row>
    <row r="191" spans="1:4">
      <c r="A191" s="1187"/>
      <c r="B191" s="1187"/>
      <c r="C191" s="1187"/>
      <c r="D191" s="510"/>
    </row>
    <row r="192" spans="1:4">
      <c r="A192" s="1187"/>
      <c r="B192" s="1187"/>
      <c r="C192" s="1187"/>
      <c r="D192" s="510"/>
    </row>
    <row r="193" spans="1:4">
      <c r="A193" s="1187"/>
      <c r="B193" s="1187"/>
      <c r="C193" s="1187"/>
      <c r="D193" s="510"/>
    </row>
    <row r="194" spans="1:4">
      <c r="A194" s="1187"/>
      <c r="B194" s="1187"/>
      <c r="C194" s="1187"/>
      <c r="D194" s="510"/>
    </row>
    <row r="195" spans="1:4">
      <c r="A195" s="1187"/>
      <c r="B195" s="1187"/>
      <c r="C195" s="1187"/>
      <c r="D195" s="510"/>
    </row>
    <row r="196" spans="1:4">
      <c r="A196" s="1187"/>
      <c r="B196" s="1187"/>
      <c r="C196" s="1187"/>
      <c r="D196" s="510"/>
    </row>
    <row r="197" spans="1:4">
      <c r="A197" s="1187"/>
      <c r="B197" s="1187"/>
      <c r="C197" s="1187"/>
      <c r="D197" s="510"/>
    </row>
    <row r="198" spans="1:4">
      <c r="A198" s="1187"/>
      <c r="B198" s="1187"/>
      <c r="C198" s="1187"/>
      <c r="D198" s="510"/>
    </row>
    <row r="199" spans="1:4">
      <c r="A199" s="1187"/>
      <c r="B199" s="1187"/>
      <c r="C199" s="1187"/>
      <c r="D199" s="510"/>
    </row>
    <row r="200" spans="1:4">
      <c r="A200" s="1187"/>
      <c r="B200" s="1187"/>
      <c r="C200" s="1187"/>
      <c r="D200" s="510"/>
    </row>
    <row r="201" spans="1:4">
      <c r="A201" s="1187"/>
      <c r="B201" s="1187"/>
      <c r="C201" s="1187"/>
      <c r="D201" s="510"/>
    </row>
    <row r="202" spans="1:4">
      <c r="A202" s="1187"/>
      <c r="B202" s="1187"/>
      <c r="C202" s="1187"/>
      <c r="D202" s="510"/>
    </row>
    <row r="203" spans="1:4">
      <c r="A203" s="1187"/>
      <c r="B203" s="1187"/>
      <c r="C203" s="1187"/>
      <c r="D203" s="510"/>
    </row>
    <row r="204" spans="1:4">
      <c r="A204" s="1187"/>
      <c r="B204" s="1187"/>
      <c r="C204" s="1187"/>
      <c r="D204" s="510"/>
    </row>
    <row r="205" spans="1:4">
      <c r="A205" s="1187"/>
      <c r="B205" s="1187"/>
      <c r="C205" s="1187"/>
      <c r="D205" s="510"/>
    </row>
    <row r="206" spans="1:4">
      <c r="A206" s="1187"/>
      <c r="B206" s="1187"/>
      <c r="C206" s="1187"/>
      <c r="D206" s="510"/>
    </row>
    <row r="207" spans="1:4">
      <c r="A207" s="1187"/>
      <c r="B207" s="1187"/>
      <c r="C207" s="1187"/>
      <c r="D207" s="510"/>
    </row>
    <row r="208" spans="1:4">
      <c r="A208" s="1187"/>
      <c r="B208" s="1187"/>
      <c r="C208" s="1187"/>
      <c r="D208" s="510"/>
    </row>
    <row r="209" spans="1:4">
      <c r="A209" s="1187"/>
      <c r="B209" s="1187"/>
      <c r="C209" s="1187"/>
      <c r="D209" s="510"/>
    </row>
    <row r="210" spans="1:4">
      <c r="A210" s="1187"/>
      <c r="B210" s="1187"/>
      <c r="C210" s="1187"/>
      <c r="D210" s="510"/>
    </row>
    <row r="211" spans="1:4">
      <c r="A211" s="1187"/>
      <c r="B211" s="1187"/>
      <c r="C211" s="1187"/>
      <c r="D211" s="510"/>
    </row>
    <row r="212" spans="1:4">
      <c r="A212" s="1187"/>
      <c r="B212" s="1187"/>
      <c r="C212" s="1187"/>
      <c r="D212" s="510"/>
    </row>
    <row r="213" spans="1:4">
      <c r="A213" s="1187"/>
      <c r="B213" s="1187"/>
      <c r="C213" s="1187"/>
      <c r="D213" s="510"/>
    </row>
    <row r="214" spans="1:4">
      <c r="A214" s="1187"/>
      <c r="B214" s="1187"/>
      <c r="C214" s="1187"/>
      <c r="D214" s="510"/>
    </row>
    <row r="215" spans="1:4">
      <c r="A215" s="1187"/>
      <c r="B215" s="1187"/>
      <c r="C215" s="1187"/>
      <c r="D215" s="510"/>
    </row>
    <row r="216" spans="1:4">
      <c r="A216" s="1187"/>
      <c r="B216" s="1187"/>
      <c r="C216" s="1187"/>
      <c r="D216" s="510"/>
    </row>
    <row r="217" spans="1:4">
      <c r="A217" s="1187"/>
      <c r="B217" s="1187"/>
      <c r="C217" s="1187"/>
      <c r="D217" s="510"/>
    </row>
    <row r="218" spans="1:4">
      <c r="A218" s="1187"/>
      <c r="B218" s="1187"/>
      <c r="C218" s="1187"/>
      <c r="D218" s="510"/>
    </row>
    <row r="219" spans="1:4">
      <c r="A219" s="1187"/>
      <c r="B219" s="1187"/>
      <c r="C219" s="1187"/>
      <c r="D219" s="510"/>
    </row>
    <row r="220" spans="1:4">
      <c r="A220" s="1187"/>
      <c r="B220" s="1187"/>
      <c r="C220" s="1187"/>
      <c r="D220" s="510"/>
    </row>
    <row r="221" spans="1:4">
      <c r="A221" s="1187"/>
      <c r="B221" s="1187"/>
      <c r="C221" s="1187"/>
      <c r="D221" s="510"/>
    </row>
    <row r="222" spans="1:4">
      <c r="A222" s="1187"/>
      <c r="B222" s="1187"/>
      <c r="C222" s="1187"/>
      <c r="D222" s="510"/>
    </row>
    <row r="223" spans="1:4">
      <c r="A223" s="1187"/>
      <c r="B223" s="1187"/>
      <c r="C223" s="1187"/>
      <c r="D223" s="510"/>
    </row>
    <row r="224" spans="1:4">
      <c r="A224" s="1187"/>
      <c r="B224" s="1187"/>
      <c r="C224" s="1187"/>
      <c r="D224" s="510"/>
    </row>
    <row r="225" spans="1:4">
      <c r="A225" s="1187"/>
      <c r="B225" s="1187"/>
      <c r="C225" s="1187"/>
      <c r="D225" s="510"/>
    </row>
    <row r="226" spans="1:4">
      <c r="A226" s="1187"/>
      <c r="B226" s="1187"/>
      <c r="C226" s="1187"/>
      <c r="D226" s="510"/>
    </row>
    <row r="227" spans="1:4">
      <c r="A227" s="1187"/>
      <c r="B227" s="1187"/>
      <c r="C227" s="1187"/>
      <c r="D227" s="510"/>
    </row>
    <row r="228" spans="1:4">
      <c r="A228" s="1187"/>
      <c r="B228" s="1187"/>
      <c r="C228" s="1187"/>
      <c r="D228" s="510"/>
    </row>
    <row r="229" spans="1:4">
      <c r="A229" s="1187"/>
      <c r="B229" s="1187"/>
      <c r="C229" s="1187"/>
      <c r="D229" s="510"/>
    </row>
    <row r="230" spans="1:4">
      <c r="A230" s="1187"/>
      <c r="B230" s="1187"/>
      <c r="C230" s="1187"/>
      <c r="D230" s="510"/>
    </row>
    <row r="231" spans="1:4">
      <c r="A231" s="1187"/>
      <c r="B231" s="1187"/>
      <c r="C231" s="1187"/>
      <c r="D231" s="510"/>
    </row>
    <row r="232" spans="1:4">
      <c r="A232" s="1187"/>
      <c r="B232" s="1187"/>
      <c r="C232" s="1187"/>
      <c r="D232" s="510"/>
    </row>
    <row r="233" spans="1:4">
      <c r="A233" s="1187"/>
      <c r="B233" s="1187"/>
      <c r="C233" s="1187"/>
      <c r="D233" s="510"/>
    </row>
    <row r="234" spans="1:4">
      <c r="A234" s="1187"/>
      <c r="B234" s="1187"/>
      <c r="C234" s="1187"/>
      <c r="D234" s="510"/>
    </row>
    <row r="235" spans="1:4">
      <c r="A235" s="1187"/>
      <c r="B235" s="1187"/>
      <c r="C235" s="1187"/>
      <c r="D235" s="510"/>
    </row>
    <row r="236" spans="1:4">
      <c r="A236" s="1187"/>
      <c r="B236" s="1187"/>
      <c r="C236" s="1187"/>
      <c r="D236" s="510"/>
    </row>
    <row r="237" spans="1:4">
      <c r="A237" s="1187"/>
      <c r="B237" s="1187"/>
      <c r="C237" s="1187"/>
      <c r="D237" s="510"/>
    </row>
    <row r="238" spans="1:4">
      <c r="A238" s="1187"/>
      <c r="B238" s="1187"/>
      <c r="C238" s="1187"/>
      <c r="D238" s="510"/>
    </row>
    <row r="239" spans="1:4">
      <c r="A239" s="1187"/>
      <c r="B239" s="1187"/>
      <c r="C239" s="1187"/>
      <c r="D239" s="510"/>
    </row>
    <row r="240" spans="1:4">
      <c r="A240" s="1187"/>
      <c r="B240" s="1187"/>
      <c r="C240" s="1187"/>
      <c r="D240" s="510"/>
    </row>
    <row r="241" spans="1:4">
      <c r="A241" s="1187"/>
      <c r="B241" s="1187"/>
      <c r="C241" s="1187"/>
      <c r="D241" s="510"/>
    </row>
    <row r="242" spans="1:4">
      <c r="A242" s="1187"/>
      <c r="B242" s="1187"/>
      <c r="C242" s="1187"/>
      <c r="D242" s="510"/>
    </row>
    <row r="243" spans="1:4">
      <c r="A243" s="1187"/>
      <c r="B243" s="1187"/>
      <c r="C243" s="1187"/>
      <c r="D243" s="510"/>
    </row>
    <row r="244" spans="1:4">
      <c r="A244" s="1187"/>
      <c r="B244" s="1187"/>
      <c r="C244" s="1187"/>
      <c r="D244" s="510"/>
    </row>
    <row r="245" spans="1:4">
      <c r="A245" s="1187"/>
      <c r="B245" s="1187"/>
      <c r="C245" s="1187"/>
      <c r="D245" s="510"/>
    </row>
    <row r="246" spans="1:4">
      <c r="A246" s="1187"/>
      <c r="B246" s="1187"/>
      <c r="C246" s="1187"/>
      <c r="D246" s="510"/>
    </row>
    <row r="247" spans="1:4">
      <c r="A247" s="1187"/>
      <c r="B247" s="1187"/>
      <c r="C247" s="1187"/>
      <c r="D247" s="510"/>
    </row>
    <row r="248" spans="1:4">
      <c r="A248" s="1187"/>
      <c r="B248" s="1187"/>
      <c r="C248" s="1187"/>
      <c r="D248" s="510"/>
    </row>
    <row r="249" spans="1:4">
      <c r="A249" s="1187"/>
      <c r="B249" s="1187"/>
      <c r="C249" s="1187"/>
      <c r="D249" s="510"/>
    </row>
    <row r="250" spans="1:4">
      <c r="A250" s="1187"/>
      <c r="B250" s="1187"/>
      <c r="C250" s="1187"/>
      <c r="D250" s="510"/>
    </row>
    <row r="251" spans="1:4">
      <c r="A251" s="1187"/>
      <c r="B251" s="1187"/>
      <c r="C251" s="1187"/>
      <c r="D251" s="510"/>
    </row>
    <row r="252" spans="1:4">
      <c r="A252" s="1187"/>
      <c r="B252" s="1187"/>
      <c r="C252" s="1187"/>
      <c r="D252" s="510"/>
    </row>
    <row r="253" spans="1:4">
      <c r="A253" s="1187"/>
      <c r="B253" s="1187"/>
      <c r="C253" s="1187"/>
      <c r="D253" s="510"/>
    </row>
    <row r="254" spans="1:4">
      <c r="A254" s="1187"/>
      <c r="B254" s="1187"/>
      <c r="C254" s="1187"/>
      <c r="D254" s="510"/>
    </row>
    <row r="255" spans="1:4">
      <c r="A255" s="1187"/>
      <c r="B255" s="1187"/>
      <c r="C255" s="1187"/>
      <c r="D255" s="510"/>
    </row>
    <row r="256" spans="1:4">
      <c r="A256" s="1187"/>
      <c r="B256" s="1187"/>
      <c r="C256" s="1187"/>
      <c r="D256" s="510"/>
    </row>
    <row r="257" spans="1:4">
      <c r="A257" s="1187"/>
      <c r="B257" s="1187"/>
      <c r="C257" s="1187"/>
      <c r="D257" s="510"/>
    </row>
    <row r="258" spans="1:4">
      <c r="A258" s="1187"/>
      <c r="B258" s="1187"/>
      <c r="C258" s="1187"/>
      <c r="D258" s="510"/>
    </row>
    <row r="259" spans="1:4">
      <c r="A259" s="1187"/>
      <c r="B259" s="1187"/>
      <c r="C259" s="1187"/>
      <c r="D259" s="510"/>
    </row>
    <row r="260" spans="1:4">
      <c r="A260" s="1187"/>
      <c r="B260" s="1187"/>
      <c r="C260" s="1187"/>
      <c r="D260" s="510"/>
    </row>
    <row r="261" spans="1:4">
      <c r="A261" s="1187"/>
      <c r="B261" s="1187"/>
      <c r="C261" s="1187"/>
      <c r="D261" s="510"/>
    </row>
    <row r="262" spans="1:4">
      <c r="A262" s="1187"/>
      <c r="B262" s="1187"/>
      <c r="C262" s="1187"/>
      <c r="D262" s="510"/>
    </row>
    <row r="263" spans="1:4">
      <c r="A263" s="1187"/>
      <c r="B263" s="1187"/>
      <c r="C263" s="1187"/>
      <c r="D263" s="510"/>
    </row>
    <row r="264" spans="1:4">
      <c r="A264" s="1187"/>
      <c r="B264" s="1187"/>
      <c r="C264" s="1187"/>
      <c r="D264" s="510"/>
    </row>
    <row r="265" spans="1:4">
      <c r="A265" s="1187"/>
      <c r="B265" s="1187"/>
      <c r="C265" s="1187"/>
      <c r="D265" s="510"/>
    </row>
    <row r="266" spans="1:4">
      <c r="A266" s="1187"/>
      <c r="B266" s="1187"/>
      <c r="C266" s="1187"/>
      <c r="D266" s="510"/>
    </row>
    <row r="267" spans="1:4">
      <c r="A267" s="1187"/>
      <c r="B267" s="1187"/>
      <c r="C267" s="1187"/>
      <c r="D267" s="510"/>
    </row>
    <row r="268" spans="1:4">
      <c r="A268" s="1187"/>
      <c r="B268" s="1187"/>
      <c r="C268" s="1187"/>
      <c r="D268" s="510"/>
    </row>
    <row r="269" spans="1:4">
      <c r="A269" s="1187"/>
      <c r="B269" s="1187"/>
      <c r="C269" s="1187"/>
      <c r="D269" s="510"/>
    </row>
    <row r="270" spans="1:4">
      <c r="A270" s="1187"/>
      <c r="B270" s="1187"/>
      <c r="C270" s="1187"/>
      <c r="D270" s="510"/>
    </row>
    <row r="271" spans="1:4">
      <c r="A271" s="1187"/>
      <c r="B271" s="1187"/>
      <c r="C271" s="1187"/>
      <c r="D271" s="510"/>
    </row>
    <row r="272" spans="1:4">
      <c r="A272" s="1187"/>
      <c r="B272" s="1187"/>
      <c r="C272" s="1187"/>
      <c r="D272" s="510"/>
    </row>
    <row r="273" spans="1:4">
      <c r="A273" s="1187"/>
      <c r="B273" s="1187"/>
      <c r="C273" s="1187"/>
      <c r="D273" s="510"/>
    </row>
    <row r="274" spans="1:4">
      <c r="A274" s="1187"/>
      <c r="B274" s="1187"/>
      <c r="C274" s="1187"/>
      <c r="D274" s="510"/>
    </row>
    <row r="275" spans="1:4">
      <c r="A275" s="1187"/>
      <c r="B275" s="1187"/>
      <c r="C275" s="1187"/>
      <c r="D275" s="510"/>
    </row>
    <row r="276" spans="1:4">
      <c r="A276" s="1187"/>
      <c r="B276" s="1187"/>
      <c r="C276" s="1187"/>
      <c r="D276" s="510"/>
    </row>
    <row r="277" spans="1:4">
      <c r="A277" s="1187"/>
      <c r="B277" s="1187"/>
      <c r="C277" s="1187"/>
      <c r="D277" s="510"/>
    </row>
    <row r="278" spans="1:4">
      <c r="A278" s="1187"/>
      <c r="B278" s="1187"/>
      <c r="C278" s="1187"/>
      <c r="D278" s="510"/>
    </row>
    <row r="279" spans="1:4">
      <c r="A279" s="1187"/>
      <c r="B279" s="1187"/>
      <c r="C279" s="1187"/>
      <c r="D279" s="510"/>
    </row>
    <row r="280" spans="1:4">
      <c r="A280" s="1187"/>
      <c r="B280" s="1187"/>
      <c r="C280" s="1187"/>
      <c r="D280" s="510"/>
    </row>
    <row r="281" spans="1:4">
      <c r="A281" s="1187"/>
      <c r="B281" s="1187"/>
      <c r="C281" s="1187"/>
      <c r="D281" s="510"/>
    </row>
    <row r="282" spans="1:4">
      <c r="A282" s="1187"/>
      <c r="B282" s="1187"/>
      <c r="C282" s="1187"/>
      <c r="D282" s="510"/>
    </row>
    <row r="283" spans="1:4">
      <c r="A283" s="1187"/>
      <c r="B283" s="1187"/>
      <c r="C283" s="1187"/>
      <c r="D283" s="510"/>
    </row>
    <row r="284" spans="1:4">
      <c r="A284" s="1187"/>
      <c r="B284" s="1187"/>
      <c r="C284" s="1187"/>
      <c r="D284" s="510"/>
    </row>
    <row r="285" spans="1:4">
      <c r="A285" s="1187"/>
      <c r="B285" s="1187"/>
      <c r="C285" s="1187"/>
      <c r="D285" s="510"/>
    </row>
    <row r="286" spans="1:4">
      <c r="A286" s="1187"/>
      <c r="B286" s="1187"/>
      <c r="C286" s="1187"/>
      <c r="D286" s="510"/>
    </row>
    <row r="287" spans="1:4">
      <c r="A287" s="1187"/>
      <c r="B287" s="1187"/>
      <c r="C287" s="1187"/>
      <c r="D287" s="510"/>
    </row>
    <row r="288" spans="1:4">
      <c r="A288" s="1187"/>
      <c r="B288" s="1187"/>
      <c r="C288" s="1187"/>
      <c r="D288" s="510"/>
    </row>
    <row r="289" spans="4:4">
      <c r="D289" s="510"/>
    </row>
    <row r="290" spans="4:4">
      <c r="D290" s="510"/>
    </row>
    <row r="291" spans="4:4">
      <c r="D291" s="510"/>
    </row>
    <row r="292" spans="4:4">
      <c r="D292" s="510"/>
    </row>
    <row r="293" spans="4:4">
      <c r="D293" s="510"/>
    </row>
    <row r="294" spans="4:4">
      <c r="D294" s="510"/>
    </row>
    <row r="295" spans="4:4">
      <c r="D295" s="510"/>
    </row>
    <row r="296" spans="4:4">
      <c r="D296" s="510"/>
    </row>
    <row r="297" spans="4:4">
      <c r="D297" s="510"/>
    </row>
    <row r="298" spans="4:4">
      <c r="D298" s="510"/>
    </row>
    <row r="299" spans="4:4">
      <c r="D299" s="510"/>
    </row>
  </sheetData>
  <mergeCells count="1">
    <mergeCell ref="A3:C3"/>
  </mergeCells>
  <conditionalFormatting sqref="G5:H19">
    <cfRule type="containsBlanks" priority="2">
      <formula>LEN(TRIM(G5))=0</formula>
    </cfRule>
  </conditionalFormatting>
  <conditionalFormatting sqref="G5:H21">
    <cfRule type="containsBlanks" dxfId="103"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316"/>
  <sheetViews>
    <sheetView topLeftCell="C1" zoomScale="85" zoomScaleNormal="85" workbookViewId="0">
      <pane ySplit="4" topLeftCell="A5" activePane="bottomLeft" state="frozen"/>
      <selection activeCell="C23" sqref="C23"/>
      <selection pane="bottomLeft" activeCell="G5" sqref="G5:H16"/>
    </sheetView>
  </sheetViews>
  <sheetFormatPr defaultRowHeight="15.75"/>
  <cols>
    <col min="1" max="1" width="8.7109375" style="476" customWidth="1"/>
    <col min="2" max="2" width="9.85546875" style="476" customWidth="1"/>
    <col min="3" max="3" width="8.7109375" style="476" customWidth="1"/>
    <col min="4" max="4" width="92.140625" style="513" customWidth="1"/>
    <col min="5" max="5" width="9.85546875" style="1187" customWidth="1"/>
    <col min="6" max="6" width="17.85546875" style="511" customWidth="1"/>
    <col min="7" max="8" width="14.42578125" style="511" customWidth="1"/>
    <col min="9" max="9" width="17.85546875" style="512" customWidth="1"/>
    <col min="10" max="14" width="11" style="512" customWidth="1"/>
    <col min="15" max="15" width="17.85546875" style="511" customWidth="1"/>
    <col min="16" max="16384" width="9.140625" style="476"/>
  </cols>
  <sheetData>
    <row r="1" spans="1:15" ht="49.5" customHeight="1" thickTop="1">
      <c r="A1" s="470" t="s">
        <v>133</v>
      </c>
      <c r="B1" s="471" t="s">
        <v>776</v>
      </c>
      <c r="C1" s="471" t="s">
        <v>1027</v>
      </c>
      <c r="D1" s="472" t="s">
        <v>773</v>
      </c>
      <c r="E1" s="471" t="s">
        <v>135</v>
      </c>
      <c r="F1" s="473" t="s">
        <v>1028</v>
      </c>
      <c r="G1" s="473" t="s">
        <v>1029</v>
      </c>
      <c r="H1" s="473" t="s">
        <v>30</v>
      </c>
      <c r="I1" s="474" t="s">
        <v>1030</v>
      </c>
      <c r="J1" s="474" t="s">
        <v>1060</v>
      </c>
      <c r="K1" s="474" t="s">
        <v>1061</v>
      </c>
      <c r="L1" s="474" t="s">
        <v>1062</v>
      </c>
      <c r="M1" s="474" t="s">
        <v>1031</v>
      </c>
      <c r="N1" s="474" t="s">
        <v>1101</v>
      </c>
      <c r="O1" s="475" t="s">
        <v>1032</v>
      </c>
    </row>
    <row r="2" spans="1:15">
      <c r="A2" s="477"/>
      <c r="B2" s="478" t="s">
        <v>1033</v>
      </c>
      <c r="C2" s="478" t="s">
        <v>1033</v>
      </c>
      <c r="D2" s="479"/>
      <c r="E2" s="478"/>
      <c r="F2" s="480" t="s">
        <v>1034</v>
      </c>
      <c r="G2" s="480" t="s">
        <v>1035</v>
      </c>
      <c r="H2" s="480" t="s">
        <v>1036</v>
      </c>
      <c r="I2" s="480" t="s">
        <v>1037</v>
      </c>
      <c r="J2" s="480" t="s">
        <v>1064</v>
      </c>
      <c r="K2" s="480" t="s">
        <v>1065</v>
      </c>
      <c r="L2" s="480" t="s">
        <v>1066</v>
      </c>
      <c r="M2" s="480" t="s">
        <v>256</v>
      </c>
      <c r="N2" s="480" t="s">
        <v>1102</v>
      </c>
      <c r="O2" s="481" t="s">
        <v>1038</v>
      </c>
    </row>
    <row r="3" spans="1:15" s="485" customFormat="1">
      <c r="A3" s="1520" t="s">
        <v>1103</v>
      </c>
      <c r="B3" s="1521"/>
      <c r="C3" s="1522"/>
      <c r="D3" s="479" t="s">
        <v>1104</v>
      </c>
      <c r="E3" s="482"/>
      <c r="F3" s="483"/>
      <c r="G3" s="483"/>
      <c r="H3" s="483"/>
      <c r="I3" s="483"/>
      <c r="J3" s="483"/>
      <c r="K3" s="483"/>
      <c r="L3" s="483"/>
      <c r="M3" s="483"/>
      <c r="N3" s="483"/>
      <c r="O3" s="484"/>
    </row>
    <row r="4" spans="1:15" s="485" customFormat="1" ht="16.5" thickBot="1">
      <c r="A4" s="486"/>
      <c r="B4" s="487"/>
      <c r="C4" s="487"/>
      <c r="D4" s="488" t="s">
        <v>1041</v>
      </c>
      <c r="E4" s="489"/>
      <c r="F4" s="490"/>
      <c r="G4" s="490"/>
      <c r="H4" s="490"/>
      <c r="I4" s="490"/>
      <c r="J4" s="490"/>
      <c r="K4" s="490"/>
      <c r="L4" s="490"/>
      <c r="M4" s="490"/>
      <c r="N4" s="490"/>
      <c r="O4" s="491">
        <f>SUM(O5:O916)</f>
        <v>0</v>
      </c>
    </row>
    <row r="5" spans="1:15" s="485" customFormat="1" ht="32.25" thickTop="1">
      <c r="A5" s="516" t="s">
        <v>1105</v>
      </c>
      <c r="B5" s="517" t="s">
        <v>1043</v>
      </c>
      <c r="C5" s="517" t="s">
        <v>1043</v>
      </c>
      <c r="D5" s="518" t="s">
        <v>1106</v>
      </c>
      <c r="E5" s="519" t="s">
        <v>657</v>
      </c>
      <c r="F5" s="520">
        <f>G5+H5</f>
        <v>0</v>
      </c>
      <c r="G5" s="521"/>
      <c r="H5" s="521"/>
      <c r="I5" s="522">
        <f>SUM(J5:N5)</f>
        <v>10</v>
      </c>
      <c r="J5" s="522">
        <v>0</v>
      </c>
      <c r="K5" s="522">
        <v>0</v>
      </c>
      <c r="L5" s="522">
        <v>0</v>
      </c>
      <c r="M5" s="522">
        <v>10</v>
      </c>
      <c r="N5" s="522">
        <v>0</v>
      </c>
      <c r="O5" s="523">
        <f>I5*F5</f>
        <v>0</v>
      </c>
    </row>
    <row r="6" spans="1:15" s="485" customFormat="1" ht="31.5">
      <c r="A6" s="492" t="s">
        <v>1107</v>
      </c>
      <c r="B6" s="493" t="s">
        <v>1043</v>
      </c>
      <c r="C6" s="493" t="s">
        <v>1043</v>
      </c>
      <c r="D6" s="500" t="s">
        <v>1108</v>
      </c>
      <c r="E6" s="495" t="s">
        <v>657</v>
      </c>
      <c r="F6" s="496">
        <f t="shared" ref="F6:F18" si="0">G6+H6</f>
        <v>0</v>
      </c>
      <c r="G6" s="497"/>
      <c r="H6" s="497"/>
      <c r="I6" s="498">
        <f t="shared" ref="I6:I16" si="1">SUM(J6:N6)</f>
        <v>17</v>
      </c>
      <c r="J6" s="498">
        <v>6</v>
      </c>
      <c r="K6" s="498">
        <v>1</v>
      </c>
      <c r="L6" s="498">
        <v>0</v>
      </c>
      <c r="M6" s="498">
        <v>10</v>
      </c>
      <c r="N6" s="498">
        <v>0</v>
      </c>
      <c r="O6" s="499">
        <f t="shared" ref="O6:O16" si="2">I6*F6</f>
        <v>0</v>
      </c>
    </row>
    <row r="7" spans="1:15" s="485" customFormat="1" ht="31.5">
      <c r="A7" s="492" t="s">
        <v>1109</v>
      </c>
      <c r="B7" s="493" t="s">
        <v>1043</v>
      </c>
      <c r="C7" s="493" t="s">
        <v>1043</v>
      </c>
      <c r="D7" s="500" t="s">
        <v>1110</v>
      </c>
      <c r="E7" s="495" t="s">
        <v>657</v>
      </c>
      <c r="F7" s="496">
        <f t="shared" si="0"/>
        <v>0</v>
      </c>
      <c r="G7" s="497"/>
      <c r="H7" s="497"/>
      <c r="I7" s="498">
        <f t="shared" si="1"/>
        <v>3</v>
      </c>
      <c r="J7" s="498">
        <v>0</v>
      </c>
      <c r="K7" s="498">
        <v>0</v>
      </c>
      <c r="L7" s="498">
        <v>3</v>
      </c>
      <c r="M7" s="498">
        <v>0</v>
      </c>
      <c r="N7" s="498">
        <v>0</v>
      </c>
      <c r="O7" s="499">
        <f t="shared" si="2"/>
        <v>0</v>
      </c>
    </row>
    <row r="8" spans="1:15" s="485" customFormat="1" ht="31.5">
      <c r="A8" s="492" t="s">
        <v>1111</v>
      </c>
      <c r="B8" s="493" t="s">
        <v>1043</v>
      </c>
      <c r="C8" s="493" t="s">
        <v>1043</v>
      </c>
      <c r="D8" s="500" t="s">
        <v>1112</v>
      </c>
      <c r="E8" s="495" t="s">
        <v>657</v>
      </c>
      <c r="F8" s="496">
        <f t="shared" si="0"/>
        <v>0</v>
      </c>
      <c r="G8" s="497"/>
      <c r="H8" s="497"/>
      <c r="I8" s="498">
        <f t="shared" si="1"/>
        <v>3</v>
      </c>
      <c r="J8" s="498">
        <v>0</v>
      </c>
      <c r="K8" s="498">
        <v>0</v>
      </c>
      <c r="L8" s="498">
        <v>0</v>
      </c>
      <c r="M8" s="498">
        <v>2</v>
      </c>
      <c r="N8" s="498">
        <v>1</v>
      </c>
      <c r="O8" s="499">
        <f t="shared" si="2"/>
        <v>0</v>
      </c>
    </row>
    <row r="9" spans="1:15" s="485" customFormat="1" ht="31.5">
      <c r="A9" s="492" t="s">
        <v>1113</v>
      </c>
      <c r="B9" s="493" t="s">
        <v>1043</v>
      </c>
      <c r="C9" s="493" t="s">
        <v>1043</v>
      </c>
      <c r="D9" s="500" t="s">
        <v>1114</v>
      </c>
      <c r="E9" s="495" t="s">
        <v>289</v>
      </c>
      <c r="F9" s="496">
        <f t="shared" si="0"/>
        <v>0</v>
      </c>
      <c r="G9" s="497"/>
      <c r="H9" s="497"/>
      <c r="I9" s="498">
        <f t="shared" si="1"/>
        <v>326</v>
      </c>
      <c r="J9" s="498">
        <v>0</v>
      </c>
      <c r="K9" s="498">
        <v>0</v>
      </c>
      <c r="L9" s="498">
        <v>0</v>
      </c>
      <c r="M9" s="498">
        <v>326</v>
      </c>
      <c r="N9" s="498">
        <v>0</v>
      </c>
      <c r="O9" s="499">
        <f t="shared" si="2"/>
        <v>0</v>
      </c>
    </row>
    <row r="10" spans="1:15" s="485" customFormat="1" ht="31.5">
      <c r="A10" s="492" t="s">
        <v>1115</v>
      </c>
      <c r="B10" s="493" t="s">
        <v>1043</v>
      </c>
      <c r="C10" s="493" t="s">
        <v>1043</v>
      </c>
      <c r="D10" s="500" t="s">
        <v>1116</v>
      </c>
      <c r="E10" s="495" t="s">
        <v>289</v>
      </c>
      <c r="F10" s="496">
        <f t="shared" si="0"/>
        <v>0</v>
      </c>
      <c r="G10" s="497"/>
      <c r="H10" s="497"/>
      <c r="I10" s="498">
        <f t="shared" si="1"/>
        <v>30</v>
      </c>
      <c r="J10" s="498">
        <v>0</v>
      </c>
      <c r="K10" s="498">
        <v>0</v>
      </c>
      <c r="L10" s="498">
        <v>30</v>
      </c>
      <c r="M10" s="498">
        <v>0</v>
      </c>
      <c r="N10" s="498">
        <v>0</v>
      </c>
      <c r="O10" s="499">
        <f t="shared" si="2"/>
        <v>0</v>
      </c>
    </row>
    <row r="11" spans="1:15" s="485" customFormat="1">
      <c r="A11" s="492" t="s">
        <v>1117</v>
      </c>
      <c r="B11" s="493" t="s">
        <v>1043</v>
      </c>
      <c r="C11" s="493" t="s">
        <v>1043</v>
      </c>
      <c r="D11" s="500" t="s">
        <v>1118</v>
      </c>
      <c r="E11" s="495" t="s">
        <v>289</v>
      </c>
      <c r="F11" s="496">
        <f t="shared" si="0"/>
        <v>0</v>
      </c>
      <c r="G11" s="497"/>
      <c r="H11" s="497"/>
      <c r="I11" s="498">
        <f t="shared" si="1"/>
        <v>10</v>
      </c>
      <c r="J11" s="498">
        <v>0</v>
      </c>
      <c r="K11" s="498">
        <v>10</v>
      </c>
      <c r="L11" s="498">
        <v>0</v>
      </c>
      <c r="M11" s="498">
        <v>0</v>
      </c>
      <c r="N11" s="498">
        <v>0</v>
      </c>
      <c r="O11" s="499">
        <f t="shared" si="2"/>
        <v>0</v>
      </c>
    </row>
    <row r="12" spans="1:15" s="485" customFormat="1" ht="34.5" customHeight="1">
      <c r="A12" s="492" t="s">
        <v>1119</v>
      </c>
      <c r="B12" s="493" t="s">
        <v>1043</v>
      </c>
      <c r="C12" s="493" t="s">
        <v>1043</v>
      </c>
      <c r="D12" s="500" t="s">
        <v>1120</v>
      </c>
      <c r="E12" s="495" t="s">
        <v>289</v>
      </c>
      <c r="F12" s="496">
        <f t="shared" si="0"/>
        <v>0</v>
      </c>
      <c r="G12" s="497"/>
      <c r="H12" s="497"/>
      <c r="I12" s="498">
        <f t="shared" si="1"/>
        <v>10</v>
      </c>
      <c r="J12" s="498">
        <v>10</v>
      </c>
      <c r="K12" s="498">
        <v>0</v>
      </c>
      <c r="L12" s="498">
        <v>0</v>
      </c>
      <c r="M12" s="498">
        <v>0</v>
      </c>
      <c r="N12" s="498">
        <v>0</v>
      </c>
      <c r="O12" s="499">
        <f t="shared" si="2"/>
        <v>0</v>
      </c>
    </row>
    <row r="13" spans="1:15" ht="47.25">
      <c r="A13" s="492" t="s">
        <v>1121</v>
      </c>
      <c r="B13" s="493" t="s">
        <v>1043</v>
      </c>
      <c r="C13" s="493" t="s">
        <v>1043</v>
      </c>
      <c r="D13" s="494" t="s">
        <v>1122</v>
      </c>
      <c r="E13" s="524" t="s">
        <v>289</v>
      </c>
      <c r="F13" s="496">
        <f t="shared" si="0"/>
        <v>0</v>
      </c>
      <c r="G13" s="497"/>
      <c r="H13" s="497"/>
      <c r="I13" s="498">
        <f t="shared" si="1"/>
        <v>21</v>
      </c>
      <c r="J13" s="498">
        <f>3.5*2</f>
        <v>7</v>
      </c>
      <c r="K13" s="498">
        <v>0</v>
      </c>
      <c r="L13" s="498">
        <v>0</v>
      </c>
      <c r="M13" s="498">
        <v>14</v>
      </c>
      <c r="N13" s="498">
        <v>0</v>
      </c>
      <c r="O13" s="499">
        <f t="shared" si="2"/>
        <v>0</v>
      </c>
    </row>
    <row r="14" spans="1:15">
      <c r="A14" s="492" t="s">
        <v>1123</v>
      </c>
      <c r="B14" s="493" t="s">
        <v>1043</v>
      </c>
      <c r="C14" s="493" t="s">
        <v>1043</v>
      </c>
      <c r="D14" s="494" t="s">
        <v>1124</v>
      </c>
      <c r="E14" s="524" t="s">
        <v>657</v>
      </c>
      <c r="F14" s="496">
        <f t="shared" si="0"/>
        <v>0</v>
      </c>
      <c r="G14" s="497"/>
      <c r="H14" s="497"/>
      <c r="I14" s="498">
        <f t="shared" si="1"/>
        <v>33</v>
      </c>
      <c r="J14" s="498">
        <v>0</v>
      </c>
      <c r="K14" s="498">
        <v>0</v>
      </c>
      <c r="L14" s="498">
        <v>0</v>
      </c>
      <c r="M14" s="498">
        <v>0</v>
      </c>
      <c r="N14" s="498">
        <v>33</v>
      </c>
      <c r="O14" s="499">
        <f t="shared" si="2"/>
        <v>0</v>
      </c>
    </row>
    <row r="15" spans="1:15">
      <c r="A15" s="492" t="s">
        <v>1125</v>
      </c>
      <c r="B15" s="493" t="s">
        <v>1043</v>
      </c>
      <c r="C15" s="493" t="s">
        <v>1043</v>
      </c>
      <c r="D15" s="494" t="s">
        <v>1126</v>
      </c>
      <c r="E15" s="524" t="s">
        <v>657</v>
      </c>
      <c r="F15" s="496">
        <f t="shared" si="0"/>
        <v>0</v>
      </c>
      <c r="G15" s="497"/>
      <c r="H15" s="497"/>
      <c r="I15" s="498">
        <f t="shared" si="1"/>
        <v>1</v>
      </c>
      <c r="J15" s="498">
        <v>1</v>
      </c>
      <c r="K15" s="498">
        <v>0</v>
      </c>
      <c r="L15" s="498">
        <v>0</v>
      </c>
      <c r="M15" s="498">
        <v>0</v>
      </c>
      <c r="N15" s="498">
        <v>0</v>
      </c>
      <c r="O15" s="499">
        <f t="shared" si="2"/>
        <v>0</v>
      </c>
    </row>
    <row r="16" spans="1:15">
      <c r="A16" s="492" t="s">
        <v>1127</v>
      </c>
      <c r="B16" s="493" t="s">
        <v>1043</v>
      </c>
      <c r="C16" s="493" t="s">
        <v>1043</v>
      </c>
      <c r="D16" s="494" t="s">
        <v>1128</v>
      </c>
      <c r="E16" s="524" t="s">
        <v>167</v>
      </c>
      <c r="F16" s="496">
        <f t="shared" si="0"/>
        <v>0</v>
      </c>
      <c r="G16" s="497"/>
      <c r="H16" s="497"/>
      <c r="I16" s="525">
        <f t="shared" si="1"/>
        <v>0.7</v>
      </c>
      <c r="J16" s="525">
        <v>0</v>
      </c>
      <c r="K16" s="525">
        <v>0.1</v>
      </c>
      <c r="L16" s="525">
        <v>0.3</v>
      </c>
      <c r="M16" s="525">
        <v>0</v>
      </c>
      <c r="N16" s="525">
        <v>0.3</v>
      </c>
      <c r="O16" s="499">
        <f t="shared" si="2"/>
        <v>0</v>
      </c>
    </row>
    <row r="17" spans="1:15">
      <c r="A17" s="492" t="s">
        <v>1129</v>
      </c>
      <c r="B17" s="493" t="s">
        <v>1043</v>
      </c>
      <c r="C17" s="493" t="s">
        <v>1043</v>
      </c>
      <c r="D17" s="494" t="s">
        <v>1057</v>
      </c>
      <c r="E17" s="495" t="s">
        <v>657</v>
      </c>
      <c r="F17" s="496">
        <f t="shared" si="0"/>
        <v>0</v>
      </c>
      <c r="G17" s="496">
        <v>0</v>
      </c>
      <c r="H17" s="496">
        <f>SUMPRODUCT(G5:G16,I5:I16)*0.036</f>
        <v>0</v>
      </c>
      <c r="I17" s="498">
        <v>1</v>
      </c>
      <c r="J17" s="498">
        <v>0</v>
      </c>
      <c r="K17" s="498">
        <v>0</v>
      </c>
      <c r="L17" s="498">
        <v>0</v>
      </c>
      <c r="M17" s="498">
        <v>0</v>
      </c>
      <c r="N17" s="498">
        <v>0</v>
      </c>
      <c r="O17" s="499">
        <f>I17*F17</f>
        <v>0</v>
      </c>
    </row>
    <row r="18" spans="1:15" ht="16.5" thickBot="1">
      <c r="A18" s="492" t="s">
        <v>1130</v>
      </c>
      <c r="B18" s="502" t="s">
        <v>1043</v>
      </c>
      <c r="C18" s="502" t="s">
        <v>1043</v>
      </c>
      <c r="D18" s="503" t="s">
        <v>1059</v>
      </c>
      <c r="E18" s="504" t="s">
        <v>657</v>
      </c>
      <c r="F18" s="505">
        <f t="shared" si="0"/>
        <v>0</v>
      </c>
      <c r="G18" s="505">
        <v>0</v>
      </c>
      <c r="H18" s="505">
        <f>SUMPRODUCT(H5:H16,I5:I16)*0.06</f>
        <v>0</v>
      </c>
      <c r="I18" s="507">
        <v>1</v>
      </c>
      <c r="J18" s="507">
        <v>0</v>
      </c>
      <c r="K18" s="507">
        <v>0</v>
      </c>
      <c r="L18" s="507">
        <v>0</v>
      </c>
      <c r="M18" s="507">
        <v>0</v>
      </c>
      <c r="N18" s="507">
        <v>0</v>
      </c>
      <c r="O18" s="508">
        <f t="shared" ref="O18" si="3">I18*F18</f>
        <v>0</v>
      </c>
    </row>
    <row r="19" spans="1:15" ht="16.5" thickTop="1">
      <c r="A19" s="1187"/>
      <c r="B19" s="1187"/>
      <c r="C19" s="1187"/>
      <c r="D19" s="510"/>
    </row>
    <row r="20" spans="1:15">
      <c r="A20" s="1187"/>
      <c r="B20" s="1187"/>
      <c r="C20" s="1187"/>
      <c r="D20" s="510"/>
    </row>
    <row r="21" spans="1:15">
      <c r="A21" s="1187"/>
      <c r="B21" s="1187"/>
      <c r="C21" s="1187"/>
      <c r="D21" s="510"/>
    </row>
    <row r="22" spans="1:15">
      <c r="A22" s="1187"/>
      <c r="B22" s="1187"/>
      <c r="C22" s="1187"/>
      <c r="D22" s="510"/>
    </row>
    <row r="23" spans="1:15">
      <c r="A23" s="1187"/>
      <c r="B23" s="1187"/>
      <c r="C23" s="1187"/>
      <c r="D23" s="510"/>
    </row>
    <row r="24" spans="1:15">
      <c r="A24" s="1187"/>
      <c r="B24" s="1187"/>
      <c r="C24" s="1187"/>
      <c r="D24" s="510"/>
    </row>
    <row r="25" spans="1:15">
      <c r="A25" s="1187"/>
      <c r="B25" s="1187"/>
      <c r="C25" s="1187"/>
      <c r="D25" s="510"/>
    </row>
    <row r="26" spans="1:15">
      <c r="A26" s="1187"/>
      <c r="B26" s="1187"/>
      <c r="C26" s="1187"/>
      <c r="D26" s="510"/>
    </row>
    <row r="27" spans="1:15">
      <c r="A27" s="1187"/>
      <c r="B27" s="1187"/>
      <c r="C27" s="1187"/>
      <c r="D27" s="510"/>
    </row>
    <row r="28" spans="1:15">
      <c r="A28" s="1187"/>
      <c r="B28" s="1187"/>
      <c r="C28" s="1187"/>
      <c r="D28" s="510"/>
    </row>
    <row r="29" spans="1:15">
      <c r="A29" s="1187"/>
      <c r="B29" s="1187"/>
      <c r="C29" s="1187"/>
      <c r="D29" s="510"/>
    </row>
    <row r="30" spans="1:15">
      <c r="A30" s="1187"/>
      <c r="B30" s="1187"/>
      <c r="C30" s="1187"/>
      <c r="D30" s="510"/>
    </row>
    <row r="31" spans="1:15">
      <c r="A31" s="1187"/>
      <c r="B31" s="1187"/>
      <c r="C31" s="1187"/>
      <c r="D31" s="510"/>
    </row>
    <row r="32" spans="1:15">
      <c r="A32" s="1187"/>
      <c r="B32" s="1187"/>
      <c r="C32" s="1187"/>
      <c r="D32" s="510"/>
    </row>
    <row r="33" spans="1:4">
      <c r="A33" s="1187"/>
      <c r="B33" s="1187"/>
      <c r="C33" s="1187"/>
      <c r="D33" s="510"/>
    </row>
    <row r="34" spans="1:4">
      <c r="A34" s="1187"/>
      <c r="B34" s="1187"/>
      <c r="C34" s="1187"/>
      <c r="D34" s="510"/>
    </row>
    <row r="35" spans="1:4">
      <c r="A35" s="1187"/>
      <c r="B35" s="1187"/>
      <c r="C35" s="1187"/>
      <c r="D35" s="510"/>
    </row>
    <row r="36" spans="1:4">
      <c r="A36" s="1187"/>
      <c r="B36" s="1187"/>
      <c r="C36" s="1187"/>
      <c r="D36" s="510"/>
    </row>
    <row r="37" spans="1:4">
      <c r="A37" s="1187"/>
      <c r="B37" s="1187"/>
      <c r="C37" s="1187"/>
      <c r="D37" s="510"/>
    </row>
    <row r="38" spans="1:4">
      <c r="A38" s="1187"/>
      <c r="B38" s="1187"/>
      <c r="C38" s="1187"/>
      <c r="D38" s="510"/>
    </row>
    <row r="39" spans="1:4">
      <c r="A39" s="1187"/>
      <c r="B39" s="1187"/>
      <c r="C39" s="1187"/>
      <c r="D39" s="510"/>
    </row>
    <row r="40" spans="1:4">
      <c r="A40" s="1187"/>
      <c r="B40" s="1187"/>
      <c r="C40" s="1187"/>
      <c r="D40" s="510"/>
    </row>
    <row r="41" spans="1:4">
      <c r="A41" s="1187"/>
      <c r="B41" s="1187"/>
      <c r="C41" s="1187"/>
      <c r="D41" s="510"/>
    </row>
    <row r="42" spans="1:4">
      <c r="A42" s="1187"/>
      <c r="B42" s="1187"/>
      <c r="C42" s="1187"/>
      <c r="D42" s="510"/>
    </row>
    <row r="43" spans="1:4">
      <c r="A43" s="1187"/>
      <c r="B43" s="1187"/>
      <c r="C43" s="1187"/>
      <c r="D43" s="510"/>
    </row>
    <row r="44" spans="1:4">
      <c r="A44" s="1187"/>
      <c r="B44" s="1187"/>
      <c r="C44" s="1187"/>
      <c r="D44" s="510"/>
    </row>
    <row r="45" spans="1:4">
      <c r="A45" s="1187"/>
      <c r="B45" s="1187"/>
      <c r="C45" s="1187"/>
      <c r="D45" s="510"/>
    </row>
    <row r="46" spans="1:4">
      <c r="A46" s="1187"/>
      <c r="B46" s="1187"/>
      <c r="C46" s="1187"/>
      <c r="D46" s="510"/>
    </row>
    <row r="47" spans="1:4">
      <c r="A47" s="1187"/>
      <c r="B47" s="1187"/>
      <c r="C47" s="1187"/>
      <c r="D47" s="510"/>
    </row>
    <row r="48" spans="1:4">
      <c r="A48" s="1187"/>
      <c r="B48" s="1187"/>
      <c r="C48" s="1187"/>
      <c r="D48" s="510"/>
    </row>
    <row r="49" spans="1:4">
      <c r="A49" s="1187"/>
      <c r="B49" s="1187"/>
      <c r="C49" s="1187"/>
      <c r="D49" s="510"/>
    </row>
    <row r="50" spans="1:4">
      <c r="A50" s="1187"/>
      <c r="B50" s="1187"/>
      <c r="C50" s="1187"/>
      <c r="D50" s="510"/>
    </row>
    <row r="51" spans="1:4">
      <c r="A51" s="1187"/>
      <c r="B51" s="1187"/>
      <c r="C51" s="1187"/>
      <c r="D51" s="510"/>
    </row>
    <row r="52" spans="1:4">
      <c r="A52" s="1187"/>
      <c r="B52" s="1187"/>
      <c r="C52" s="1187"/>
      <c r="D52" s="510"/>
    </row>
    <row r="53" spans="1:4">
      <c r="A53" s="1187"/>
      <c r="B53" s="1187"/>
      <c r="C53" s="1187"/>
      <c r="D53" s="510"/>
    </row>
    <row r="54" spans="1:4">
      <c r="A54" s="1187"/>
      <c r="B54" s="1187"/>
      <c r="C54" s="1187"/>
      <c r="D54" s="510"/>
    </row>
    <row r="55" spans="1:4">
      <c r="A55" s="1187"/>
      <c r="B55" s="1187"/>
      <c r="C55" s="1187"/>
      <c r="D55" s="510"/>
    </row>
    <row r="56" spans="1:4">
      <c r="A56" s="1187"/>
      <c r="B56" s="1187"/>
      <c r="C56" s="1187"/>
      <c r="D56" s="510"/>
    </row>
    <row r="57" spans="1:4">
      <c r="A57" s="1187"/>
      <c r="B57" s="1187"/>
      <c r="C57" s="1187"/>
      <c r="D57" s="510"/>
    </row>
    <row r="58" spans="1:4">
      <c r="A58" s="1187"/>
      <c r="B58" s="1187"/>
      <c r="C58" s="1187"/>
      <c r="D58" s="510"/>
    </row>
    <row r="59" spans="1:4">
      <c r="A59" s="1187"/>
      <c r="B59" s="1187"/>
      <c r="C59" s="1187"/>
      <c r="D59" s="510"/>
    </row>
    <row r="60" spans="1:4">
      <c r="A60" s="1187"/>
      <c r="B60" s="1187"/>
      <c r="C60" s="1187"/>
      <c r="D60" s="510"/>
    </row>
    <row r="61" spans="1:4">
      <c r="A61" s="1187"/>
      <c r="B61" s="1187"/>
      <c r="C61" s="1187"/>
      <c r="D61" s="510"/>
    </row>
    <row r="62" spans="1:4">
      <c r="A62" s="1187"/>
      <c r="B62" s="1187"/>
      <c r="C62" s="1187"/>
      <c r="D62" s="510"/>
    </row>
    <row r="63" spans="1:4">
      <c r="A63" s="1187"/>
      <c r="B63" s="1187"/>
      <c r="C63" s="1187"/>
      <c r="D63" s="510"/>
    </row>
    <row r="64" spans="1:4">
      <c r="A64" s="1187"/>
      <c r="B64" s="1187"/>
      <c r="C64" s="1187"/>
      <c r="D64" s="510"/>
    </row>
    <row r="65" spans="1:4">
      <c r="A65" s="1187"/>
      <c r="B65" s="1187"/>
      <c r="C65" s="1187"/>
      <c r="D65" s="510"/>
    </row>
    <row r="66" spans="1:4">
      <c r="A66" s="1187"/>
      <c r="B66" s="1187"/>
      <c r="C66" s="1187"/>
      <c r="D66" s="510"/>
    </row>
    <row r="67" spans="1:4">
      <c r="A67" s="1187"/>
      <c r="B67" s="1187"/>
      <c r="C67" s="1187"/>
      <c r="D67" s="510"/>
    </row>
    <row r="68" spans="1:4">
      <c r="A68" s="1187"/>
      <c r="B68" s="1187"/>
      <c r="C68" s="1187"/>
      <c r="D68" s="510"/>
    </row>
    <row r="69" spans="1:4">
      <c r="A69" s="1187"/>
      <c r="B69" s="1187"/>
      <c r="C69" s="1187"/>
      <c r="D69" s="510"/>
    </row>
    <row r="70" spans="1:4">
      <c r="A70" s="1187"/>
      <c r="B70" s="1187"/>
      <c r="C70" s="1187"/>
      <c r="D70" s="510"/>
    </row>
    <row r="71" spans="1:4">
      <c r="A71" s="1187"/>
      <c r="B71" s="1187"/>
      <c r="C71" s="1187"/>
      <c r="D71" s="510"/>
    </row>
    <row r="72" spans="1:4">
      <c r="A72" s="1187"/>
      <c r="B72" s="1187"/>
      <c r="C72" s="1187"/>
      <c r="D72" s="510"/>
    </row>
    <row r="73" spans="1:4">
      <c r="A73" s="1187"/>
      <c r="B73" s="1187"/>
      <c r="C73" s="1187"/>
      <c r="D73" s="510"/>
    </row>
    <row r="74" spans="1:4">
      <c r="A74" s="1187"/>
      <c r="B74" s="1187"/>
      <c r="C74" s="1187"/>
      <c r="D74" s="510"/>
    </row>
    <row r="75" spans="1:4">
      <c r="A75" s="1187"/>
      <c r="B75" s="1187"/>
      <c r="C75" s="1187"/>
      <c r="D75" s="510"/>
    </row>
    <row r="76" spans="1:4">
      <c r="A76" s="1187"/>
      <c r="B76" s="1187"/>
      <c r="C76" s="1187"/>
      <c r="D76" s="510"/>
    </row>
    <row r="77" spans="1:4">
      <c r="A77" s="1187"/>
      <c r="B77" s="1187"/>
      <c r="C77" s="1187"/>
      <c r="D77" s="510"/>
    </row>
    <row r="78" spans="1:4">
      <c r="A78" s="1187"/>
      <c r="B78" s="1187"/>
      <c r="C78" s="1187"/>
      <c r="D78" s="510"/>
    </row>
    <row r="79" spans="1:4">
      <c r="A79" s="1187"/>
      <c r="B79" s="1187"/>
      <c r="C79" s="1187"/>
      <c r="D79" s="510"/>
    </row>
    <row r="80" spans="1:4">
      <c r="A80" s="1187"/>
      <c r="B80" s="1187"/>
      <c r="C80" s="1187"/>
      <c r="D80" s="510"/>
    </row>
    <row r="81" spans="1:4">
      <c r="A81" s="1187"/>
      <c r="B81" s="1187"/>
      <c r="C81" s="1187"/>
      <c r="D81" s="510"/>
    </row>
    <row r="82" spans="1:4">
      <c r="A82" s="1187"/>
      <c r="B82" s="1187"/>
      <c r="C82" s="1187"/>
      <c r="D82" s="510"/>
    </row>
    <row r="83" spans="1:4">
      <c r="A83" s="1187"/>
      <c r="B83" s="1187"/>
      <c r="C83" s="1187"/>
      <c r="D83" s="510"/>
    </row>
    <row r="84" spans="1:4">
      <c r="A84" s="1187"/>
      <c r="B84" s="1187"/>
      <c r="C84" s="1187"/>
      <c r="D84" s="510"/>
    </row>
    <row r="85" spans="1:4">
      <c r="A85" s="1187"/>
      <c r="B85" s="1187"/>
      <c r="C85" s="1187"/>
      <c r="D85" s="510"/>
    </row>
    <row r="86" spans="1:4">
      <c r="A86" s="1187"/>
      <c r="B86" s="1187"/>
      <c r="C86" s="1187"/>
      <c r="D86" s="510"/>
    </row>
    <row r="87" spans="1:4">
      <c r="A87" s="1187"/>
      <c r="B87" s="1187"/>
      <c r="C87" s="1187"/>
      <c r="D87" s="510"/>
    </row>
    <row r="88" spans="1:4">
      <c r="A88" s="1187"/>
      <c r="B88" s="1187"/>
      <c r="C88" s="1187"/>
      <c r="D88" s="510"/>
    </row>
    <row r="89" spans="1:4">
      <c r="A89" s="1187"/>
      <c r="B89" s="1187"/>
      <c r="C89" s="1187"/>
      <c r="D89" s="510"/>
    </row>
    <row r="90" spans="1:4">
      <c r="A90" s="1187"/>
      <c r="B90" s="1187"/>
      <c r="C90" s="1187"/>
      <c r="D90" s="510"/>
    </row>
    <row r="91" spans="1:4">
      <c r="A91" s="1187"/>
      <c r="B91" s="1187"/>
      <c r="C91" s="1187"/>
      <c r="D91" s="510"/>
    </row>
    <row r="92" spans="1:4">
      <c r="A92" s="1187"/>
      <c r="B92" s="1187"/>
      <c r="C92" s="1187"/>
      <c r="D92" s="510"/>
    </row>
    <row r="93" spans="1:4">
      <c r="A93" s="1187"/>
      <c r="B93" s="1187"/>
      <c r="C93" s="1187"/>
      <c r="D93" s="510"/>
    </row>
    <row r="94" spans="1:4">
      <c r="A94" s="1187"/>
      <c r="B94" s="1187"/>
      <c r="C94" s="1187"/>
      <c r="D94" s="510"/>
    </row>
    <row r="95" spans="1:4">
      <c r="A95" s="1187"/>
      <c r="B95" s="1187"/>
      <c r="C95" s="1187"/>
      <c r="D95" s="510"/>
    </row>
    <row r="96" spans="1:4">
      <c r="A96" s="1187"/>
      <c r="B96" s="1187"/>
      <c r="C96" s="1187"/>
      <c r="D96" s="510"/>
    </row>
    <row r="97" spans="1:4">
      <c r="A97" s="1187"/>
      <c r="B97" s="1187"/>
      <c r="C97" s="1187"/>
      <c r="D97" s="510"/>
    </row>
    <row r="98" spans="1:4">
      <c r="A98" s="1187"/>
      <c r="B98" s="1187"/>
      <c r="C98" s="1187"/>
      <c r="D98" s="510"/>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A142" s="1187"/>
      <c r="B142" s="1187"/>
      <c r="C142" s="1187"/>
      <c r="D142" s="510"/>
    </row>
    <row r="143" spans="1:4">
      <c r="A143" s="1187"/>
      <c r="B143" s="1187"/>
      <c r="C143" s="1187"/>
      <c r="D143" s="510"/>
    </row>
    <row r="144" spans="1:4">
      <c r="A144" s="1187"/>
      <c r="B144" s="1187"/>
      <c r="C144" s="1187"/>
      <c r="D144" s="510"/>
    </row>
    <row r="145" spans="1:4">
      <c r="A145" s="1187"/>
      <c r="B145" s="1187"/>
      <c r="C145" s="1187"/>
      <c r="D145" s="510"/>
    </row>
    <row r="146" spans="1:4">
      <c r="A146" s="1187"/>
      <c r="B146" s="1187"/>
      <c r="C146" s="1187"/>
      <c r="D146" s="510"/>
    </row>
    <row r="147" spans="1:4">
      <c r="A147" s="1187"/>
      <c r="B147" s="1187"/>
      <c r="C147" s="1187"/>
      <c r="D147" s="510"/>
    </row>
    <row r="148" spans="1:4">
      <c r="A148" s="1187"/>
      <c r="B148" s="1187"/>
      <c r="C148" s="1187"/>
      <c r="D148" s="510"/>
    </row>
    <row r="149" spans="1:4">
      <c r="A149" s="1187"/>
      <c r="B149" s="1187"/>
      <c r="C149" s="1187"/>
      <c r="D149" s="510"/>
    </row>
    <row r="150" spans="1:4">
      <c r="A150" s="1187"/>
      <c r="B150" s="1187"/>
      <c r="C150" s="1187"/>
      <c r="D150" s="510"/>
    </row>
    <row r="151" spans="1:4">
      <c r="A151" s="1187"/>
      <c r="B151" s="1187"/>
      <c r="C151" s="1187"/>
      <c r="D151" s="510"/>
    </row>
    <row r="152" spans="1:4">
      <c r="A152" s="1187"/>
      <c r="B152" s="1187"/>
      <c r="C152" s="1187"/>
      <c r="D152" s="510"/>
    </row>
    <row r="153" spans="1:4">
      <c r="A153" s="1187"/>
      <c r="B153" s="1187"/>
      <c r="C153" s="1187"/>
      <c r="D153" s="510"/>
    </row>
    <row r="154" spans="1:4">
      <c r="A154" s="1187"/>
      <c r="B154" s="1187"/>
      <c r="C154" s="1187"/>
      <c r="D154" s="510"/>
    </row>
    <row r="155" spans="1:4">
      <c r="A155" s="1187"/>
      <c r="B155" s="1187"/>
      <c r="C155" s="1187"/>
      <c r="D155" s="510"/>
    </row>
    <row r="156" spans="1:4">
      <c r="A156" s="1187"/>
      <c r="B156" s="1187"/>
      <c r="C156" s="1187"/>
      <c r="D156" s="510"/>
    </row>
    <row r="157" spans="1:4">
      <c r="A157" s="1187"/>
      <c r="B157" s="1187"/>
      <c r="C157" s="1187"/>
      <c r="D157" s="510"/>
    </row>
    <row r="158" spans="1:4">
      <c r="A158" s="1187"/>
      <c r="B158" s="1187"/>
      <c r="C158" s="1187"/>
      <c r="D158" s="510"/>
    </row>
    <row r="159" spans="1:4">
      <c r="A159" s="1187"/>
      <c r="B159" s="1187"/>
      <c r="C159" s="1187"/>
      <c r="D159" s="510"/>
    </row>
    <row r="160" spans="1:4">
      <c r="A160" s="1187"/>
      <c r="B160" s="1187"/>
      <c r="C160" s="1187"/>
      <c r="D160" s="510"/>
    </row>
    <row r="161" spans="1:4">
      <c r="A161" s="1187"/>
      <c r="B161" s="1187"/>
      <c r="C161" s="1187"/>
      <c r="D161" s="510"/>
    </row>
    <row r="162" spans="1:4">
      <c r="A162" s="1187"/>
      <c r="B162" s="1187"/>
      <c r="C162" s="1187"/>
      <c r="D162" s="510"/>
    </row>
    <row r="163" spans="1:4">
      <c r="A163" s="1187"/>
      <c r="B163" s="1187"/>
      <c r="C163" s="1187"/>
      <c r="D163" s="510"/>
    </row>
    <row r="164" spans="1:4">
      <c r="A164" s="1187"/>
      <c r="B164" s="1187"/>
      <c r="C164" s="1187"/>
      <c r="D164" s="510"/>
    </row>
    <row r="165" spans="1:4">
      <c r="A165" s="1187"/>
      <c r="B165" s="1187"/>
      <c r="C165" s="1187"/>
      <c r="D165" s="510"/>
    </row>
    <row r="166" spans="1:4">
      <c r="A166" s="1187"/>
      <c r="B166" s="1187"/>
      <c r="C166" s="1187"/>
      <c r="D166" s="510"/>
    </row>
    <row r="167" spans="1:4">
      <c r="A167" s="1187"/>
      <c r="B167" s="1187"/>
      <c r="C167" s="1187"/>
      <c r="D167" s="510"/>
    </row>
    <row r="168" spans="1:4">
      <c r="A168" s="1187"/>
      <c r="B168" s="1187"/>
      <c r="C168" s="1187"/>
      <c r="D168" s="510"/>
    </row>
    <row r="169" spans="1:4">
      <c r="A169" s="1187"/>
      <c r="B169" s="1187"/>
      <c r="C169" s="1187"/>
      <c r="D169" s="510"/>
    </row>
    <row r="170" spans="1:4">
      <c r="A170" s="1187"/>
      <c r="B170" s="1187"/>
      <c r="C170" s="1187"/>
      <c r="D170" s="510"/>
    </row>
    <row r="171" spans="1:4">
      <c r="A171" s="1187"/>
      <c r="B171" s="1187"/>
      <c r="C171" s="1187"/>
      <c r="D171" s="510"/>
    </row>
    <row r="172" spans="1:4">
      <c r="A172" s="1187"/>
      <c r="B172" s="1187"/>
      <c r="C172" s="1187"/>
      <c r="D172" s="510"/>
    </row>
    <row r="173" spans="1:4">
      <c r="A173" s="1187"/>
      <c r="B173" s="1187"/>
      <c r="C173" s="1187"/>
      <c r="D173" s="510"/>
    </row>
    <row r="174" spans="1:4">
      <c r="A174" s="1187"/>
      <c r="B174" s="1187"/>
      <c r="C174" s="1187"/>
      <c r="D174" s="510"/>
    </row>
    <row r="175" spans="1:4">
      <c r="A175" s="1187"/>
      <c r="B175" s="1187"/>
      <c r="C175" s="1187"/>
      <c r="D175" s="510"/>
    </row>
    <row r="176" spans="1:4">
      <c r="A176" s="1187"/>
      <c r="B176" s="1187"/>
      <c r="C176" s="1187"/>
      <c r="D176" s="510"/>
    </row>
    <row r="177" spans="1:4">
      <c r="A177" s="1187"/>
      <c r="B177" s="1187"/>
      <c r="C177" s="1187"/>
      <c r="D177" s="510"/>
    </row>
    <row r="178" spans="1:4">
      <c r="A178" s="1187"/>
      <c r="B178" s="1187"/>
      <c r="C178" s="1187"/>
      <c r="D178" s="510"/>
    </row>
    <row r="179" spans="1:4">
      <c r="A179" s="1187"/>
      <c r="B179" s="1187"/>
      <c r="C179" s="1187"/>
      <c r="D179" s="510"/>
    </row>
    <row r="180" spans="1:4">
      <c r="A180" s="1187"/>
      <c r="B180" s="1187"/>
      <c r="C180" s="1187"/>
      <c r="D180" s="510"/>
    </row>
    <row r="181" spans="1:4">
      <c r="A181" s="1187"/>
      <c r="B181" s="1187"/>
      <c r="C181" s="1187"/>
      <c r="D181" s="510"/>
    </row>
    <row r="182" spans="1:4">
      <c r="A182" s="1187"/>
      <c r="B182" s="1187"/>
      <c r="C182" s="1187"/>
      <c r="D182" s="510"/>
    </row>
    <row r="183" spans="1:4">
      <c r="A183" s="1187"/>
      <c r="B183" s="1187"/>
      <c r="C183" s="1187"/>
      <c r="D183" s="510"/>
    </row>
    <row r="184" spans="1:4">
      <c r="A184" s="1187"/>
      <c r="B184" s="1187"/>
      <c r="C184" s="1187"/>
      <c r="D184" s="510"/>
    </row>
    <row r="185" spans="1:4">
      <c r="A185" s="1187"/>
      <c r="B185" s="1187"/>
      <c r="C185" s="1187"/>
      <c r="D185" s="510"/>
    </row>
    <row r="186" spans="1:4">
      <c r="A186" s="1187"/>
      <c r="B186" s="1187"/>
      <c r="C186" s="1187"/>
      <c r="D186" s="510"/>
    </row>
    <row r="187" spans="1:4">
      <c r="A187" s="1187"/>
      <c r="B187" s="1187"/>
      <c r="C187" s="1187"/>
      <c r="D187" s="510"/>
    </row>
    <row r="188" spans="1:4">
      <c r="A188" s="1187"/>
      <c r="B188" s="1187"/>
      <c r="C188" s="1187"/>
      <c r="D188" s="510"/>
    </row>
    <row r="189" spans="1:4">
      <c r="A189" s="1187"/>
      <c r="B189" s="1187"/>
      <c r="C189" s="1187"/>
      <c r="D189" s="510"/>
    </row>
    <row r="190" spans="1:4">
      <c r="A190" s="1187"/>
      <c r="B190" s="1187"/>
      <c r="C190" s="1187"/>
      <c r="D190" s="510"/>
    </row>
    <row r="191" spans="1:4">
      <c r="A191" s="1187"/>
      <c r="B191" s="1187"/>
      <c r="C191" s="1187"/>
      <c r="D191" s="510"/>
    </row>
    <row r="192" spans="1:4">
      <c r="A192" s="1187"/>
      <c r="B192" s="1187"/>
      <c r="C192" s="1187"/>
      <c r="D192" s="510"/>
    </row>
    <row r="193" spans="1:4">
      <c r="A193" s="1187"/>
      <c r="B193" s="1187"/>
      <c r="C193" s="1187"/>
      <c r="D193" s="510"/>
    </row>
    <row r="194" spans="1:4">
      <c r="A194" s="1187"/>
      <c r="B194" s="1187"/>
      <c r="C194" s="1187"/>
      <c r="D194" s="510"/>
    </row>
    <row r="195" spans="1:4">
      <c r="A195" s="1187"/>
      <c r="B195" s="1187"/>
      <c r="C195" s="1187"/>
      <c r="D195" s="510"/>
    </row>
    <row r="196" spans="1:4">
      <c r="A196" s="1187"/>
      <c r="B196" s="1187"/>
      <c r="C196" s="1187"/>
      <c r="D196" s="510"/>
    </row>
    <row r="197" spans="1:4">
      <c r="A197" s="1187"/>
      <c r="B197" s="1187"/>
      <c r="C197" s="1187"/>
      <c r="D197" s="510"/>
    </row>
    <row r="198" spans="1:4">
      <c r="A198" s="1187"/>
      <c r="B198" s="1187"/>
      <c r="C198" s="1187"/>
      <c r="D198" s="510"/>
    </row>
    <row r="199" spans="1:4">
      <c r="A199" s="1187"/>
      <c r="B199" s="1187"/>
      <c r="C199" s="1187"/>
      <c r="D199" s="510"/>
    </row>
    <row r="200" spans="1:4">
      <c r="A200" s="1187"/>
      <c r="B200" s="1187"/>
      <c r="C200" s="1187"/>
      <c r="D200" s="510"/>
    </row>
    <row r="201" spans="1:4">
      <c r="A201" s="1187"/>
      <c r="B201" s="1187"/>
      <c r="C201" s="1187"/>
      <c r="D201" s="510"/>
    </row>
    <row r="202" spans="1:4">
      <c r="A202" s="1187"/>
      <c r="B202" s="1187"/>
      <c r="C202" s="1187"/>
      <c r="D202" s="510"/>
    </row>
    <row r="203" spans="1:4">
      <c r="A203" s="1187"/>
      <c r="B203" s="1187"/>
      <c r="C203" s="1187"/>
      <c r="D203" s="510"/>
    </row>
    <row r="204" spans="1:4">
      <c r="A204" s="1187"/>
      <c r="B204" s="1187"/>
      <c r="C204" s="1187"/>
      <c r="D204" s="510"/>
    </row>
    <row r="205" spans="1:4">
      <c r="A205" s="1187"/>
      <c r="B205" s="1187"/>
      <c r="C205" s="1187"/>
      <c r="D205" s="510"/>
    </row>
    <row r="206" spans="1:4">
      <c r="A206" s="1187"/>
      <c r="B206" s="1187"/>
      <c r="C206" s="1187"/>
      <c r="D206" s="510"/>
    </row>
    <row r="207" spans="1:4">
      <c r="A207" s="1187"/>
      <c r="B207" s="1187"/>
      <c r="C207" s="1187"/>
      <c r="D207" s="510"/>
    </row>
    <row r="208" spans="1:4">
      <c r="A208" s="1187"/>
      <c r="B208" s="1187"/>
      <c r="C208" s="1187"/>
      <c r="D208" s="510"/>
    </row>
    <row r="209" spans="1:4">
      <c r="A209" s="1187"/>
      <c r="B209" s="1187"/>
      <c r="C209" s="1187"/>
      <c r="D209" s="510"/>
    </row>
    <row r="210" spans="1:4">
      <c r="A210" s="1187"/>
      <c r="B210" s="1187"/>
      <c r="C210" s="1187"/>
      <c r="D210" s="510"/>
    </row>
    <row r="211" spans="1:4">
      <c r="A211" s="1187"/>
      <c r="B211" s="1187"/>
      <c r="C211" s="1187"/>
      <c r="D211" s="510"/>
    </row>
    <row r="212" spans="1:4">
      <c r="A212" s="1187"/>
      <c r="B212" s="1187"/>
      <c r="C212" s="1187"/>
      <c r="D212" s="510"/>
    </row>
    <row r="213" spans="1:4">
      <c r="A213" s="1187"/>
      <c r="B213" s="1187"/>
      <c r="C213" s="1187"/>
      <c r="D213" s="510"/>
    </row>
    <row r="214" spans="1:4">
      <c r="A214" s="1187"/>
      <c r="B214" s="1187"/>
      <c r="C214" s="1187"/>
      <c r="D214" s="510"/>
    </row>
    <row r="215" spans="1:4">
      <c r="A215" s="1187"/>
      <c r="B215" s="1187"/>
      <c r="C215" s="1187"/>
      <c r="D215" s="510"/>
    </row>
    <row r="216" spans="1:4">
      <c r="A216" s="1187"/>
      <c r="B216" s="1187"/>
      <c r="C216" s="1187"/>
      <c r="D216" s="510"/>
    </row>
    <row r="217" spans="1:4">
      <c r="A217" s="1187"/>
      <c r="B217" s="1187"/>
      <c r="C217" s="1187"/>
      <c r="D217" s="510"/>
    </row>
    <row r="218" spans="1:4">
      <c r="A218" s="1187"/>
      <c r="B218" s="1187"/>
      <c r="C218" s="1187"/>
      <c r="D218" s="510"/>
    </row>
    <row r="219" spans="1:4">
      <c r="A219" s="1187"/>
      <c r="B219" s="1187"/>
      <c r="C219" s="1187"/>
      <c r="D219" s="510"/>
    </row>
    <row r="220" spans="1:4">
      <c r="A220" s="1187"/>
      <c r="B220" s="1187"/>
      <c r="C220" s="1187"/>
      <c r="D220" s="510"/>
    </row>
    <row r="221" spans="1:4">
      <c r="A221" s="1187"/>
      <c r="B221" s="1187"/>
      <c r="C221" s="1187"/>
      <c r="D221" s="510"/>
    </row>
    <row r="222" spans="1:4">
      <c r="A222" s="1187"/>
      <c r="B222" s="1187"/>
      <c r="C222" s="1187"/>
      <c r="D222" s="510"/>
    </row>
    <row r="223" spans="1:4">
      <c r="A223" s="1187"/>
      <c r="B223" s="1187"/>
      <c r="C223" s="1187"/>
      <c r="D223" s="510"/>
    </row>
    <row r="224" spans="1:4">
      <c r="A224" s="1187"/>
      <c r="B224" s="1187"/>
      <c r="C224" s="1187"/>
      <c r="D224" s="510"/>
    </row>
    <row r="225" spans="1:4">
      <c r="A225" s="1187"/>
      <c r="B225" s="1187"/>
      <c r="C225" s="1187"/>
      <c r="D225" s="510"/>
    </row>
    <row r="226" spans="1:4">
      <c r="A226" s="1187"/>
      <c r="B226" s="1187"/>
      <c r="C226" s="1187"/>
      <c r="D226" s="510"/>
    </row>
    <row r="227" spans="1:4">
      <c r="A227" s="1187"/>
      <c r="B227" s="1187"/>
      <c r="C227" s="1187"/>
      <c r="D227" s="510"/>
    </row>
    <row r="228" spans="1:4">
      <c r="A228" s="1187"/>
      <c r="B228" s="1187"/>
      <c r="C228" s="1187"/>
      <c r="D228" s="510"/>
    </row>
    <row r="229" spans="1:4">
      <c r="A229" s="1187"/>
      <c r="B229" s="1187"/>
      <c r="C229" s="1187"/>
      <c r="D229" s="510"/>
    </row>
    <row r="230" spans="1:4">
      <c r="A230" s="1187"/>
      <c r="B230" s="1187"/>
      <c r="C230" s="1187"/>
      <c r="D230" s="510"/>
    </row>
    <row r="231" spans="1:4">
      <c r="A231" s="1187"/>
      <c r="B231" s="1187"/>
      <c r="C231" s="1187"/>
      <c r="D231" s="510"/>
    </row>
    <row r="232" spans="1:4">
      <c r="A232" s="1187"/>
      <c r="B232" s="1187"/>
      <c r="C232" s="1187"/>
      <c r="D232" s="510"/>
    </row>
    <row r="233" spans="1:4">
      <c r="A233" s="1187"/>
      <c r="B233" s="1187"/>
      <c r="C233" s="1187"/>
      <c r="D233" s="510"/>
    </row>
    <row r="234" spans="1:4">
      <c r="A234" s="1187"/>
      <c r="B234" s="1187"/>
      <c r="C234" s="1187"/>
      <c r="D234" s="510"/>
    </row>
    <row r="235" spans="1:4">
      <c r="A235" s="1187"/>
      <c r="B235" s="1187"/>
      <c r="C235" s="1187"/>
      <c r="D235" s="510"/>
    </row>
    <row r="236" spans="1:4">
      <c r="A236" s="1187"/>
      <c r="B236" s="1187"/>
      <c r="C236" s="1187"/>
      <c r="D236" s="510"/>
    </row>
    <row r="237" spans="1:4">
      <c r="A237" s="1187"/>
      <c r="B237" s="1187"/>
      <c r="C237" s="1187"/>
      <c r="D237" s="510"/>
    </row>
    <row r="238" spans="1:4">
      <c r="A238" s="1187"/>
      <c r="B238" s="1187"/>
      <c r="C238" s="1187"/>
      <c r="D238" s="510"/>
    </row>
    <row r="239" spans="1:4">
      <c r="A239" s="1187"/>
      <c r="B239" s="1187"/>
      <c r="C239" s="1187"/>
      <c r="D239" s="510"/>
    </row>
    <row r="240" spans="1:4">
      <c r="A240" s="1187"/>
      <c r="B240" s="1187"/>
      <c r="C240" s="1187"/>
      <c r="D240" s="510"/>
    </row>
    <row r="241" spans="1:4">
      <c r="A241" s="1187"/>
      <c r="B241" s="1187"/>
      <c r="C241" s="1187"/>
      <c r="D241" s="510"/>
    </row>
    <row r="242" spans="1:4">
      <c r="A242" s="1187"/>
      <c r="B242" s="1187"/>
      <c r="C242" s="1187"/>
      <c r="D242" s="510"/>
    </row>
    <row r="243" spans="1:4">
      <c r="A243" s="1187"/>
      <c r="B243" s="1187"/>
      <c r="C243" s="1187"/>
      <c r="D243" s="510"/>
    </row>
    <row r="244" spans="1:4">
      <c r="A244" s="1187"/>
      <c r="B244" s="1187"/>
      <c r="C244" s="1187"/>
      <c r="D244" s="510"/>
    </row>
    <row r="245" spans="1:4">
      <c r="A245" s="1187"/>
      <c r="B245" s="1187"/>
      <c r="C245" s="1187"/>
      <c r="D245" s="510"/>
    </row>
    <row r="246" spans="1:4">
      <c r="A246" s="1187"/>
      <c r="B246" s="1187"/>
      <c r="C246" s="1187"/>
      <c r="D246" s="510"/>
    </row>
    <row r="247" spans="1:4">
      <c r="A247" s="1187"/>
      <c r="B247" s="1187"/>
      <c r="C247" s="1187"/>
      <c r="D247" s="510"/>
    </row>
    <row r="248" spans="1:4">
      <c r="A248" s="1187"/>
      <c r="B248" s="1187"/>
      <c r="C248" s="1187"/>
      <c r="D248" s="510"/>
    </row>
    <row r="249" spans="1:4">
      <c r="A249" s="1187"/>
      <c r="B249" s="1187"/>
      <c r="C249" s="1187"/>
      <c r="D249" s="510"/>
    </row>
    <row r="250" spans="1:4">
      <c r="A250" s="1187"/>
      <c r="B250" s="1187"/>
      <c r="C250" s="1187"/>
      <c r="D250" s="510"/>
    </row>
    <row r="251" spans="1:4">
      <c r="A251" s="1187"/>
      <c r="B251" s="1187"/>
      <c r="C251" s="1187"/>
      <c r="D251" s="510"/>
    </row>
    <row r="252" spans="1:4">
      <c r="A252" s="1187"/>
      <c r="B252" s="1187"/>
      <c r="C252" s="1187"/>
      <c r="D252" s="510"/>
    </row>
    <row r="253" spans="1:4">
      <c r="A253" s="1187"/>
      <c r="B253" s="1187"/>
      <c r="C253" s="1187"/>
      <c r="D253" s="510"/>
    </row>
    <row r="254" spans="1:4">
      <c r="A254" s="1187"/>
      <c r="B254" s="1187"/>
      <c r="C254" s="1187"/>
      <c r="D254" s="510"/>
    </row>
    <row r="255" spans="1:4">
      <c r="A255" s="1187"/>
      <c r="B255" s="1187"/>
      <c r="C255" s="1187"/>
      <c r="D255" s="510"/>
    </row>
    <row r="256" spans="1:4">
      <c r="A256" s="1187"/>
      <c r="B256" s="1187"/>
      <c r="C256" s="1187"/>
      <c r="D256" s="510"/>
    </row>
    <row r="257" spans="1:4">
      <c r="A257" s="1187"/>
      <c r="B257" s="1187"/>
      <c r="C257" s="1187"/>
      <c r="D257" s="510"/>
    </row>
    <row r="258" spans="1:4">
      <c r="A258" s="1187"/>
      <c r="B258" s="1187"/>
      <c r="C258" s="1187"/>
      <c r="D258" s="510"/>
    </row>
    <row r="259" spans="1:4">
      <c r="A259" s="1187"/>
      <c r="B259" s="1187"/>
      <c r="C259" s="1187"/>
      <c r="D259" s="510"/>
    </row>
    <row r="260" spans="1:4">
      <c r="A260" s="1187"/>
      <c r="B260" s="1187"/>
      <c r="C260" s="1187"/>
      <c r="D260" s="510"/>
    </row>
    <row r="261" spans="1:4">
      <c r="A261" s="1187"/>
      <c r="B261" s="1187"/>
      <c r="C261" s="1187"/>
      <c r="D261" s="510"/>
    </row>
    <row r="262" spans="1:4">
      <c r="A262" s="1187"/>
      <c r="B262" s="1187"/>
      <c r="C262" s="1187"/>
      <c r="D262" s="510"/>
    </row>
    <row r="263" spans="1:4">
      <c r="A263" s="1187"/>
      <c r="B263" s="1187"/>
      <c r="C263" s="1187"/>
      <c r="D263" s="510"/>
    </row>
    <row r="264" spans="1:4">
      <c r="A264" s="1187"/>
      <c r="B264" s="1187"/>
      <c r="C264" s="1187"/>
      <c r="D264" s="510"/>
    </row>
    <row r="265" spans="1:4">
      <c r="A265" s="1187"/>
      <c r="B265" s="1187"/>
      <c r="C265" s="1187"/>
      <c r="D265" s="510"/>
    </row>
    <row r="266" spans="1:4">
      <c r="A266" s="1187"/>
      <c r="B266" s="1187"/>
      <c r="C266" s="1187"/>
      <c r="D266" s="510"/>
    </row>
    <row r="267" spans="1:4">
      <c r="A267" s="1187"/>
      <c r="B267" s="1187"/>
      <c r="C267" s="1187"/>
      <c r="D267" s="510"/>
    </row>
    <row r="268" spans="1:4">
      <c r="A268" s="1187"/>
      <c r="B268" s="1187"/>
      <c r="C268" s="1187"/>
      <c r="D268" s="510"/>
    </row>
    <row r="269" spans="1:4">
      <c r="A269" s="1187"/>
      <c r="B269" s="1187"/>
      <c r="C269" s="1187"/>
      <c r="D269" s="510"/>
    </row>
    <row r="270" spans="1:4">
      <c r="A270" s="1187"/>
      <c r="B270" s="1187"/>
      <c r="C270" s="1187"/>
      <c r="D270" s="510"/>
    </row>
    <row r="271" spans="1:4">
      <c r="A271" s="1187"/>
      <c r="B271" s="1187"/>
      <c r="C271" s="1187"/>
      <c r="D271" s="510"/>
    </row>
    <row r="272" spans="1:4">
      <c r="A272" s="1187"/>
      <c r="B272" s="1187"/>
      <c r="C272" s="1187"/>
      <c r="D272" s="510"/>
    </row>
    <row r="273" spans="1:4">
      <c r="A273" s="1187"/>
      <c r="B273" s="1187"/>
      <c r="C273" s="1187"/>
      <c r="D273" s="510"/>
    </row>
    <row r="274" spans="1:4">
      <c r="A274" s="1187"/>
      <c r="B274" s="1187"/>
      <c r="C274" s="1187"/>
      <c r="D274" s="510"/>
    </row>
    <row r="275" spans="1:4">
      <c r="A275" s="1187"/>
      <c r="B275" s="1187"/>
      <c r="C275" s="1187"/>
      <c r="D275" s="510"/>
    </row>
    <row r="276" spans="1:4">
      <c r="A276" s="1187"/>
      <c r="B276" s="1187"/>
      <c r="C276" s="1187"/>
      <c r="D276" s="510"/>
    </row>
    <row r="277" spans="1:4">
      <c r="A277" s="1187"/>
      <c r="B277" s="1187"/>
      <c r="C277" s="1187"/>
      <c r="D277" s="510"/>
    </row>
    <row r="278" spans="1:4">
      <c r="A278" s="1187"/>
      <c r="B278" s="1187"/>
      <c r="C278" s="1187"/>
      <c r="D278" s="510"/>
    </row>
    <row r="279" spans="1:4">
      <c r="A279" s="1187"/>
      <c r="B279" s="1187"/>
      <c r="C279" s="1187"/>
      <c r="D279" s="510"/>
    </row>
    <row r="280" spans="1:4">
      <c r="A280" s="1187"/>
      <c r="B280" s="1187"/>
      <c r="C280" s="1187"/>
      <c r="D280" s="510"/>
    </row>
    <row r="281" spans="1:4">
      <c r="A281" s="1187"/>
      <c r="B281" s="1187"/>
      <c r="C281" s="1187"/>
      <c r="D281" s="510"/>
    </row>
    <row r="282" spans="1:4">
      <c r="A282" s="1187"/>
      <c r="B282" s="1187"/>
      <c r="C282" s="1187"/>
      <c r="D282" s="510"/>
    </row>
    <row r="283" spans="1:4">
      <c r="A283" s="1187"/>
      <c r="B283" s="1187"/>
      <c r="C283" s="1187"/>
      <c r="D283" s="510"/>
    </row>
    <row r="284" spans="1:4">
      <c r="A284" s="1187"/>
      <c r="B284" s="1187"/>
      <c r="C284" s="1187"/>
      <c r="D284" s="510"/>
    </row>
    <row r="285" spans="1:4">
      <c r="A285" s="1187"/>
      <c r="B285" s="1187"/>
      <c r="C285" s="1187"/>
      <c r="D285" s="510"/>
    </row>
    <row r="286" spans="1:4">
      <c r="A286" s="1187"/>
      <c r="B286" s="1187"/>
      <c r="C286" s="1187"/>
      <c r="D286" s="510"/>
    </row>
    <row r="287" spans="1:4">
      <c r="A287" s="1187"/>
      <c r="B287" s="1187"/>
      <c r="C287" s="1187"/>
      <c r="D287" s="510"/>
    </row>
    <row r="288" spans="1:4">
      <c r="A288" s="1187"/>
      <c r="B288" s="1187"/>
      <c r="C288" s="1187"/>
      <c r="D288" s="510"/>
    </row>
    <row r="289" spans="1:4">
      <c r="A289" s="1187"/>
      <c r="B289" s="1187"/>
      <c r="C289" s="1187"/>
      <c r="D289" s="510"/>
    </row>
    <row r="290" spans="1:4">
      <c r="A290" s="1187"/>
      <c r="B290" s="1187"/>
      <c r="C290" s="1187"/>
      <c r="D290" s="510"/>
    </row>
    <row r="291" spans="1:4">
      <c r="A291" s="1187"/>
      <c r="B291" s="1187"/>
      <c r="C291" s="1187"/>
      <c r="D291" s="510"/>
    </row>
    <row r="292" spans="1:4">
      <c r="A292" s="1187"/>
      <c r="B292" s="1187"/>
      <c r="C292" s="1187"/>
      <c r="D292" s="510"/>
    </row>
    <row r="293" spans="1:4">
      <c r="A293" s="1187"/>
      <c r="B293" s="1187"/>
      <c r="C293" s="1187"/>
      <c r="D293" s="510"/>
    </row>
    <row r="294" spans="1:4">
      <c r="A294" s="1187"/>
      <c r="B294" s="1187"/>
      <c r="C294" s="1187"/>
      <c r="D294" s="510"/>
    </row>
    <row r="295" spans="1:4">
      <c r="A295" s="1187"/>
      <c r="B295" s="1187"/>
      <c r="C295" s="1187"/>
      <c r="D295" s="510"/>
    </row>
    <row r="296" spans="1:4">
      <c r="A296" s="1187"/>
      <c r="B296" s="1187"/>
      <c r="C296" s="1187"/>
      <c r="D296" s="510"/>
    </row>
    <row r="297" spans="1:4">
      <c r="A297" s="1187"/>
      <c r="B297" s="1187"/>
      <c r="C297" s="1187"/>
      <c r="D297" s="510"/>
    </row>
    <row r="298" spans="1:4">
      <c r="A298" s="1187"/>
      <c r="B298" s="1187"/>
      <c r="C298" s="1187"/>
      <c r="D298" s="510"/>
    </row>
    <row r="299" spans="1:4">
      <c r="A299" s="1187"/>
      <c r="B299" s="1187"/>
      <c r="C299" s="1187"/>
      <c r="D299" s="510"/>
    </row>
    <row r="300" spans="1:4">
      <c r="A300" s="1187"/>
      <c r="B300" s="1187"/>
      <c r="C300" s="1187"/>
      <c r="D300" s="510"/>
    </row>
    <row r="301" spans="1:4">
      <c r="A301" s="1187"/>
      <c r="B301" s="1187"/>
      <c r="C301" s="1187"/>
      <c r="D301" s="510"/>
    </row>
    <row r="302" spans="1:4">
      <c r="A302" s="1187"/>
      <c r="B302" s="1187"/>
      <c r="C302" s="1187"/>
      <c r="D302" s="510"/>
    </row>
    <row r="303" spans="1:4">
      <c r="A303" s="1187"/>
      <c r="B303" s="1187"/>
      <c r="C303" s="1187"/>
      <c r="D303" s="510"/>
    </row>
    <row r="304" spans="1:4">
      <c r="A304" s="1187"/>
      <c r="B304" s="1187"/>
      <c r="C304" s="1187"/>
      <c r="D304" s="510"/>
    </row>
    <row r="305" spans="1:4">
      <c r="A305" s="1187"/>
      <c r="B305" s="1187"/>
      <c r="C305" s="1187"/>
      <c r="D305" s="510"/>
    </row>
    <row r="306" spans="1:4">
      <c r="D306" s="510"/>
    </row>
    <row r="307" spans="1:4">
      <c r="D307" s="510"/>
    </row>
    <row r="308" spans="1:4">
      <c r="D308" s="510"/>
    </row>
    <row r="309" spans="1:4">
      <c r="D309" s="510"/>
    </row>
    <row r="310" spans="1:4">
      <c r="D310" s="510"/>
    </row>
    <row r="311" spans="1:4">
      <c r="D311" s="510"/>
    </row>
    <row r="312" spans="1:4">
      <c r="D312" s="510"/>
    </row>
    <row r="313" spans="1:4">
      <c r="D313" s="510"/>
    </row>
    <row r="314" spans="1:4">
      <c r="D314" s="510"/>
    </row>
    <row r="315" spans="1:4">
      <c r="D315" s="510"/>
    </row>
    <row r="316" spans="1:4">
      <c r="D316" s="510"/>
    </row>
  </sheetData>
  <mergeCells count="1">
    <mergeCell ref="A3:C3"/>
  </mergeCells>
  <conditionalFormatting sqref="G5:H18">
    <cfRule type="containsBlanks" dxfId="102"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52"/>
  <sheetViews>
    <sheetView workbookViewId="0">
      <pane ySplit="4" topLeftCell="A5" activePane="bottomLeft" state="frozen"/>
      <selection activeCell="C23" sqref="C23"/>
      <selection pane="bottomLeft" activeCell="G5" sqref="G5:H16"/>
    </sheetView>
  </sheetViews>
  <sheetFormatPr defaultRowHeight="15.75"/>
  <cols>
    <col min="1" max="1" width="8.7109375" style="476" customWidth="1"/>
    <col min="2" max="2" width="9.85546875" style="476" customWidth="1"/>
    <col min="3" max="3" width="8.7109375" style="476" customWidth="1"/>
    <col min="4" max="4" width="92.140625" style="513" customWidth="1"/>
    <col min="5" max="5" width="9.85546875" style="1187" customWidth="1"/>
    <col min="6" max="6" width="17.85546875" style="511" customWidth="1"/>
    <col min="7" max="8" width="14.42578125" style="511" customWidth="1"/>
    <col min="9" max="9" width="17.85546875" style="512" customWidth="1"/>
    <col min="10" max="14" width="11" style="512" customWidth="1"/>
    <col min="15" max="15" width="17.85546875" style="511" customWidth="1"/>
    <col min="16" max="16" width="9.140625" style="476"/>
    <col min="17" max="17" width="11.5703125" style="476" bestFit="1" customWidth="1"/>
    <col min="18" max="16384" width="9.140625" style="476"/>
  </cols>
  <sheetData>
    <row r="1" spans="1:15" ht="49.5" customHeight="1" thickTop="1">
      <c r="A1" s="470" t="s">
        <v>133</v>
      </c>
      <c r="B1" s="471" t="s">
        <v>776</v>
      </c>
      <c r="C1" s="471" t="s">
        <v>1027</v>
      </c>
      <c r="D1" s="472" t="s">
        <v>773</v>
      </c>
      <c r="E1" s="471" t="s">
        <v>135</v>
      </c>
      <c r="F1" s="473" t="s">
        <v>1028</v>
      </c>
      <c r="G1" s="473" t="s">
        <v>1029</v>
      </c>
      <c r="H1" s="473" t="s">
        <v>30</v>
      </c>
      <c r="I1" s="474" t="s">
        <v>1030</v>
      </c>
      <c r="J1" s="474" t="s">
        <v>1060</v>
      </c>
      <c r="K1" s="474" t="s">
        <v>1061</v>
      </c>
      <c r="L1" s="474" t="s">
        <v>1062</v>
      </c>
      <c r="M1" s="474" t="s">
        <v>1031</v>
      </c>
      <c r="N1" s="474" t="s">
        <v>1101</v>
      </c>
      <c r="O1" s="475" t="s">
        <v>1032</v>
      </c>
    </row>
    <row r="2" spans="1:15">
      <c r="A2" s="477"/>
      <c r="B2" s="478" t="s">
        <v>1033</v>
      </c>
      <c r="C2" s="478" t="s">
        <v>1033</v>
      </c>
      <c r="D2" s="479"/>
      <c r="E2" s="478"/>
      <c r="F2" s="480" t="s">
        <v>1034</v>
      </c>
      <c r="G2" s="480" t="s">
        <v>1035</v>
      </c>
      <c r="H2" s="480" t="s">
        <v>1036</v>
      </c>
      <c r="I2" s="480" t="s">
        <v>1037</v>
      </c>
      <c r="J2" s="480" t="s">
        <v>1064</v>
      </c>
      <c r="K2" s="480" t="s">
        <v>1065</v>
      </c>
      <c r="L2" s="480" t="s">
        <v>1066</v>
      </c>
      <c r="M2" s="480" t="s">
        <v>256</v>
      </c>
      <c r="N2" s="480" t="s">
        <v>1102</v>
      </c>
      <c r="O2" s="481" t="s">
        <v>1038</v>
      </c>
    </row>
    <row r="3" spans="1:15" s="485" customFormat="1">
      <c r="A3" s="1520" t="s">
        <v>1131</v>
      </c>
      <c r="B3" s="1521"/>
      <c r="C3" s="1522"/>
      <c r="D3" s="479" t="s">
        <v>1132</v>
      </c>
      <c r="E3" s="482"/>
      <c r="F3" s="483"/>
      <c r="G3" s="483"/>
      <c r="H3" s="483"/>
      <c r="I3" s="483"/>
      <c r="J3" s="483"/>
      <c r="K3" s="483"/>
      <c r="L3" s="483"/>
      <c r="M3" s="483"/>
      <c r="N3" s="483"/>
      <c r="O3" s="484"/>
    </row>
    <row r="4" spans="1:15" s="485" customFormat="1" ht="16.5" thickBot="1">
      <c r="A4" s="486"/>
      <c r="B4" s="487"/>
      <c r="C4" s="487"/>
      <c r="D4" s="488" t="s">
        <v>1041</v>
      </c>
      <c r="E4" s="489"/>
      <c r="F4" s="490"/>
      <c r="G4" s="490"/>
      <c r="H4" s="490"/>
      <c r="I4" s="490"/>
      <c r="J4" s="490"/>
      <c r="K4" s="490"/>
      <c r="L4" s="490"/>
      <c r="M4" s="490"/>
      <c r="N4" s="490"/>
      <c r="O4" s="491">
        <f>SUM(O5:O690)</f>
        <v>0</v>
      </c>
    </row>
    <row r="5" spans="1:15" s="485" customFormat="1" ht="16.5" thickTop="1">
      <c r="A5" s="492" t="s">
        <v>1133</v>
      </c>
      <c r="B5" s="493" t="s">
        <v>1043</v>
      </c>
      <c r="C5" s="493" t="s">
        <v>1043</v>
      </c>
      <c r="D5" s="1026" t="s">
        <v>1134</v>
      </c>
      <c r="E5" s="519" t="s">
        <v>289</v>
      </c>
      <c r="F5" s="520">
        <f>G5+H5</f>
        <v>0</v>
      </c>
      <c r="G5" s="521"/>
      <c r="H5" s="521"/>
      <c r="I5" s="498">
        <f t="shared" ref="I5:I16" si="0">SUM(J5:N5)</f>
        <v>58</v>
      </c>
      <c r="J5" s="498">
        <v>0</v>
      </c>
      <c r="K5" s="498">
        <v>0</v>
      </c>
      <c r="L5" s="498">
        <v>0</v>
      </c>
      <c r="M5" s="498">
        <v>58</v>
      </c>
      <c r="N5" s="498">
        <v>0</v>
      </c>
      <c r="O5" s="499">
        <f t="shared" ref="O5:O16" si="1">I5*F5</f>
        <v>0</v>
      </c>
    </row>
    <row r="6" spans="1:15" s="485" customFormat="1">
      <c r="A6" s="492" t="s">
        <v>1135</v>
      </c>
      <c r="B6" s="493" t="s">
        <v>1043</v>
      </c>
      <c r="C6" s="493" t="s">
        <v>1043</v>
      </c>
      <c r="D6" s="1027" t="s">
        <v>1136</v>
      </c>
      <c r="E6" s="495" t="s">
        <v>289</v>
      </c>
      <c r="F6" s="496">
        <f t="shared" ref="F6:F18" si="2">G6+H6</f>
        <v>0</v>
      </c>
      <c r="G6" s="497"/>
      <c r="H6" s="497"/>
      <c r="I6" s="498">
        <f t="shared" si="0"/>
        <v>69</v>
      </c>
      <c r="J6" s="498">
        <v>34</v>
      </c>
      <c r="K6" s="498">
        <v>0</v>
      </c>
      <c r="L6" s="498">
        <v>0</v>
      </c>
      <c r="M6" s="498">
        <v>35</v>
      </c>
      <c r="N6" s="498">
        <v>0</v>
      </c>
      <c r="O6" s="499">
        <f t="shared" si="1"/>
        <v>0</v>
      </c>
    </row>
    <row r="7" spans="1:15" s="485" customFormat="1">
      <c r="A7" s="492" t="s">
        <v>1137</v>
      </c>
      <c r="B7" s="493" t="s">
        <v>1043</v>
      </c>
      <c r="C7" s="493" t="s">
        <v>1043</v>
      </c>
      <c r="D7" s="1027" t="s">
        <v>1138</v>
      </c>
      <c r="E7" s="495" t="s">
        <v>289</v>
      </c>
      <c r="F7" s="496">
        <f t="shared" si="2"/>
        <v>0</v>
      </c>
      <c r="G7" s="497"/>
      <c r="H7" s="497"/>
      <c r="I7" s="498">
        <f t="shared" si="0"/>
        <v>20</v>
      </c>
      <c r="J7" s="498">
        <v>0</v>
      </c>
      <c r="K7" s="498">
        <v>0</v>
      </c>
      <c r="L7" s="498">
        <v>20</v>
      </c>
      <c r="M7" s="498">
        <v>0</v>
      </c>
      <c r="N7" s="498">
        <v>0</v>
      </c>
      <c r="O7" s="499">
        <f t="shared" si="1"/>
        <v>0</v>
      </c>
    </row>
    <row r="8" spans="1:15" s="485" customFormat="1">
      <c r="A8" s="492" t="s">
        <v>1139</v>
      </c>
      <c r="B8" s="493" t="s">
        <v>1043</v>
      </c>
      <c r="C8" s="493" t="s">
        <v>1043</v>
      </c>
      <c r="D8" s="1027" t="s">
        <v>1140</v>
      </c>
      <c r="E8" s="495" t="s">
        <v>289</v>
      </c>
      <c r="F8" s="496">
        <f t="shared" si="2"/>
        <v>0</v>
      </c>
      <c r="G8" s="497"/>
      <c r="H8" s="497"/>
      <c r="I8" s="498">
        <f t="shared" si="0"/>
        <v>13</v>
      </c>
      <c r="J8" s="498">
        <v>0</v>
      </c>
      <c r="K8" s="498">
        <v>0</v>
      </c>
      <c r="L8" s="498">
        <v>0</v>
      </c>
      <c r="M8" s="498">
        <v>13</v>
      </c>
      <c r="N8" s="498">
        <v>0</v>
      </c>
      <c r="O8" s="499">
        <f t="shared" si="1"/>
        <v>0</v>
      </c>
    </row>
    <row r="9" spans="1:15" s="485" customFormat="1">
      <c r="A9" s="492" t="s">
        <v>1141</v>
      </c>
      <c r="B9" s="493" t="s">
        <v>1043</v>
      </c>
      <c r="C9" s="493" t="s">
        <v>1043</v>
      </c>
      <c r="D9" s="1027" t="s">
        <v>1142</v>
      </c>
      <c r="E9" s="495" t="s">
        <v>289</v>
      </c>
      <c r="F9" s="496">
        <f t="shared" si="2"/>
        <v>0</v>
      </c>
      <c r="G9" s="497"/>
      <c r="H9" s="497"/>
      <c r="I9" s="498">
        <f t="shared" si="0"/>
        <v>20</v>
      </c>
      <c r="J9" s="498">
        <v>0</v>
      </c>
      <c r="K9" s="498">
        <v>0</v>
      </c>
      <c r="L9" s="498">
        <v>10</v>
      </c>
      <c r="M9" s="498">
        <v>5</v>
      </c>
      <c r="N9" s="498">
        <v>5</v>
      </c>
      <c r="O9" s="499">
        <f t="shared" si="1"/>
        <v>0</v>
      </c>
    </row>
    <row r="10" spans="1:15" s="485" customFormat="1">
      <c r="A10" s="492" t="s">
        <v>1143</v>
      </c>
      <c r="B10" s="493" t="s">
        <v>1043</v>
      </c>
      <c r="C10" s="493" t="s">
        <v>1043</v>
      </c>
      <c r="D10" s="1027" t="s">
        <v>1144</v>
      </c>
      <c r="E10" s="495" t="s">
        <v>289</v>
      </c>
      <c r="F10" s="496">
        <f t="shared" si="2"/>
        <v>0</v>
      </c>
      <c r="G10" s="497"/>
      <c r="H10" s="497"/>
      <c r="I10" s="498">
        <f t="shared" si="0"/>
        <v>66</v>
      </c>
      <c r="J10" s="498">
        <v>0</v>
      </c>
      <c r="K10" s="498">
        <v>0</v>
      </c>
      <c r="L10" s="498">
        <v>0</v>
      </c>
      <c r="M10" s="498">
        <v>0</v>
      </c>
      <c r="N10" s="498">
        <v>66</v>
      </c>
      <c r="O10" s="499">
        <f t="shared" si="1"/>
        <v>0</v>
      </c>
    </row>
    <row r="11" spans="1:15" s="485" customFormat="1">
      <c r="A11" s="492" t="s">
        <v>1145</v>
      </c>
      <c r="B11" s="493" t="s">
        <v>1043</v>
      </c>
      <c r="C11" s="493" t="s">
        <v>1043</v>
      </c>
      <c r="D11" s="1027" t="s">
        <v>1146</v>
      </c>
      <c r="E11" s="495" t="s">
        <v>289</v>
      </c>
      <c r="F11" s="496">
        <f t="shared" si="2"/>
        <v>0</v>
      </c>
      <c r="G11" s="497"/>
      <c r="H11" s="497"/>
      <c r="I11" s="498">
        <f t="shared" si="0"/>
        <v>282</v>
      </c>
      <c r="J11" s="498">
        <v>34</v>
      </c>
      <c r="K11" s="498">
        <v>0</v>
      </c>
      <c r="L11" s="498">
        <v>0</v>
      </c>
      <c r="M11" s="498">
        <v>248</v>
      </c>
      <c r="N11" s="498">
        <v>0</v>
      </c>
      <c r="O11" s="499">
        <f t="shared" si="1"/>
        <v>0</v>
      </c>
    </row>
    <row r="12" spans="1:15" s="485" customFormat="1">
      <c r="A12" s="492" t="s">
        <v>1147</v>
      </c>
      <c r="B12" s="493" t="s">
        <v>1043</v>
      </c>
      <c r="C12" s="493" t="s">
        <v>1043</v>
      </c>
      <c r="D12" s="1027" t="s">
        <v>1148</v>
      </c>
      <c r="E12" s="495" t="s">
        <v>289</v>
      </c>
      <c r="F12" s="496">
        <f t="shared" si="2"/>
        <v>0</v>
      </c>
      <c r="G12" s="497"/>
      <c r="H12" s="497"/>
      <c r="I12" s="498">
        <f t="shared" si="0"/>
        <v>65</v>
      </c>
      <c r="J12" s="498">
        <v>0</v>
      </c>
      <c r="K12" s="498">
        <v>0</v>
      </c>
      <c r="L12" s="498">
        <v>0</v>
      </c>
      <c r="M12" s="498">
        <v>65</v>
      </c>
      <c r="N12" s="498">
        <v>0</v>
      </c>
      <c r="O12" s="499">
        <f t="shared" si="1"/>
        <v>0</v>
      </c>
    </row>
    <row r="13" spans="1:15" s="485" customFormat="1">
      <c r="A13" s="492" t="s">
        <v>1149</v>
      </c>
      <c r="B13" s="493" t="s">
        <v>1043</v>
      </c>
      <c r="C13" s="493" t="s">
        <v>1043</v>
      </c>
      <c r="D13" s="1027" t="s">
        <v>1150</v>
      </c>
      <c r="E13" s="495" t="s">
        <v>289</v>
      </c>
      <c r="F13" s="496">
        <f t="shared" si="2"/>
        <v>0</v>
      </c>
      <c r="G13" s="497"/>
      <c r="H13" s="497"/>
      <c r="I13" s="498">
        <f t="shared" si="0"/>
        <v>391</v>
      </c>
      <c r="J13" s="498">
        <v>27</v>
      </c>
      <c r="K13" s="498">
        <v>17</v>
      </c>
      <c r="L13" s="498">
        <v>115</v>
      </c>
      <c r="M13" s="498">
        <v>232</v>
      </c>
      <c r="N13" s="498">
        <v>0</v>
      </c>
      <c r="O13" s="499">
        <f t="shared" si="1"/>
        <v>0</v>
      </c>
    </row>
    <row r="14" spans="1:15" s="485" customFormat="1">
      <c r="A14" s="492" t="s">
        <v>1151</v>
      </c>
      <c r="B14" s="493" t="s">
        <v>1043</v>
      </c>
      <c r="C14" s="493" t="s">
        <v>1043</v>
      </c>
      <c r="D14" s="1027" t="s">
        <v>1152</v>
      </c>
      <c r="E14" s="495" t="s">
        <v>289</v>
      </c>
      <c r="F14" s="496">
        <f t="shared" si="2"/>
        <v>0</v>
      </c>
      <c r="G14" s="497"/>
      <c r="H14" s="497"/>
      <c r="I14" s="498">
        <f t="shared" si="0"/>
        <v>34</v>
      </c>
      <c r="J14" s="498">
        <v>34</v>
      </c>
      <c r="K14" s="498">
        <v>0</v>
      </c>
      <c r="L14" s="498">
        <v>0</v>
      </c>
      <c r="M14" s="498">
        <v>0</v>
      </c>
      <c r="N14" s="498">
        <v>0</v>
      </c>
      <c r="O14" s="499">
        <f t="shared" si="1"/>
        <v>0</v>
      </c>
    </row>
    <row r="15" spans="1:15" s="485" customFormat="1">
      <c r="A15" s="492" t="s">
        <v>1153</v>
      </c>
      <c r="B15" s="493" t="s">
        <v>1043</v>
      </c>
      <c r="C15" s="493" t="s">
        <v>1043</v>
      </c>
      <c r="D15" s="1027" t="s">
        <v>1154</v>
      </c>
      <c r="E15" s="495" t="s">
        <v>289</v>
      </c>
      <c r="F15" s="496">
        <f t="shared" si="2"/>
        <v>0</v>
      </c>
      <c r="G15" s="497"/>
      <c r="H15" s="497"/>
      <c r="I15" s="498">
        <f t="shared" si="0"/>
        <v>65</v>
      </c>
      <c r="J15" s="498">
        <v>0</v>
      </c>
      <c r="K15" s="498">
        <v>0</v>
      </c>
      <c r="L15" s="498">
        <v>65</v>
      </c>
      <c r="M15" s="498">
        <v>0</v>
      </c>
      <c r="N15" s="498">
        <v>0</v>
      </c>
      <c r="O15" s="499">
        <f t="shared" si="1"/>
        <v>0</v>
      </c>
    </row>
    <row r="16" spans="1:15" s="485" customFormat="1">
      <c r="A16" s="492" t="s">
        <v>1155</v>
      </c>
      <c r="B16" s="493" t="s">
        <v>1043</v>
      </c>
      <c r="C16" s="493" t="s">
        <v>1043</v>
      </c>
      <c r="D16" s="1027" t="s">
        <v>1156</v>
      </c>
      <c r="E16" s="495" t="s">
        <v>289</v>
      </c>
      <c r="F16" s="496">
        <f t="shared" si="2"/>
        <v>0</v>
      </c>
      <c r="G16" s="497"/>
      <c r="H16" s="497"/>
      <c r="I16" s="498">
        <f t="shared" si="0"/>
        <v>10</v>
      </c>
      <c r="J16" s="498">
        <v>0</v>
      </c>
      <c r="K16" s="498">
        <v>0</v>
      </c>
      <c r="L16" s="498">
        <v>0</v>
      </c>
      <c r="M16" s="498">
        <v>10</v>
      </c>
      <c r="N16" s="498">
        <v>0</v>
      </c>
      <c r="O16" s="499">
        <f t="shared" si="1"/>
        <v>0</v>
      </c>
    </row>
    <row r="17" spans="1:15" s="485" customFormat="1">
      <c r="A17" s="492" t="s">
        <v>1157</v>
      </c>
      <c r="B17" s="493" t="s">
        <v>1043</v>
      </c>
      <c r="C17" s="493" t="s">
        <v>1043</v>
      </c>
      <c r="D17" s="494" t="s">
        <v>1057</v>
      </c>
      <c r="E17" s="495" t="s">
        <v>657</v>
      </c>
      <c r="F17" s="496">
        <f t="shared" si="2"/>
        <v>0</v>
      </c>
      <c r="G17" s="496">
        <v>0</v>
      </c>
      <c r="H17" s="496">
        <f>SUMPRODUCT(G5:G16,I5:I16)*0.036</f>
        <v>0</v>
      </c>
      <c r="I17" s="498">
        <v>1</v>
      </c>
      <c r="J17" s="498">
        <v>0</v>
      </c>
      <c r="K17" s="498">
        <v>0</v>
      </c>
      <c r="L17" s="498">
        <v>0</v>
      </c>
      <c r="M17" s="498">
        <v>0</v>
      </c>
      <c r="N17" s="498">
        <v>0</v>
      </c>
      <c r="O17" s="499">
        <f>I17*F17</f>
        <v>0</v>
      </c>
    </row>
    <row r="18" spans="1:15" s="485" customFormat="1" ht="16.5" thickBot="1">
      <c r="A18" s="501" t="s">
        <v>1158</v>
      </c>
      <c r="B18" s="502" t="s">
        <v>1043</v>
      </c>
      <c r="C18" s="502" t="s">
        <v>1043</v>
      </c>
      <c r="D18" s="503" t="s">
        <v>1059</v>
      </c>
      <c r="E18" s="504" t="s">
        <v>657</v>
      </c>
      <c r="F18" s="505">
        <f t="shared" si="2"/>
        <v>0</v>
      </c>
      <c r="G18" s="505">
        <v>0</v>
      </c>
      <c r="H18" s="505">
        <f>SUMPRODUCT(H5:H16,I5:I16)*0.06</f>
        <v>0</v>
      </c>
      <c r="I18" s="507">
        <v>1</v>
      </c>
      <c r="J18" s="507">
        <v>0</v>
      </c>
      <c r="K18" s="507">
        <v>0</v>
      </c>
      <c r="L18" s="507">
        <v>0</v>
      </c>
      <c r="M18" s="507">
        <v>0</v>
      </c>
      <c r="N18" s="507">
        <v>0</v>
      </c>
      <c r="O18" s="508">
        <f t="shared" ref="O18" si="3">I18*F18</f>
        <v>0</v>
      </c>
    </row>
    <row r="19" spans="1:15" ht="16.5" thickTop="1">
      <c r="A19" s="1187"/>
      <c r="B19" s="1187"/>
      <c r="C19" s="1187"/>
      <c r="D19" s="510"/>
    </row>
    <row r="20" spans="1:15">
      <c r="A20" s="1187"/>
      <c r="B20" s="1187"/>
      <c r="C20" s="1187"/>
      <c r="D20" s="510"/>
    </row>
    <row r="21" spans="1:15">
      <c r="A21" s="1187"/>
      <c r="B21" s="1187"/>
      <c r="C21" s="1187"/>
      <c r="D21" s="510"/>
    </row>
    <row r="22" spans="1:15">
      <c r="A22" s="1187"/>
      <c r="B22" s="1187"/>
      <c r="C22" s="1187"/>
      <c r="D22" s="510"/>
    </row>
    <row r="23" spans="1:15">
      <c r="A23" s="1187"/>
      <c r="B23" s="1187"/>
      <c r="C23" s="1187"/>
      <c r="D23" s="510"/>
    </row>
    <row r="24" spans="1:15">
      <c r="A24" s="1187"/>
      <c r="B24" s="1187"/>
      <c r="C24" s="1187"/>
      <c r="D24" s="510"/>
    </row>
    <row r="25" spans="1:15">
      <c r="A25" s="1187"/>
      <c r="B25" s="1187"/>
      <c r="C25" s="1187"/>
      <c r="D25" s="510"/>
    </row>
    <row r="26" spans="1:15">
      <c r="A26" s="1187"/>
      <c r="B26" s="1187"/>
      <c r="C26" s="1187"/>
      <c r="D26" s="510"/>
    </row>
    <row r="27" spans="1:15">
      <c r="A27" s="1187"/>
      <c r="B27" s="1187"/>
      <c r="C27" s="1187"/>
      <c r="D27" s="510"/>
    </row>
    <row r="28" spans="1:15">
      <c r="A28" s="1187"/>
      <c r="B28" s="1187"/>
      <c r="C28" s="1187"/>
      <c r="D28" s="510"/>
    </row>
    <row r="29" spans="1:15">
      <c r="A29" s="1187"/>
      <c r="B29" s="1187"/>
      <c r="C29" s="1187"/>
      <c r="D29" s="510"/>
    </row>
    <row r="30" spans="1:15">
      <c r="A30" s="1187"/>
      <c r="B30" s="1187"/>
      <c r="C30" s="1187"/>
      <c r="D30" s="510"/>
    </row>
    <row r="31" spans="1:15">
      <c r="A31" s="1187"/>
      <c r="B31" s="1187"/>
      <c r="C31" s="1187"/>
      <c r="D31" s="510"/>
    </row>
    <row r="32" spans="1:15">
      <c r="A32" s="1187"/>
      <c r="B32" s="1187"/>
      <c r="C32" s="1187"/>
      <c r="D32" s="510"/>
    </row>
    <row r="33" spans="1:4">
      <c r="A33" s="1187"/>
      <c r="B33" s="1187"/>
      <c r="C33" s="1187"/>
      <c r="D33" s="510"/>
    </row>
    <row r="34" spans="1:4">
      <c r="A34" s="1187"/>
      <c r="B34" s="1187"/>
      <c r="C34" s="1187"/>
      <c r="D34" s="510"/>
    </row>
    <row r="35" spans="1:4">
      <c r="A35" s="1187"/>
      <c r="B35" s="1187"/>
      <c r="C35" s="1187"/>
      <c r="D35" s="510"/>
    </row>
    <row r="36" spans="1:4">
      <c r="A36" s="1187"/>
      <c r="B36" s="1187"/>
      <c r="C36" s="1187"/>
      <c r="D36" s="510"/>
    </row>
    <row r="37" spans="1:4">
      <c r="A37" s="1187"/>
      <c r="B37" s="1187"/>
      <c r="C37" s="1187"/>
      <c r="D37" s="510"/>
    </row>
    <row r="38" spans="1:4">
      <c r="A38" s="1187"/>
      <c r="B38" s="1187"/>
      <c r="C38" s="1187"/>
      <c r="D38" s="510"/>
    </row>
    <row r="39" spans="1:4">
      <c r="A39" s="1187"/>
      <c r="B39" s="1187"/>
      <c r="C39" s="1187"/>
      <c r="D39" s="510"/>
    </row>
    <row r="40" spans="1:4">
      <c r="A40" s="1187"/>
      <c r="B40" s="1187"/>
      <c r="C40" s="1187"/>
      <c r="D40" s="510"/>
    </row>
    <row r="41" spans="1:4">
      <c r="A41" s="1187"/>
      <c r="B41" s="1187"/>
      <c r="C41" s="1187"/>
      <c r="D41" s="510"/>
    </row>
    <row r="42" spans="1:4">
      <c r="A42" s="1187"/>
      <c r="B42" s="1187"/>
      <c r="C42" s="1187"/>
      <c r="D42" s="510"/>
    </row>
    <row r="43" spans="1:4">
      <c r="A43" s="1187"/>
      <c r="B43" s="1187"/>
      <c r="C43" s="1187"/>
      <c r="D43" s="510"/>
    </row>
    <row r="44" spans="1:4">
      <c r="A44" s="1187"/>
      <c r="B44" s="1187"/>
      <c r="C44" s="1187"/>
      <c r="D44" s="510"/>
    </row>
    <row r="45" spans="1:4">
      <c r="A45" s="1187"/>
      <c r="B45" s="1187"/>
      <c r="C45" s="1187"/>
      <c r="D45" s="510"/>
    </row>
    <row r="46" spans="1:4">
      <c r="A46" s="1187"/>
      <c r="B46" s="1187"/>
      <c r="C46" s="1187"/>
      <c r="D46" s="510"/>
    </row>
    <row r="47" spans="1:4">
      <c r="A47" s="1187"/>
      <c r="B47" s="1187"/>
      <c r="C47" s="1187"/>
      <c r="D47" s="510"/>
    </row>
    <row r="48" spans="1:4">
      <c r="A48" s="1187"/>
      <c r="B48" s="1187"/>
      <c r="C48" s="1187"/>
      <c r="D48" s="510"/>
    </row>
    <row r="49" spans="1:4">
      <c r="A49" s="1187"/>
      <c r="B49" s="1187"/>
      <c r="C49" s="1187"/>
      <c r="D49" s="510"/>
    </row>
    <row r="50" spans="1:4">
      <c r="A50" s="1187"/>
      <c r="B50" s="1187"/>
      <c r="C50" s="1187"/>
      <c r="D50" s="510"/>
    </row>
    <row r="51" spans="1:4">
      <c r="A51" s="1187"/>
      <c r="B51" s="1187"/>
      <c r="C51" s="1187"/>
      <c r="D51" s="510"/>
    </row>
    <row r="52" spans="1:4">
      <c r="A52" s="1187"/>
      <c r="B52" s="1187"/>
      <c r="C52" s="1187"/>
      <c r="D52" s="510"/>
    </row>
    <row r="53" spans="1:4">
      <c r="A53" s="1187"/>
      <c r="B53" s="1187"/>
      <c r="C53" s="1187"/>
      <c r="D53" s="510"/>
    </row>
    <row r="54" spans="1:4">
      <c r="A54" s="1187"/>
      <c r="B54" s="1187"/>
      <c r="C54" s="1187"/>
      <c r="D54" s="510"/>
    </row>
    <row r="55" spans="1:4">
      <c r="A55" s="1187"/>
      <c r="B55" s="1187"/>
      <c r="C55" s="1187"/>
      <c r="D55" s="510"/>
    </row>
    <row r="56" spans="1:4">
      <c r="A56" s="1187"/>
      <c r="B56" s="1187"/>
      <c r="C56" s="1187"/>
      <c r="D56" s="510"/>
    </row>
    <row r="57" spans="1:4">
      <c r="A57" s="1187"/>
      <c r="B57" s="1187"/>
      <c r="C57" s="1187"/>
      <c r="D57" s="510"/>
    </row>
    <row r="58" spans="1:4">
      <c r="A58" s="1187"/>
      <c r="B58" s="1187"/>
      <c r="C58" s="1187"/>
      <c r="D58" s="510"/>
    </row>
    <row r="59" spans="1:4">
      <c r="A59" s="1187"/>
      <c r="B59" s="1187"/>
      <c r="C59" s="1187"/>
      <c r="D59" s="510"/>
    </row>
    <row r="60" spans="1:4">
      <c r="A60" s="1187"/>
      <c r="B60" s="1187"/>
      <c r="C60" s="1187"/>
      <c r="D60" s="510"/>
    </row>
    <row r="61" spans="1:4">
      <c r="A61" s="1187"/>
      <c r="B61" s="1187"/>
      <c r="C61" s="1187"/>
      <c r="D61" s="510"/>
    </row>
    <row r="62" spans="1:4">
      <c r="A62" s="1187"/>
      <c r="B62" s="1187"/>
      <c r="C62" s="1187"/>
      <c r="D62" s="510"/>
    </row>
    <row r="63" spans="1:4">
      <c r="A63" s="1187"/>
      <c r="B63" s="1187"/>
      <c r="C63" s="1187"/>
      <c r="D63" s="510"/>
    </row>
    <row r="64" spans="1:4">
      <c r="A64" s="1187"/>
      <c r="B64" s="1187"/>
      <c r="C64" s="1187"/>
      <c r="D64" s="510"/>
    </row>
    <row r="65" spans="1:4">
      <c r="A65" s="1187"/>
      <c r="B65" s="1187"/>
      <c r="C65" s="1187"/>
      <c r="D65" s="510"/>
    </row>
    <row r="66" spans="1:4">
      <c r="A66" s="1187"/>
      <c r="B66" s="1187"/>
      <c r="C66" s="1187"/>
      <c r="D66" s="510"/>
    </row>
    <row r="67" spans="1:4">
      <c r="A67" s="1187"/>
      <c r="B67" s="1187"/>
      <c r="C67" s="1187"/>
      <c r="D67" s="510"/>
    </row>
    <row r="68" spans="1:4">
      <c r="A68" s="1187"/>
      <c r="B68" s="1187"/>
      <c r="C68" s="1187"/>
      <c r="D68" s="510"/>
    </row>
    <row r="69" spans="1:4">
      <c r="A69" s="1187"/>
      <c r="B69" s="1187"/>
      <c r="C69" s="1187"/>
      <c r="D69" s="510"/>
    </row>
    <row r="70" spans="1:4">
      <c r="A70" s="1187"/>
      <c r="B70" s="1187"/>
      <c r="C70" s="1187"/>
      <c r="D70" s="510"/>
    </row>
    <row r="71" spans="1:4">
      <c r="A71" s="1187"/>
      <c r="B71" s="1187"/>
      <c r="C71" s="1187"/>
      <c r="D71" s="510"/>
    </row>
    <row r="72" spans="1:4">
      <c r="A72" s="1187"/>
      <c r="B72" s="1187"/>
      <c r="C72" s="1187"/>
      <c r="D72" s="510"/>
    </row>
    <row r="73" spans="1:4">
      <c r="A73" s="1187"/>
      <c r="B73" s="1187"/>
      <c r="C73" s="1187"/>
      <c r="D73" s="510"/>
    </row>
    <row r="74" spans="1:4">
      <c r="A74" s="1187"/>
      <c r="B74" s="1187"/>
      <c r="C74" s="1187"/>
      <c r="D74" s="510"/>
    </row>
    <row r="75" spans="1:4">
      <c r="A75" s="1187"/>
      <c r="B75" s="1187"/>
      <c r="C75" s="1187"/>
      <c r="D75" s="510"/>
    </row>
    <row r="76" spans="1:4">
      <c r="A76" s="1187"/>
      <c r="B76" s="1187"/>
      <c r="C76" s="1187"/>
      <c r="D76" s="510"/>
    </row>
    <row r="77" spans="1:4">
      <c r="A77" s="1187"/>
      <c r="B77" s="1187"/>
      <c r="C77" s="1187"/>
      <c r="D77" s="510"/>
    </row>
    <row r="78" spans="1:4">
      <c r="A78" s="1187"/>
      <c r="B78" s="1187"/>
      <c r="C78" s="1187"/>
      <c r="D78" s="510"/>
    </row>
    <row r="79" spans="1:4">
      <c r="A79" s="1187"/>
      <c r="B79" s="1187"/>
      <c r="C79" s="1187"/>
      <c r="D79" s="510"/>
    </row>
    <row r="80" spans="1:4">
      <c r="A80" s="1187"/>
      <c r="B80" s="1187"/>
      <c r="C80" s="1187"/>
      <c r="D80" s="510"/>
    </row>
    <row r="81" spans="1:4">
      <c r="A81" s="1187"/>
      <c r="B81" s="1187"/>
      <c r="C81" s="1187"/>
      <c r="D81" s="510"/>
    </row>
    <row r="82" spans="1:4">
      <c r="A82" s="1187"/>
      <c r="B82" s="1187"/>
      <c r="C82" s="1187"/>
      <c r="D82" s="510"/>
    </row>
    <row r="83" spans="1:4">
      <c r="A83" s="1187"/>
      <c r="B83" s="1187"/>
      <c r="C83" s="1187"/>
      <c r="D83" s="510"/>
    </row>
    <row r="84" spans="1:4">
      <c r="A84" s="1187"/>
      <c r="B84" s="1187"/>
      <c r="C84" s="1187"/>
      <c r="D84" s="510"/>
    </row>
    <row r="85" spans="1:4">
      <c r="A85" s="1187"/>
      <c r="B85" s="1187"/>
      <c r="C85" s="1187"/>
      <c r="D85" s="510"/>
    </row>
    <row r="86" spans="1:4">
      <c r="A86" s="1187"/>
      <c r="B86" s="1187"/>
      <c r="C86" s="1187"/>
      <c r="D86" s="510"/>
    </row>
    <row r="87" spans="1:4">
      <c r="A87" s="1187"/>
      <c r="B87" s="1187"/>
      <c r="C87" s="1187"/>
      <c r="D87" s="510"/>
    </row>
    <row r="88" spans="1:4">
      <c r="A88" s="1187"/>
      <c r="B88" s="1187"/>
      <c r="C88" s="1187"/>
      <c r="D88" s="510"/>
    </row>
    <row r="89" spans="1:4">
      <c r="A89" s="1187"/>
      <c r="B89" s="1187"/>
      <c r="C89" s="1187"/>
      <c r="D89" s="510"/>
    </row>
    <row r="90" spans="1:4">
      <c r="A90" s="1187"/>
      <c r="B90" s="1187"/>
      <c r="C90" s="1187"/>
      <c r="D90" s="510"/>
    </row>
    <row r="91" spans="1:4">
      <c r="A91" s="1187"/>
      <c r="B91" s="1187"/>
      <c r="C91" s="1187"/>
      <c r="D91" s="510"/>
    </row>
    <row r="92" spans="1:4">
      <c r="A92" s="1187"/>
      <c r="B92" s="1187"/>
      <c r="C92" s="1187"/>
      <c r="D92" s="510"/>
    </row>
    <row r="93" spans="1:4">
      <c r="A93" s="1187"/>
      <c r="B93" s="1187"/>
      <c r="C93" s="1187"/>
      <c r="D93" s="510"/>
    </row>
    <row r="94" spans="1:4">
      <c r="A94" s="1187"/>
      <c r="B94" s="1187"/>
      <c r="C94" s="1187"/>
      <c r="D94" s="510"/>
    </row>
    <row r="95" spans="1:4">
      <c r="A95" s="1187"/>
      <c r="B95" s="1187"/>
      <c r="C95" s="1187"/>
      <c r="D95" s="510"/>
    </row>
    <row r="96" spans="1:4">
      <c r="A96" s="1187"/>
      <c r="B96" s="1187"/>
      <c r="C96" s="1187"/>
      <c r="D96" s="510"/>
    </row>
    <row r="97" spans="1:4">
      <c r="A97" s="1187"/>
      <c r="B97" s="1187"/>
      <c r="C97" s="1187"/>
      <c r="D97" s="510"/>
    </row>
    <row r="98" spans="1:4">
      <c r="A98" s="1187"/>
      <c r="B98" s="1187"/>
      <c r="C98" s="1187"/>
      <c r="D98" s="510"/>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D142" s="510"/>
    </row>
    <row r="143" spans="1:4">
      <c r="D143" s="510"/>
    </row>
    <row r="144" spans="1:4">
      <c r="D144" s="510"/>
    </row>
    <row r="145" spans="4:4">
      <c r="D145" s="510"/>
    </row>
    <row r="146" spans="4:4">
      <c r="D146" s="510"/>
    </row>
    <row r="147" spans="4:4">
      <c r="D147" s="510"/>
    </row>
    <row r="148" spans="4:4">
      <c r="D148" s="510"/>
    </row>
    <row r="149" spans="4:4">
      <c r="D149" s="510"/>
    </row>
    <row r="150" spans="4:4">
      <c r="D150" s="510"/>
    </row>
    <row r="151" spans="4:4">
      <c r="D151" s="510"/>
    </row>
    <row r="152" spans="4:4">
      <c r="D152" s="510"/>
    </row>
  </sheetData>
  <mergeCells count="1">
    <mergeCell ref="A3:C3"/>
  </mergeCells>
  <conditionalFormatting sqref="G5:H18">
    <cfRule type="containsBlanks" dxfId="101"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332"/>
  <sheetViews>
    <sheetView topLeftCell="C1" zoomScaleSheetLayoutView="115" workbookViewId="0">
      <pane ySplit="4" topLeftCell="A5" activePane="bottomLeft" state="frozen"/>
      <selection activeCell="C23" sqref="C23"/>
      <selection pane="bottomLeft" activeCell="G5" sqref="G5:H13"/>
    </sheetView>
  </sheetViews>
  <sheetFormatPr defaultRowHeight="15.75"/>
  <cols>
    <col min="1" max="1" width="8.7109375" style="476" customWidth="1"/>
    <col min="2" max="2" width="9.85546875" style="476" customWidth="1"/>
    <col min="3" max="3" width="8.7109375" style="476" customWidth="1"/>
    <col min="4" max="4" width="92.140625" style="513" customWidth="1"/>
    <col min="5" max="5" width="9.85546875" style="1187" customWidth="1"/>
    <col min="6" max="6" width="17.85546875" style="511" customWidth="1"/>
    <col min="7" max="8" width="14.42578125" style="511" customWidth="1"/>
    <col min="9" max="9" width="17.85546875" style="512" customWidth="1"/>
    <col min="10" max="15" width="11" style="512" customWidth="1"/>
    <col min="16" max="16" width="17.85546875" style="511" customWidth="1"/>
    <col min="17" max="17" width="9.140625" style="476"/>
    <col min="18" max="18" width="11.5703125" style="476" bestFit="1" customWidth="1"/>
    <col min="19" max="16384" width="9.140625" style="476"/>
  </cols>
  <sheetData>
    <row r="1" spans="1:16" ht="49.5" customHeight="1" thickTop="1">
      <c r="A1" s="470" t="s">
        <v>133</v>
      </c>
      <c r="B1" s="471" t="s">
        <v>776</v>
      </c>
      <c r="C1" s="471" t="s">
        <v>1027</v>
      </c>
      <c r="D1" s="472" t="s">
        <v>773</v>
      </c>
      <c r="E1" s="471" t="s">
        <v>135</v>
      </c>
      <c r="F1" s="473" t="s">
        <v>1028</v>
      </c>
      <c r="G1" s="473" t="s">
        <v>1029</v>
      </c>
      <c r="H1" s="473" t="s">
        <v>30</v>
      </c>
      <c r="I1" s="474" t="s">
        <v>1030</v>
      </c>
      <c r="J1" s="474" t="s">
        <v>1060</v>
      </c>
      <c r="K1" s="474" t="s">
        <v>1061</v>
      </c>
      <c r="L1" s="474" t="s">
        <v>1062</v>
      </c>
      <c r="M1" s="474" t="s">
        <v>1031</v>
      </c>
      <c r="N1" s="474" t="s">
        <v>1101</v>
      </c>
      <c r="O1" s="474" t="s">
        <v>1159</v>
      </c>
      <c r="P1" s="475" t="s">
        <v>1032</v>
      </c>
    </row>
    <row r="2" spans="1:16">
      <c r="A2" s="477"/>
      <c r="B2" s="478" t="s">
        <v>1033</v>
      </c>
      <c r="C2" s="478" t="s">
        <v>1033</v>
      </c>
      <c r="D2" s="479"/>
      <c r="E2" s="478"/>
      <c r="F2" s="480" t="s">
        <v>1034</v>
      </c>
      <c r="G2" s="480" t="s">
        <v>1035</v>
      </c>
      <c r="H2" s="480" t="s">
        <v>1036</v>
      </c>
      <c r="I2" s="480" t="s">
        <v>1160</v>
      </c>
      <c r="J2" s="480" t="s">
        <v>1064</v>
      </c>
      <c r="K2" s="480" t="s">
        <v>1065</v>
      </c>
      <c r="L2" s="480" t="s">
        <v>1066</v>
      </c>
      <c r="M2" s="480" t="s">
        <v>256</v>
      </c>
      <c r="N2" s="480" t="s">
        <v>1102</v>
      </c>
      <c r="O2" s="480" t="s">
        <v>1161</v>
      </c>
      <c r="P2" s="481" t="s">
        <v>1038</v>
      </c>
    </row>
    <row r="3" spans="1:16" s="485" customFormat="1">
      <c r="A3" s="1520" t="s">
        <v>1162</v>
      </c>
      <c r="B3" s="1521"/>
      <c r="C3" s="1522"/>
      <c r="D3" s="479" t="s">
        <v>1163</v>
      </c>
      <c r="E3" s="482"/>
      <c r="F3" s="483"/>
      <c r="G3" s="483"/>
      <c r="H3" s="483"/>
      <c r="I3" s="483"/>
      <c r="J3" s="483"/>
      <c r="K3" s="483"/>
      <c r="L3" s="483"/>
      <c r="M3" s="483"/>
      <c r="N3" s="483"/>
      <c r="O3" s="483"/>
      <c r="P3" s="484"/>
    </row>
    <row r="4" spans="1:16" s="485" customFormat="1" ht="16.5" thickBot="1">
      <c r="A4" s="486"/>
      <c r="B4" s="487"/>
      <c r="C4" s="487"/>
      <c r="D4" s="488" t="s">
        <v>1041</v>
      </c>
      <c r="E4" s="489"/>
      <c r="F4" s="490"/>
      <c r="G4" s="490"/>
      <c r="H4" s="490"/>
      <c r="I4" s="490"/>
      <c r="J4" s="490"/>
      <c r="K4" s="490"/>
      <c r="L4" s="490"/>
      <c r="M4" s="490"/>
      <c r="N4" s="490"/>
      <c r="O4" s="490"/>
      <c r="P4" s="491">
        <f>SUM(P5:P989)</f>
        <v>0</v>
      </c>
    </row>
    <row r="5" spans="1:16" s="485" customFormat="1" ht="32.25" thickTop="1">
      <c r="A5" s="492" t="s">
        <v>1164</v>
      </c>
      <c r="B5" s="493" t="s">
        <v>1043</v>
      </c>
      <c r="C5" s="493" t="s">
        <v>1043</v>
      </c>
      <c r="D5" s="500" t="s">
        <v>1165</v>
      </c>
      <c r="E5" s="495" t="s">
        <v>657</v>
      </c>
      <c r="F5" s="526">
        <f t="shared" ref="F5:F15" si="0">G5+H5</f>
        <v>0</v>
      </c>
      <c r="G5" s="497"/>
      <c r="H5" s="497"/>
      <c r="I5" s="527">
        <f>SUM(J5:O5)</f>
        <v>1</v>
      </c>
      <c r="J5" s="498">
        <v>0</v>
      </c>
      <c r="K5" s="498">
        <v>0</v>
      </c>
      <c r="L5" s="498">
        <v>0</v>
      </c>
      <c r="M5" s="498">
        <v>0</v>
      </c>
      <c r="N5" s="498">
        <v>1</v>
      </c>
      <c r="O5" s="528">
        <v>0</v>
      </c>
      <c r="P5" s="499">
        <f t="shared" ref="P5:P13" si="1">I5*F5</f>
        <v>0</v>
      </c>
    </row>
    <row r="6" spans="1:16" s="485" customFormat="1" ht="47.25">
      <c r="A6" s="492" t="s">
        <v>1166</v>
      </c>
      <c r="B6" s="493" t="s">
        <v>1043</v>
      </c>
      <c r="C6" s="493" t="s">
        <v>1043</v>
      </c>
      <c r="D6" s="500" t="s">
        <v>1167</v>
      </c>
      <c r="E6" s="495" t="s">
        <v>657</v>
      </c>
      <c r="F6" s="526">
        <f t="shared" si="0"/>
        <v>0</v>
      </c>
      <c r="G6" s="497"/>
      <c r="H6" s="497"/>
      <c r="I6" s="527">
        <f t="shared" ref="I6:I15" si="2">SUM(J6:O6)</f>
        <v>1</v>
      </c>
      <c r="J6" s="498">
        <v>0</v>
      </c>
      <c r="K6" s="498">
        <v>0</v>
      </c>
      <c r="L6" s="498">
        <v>0</v>
      </c>
      <c r="M6" s="498">
        <v>0</v>
      </c>
      <c r="N6" s="498">
        <v>0</v>
      </c>
      <c r="O6" s="528">
        <v>1</v>
      </c>
      <c r="P6" s="499">
        <f t="shared" si="1"/>
        <v>0</v>
      </c>
    </row>
    <row r="7" spans="1:16" s="485" customFormat="1" ht="31.5">
      <c r="A7" s="492" t="s">
        <v>1168</v>
      </c>
      <c r="B7" s="493" t="s">
        <v>1043</v>
      </c>
      <c r="C7" s="493" t="s">
        <v>1043</v>
      </c>
      <c r="D7" s="500" t="s">
        <v>1169</v>
      </c>
      <c r="E7" s="495" t="s">
        <v>657</v>
      </c>
      <c r="F7" s="526">
        <f t="shared" si="0"/>
        <v>0</v>
      </c>
      <c r="G7" s="497"/>
      <c r="H7" s="497"/>
      <c r="I7" s="527">
        <f t="shared" si="2"/>
        <v>1</v>
      </c>
      <c r="J7" s="498">
        <v>1</v>
      </c>
      <c r="K7" s="498">
        <v>0</v>
      </c>
      <c r="L7" s="498">
        <v>0</v>
      </c>
      <c r="M7" s="498">
        <v>0</v>
      </c>
      <c r="N7" s="498">
        <v>0</v>
      </c>
      <c r="O7" s="528">
        <v>0</v>
      </c>
      <c r="P7" s="499">
        <f t="shared" si="1"/>
        <v>0</v>
      </c>
    </row>
    <row r="8" spans="1:16" s="485" customFormat="1" ht="31.5">
      <c r="A8" s="492" t="s">
        <v>1170</v>
      </c>
      <c r="B8" s="493" t="s">
        <v>1043</v>
      </c>
      <c r="C8" s="493" t="s">
        <v>1043</v>
      </c>
      <c r="D8" s="500" t="s">
        <v>1171</v>
      </c>
      <c r="E8" s="495" t="s">
        <v>657</v>
      </c>
      <c r="F8" s="526">
        <f t="shared" si="0"/>
        <v>0</v>
      </c>
      <c r="G8" s="497"/>
      <c r="H8" s="497"/>
      <c r="I8" s="527">
        <f t="shared" si="2"/>
        <v>1</v>
      </c>
      <c r="J8" s="498">
        <v>0</v>
      </c>
      <c r="K8" s="498">
        <v>1</v>
      </c>
      <c r="L8" s="498">
        <v>0</v>
      </c>
      <c r="M8" s="498">
        <v>0</v>
      </c>
      <c r="N8" s="498">
        <v>0</v>
      </c>
      <c r="O8" s="528">
        <v>0</v>
      </c>
      <c r="P8" s="499">
        <f t="shared" si="1"/>
        <v>0</v>
      </c>
    </row>
    <row r="9" spans="1:16" s="485" customFormat="1" ht="31.5">
      <c r="A9" s="492" t="s">
        <v>1172</v>
      </c>
      <c r="B9" s="493" t="s">
        <v>1043</v>
      </c>
      <c r="C9" s="493" t="s">
        <v>1043</v>
      </c>
      <c r="D9" s="500" t="s">
        <v>1173</v>
      </c>
      <c r="E9" s="495" t="s">
        <v>657</v>
      </c>
      <c r="F9" s="526">
        <f t="shared" si="0"/>
        <v>0</v>
      </c>
      <c r="G9" s="497"/>
      <c r="H9" s="497"/>
      <c r="I9" s="527">
        <f t="shared" si="2"/>
        <v>1</v>
      </c>
      <c r="J9" s="498">
        <v>0</v>
      </c>
      <c r="K9" s="498">
        <v>0</v>
      </c>
      <c r="L9" s="498">
        <v>1</v>
      </c>
      <c r="M9" s="498">
        <v>0</v>
      </c>
      <c r="N9" s="498">
        <v>0</v>
      </c>
      <c r="O9" s="528">
        <v>0</v>
      </c>
      <c r="P9" s="499">
        <f t="shared" si="1"/>
        <v>0</v>
      </c>
    </row>
    <row r="10" spans="1:16" s="485" customFormat="1" ht="31.5">
      <c r="A10" s="1316" t="s">
        <v>1174</v>
      </c>
      <c r="B10" s="1317" t="s">
        <v>1043</v>
      </c>
      <c r="C10" s="493" t="s">
        <v>1043</v>
      </c>
      <c r="D10" s="500" t="s">
        <v>1175</v>
      </c>
      <c r="E10" s="495" t="s">
        <v>657</v>
      </c>
      <c r="F10" s="526">
        <f t="shared" si="0"/>
        <v>0</v>
      </c>
      <c r="G10" s="497"/>
      <c r="H10" s="497"/>
      <c r="I10" s="527">
        <f t="shared" si="2"/>
        <v>1</v>
      </c>
      <c r="J10" s="498">
        <v>0</v>
      </c>
      <c r="K10" s="498">
        <v>0</v>
      </c>
      <c r="L10" s="498">
        <v>1</v>
      </c>
      <c r="M10" s="498">
        <v>0</v>
      </c>
      <c r="N10" s="498">
        <v>0</v>
      </c>
      <c r="O10" s="528">
        <v>0</v>
      </c>
      <c r="P10" s="499">
        <f t="shared" si="1"/>
        <v>0</v>
      </c>
    </row>
    <row r="11" spans="1:16" s="485" customFormat="1">
      <c r="A11" s="492" t="s">
        <v>1176</v>
      </c>
      <c r="B11" s="493" t="s">
        <v>1043</v>
      </c>
      <c r="C11" s="493" t="s">
        <v>1043</v>
      </c>
      <c r="D11" s="500" t="s">
        <v>1177</v>
      </c>
      <c r="E11" s="495" t="s">
        <v>657</v>
      </c>
      <c r="F11" s="526">
        <f t="shared" si="0"/>
        <v>0</v>
      </c>
      <c r="G11" s="497"/>
      <c r="H11" s="497"/>
      <c r="I11" s="527">
        <f t="shared" si="2"/>
        <v>1</v>
      </c>
      <c r="J11" s="498">
        <v>0</v>
      </c>
      <c r="K11" s="498">
        <v>0</v>
      </c>
      <c r="L11" s="498">
        <v>1</v>
      </c>
      <c r="M11" s="498">
        <v>0</v>
      </c>
      <c r="N11" s="498">
        <v>0</v>
      </c>
      <c r="O11" s="528">
        <v>0</v>
      </c>
      <c r="P11" s="499">
        <f t="shared" si="1"/>
        <v>0</v>
      </c>
    </row>
    <row r="12" spans="1:16" s="485" customFormat="1" ht="31.5">
      <c r="A12" s="492" t="s">
        <v>1178</v>
      </c>
      <c r="B12" s="493" t="s">
        <v>1043</v>
      </c>
      <c r="C12" s="493" t="s">
        <v>1043</v>
      </c>
      <c r="D12" s="500" t="s">
        <v>1179</v>
      </c>
      <c r="E12" s="495" t="s">
        <v>657</v>
      </c>
      <c r="F12" s="526">
        <f t="shared" si="0"/>
        <v>0</v>
      </c>
      <c r="G12" s="497"/>
      <c r="H12" s="497"/>
      <c r="I12" s="527">
        <f t="shared" si="2"/>
        <v>1</v>
      </c>
      <c r="J12" s="498">
        <v>0</v>
      </c>
      <c r="K12" s="498">
        <v>0</v>
      </c>
      <c r="L12" s="498">
        <v>0</v>
      </c>
      <c r="M12" s="498">
        <v>1</v>
      </c>
      <c r="N12" s="498">
        <v>0</v>
      </c>
      <c r="O12" s="528">
        <v>0</v>
      </c>
      <c r="P12" s="499">
        <f t="shared" si="1"/>
        <v>0</v>
      </c>
    </row>
    <row r="13" spans="1:16" s="485" customFormat="1" ht="31.5">
      <c r="A13" s="492" t="s">
        <v>1180</v>
      </c>
      <c r="B13" s="493" t="s">
        <v>1043</v>
      </c>
      <c r="C13" s="493" t="s">
        <v>1043</v>
      </c>
      <c r="D13" s="500" t="s">
        <v>1181</v>
      </c>
      <c r="E13" s="495" t="s">
        <v>657</v>
      </c>
      <c r="F13" s="526">
        <f t="shared" si="0"/>
        <v>0</v>
      </c>
      <c r="G13" s="497"/>
      <c r="H13" s="497"/>
      <c r="I13" s="527">
        <f t="shared" si="2"/>
        <v>1</v>
      </c>
      <c r="J13" s="498">
        <v>0</v>
      </c>
      <c r="K13" s="498">
        <v>0</v>
      </c>
      <c r="L13" s="498">
        <v>0</v>
      </c>
      <c r="M13" s="498">
        <v>1</v>
      </c>
      <c r="N13" s="498">
        <v>0</v>
      </c>
      <c r="O13" s="528">
        <v>0</v>
      </c>
      <c r="P13" s="499">
        <f t="shared" si="1"/>
        <v>0</v>
      </c>
    </row>
    <row r="14" spans="1:16" s="485" customFormat="1">
      <c r="A14" s="492" t="s">
        <v>1182</v>
      </c>
      <c r="B14" s="493" t="s">
        <v>1043</v>
      </c>
      <c r="C14" s="493" t="s">
        <v>1043</v>
      </c>
      <c r="D14" s="494" t="s">
        <v>1057</v>
      </c>
      <c r="E14" s="495" t="s">
        <v>657</v>
      </c>
      <c r="F14" s="526">
        <f t="shared" si="0"/>
        <v>0</v>
      </c>
      <c r="G14" s="496">
        <v>0</v>
      </c>
      <c r="H14" s="496">
        <f>SUMPRODUCT(G5:G13,I5:I13)*0.036</f>
        <v>0</v>
      </c>
      <c r="I14" s="527">
        <f t="shared" si="2"/>
        <v>1</v>
      </c>
      <c r="J14" s="498">
        <v>0</v>
      </c>
      <c r="K14" s="498">
        <v>0</v>
      </c>
      <c r="L14" s="498">
        <v>0</v>
      </c>
      <c r="M14" s="498">
        <v>1</v>
      </c>
      <c r="N14" s="498">
        <v>0</v>
      </c>
      <c r="O14" s="528">
        <v>0</v>
      </c>
      <c r="P14" s="499">
        <f>I14*F14</f>
        <v>0</v>
      </c>
    </row>
    <row r="15" spans="1:16" s="485" customFormat="1" ht="16.5" thickBot="1">
      <c r="A15" s="501" t="s">
        <v>1183</v>
      </c>
      <c r="B15" s="502" t="s">
        <v>1043</v>
      </c>
      <c r="C15" s="502" t="s">
        <v>1043</v>
      </c>
      <c r="D15" s="503" t="s">
        <v>1059</v>
      </c>
      <c r="E15" s="504" t="s">
        <v>657</v>
      </c>
      <c r="F15" s="505">
        <f t="shared" si="0"/>
        <v>0</v>
      </c>
      <c r="G15" s="505">
        <v>0</v>
      </c>
      <c r="H15" s="505">
        <f>SUMPRODUCT(H5:H13,I5:I13)*0.06</f>
        <v>0</v>
      </c>
      <c r="I15" s="531">
        <f t="shared" si="2"/>
        <v>1</v>
      </c>
      <c r="J15" s="507">
        <v>0</v>
      </c>
      <c r="K15" s="507">
        <v>0</v>
      </c>
      <c r="L15" s="507">
        <v>0</v>
      </c>
      <c r="M15" s="507">
        <v>1</v>
      </c>
      <c r="N15" s="507">
        <v>0</v>
      </c>
      <c r="O15" s="532">
        <v>0</v>
      </c>
      <c r="P15" s="508">
        <f t="shared" ref="P15" si="3">I15*F15</f>
        <v>0</v>
      </c>
    </row>
    <row r="16" spans="1:16" ht="16.5" thickTop="1">
      <c r="A16" s="1187"/>
      <c r="B16" s="1187"/>
      <c r="C16" s="1187"/>
      <c r="D16" s="510"/>
    </row>
    <row r="17" spans="1:4">
      <c r="A17" s="1187"/>
      <c r="B17" s="1187"/>
      <c r="C17" s="1187"/>
      <c r="D17" s="510"/>
    </row>
    <row r="18" spans="1:4">
      <c r="A18" s="1187"/>
      <c r="B18" s="1187"/>
      <c r="C18" s="1187"/>
      <c r="D18" s="510"/>
    </row>
    <row r="19" spans="1:4">
      <c r="A19" s="1187"/>
      <c r="B19" s="1187"/>
      <c r="C19" s="1187"/>
      <c r="D19" s="510"/>
    </row>
    <row r="20" spans="1:4">
      <c r="A20" s="1187"/>
      <c r="B20" s="1187"/>
      <c r="C20" s="1187"/>
      <c r="D20" s="510"/>
    </row>
    <row r="21" spans="1:4">
      <c r="A21" s="1187"/>
      <c r="B21" s="1187"/>
      <c r="C21" s="1187"/>
      <c r="D21" s="510"/>
    </row>
    <row r="22" spans="1:4">
      <c r="A22" s="1187"/>
      <c r="B22" s="1187"/>
      <c r="C22" s="1187"/>
      <c r="D22" s="510"/>
    </row>
    <row r="23" spans="1:4">
      <c r="A23" s="1187"/>
      <c r="B23" s="1187"/>
      <c r="C23" s="1187"/>
      <c r="D23" s="510"/>
    </row>
    <row r="24" spans="1:4">
      <c r="A24" s="1187"/>
      <c r="B24" s="1187"/>
      <c r="C24" s="1187"/>
      <c r="D24" s="510"/>
    </row>
    <row r="25" spans="1:4">
      <c r="A25" s="1187"/>
      <c r="B25" s="1187"/>
      <c r="C25" s="1187"/>
      <c r="D25" s="510"/>
    </row>
    <row r="26" spans="1:4">
      <c r="A26" s="1187"/>
      <c r="B26" s="1187"/>
      <c r="C26" s="1187"/>
      <c r="D26" s="510"/>
    </row>
    <row r="27" spans="1:4">
      <c r="A27" s="1187"/>
      <c r="B27" s="1187"/>
      <c r="C27" s="1187"/>
      <c r="D27" s="510"/>
    </row>
    <row r="28" spans="1:4">
      <c r="A28" s="1187"/>
      <c r="B28" s="1187"/>
      <c r="C28" s="1187"/>
      <c r="D28" s="510"/>
    </row>
    <row r="29" spans="1:4">
      <c r="A29" s="1187"/>
      <c r="B29" s="1187"/>
      <c r="C29" s="1187"/>
      <c r="D29" s="510"/>
    </row>
    <row r="30" spans="1:4">
      <c r="A30" s="1187"/>
      <c r="B30" s="1187"/>
      <c r="C30" s="1187"/>
      <c r="D30" s="510"/>
    </row>
    <row r="31" spans="1:4">
      <c r="A31" s="1187"/>
      <c r="B31" s="1187"/>
      <c r="C31" s="1187"/>
      <c r="D31" s="510"/>
    </row>
    <row r="32" spans="1:4">
      <c r="A32" s="1187"/>
      <c r="B32" s="1187"/>
      <c r="C32" s="1187"/>
      <c r="D32" s="510"/>
    </row>
    <row r="33" spans="1:4">
      <c r="A33" s="1187"/>
      <c r="B33" s="1187"/>
      <c r="C33" s="1187"/>
      <c r="D33" s="510"/>
    </row>
    <row r="34" spans="1:4">
      <c r="A34" s="1187"/>
      <c r="B34" s="1187"/>
      <c r="C34" s="1187"/>
      <c r="D34" s="510"/>
    </row>
    <row r="35" spans="1:4">
      <c r="A35" s="1187"/>
      <c r="B35" s="1187"/>
      <c r="C35" s="1187"/>
      <c r="D35" s="510"/>
    </row>
    <row r="36" spans="1:4">
      <c r="A36" s="1187"/>
      <c r="B36" s="1187"/>
      <c r="C36" s="1187"/>
      <c r="D36" s="510"/>
    </row>
    <row r="37" spans="1:4">
      <c r="A37" s="1187"/>
      <c r="B37" s="1187"/>
      <c r="C37" s="1187"/>
      <c r="D37" s="510"/>
    </row>
    <row r="38" spans="1:4">
      <c r="A38" s="1187"/>
      <c r="B38" s="1187"/>
      <c r="C38" s="1187"/>
      <c r="D38" s="510"/>
    </row>
    <row r="39" spans="1:4">
      <c r="A39" s="1187"/>
      <c r="B39" s="1187"/>
      <c r="C39" s="1187"/>
      <c r="D39" s="510"/>
    </row>
    <row r="40" spans="1:4">
      <c r="A40" s="1187"/>
      <c r="B40" s="1187"/>
      <c r="C40" s="1187"/>
      <c r="D40" s="510"/>
    </row>
    <row r="41" spans="1:4">
      <c r="A41" s="1187"/>
      <c r="B41" s="1187"/>
      <c r="C41" s="1187"/>
      <c r="D41" s="510"/>
    </row>
    <row r="42" spans="1:4">
      <c r="A42" s="1187"/>
      <c r="B42" s="1187"/>
      <c r="C42" s="1187"/>
      <c r="D42" s="510"/>
    </row>
    <row r="43" spans="1:4">
      <c r="A43" s="1187"/>
      <c r="B43" s="1187"/>
      <c r="C43" s="1187"/>
      <c r="D43" s="510"/>
    </row>
    <row r="44" spans="1:4">
      <c r="A44" s="1187"/>
      <c r="B44" s="1187"/>
      <c r="C44" s="1187"/>
      <c r="D44" s="510"/>
    </row>
    <row r="45" spans="1:4">
      <c r="A45" s="1187"/>
      <c r="B45" s="1187"/>
      <c r="C45" s="1187"/>
      <c r="D45" s="510"/>
    </row>
    <row r="46" spans="1:4">
      <c r="A46" s="1187"/>
      <c r="B46" s="1187"/>
      <c r="C46" s="1187"/>
      <c r="D46" s="510"/>
    </row>
    <row r="47" spans="1:4">
      <c r="A47" s="1187"/>
      <c r="B47" s="1187"/>
      <c r="C47" s="1187"/>
      <c r="D47" s="510"/>
    </row>
    <row r="48" spans="1:4">
      <c r="A48" s="1187"/>
      <c r="B48" s="1187"/>
      <c r="C48" s="1187"/>
      <c r="D48" s="510"/>
    </row>
    <row r="49" spans="1:4">
      <c r="A49" s="1187"/>
      <c r="B49" s="1187"/>
      <c r="C49" s="1187"/>
      <c r="D49" s="510"/>
    </row>
    <row r="50" spans="1:4">
      <c r="A50" s="1187"/>
      <c r="B50" s="1187"/>
      <c r="C50" s="1187"/>
      <c r="D50" s="510"/>
    </row>
    <row r="51" spans="1:4">
      <c r="A51" s="1187"/>
      <c r="B51" s="1187"/>
      <c r="C51" s="1187"/>
      <c r="D51" s="510"/>
    </row>
    <row r="52" spans="1:4">
      <c r="A52" s="1187"/>
      <c r="B52" s="1187"/>
      <c r="C52" s="1187"/>
      <c r="D52" s="510"/>
    </row>
    <row r="53" spans="1:4">
      <c r="A53" s="1187"/>
      <c r="B53" s="1187"/>
      <c r="C53" s="1187"/>
      <c r="D53" s="510"/>
    </row>
    <row r="54" spans="1:4">
      <c r="A54" s="1187"/>
      <c r="B54" s="1187"/>
      <c r="C54" s="1187"/>
      <c r="D54" s="510"/>
    </row>
    <row r="55" spans="1:4">
      <c r="A55" s="1187"/>
      <c r="B55" s="1187"/>
      <c r="C55" s="1187"/>
      <c r="D55" s="510"/>
    </row>
    <row r="56" spans="1:4">
      <c r="A56" s="1187"/>
      <c r="B56" s="1187"/>
      <c r="C56" s="1187"/>
      <c r="D56" s="510"/>
    </row>
    <row r="57" spans="1:4">
      <c r="A57" s="1187"/>
      <c r="B57" s="1187"/>
      <c r="C57" s="1187"/>
      <c r="D57" s="510"/>
    </row>
    <row r="58" spans="1:4">
      <c r="A58" s="1187"/>
      <c r="B58" s="1187"/>
      <c r="C58" s="1187"/>
      <c r="D58" s="510"/>
    </row>
    <row r="59" spans="1:4">
      <c r="A59" s="1187"/>
      <c r="B59" s="1187"/>
      <c r="C59" s="1187"/>
      <c r="D59" s="510"/>
    </row>
    <row r="60" spans="1:4">
      <c r="A60" s="1187"/>
      <c r="B60" s="1187"/>
      <c r="C60" s="1187"/>
      <c r="D60" s="510"/>
    </row>
    <row r="61" spans="1:4">
      <c r="A61" s="1187"/>
      <c r="B61" s="1187"/>
      <c r="C61" s="1187"/>
      <c r="D61" s="510"/>
    </row>
    <row r="62" spans="1:4">
      <c r="A62" s="1187"/>
      <c r="B62" s="1187"/>
      <c r="C62" s="1187"/>
      <c r="D62" s="510"/>
    </row>
    <row r="63" spans="1:4">
      <c r="A63" s="1187"/>
      <c r="B63" s="1187"/>
      <c r="C63" s="1187"/>
      <c r="D63" s="510"/>
    </row>
    <row r="64" spans="1:4">
      <c r="A64" s="1187"/>
      <c r="B64" s="1187"/>
      <c r="C64" s="1187"/>
      <c r="D64" s="510"/>
    </row>
    <row r="65" spans="1:4">
      <c r="A65" s="1187"/>
      <c r="B65" s="1187"/>
      <c r="C65" s="1187"/>
      <c r="D65" s="510"/>
    </row>
    <row r="66" spans="1:4">
      <c r="A66" s="1187"/>
      <c r="B66" s="1187"/>
      <c r="C66" s="1187"/>
      <c r="D66" s="510"/>
    </row>
    <row r="67" spans="1:4">
      <c r="A67" s="1187"/>
      <c r="B67" s="1187"/>
      <c r="C67" s="1187"/>
      <c r="D67" s="510"/>
    </row>
    <row r="68" spans="1:4">
      <c r="A68" s="1187"/>
      <c r="B68" s="1187"/>
      <c r="C68" s="1187"/>
      <c r="D68" s="510"/>
    </row>
    <row r="69" spans="1:4">
      <c r="A69" s="1187"/>
      <c r="B69" s="1187"/>
      <c r="C69" s="1187"/>
      <c r="D69" s="510"/>
    </row>
    <row r="70" spans="1:4">
      <c r="A70" s="1187"/>
      <c r="B70" s="1187"/>
      <c r="C70" s="1187"/>
      <c r="D70" s="510"/>
    </row>
    <row r="71" spans="1:4">
      <c r="A71" s="1187"/>
      <c r="B71" s="1187"/>
      <c r="C71" s="1187"/>
      <c r="D71" s="510"/>
    </row>
    <row r="72" spans="1:4">
      <c r="A72" s="1187"/>
      <c r="B72" s="1187"/>
      <c r="C72" s="1187"/>
      <c r="D72" s="510"/>
    </row>
    <row r="73" spans="1:4">
      <c r="A73" s="1187"/>
      <c r="B73" s="1187"/>
      <c r="C73" s="1187"/>
      <c r="D73" s="510"/>
    </row>
    <row r="74" spans="1:4">
      <c r="A74" s="1187"/>
      <c r="B74" s="1187"/>
      <c r="C74" s="1187"/>
      <c r="D74" s="510"/>
    </row>
    <row r="75" spans="1:4">
      <c r="A75" s="1187"/>
      <c r="B75" s="1187"/>
      <c r="C75" s="1187"/>
      <c r="D75" s="510"/>
    </row>
    <row r="76" spans="1:4">
      <c r="A76" s="1187"/>
      <c r="B76" s="1187"/>
      <c r="C76" s="1187"/>
      <c r="D76" s="510"/>
    </row>
    <row r="77" spans="1:4">
      <c r="A77" s="1187"/>
      <c r="B77" s="1187"/>
      <c r="C77" s="1187"/>
      <c r="D77" s="510"/>
    </row>
    <row r="78" spans="1:4">
      <c r="A78" s="1187"/>
      <c r="B78" s="1187"/>
      <c r="C78" s="1187"/>
      <c r="D78" s="510"/>
    </row>
    <row r="79" spans="1:4">
      <c r="A79" s="1187"/>
      <c r="B79" s="1187"/>
      <c r="C79" s="1187"/>
      <c r="D79" s="510"/>
    </row>
    <row r="80" spans="1:4">
      <c r="A80" s="1187"/>
      <c r="B80" s="1187"/>
      <c r="C80" s="1187"/>
      <c r="D80" s="510"/>
    </row>
    <row r="81" spans="1:4">
      <c r="A81" s="1187"/>
      <c r="B81" s="1187"/>
      <c r="C81" s="1187"/>
      <c r="D81" s="510"/>
    </row>
    <row r="82" spans="1:4">
      <c r="A82" s="1187"/>
      <c r="B82" s="1187"/>
      <c r="C82" s="1187"/>
      <c r="D82" s="510"/>
    </row>
    <row r="83" spans="1:4">
      <c r="A83" s="1187"/>
      <c r="B83" s="1187"/>
      <c r="C83" s="1187"/>
      <c r="D83" s="510"/>
    </row>
    <row r="84" spans="1:4">
      <c r="A84" s="1187"/>
      <c r="B84" s="1187"/>
      <c r="C84" s="1187"/>
      <c r="D84" s="510"/>
    </row>
    <row r="85" spans="1:4">
      <c r="A85" s="1187"/>
      <c r="B85" s="1187"/>
      <c r="C85" s="1187"/>
      <c r="D85" s="510"/>
    </row>
    <row r="86" spans="1:4">
      <c r="A86" s="1187"/>
      <c r="B86" s="1187"/>
      <c r="C86" s="1187"/>
      <c r="D86" s="510"/>
    </row>
    <row r="87" spans="1:4">
      <c r="A87" s="1187"/>
      <c r="B87" s="1187"/>
      <c r="C87" s="1187"/>
      <c r="D87" s="510"/>
    </row>
    <row r="88" spans="1:4">
      <c r="A88" s="1187"/>
      <c r="B88" s="1187"/>
      <c r="C88" s="1187"/>
      <c r="D88" s="510"/>
    </row>
    <row r="89" spans="1:4">
      <c r="A89" s="1187"/>
      <c r="B89" s="1187"/>
      <c r="C89" s="1187"/>
      <c r="D89" s="510"/>
    </row>
    <row r="90" spans="1:4">
      <c r="A90" s="1187"/>
      <c r="B90" s="1187"/>
      <c r="C90" s="1187"/>
      <c r="D90" s="510"/>
    </row>
    <row r="91" spans="1:4">
      <c r="A91" s="1187"/>
      <c r="B91" s="1187"/>
      <c r="C91" s="1187"/>
      <c r="D91" s="510"/>
    </row>
    <row r="92" spans="1:4">
      <c r="A92" s="1187"/>
      <c r="B92" s="1187"/>
      <c r="C92" s="1187"/>
      <c r="D92" s="510"/>
    </row>
    <row r="93" spans="1:4">
      <c r="A93" s="1187"/>
      <c r="B93" s="1187"/>
      <c r="C93" s="1187"/>
      <c r="D93" s="510"/>
    </row>
    <row r="94" spans="1:4">
      <c r="A94" s="1187"/>
      <c r="B94" s="1187"/>
      <c r="C94" s="1187"/>
      <c r="D94" s="510"/>
    </row>
    <row r="95" spans="1:4">
      <c r="A95" s="1187"/>
      <c r="B95" s="1187"/>
      <c r="C95" s="1187"/>
      <c r="D95" s="510"/>
    </row>
    <row r="96" spans="1:4">
      <c r="A96" s="1187"/>
      <c r="B96" s="1187"/>
      <c r="C96" s="1187"/>
      <c r="D96" s="510"/>
    </row>
    <row r="97" spans="1:4">
      <c r="A97" s="1187"/>
      <c r="B97" s="1187"/>
      <c r="C97" s="1187"/>
      <c r="D97" s="510"/>
    </row>
    <row r="98" spans="1:4">
      <c r="A98" s="1187"/>
      <c r="B98" s="1187"/>
      <c r="C98" s="1187"/>
      <c r="D98" s="510"/>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A142" s="1187"/>
      <c r="B142" s="1187"/>
      <c r="C142" s="1187"/>
      <c r="D142" s="510"/>
    </row>
    <row r="143" spans="1:4">
      <c r="A143" s="1187"/>
      <c r="B143" s="1187"/>
      <c r="C143" s="1187"/>
      <c r="D143" s="510"/>
    </row>
    <row r="144" spans="1:4">
      <c r="A144" s="1187"/>
      <c r="B144" s="1187"/>
      <c r="C144" s="1187"/>
      <c r="D144" s="510"/>
    </row>
    <row r="145" spans="1:4">
      <c r="A145" s="1187"/>
      <c r="B145" s="1187"/>
      <c r="C145" s="1187"/>
      <c r="D145" s="510"/>
    </row>
    <row r="146" spans="1:4">
      <c r="A146" s="1187"/>
      <c r="B146" s="1187"/>
      <c r="C146" s="1187"/>
      <c r="D146" s="510"/>
    </row>
    <row r="147" spans="1:4">
      <c r="A147" s="1187"/>
      <c r="B147" s="1187"/>
      <c r="C147" s="1187"/>
      <c r="D147" s="510"/>
    </row>
    <row r="148" spans="1:4">
      <c r="A148" s="1187"/>
      <c r="B148" s="1187"/>
      <c r="C148" s="1187"/>
      <c r="D148" s="510"/>
    </row>
    <row r="149" spans="1:4">
      <c r="A149" s="1187"/>
      <c r="B149" s="1187"/>
      <c r="C149" s="1187"/>
      <c r="D149" s="510"/>
    </row>
    <row r="150" spans="1:4">
      <c r="A150" s="1187"/>
      <c r="B150" s="1187"/>
      <c r="C150" s="1187"/>
      <c r="D150" s="510"/>
    </row>
    <row r="151" spans="1:4">
      <c r="A151" s="1187"/>
      <c r="B151" s="1187"/>
      <c r="C151" s="1187"/>
      <c r="D151" s="510"/>
    </row>
    <row r="152" spans="1:4">
      <c r="A152" s="1187"/>
      <c r="B152" s="1187"/>
      <c r="C152" s="1187"/>
      <c r="D152" s="510"/>
    </row>
    <row r="153" spans="1:4">
      <c r="A153" s="1187"/>
      <c r="B153" s="1187"/>
      <c r="C153" s="1187"/>
      <c r="D153" s="510"/>
    </row>
    <row r="154" spans="1:4">
      <c r="A154" s="1187"/>
      <c r="B154" s="1187"/>
      <c r="C154" s="1187"/>
      <c r="D154" s="510"/>
    </row>
    <row r="155" spans="1:4">
      <c r="A155" s="1187"/>
      <c r="B155" s="1187"/>
      <c r="C155" s="1187"/>
      <c r="D155" s="510"/>
    </row>
    <row r="156" spans="1:4">
      <c r="A156" s="1187"/>
      <c r="B156" s="1187"/>
      <c r="C156" s="1187"/>
      <c r="D156" s="510"/>
    </row>
    <row r="157" spans="1:4">
      <c r="A157" s="1187"/>
      <c r="B157" s="1187"/>
      <c r="C157" s="1187"/>
      <c r="D157" s="510"/>
    </row>
    <row r="158" spans="1:4">
      <c r="A158" s="1187"/>
      <c r="B158" s="1187"/>
      <c r="C158" s="1187"/>
      <c r="D158" s="510"/>
    </row>
    <row r="159" spans="1:4">
      <c r="A159" s="1187"/>
      <c r="B159" s="1187"/>
      <c r="C159" s="1187"/>
      <c r="D159" s="510"/>
    </row>
    <row r="160" spans="1:4">
      <c r="A160" s="1187"/>
      <c r="B160" s="1187"/>
      <c r="C160" s="1187"/>
      <c r="D160" s="510"/>
    </row>
    <row r="161" spans="1:4">
      <c r="A161" s="1187"/>
      <c r="B161" s="1187"/>
      <c r="C161" s="1187"/>
      <c r="D161" s="510"/>
    </row>
    <row r="162" spans="1:4">
      <c r="A162" s="1187"/>
      <c r="B162" s="1187"/>
      <c r="C162" s="1187"/>
      <c r="D162" s="510"/>
    </row>
    <row r="163" spans="1:4">
      <c r="A163" s="1187"/>
      <c r="B163" s="1187"/>
      <c r="C163" s="1187"/>
      <c r="D163" s="510"/>
    </row>
    <row r="164" spans="1:4">
      <c r="A164" s="1187"/>
      <c r="B164" s="1187"/>
      <c r="C164" s="1187"/>
      <c r="D164" s="510"/>
    </row>
    <row r="165" spans="1:4">
      <c r="A165" s="1187"/>
      <c r="B165" s="1187"/>
      <c r="C165" s="1187"/>
      <c r="D165" s="510"/>
    </row>
    <row r="166" spans="1:4">
      <c r="A166" s="1187"/>
      <c r="B166" s="1187"/>
      <c r="C166" s="1187"/>
      <c r="D166" s="510"/>
    </row>
    <row r="167" spans="1:4">
      <c r="A167" s="1187"/>
      <c r="B167" s="1187"/>
      <c r="C167" s="1187"/>
      <c r="D167" s="510"/>
    </row>
    <row r="168" spans="1:4">
      <c r="A168" s="1187"/>
      <c r="B168" s="1187"/>
      <c r="C168" s="1187"/>
      <c r="D168" s="510"/>
    </row>
    <row r="169" spans="1:4">
      <c r="A169" s="1187"/>
      <c r="B169" s="1187"/>
      <c r="C169" s="1187"/>
      <c r="D169" s="510"/>
    </row>
    <row r="170" spans="1:4">
      <c r="A170" s="1187"/>
      <c r="B170" s="1187"/>
      <c r="C170" s="1187"/>
      <c r="D170" s="510"/>
    </row>
    <row r="171" spans="1:4">
      <c r="A171" s="1187"/>
      <c r="B171" s="1187"/>
      <c r="C171" s="1187"/>
      <c r="D171" s="510"/>
    </row>
    <row r="172" spans="1:4">
      <c r="A172" s="1187"/>
      <c r="B172" s="1187"/>
      <c r="C172" s="1187"/>
      <c r="D172" s="510"/>
    </row>
    <row r="173" spans="1:4">
      <c r="A173" s="1187"/>
      <c r="B173" s="1187"/>
      <c r="C173" s="1187"/>
      <c r="D173" s="510"/>
    </row>
    <row r="174" spans="1:4">
      <c r="A174" s="1187"/>
      <c r="B174" s="1187"/>
      <c r="C174" s="1187"/>
      <c r="D174" s="510"/>
    </row>
    <row r="175" spans="1:4">
      <c r="A175" s="1187"/>
      <c r="B175" s="1187"/>
      <c r="C175" s="1187"/>
      <c r="D175" s="510"/>
    </row>
    <row r="176" spans="1:4">
      <c r="A176" s="1187"/>
      <c r="B176" s="1187"/>
      <c r="C176" s="1187"/>
      <c r="D176" s="510"/>
    </row>
    <row r="177" spans="1:4">
      <c r="A177" s="1187"/>
      <c r="B177" s="1187"/>
      <c r="C177" s="1187"/>
      <c r="D177" s="510"/>
    </row>
    <row r="178" spans="1:4">
      <c r="A178" s="1187"/>
      <c r="B178" s="1187"/>
      <c r="C178" s="1187"/>
      <c r="D178" s="510"/>
    </row>
    <row r="179" spans="1:4">
      <c r="A179" s="1187"/>
      <c r="B179" s="1187"/>
      <c r="C179" s="1187"/>
      <c r="D179" s="510"/>
    </row>
    <row r="180" spans="1:4">
      <c r="A180" s="1187"/>
      <c r="B180" s="1187"/>
      <c r="C180" s="1187"/>
      <c r="D180" s="510"/>
    </row>
    <row r="181" spans="1:4">
      <c r="A181" s="1187"/>
      <c r="B181" s="1187"/>
      <c r="C181" s="1187"/>
      <c r="D181" s="510"/>
    </row>
    <row r="182" spans="1:4">
      <c r="A182" s="1187"/>
      <c r="B182" s="1187"/>
      <c r="C182" s="1187"/>
      <c r="D182" s="510"/>
    </row>
    <row r="183" spans="1:4">
      <c r="A183" s="1187"/>
      <c r="B183" s="1187"/>
      <c r="C183" s="1187"/>
      <c r="D183" s="510"/>
    </row>
    <row r="184" spans="1:4">
      <c r="A184" s="1187"/>
      <c r="B184" s="1187"/>
      <c r="C184" s="1187"/>
      <c r="D184" s="510"/>
    </row>
    <row r="185" spans="1:4">
      <c r="A185" s="1187"/>
      <c r="B185" s="1187"/>
      <c r="C185" s="1187"/>
      <c r="D185" s="510"/>
    </row>
    <row r="186" spans="1:4">
      <c r="A186" s="1187"/>
      <c r="B186" s="1187"/>
      <c r="C186" s="1187"/>
      <c r="D186" s="510"/>
    </row>
    <row r="187" spans="1:4">
      <c r="A187" s="1187"/>
      <c r="B187" s="1187"/>
      <c r="C187" s="1187"/>
      <c r="D187" s="510"/>
    </row>
    <row r="188" spans="1:4">
      <c r="A188" s="1187"/>
      <c r="B188" s="1187"/>
      <c r="C188" s="1187"/>
      <c r="D188" s="510"/>
    </row>
    <row r="189" spans="1:4">
      <c r="A189" s="1187"/>
      <c r="B189" s="1187"/>
      <c r="C189" s="1187"/>
      <c r="D189" s="510"/>
    </row>
    <row r="190" spans="1:4">
      <c r="A190" s="1187"/>
      <c r="B190" s="1187"/>
      <c r="C190" s="1187"/>
      <c r="D190" s="510"/>
    </row>
    <row r="191" spans="1:4">
      <c r="A191" s="1187"/>
      <c r="B191" s="1187"/>
      <c r="C191" s="1187"/>
      <c r="D191" s="510"/>
    </row>
    <row r="192" spans="1:4">
      <c r="A192" s="1187"/>
      <c r="B192" s="1187"/>
      <c r="C192" s="1187"/>
      <c r="D192" s="510"/>
    </row>
    <row r="193" spans="1:4">
      <c r="A193" s="1187"/>
      <c r="B193" s="1187"/>
      <c r="C193" s="1187"/>
      <c r="D193" s="510"/>
    </row>
    <row r="194" spans="1:4">
      <c r="A194" s="1187"/>
      <c r="B194" s="1187"/>
      <c r="C194" s="1187"/>
      <c r="D194" s="510"/>
    </row>
    <row r="195" spans="1:4">
      <c r="A195" s="1187"/>
      <c r="B195" s="1187"/>
      <c r="C195" s="1187"/>
      <c r="D195" s="510"/>
    </row>
    <row r="196" spans="1:4">
      <c r="A196" s="1187"/>
      <c r="B196" s="1187"/>
      <c r="C196" s="1187"/>
      <c r="D196" s="510"/>
    </row>
    <row r="197" spans="1:4">
      <c r="A197" s="1187"/>
      <c r="B197" s="1187"/>
      <c r="C197" s="1187"/>
      <c r="D197" s="510"/>
    </row>
    <row r="198" spans="1:4">
      <c r="A198" s="1187"/>
      <c r="B198" s="1187"/>
      <c r="C198" s="1187"/>
      <c r="D198" s="510"/>
    </row>
    <row r="199" spans="1:4">
      <c r="A199" s="1187"/>
      <c r="B199" s="1187"/>
      <c r="C199" s="1187"/>
      <c r="D199" s="510"/>
    </row>
    <row r="200" spans="1:4">
      <c r="A200" s="1187"/>
      <c r="B200" s="1187"/>
      <c r="C200" s="1187"/>
      <c r="D200" s="510"/>
    </row>
    <row r="201" spans="1:4">
      <c r="A201" s="1187"/>
      <c r="B201" s="1187"/>
      <c r="C201" s="1187"/>
      <c r="D201" s="510"/>
    </row>
    <row r="202" spans="1:4">
      <c r="A202" s="1187"/>
      <c r="B202" s="1187"/>
      <c r="C202" s="1187"/>
      <c r="D202" s="510"/>
    </row>
    <row r="203" spans="1:4">
      <c r="A203" s="1187"/>
      <c r="B203" s="1187"/>
      <c r="C203" s="1187"/>
      <c r="D203" s="510"/>
    </row>
    <row r="204" spans="1:4">
      <c r="A204" s="1187"/>
      <c r="B204" s="1187"/>
      <c r="C204" s="1187"/>
      <c r="D204" s="510"/>
    </row>
    <row r="205" spans="1:4">
      <c r="A205" s="1187"/>
      <c r="B205" s="1187"/>
      <c r="C205" s="1187"/>
      <c r="D205" s="510"/>
    </row>
    <row r="206" spans="1:4">
      <c r="A206" s="1187"/>
      <c r="B206" s="1187"/>
      <c r="C206" s="1187"/>
      <c r="D206" s="510"/>
    </row>
    <row r="207" spans="1:4">
      <c r="A207" s="1187"/>
      <c r="B207" s="1187"/>
      <c r="C207" s="1187"/>
      <c r="D207" s="510"/>
    </row>
    <row r="208" spans="1:4">
      <c r="A208" s="1187"/>
      <c r="B208" s="1187"/>
      <c r="C208" s="1187"/>
      <c r="D208" s="510"/>
    </row>
    <row r="209" spans="1:4">
      <c r="A209" s="1187"/>
      <c r="B209" s="1187"/>
      <c r="C209" s="1187"/>
      <c r="D209" s="510"/>
    </row>
    <row r="210" spans="1:4">
      <c r="A210" s="1187"/>
      <c r="B210" s="1187"/>
      <c r="C210" s="1187"/>
      <c r="D210" s="510"/>
    </row>
    <row r="211" spans="1:4">
      <c r="A211" s="1187"/>
      <c r="B211" s="1187"/>
      <c r="C211" s="1187"/>
      <c r="D211" s="510"/>
    </row>
    <row r="212" spans="1:4">
      <c r="A212" s="1187"/>
      <c r="B212" s="1187"/>
      <c r="C212" s="1187"/>
      <c r="D212" s="510"/>
    </row>
    <row r="213" spans="1:4">
      <c r="A213" s="1187"/>
      <c r="B213" s="1187"/>
      <c r="C213" s="1187"/>
      <c r="D213" s="510"/>
    </row>
    <row r="214" spans="1:4">
      <c r="A214" s="1187"/>
      <c r="B214" s="1187"/>
      <c r="C214" s="1187"/>
      <c r="D214" s="510"/>
    </row>
    <row r="215" spans="1:4">
      <c r="A215" s="1187"/>
      <c r="B215" s="1187"/>
      <c r="C215" s="1187"/>
      <c r="D215" s="510"/>
    </row>
    <row r="216" spans="1:4">
      <c r="A216" s="1187"/>
      <c r="B216" s="1187"/>
      <c r="C216" s="1187"/>
      <c r="D216" s="510"/>
    </row>
    <row r="217" spans="1:4">
      <c r="A217" s="1187"/>
      <c r="B217" s="1187"/>
      <c r="C217" s="1187"/>
      <c r="D217" s="510"/>
    </row>
    <row r="218" spans="1:4">
      <c r="A218" s="1187"/>
      <c r="B218" s="1187"/>
      <c r="C218" s="1187"/>
      <c r="D218" s="510"/>
    </row>
    <row r="219" spans="1:4">
      <c r="A219" s="1187"/>
      <c r="B219" s="1187"/>
      <c r="C219" s="1187"/>
      <c r="D219" s="510"/>
    </row>
    <row r="220" spans="1:4">
      <c r="A220" s="1187"/>
      <c r="B220" s="1187"/>
      <c r="C220" s="1187"/>
      <c r="D220" s="510"/>
    </row>
    <row r="221" spans="1:4">
      <c r="A221" s="1187"/>
      <c r="B221" s="1187"/>
      <c r="C221" s="1187"/>
      <c r="D221" s="510"/>
    </row>
    <row r="222" spans="1:4">
      <c r="A222" s="1187"/>
      <c r="B222" s="1187"/>
      <c r="C222" s="1187"/>
      <c r="D222" s="510"/>
    </row>
    <row r="223" spans="1:4">
      <c r="A223" s="1187"/>
      <c r="B223" s="1187"/>
      <c r="C223" s="1187"/>
      <c r="D223" s="510"/>
    </row>
    <row r="224" spans="1:4">
      <c r="A224" s="1187"/>
      <c r="B224" s="1187"/>
      <c r="C224" s="1187"/>
      <c r="D224" s="510"/>
    </row>
    <row r="225" spans="1:4">
      <c r="A225" s="1187"/>
      <c r="B225" s="1187"/>
      <c r="C225" s="1187"/>
      <c r="D225" s="510"/>
    </row>
    <row r="226" spans="1:4">
      <c r="A226" s="1187"/>
      <c r="B226" s="1187"/>
      <c r="C226" s="1187"/>
      <c r="D226" s="510"/>
    </row>
    <row r="227" spans="1:4">
      <c r="A227" s="1187"/>
      <c r="B227" s="1187"/>
      <c r="C227" s="1187"/>
      <c r="D227" s="510"/>
    </row>
    <row r="228" spans="1:4">
      <c r="A228" s="1187"/>
      <c r="B228" s="1187"/>
      <c r="C228" s="1187"/>
      <c r="D228" s="510"/>
    </row>
    <row r="229" spans="1:4">
      <c r="A229" s="1187"/>
      <c r="B229" s="1187"/>
      <c r="C229" s="1187"/>
      <c r="D229" s="510"/>
    </row>
    <row r="230" spans="1:4">
      <c r="A230" s="1187"/>
      <c r="B230" s="1187"/>
      <c r="C230" s="1187"/>
      <c r="D230" s="510"/>
    </row>
    <row r="231" spans="1:4">
      <c r="A231" s="1187"/>
      <c r="B231" s="1187"/>
      <c r="C231" s="1187"/>
      <c r="D231" s="510"/>
    </row>
    <row r="232" spans="1:4">
      <c r="A232" s="1187"/>
      <c r="B232" s="1187"/>
      <c r="C232" s="1187"/>
      <c r="D232" s="510"/>
    </row>
    <row r="233" spans="1:4">
      <c r="A233" s="1187"/>
      <c r="B233" s="1187"/>
      <c r="C233" s="1187"/>
      <c r="D233" s="510"/>
    </row>
    <row r="234" spans="1:4">
      <c r="A234" s="1187"/>
      <c r="B234" s="1187"/>
      <c r="C234" s="1187"/>
      <c r="D234" s="510"/>
    </row>
    <row r="235" spans="1:4">
      <c r="A235" s="1187"/>
      <c r="B235" s="1187"/>
      <c r="C235" s="1187"/>
      <c r="D235" s="510"/>
    </row>
    <row r="236" spans="1:4">
      <c r="A236" s="1187"/>
      <c r="B236" s="1187"/>
      <c r="C236" s="1187"/>
      <c r="D236" s="510"/>
    </row>
    <row r="237" spans="1:4">
      <c r="A237" s="1187"/>
      <c r="B237" s="1187"/>
      <c r="C237" s="1187"/>
      <c r="D237" s="510"/>
    </row>
    <row r="238" spans="1:4">
      <c r="A238" s="1187"/>
      <c r="B238" s="1187"/>
      <c r="C238" s="1187"/>
      <c r="D238" s="510"/>
    </row>
    <row r="239" spans="1:4">
      <c r="A239" s="1187"/>
      <c r="B239" s="1187"/>
      <c r="C239" s="1187"/>
      <c r="D239" s="510"/>
    </row>
    <row r="240" spans="1:4">
      <c r="A240" s="1187"/>
      <c r="B240" s="1187"/>
      <c r="C240" s="1187"/>
      <c r="D240" s="510"/>
    </row>
    <row r="241" spans="1:4">
      <c r="A241" s="1187"/>
      <c r="B241" s="1187"/>
      <c r="C241" s="1187"/>
      <c r="D241" s="510"/>
    </row>
    <row r="242" spans="1:4">
      <c r="A242" s="1187"/>
      <c r="B242" s="1187"/>
      <c r="C242" s="1187"/>
      <c r="D242" s="510"/>
    </row>
    <row r="243" spans="1:4">
      <c r="A243" s="1187"/>
      <c r="B243" s="1187"/>
      <c r="C243" s="1187"/>
      <c r="D243" s="510"/>
    </row>
    <row r="244" spans="1:4">
      <c r="A244" s="1187"/>
      <c r="B244" s="1187"/>
      <c r="C244" s="1187"/>
      <c r="D244" s="510"/>
    </row>
    <row r="245" spans="1:4">
      <c r="A245" s="1187"/>
      <c r="B245" s="1187"/>
      <c r="C245" s="1187"/>
      <c r="D245" s="510"/>
    </row>
    <row r="246" spans="1:4">
      <c r="A246" s="1187"/>
      <c r="B246" s="1187"/>
      <c r="C246" s="1187"/>
      <c r="D246" s="510"/>
    </row>
    <row r="247" spans="1:4">
      <c r="A247" s="1187"/>
      <c r="B247" s="1187"/>
      <c r="C247" s="1187"/>
      <c r="D247" s="510"/>
    </row>
    <row r="248" spans="1:4">
      <c r="A248" s="1187"/>
      <c r="B248" s="1187"/>
      <c r="C248" s="1187"/>
      <c r="D248" s="510"/>
    </row>
    <row r="249" spans="1:4">
      <c r="A249" s="1187"/>
      <c r="B249" s="1187"/>
      <c r="C249" s="1187"/>
      <c r="D249" s="510"/>
    </row>
    <row r="250" spans="1:4">
      <c r="A250" s="1187"/>
      <c r="B250" s="1187"/>
      <c r="C250" s="1187"/>
      <c r="D250" s="510"/>
    </row>
    <row r="251" spans="1:4">
      <c r="A251" s="1187"/>
      <c r="B251" s="1187"/>
      <c r="C251" s="1187"/>
      <c r="D251" s="510"/>
    </row>
    <row r="252" spans="1:4">
      <c r="A252" s="1187"/>
      <c r="B252" s="1187"/>
      <c r="C252" s="1187"/>
      <c r="D252" s="510"/>
    </row>
    <row r="253" spans="1:4">
      <c r="A253" s="1187"/>
      <c r="B253" s="1187"/>
      <c r="C253" s="1187"/>
      <c r="D253" s="510"/>
    </row>
    <row r="254" spans="1:4">
      <c r="A254" s="1187"/>
      <c r="B254" s="1187"/>
      <c r="C254" s="1187"/>
      <c r="D254" s="510"/>
    </row>
    <row r="255" spans="1:4">
      <c r="A255" s="1187"/>
      <c r="B255" s="1187"/>
      <c r="C255" s="1187"/>
      <c r="D255" s="510"/>
    </row>
    <row r="256" spans="1:4">
      <c r="A256" s="1187"/>
      <c r="B256" s="1187"/>
      <c r="C256" s="1187"/>
      <c r="D256" s="510"/>
    </row>
    <row r="257" spans="1:4">
      <c r="A257" s="1187"/>
      <c r="B257" s="1187"/>
      <c r="C257" s="1187"/>
      <c r="D257" s="510"/>
    </row>
    <row r="258" spans="1:4">
      <c r="A258" s="1187"/>
      <c r="B258" s="1187"/>
      <c r="C258" s="1187"/>
      <c r="D258" s="510"/>
    </row>
    <row r="259" spans="1:4">
      <c r="A259" s="1187"/>
      <c r="B259" s="1187"/>
      <c r="C259" s="1187"/>
      <c r="D259" s="510"/>
    </row>
    <row r="260" spans="1:4">
      <c r="A260" s="1187"/>
      <c r="B260" s="1187"/>
      <c r="C260" s="1187"/>
      <c r="D260" s="510"/>
    </row>
    <row r="261" spans="1:4">
      <c r="A261" s="1187"/>
      <c r="B261" s="1187"/>
      <c r="C261" s="1187"/>
      <c r="D261" s="510"/>
    </row>
    <row r="262" spans="1:4">
      <c r="A262" s="1187"/>
      <c r="B262" s="1187"/>
      <c r="C262" s="1187"/>
      <c r="D262" s="510"/>
    </row>
    <row r="263" spans="1:4">
      <c r="A263" s="1187"/>
      <c r="B263" s="1187"/>
      <c r="C263" s="1187"/>
      <c r="D263" s="510"/>
    </row>
    <row r="264" spans="1:4">
      <c r="A264" s="1187"/>
      <c r="B264" s="1187"/>
      <c r="C264" s="1187"/>
      <c r="D264" s="510"/>
    </row>
    <row r="265" spans="1:4">
      <c r="A265" s="1187"/>
      <c r="B265" s="1187"/>
      <c r="C265" s="1187"/>
      <c r="D265" s="510"/>
    </row>
    <row r="266" spans="1:4">
      <c r="A266" s="1187"/>
      <c r="B266" s="1187"/>
      <c r="C266" s="1187"/>
      <c r="D266" s="510"/>
    </row>
    <row r="267" spans="1:4">
      <c r="A267" s="1187"/>
      <c r="B267" s="1187"/>
      <c r="C267" s="1187"/>
      <c r="D267" s="510"/>
    </row>
    <row r="268" spans="1:4">
      <c r="A268" s="1187"/>
      <c r="B268" s="1187"/>
      <c r="C268" s="1187"/>
      <c r="D268" s="510"/>
    </row>
    <row r="269" spans="1:4">
      <c r="A269" s="1187"/>
      <c r="B269" s="1187"/>
      <c r="C269" s="1187"/>
      <c r="D269" s="510"/>
    </row>
    <row r="270" spans="1:4">
      <c r="A270" s="1187"/>
      <c r="B270" s="1187"/>
      <c r="C270" s="1187"/>
      <c r="D270" s="510"/>
    </row>
    <row r="271" spans="1:4">
      <c r="A271" s="1187"/>
      <c r="B271" s="1187"/>
      <c r="C271" s="1187"/>
      <c r="D271" s="510"/>
    </row>
    <row r="272" spans="1:4">
      <c r="A272" s="1187"/>
      <c r="B272" s="1187"/>
      <c r="C272" s="1187"/>
      <c r="D272" s="510"/>
    </row>
    <row r="273" spans="1:4">
      <c r="A273" s="1187"/>
      <c r="B273" s="1187"/>
      <c r="C273" s="1187"/>
      <c r="D273" s="510"/>
    </row>
    <row r="274" spans="1:4">
      <c r="A274" s="1187"/>
      <c r="B274" s="1187"/>
      <c r="C274" s="1187"/>
      <c r="D274" s="510"/>
    </row>
    <row r="275" spans="1:4">
      <c r="A275" s="1187"/>
      <c r="B275" s="1187"/>
      <c r="C275" s="1187"/>
      <c r="D275" s="510"/>
    </row>
    <row r="276" spans="1:4">
      <c r="A276" s="1187"/>
      <c r="B276" s="1187"/>
      <c r="C276" s="1187"/>
      <c r="D276" s="510"/>
    </row>
    <row r="277" spans="1:4">
      <c r="A277" s="1187"/>
      <c r="B277" s="1187"/>
      <c r="C277" s="1187"/>
      <c r="D277" s="510"/>
    </row>
    <row r="278" spans="1:4">
      <c r="A278" s="1187"/>
      <c r="B278" s="1187"/>
      <c r="C278" s="1187"/>
      <c r="D278" s="510"/>
    </row>
    <row r="279" spans="1:4">
      <c r="A279" s="1187"/>
      <c r="B279" s="1187"/>
      <c r="C279" s="1187"/>
      <c r="D279" s="510"/>
    </row>
    <row r="280" spans="1:4">
      <c r="A280" s="1187"/>
      <c r="B280" s="1187"/>
      <c r="C280" s="1187"/>
      <c r="D280" s="510"/>
    </row>
    <row r="281" spans="1:4">
      <c r="A281" s="1187"/>
      <c r="B281" s="1187"/>
      <c r="C281" s="1187"/>
      <c r="D281" s="510"/>
    </row>
    <row r="282" spans="1:4">
      <c r="A282" s="1187"/>
      <c r="B282" s="1187"/>
      <c r="C282" s="1187"/>
      <c r="D282" s="510"/>
    </row>
    <row r="283" spans="1:4">
      <c r="A283" s="1187"/>
      <c r="B283" s="1187"/>
      <c r="C283" s="1187"/>
      <c r="D283" s="510"/>
    </row>
    <row r="284" spans="1:4">
      <c r="A284" s="1187"/>
      <c r="B284" s="1187"/>
      <c r="C284" s="1187"/>
      <c r="D284" s="510"/>
    </row>
    <row r="285" spans="1:4">
      <c r="A285" s="1187"/>
      <c r="B285" s="1187"/>
      <c r="C285" s="1187"/>
      <c r="D285" s="510"/>
    </row>
    <row r="286" spans="1:4">
      <c r="A286" s="1187"/>
      <c r="B286" s="1187"/>
      <c r="C286" s="1187"/>
      <c r="D286" s="510"/>
    </row>
    <row r="287" spans="1:4">
      <c r="A287" s="1187"/>
      <c r="B287" s="1187"/>
      <c r="C287" s="1187"/>
      <c r="D287" s="510"/>
    </row>
    <row r="288" spans="1:4">
      <c r="A288" s="1187"/>
      <c r="B288" s="1187"/>
      <c r="C288" s="1187"/>
      <c r="D288" s="510"/>
    </row>
    <row r="289" spans="1:4">
      <c r="A289" s="1187"/>
      <c r="B289" s="1187"/>
      <c r="C289" s="1187"/>
      <c r="D289" s="510"/>
    </row>
    <row r="290" spans="1:4">
      <c r="A290" s="1187"/>
      <c r="B290" s="1187"/>
      <c r="C290" s="1187"/>
      <c r="D290" s="510"/>
    </row>
    <row r="291" spans="1:4">
      <c r="A291" s="1187"/>
      <c r="B291" s="1187"/>
      <c r="C291" s="1187"/>
      <c r="D291" s="510"/>
    </row>
    <row r="292" spans="1:4">
      <c r="A292" s="1187"/>
      <c r="B292" s="1187"/>
      <c r="C292" s="1187"/>
      <c r="D292" s="510"/>
    </row>
    <row r="293" spans="1:4">
      <c r="A293" s="1187"/>
      <c r="B293" s="1187"/>
      <c r="C293" s="1187"/>
      <c r="D293" s="510"/>
    </row>
    <row r="294" spans="1:4">
      <c r="A294" s="1187"/>
      <c r="B294" s="1187"/>
      <c r="C294" s="1187"/>
      <c r="D294" s="510"/>
    </row>
    <row r="295" spans="1:4">
      <c r="A295" s="1187"/>
      <c r="B295" s="1187"/>
      <c r="C295" s="1187"/>
      <c r="D295" s="510"/>
    </row>
    <row r="296" spans="1:4">
      <c r="A296" s="1187"/>
      <c r="B296" s="1187"/>
      <c r="C296" s="1187"/>
      <c r="D296" s="510"/>
    </row>
    <row r="297" spans="1:4">
      <c r="A297" s="1187"/>
      <c r="B297" s="1187"/>
      <c r="C297" s="1187"/>
      <c r="D297" s="510"/>
    </row>
    <row r="298" spans="1:4">
      <c r="A298" s="1187"/>
      <c r="B298" s="1187"/>
      <c r="C298" s="1187"/>
      <c r="D298" s="510"/>
    </row>
    <row r="299" spans="1:4">
      <c r="A299" s="1187"/>
      <c r="B299" s="1187"/>
      <c r="C299" s="1187"/>
      <c r="D299" s="510"/>
    </row>
    <row r="300" spans="1:4">
      <c r="A300" s="1187"/>
      <c r="B300" s="1187"/>
      <c r="C300" s="1187"/>
      <c r="D300" s="510"/>
    </row>
    <row r="301" spans="1:4">
      <c r="A301" s="1187"/>
      <c r="B301" s="1187"/>
      <c r="C301" s="1187"/>
      <c r="D301" s="510"/>
    </row>
    <row r="302" spans="1:4">
      <c r="A302" s="1187"/>
      <c r="B302" s="1187"/>
      <c r="C302" s="1187"/>
      <c r="D302" s="510"/>
    </row>
    <row r="303" spans="1:4">
      <c r="A303" s="1187"/>
      <c r="B303" s="1187"/>
      <c r="C303" s="1187"/>
      <c r="D303" s="510"/>
    </row>
    <row r="304" spans="1:4">
      <c r="A304" s="1187"/>
      <c r="B304" s="1187"/>
      <c r="C304" s="1187"/>
      <c r="D304" s="510"/>
    </row>
    <row r="305" spans="1:4">
      <c r="A305" s="1187"/>
      <c r="B305" s="1187"/>
      <c r="C305" s="1187"/>
      <c r="D305" s="510"/>
    </row>
    <row r="306" spans="1:4">
      <c r="A306" s="1187"/>
      <c r="B306" s="1187"/>
      <c r="C306" s="1187"/>
      <c r="D306" s="510"/>
    </row>
    <row r="307" spans="1:4">
      <c r="A307" s="1187"/>
      <c r="B307" s="1187"/>
      <c r="C307" s="1187"/>
      <c r="D307" s="510"/>
    </row>
    <row r="308" spans="1:4">
      <c r="A308" s="1187"/>
      <c r="B308" s="1187"/>
      <c r="C308" s="1187"/>
      <c r="D308" s="510"/>
    </row>
    <row r="309" spans="1:4">
      <c r="A309" s="1187"/>
      <c r="B309" s="1187"/>
      <c r="C309" s="1187"/>
      <c r="D309" s="510"/>
    </row>
    <row r="310" spans="1:4">
      <c r="A310" s="1187"/>
      <c r="B310" s="1187"/>
      <c r="C310" s="1187"/>
      <c r="D310" s="510"/>
    </row>
    <row r="311" spans="1:4">
      <c r="A311" s="1187"/>
      <c r="B311" s="1187"/>
      <c r="C311" s="1187"/>
      <c r="D311" s="510"/>
    </row>
    <row r="312" spans="1:4">
      <c r="A312" s="1187"/>
      <c r="B312" s="1187"/>
      <c r="C312" s="1187"/>
      <c r="D312" s="510"/>
    </row>
    <row r="313" spans="1:4">
      <c r="A313" s="1187"/>
      <c r="B313" s="1187"/>
      <c r="C313" s="1187"/>
      <c r="D313" s="510"/>
    </row>
    <row r="314" spans="1:4">
      <c r="A314" s="1187"/>
      <c r="B314" s="1187"/>
      <c r="C314" s="1187"/>
      <c r="D314" s="510"/>
    </row>
    <row r="315" spans="1:4">
      <c r="A315" s="1187"/>
      <c r="B315" s="1187"/>
      <c r="C315" s="1187"/>
      <c r="D315" s="510"/>
    </row>
    <row r="316" spans="1:4">
      <c r="A316" s="1187"/>
      <c r="B316" s="1187"/>
      <c r="C316" s="1187"/>
      <c r="D316" s="510"/>
    </row>
    <row r="317" spans="1:4">
      <c r="A317" s="1187"/>
      <c r="B317" s="1187"/>
      <c r="C317" s="1187"/>
      <c r="D317" s="510"/>
    </row>
    <row r="318" spans="1:4">
      <c r="A318" s="1187"/>
      <c r="B318" s="1187"/>
      <c r="C318" s="1187"/>
      <c r="D318" s="510"/>
    </row>
    <row r="319" spans="1:4">
      <c r="A319" s="1187"/>
      <c r="B319" s="1187"/>
      <c r="C319" s="1187"/>
      <c r="D319" s="510"/>
    </row>
    <row r="320" spans="1:4">
      <c r="A320" s="1187"/>
      <c r="B320" s="1187"/>
      <c r="C320" s="1187"/>
      <c r="D320" s="510"/>
    </row>
    <row r="321" spans="1:4">
      <c r="A321" s="1187"/>
      <c r="B321" s="1187"/>
      <c r="C321" s="1187"/>
      <c r="D321" s="510"/>
    </row>
    <row r="322" spans="1:4">
      <c r="D322" s="510"/>
    </row>
    <row r="323" spans="1:4">
      <c r="D323" s="510"/>
    </row>
    <row r="324" spans="1:4">
      <c r="D324" s="510"/>
    </row>
    <row r="325" spans="1:4">
      <c r="D325" s="510"/>
    </row>
    <row r="326" spans="1:4">
      <c r="D326" s="510"/>
    </row>
    <row r="327" spans="1:4">
      <c r="D327" s="510"/>
    </row>
    <row r="328" spans="1:4">
      <c r="D328" s="510"/>
    </row>
    <row r="329" spans="1:4">
      <c r="D329" s="510"/>
    </row>
    <row r="330" spans="1:4">
      <c r="D330" s="510"/>
    </row>
    <row r="331" spans="1:4">
      <c r="D331" s="510"/>
    </row>
    <row r="332" spans="1:4">
      <c r="D332" s="510"/>
    </row>
  </sheetData>
  <mergeCells count="1">
    <mergeCell ref="A3:C3"/>
  </mergeCells>
  <conditionalFormatting sqref="G5:H15">
    <cfRule type="containsBlanks" dxfId="100"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336"/>
  <sheetViews>
    <sheetView workbookViewId="0">
      <pane ySplit="4" topLeftCell="A5" activePane="bottomLeft" state="frozen"/>
      <selection activeCell="C23" sqref="C23"/>
      <selection pane="bottomLeft" activeCell="H5" sqref="H5:H12"/>
    </sheetView>
  </sheetViews>
  <sheetFormatPr defaultRowHeight="15.75"/>
  <cols>
    <col min="1" max="1" width="8.7109375" style="539" customWidth="1"/>
    <col min="2" max="2" width="9.85546875" style="539" customWidth="1"/>
    <col min="3" max="3" width="8.7109375" style="539" customWidth="1"/>
    <col min="4" max="4" width="92.140625" style="587" customWidth="1"/>
    <col min="5" max="5" width="9.85546875" style="583" customWidth="1"/>
    <col min="6" max="6" width="17.85546875" style="585" customWidth="1"/>
    <col min="7" max="8" width="14.42578125" style="585" customWidth="1"/>
    <col min="9" max="9" width="17.85546875" style="586" customWidth="1"/>
    <col min="10" max="10" width="17.85546875" style="585" customWidth="1"/>
    <col min="11" max="11" width="130.42578125" style="539" customWidth="1"/>
    <col min="12" max="12" width="9.140625" style="539"/>
    <col min="13" max="13" width="12.28515625" style="539" customWidth="1"/>
    <col min="14" max="16384" width="9.140625" style="539"/>
  </cols>
  <sheetData>
    <row r="1" spans="1:13" ht="49.5" customHeight="1" thickTop="1">
      <c r="A1" s="533" t="s">
        <v>133</v>
      </c>
      <c r="B1" s="534" t="s">
        <v>776</v>
      </c>
      <c r="C1" s="534" t="s">
        <v>1027</v>
      </c>
      <c r="D1" s="535" t="s">
        <v>773</v>
      </c>
      <c r="E1" s="534" t="s">
        <v>135</v>
      </c>
      <c r="F1" s="536" t="s">
        <v>1028</v>
      </c>
      <c r="G1" s="536" t="s">
        <v>1029</v>
      </c>
      <c r="H1" s="536" t="s">
        <v>30</v>
      </c>
      <c r="I1" s="537" t="s">
        <v>1030</v>
      </c>
      <c r="J1" s="538" t="s">
        <v>1032</v>
      </c>
    </row>
    <row r="2" spans="1:13">
      <c r="A2" s="540"/>
      <c r="B2" s="541" t="s">
        <v>1033</v>
      </c>
      <c r="C2" s="541" t="s">
        <v>1033</v>
      </c>
      <c r="D2" s="542"/>
      <c r="E2" s="541"/>
      <c r="F2" s="543" t="s">
        <v>1034</v>
      </c>
      <c r="G2" s="543" t="s">
        <v>1035</v>
      </c>
      <c r="H2" s="543" t="s">
        <v>1036</v>
      </c>
      <c r="I2" s="543" t="s">
        <v>1184</v>
      </c>
      <c r="J2" s="544" t="s">
        <v>1038</v>
      </c>
    </row>
    <row r="3" spans="1:13" s="548" customFormat="1">
      <c r="A3" s="1523" t="s">
        <v>1185</v>
      </c>
      <c r="B3" s="1524"/>
      <c r="C3" s="1525"/>
      <c r="D3" s="542" t="s">
        <v>989</v>
      </c>
      <c r="E3" s="545"/>
      <c r="F3" s="546"/>
      <c r="G3" s="546"/>
      <c r="H3" s="546"/>
      <c r="I3" s="546"/>
      <c r="J3" s="547"/>
    </row>
    <row r="4" spans="1:13" s="548" customFormat="1" ht="16.5" thickBot="1">
      <c r="A4" s="549"/>
      <c r="B4" s="550"/>
      <c r="C4" s="550"/>
      <c r="D4" s="551" t="s">
        <v>1041</v>
      </c>
      <c r="E4" s="552"/>
      <c r="F4" s="553"/>
      <c r="G4" s="553"/>
      <c r="H4" s="553"/>
      <c r="I4" s="553"/>
      <c r="J4" s="554">
        <f>SUM(J5:J995)</f>
        <v>0</v>
      </c>
    </row>
    <row r="5" spans="1:13" s="548" customFormat="1" ht="48" thickTop="1">
      <c r="A5" s="555" t="s">
        <v>1186</v>
      </c>
      <c r="B5" s="556" t="s">
        <v>1043</v>
      </c>
      <c r="C5" s="556" t="s">
        <v>1043</v>
      </c>
      <c r="D5" s="1034" t="s">
        <v>1187</v>
      </c>
      <c r="E5" s="557" t="s">
        <v>657</v>
      </c>
      <c r="F5" s="558">
        <f>G5+H5</f>
        <v>0</v>
      </c>
      <c r="G5" s="558">
        <v>0</v>
      </c>
      <c r="H5" s="559"/>
      <c r="I5" s="560">
        <v>1</v>
      </c>
      <c r="J5" s="561">
        <f t="shared" ref="J5:J12" si="0">I5*F5</f>
        <v>0</v>
      </c>
    </row>
    <row r="6" spans="1:13" s="548" customFormat="1">
      <c r="A6" s="562" t="s">
        <v>1188</v>
      </c>
      <c r="B6" s="563" t="s">
        <v>1043</v>
      </c>
      <c r="C6" s="563" t="s">
        <v>1043</v>
      </c>
      <c r="D6" s="1035" t="s">
        <v>1189</v>
      </c>
      <c r="E6" s="564" t="s">
        <v>1190</v>
      </c>
      <c r="F6" s="565">
        <f>G6+H6</f>
        <v>0</v>
      </c>
      <c r="G6" s="565">
        <v>0</v>
      </c>
      <c r="H6" s="566"/>
      <c r="I6" s="567">
        <v>24</v>
      </c>
      <c r="J6" s="568">
        <f t="shared" si="0"/>
        <v>0</v>
      </c>
    </row>
    <row r="7" spans="1:13" s="548" customFormat="1" ht="31.5">
      <c r="A7" s="562" t="s">
        <v>1191</v>
      </c>
      <c r="B7" s="563" t="s">
        <v>1043</v>
      </c>
      <c r="C7" s="563" t="s">
        <v>1043</v>
      </c>
      <c r="D7" s="1035" t="s">
        <v>1192</v>
      </c>
      <c r="E7" s="564" t="s">
        <v>657</v>
      </c>
      <c r="F7" s="565">
        <f t="shared" ref="F7:F12" si="1">G7+H7</f>
        <v>0</v>
      </c>
      <c r="G7" s="565">
        <v>0</v>
      </c>
      <c r="H7" s="566"/>
      <c r="I7" s="567">
        <v>1</v>
      </c>
      <c r="J7" s="568">
        <f t="shared" si="0"/>
        <v>0</v>
      </c>
    </row>
    <row r="8" spans="1:13" s="548" customFormat="1">
      <c r="A8" s="562" t="s">
        <v>1193</v>
      </c>
      <c r="B8" s="563" t="s">
        <v>1043</v>
      </c>
      <c r="C8" s="563" t="s">
        <v>1043</v>
      </c>
      <c r="D8" s="1035" t="s">
        <v>1194</v>
      </c>
      <c r="E8" s="564" t="s">
        <v>1190</v>
      </c>
      <c r="F8" s="565">
        <f t="shared" si="1"/>
        <v>0</v>
      </c>
      <c r="G8" s="565">
        <v>0</v>
      </c>
      <c r="H8" s="566"/>
      <c r="I8" s="567">
        <v>40</v>
      </c>
      <c r="J8" s="568">
        <f t="shared" si="0"/>
        <v>0</v>
      </c>
    </row>
    <row r="9" spans="1:13" s="548" customFormat="1">
      <c r="A9" s="562" t="s">
        <v>1195</v>
      </c>
      <c r="B9" s="563" t="s">
        <v>1043</v>
      </c>
      <c r="C9" s="563" t="s">
        <v>1043</v>
      </c>
      <c r="D9" s="1035" t="s">
        <v>1196</v>
      </c>
      <c r="E9" s="564" t="s">
        <v>657</v>
      </c>
      <c r="F9" s="565">
        <f t="shared" si="1"/>
        <v>0</v>
      </c>
      <c r="G9" s="565">
        <v>0</v>
      </c>
      <c r="H9" s="566"/>
      <c r="I9" s="567">
        <v>1</v>
      </c>
      <c r="J9" s="568">
        <f t="shared" si="0"/>
        <v>0</v>
      </c>
    </row>
    <row r="10" spans="1:13" ht="31.5">
      <c r="A10" s="562" t="s">
        <v>1197</v>
      </c>
      <c r="B10" s="563" t="s">
        <v>1043</v>
      </c>
      <c r="C10" s="563" t="s">
        <v>1043</v>
      </c>
      <c r="D10" s="569" t="s">
        <v>1198</v>
      </c>
      <c r="E10" s="564" t="s">
        <v>657</v>
      </c>
      <c r="F10" s="565">
        <f t="shared" si="1"/>
        <v>0</v>
      </c>
      <c r="G10" s="565">
        <v>0</v>
      </c>
      <c r="H10" s="566"/>
      <c r="I10" s="567">
        <v>2</v>
      </c>
      <c r="J10" s="568">
        <f t="shared" si="0"/>
        <v>0</v>
      </c>
      <c r="L10" s="548"/>
      <c r="M10" s="548"/>
    </row>
    <row r="11" spans="1:13" ht="47.25">
      <c r="A11" s="562" t="s">
        <v>1199</v>
      </c>
      <c r="B11" s="563" t="s">
        <v>1043</v>
      </c>
      <c r="C11" s="563" t="s">
        <v>1043</v>
      </c>
      <c r="D11" s="570" t="s">
        <v>1200</v>
      </c>
      <c r="E11" s="571" t="s">
        <v>657</v>
      </c>
      <c r="F11" s="565">
        <f t="shared" si="1"/>
        <v>0</v>
      </c>
      <c r="G11" s="572">
        <v>0</v>
      </c>
      <c r="H11" s="573"/>
      <c r="I11" s="574">
        <v>35</v>
      </c>
      <c r="J11" s="568">
        <f t="shared" si="0"/>
        <v>0</v>
      </c>
      <c r="L11" s="548"/>
      <c r="M11" s="548"/>
    </row>
    <row r="12" spans="1:13" ht="16.5" thickBot="1">
      <c r="A12" s="575" t="s">
        <v>1201</v>
      </c>
      <c r="B12" s="576" t="s">
        <v>1043</v>
      </c>
      <c r="C12" s="576" t="s">
        <v>1043</v>
      </c>
      <c r="D12" s="577" t="s">
        <v>1202</v>
      </c>
      <c r="E12" s="578" t="s">
        <v>657</v>
      </c>
      <c r="F12" s="579">
        <f t="shared" si="1"/>
        <v>0</v>
      </c>
      <c r="G12" s="579">
        <v>0</v>
      </c>
      <c r="H12" s="580"/>
      <c r="I12" s="581">
        <v>1</v>
      </c>
      <c r="J12" s="582">
        <f t="shared" si="0"/>
        <v>0</v>
      </c>
      <c r="L12" s="548"/>
      <c r="M12" s="548"/>
    </row>
    <row r="13" spans="1:13" ht="16.5" thickTop="1">
      <c r="A13" s="583"/>
      <c r="B13" s="583"/>
      <c r="C13" s="583"/>
      <c r="D13" s="584"/>
    </row>
    <row r="14" spans="1:13">
      <c r="A14" s="583"/>
      <c r="B14" s="583"/>
      <c r="C14" s="583"/>
      <c r="D14" s="584"/>
    </row>
    <row r="15" spans="1:13">
      <c r="A15" s="583"/>
      <c r="B15" s="583"/>
      <c r="C15" s="583"/>
      <c r="D15" s="584"/>
    </row>
    <row r="16" spans="1:13">
      <c r="A16" s="583"/>
      <c r="B16" s="583"/>
      <c r="C16" s="583"/>
      <c r="D16" s="584"/>
    </row>
    <row r="17" spans="1:4">
      <c r="A17" s="583"/>
      <c r="B17" s="583"/>
      <c r="C17" s="583"/>
      <c r="D17" s="584"/>
    </row>
    <row r="18" spans="1:4">
      <c r="A18" s="583"/>
      <c r="B18" s="583"/>
      <c r="C18" s="583"/>
      <c r="D18" s="584"/>
    </row>
    <row r="19" spans="1:4">
      <c r="A19" s="583"/>
      <c r="B19" s="583"/>
      <c r="C19" s="583"/>
      <c r="D19" s="584"/>
    </row>
    <row r="20" spans="1:4">
      <c r="A20" s="583"/>
      <c r="B20" s="583"/>
      <c r="C20" s="583"/>
      <c r="D20" s="584"/>
    </row>
    <row r="21" spans="1:4">
      <c r="A21" s="583"/>
      <c r="B21" s="583"/>
      <c r="C21" s="583"/>
      <c r="D21" s="584"/>
    </row>
    <row r="22" spans="1:4">
      <c r="A22" s="583"/>
      <c r="B22" s="583"/>
      <c r="C22" s="583"/>
      <c r="D22" s="584"/>
    </row>
    <row r="23" spans="1:4">
      <c r="A23" s="583"/>
      <c r="B23" s="583"/>
      <c r="C23" s="583"/>
      <c r="D23" s="584"/>
    </row>
    <row r="24" spans="1:4">
      <c r="A24" s="583"/>
      <c r="B24" s="583"/>
      <c r="C24" s="583"/>
      <c r="D24" s="584"/>
    </row>
    <row r="25" spans="1:4">
      <c r="A25" s="583"/>
      <c r="B25" s="583"/>
      <c r="C25" s="583"/>
      <c r="D25" s="584"/>
    </row>
    <row r="26" spans="1:4">
      <c r="A26" s="583"/>
      <c r="B26" s="583"/>
      <c r="C26" s="583"/>
      <c r="D26" s="584"/>
    </row>
    <row r="27" spans="1:4">
      <c r="A27" s="583"/>
      <c r="B27" s="583"/>
      <c r="C27" s="583"/>
      <c r="D27" s="584"/>
    </row>
    <row r="28" spans="1:4">
      <c r="A28" s="583"/>
      <c r="B28" s="583"/>
      <c r="C28" s="583"/>
      <c r="D28" s="584"/>
    </row>
    <row r="29" spans="1:4">
      <c r="A29" s="583"/>
      <c r="B29" s="583"/>
      <c r="C29" s="583"/>
      <c r="D29" s="584"/>
    </row>
    <row r="30" spans="1:4">
      <c r="A30" s="583"/>
      <c r="B30" s="583"/>
      <c r="C30" s="583"/>
      <c r="D30" s="584"/>
    </row>
    <row r="31" spans="1:4">
      <c r="A31" s="583"/>
      <c r="B31" s="583"/>
      <c r="C31" s="583"/>
      <c r="D31" s="584"/>
    </row>
    <row r="32" spans="1:4">
      <c r="A32" s="583"/>
      <c r="B32" s="583"/>
      <c r="C32" s="583"/>
      <c r="D32" s="584"/>
    </row>
    <row r="33" spans="1:4">
      <c r="A33" s="583"/>
      <c r="B33" s="583"/>
      <c r="C33" s="583"/>
      <c r="D33" s="584"/>
    </row>
    <row r="34" spans="1:4">
      <c r="A34" s="583"/>
      <c r="B34" s="583"/>
      <c r="C34" s="583"/>
      <c r="D34" s="584"/>
    </row>
    <row r="35" spans="1:4">
      <c r="A35" s="583"/>
      <c r="B35" s="583"/>
      <c r="C35" s="583"/>
      <c r="D35" s="584"/>
    </row>
    <row r="36" spans="1:4">
      <c r="A36" s="583"/>
      <c r="B36" s="583"/>
      <c r="C36" s="583"/>
      <c r="D36" s="584"/>
    </row>
    <row r="37" spans="1:4">
      <c r="A37" s="583"/>
      <c r="B37" s="583"/>
      <c r="C37" s="583"/>
      <c r="D37" s="584"/>
    </row>
    <row r="38" spans="1:4">
      <c r="A38" s="583"/>
      <c r="B38" s="583"/>
      <c r="C38" s="583"/>
      <c r="D38" s="584"/>
    </row>
    <row r="39" spans="1:4">
      <c r="A39" s="583"/>
      <c r="B39" s="583"/>
      <c r="C39" s="583"/>
      <c r="D39" s="584"/>
    </row>
    <row r="40" spans="1:4">
      <c r="A40" s="583"/>
      <c r="B40" s="583"/>
      <c r="C40" s="583"/>
      <c r="D40" s="584"/>
    </row>
    <row r="41" spans="1:4">
      <c r="A41" s="583"/>
      <c r="B41" s="583"/>
      <c r="C41" s="583"/>
      <c r="D41" s="584"/>
    </row>
    <row r="42" spans="1:4">
      <c r="A42" s="583"/>
      <c r="B42" s="583"/>
      <c r="C42" s="583"/>
      <c r="D42" s="584"/>
    </row>
    <row r="43" spans="1:4">
      <c r="A43" s="583"/>
      <c r="B43" s="583"/>
      <c r="C43" s="583"/>
      <c r="D43" s="584"/>
    </row>
    <row r="44" spans="1:4">
      <c r="A44" s="583"/>
      <c r="B44" s="583"/>
      <c r="C44" s="583"/>
      <c r="D44" s="584"/>
    </row>
    <row r="45" spans="1:4">
      <c r="A45" s="583"/>
      <c r="B45" s="583"/>
      <c r="C45" s="583"/>
      <c r="D45" s="584"/>
    </row>
    <row r="46" spans="1:4">
      <c r="A46" s="583"/>
      <c r="B46" s="583"/>
      <c r="C46" s="583"/>
      <c r="D46" s="584"/>
    </row>
    <row r="47" spans="1:4">
      <c r="A47" s="583"/>
      <c r="B47" s="583"/>
      <c r="C47" s="583"/>
      <c r="D47" s="584"/>
    </row>
    <row r="48" spans="1:4">
      <c r="A48" s="583"/>
      <c r="B48" s="583"/>
      <c r="C48" s="583"/>
      <c r="D48" s="584"/>
    </row>
    <row r="49" spans="1:4">
      <c r="A49" s="583"/>
      <c r="B49" s="583"/>
      <c r="C49" s="583"/>
      <c r="D49" s="584"/>
    </row>
    <row r="50" spans="1:4">
      <c r="A50" s="583"/>
      <c r="B50" s="583"/>
      <c r="C50" s="583"/>
      <c r="D50" s="584"/>
    </row>
    <row r="51" spans="1:4">
      <c r="A51" s="583"/>
      <c r="B51" s="583"/>
      <c r="C51" s="583"/>
      <c r="D51" s="584"/>
    </row>
    <row r="52" spans="1:4">
      <c r="A52" s="583"/>
      <c r="B52" s="583"/>
      <c r="C52" s="583"/>
      <c r="D52" s="584"/>
    </row>
    <row r="53" spans="1:4">
      <c r="A53" s="583"/>
      <c r="B53" s="583"/>
      <c r="C53" s="583"/>
      <c r="D53" s="584"/>
    </row>
    <row r="54" spans="1:4">
      <c r="A54" s="583"/>
      <c r="B54" s="583"/>
      <c r="C54" s="583"/>
      <c r="D54" s="584"/>
    </row>
    <row r="55" spans="1:4">
      <c r="A55" s="583"/>
      <c r="B55" s="583"/>
      <c r="C55" s="583"/>
      <c r="D55" s="584"/>
    </row>
    <row r="56" spans="1:4">
      <c r="A56" s="583"/>
      <c r="B56" s="583"/>
      <c r="C56" s="583"/>
      <c r="D56" s="584"/>
    </row>
    <row r="57" spans="1:4">
      <c r="A57" s="583"/>
      <c r="B57" s="583"/>
      <c r="C57" s="583"/>
      <c r="D57" s="584"/>
    </row>
    <row r="58" spans="1:4">
      <c r="A58" s="583"/>
      <c r="B58" s="583"/>
      <c r="C58" s="583"/>
      <c r="D58" s="584"/>
    </row>
    <row r="59" spans="1:4">
      <c r="A59" s="583"/>
      <c r="B59" s="583"/>
      <c r="C59" s="583"/>
      <c r="D59" s="584"/>
    </row>
    <row r="60" spans="1:4">
      <c r="A60" s="583"/>
      <c r="B60" s="583"/>
      <c r="C60" s="583"/>
      <c r="D60" s="584"/>
    </row>
    <row r="61" spans="1:4">
      <c r="A61" s="583"/>
      <c r="B61" s="583"/>
      <c r="C61" s="583"/>
      <c r="D61" s="584"/>
    </row>
    <row r="62" spans="1:4">
      <c r="A62" s="583"/>
      <c r="B62" s="583"/>
      <c r="C62" s="583"/>
      <c r="D62" s="584"/>
    </row>
    <row r="63" spans="1:4">
      <c r="A63" s="583"/>
      <c r="B63" s="583"/>
      <c r="C63" s="583"/>
      <c r="D63" s="584"/>
    </row>
    <row r="64" spans="1:4">
      <c r="A64" s="583"/>
      <c r="B64" s="583"/>
      <c r="C64" s="583"/>
      <c r="D64" s="584"/>
    </row>
    <row r="65" spans="1:4">
      <c r="A65" s="583"/>
      <c r="B65" s="583"/>
      <c r="C65" s="583"/>
      <c r="D65" s="584"/>
    </row>
    <row r="66" spans="1:4">
      <c r="A66" s="583"/>
      <c r="B66" s="583"/>
      <c r="C66" s="583"/>
      <c r="D66" s="584"/>
    </row>
    <row r="67" spans="1:4">
      <c r="A67" s="583"/>
      <c r="B67" s="583"/>
      <c r="C67" s="583"/>
      <c r="D67" s="584"/>
    </row>
    <row r="68" spans="1:4">
      <c r="A68" s="583"/>
      <c r="B68" s="583"/>
      <c r="C68" s="583"/>
      <c r="D68" s="584"/>
    </row>
    <row r="69" spans="1:4">
      <c r="A69" s="583"/>
      <c r="B69" s="583"/>
      <c r="C69" s="583"/>
      <c r="D69" s="584"/>
    </row>
    <row r="70" spans="1:4">
      <c r="A70" s="583"/>
      <c r="B70" s="583"/>
      <c r="C70" s="583"/>
      <c r="D70" s="584"/>
    </row>
    <row r="71" spans="1:4">
      <c r="A71" s="583"/>
      <c r="B71" s="583"/>
      <c r="C71" s="583"/>
      <c r="D71" s="584"/>
    </row>
    <row r="72" spans="1:4">
      <c r="A72" s="583"/>
      <c r="B72" s="583"/>
      <c r="C72" s="583"/>
      <c r="D72" s="584"/>
    </row>
    <row r="73" spans="1:4">
      <c r="A73" s="583"/>
      <c r="B73" s="583"/>
      <c r="C73" s="583"/>
      <c r="D73" s="584"/>
    </row>
    <row r="74" spans="1:4">
      <c r="A74" s="583"/>
      <c r="B74" s="583"/>
      <c r="C74" s="583"/>
      <c r="D74" s="584"/>
    </row>
    <row r="75" spans="1:4">
      <c r="A75" s="583"/>
      <c r="B75" s="583"/>
      <c r="C75" s="583"/>
      <c r="D75" s="584"/>
    </row>
    <row r="76" spans="1:4">
      <c r="A76" s="583"/>
      <c r="B76" s="583"/>
      <c r="C76" s="583"/>
      <c r="D76" s="584"/>
    </row>
    <row r="77" spans="1:4">
      <c r="A77" s="583"/>
      <c r="B77" s="583"/>
      <c r="C77" s="583"/>
      <c r="D77" s="584"/>
    </row>
    <row r="78" spans="1:4">
      <c r="A78" s="583"/>
      <c r="B78" s="583"/>
      <c r="C78" s="583"/>
      <c r="D78" s="584"/>
    </row>
    <row r="79" spans="1:4">
      <c r="A79" s="583"/>
      <c r="B79" s="583"/>
      <c r="C79" s="583"/>
      <c r="D79" s="584"/>
    </row>
    <row r="80" spans="1:4">
      <c r="A80" s="583"/>
      <c r="B80" s="583"/>
      <c r="C80" s="583"/>
      <c r="D80" s="584"/>
    </row>
    <row r="81" spans="1:4">
      <c r="A81" s="583"/>
      <c r="B81" s="583"/>
      <c r="C81" s="583"/>
      <c r="D81" s="584"/>
    </row>
    <row r="82" spans="1:4">
      <c r="A82" s="583"/>
      <c r="B82" s="583"/>
      <c r="C82" s="583"/>
      <c r="D82" s="584"/>
    </row>
    <row r="83" spans="1:4">
      <c r="A83" s="583"/>
      <c r="B83" s="583"/>
      <c r="C83" s="583"/>
      <c r="D83" s="584"/>
    </row>
    <row r="84" spans="1:4">
      <c r="A84" s="583"/>
      <c r="B84" s="583"/>
      <c r="C84" s="583"/>
      <c r="D84" s="584"/>
    </row>
    <row r="85" spans="1:4">
      <c r="A85" s="583"/>
      <c r="B85" s="583"/>
      <c r="C85" s="583"/>
      <c r="D85" s="584"/>
    </row>
    <row r="86" spans="1:4">
      <c r="A86" s="583"/>
      <c r="B86" s="583"/>
      <c r="C86" s="583"/>
      <c r="D86" s="584"/>
    </row>
    <row r="87" spans="1:4">
      <c r="A87" s="583"/>
      <c r="B87" s="583"/>
      <c r="C87" s="583"/>
      <c r="D87" s="584"/>
    </row>
    <row r="88" spans="1:4">
      <c r="A88" s="583"/>
      <c r="B88" s="583"/>
      <c r="C88" s="583"/>
      <c r="D88" s="584"/>
    </row>
    <row r="89" spans="1:4">
      <c r="A89" s="583"/>
      <c r="B89" s="583"/>
      <c r="C89" s="583"/>
      <c r="D89" s="584"/>
    </row>
    <row r="90" spans="1:4">
      <c r="A90" s="583"/>
      <c r="B90" s="583"/>
      <c r="C90" s="583"/>
      <c r="D90" s="584"/>
    </row>
    <row r="91" spans="1:4">
      <c r="A91" s="583"/>
      <c r="B91" s="583"/>
      <c r="C91" s="583"/>
      <c r="D91" s="584"/>
    </row>
    <row r="92" spans="1:4">
      <c r="A92" s="583"/>
      <c r="B92" s="583"/>
      <c r="C92" s="583"/>
      <c r="D92" s="584"/>
    </row>
    <row r="93" spans="1:4">
      <c r="A93" s="583"/>
      <c r="B93" s="583"/>
      <c r="C93" s="583"/>
      <c r="D93" s="584"/>
    </row>
    <row r="94" spans="1:4">
      <c r="A94" s="583"/>
      <c r="B94" s="583"/>
      <c r="C94" s="583"/>
      <c r="D94" s="584"/>
    </row>
    <row r="95" spans="1:4">
      <c r="A95" s="583"/>
      <c r="B95" s="583"/>
      <c r="C95" s="583"/>
      <c r="D95" s="584"/>
    </row>
    <row r="96" spans="1:4">
      <c r="A96" s="583"/>
      <c r="B96" s="583"/>
      <c r="C96" s="583"/>
      <c r="D96" s="584"/>
    </row>
    <row r="97" spans="1:4">
      <c r="A97" s="583"/>
      <c r="B97" s="583"/>
      <c r="C97" s="583"/>
      <c r="D97" s="584"/>
    </row>
    <row r="98" spans="1:4">
      <c r="A98" s="583"/>
      <c r="B98" s="583"/>
      <c r="C98" s="583"/>
      <c r="D98" s="584"/>
    </row>
    <row r="99" spans="1:4">
      <c r="A99" s="583"/>
      <c r="B99" s="583"/>
      <c r="C99" s="583"/>
      <c r="D99" s="584"/>
    </row>
    <row r="100" spans="1:4">
      <c r="A100" s="583"/>
      <c r="B100" s="583"/>
      <c r="C100" s="583"/>
      <c r="D100" s="584"/>
    </row>
    <row r="101" spans="1:4">
      <c r="A101" s="583"/>
      <c r="B101" s="583"/>
      <c r="C101" s="583"/>
      <c r="D101" s="584"/>
    </row>
    <row r="102" spans="1:4">
      <c r="A102" s="583"/>
      <c r="B102" s="583"/>
      <c r="C102" s="583"/>
      <c r="D102" s="584"/>
    </row>
    <row r="103" spans="1:4">
      <c r="A103" s="583"/>
      <c r="B103" s="583"/>
      <c r="C103" s="583"/>
      <c r="D103" s="584"/>
    </row>
    <row r="104" spans="1:4">
      <c r="A104" s="583"/>
      <c r="B104" s="583"/>
      <c r="C104" s="583"/>
      <c r="D104" s="584"/>
    </row>
    <row r="105" spans="1:4">
      <c r="A105" s="583"/>
      <c r="B105" s="583"/>
      <c r="C105" s="583"/>
      <c r="D105" s="584"/>
    </row>
    <row r="106" spans="1:4">
      <c r="A106" s="583"/>
      <c r="B106" s="583"/>
      <c r="C106" s="583"/>
      <c r="D106" s="584"/>
    </row>
    <row r="107" spans="1:4">
      <c r="A107" s="583"/>
      <c r="B107" s="583"/>
      <c r="C107" s="583"/>
      <c r="D107" s="584"/>
    </row>
    <row r="108" spans="1:4">
      <c r="A108" s="583"/>
      <c r="B108" s="583"/>
      <c r="C108" s="583"/>
      <c r="D108" s="584"/>
    </row>
    <row r="109" spans="1:4">
      <c r="A109" s="583"/>
      <c r="B109" s="583"/>
      <c r="C109" s="583"/>
      <c r="D109" s="584"/>
    </row>
    <row r="110" spans="1:4">
      <c r="A110" s="583"/>
      <c r="B110" s="583"/>
      <c r="C110" s="583"/>
      <c r="D110" s="584"/>
    </row>
    <row r="111" spans="1:4">
      <c r="A111" s="583"/>
      <c r="B111" s="583"/>
      <c r="C111" s="583"/>
      <c r="D111" s="584"/>
    </row>
    <row r="112" spans="1:4">
      <c r="A112" s="583"/>
      <c r="B112" s="583"/>
      <c r="C112" s="583"/>
      <c r="D112" s="584"/>
    </row>
    <row r="113" spans="1:4">
      <c r="A113" s="583"/>
      <c r="B113" s="583"/>
      <c r="C113" s="583"/>
      <c r="D113" s="584"/>
    </row>
    <row r="114" spans="1:4">
      <c r="A114" s="583"/>
      <c r="B114" s="583"/>
      <c r="C114" s="583"/>
      <c r="D114" s="584"/>
    </row>
    <row r="115" spans="1:4">
      <c r="A115" s="583"/>
      <c r="B115" s="583"/>
      <c r="C115" s="583"/>
      <c r="D115" s="584"/>
    </row>
    <row r="116" spans="1:4">
      <c r="A116" s="583"/>
      <c r="B116" s="583"/>
      <c r="C116" s="583"/>
      <c r="D116" s="584"/>
    </row>
    <row r="117" spans="1:4">
      <c r="A117" s="583"/>
      <c r="B117" s="583"/>
      <c r="C117" s="583"/>
      <c r="D117" s="584"/>
    </row>
    <row r="118" spans="1:4">
      <c r="A118" s="583"/>
      <c r="B118" s="583"/>
      <c r="C118" s="583"/>
      <c r="D118" s="584"/>
    </row>
    <row r="119" spans="1:4">
      <c r="A119" s="583"/>
      <c r="B119" s="583"/>
      <c r="C119" s="583"/>
      <c r="D119" s="584"/>
    </row>
    <row r="120" spans="1:4">
      <c r="A120" s="583"/>
      <c r="B120" s="583"/>
      <c r="C120" s="583"/>
      <c r="D120" s="584"/>
    </row>
    <row r="121" spans="1:4">
      <c r="A121" s="583"/>
      <c r="B121" s="583"/>
      <c r="C121" s="583"/>
      <c r="D121" s="584"/>
    </row>
    <row r="122" spans="1:4">
      <c r="A122" s="583"/>
      <c r="B122" s="583"/>
      <c r="C122" s="583"/>
      <c r="D122" s="584"/>
    </row>
    <row r="123" spans="1:4">
      <c r="A123" s="583"/>
      <c r="B123" s="583"/>
      <c r="C123" s="583"/>
      <c r="D123" s="584"/>
    </row>
    <row r="124" spans="1:4">
      <c r="A124" s="583"/>
      <c r="B124" s="583"/>
      <c r="C124" s="583"/>
      <c r="D124" s="584"/>
    </row>
    <row r="125" spans="1:4">
      <c r="A125" s="583"/>
      <c r="B125" s="583"/>
      <c r="C125" s="583"/>
      <c r="D125" s="584"/>
    </row>
    <row r="126" spans="1:4">
      <c r="A126" s="583"/>
      <c r="B126" s="583"/>
      <c r="C126" s="583"/>
      <c r="D126" s="584"/>
    </row>
    <row r="127" spans="1:4">
      <c r="A127" s="583"/>
      <c r="B127" s="583"/>
      <c r="C127" s="583"/>
      <c r="D127" s="584"/>
    </row>
    <row r="128" spans="1:4">
      <c r="A128" s="583"/>
      <c r="B128" s="583"/>
      <c r="C128" s="583"/>
      <c r="D128" s="584"/>
    </row>
    <row r="129" spans="1:4">
      <c r="A129" s="583"/>
      <c r="B129" s="583"/>
      <c r="C129" s="583"/>
      <c r="D129" s="584"/>
    </row>
    <row r="130" spans="1:4">
      <c r="A130" s="583"/>
      <c r="B130" s="583"/>
      <c r="C130" s="583"/>
      <c r="D130" s="584"/>
    </row>
    <row r="131" spans="1:4">
      <c r="A131" s="583"/>
      <c r="B131" s="583"/>
      <c r="C131" s="583"/>
      <c r="D131" s="584"/>
    </row>
    <row r="132" spans="1:4">
      <c r="A132" s="583"/>
      <c r="B132" s="583"/>
      <c r="C132" s="583"/>
      <c r="D132" s="584"/>
    </row>
    <row r="133" spans="1:4">
      <c r="A133" s="583"/>
      <c r="B133" s="583"/>
      <c r="C133" s="583"/>
      <c r="D133" s="584"/>
    </row>
    <row r="134" spans="1:4">
      <c r="A134" s="583"/>
      <c r="B134" s="583"/>
      <c r="C134" s="583"/>
      <c r="D134" s="584"/>
    </row>
    <row r="135" spans="1:4">
      <c r="A135" s="583"/>
      <c r="B135" s="583"/>
      <c r="C135" s="583"/>
      <c r="D135" s="584"/>
    </row>
    <row r="136" spans="1:4">
      <c r="A136" s="583"/>
      <c r="B136" s="583"/>
      <c r="C136" s="583"/>
      <c r="D136" s="584"/>
    </row>
    <row r="137" spans="1:4">
      <c r="A137" s="583"/>
      <c r="B137" s="583"/>
      <c r="C137" s="583"/>
      <c r="D137" s="584"/>
    </row>
    <row r="138" spans="1:4">
      <c r="A138" s="583"/>
      <c r="B138" s="583"/>
      <c r="C138" s="583"/>
      <c r="D138" s="584"/>
    </row>
    <row r="139" spans="1:4">
      <c r="A139" s="583"/>
      <c r="B139" s="583"/>
      <c r="C139" s="583"/>
      <c r="D139" s="584"/>
    </row>
    <row r="140" spans="1:4">
      <c r="A140" s="583"/>
      <c r="B140" s="583"/>
      <c r="C140" s="583"/>
      <c r="D140" s="584"/>
    </row>
    <row r="141" spans="1:4">
      <c r="A141" s="583"/>
      <c r="B141" s="583"/>
      <c r="C141" s="583"/>
      <c r="D141" s="584"/>
    </row>
    <row r="142" spans="1:4">
      <c r="A142" s="583"/>
      <c r="B142" s="583"/>
      <c r="C142" s="583"/>
      <c r="D142" s="584"/>
    </row>
    <row r="143" spans="1:4">
      <c r="A143" s="583"/>
      <c r="B143" s="583"/>
      <c r="C143" s="583"/>
      <c r="D143" s="584"/>
    </row>
    <row r="144" spans="1:4">
      <c r="A144" s="583"/>
      <c r="B144" s="583"/>
      <c r="C144" s="583"/>
      <c r="D144" s="584"/>
    </row>
    <row r="145" spans="1:4">
      <c r="A145" s="583"/>
      <c r="B145" s="583"/>
      <c r="C145" s="583"/>
      <c r="D145" s="584"/>
    </row>
    <row r="146" spans="1:4">
      <c r="A146" s="583"/>
      <c r="B146" s="583"/>
      <c r="C146" s="583"/>
      <c r="D146" s="584"/>
    </row>
    <row r="147" spans="1:4">
      <c r="A147" s="583"/>
      <c r="B147" s="583"/>
      <c r="C147" s="583"/>
      <c r="D147" s="584"/>
    </row>
    <row r="148" spans="1:4">
      <c r="A148" s="583"/>
      <c r="B148" s="583"/>
      <c r="C148" s="583"/>
      <c r="D148" s="584"/>
    </row>
    <row r="149" spans="1:4">
      <c r="A149" s="583"/>
      <c r="B149" s="583"/>
      <c r="C149" s="583"/>
      <c r="D149" s="584"/>
    </row>
    <row r="150" spans="1:4">
      <c r="A150" s="583"/>
      <c r="B150" s="583"/>
      <c r="C150" s="583"/>
      <c r="D150" s="584"/>
    </row>
    <row r="151" spans="1:4">
      <c r="A151" s="583"/>
      <c r="B151" s="583"/>
      <c r="C151" s="583"/>
      <c r="D151" s="584"/>
    </row>
    <row r="152" spans="1:4">
      <c r="A152" s="583"/>
      <c r="B152" s="583"/>
      <c r="C152" s="583"/>
      <c r="D152" s="584"/>
    </row>
    <row r="153" spans="1:4">
      <c r="A153" s="583"/>
      <c r="B153" s="583"/>
      <c r="C153" s="583"/>
      <c r="D153" s="584"/>
    </row>
    <row r="154" spans="1:4">
      <c r="A154" s="583"/>
      <c r="B154" s="583"/>
      <c r="C154" s="583"/>
      <c r="D154" s="584"/>
    </row>
    <row r="155" spans="1:4">
      <c r="A155" s="583"/>
      <c r="B155" s="583"/>
      <c r="C155" s="583"/>
      <c r="D155" s="584"/>
    </row>
    <row r="156" spans="1:4">
      <c r="A156" s="583"/>
      <c r="B156" s="583"/>
      <c r="C156" s="583"/>
      <c r="D156" s="584"/>
    </row>
    <row r="157" spans="1:4">
      <c r="A157" s="583"/>
      <c r="B157" s="583"/>
      <c r="C157" s="583"/>
      <c r="D157" s="584"/>
    </row>
    <row r="158" spans="1:4">
      <c r="A158" s="583"/>
      <c r="B158" s="583"/>
      <c r="C158" s="583"/>
      <c r="D158" s="584"/>
    </row>
    <row r="159" spans="1:4">
      <c r="A159" s="583"/>
      <c r="B159" s="583"/>
      <c r="C159" s="583"/>
      <c r="D159" s="584"/>
    </row>
    <row r="160" spans="1:4">
      <c r="A160" s="583"/>
      <c r="B160" s="583"/>
      <c r="C160" s="583"/>
      <c r="D160" s="584"/>
    </row>
    <row r="161" spans="1:4">
      <c r="A161" s="583"/>
      <c r="B161" s="583"/>
      <c r="C161" s="583"/>
      <c r="D161" s="584"/>
    </row>
    <row r="162" spans="1:4">
      <c r="A162" s="583"/>
      <c r="B162" s="583"/>
      <c r="C162" s="583"/>
      <c r="D162" s="584"/>
    </row>
    <row r="163" spans="1:4">
      <c r="A163" s="583"/>
      <c r="B163" s="583"/>
      <c r="C163" s="583"/>
      <c r="D163" s="584"/>
    </row>
    <row r="164" spans="1:4">
      <c r="A164" s="583"/>
      <c r="B164" s="583"/>
      <c r="C164" s="583"/>
      <c r="D164" s="584"/>
    </row>
    <row r="165" spans="1:4">
      <c r="A165" s="583"/>
      <c r="B165" s="583"/>
      <c r="C165" s="583"/>
      <c r="D165" s="584"/>
    </row>
    <row r="166" spans="1:4">
      <c r="A166" s="583"/>
      <c r="B166" s="583"/>
      <c r="C166" s="583"/>
      <c r="D166" s="584"/>
    </row>
    <row r="167" spans="1:4">
      <c r="A167" s="583"/>
      <c r="B167" s="583"/>
      <c r="C167" s="583"/>
      <c r="D167" s="584"/>
    </row>
    <row r="168" spans="1:4">
      <c r="A168" s="583"/>
      <c r="B168" s="583"/>
      <c r="C168" s="583"/>
      <c r="D168" s="584"/>
    </row>
    <row r="169" spans="1:4">
      <c r="A169" s="583"/>
      <c r="B169" s="583"/>
      <c r="C169" s="583"/>
      <c r="D169" s="584"/>
    </row>
    <row r="170" spans="1:4">
      <c r="A170" s="583"/>
      <c r="B170" s="583"/>
      <c r="C170" s="583"/>
      <c r="D170" s="584"/>
    </row>
    <row r="171" spans="1:4">
      <c r="A171" s="583"/>
      <c r="B171" s="583"/>
      <c r="C171" s="583"/>
      <c r="D171" s="584"/>
    </row>
    <row r="172" spans="1:4">
      <c r="A172" s="583"/>
      <c r="B172" s="583"/>
      <c r="C172" s="583"/>
      <c r="D172" s="584"/>
    </row>
    <row r="173" spans="1:4">
      <c r="A173" s="583"/>
      <c r="B173" s="583"/>
      <c r="C173" s="583"/>
      <c r="D173" s="584"/>
    </row>
    <row r="174" spans="1:4">
      <c r="A174" s="583"/>
      <c r="B174" s="583"/>
      <c r="C174" s="583"/>
      <c r="D174" s="584"/>
    </row>
    <row r="175" spans="1:4">
      <c r="A175" s="583"/>
      <c r="B175" s="583"/>
      <c r="C175" s="583"/>
      <c r="D175" s="584"/>
    </row>
    <row r="176" spans="1:4">
      <c r="A176" s="583"/>
      <c r="B176" s="583"/>
      <c r="C176" s="583"/>
      <c r="D176" s="584"/>
    </row>
    <row r="177" spans="1:4">
      <c r="A177" s="583"/>
      <c r="B177" s="583"/>
      <c r="C177" s="583"/>
      <c r="D177" s="584"/>
    </row>
    <row r="178" spans="1:4">
      <c r="A178" s="583"/>
      <c r="B178" s="583"/>
      <c r="C178" s="583"/>
      <c r="D178" s="584"/>
    </row>
    <row r="179" spans="1:4">
      <c r="A179" s="583"/>
      <c r="B179" s="583"/>
      <c r="C179" s="583"/>
      <c r="D179" s="584"/>
    </row>
    <row r="180" spans="1:4">
      <c r="A180" s="583"/>
      <c r="B180" s="583"/>
      <c r="C180" s="583"/>
      <c r="D180" s="584"/>
    </row>
    <row r="181" spans="1:4">
      <c r="A181" s="583"/>
      <c r="B181" s="583"/>
      <c r="C181" s="583"/>
      <c r="D181" s="584"/>
    </row>
    <row r="182" spans="1:4">
      <c r="A182" s="583"/>
      <c r="B182" s="583"/>
      <c r="C182" s="583"/>
      <c r="D182" s="584"/>
    </row>
    <row r="183" spans="1:4">
      <c r="A183" s="583"/>
      <c r="B183" s="583"/>
      <c r="C183" s="583"/>
      <c r="D183" s="584"/>
    </row>
    <row r="184" spans="1:4">
      <c r="A184" s="583"/>
      <c r="B184" s="583"/>
      <c r="C184" s="583"/>
      <c r="D184" s="584"/>
    </row>
    <row r="185" spans="1:4">
      <c r="A185" s="583"/>
      <c r="B185" s="583"/>
      <c r="C185" s="583"/>
      <c r="D185" s="584"/>
    </row>
    <row r="186" spans="1:4">
      <c r="A186" s="583"/>
      <c r="B186" s="583"/>
      <c r="C186" s="583"/>
      <c r="D186" s="584"/>
    </row>
    <row r="187" spans="1:4">
      <c r="A187" s="583"/>
      <c r="B187" s="583"/>
      <c r="C187" s="583"/>
      <c r="D187" s="584"/>
    </row>
    <row r="188" spans="1:4">
      <c r="A188" s="583"/>
      <c r="B188" s="583"/>
      <c r="C188" s="583"/>
      <c r="D188" s="584"/>
    </row>
    <row r="189" spans="1:4">
      <c r="A189" s="583"/>
      <c r="B189" s="583"/>
      <c r="C189" s="583"/>
      <c r="D189" s="584"/>
    </row>
    <row r="190" spans="1:4">
      <c r="A190" s="583"/>
      <c r="B190" s="583"/>
      <c r="C190" s="583"/>
      <c r="D190" s="584"/>
    </row>
    <row r="191" spans="1:4">
      <c r="A191" s="583"/>
      <c r="B191" s="583"/>
      <c r="C191" s="583"/>
      <c r="D191" s="584"/>
    </row>
    <row r="192" spans="1:4">
      <c r="A192" s="583"/>
      <c r="B192" s="583"/>
      <c r="C192" s="583"/>
      <c r="D192" s="584"/>
    </row>
    <row r="193" spans="1:4">
      <c r="A193" s="583"/>
      <c r="B193" s="583"/>
      <c r="C193" s="583"/>
      <c r="D193" s="584"/>
    </row>
    <row r="194" spans="1:4">
      <c r="A194" s="583"/>
      <c r="B194" s="583"/>
      <c r="C194" s="583"/>
      <c r="D194" s="584"/>
    </row>
    <row r="195" spans="1:4">
      <c r="A195" s="583"/>
      <c r="B195" s="583"/>
      <c r="C195" s="583"/>
      <c r="D195" s="584"/>
    </row>
    <row r="196" spans="1:4">
      <c r="A196" s="583"/>
      <c r="B196" s="583"/>
      <c r="C196" s="583"/>
      <c r="D196" s="584"/>
    </row>
    <row r="197" spans="1:4">
      <c r="A197" s="583"/>
      <c r="B197" s="583"/>
      <c r="C197" s="583"/>
      <c r="D197" s="584"/>
    </row>
    <row r="198" spans="1:4">
      <c r="A198" s="583"/>
      <c r="B198" s="583"/>
      <c r="C198" s="583"/>
      <c r="D198" s="584"/>
    </row>
    <row r="199" spans="1:4">
      <c r="A199" s="583"/>
      <c r="B199" s="583"/>
      <c r="C199" s="583"/>
      <c r="D199" s="584"/>
    </row>
    <row r="200" spans="1:4">
      <c r="A200" s="583"/>
      <c r="B200" s="583"/>
      <c r="C200" s="583"/>
      <c r="D200" s="584"/>
    </row>
    <row r="201" spans="1:4">
      <c r="A201" s="583"/>
      <c r="B201" s="583"/>
      <c r="C201" s="583"/>
      <c r="D201" s="584"/>
    </row>
    <row r="202" spans="1:4">
      <c r="A202" s="583"/>
      <c r="B202" s="583"/>
      <c r="C202" s="583"/>
      <c r="D202" s="584"/>
    </row>
    <row r="203" spans="1:4">
      <c r="A203" s="583"/>
      <c r="B203" s="583"/>
      <c r="C203" s="583"/>
      <c r="D203" s="584"/>
    </row>
    <row r="204" spans="1:4">
      <c r="A204" s="583"/>
      <c r="B204" s="583"/>
      <c r="C204" s="583"/>
      <c r="D204" s="584"/>
    </row>
    <row r="205" spans="1:4">
      <c r="A205" s="583"/>
      <c r="B205" s="583"/>
      <c r="C205" s="583"/>
      <c r="D205" s="584"/>
    </row>
    <row r="206" spans="1:4">
      <c r="A206" s="583"/>
      <c r="B206" s="583"/>
      <c r="C206" s="583"/>
      <c r="D206" s="584"/>
    </row>
    <row r="207" spans="1:4">
      <c r="A207" s="583"/>
      <c r="B207" s="583"/>
      <c r="C207" s="583"/>
      <c r="D207" s="584"/>
    </row>
    <row r="208" spans="1:4">
      <c r="A208" s="583"/>
      <c r="B208" s="583"/>
      <c r="C208" s="583"/>
      <c r="D208" s="584"/>
    </row>
    <row r="209" spans="1:4">
      <c r="A209" s="583"/>
      <c r="B209" s="583"/>
      <c r="C209" s="583"/>
      <c r="D209" s="584"/>
    </row>
    <row r="210" spans="1:4">
      <c r="A210" s="583"/>
      <c r="B210" s="583"/>
      <c r="C210" s="583"/>
      <c r="D210" s="584"/>
    </row>
    <row r="211" spans="1:4">
      <c r="A211" s="583"/>
      <c r="B211" s="583"/>
      <c r="C211" s="583"/>
      <c r="D211" s="584"/>
    </row>
    <row r="212" spans="1:4">
      <c r="A212" s="583"/>
      <c r="B212" s="583"/>
      <c r="C212" s="583"/>
      <c r="D212" s="584"/>
    </row>
    <row r="213" spans="1:4">
      <c r="A213" s="583"/>
      <c r="B213" s="583"/>
      <c r="C213" s="583"/>
      <c r="D213" s="584"/>
    </row>
    <row r="214" spans="1:4">
      <c r="A214" s="583"/>
      <c r="B214" s="583"/>
      <c r="C214" s="583"/>
      <c r="D214" s="584"/>
    </row>
    <row r="215" spans="1:4">
      <c r="A215" s="583"/>
      <c r="B215" s="583"/>
      <c r="C215" s="583"/>
      <c r="D215" s="584"/>
    </row>
    <row r="216" spans="1:4">
      <c r="A216" s="583"/>
      <c r="B216" s="583"/>
      <c r="C216" s="583"/>
      <c r="D216" s="584"/>
    </row>
    <row r="217" spans="1:4">
      <c r="A217" s="583"/>
      <c r="B217" s="583"/>
      <c r="C217" s="583"/>
      <c r="D217" s="584"/>
    </row>
    <row r="218" spans="1:4">
      <c r="A218" s="583"/>
      <c r="B218" s="583"/>
      <c r="C218" s="583"/>
      <c r="D218" s="584"/>
    </row>
    <row r="219" spans="1:4">
      <c r="A219" s="583"/>
      <c r="B219" s="583"/>
      <c r="C219" s="583"/>
      <c r="D219" s="584"/>
    </row>
    <row r="220" spans="1:4">
      <c r="A220" s="583"/>
      <c r="B220" s="583"/>
      <c r="C220" s="583"/>
      <c r="D220" s="584"/>
    </row>
    <row r="221" spans="1:4">
      <c r="A221" s="583"/>
      <c r="B221" s="583"/>
      <c r="C221" s="583"/>
      <c r="D221" s="584"/>
    </row>
    <row r="222" spans="1:4">
      <c r="A222" s="583"/>
      <c r="B222" s="583"/>
      <c r="C222" s="583"/>
      <c r="D222" s="584"/>
    </row>
    <row r="223" spans="1:4">
      <c r="A223" s="583"/>
      <c r="B223" s="583"/>
      <c r="C223" s="583"/>
      <c r="D223" s="584"/>
    </row>
    <row r="224" spans="1:4">
      <c r="A224" s="583"/>
      <c r="B224" s="583"/>
      <c r="C224" s="583"/>
      <c r="D224" s="584"/>
    </row>
    <row r="225" spans="1:4">
      <c r="A225" s="583"/>
      <c r="B225" s="583"/>
      <c r="C225" s="583"/>
      <c r="D225" s="584"/>
    </row>
    <row r="226" spans="1:4">
      <c r="A226" s="583"/>
      <c r="B226" s="583"/>
      <c r="C226" s="583"/>
      <c r="D226" s="584"/>
    </row>
    <row r="227" spans="1:4">
      <c r="A227" s="583"/>
      <c r="B227" s="583"/>
      <c r="C227" s="583"/>
      <c r="D227" s="584"/>
    </row>
    <row r="228" spans="1:4">
      <c r="A228" s="583"/>
      <c r="B228" s="583"/>
      <c r="C228" s="583"/>
      <c r="D228" s="584"/>
    </row>
    <row r="229" spans="1:4">
      <c r="A229" s="583"/>
      <c r="B229" s="583"/>
      <c r="C229" s="583"/>
      <c r="D229" s="584"/>
    </row>
    <row r="230" spans="1:4">
      <c r="A230" s="583"/>
      <c r="B230" s="583"/>
      <c r="C230" s="583"/>
      <c r="D230" s="584"/>
    </row>
    <row r="231" spans="1:4">
      <c r="A231" s="583"/>
      <c r="B231" s="583"/>
      <c r="C231" s="583"/>
      <c r="D231" s="584"/>
    </row>
    <row r="232" spans="1:4">
      <c r="A232" s="583"/>
      <c r="B232" s="583"/>
      <c r="C232" s="583"/>
      <c r="D232" s="584"/>
    </row>
    <row r="233" spans="1:4">
      <c r="A233" s="583"/>
      <c r="B233" s="583"/>
      <c r="C233" s="583"/>
      <c r="D233" s="584"/>
    </row>
    <row r="234" spans="1:4">
      <c r="A234" s="583"/>
      <c r="B234" s="583"/>
      <c r="C234" s="583"/>
      <c r="D234" s="584"/>
    </row>
    <row r="235" spans="1:4">
      <c r="A235" s="583"/>
      <c r="B235" s="583"/>
      <c r="C235" s="583"/>
      <c r="D235" s="584"/>
    </row>
    <row r="236" spans="1:4">
      <c r="A236" s="583"/>
      <c r="B236" s="583"/>
      <c r="C236" s="583"/>
      <c r="D236" s="584"/>
    </row>
    <row r="237" spans="1:4">
      <c r="A237" s="583"/>
      <c r="B237" s="583"/>
      <c r="C237" s="583"/>
      <c r="D237" s="584"/>
    </row>
    <row r="238" spans="1:4">
      <c r="A238" s="583"/>
      <c r="B238" s="583"/>
      <c r="C238" s="583"/>
      <c r="D238" s="584"/>
    </row>
    <row r="239" spans="1:4">
      <c r="A239" s="583"/>
      <c r="B239" s="583"/>
      <c r="C239" s="583"/>
      <c r="D239" s="584"/>
    </row>
    <row r="240" spans="1:4">
      <c r="A240" s="583"/>
      <c r="B240" s="583"/>
      <c r="C240" s="583"/>
      <c r="D240" s="584"/>
    </row>
    <row r="241" spans="1:4">
      <c r="A241" s="583"/>
      <c r="B241" s="583"/>
      <c r="C241" s="583"/>
      <c r="D241" s="584"/>
    </row>
    <row r="242" spans="1:4">
      <c r="A242" s="583"/>
      <c r="B242" s="583"/>
      <c r="C242" s="583"/>
      <c r="D242" s="584"/>
    </row>
    <row r="243" spans="1:4">
      <c r="A243" s="583"/>
      <c r="B243" s="583"/>
      <c r="C243" s="583"/>
      <c r="D243" s="584"/>
    </row>
    <row r="244" spans="1:4">
      <c r="A244" s="583"/>
      <c r="B244" s="583"/>
      <c r="C244" s="583"/>
      <c r="D244" s="584"/>
    </row>
    <row r="245" spans="1:4">
      <c r="A245" s="583"/>
      <c r="B245" s="583"/>
      <c r="C245" s="583"/>
      <c r="D245" s="584"/>
    </row>
    <row r="246" spans="1:4">
      <c r="A246" s="583"/>
      <c r="B246" s="583"/>
      <c r="C246" s="583"/>
      <c r="D246" s="584"/>
    </row>
    <row r="247" spans="1:4">
      <c r="A247" s="583"/>
      <c r="B247" s="583"/>
      <c r="C247" s="583"/>
      <c r="D247" s="584"/>
    </row>
    <row r="248" spans="1:4">
      <c r="A248" s="583"/>
      <c r="B248" s="583"/>
      <c r="C248" s="583"/>
      <c r="D248" s="584"/>
    </row>
    <row r="249" spans="1:4">
      <c r="A249" s="583"/>
      <c r="B249" s="583"/>
      <c r="C249" s="583"/>
      <c r="D249" s="584"/>
    </row>
    <row r="250" spans="1:4">
      <c r="A250" s="583"/>
      <c r="B250" s="583"/>
      <c r="C250" s="583"/>
      <c r="D250" s="584"/>
    </row>
    <row r="251" spans="1:4">
      <c r="A251" s="583"/>
      <c r="B251" s="583"/>
      <c r="C251" s="583"/>
      <c r="D251" s="584"/>
    </row>
    <row r="252" spans="1:4">
      <c r="A252" s="583"/>
      <c r="B252" s="583"/>
      <c r="C252" s="583"/>
      <c r="D252" s="584"/>
    </row>
    <row r="253" spans="1:4">
      <c r="A253" s="583"/>
      <c r="B253" s="583"/>
      <c r="C253" s="583"/>
      <c r="D253" s="584"/>
    </row>
    <row r="254" spans="1:4">
      <c r="A254" s="583"/>
      <c r="B254" s="583"/>
      <c r="C254" s="583"/>
      <c r="D254" s="584"/>
    </row>
    <row r="255" spans="1:4">
      <c r="A255" s="583"/>
      <c r="B255" s="583"/>
      <c r="C255" s="583"/>
      <c r="D255" s="584"/>
    </row>
    <row r="256" spans="1:4">
      <c r="A256" s="583"/>
      <c r="B256" s="583"/>
      <c r="C256" s="583"/>
      <c r="D256" s="584"/>
    </row>
    <row r="257" spans="1:4">
      <c r="A257" s="583"/>
      <c r="B257" s="583"/>
      <c r="C257" s="583"/>
      <c r="D257" s="584"/>
    </row>
    <row r="258" spans="1:4">
      <c r="A258" s="583"/>
      <c r="B258" s="583"/>
      <c r="C258" s="583"/>
      <c r="D258" s="584"/>
    </row>
    <row r="259" spans="1:4">
      <c r="A259" s="583"/>
      <c r="B259" s="583"/>
      <c r="C259" s="583"/>
      <c r="D259" s="584"/>
    </row>
    <row r="260" spans="1:4">
      <c r="A260" s="583"/>
      <c r="B260" s="583"/>
      <c r="C260" s="583"/>
      <c r="D260" s="584"/>
    </row>
    <row r="261" spans="1:4">
      <c r="A261" s="583"/>
      <c r="B261" s="583"/>
      <c r="C261" s="583"/>
      <c r="D261" s="584"/>
    </row>
    <row r="262" spans="1:4">
      <c r="A262" s="583"/>
      <c r="B262" s="583"/>
      <c r="C262" s="583"/>
      <c r="D262" s="584"/>
    </row>
    <row r="263" spans="1:4">
      <c r="A263" s="583"/>
      <c r="B263" s="583"/>
      <c r="C263" s="583"/>
      <c r="D263" s="584"/>
    </row>
    <row r="264" spans="1:4">
      <c r="A264" s="583"/>
      <c r="B264" s="583"/>
      <c r="C264" s="583"/>
      <c r="D264" s="584"/>
    </row>
    <row r="265" spans="1:4">
      <c r="A265" s="583"/>
      <c r="B265" s="583"/>
      <c r="C265" s="583"/>
      <c r="D265" s="584"/>
    </row>
    <row r="266" spans="1:4">
      <c r="A266" s="583"/>
      <c r="B266" s="583"/>
      <c r="C266" s="583"/>
      <c r="D266" s="584"/>
    </row>
    <row r="267" spans="1:4">
      <c r="A267" s="583"/>
      <c r="B267" s="583"/>
      <c r="C267" s="583"/>
      <c r="D267" s="584"/>
    </row>
    <row r="268" spans="1:4">
      <c r="A268" s="583"/>
      <c r="B268" s="583"/>
      <c r="C268" s="583"/>
      <c r="D268" s="584"/>
    </row>
    <row r="269" spans="1:4">
      <c r="A269" s="583"/>
      <c r="B269" s="583"/>
      <c r="C269" s="583"/>
      <c r="D269" s="584"/>
    </row>
    <row r="270" spans="1:4">
      <c r="A270" s="583"/>
      <c r="B270" s="583"/>
      <c r="C270" s="583"/>
      <c r="D270" s="584"/>
    </row>
    <row r="271" spans="1:4">
      <c r="A271" s="583"/>
      <c r="B271" s="583"/>
      <c r="C271" s="583"/>
      <c r="D271" s="584"/>
    </row>
    <row r="272" spans="1:4">
      <c r="A272" s="583"/>
      <c r="B272" s="583"/>
      <c r="C272" s="583"/>
      <c r="D272" s="584"/>
    </row>
    <row r="273" spans="1:4">
      <c r="A273" s="583"/>
      <c r="B273" s="583"/>
      <c r="C273" s="583"/>
      <c r="D273" s="584"/>
    </row>
    <row r="274" spans="1:4">
      <c r="A274" s="583"/>
      <c r="B274" s="583"/>
      <c r="C274" s="583"/>
      <c r="D274" s="584"/>
    </row>
    <row r="275" spans="1:4">
      <c r="A275" s="583"/>
      <c r="B275" s="583"/>
      <c r="C275" s="583"/>
      <c r="D275" s="584"/>
    </row>
    <row r="276" spans="1:4">
      <c r="A276" s="583"/>
      <c r="B276" s="583"/>
      <c r="C276" s="583"/>
      <c r="D276" s="584"/>
    </row>
    <row r="277" spans="1:4">
      <c r="A277" s="583"/>
      <c r="B277" s="583"/>
      <c r="C277" s="583"/>
      <c r="D277" s="584"/>
    </row>
    <row r="278" spans="1:4">
      <c r="A278" s="583"/>
      <c r="B278" s="583"/>
      <c r="C278" s="583"/>
      <c r="D278" s="584"/>
    </row>
    <row r="279" spans="1:4">
      <c r="A279" s="583"/>
      <c r="B279" s="583"/>
      <c r="C279" s="583"/>
      <c r="D279" s="584"/>
    </row>
    <row r="280" spans="1:4">
      <c r="A280" s="583"/>
      <c r="B280" s="583"/>
      <c r="C280" s="583"/>
      <c r="D280" s="584"/>
    </row>
    <row r="281" spans="1:4">
      <c r="A281" s="583"/>
      <c r="B281" s="583"/>
      <c r="C281" s="583"/>
      <c r="D281" s="584"/>
    </row>
    <row r="282" spans="1:4">
      <c r="A282" s="583"/>
      <c r="B282" s="583"/>
      <c r="C282" s="583"/>
      <c r="D282" s="584"/>
    </row>
    <row r="283" spans="1:4">
      <c r="A283" s="583"/>
      <c r="B283" s="583"/>
      <c r="C283" s="583"/>
      <c r="D283" s="584"/>
    </row>
    <row r="284" spans="1:4">
      <c r="A284" s="583"/>
      <c r="B284" s="583"/>
      <c r="C284" s="583"/>
      <c r="D284" s="584"/>
    </row>
    <row r="285" spans="1:4">
      <c r="A285" s="583"/>
      <c r="B285" s="583"/>
      <c r="C285" s="583"/>
      <c r="D285" s="584"/>
    </row>
    <row r="286" spans="1:4">
      <c r="A286" s="583"/>
      <c r="B286" s="583"/>
      <c r="C286" s="583"/>
      <c r="D286" s="584"/>
    </row>
    <row r="287" spans="1:4">
      <c r="A287" s="583"/>
      <c r="B287" s="583"/>
      <c r="C287" s="583"/>
      <c r="D287" s="584"/>
    </row>
    <row r="288" spans="1:4">
      <c r="A288" s="583"/>
      <c r="B288" s="583"/>
      <c r="C288" s="583"/>
      <c r="D288" s="584"/>
    </row>
    <row r="289" spans="1:4">
      <c r="A289" s="583"/>
      <c r="B289" s="583"/>
      <c r="C289" s="583"/>
      <c r="D289" s="584"/>
    </row>
    <row r="290" spans="1:4">
      <c r="A290" s="583"/>
      <c r="B290" s="583"/>
      <c r="C290" s="583"/>
      <c r="D290" s="584"/>
    </row>
    <row r="291" spans="1:4">
      <c r="A291" s="583"/>
      <c r="B291" s="583"/>
      <c r="C291" s="583"/>
      <c r="D291" s="584"/>
    </row>
    <row r="292" spans="1:4">
      <c r="A292" s="583"/>
      <c r="B292" s="583"/>
      <c r="C292" s="583"/>
      <c r="D292" s="584"/>
    </row>
    <row r="293" spans="1:4">
      <c r="A293" s="583"/>
      <c r="B293" s="583"/>
      <c r="C293" s="583"/>
      <c r="D293" s="584"/>
    </row>
    <row r="294" spans="1:4">
      <c r="A294" s="583"/>
      <c r="B294" s="583"/>
      <c r="C294" s="583"/>
      <c r="D294" s="584"/>
    </row>
    <row r="295" spans="1:4">
      <c r="A295" s="583"/>
      <c r="B295" s="583"/>
      <c r="C295" s="583"/>
      <c r="D295" s="584"/>
    </row>
    <row r="296" spans="1:4">
      <c r="A296" s="583"/>
      <c r="B296" s="583"/>
      <c r="C296" s="583"/>
      <c r="D296" s="584"/>
    </row>
    <row r="297" spans="1:4">
      <c r="A297" s="583"/>
      <c r="B297" s="583"/>
      <c r="C297" s="583"/>
      <c r="D297" s="584"/>
    </row>
    <row r="298" spans="1:4">
      <c r="A298" s="583"/>
      <c r="B298" s="583"/>
      <c r="C298" s="583"/>
      <c r="D298" s="584"/>
    </row>
    <row r="299" spans="1:4">
      <c r="A299" s="583"/>
      <c r="B299" s="583"/>
      <c r="C299" s="583"/>
      <c r="D299" s="584"/>
    </row>
    <row r="300" spans="1:4">
      <c r="A300" s="583"/>
      <c r="B300" s="583"/>
      <c r="C300" s="583"/>
      <c r="D300" s="584"/>
    </row>
    <row r="301" spans="1:4">
      <c r="A301" s="583"/>
      <c r="B301" s="583"/>
      <c r="C301" s="583"/>
      <c r="D301" s="584"/>
    </row>
    <row r="302" spans="1:4">
      <c r="A302" s="583"/>
      <c r="B302" s="583"/>
      <c r="C302" s="583"/>
      <c r="D302" s="584"/>
    </row>
    <row r="303" spans="1:4">
      <c r="A303" s="583"/>
      <c r="B303" s="583"/>
      <c r="C303" s="583"/>
      <c r="D303" s="584"/>
    </row>
    <row r="304" spans="1:4">
      <c r="A304" s="583"/>
      <c r="B304" s="583"/>
      <c r="C304" s="583"/>
      <c r="D304" s="584"/>
    </row>
    <row r="305" spans="1:4">
      <c r="A305" s="583"/>
      <c r="B305" s="583"/>
      <c r="C305" s="583"/>
      <c r="D305" s="584"/>
    </row>
    <row r="306" spans="1:4">
      <c r="A306" s="583"/>
      <c r="B306" s="583"/>
      <c r="C306" s="583"/>
      <c r="D306" s="584"/>
    </row>
    <row r="307" spans="1:4">
      <c r="A307" s="583"/>
      <c r="B307" s="583"/>
      <c r="C307" s="583"/>
      <c r="D307" s="584"/>
    </row>
    <row r="308" spans="1:4">
      <c r="A308" s="583"/>
      <c r="B308" s="583"/>
      <c r="C308" s="583"/>
      <c r="D308" s="584"/>
    </row>
    <row r="309" spans="1:4">
      <c r="A309" s="583"/>
      <c r="B309" s="583"/>
      <c r="C309" s="583"/>
      <c r="D309" s="584"/>
    </row>
    <row r="310" spans="1:4">
      <c r="A310" s="583"/>
      <c r="B310" s="583"/>
      <c r="C310" s="583"/>
      <c r="D310" s="584"/>
    </row>
    <row r="311" spans="1:4">
      <c r="A311" s="583"/>
      <c r="B311" s="583"/>
      <c r="C311" s="583"/>
      <c r="D311" s="584"/>
    </row>
    <row r="312" spans="1:4">
      <c r="A312" s="583"/>
      <c r="B312" s="583"/>
      <c r="C312" s="583"/>
      <c r="D312" s="584"/>
    </row>
    <row r="313" spans="1:4">
      <c r="A313" s="583"/>
      <c r="B313" s="583"/>
      <c r="C313" s="583"/>
      <c r="D313" s="584"/>
    </row>
    <row r="314" spans="1:4">
      <c r="A314" s="583"/>
      <c r="B314" s="583"/>
      <c r="C314" s="583"/>
      <c r="D314" s="584"/>
    </row>
    <row r="315" spans="1:4">
      <c r="A315" s="583"/>
      <c r="B315" s="583"/>
      <c r="C315" s="583"/>
      <c r="D315" s="584"/>
    </row>
    <row r="316" spans="1:4">
      <c r="A316" s="583"/>
      <c r="B316" s="583"/>
      <c r="C316" s="583"/>
      <c r="D316" s="584"/>
    </row>
    <row r="317" spans="1:4">
      <c r="A317" s="583"/>
      <c r="B317" s="583"/>
      <c r="C317" s="583"/>
      <c r="D317" s="584"/>
    </row>
    <row r="318" spans="1:4">
      <c r="A318" s="583"/>
      <c r="B318" s="583"/>
      <c r="C318" s="583"/>
      <c r="D318" s="584"/>
    </row>
    <row r="319" spans="1:4">
      <c r="A319" s="583"/>
      <c r="B319" s="583"/>
      <c r="C319" s="583"/>
      <c r="D319" s="584"/>
    </row>
    <row r="320" spans="1:4">
      <c r="A320" s="583"/>
      <c r="B320" s="583"/>
      <c r="C320" s="583"/>
      <c r="D320" s="584"/>
    </row>
    <row r="321" spans="1:4">
      <c r="A321" s="583"/>
      <c r="B321" s="583"/>
      <c r="C321" s="583"/>
      <c r="D321" s="584"/>
    </row>
    <row r="322" spans="1:4">
      <c r="A322" s="583"/>
      <c r="B322" s="583"/>
      <c r="C322" s="583"/>
      <c r="D322" s="584"/>
    </row>
    <row r="323" spans="1:4">
      <c r="A323" s="583"/>
      <c r="B323" s="583"/>
      <c r="C323" s="583"/>
      <c r="D323" s="584"/>
    </row>
    <row r="324" spans="1:4">
      <c r="A324" s="583"/>
      <c r="B324" s="583"/>
      <c r="C324" s="583"/>
      <c r="D324" s="584"/>
    </row>
    <row r="325" spans="1:4">
      <c r="A325" s="583"/>
      <c r="B325" s="583"/>
      <c r="C325" s="583"/>
      <c r="D325" s="584"/>
    </row>
    <row r="326" spans="1:4">
      <c r="D326" s="584"/>
    </row>
    <row r="327" spans="1:4">
      <c r="D327" s="584"/>
    </row>
    <row r="328" spans="1:4">
      <c r="D328" s="584"/>
    </row>
    <row r="329" spans="1:4">
      <c r="D329" s="584"/>
    </row>
    <row r="330" spans="1:4">
      <c r="D330" s="584"/>
    </row>
    <row r="331" spans="1:4">
      <c r="D331" s="584"/>
    </row>
    <row r="332" spans="1:4">
      <c r="D332" s="584"/>
    </row>
    <row r="333" spans="1:4">
      <c r="D333" s="584"/>
    </row>
    <row r="334" spans="1:4">
      <c r="D334" s="584"/>
    </row>
    <row r="335" spans="1:4">
      <c r="D335" s="584"/>
    </row>
    <row r="336" spans="1:4">
      <c r="D336" s="584"/>
    </row>
  </sheetData>
  <mergeCells count="1">
    <mergeCell ref="A3:C3"/>
  </mergeCells>
  <conditionalFormatting sqref="G5:H12">
    <cfRule type="containsBlanks" dxfId="99"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1:J35"/>
  <sheetViews>
    <sheetView workbookViewId="0">
      <selection activeCell="C23" sqref="C23"/>
    </sheetView>
  </sheetViews>
  <sheetFormatPr defaultRowHeight="15.75"/>
  <cols>
    <col min="1" max="4" width="9.140625" style="1188"/>
    <col min="5" max="5" width="14" style="1188" customWidth="1"/>
    <col min="6" max="6" width="9.140625" style="1188"/>
    <col min="7" max="7" width="41.85546875" style="1188" customWidth="1"/>
    <col min="8" max="9" width="9.140625" style="1188"/>
    <col min="10" max="10" width="11" style="1188" customWidth="1"/>
    <col min="11" max="16384" width="9.140625" style="1188"/>
  </cols>
  <sheetData>
    <row r="1" spans="3:10">
      <c r="C1" s="1145"/>
      <c r="D1" s="1318"/>
      <c r="E1" s="1318"/>
      <c r="F1" s="1318"/>
      <c r="G1" s="1318"/>
      <c r="H1" s="1318"/>
      <c r="I1" s="1318"/>
      <c r="J1" s="1319"/>
    </row>
    <row r="2" spans="3:10">
      <c r="C2" s="1039"/>
      <c r="J2" s="848"/>
    </row>
    <row r="3" spans="3:10" ht="40.5" customHeight="1">
      <c r="C3" s="1534" t="s">
        <v>1203</v>
      </c>
      <c r="D3" s="1535"/>
      <c r="E3" s="1535"/>
      <c r="F3" s="1535"/>
      <c r="G3" s="1535"/>
      <c r="H3" s="1535"/>
      <c r="I3" s="1535"/>
      <c r="J3" s="1536"/>
    </row>
    <row r="4" spans="3:10" ht="16.5">
      <c r="C4" s="1531" t="s">
        <v>1204</v>
      </c>
      <c r="D4" s="1532"/>
      <c r="E4" s="1532"/>
      <c r="F4" s="1532"/>
      <c r="G4" s="1532"/>
      <c r="H4" s="1532"/>
      <c r="I4" s="1532"/>
      <c r="J4" s="1533"/>
    </row>
    <row r="5" spans="3:10" ht="15.75" customHeight="1">
      <c r="C5" s="1040"/>
      <c r="D5" s="588"/>
      <c r="E5" s="588"/>
      <c r="F5" s="588"/>
      <c r="G5" s="588"/>
      <c r="H5" s="588"/>
      <c r="I5" s="588"/>
      <c r="J5" s="589"/>
    </row>
    <row r="6" spans="3:10" ht="33.75" customHeight="1">
      <c r="C6" s="1530" t="s">
        <v>1205</v>
      </c>
      <c r="D6" s="1526"/>
      <c r="E6" s="1526"/>
      <c r="F6" s="1526"/>
      <c r="G6" s="1526"/>
      <c r="H6" s="1526"/>
      <c r="I6" s="1526"/>
      <c r="J6" s="1527"/>
    </row>
    <row r="7" spans="3:10" ht="33.75" customHeight="1">
      <c r="C7" s="1530" t="s">
        <v>1206</v>
      </c>
      <c r="D7" s="1526"/>
      <c r="E7" s="1526"/>
      <c r="F7" s="1526"/>
      <c r="G7" s="1526"/>
      <c r="H7" s="1526"/>
      <c r="I7" s="1526"/>
      <c r="J7" s="1527"/>
    </row>
    <row r="8" spans="3:10" ht="52.5" customHeight="1">
      <c r="C8" s="1530" t="s">
        <v>1207</v>
      </c>
      <c r="D8" s="1526"/>
      <c r="E8" s="1526"/>
      <c r="F8" s="1526"/>
      <c r="G8" s="1526"/>
      <c r="H8" s="1526"/>
      <c r="I8" s="1526"/>
      <c r="J8" s="1527"/>
    </row>
    <row r="9" spans="3:10" ht="63" customHeight="1">
      <c r="C9" s="1530" t="s">
        <v>1208</v>
      </c>
      <c r="D9" s="1526"/>
      <c r="E9" s="1526"/>
      <c r="F9" s="1526"/>
      <c r="G9" s="1526"/>
      <c r="H9" s="1526"/>
      <c r="I9" s="1526"/>
      <c r="J9" s="1527"/>
    </row>
    <row r="10" spans="3:10" ht="15.75" customHeight="1">
      <c r="C10" s="1530"/>
      <c r="D10" s="1526"/>
      <c r="E10" s="1526"/>
      <c r="F10" s="1526"/>
      <c r="G10" s="1526"/>
      <c r="H10" s="1526"/>
      <c r="I10" s="1526"/>
      <c r="J10" s="1527"/>
    </row>
    <row r="11" spans="3:10">
      <c r="C11" s="1041"/>
      <c r="D11" s="1526" t="s">
        <v>1209</v>
      </c>
      <c r="E11" s="1526"/>
      <c r="F11" s="1526"/>
      <c r="G11" s="1526"/>
      <c r="H11" s="1526"/>
      <c r="I11" s="1526"/>
      <c r="J11" s="1527"/>
    </row>
    <row r="12" spans="3:10">
      <c r="C12" s="1041"/>
      <c r="D12" s="1180"/>
      <c r="E12" s="591"/>
      <c r="F12" s="1180"/>
      <c r="G12" s="1526"/>
      <c r="H12" s="1526"/>
      <c r="I12" s="1526"/>
      <c r="J12" s="1527"/>
    </row>
    <row r="13" spans="3:10" ht="60.75" customHeight="1">
      <c r="C13" s="1041"/>
      <c r="D13" s="1180"/>
      <c r="E13" s="591" t="s">
        <v>133</v>
      </c>
      <c r="F13" s="1180"/>
      <c r="G13" s="1526" t="s">
        <v>1210</v>
      </c>
      <c r="H13" s="1526"/>
      <c r="I13" s="1526"/>
      <c r="J13" s="1527"/>
    </row>
    <row r="14" spans="3:10" ht="44.25" customHeight="1">
      <c r="C14" s="1041"/>
      <c r="D14" s="1180"/>
      <c r="E14" s="591" t="s">
        <v>776</v>
      </c>
      <c r="F14" s="1180"/>
      <c r="G14" s="1526" t="s">
        <v>1211</v>
      </c>
      <c r="H14" s="1526"/>
      <c r="I14" s="1526"/>
      <c r="J14" s="1527"/>
    </row>
    <row r="15" spans="3:10" ht="48.75" customHeight="1">
      <c r="C15" s="1041"/>
      <c r="D15" s="1180"/>
      <c r="E15" s="591" t="s">
        <v>772</v>
      </c>
      <c r="F15" s="1180"/>
      <c r="G15" s="1526" t="s">
        <v>1212</v>
      </c>
      <c r="H15" s="1526"/>
      <c r="I15" s="1526"/>
      <c r="J15" s="1527"/>
    </row>
    <row r="16" spans="3:10">
      <c r="C16" s="1041"/>
      <c r="D16" s="1180"/>
      <c r="E16" s="591" t="s">
        <v>773</v>
      </c>
      <c r="F16" s="1180"/>
      <c r="G16" s="1526" t="s">
        <v>1213</v>
      </c>
      <c r="H16" s="1526"/>
      <c r="I16" s="1526"/>
      <c r="J16" s="1527"/>
    </row>
    <row r="17" spans="3:10">
      <c r="C17" s="1041"/>
      <c r="D17" s="1180"/>
      <c r="E17" s="591" t="s">
        <v>135</v>
      </c>
      <c r="F17" s="1180"/>
      <c r="G17" s="1526" t="s">
        <v>1214</v>
      </c>
      <c r="H17" s="1526"/>
      <c r="I17" s="1526"/>
      <c r="J17" s="1527"/>
    </row>
    <row r="18" spans="3:10">
      <c r="C18" s="1041"/>
      <c r="D18" s="1180"/>
      <c r="E18" s="591" t="s">
        <v>1028</v>
      </c>
      <c r="F18" s="1180"/>
      <c r="G18" s="1526" t="s">
        <v>1215</v>
      </c>
      <c r="H18" s="1526"/>
      <c r="I18" s="1526"/>
      <c r="J18" s="1527"/>
    </row>
    <row r="19" spans="3:10">
      <c r="C19" s="1041"/>
      <c r="D19" s="1180"/>
      <c r="E19" s="591" t="s">
        <v>1029</v>
      </c>
      <c r="F19" s="1180"/>
      <c r="G19" s="1180" t="s">
        <v>1216</v>
      </c>
      <c r="H19" s="1180"/>
      <c r="I19" s="1180"/>
      <c r="J19" s="1181"/>
    </row>
    <row r="20" spans="3:10">
      <c r="C20" s="1041"/>
      <c r="D20" s="1180"/>
      <c r="E20" s="591" t="s">
        <v>30</v>
      </c>
      <c r="F20" s="1180"/>
      <c r="G20" s="1180" t="s">
        <v>1217</v>
      </c>
      <c r="H20" s="1180"/>
      <c r="I20" s="1180"/>
      <c r="J20" s="1181"/>
    </row>
    <row r="21" spans="3:10">
      <c r="C21" s="1041"/>
      <c r="D21" s="1180"/>
      <c r="E21" s="591" t="s">
        <v>1218</v>
      </c>
      <c r="F21" s="1180"/>
      <c r="G21" s="1180" t="s">
        <v>1219</v>
      </c>
      <c r="H21" s="1180"/>
      <c r="I21" s="1180"/>
      <c r="J21" s="1181"/>
    </row>
    <row r="22" spans="3:10" ht="30">
      <c r="C22" s="1041"/>
      <c r="D22" s="1180"/>
      <c r="E22" s="591" t="s">
        <v>1220</v>
      </c>
      <c r="F22" s="1180"/>
      <c r="G22" s="1180" t="s">
        <v>1221</v>
      </c>
      <c r="H22" s="1180"/>
      <c r="I22" s="1180"/>
      <c r="J22" s="1181"/>
    </row>
    <row r="23" spans="3:10">
      <c r="C23" s="1041"/>
      <c r="D23" s="1180"/>
      <c r="E23" s="591" t="s">
        <v>1222</v>
      </c>
      <c r="F23" s="1180"/>
      <c r="G23" s="1180" t="s">
        <v>1223</v>
      </c>
      <c r="H23" s="1180"/>
      <c r="I23" s="1180"/>
      <c r="J23" s="1181"/>
    </row>
    <row r="24" spans="3:10">
      <c r="C24" s="1041"/>
      <c r="D24" s="1180"/>
      <c r="E24" s="1180"/>
      <c r="F24" s="1180"/>
      <c r="G24" s="1180"/>
      <c r="H24" s="1180"/>
      <c r="I24" s="1180"/>
      <c r="J24" s="1181"/>
    </row>
    <row r="25" spans="3:10" ht="16.5">
      <c r="C25" s="1531" t="s">
        <v>1224</v>
      </c>
      <c r="D25" s="1532"/>
      <c r="E25" s="1532"/>
      <c r="F25" s="1532"/>
      <c r="G25" s="1532"/>
      <c r="H25" s="1532"/>
      <c r="I25" s="1532"/>
      <c r="J25" s="1533"/>
    </row>
    <row r="26" spans="3:10" ht="16.5">
      <c r="C26" s="1040"/>
      <c r="D26" s="588"/>
      <c r="E26" s="588"/>
      <c r="F26" s="588"/>
      <c r="G26" s="588"/>
      <c r="H26" s="588"/>
      <c r="I26" s="588"/>
      <c r="J26" s="589"/>
    </row>
    <row r="27" spans="3:10" ht="48.75" customHeight="1">
      <c r="C27" s="1530" t="s">
        <v>1225</v>
      </c>
      <c r="D27" s="1526"/>
      <c r="E27" s="1526"/>
      <c r="F27" s="1526"/>
      <c r="G27" s="1526"/>
      <c r="H27" s="1526"/>
      <c r="I27" s="1526"/>
      <c r="J27" s="1527"/>
    </row>
    <row r="28" spans="3:10">
      <c r="C28" s="1196"/>
      <c r="D28" s="1180"/>
      <c r="E28" s="1180"/>
      <c r="F28" s="1180"/>
      <c r="G28" s="1180"/>
      <c r="H28" s="1180"/>
      <c r="I28" s="1180"/>
      <c r="J28" s="1181"/>
    </row>
    <row r="29" spans="3:10">
      <c r="C29" s="1530" t="s">
        <v>1226</v>
      </c>
      <c r="D29" s="1526"/>
      <c r="E29" s="1526"/>
      <c r="F29" s="1526"/>
      <c r="G29" s="1526"/>
      <c r="H29" s="1526"/>
      <c r="I29" s="1526"/>
      <c r="J29" s="1527"/>
    </row>
    <row r="30" spans="3:10">
      <c r="C30" s="1041"/>
      <c r="D30" s="1526" t="s">
        <v>1227</v>
      </c>
      <c r="E30" s="1526"/>
      <c r="F30" s="1526"/>
      <c r="G30" s="1526"/>
      <c r="H30" s="1526"/>
      <c r="I30" s="1526"/>
      <c r="J30" s="1527"/>
    </row>
    <row r="31" spans="3:10">
      <c r="C31" s="1041"/>
      <c r="D31" s="1526" t="s">
        <v>1228</v>
      </c>
      <c r="E31" s="1526"/>
      <c r="F31" s="1526"/>
      <c r="G31" s="1526"/>
      <c r="H31" s="1526"/>
      <c r="I31" s="1526"/>
      <c r="J31" s="1527"/>
    </row>
    <row r="32" spans="3:10">
      <c r="C32" s="1041"/>
      <c r="D32" s="1526" t="s">
        <v>1229</v>
      </c>
      <c r="E32" s="1526"/>
      <c r="F32" s="1526"/>
      <c r="G32" s="1526"/>
      <c r="H32" s="1526"/>
      <c r="I32" s="1526"/>
      <c r="J32" s="1527"/>
    </row>
    <row r="33" spans="3:10">
      <c r="C33" s="1041"/>
      <c r="D33" s="1526" t="s">
        <v>1230</v>
      </c>
      <c r="E33" s="1526"/>
      <c r="F33" s="1526"/>
      <c r="G33" s="1526"/>
      <c r="H33" s="1526"/>
      <c r="I33" s="1526"/>
      <c r="J33" s="1527"/>
    </row>
    <row r="34" spans="3:10">
      <c r="C34" s="1041"/>
      <c r="D34" s="1528"/>
      <c r="E34" s="1528"/>
      <c r="F34" s="1528"/>
      <c r="G34" s="1528"/>
      <c r="H34" s="1528"/>
      <c r="I34" s="1528"/>
      <c r="J34" s="1529"/>
    </row>
    <row r="35" spans="3:10">
      <c r="C35" s="849"/>
      <c r="D35" s="1191"/>
      <c r="E35" s="1191"/>
      <c r="F35" s="1191"/>
      <c r="G35" s="1191"/>
      <c r="H35" s="1191"/>
      <c r="I35" s="1191"/>
      <c r="J35" s="1192"/>
    </row>
  </sheetData>
  <mergeCells count="23">
    <mergeCell ref="C9:J9"/>
    <mergeCell ref="C3:J3"/>
    <mergeCell ref="C4:J4"/>
    <mergeCell ref="C6:J6"/>
    <mergeCell ref="C7:J7"/>
    <mergeCell ref="C8:J8"/>
    <mergeCell ref="C29:J29"/>
    <mergeCell ref="C10:J10"/>
    <mergeCell ref="D11:J11"/>
    <mergeCell ref="G12:J12"/>
    <mergeCell ref="G13:J13"/>
    <mergeCell ref="G14:J14"/>
    <mergeCell ref="G15:J15"/>
    <mergeCell ref="G16:J16"/>
    <mergeCell ref="G17:J17"/>
    <mergeCell ref="G18:J18"/>
    <mergeCell ref="C25:J25"/>
    <mergeCell ref="C27:J27"/>
    <mergeCell ref="D30:J30"/>
    <mergeCell ref="D31:J31"/>
    <mergeCell ref="D32:J32"/>
    <mergeCell ref="D33:J33"/>
    <mergeCell ref="D34:J34"/>
  </mergeCells>
  <pageMargins left="0.7" right="0.7" top="0.78740157499999996" bottom="0.78740157499999996" header="0.3" footer="0.3"/>
  <pageSetup paperSize="9" scale="7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112">
    <tabColor theme="0"/>
  </sheetPr>
  <dimension ref="A1:O83"/>
  <sheetViews>
    <sheetView showGridLines="0" topLeftCell="B25" zoomScaleSheetLayoutView="75" workbookViewId="0">
      <selection activeCell="M12" sqref="M12"/>
    </sheetView>
  </sheetViews>
  <sheetFormatPr defaultColWidth="9" defaultRowHeight="12.75"/>
  <cols>
    <col min="1" max="1" width="8.42578125" hidden="1" customWidth="1"/>
    <col min="2" max="2" width="13.42578125" customWidth="1"/>
    <col min="3" max="3" width="7.42578125" style="50" customWidth="1"/>
    <col min="4" max="4" width="13" style="50" customWidth="1"/>
    <col min="5" max="5" width="9.7109375" style="50" customWidth="1"/>
    <col min="6" max="6" width="11.7109375" customWidth="1"/>
    <col min="7" max="9" width="13" customWidth="1"/>
    <col min="10" max="10" width="5.5703125" customWidth="1"/>
    <col min="11" max="11" width="4.28515625" customWidth="1"/>
    <col min="12" max="15" width="10.7109375" customWidth="1"/>
  </cols>
  <sheetData>
    <row r="1" spans="1:15" ht="33.75" customHeight="1">
      <c r="A1" s="46" t="s">
        <v>35</v>
      </c>
      <c r="B1" s="1348" t="s">
        <v>40</v>
      </c>
      <c r="C1" s="1349"/>
      <c r="D1" s="1349"/>
      <c r="E1" s="1349"/>
      <c r="F1" s="1349"/>
      <c r="G1" s="1349"/>
      <c r="H1" s="1349"/>
      <c r="I1" s="1349"/>
      <c r="J1" s="1350"/>
    </row>
    <row r="2" spans="1:15" ht="91.9" customHeight="1">
      <c r="A2" s="2"/>
      <c r="B2" s="72" t="s">
        <v>21</v>
      </c>
      <c r="C2" s="73"/>
      <c r="D2" s="74" t="s">
        <v>42</v>
      </c>
      <c r="E2" s="1357" t="s">
        <v>43</v>
      </c>
      <c r="F2" s="1358"/>
      <c r="G2" s="1358"/>
      <c r="H2" s="1358"/>
      <c r="I2" s="1358"/>
      <c r="J2" s="1359"/>
      <c r="O2" s="1"/>
    </row>
    <row r="3" spans="1:15" ht="3" customHeight="1">
      <c r="A3" s="2"/>
      <c r="B3" s="75"/>
      <c r="C3" s="76"/>
      <c r="D3" s="77"/>
      <c r="E3" s="1367"/>
      <c r="F3" s="1367"/>
      <c r="G3" s="1367"/>
      <c r="H3" s="1367"/>
      <c r="I3" s="1367"/>
      <c r="J3" s="1368"/>
    </row>
    <row r="4" spans="1:15" ht="24" customHeight="1">
      <c r="A4" s="2"/>
      <c r="B4" s="30" t="s">
        <v>41</v>
      </c>
      <c r="D4" s="1371" t="s">
        <v>44</v>
      </c>
      <c r="E4" s="1372"/>
      <c r="F4" s="1372"/>
      <c r="G4" s="1372"/>
      <c r="H4" s="18" t="s">
        <v>39</v>
      </c>
      <c r="I4" s="79" t="s">
        <v>48</v>
      </c>
      <c r="J4" s="8"/>
    </row>
    <row r="5" spans="1:15" ht="15.75" customHeight="1">
      <c r="A5" s="2"/>
      <c r="B5" s="27"/>
      <c r="C5" s="52"/>
      <c r="D5" s="1373" t="s">
        <v>45</v>
      </c>
      <c r="E5" s="1374"/>
      <c r="F5" s="1374"/>
      <c r="G5" s="1374"/>
      <c r="H5" s="18" t="s">
        <v>33</v>
      </c>
      <c r="I5" s="79" t="s">
        <v>49</v>
      </c>
      <c r="J5" s="8"/>
    </row>
    <row r="6" spans="1:15" ht="15.75" customHeight="1">
      <c r="A6" s="2"/>
      <c r="B6" s="28"/>
      <c r="C6" s="53"/>
      <c r="D6" s="78" t="s">
        <v>47</v>
      </c>
      <c r="E6" s="1375" t="s">
        <v>46</v>
      </c>
      <c r="F6" s="1376"/>
      <c r="G6" s="1376"/>
      <c r="H6" s="23"/>
      <c r="I6" s="22"/>
      <c r="J6" s="33"/>
    </row>
    <row r="7" spans="1:15" ht="24" hidden="1" customHeight="1">
      <c r="A7" s="2"/>
      <c r="B7" s="30" t="s">
        <v>20</v>
      </c>
      <c r="D7" s="80" t="s">
        <v>50</v>
      </c>
      <c r="H7" s="18" t="s">
        <v>39</v>
      </c>
      <c r="I7" s="79" t="s">
        <v>54</v>
      </c>
      <c r="J7" s="8"/>
    </row>
    <row r="8" spans="1:15" ht="15.75" hidden="1" customHeight="1">
      <c r="A8" s="2"/>
      <c r="B8" s="2"/>
      <c r="D8" s="80" t="s">
        <v>51</v>
      </c>
      <c r="H8" s="18" t="s">
        <v>33</v>
      </c>
      <c r="I8" s="79" t="s">
        <v>55</v>
      </c>
      <c r="J8" s="8"/>
    </row>
    <row r="9" spans="1:15" ht="15.75" hidden="1" customHeight="1">
      <c r="A9" s="2"/>
      <c r="B9" s="34"/>
      <c r="C9" s="53"/>
      <c r="D9" s="78" t="s">
        <v>53</v>
      </c>
      <c r="E9" s="81" t="s">
        <v>52</v>
      </c>
      <c r="F9" s="23"/>
      <c r="G9" s="14"/>
      <c r="H9" s="14"/>
      <c r="I9" s="35"/>
      <c r="J9" s="33"/>
    </row>
    <row r="10" spans="1:15" ht="24" customHeight="1">
      <c r="A10" s="2"/>
      <c r="B10" s="30" t="s">
        <v>19</v>
      </c>
      <c r="D10" s="1361"/>
      <c r="E10" s="1361"/>
      <c r="F10" s="1361"/>
      <c r="G10" s="1361"/>
      <c r="H10" s="18" t="s">
        <v>39</v>
      </c>
      <c r="I10" s="83"/>
      <c r="J10" s="8"/>
    </row>
    <row r="11" spans="1:15" ht="15.75" customHeight="1">
      <c r="A11" s="2"/>
      <c r="B11" s="27"/>
      <c r="C11" s="52"/>
      <c r="D11" s="1366"/>
      <c r="E11" s="1366"/>
      <c r="F11" s="1366"/>
      <c r="G11" s="1366"/>
      <c r="H11" s="18" t="s">
        <v>33</v>
      </c>
      <c r="I11" s="83"/>
      <c r="J11" s="8"/>
    </row>
    <row r="12" spans="1:15" ht="15.75" customHeight="1">
      <c r="A12" s="2"/>
      <c r="B12" s="28"/>
      <c r="C12" s="53"/>
      <c r="D12" s="82"/>
      <c r="E12" s="1369"/>
      <c r="F12" s="1370"/>
      <c r="G12" s="1370"/>
      <c r="H12" s="19"/>
      <c r="I12" s="22"/>
      <c r="J12" s="33"/>
    </row>
    <row r="13" spans="1:15" ht="24" customHeight="1">
      <c r="A13" s="2"/>
      <c r="B13" s="42"/>
      <c r="C13" s="54"/>
      <c r="D13" s="55"/>
      <c r="E13" s="56"/>
      <c r="F13" s="43"/>
      <c r="G13" s="43"/>
      <c r="H13" s="44"/>
      <c r="I13" s="43"/>
      <c r="J13" s="45"/>
    </row>
    <row r="14" spans="1:15" ht="32.25" customHeight="1">
      <c r="A14" s="2"/>
      <c r="B14" s="34" t="s">
        <v>31</v>
      </c>
      <c r="C14" s="57"/>
      <c r="D14" s="51"/>
      <c r="E14" s="1360"/>
      <c r="F14" s="1360"/>
      <c r="G14" s="1362"/>
      <c r="H14" s="1362"/>
      <c r="I14" s="1362" t="s">
        <v>28</v>
      </c>
      <c r="J14" s="1363"/>
    </row>
    <row r="15" spans="1:15" ht="23.25" customHeight="1">
      <c r="A15" s="136" t="s">
        <v>23</v>
      </c>
      <c r="B15" s="37" t="s">
        <v>23</v>
      </c>
      <c r="C15" s="58"/>
      <c r="D15" s="59"/>
      <c r="E15" s="1354"/>
      <c r="F15" s="1355"/>
      <c r="G15" s="1354"/>
      <c r="H15" s="1355"/>
      <c r="I15" s="1354">
        <f>SUMIF(F51:F79,A15,I51:I79)+SUMIF(F51:F79,"PSU",I51:I79)</f>
        <v>0</v>
      </c>
      <c r="J15" s="1356"/>
    </row>
    <row r="16" spans="1:15" ht="23.25" customHeight="1">
      <c r="A16" s="136" t="s">
        <v>24</v>
      </c>
      <c r="B16" s="37" t="s">
        <v>24</v>
      </c>
      <c r="C16" s="58"/>
      <c r="D16" s="59"/>
      <c r="E16" s="1354"/>
      <c r="F16" s="1355"/>
      <c r="G16" s="1354"/>
      <c r="H16" s="1355"/>
      <c r="I16" s="1354" t="e">
        <f>SUMIF(F51:F79,A16,I51:I79)</f>
        <v>#REF!</v>
      </c>
      <c r="J16" s="1356"/>
    </row>
    <row r="17" spans="1:10" ht="23.25" customHeight="1">
      <c r="A17" s="136" t="s">
        <v>25</v>
      </c>
      <c r="B17" s="37" t="s">
        <v>25</v>
      </c>
      <c r="C17" s="58"/>
      <c r="D17" s="59"/>
      <c r="E17" s="1354"/>
      <c r="F17" s="1355"/>
      <c r="G17" s="1354"/>
      <c r="H17" s="1355"/>
      <c r="I17" s="1354">
        <f>SUMIF(F51:F79,A17,I51:I79)</f>
        <v>0</v>
      </c>
      <c r="J17" s="1356"/>
    </row>
    <row r="18" spans="1:10" ht="23.25" customHeight="1">
      <c r="A18" s="136" t="s">
        <v>125</v>
      </c>
      <c r="B18" s="37" t="s">
        <v>26</v>
      </c>
      <c r="C18" s="58"/>
      <c r="D18" s="59"/>
      <c r="E18" s="1354"/>
      <c r="F18" s="1355"/>
      <c r="G18" s="1354"/>
      <c r="H18" s="1355"/>
      <c r="I18" s="1354">
        <f>SUMIF(F51:F79,A18,I51:I79)</f>
        <v>0</v>
      </c>
      <c r="J18" s="1356"/>
    </row>
    <row r="19" spans="1:10" ht="23.25" customHeight="1">
      <c r="A19" s="136" t="s">
        <v>126</v>
      </c>
      <c r="B19" s="37" t="s">
        <v>27</v>
      </c>
      <c r="C19" s="58"/>
      <c r="D19" s="59"/>
      <c r="E19" s="1354"/>
      <c r="F19" s="1355"/>
      <c r="G19" s="1354"/>
      <c r="H19" s="1355"/>
      <c r="I19" s="1354">
        <f>SUMIF(F51:F79,A19,I51:I79)</f>
        <v>0</v>
      </c>
      <c r="J19" s="1356"/>
    </row>
    <row r="20" spans="1:10" ht="23.25" customHeight="1">
      <c r="A20" s="2"/>
      <c r="B20" s="47" t="s">
        <v>28</v>
      </c>
      <c r="C20" s="60"/>
      <c r="D20" s="61"/>
      <c r="E20" s="1364"/>
      <c r="F20" s="1365"/>
      <c r="G20" s="1364"/>
      <c r="H20" s="1365"/>
      <c r="I20" s="1364" t="e">
        <f>SUM(I15:J19)</f>
        <v>#REF!</v>
      </c>
      <c r="J20" s="1382"/>
    </row>
    <row r="21" spans="1:10" ht="33" customHeight="1">
      <c r="A21" s="2"/>
      <c r="B21" s="41" t="s">
        <v>32</v>
      </c>
      <c r="C21" s="58"/>
      <c r="D21" s="59"/>
      <c r="E21" s="62"/>
      <c r="F21" s="38"/>
      <c r="G21" s="32"/>
      <c r="H21" s="32"/>
      <c r="I21" s="32"/>
      <c r="J21" s="39"/>
    </row>
    <row r="22" spans="1:10" ht="23.25" customHeight="1">
      <c r="A22" s="2">
        <f>ZakladDPHSni*SazbaDPH1/100</f>
        <v>0</v>
      </c>
      <c r="B22" s="37" t="s">
        <v>12</v>
      </c>
      <c r="C22" s="58"/>
      <c r="D22" s="59"/>
      <c r="E22" s="63">
        <v>15</v>
      </c>
      <c r="F22" s="38" t="s">
        <v>0</v>
      </c>
      <c r="G22" s="1380">
        <f>ZakladDPHSniVypocet</f>
        <v>0</v>
      </c>
      <c r="H22" s="1381"/>
      <c r="I22" s="1381"/>
      <c r="J22" s="39" t="str">
        <f t="shared" ref="J22:J27" si="0">Mena</f>
        <v>CZK</v>
      </c>
    </row>
    <row r="23" spans="1:10" ht="23.25" customHeight="1">
      <c r="A23" s="2">
        <f>(A22-INT(A22))*100</f>
        <v>0</v>
      </c>
      <c r="B23" s="37" t="s">
        <v>13</v>
      </c>
      <c r="C23" s="58"/>
      <c r="D23" s="59"/>
      <c r="E23" s="63">
        <f>SazbaDPH1</f>
        <v>15</v>
      </c>
      <c r="F23" s="38" t="s">
        <v>0</v>
      </c>
      <c r="G23" s="1378">
        <f>A22</f>
        <v>0</v>
      </c>
      <c r="H23" s="1379"/>
      <c r="I23" s="1379"/>
      <c r="J23" s="39" t="str">
        <f t="shared" si="0"/>
        <v>CZK</v>
      </c>
    </row>
    <row r="24" spans="1:10" ht="23.25" customHeight="1">
      <c r="A24" s="2" t="e">
        <f>ZakladDPHZakl*SazbaDPH2/100</f>
        <v>#REF!</v>
      </c>
      <c r="B24" s="37" t="s">
        <v>14</v>
      </c>
      <c r="C24" s="58"/>
      <c r="D24" s="59"/>
      <c r="E24" s="63">
        <v>21</v>
      </c>
      <c r="F24" s="38" t="s">
        <v>0</v>
      </c>
      <c r="G24" s="1380" t="e">
        <f>ZakladDPHZaklVypocet</f>
        <v>#REF!</v>
      </c>
      <c r="H24" s="1381"/>
      <c r="I24" s="1381"/>
      <c r="J24" s="39" t="str">
        <f t="shared" si="0"/>
        <v>CZK</v>
      </c>
    </row>
    <row r="25" spans="1:10" ht="23.25" customHeight="1">
      <c r="A25" s="2" t="e">
        <f>(A24-INT(A24))*100</f>
        <v>#REF!</v>
      </c>
      <c r="B25" s="31" t="s">
        <v>15</v>
      </c>
      <c r="C25" s="64"/>
      <c r="D25" s="51"/>
      <c r="E25" s="65">
        <f>SazbaDPH2</f>
        <v>21</v>
      </c>
      <c r="F25" s="29" t="s">
        <v>0</v>
      </c>
      <c r="G25" s="1351" t="e">
        <f>A24</f>
        <v>#REF!</v>
      </c>
      <c r="H25" s="1352"/>
      <c r="I25" s="1352"/>
      <c r="J25" s="36" t="str">
        <f t="shared" si="0"/>
        <v>CZK</v>
      </c>
    </row>
    <row r="26" spans="1:10" ht="23.25" customHeight="1" thickBot="1">
      <c r="A26" s="2" t="e">
        <f>ZakladDPHSni+DPHSni+ZakladDPHZakl+DPHZakl</f>
        <v>#REF!</v>
      </c>
      <c r="B26" s="30" t="s">
        <v>4</v>
      </c>
      <c r="C26" s="66"/>
      <c r="D26" s="67"/>
      <c r="E26" s="66"/>
      <c r="F26" s="16"/>
      <c r="G26" s="1353" t="e">
        <f>CenaCelkem-(ZakladDPHSni+DPHSni+ZakladDPHZakl+DPHZakl)</f>
        <v>#REF!</v>
      </c>
      <c r="H26" s="1353"/>
      <c r="I26" s="1353"/>
      <c r="J26" s="40" t="str">
        <f t="shared" si="0"/>
        <v>CZK</v>
      </c>
    </row>
    <row r="27" spans="1:10" ht="27.75" hidden="1" customHeight="1" thickBot="1">
      <c r="A27" s="2"/>
      <c r="B27" s="109" t="s">
        <v>22</v>
      </c>
      <c r="C27" s="110"/>
      <c r="D27" s="110"/>
      <c r="E27" s="111"/>
      <c r="F27" s="112"/>
      <c r="G27" s="1384" t="e">
        <f>ZakladDPHSniVypocet+ZakladDPHZaklVypocet</f>
        <v>#REF!</v>
      </c>
      <c r="H27" s="1384"/>
      <c r="I27" s="1384"/>
      <c r="J27" s="113" t="str">
        <f t="shared" si="0"/>
        <v>CZK</v>
      </c>
    </row>
    <row r="28" spans="1:10" ht="27.75" customHeight="1" thickBot="1">
      <c r="A28" s="2" t="e">
        <f>(A26-INT(A26))*100</f>
        <v>#REF!</v>
      </c>
      <c r="B28" s="109" t="s">
        <v>34</v>
      </c>
      <c r="C28" s="114"/>
      <c r="D28" s="114"/>
      <c r="E28" s="114"/>
      <c r="F28" s="115"/>
      <c r="G28" s="1383" t="e">
        <f>A26</f>
        <v>#REF!</v>
      </c>
      <c r="H28" s="1383"/>
      <c r="I28" s="1383"/>
      <c r="J28" s="116" t="s">
        <v>67</v>
      </c>
    </row>
    <row r="29" spans="1:10" ht="12.75" customHeight="1">
      <c r="A29" s="2"/>
      <c r="B29" s="2"/>
      <c r="J29" s="9"/>
    </row>
    <row r="30" spans="1:10" ht="30" customHeight="1">
      <c r="A30" s="2"/>
      <c r="B30" s="2"/>
      <c r="J30" s="9"/>
    </row>
    <row r="31" spans="1:10" ht="18.75" customHeight="1">
      <c r="A31" s="2"/>
      <c r="B31" s="17"/>
      <c r="C31" s="68" t="s">
        <v>11</v>
      </c>
      <c r="D31" s="69"/>
      <c r="E31" s="69"/>
      <c r="F31" s="15" t="s">
        <v>10</v>
      </c>
      <c r="G31" s="25"/>
      <c r="H31" s="26"/>
      <c r="I31" s="25"/>
      <c r="J31" s="9"/>
    </row>
    <row r="32" spans="1:10" ht="47.25" customHeight="1">
      <c r="A32" s="2"/>
      <c r="B32" s="2"/>
      <c r="J32" s="9"/>
    </row>
    <row r="33" spans="1:10" s="21" customFormat="1" ht="18.75" customHeight="1">
      <c r="A33" s="20"/>
      <c r="B33" s="20"/>
      <c r="C33" s="70"/>
      <c r="D33" s="1385"/>
      <c r="E33" s="1386"/>
      <c r="G33" s="1387"/>
      <c r="H33" s="1388"/>
      <c r="I33" s="1388"/>
      <c r="J33" s="24"/>
    </row>
    <row r="34" spans="1:10" ht="12.75" customHeight="1">
      <c r="A34" s="2"/>
      <c r="B34" s="2"/>
      <c r="D34" s="1377" t="s">
        <v>2</v>
      </c>
      <c r="E34" s="1377"/>
      <c r="H34" s="10" t="s">
        <v>3</v>
      </c>
      <c r="J34" s="9"/>
    </row>
    <row r="35" spans="1:10" ht="13.5" customHeight="1" thickBot="1">
      <c r="A35" s="11"/>
      <c r="B35" s="11"/>
      <c r="C35" s="71"/>
      <c r="D35" s="71"/>
      <c r="E35" s="71"/>
      <c r="F35" s="12"/>
      <c r="G35" s="12"/>
      <c r="H35" s="12"/>
      <c r="I35" s="12"/>
      <c r="J35" s="13"/>
    </row>
    <row r="36" spans="1:10" ht="27" customHeight="1">
      <c r="B36" s="86" t="s">
        <v>16</v>
      </c>
      <c r="C36" s="87"/>
      <c r="D36" s="87"/>
      <c r="E36" s="87"/>
      <c r="F36" s="88"/>
      <c r="G36" s="88"/>
      <c r="H36" s="88"/>
      <c r="I36" s="88"/>
      <c r="J36" s="89"/>
    </row>
    <row r="37" spans="1:10" ht="25.5" customHeight="1">
      <c r="A37" s="85" t="s">
        <v>36</v>
      </c>
      <c r="B37" s="90" t="s">
        <v>17</v>
      </c>
      <c r="C37" s="91" t="s">
        <v>5</v>
      </c>
      <c r="D37" s="91"/>
      <c r="E37" s="91"/>
      <c r="F37" s="92" t="str">
        <f>B22</f>
        <v>Základ pro sníženou DPH</v>
      </c>
      <c r="G37" s="92" t="str">
        <f>B24</f>
        <v>Základ pro základní DPH</v>
      </c>
      <c r="H37" s="93" t="s">
        <v>18</v>
      </c>
      <c r="I37" s="93" t="s">
        <v>1</v>
      </c>
      <c r="J37" s="94" t="s">
        <v>0</v>
      </c>
    </row>
    <row r="38" spans="1:10" ht="25.5" hidden="1" customHeight="1">
      <c r="A38" s="85">
        <v>1</v>
      </c>
      <c r="B38" s="95" t="s">
        <v>56</v>
      </c>
      <c r="C38" s="1389"/>
      <c r="D38" s="1389"/>
      <c r="E38" s="1389"/>
      <c r="F38" s="96">
        <f>'01 Etapa II.a Pol'!AC260+'01 Etapa II.b Pol'!AC91+'01 Etapa II.c Pol'!AC208</f>
        <v>0</v>
      </c>
      <c r="G38" s="97" t="e">
        <f>'01 Etapa II.a Pol'!AD260+'01 Etapa II.b Pol'!AD91+'01 Etapa II.c Pol'!AD208</f>
        <v>#REF!</v>
      </c>
      <c r="H38" s="98" t="e">
        <f t="shared" ref="H38:H43" si="1">(F38*SazbaDPH1/100)+(G38*SazbaDPH2/100)</f>
        <v>#REF!</v>
      </c>
      <c r="I38" s="98" t="e">
        <f>F38+G38+H38</f>
        <v>#REF!</v>
      </c>
      <c r="J38" s="99" t="e">
        <f>IF(CenaCelkemVypocet=0,"",I38/CenaCelkemVypocet*100)</f>
        <v>#REF!</v>
      </c>
    </row>
    <row r="39" spans="1:10" ht="25.5" customHeight="1">
      <c r="A39" s="85">
        <v>2</v>
      </c>
      <c r="B39" s="100"/>
      <c r="C39" s="1390" t="s">
        <v>57</v>
      </c>
      <c r="D39" s="1390"/>
      <c r="E39" s="1390"/>
      <c r="F39" s="101"/>
      <c r="G39" s="102"/>
      <c r="H39" s="102">
        <f t="shared" si="1"/>
        <v>0</v>
      </c>
      <c r="I39" s="102"/>
      <c r="J39" s="103"/>
    </row>
    <row r="40" spans="1:10" ht="25.5" customHeight="1">
      <c r="A40" s="85">
        <v>2</v>
      </c>
      <c r="B40" s="100" t="s">
        <v>58</v>
      </c>
      <c r="C40" s="1390" t="s">
        <v>59</v>
      </c>
      <c r="D40" s="1390"/>
      <c r="E40" s="1390"/>
      <c r="F40" s="101">
        <f>'01 Etapa II.a Pol'!AC260+'01 Etapa II.b Pol'!AC91+'01 Etapa II.c Pol'!AC208</f>
        <v>0</v>
      </c>
      <c r="G40" s="102" t="e">
        <f>'01 Etapa II.a Pol'!AD260+'01 Etapa II.b Pol'!AD91+'01 Etapa II.c Pol'!AD208</f>
        <v>#REF!</v>
      </c>
      <c r="H40" s="102" t="e">
        <f t="shared" si="1"/>
        <v>#REF!</v>
      </c>
      <c r="I40" s="102" t="e">
        <f>F40+G40+H40</f>
        <v>#REF!</v>
      </c>
      <c r="J40" s="103" t="e">
        <f>IF(CenaCelkemVypocet=0,"",I40/CenaCelkemVypocet*100)</f>
        <v>#REF!</v>
      </c>
    </row>
    <row r="41" spans="1:10" ht="25.5" customHeight="1">
      <c r="A41" s="85">
        <v>3</v>
      </c>
      <c r="B41" s="104" t="s">
        <v>60</v>
      </c>
      <c r="C41" s="1389" t="s">
        <v>61</v>
      </c>
      <c r="D41" s="1389"/>
      <c r="E41" s="1389"/>
      <c r="F41" s="105">
        <f>'01 Etapa II.a Pol'!AC260</f>
        <v>0</v>
      </c>
      <c r="G41" s="98">
        <f>'01 Etapa II.a Pol'!AD260</f>
        <v>0</v>
      </c>
      <c r="H41" s="98">
        <f t="shared" si="1"/>
        <v>0</v>
      </c>
      <c r="I41" s="98">
        <f>F41+G41+H41</f>
        <v>0</v>
      </c>
      <c r="J41" s="99" t="e">
        <f>IF(CenaCelkemVypocet=0,"",I41/CenaCelkemVypocet*100)</f>
        <v>#REF!</v>
      </c>
    </row>
    <row r="42" spans="1:10" ht="25.5" customHeight="1">
      <c r="A42" s="85">
        <v>3</v>
      </c>
      <c r="B42" s="104" t="s">
        <v>62</v>
      </c>
      <c r="C42" s="1389" t="s">
        <v>63</v>
      </c>
      <c r="D42" s="1389"/>
      <c r="E42" s="1389"/>
      <c r="F42" s="105">
        <f>'01 Etapa II.b Pol'!AC91</f>
        <v>0</v>
      </c>
      <c r="G42" s="98" t="e">
        <f>'01 Etapa II.b Pol'!AD91</f>
        <v>#REF!</v>
      </c>
      <c r="H42" s="98" t="e">
        <f t="shared" si="1"/>
        <v>#REF!</v>
      </c>
      <c r="I42" s="98" t="e">
        <f>F42+G42+H42</f>
        <v>#REF!</v>
      </c>
      <c r="J42" s="99" t="e">
        <f>IF(CenaCelkemVypocet=0,"",I42/CenaCelkemVypocet*100)</f>
        <v>#REF!</v>
      </c>
    </row>
    <row r="43" spans="1:10" ht="25.5" customHeight="1">
      <c r="A43" s="85">
        <v>3</v>
      </c>
      <c r="B43" s="104" t="s">
        <v>64</v>
      </c>
      <c r="C43" s="1389" t="s">
        <v>65</v>
      </c>
      <c r="D43" s="1389"/>
      <c r="E43" s="1389"/>
      <c r="F43" s="105">
        <f>'01 Etapa II.c Pol'!AC208</f>
        <v>0</v>
      </c>
      <c r="G43" s="98">
        <f>'01 Etapa II.c Pol'!AD208</f>
        <v>0</v>
      </c>
      <c r="H43" s="98">
        <f t="shared" si="1"/>
        <v>0</v>
      </c>
      <c r="I43" s="98">
        <f>F43+G43+H43</f>
        <v>0</v>
      </c>
      <c r="J43" s="99" t="e">
        <f>IF(CenaCelkemVypocet=0,"",I43/CenaCelkemVypocet*100)</f>
        <v>#REF!</v>
      </c>
    </row>
    <row r="44" spans="1:10" ht="25.5" customHeight="1">
      <c r="A44" s="85"/>
      <c r="B44" s="1391" t="s">
        <v>66</v>
      </c>
      <c r="C44" s="1392"/>
      <c r="D44" s="1392"/>
      <c r="E44" s="1393"/>
      <c r="F44" s="106">
        <f>SUMIF(A38:A43,"=1",F38:F43)</f>
        <v>0</v>
      </c>
      <c r="G44" s="107" t="e">
        <f>SUMIF(A38:A43,"=1",G38:G43)</f>
        <v>#REF!</v>
      </c>
      <c r="H44" s="107" t="e">
        <f>SUMIF(A38:A43,"=1",H38:H43)</f>
        <v>#REF!</v>
      </c>
      <c r="I44" s="107" t="e">
        <f>SUMIF(A38:A43,"=1",I38:I43)</f>
        <v>#REF!</v>
      </c>
      <c r="J44" s="108" t="e">
        <f>SUMIF(A38:A43,"=1",J38:J43)</f>
        <v>#REF!</v>
      </c>
    </row>
    <row r="48" spans="1:10" ht="15.75">
      <c r="B48" s="117" t="s">
        <v>68</v>
      </c>
    </row>
    <row r="50" spans="1:10" ht="25.5" customHeight="1">
      <c r="A50" s="119"/>
      <c r="B50" s="122" t="s">
        <v>17</v>
      </c>
      <c r="C50" s="122" t="s">
        <v>5</v>
      </c>
      <c r="D50" s="123"/>
      <c r="E50" s="123"/>
      <c r="F50" s="124" t="s">
        <v>69</v>
      </c>
      <c r="G50" s="124"/>
      <c r="H50" s="124"/>
      <c r="I50" s="124" t="s">
        <v>28</v>
      </c>
      <c r="J50" s="124" t="s">
        <v>0</v>
      </c>
    </row>
    <row r="51" spans="1:10" ht="36.75" customHeight="1">
      <c r="A51" s="120"/>
      <c r="B51" s="125" t="s">
        <v>70</v>
      </c>
      <c r="C51" s="1394" t="s">
        <v>71</v>
      </c>
      <c r="D51" s="1395"/>
      <c r="E51" s="1395"/>
      <c r="F51" s="132" t="s">
        <v>23</v>
      </c>
      <c r="G51" s="133"/>
      <c r="H51" s="133"/>
      <c r="I51" s="133">
        <f>'01 Etapa II.a Pol'!G8</f>
        <v>0</v>
      </c>
      <c r="J51" s="129" t="e">
        <f>IF(I80=0,"",I51/I80*100)</f>
        <v>#REF!</v>
      </c>
    </row>
    <row r="52" spans="1:10" ht="36.75" customHeight="1">
      <c r="A52" s="120"/>
      <c r="B52" s="125" t="s">
        <v>72</v>
      </c>
      <c r="C52" s="1394" t="s">
        <v>73</v>
      </c>
      <c r="D52" s="1395"/>
      <c r="E52" s="1395"/>
      <c r="F52" s="132" t="s">
        <v>23</v>
      </c>
      <c r="G52" s="133"/>
      <c r="H52" s="133"/>
      <c r="I52" s="133">
        <f>'01 Etapa II.a Pol'!G19+'01 Etapa II.b Pol'!G8+'01 Etapa II.c Pol'!G8</f>
        <v>0</v>
      </c>
      <c r="J52" s="129" t="e">
        <f>IF(I80=0,"",I52/I80*100)</f>
        <v>#REF!</v>
      </c>
    </row>
    <row r="53" spans="1:10" ht="36.75" customHeight="1">
      <c r="A53" s="120"/>
      <c r="B53" s="125" t="s">
        <v>74</v>
      </c>
      <c r="C53" s="1394" t="s">
        <v>75</v>
      </c>
      <c r="D53" s="1395"/>
      <c r="E53" s="1395"/>
      <c r="F53" s="132" t="s">
        <v>23</v>
      </c>
      <c r="G53" s="133"/>
      <c r="H53" s="133"/>
      <c r="I53" s="133">
        <f>'01 Etapa II.a Pol'!G46+'01 Etapa II.c Pol'!G47</f>
        <v>0</v>
      </c>
      <c r="J53" s="129" t="e">
        <f>IF(I80=0,"",I53/I80*100)</f>
        <v>#REF!</v>
      </c>
    </row>
    <row r="54" spans="1:10" ht="36.75" customHeight="1">
      <c r="A54" s="120"/>
      <c r="B54" s="125" t="s">
        <v>76</v>
      </c>
      <c r="C54" s="1394" t="s">
        <v>77</v>
      </c>
      <c r="D54" s="1395"/>
      <c r="E54" s="1395"/>
      <c r="F54" s="132" t="s">
        <v>23</v>
      </c>
      <c r="G54" s="133"/>
      <c r="H54" s="133"/>
      <c r="I54" s="133">
        <f>'01 Etapa II.a Pol'!G50</f>
        <v>0</v>
      </c>
      <c r="J54" s="129" t="e">
        <f>IF(I80=0,"",I54/I80*100)</f>
        <v>#REF!</v>
      </c>
    </row>
    <row r="55" spans="1:10" ht="36.75" customHeight="1">
      <c r="A55" s="120"/>
      <c r="B55" s="125" t="s">
        <v>78</v>
      </c>
      <c r="C55" s="1394" t="s">
        <v>79</v>
      </c>
      <c r="D55" s="1395"/>
      <c r="E55" s="1395"/>
      <c r="F55" s="132" t="s">
        <v>23</v>
      </c>
      <c r="G55" s="133"/>
      <c r="H55" s="133"/>
      <c r="I55" s="133">
        <f>'01 Etapa II.a Pol'!G72+'01 Etapa II.b Pol'!G11</f>
        <v>0</v>
      </c>
      <c r="J55" s="129" t="e">
        <f>IF(I80=0,"",I55/I80*100)</f>
        <v>#REF!</v>
      </c>
    </row>
    <row r="56" spans="1:10" ht="36.75" customHeight="1">
      <c r="A56" s="120"/>
      <c r="B56" s="125" t="s">
        <v>80</v>
      </c>
      <c r="C56" s="1394" t="s">
        <v>81</v>
      </c>
      <c r="D56" s="1395"/>
      <c r="E56" s="1395"/>
      <c r="F56" s="132" t="s">
        <v>23</v>
      </c>
      <c r="G56" s="133"/>
      <c r="H56" s="133"/>
      <c r="I56" s="133">
        <f>'01 Etapa II.a Pol'!G74+'01 Etapa II.b Pol'!G13+'01 Etapa II.c Pol'!G51</f>
        <v>0</v>
      </c>
      <c r="J56" s="129" t="e">
        <f>IF(I80=0,"",I56/I80*100)</f>
        <v>#REF!</v>
      </c>
    </row>
    <row r="57" spans="1:10" ht="36.75" customHeight="1">
      <c r="A57" s="120"/>
      <c r="B57" s="125" t="s">
        <v>82</v>
      </c>
      <c r="C57" s="1394" t="s">
        <v>83</v>
      </c>
      <c r="D57" s="1395"/>
      <c r="E57" s="1395"/>
      <c r="F57" s="132" t="s">
        <v>23</v>
      </c>
      <c r="G57" s="133"/>
      <c r="H57" s="133"/>
      <c r="I57" s="133">
        <f>'01 Etapa II.c Pol'!G66</f>
        <v>0</v>
      </c>
      <c r="J57" s="129" t="e">
        <f>IF(I80=0,"",I57/I80*100)</f>
        <v>#REF!</v>
      </c>
    </row>
    <row r="58" spans="1:10" ht="36.75" customHeight="1">
      <c r="A58" s="120"/>
      <c r="B58" s="125" t="s">
        <v>84</v>
      </c>
      <c r="C58" s="1394" t="s">
        <v>85</v>
      </c>
      <c r="D58" s="1395"/>
      <c r="E58" s="1395"/>
      <c r="F58" s="132" t="s">
        <v>23</v>
      </c>
      <c r="G58" s="133"/>
      <c r="H58" s="133"/>
      <c r="I58" s="133">
        <f>'01 Etapa II.a Pol'!G79+'01 Etapa II.b Pol'!G16+'01 Etapa II.c Pol'!G89</f>
        <v>0</v>
      </c>
      <c r="J58" s="129" t="e">
        <f>IF(I80=0,"",I58/I80*100)</f>
        <v>#REF!</v>
      </c>
    </row>
    <row r="59" spans="1:10" ht="36.75" customHeight="1">
      <c r="A59" s="120"/>
      <c r="B59" s="125" t="s">
        <v>86</v>
      </c>
      <c r="C59" s="1394" t="s">
        <v>87</v>
      </c>
      <c r="D59" s="1395"/>
      <c r="E59" s="1395"/>
      <c r="F59" s="132" t="s">
        <v>23</v>
      </c>
      <c r="G59" s="133"/>
      <c r="H59" s="133"/>
      <c r="I59" s="133">
        <f>'01 Etapa II.a Pol'!G89+'01 Etapa II.b Pol'!G22+'01 Etapa II.c Pol'!G95</f>
        <v>0</v>
      </c>
      <c r="J59" s="129" t="e">
        <f>IF(I80=0,"",I59/I80*100)</f>
        <v>#REF!</v>
      </c>
    </row>
    <row r="60" spans="1:10" ht="36.75" customHeight="1">
      <c r="A60" s="120"/>
      <c r="B60" s="125" t="s">
        <v>88</v>
      </c>
      <c r="C60" s="1394" t="s">
        <v>89</v>
      </c>
      <c r="D60" s="1395"/>
      <c r="E60" s="1395"/>
      <c r="F60" s="132" t="s">
        <v>23</v>
      </c>
      <c r="G60" s="133"/>
      <c r="H60" s="133"/>
      <c r="I60" s="133">
        <f>'01 Etapa II.a Pol'!G125+'01 Etapa II.b Pol'!G27+'01 Etapa II.c Pol'!G100</f>
        <v>0</v>
      </c>
      <c r="J60" s="129" t="e">
        <f>IF(I80=0,"",I60/I80*100)</f>
        <v>#REF!</v>
      </c>
    </row>
    <row r="61" spans="1:10" ht="36.75" customHeight="1">
      <c r="A61" s="120"/>
      <c r="B61" s="125" t="s">
        <v>90</v>
      </c>
      <c r="C61" s="1394" t="s">
        <v>91</v>
      </c>
      <c r="D61" s="1395"/>
      <c r="E61" s="1395"/>
      <c r="F61" s="132" t="s">
        <v>24</v>
      </c>
      <c r="G61" s="133"/>
      <c r="H61" s="133"/>
      <c r="I61" s="133">
        <f>'01 Etapa II.a Pol'!G128</f>
        <v>0</v>
      </c>
      <c r="J61" s="129" t="e">
        <f>IF(I80=0,"",I61/I80*100)</f>
        <v>#REF!</v>
      </c>
    </row>
    <row r="62" spans="1:10" ht="36.75" customHeight="1">
      <c r="A62" s="120"/>
      <c r="B62" s="125" t="s">
        <v>92</v>
      </c>
      <c r="C62" s="1394" t="s">
        <v>93</v>
      </c>
      <c r="D62" s="1395"/>
      <c r="E62" s="1395"/>
      <c r="F62" s="132" t="s">
        <v>24</v>
      </c>
      <c r="G62" s="133"/>
      <c r="H62" s="133"/>
      <c r="I62" s="133">
        <f>'01 Etapa II.a Pol'!G141+'01 Etapa II.b Pol'!G30</f>
        <v>0</v>
      </c>
      <c r="J62" s="129" t="e">
        <f>IF(I80=0,"",I62/I80*100)</f>
        <v>#REF!</v>
      </c>
    </row>
    <row r="63" spans="1:10" ht="36.75" customHeight="1">
      <c r="A63" s="120"/>
      <c r="B63" s="125" t="s">
        <v>94</v>
      </c>
      <c r="C63" s="1394" t="s">
        <v>95</v>
      </c>
      <c r="D63" s="1395"/>
      <c r="E63" s="1395"/>
      <c r="F63" s="132" t="s">
        <v>24</v>
      </c>
      <c r="G63" s="133"/>
      <c r="H63" s="133"/>
      <c r="I63" s="133">
        <f>'01 Etapa II.a Pol'!G143+'01 Etapa II.c Pol'!G103</f>
        <v>0</v>
      </c>
      <c r="J63" s="129" t="e">
        <f>IF(I80=0,"",I63/I80*100)</f>
        <v>#REF!</v>
      </c>
    </row>
    <row r="64" spans="1:10" ht="36.75" customHeight="1">
      <c r="A64" s="120"/>
      <c r="B64" s="125" t="s">
        <v>96</v>
      </c>
      <c r="C64" s="1394" t="s">
        <v>97</v>
      </c>
      <c r="D64" s="1395"/>
      <c r="E64" s="1395"/>
      <c r="F64" s="132" t="s">
        <v>24</v>
      </c>
      <c r="G64" s="133"/>
      <c r="H64" s="133"/>
      <c r="I64" s="133">
        <f>'01 Etapa II.a Pol'!G145+'01 Etapa II.b Pol'!G32+'01 Etapa II.c Pol'!G105</f>
        <v>0</v>
      </c>
      <c r="J64" s="129" t="e">
        <f>IF(I80=0,"",I64/I80*100)</f>
        <v>#REF!</v>
      </c>
    </row>
    <row r="65" spans="1:10" ht="36.75" customHeight="1">
      <c r="A65" s="120"/>
      <c r="B65" s="125" t="s">
        <v>98</v>
      </c>
      <c r="C65" s="1394" t="s">
        <v>99</v>
      </c>
      <c r="D65" s="1395"/>
      <c r="E65" s="1395"/>
      <c r="F65" s="132" t="s">
        <v>24</v>
      </c>
      <c r="G65" s="133"/>
      <c r="H65" s="133"/>
      <c r="I65" s="133">
        <f>'01 Etapa II.a Pol'!G147+'01 Etapa II.b Pol'!G34+'01 Etapa II.c Pol'!G107</f>
        <v>0</v>
      </c>
      <c r="J65" s="129" t="e">
        <f>IF(I80=0,"",I65/I80*100)</f>
        <v>#REF!</v>
      </c>
    </row>
    <row r="66" spans="1:10" ht="36.75" customHeight="1">
      <c r="A66" s="120"/>
      <c r="B66" s="125" t="s">
        <v>100</v>
      </c>
      <c r="C66" s="1394" t="s">
        <v>101</v>
      </c>
      <c r="D66" s="1395"/>
      <c r="E66" s="1395"/>
      <c r="F66" s="132" t="s">
        <v>24</v>
      </c>
      <c r="G66" s="133"/>
      <c r="H66" s="133"/>
      <c r="I66" s="133">
        <f>'01 Etapa II.c Pol'!G109</f>
        <v>0</v>
      </c>
      <c r="J66" s="129" t="e">
        <f>IF(I80=0,"",I66/I80*100)</f>
        <v>#REF!</v>
      </c>
    </row>
    <row r="67" spans="1:10" ht="36.75" customHeight="1">
      <c r="A67" s="120"/>
      <c r="B67" s="125" t="s">
        <v>102</v>
      </c>
      <c r="C67" s="1394" t="s">
        <v>103</v>
      </c>
      <c r="D67" s="1395"/>
      <c r="E67" s="1395"/>
      <c r="F67" s="132" t="s">
        <v>24</v>
      </c>
      <c r="G67" s="133"/>
      <c r="H67" s="133"/>
      <c r="I67" s="133" t="e">
        <f>'01 Etapa II.a Pol'!G149+'01 Etapa II.b Pol'!G36+'01 Etapa II.c Pol'!G115</f>
        <v>#REF!</v>
      </c>
      <c r="J67" s="129" t="e">
        <f>IF(I80=0,"",I67/I80*100)</f>
        <v>#REF!</v>
      </c>
    </row>
    <row r="68" spans="1:10" ht="36.75" customHeight="1">
      <c r="A68" s="120"/>
      <c r="B68" s="125" t="s">
        <v>104</v>
      </c>
      <c r="C68" s="1394" t="s">
        <v>105</v>
      </c>
      <c r="D68" s="1395"/>
      <c r="E68" s="1395"/>
      <c r="F68" s="132" t="s">
        <v>24</v>
      </c>
      <c r="G68" s="133"/>
      <c r="H68" s="133"/>
      <c r="I68" s="133">
        <f>'01 Etapa II.a Pol'!G153+'01 Etapa II.b Pol'!G38</f>
        <v>0</v>
      </c>
      <c r="J68" s="129" t="e">
        <f>IF(I80=0,"",I68/I80*100)</f>
        <v>#REF!</v>
      </c>
    </row>
    <row r="69" spans="1:10" ht="36.75" customHeight="1">
      <c r="A69" s="120"/>
      <c r="B69" s="125" t="s">
        <v>106</v>
      </c>
      <c r="C69" s="1394" t="s">
        <v>107</v>
      </c>
      <c r="D69" s="1395"/>
      <c r="E69" s="1395"/>
      <c r="F69" s="132" t="s">
        <v>24</v>
      </c>
      <c r="G69" s="133"/>
      <c r="H69" s="133"/>
      <c r="I69" s="133">
        <f>'01 Etapa II.a Pol'!G169+'01 Etapa II.c Pol'!G117</f>
        <v>0</v>
      </c>
      <c r="J69" s="129" t="e">
        <f>IF(I80=0,"",I69/I80*100)</f>
        <v>#REF!</v>
      </c>
    </row>
    <row r="70" spans="1:10" ht="36.75" customHeight="1">
      <c r="A70" s="120"/>
      <c r="B70" s="125" t="s">
        <v>108</v>
      </c>
      <c r="C70" s="1394" t="s">
        <v>109</v>
      </c>
      <c r="D70" s="1395"/>
      <c r="E70" s="1395"/>
      <c r="F70" s="132" t="s">
        <v>24</v>
      </c>
      <c r="G70" s="133"/>
      <c r="H70" s="133"/>
      <c r="I70" s="133">
        <f>'01 Etapa II.c Pol'!G133</f>
        <v>0</v>
      </c>
      <c r="J70" s="129" t="e">
        <f>IF(I80=0,"",I70/I80*100)</f>
        <v>#REF!</v>
      </c>
    </row>
    <row r="71" spans="1:10" ht="36.75" customHeight="1">
      <c r="A71" s="120"/>
      <c r="B71" s="125" t="s">
        <v>110</v>
      </c>
      <c r="C71" s="1394" t="s">
        <v>111</v>
      </c>
      <c r="D71" s="1395"/>
      <c r="E71" s="1395"/>
      <c r="F71" s="132" t="s">
        <v>24</v>
      </c>
      <c r="G71" s="133"/>
      <c r="H71" s="133"/>
      <c r="I71" s="133">
        <f>'01 Etapa II.a Pol'!G188+'01 Etapa II.c Pol'!G149</f>
        <v>0</v>
      </c>
      <c r="J71" s="129" t="e">
        <f>IF(I80=0,"",I71/I80*100)</f>
        <v>#REF!</v>
      </c>
    </row>
    <row r="72" spans="1:10" ht="36.75" customHeight="1">
      <c r="A72" s="120"/>
      <c r="B72" s="125" t="s">
        <v>112</v>
      </c>
      <c r="C72" s="1394" t="s">
        <v>113</v>
      </c>
      <c r="D72" s="1395"/>
      <c r="E72" s="1395"/>
      <c r="F72" s="132" t="s">
        <v>24</v>
      </c>
      <c r="G72" s="133"/>
      <c r="H72" s="133"/>
      <c r="I72" s="133">
        <f>'01 Etapa II.a Pol'!G191+'01 Etapa II.b Pol'!G44+'01 Etapa II.c Pol'!G156</f>
        <v>0</v>
      </c>
      <c r="J72" s="129" t="e">
        <f>IF(I80=0,"",I72/I80*100)</f>
        <v>#REF!</v>
      </c>
    </row>
    <row r="73" spans="1:10" ht="36.75" customHeight="1">
      <c r="A73" s="120"/>
      <c r="B73" s="125" t="s">
        <v>114</v>
      </c>
      <c r="C73" s="1394" t="s">
        <v>115</v>
      </c>
      <c r="D73" s="1395"/>
      <c r="E73" s="1395"/>
      <c r="F73" s="132" t="s">
        <v>25</v>
      </c>
      <c r="G73" s="133"/>
      <c r="H73" s="133"/>
      <c r="I73" s="133">
        <f>'01 Etapa II.a Pol'!G204+'01 Etapa II.b Pol'!G50+'01 Etapa II.c Pol'!G168</f>
        <v>0</v>
      </c>
      <c r="J73" s="129" t="e">
        <f>IF(I80=0,"",I73/I80*100)</f>
        <v>#REF!</v>
      </c>
    </row>
    <row r="74" spans="1:10" ht="36.75" customHeight="1">
      <c r="A74" s="120"/>
      <c r="B74" s="125" t="s">
        <v>116</v>
      </c>
      <c r="C74" s="1394" t="s">
        <v>117</v>
      </c>
      <c r="D74" s="1395"/>
      <c r="E74" s="1395"/>
      <c r="F74" s="132" t="s">
        <v>25</v>
      </c>
      <c r="G74" s="133"/>
      <c r="H74" s="133"/>
      <c r="I74" s="133">
        <f>'01 Etapa II.a Pol'!G206+'01 Etapa II.b Pol'!G52+'01 Etapa II.c Pol'!G170</f>
        <v>0</v>
      </c>
      <c r="J74" s="129" t="e">
        <f>IF(I80=0,"",I74/I80*100)</f>
        <v>#REF!</v>
      </c>
    </row>
    <row r="75" spans="1:10" ht="36.75" customHeight="1">
      <c r="A75" s="120"/>
      <c r="B75" s="125" t="s">
        <v>118</v>
      </c>
      <c r="C75" s="1394" t="s">
        <v>119</v>
      </c>
      <c r="D75" s="1395"/>
      <c r="E75" s="1395"/>
      <c r="F75" s="132" t="s">
        <v>25</v>
      </c>
      <c r="G75" s="133"/>
      <c r="H75" s="133"/>
      <c r="I75" s="133">
        <f>'01 Etapa II.a Pol'!G210+'01 Etapa II.b Pol'!G56</f>
        <v>0</v>
      </c>
      <c r="J75" s="129" t="e">
        <f>IF(I80=0,"",I75/I80*100)</f>
        <v>#REF!</v>
      </c>
    </row>
    <row r="76" spans="1:10" ht="36.75" customHeight="1">
      <c r="A76" s="120"/>
      <c r="B76" s="125" t="s">
        <v>120</v>
      </c>
      <c r="C76" s="1394" t="s">
        <v>121</v>
      </c>
      <c r="D76" s="1395"/>
      <c r="E76" s="1395"/>
      <c r="F76" s="132" t="s">
        <v>25</v>
      </c>
      <c r="G76" s="133"/>
      <c r="H76" s="133"/>
      <c r="I76" s="133">
        <f>'01 Etapa II.a Pol'!G212+'01 Etapa II.b Pol'!G58+'01 Etapa II.c Pol'!G174</f>
        <v>0</v>
      </c>
      <c r="J76" s="129" t="e">
        <f>IF(I80=0,"",I76/I80*100)</f>
        <v>#REF!</v>
      </c>
    </row>
    <row r="77" spans="1:10" ht="36.75" customHeight="1">
      <c r="A77" s="120"/>
      <c r="B77" s="125" t="s">
        <v>122</v>
      </c>
      <c r="C77" s="1394" t="s">
        <v>123</v>
      </c>
      <c r="D77" s="1395"/>
      <c r="E77" s="1395"/>
      <c r="F77" s="132" t="s">
        <v>124</v>
      </c>
      <c r="G77" s="133"/>
      <c r="H77" s="133"/>
      <c r="I77" s="133">
        <f>'01 Etapa II.a Pol'!G219+'01 Etapa II.b Pol'!G65+'01 Etapa II.c Pol'!G181</f>
        <v>0</v>
      </c>
      <c r="J77" s="129" t="e">
        <f>IF(I80=0,"",I77/I80*100)</f>
        <v>#REF!</v>
      </c>
    </row>
    <row r="78" spans="1:10" ht="36.75" customHeight="1">
      <c r="A78" s="120"/>
      <c r="B78" s="125" t="s">
        <v>125</v>
      </c>
      <c r="C78" s="1394" t="s">
        <v>26</v>
      </c>
      <c r="D78" s="1395"/>
      <c r="E78" s="1395"/>
      <c r="F78" s="132" t="s">
        <v>125</v>
      </c>
      <c r="G78" s="133"/>
      <c r="H78" s="133"/>
      <c r="I78" s="133">
        <f>'01 Etapa II.a Pol'!G243+'01 Etapa II.b Pol'!G74+'01 Etapa II.c Pol'!G191</f>
        <v>0</v>
      </c>
      <c r="J78" s="129" t="e">
        <f>IF(I80=0,"",I78/I80*100)</f>
        <v>#REF!</v>
      </c>
    </row>
    <row r="79" spans="1:10" ht="36.75" customHeight="1">
      <c r="A79" s="120"/>
      <c r="B79" s="125" t="s">
        <v>126</v>
      </c>
      <c r="C79" s="1394" t="s">
        <v>27</v>
      </c>
      <c r="D79" s="1395"/>
      <c r="E79" s="1395"/>
      <c r="F79" s="132" t="s">
        <v>126</v>
      </c>
      <c r="G79" s="133"/>
      <c r="H79" s="133"/>
      <c r="I79" s="133">
        <f>'01 Etapa II.a Pol'!G250+'01 Etapa II.b Pol'!G81+'01 Etapa II.c Pol'!G198</f>
        <v>0</v>
      </c>
      <c r="J79" s="129" t="e">
        <f>IF(I80=0,"",I79/I80*100)</f>
        <v>#REF!</v>
      </c>
    </row>
    <row r="80" spans="1:10" ht="25.5" customHeight="1">
      <c r="A80" s="121"/>
      <c r="B80" s="126" t="s">
        <v>1</v>
      </c>
      <c r="C80" s="127"/>
      <c r="D80" s="128"/>
      <c r="E80" s="128"/>
      <c r="F80" s="134"/>
      <c r="G80" s="135"/>
      <c r="H80" s="135"/>
      <c r="I80" s="135" t="e">
        <f>SUM(I51:I79)</f>
        <v>#REF!</v>
      </c>
      <c r="J80" s="130" t="e">
        <f>SUM(J51:J79)</f>
        <v>#REF!</v>
      </c>
    </row>
    <row r="81" spans="6:10">
      <c r="F81" s="84"/>
      <c r="G81" s="84"/>
      <c r="H81" s="84"/>
      <c r="I81" s="84"/>
      <c r="J81" s="131"/>
    </row>
    <row r="82" spans="6:10">
      <c r="F82" s="84"/>
      <c r="G82" s="84"/>
      <c r="H82" s="84"/>
      <c r="I82" s="84"/>
      <c r="J82" s="131"/>
    </row>
    <row r="83" spans="6:10">
      <c r="F83" s="84"/>
      <c r="G83" s="84"/>
      <c r="H83" s="84"/>
      <c r="I83" s="84"/>
      <c r="J83" s="131"/>
    </row>
  </sheetData>
  <sheetProtection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76">
    <mergeCell ref="C79:E79"/>
    <mergeCell ref="C74:E74"/>
    <mergeCell ref="C75:E75"/>
    <mergeCell ref="C76:E76"/>
    <mergeCell ref="C77:E77"/>
    <mergeCell ref="C78:E78"/>
    <mergeCell ref="C69:E69"/>
    <mergeCell ref="C70:E70"/>
    <mergeCell ref="C71:E71"/>
    <mergeCell ref="C72:E72"/>
    <mergeCell ref="C73:E73"/>
    <mergeCell ref="C64:E64"/>
    <mergeCell ref="C65:E65"/>
    <mergeCell ref="C66:E66"/>
    <mergeCell ref="C67:E67"/>
    <mergeCell ref="C68:E68"/>
    <mergeCell ref="C59:E59"/>
    <mergeCell ref="C60:E60"/>
    <mergeCell ref="C61:E61"/>
    <mergeCell ref="C62:E62"/>
    <mergeCell ref="C63:E63"/>
    <mergeCell ref="C54:E54"/>
    <mergeCell ref="C55:E55"/>
    <mergeCell ref="C56:E56"/>
    <mergeCell ref="C57:E57"/>
    <mergeCell ref="C58:E58"/>
    <mergeCell ref="C43:E43"/>
    <mergeCell ref="B44:E44"/>
    <mergeCell ref="C51:E51"/>
    <mergeCell ref="C52:E52"/>
    <mergeCell ref="C53:E53"/>
    <mergeCell ref="C38:E38"/>
    <mergeCell ref="C39:E39"/>
    <mergeCell ref="C40:E40"/>
    <mergeCell ref="C41:E41"/>
    <mergeCell ref="C42:E42"/>
    <mergeCell ref="D34:E34"/>
    <mergeCell ref="G23:I23"/>
    <mergeCell ref="G22:I22"/>
    <mergeCell ref="E18:F18"/>
    <mergeCell ref="E19:F19"/>
    <mergeCell ref="I19:J19"/>
    <mergeCell ref="I20:J20"/>
    <mergeCell ref="G18:H18"/>
    <mergeCell ref="G19:H19"/>
    <mergeCell ref="G28:I28"/>
    <mergeCell ref="G24:I24"/>
    <mergeCell ref="I18:J18"/>
    <mergeCell ref="G27:I27"/>
    <mergeCell ref="D33:E33"/>
    <mergeCell ref="G33:I33"/>
    <mergeCell ref="D11:G11"/>
    <mergeCell ref="E3:J3"/>
    <mergeCell ref="G15:H15"/>
    <mergeCell ref="G16:H16"/>
    <mergeCell ref="E15:F15"/>
    <mergeCell ref="E12:G12"/>
    <mergeCell ref="D4:G4"/>
    <mergeCell ref="D5:G5"/>
    <mergeCell ref="E6:G6"/>
    <mergeCell ref="B1:J1"/>
    <mergeCell ref="G25:I25"/>
    <mergeCell ref="G26:I26"/>
    <mergeCell ref="G17:H17"/>
    <mergeCell ref="I16:J16"/>
    <mergeCell ref="I17:J17"/>
    <mergeCell ref="E17:F17"/>
    <mergeCell ref="E2:J2"/>
    <mergeCell ref="E14:F14"/>
    <mergeCell ref="D10:G10"/>
    <mergeCell ref="G14:H14"/>
    <mergeCell ref="I14:J14"/>
    <mergeCell ref="I15:J15"/>
    <mergeCell ref="E20:F20"/>
    <mergeCell ref="G20:H20"/>
    <mergeCell ref="E16:F16"/>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5" max="16383" man="1"/>
    <brk id="45" max="16383" man="1"/>
  </rowBreaks>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2913"/>
  <sheetViews>
    <sheetView view="pageBreakPreview" zoomScaleNormal="115" zoomScaleSheetLayoutView="100" workbookViewId="0">
      <selection activeCell="F10" sqref="F10:F90"/>
    </sheetView>
  </sheetViews>
  <sheetFormatPr defaultColWidth="9.140625" defaultRowHeight="12.75"/>
  <cols>
    <col min="1" max="1" width="4.7109375" style="860" customWidth="1"/>
    <col min="2" max="2" width="4.28515625" style="860" customWidth="1"/>
    <col min="3" max="3" width="63.7109375" style="944" customWidth="1"/>
    <col min="4" max="4" width="4.7109375" style="860" customWidth="1"/>
    <col min="5" max="5" width="10.7109375" style="860" customWidth="1"/>
    <col min="6" max="6" width="16" style="943" customWidth="1"/>
    <col min="7" max="7" width="14.85546875" style="943" bestFit="1" customWidth="1"/>
    <col min="8" max="16384" width="9.140625" style="860"/>
  </cols>
  <sheetData>
    <row r="1" spans="1:8" s="851" customFormat="1">
      <c r="E1" s="852"/>
      <c r="F1" s="853"/>
      <c r="G1" s="853"/>
      <c r="H1" s="852"/>
    </row>
    <row r="2" spans="1:8" s="851" customFormat="1">
      <c r="A2" s="851" t="s">
        <v>1699</v>
      </c>
      <c r="C2" s="1537" t="s">
        <v>1700</v>
      </c>
      <c r="D2" s="1537"/>
      <c r="E2" s="1537"/>
      <c r="F2" s="1537"/>
      <c r="G2" s="1537"/>
      <c r="H2" s="1537"/>
    </row>
    <row r="3" spans="1:8" s="851" customFormat="1">
      <c r="A3" s="851" t="s">
        <v>1701</v>
      </c>
      <c r="C3" s="854">
        <v>45313</v>
      </c>
      <c r="E3" s="852"/>
      <c r="F3" s="853"/>
      <c r="G3" s="853"/>
      <c r="H3" s="852"/>
    </row>
    <row r="4" spans="1:8" s="851" customFormat="1">
      <c r="A4" s="851" t="s">
        <v>1702</v>
      </c>
      <c r="C4" s="851" t="s">
        <v>1703</v>
      </c>
      <c r="E4" s="852"/>
      <c r="F4" s="853"/>
      <c r="G4" s="853"/>
      <c r="H4" s="852"/>
    </row>
    <row r="5" spans="1:8" s="851" customFormat="1" ht="13.5" thickBot="1">
      <c r="E5" s="852"/>
      <c r="F5" s="853"/>
      <c r="G5" s="853"/>
      <c r="H5" s="852"/>
    </row>
    <row r="6" spans="1:8" s="851" customFormat="1" ht="24.95" customHeight="1" thickTop="1" thickBot="1">
      <c r="B6" s="855"/>
      <c r="C6" s="856" t="s">
        <v>1704</v>
      </c>
      <c r="D6" s="857"/>
      <c r="E6" s="857"/>
      <c r="F6" s="858"/>
      <c r="G6" s="859">
        <f>SUM(G9+G37+G57+G69+G73+G83)</f>
        <v>0</v>
      </c>
      <c r="H6" s="852"/>
    </row>
    <row r="7" spans="1:8" ht="14.25" thickTop="1" thickBot="1">
      <c r="B7" s="861"/>
      <c r="C7" s="861"/>
      <c r="D7" s="861"/>
      <c r="E7" s="861"/>
      <c r="F7" s="862"/>
      <c r="G7" s="862"/>
    </row>
    <row r="8" spans="1:8" ht="22.5">
      <c r="B8" s="863"/>
      <c r="C8" s="864"/>
      <c r="D8" s="864"/>
      <c r="E8" s="864"/>
      <c r="F8" s="865" t="s">
        <v>1705</v>
      </c>
      <c r="G8" s="866" t="s">
        <v>1706</v>
      </c>
    </row>
    <row r="9" spans="1:8">
      <c r="B9" s="867" t="s">
        <v>152</v>
      </c>
      <c r="C9" s="868" t="s">
        <v>1707</v>
      </c>
      <c r="D9" s="869"/>
      <c r="E9" s="869"/>
      <c r="F9" s="870"/>
      <c r="G9" s="871">
        <f>SUM(G10:G35)</f>
        <v>0</v>
      </c>
    </row>
    <row r="10" spans="1:8">
      <c r="B10" s="872">
        <v>1</v>
      </c>
      <c r="C10" s="873" t="s">
        <v>1708</v>
      </c>
      <c r="D10" s="874" t="s">
        <v>289</v>
      </c>
      <c r="E10" s="875">
        <v>15</v>
      </c>
      <c r="F10" s="876"/>
      <c r="G10" s="877">
        <f>E10*F10</f>
        <v>0</v>
      </c>
    </row>
    <row r="11" spans="1:8">
      <c r="B11" s="872">
        <f t="shared" ref="B11:B35" si="0">B10+1</f>
        <v>2</v>
      </c>
      <c r="C11" s="878" t="s">
        <v>1709</v>
      </c>
      <c r="D11" s="879" t="s">
        <v>289</v>
      </c>
      <c r="E11" s="880">
        <f>E10</f>
        <v>15</v>
      </c>
      <c r="F11" s="881"/>
      <c r="G11" s="882">
        <f t="shared" ref="G11:G75" si="1">E11*F11</f>
        <v>0</v>
      </c>
    </row>
    <row r="12" spans="1:8">
      <c r="B12" s="872">
        <f t="shared" si="0"/>
        <v>3</v>
      </c>
      <c r="C12" s="873" t="s">
        <v>1710</v>
      </c>
      <c r="D12" s="874" t="s">
        <v>289</v>
      </c>
      <c r="E12" s="875">
        <f>SUM(E13:E17)</f>
        <v>1225</v>
      </c>
      <c r="F12" s="876"/>
      <c r="G12" s="877">
        <f t="shared" si="1"/>
        <v>0</v>
      </c>
    </row>
    <row r="13" spans="1:8">
      <c r="B13" s="872">
        <f t="shared" si="0"/>
        <v>4</v>
      </c>
      <c r="C13" s="878" t="s">
        <v>1711</v>
      </c>
      <c r="D13" s="879" t="s">
        <v>289</v>
      </c>
      <c r="E13" s="880">
        <v>35</v>
      </c>
      <c r="F13" s="881"/>
      <c r="G13" s="882">
        <f t="shared" si="1"/>
        <v>0</v>
      </c>
    </row>
    <row r="14" spans="1:8">
      <c r="B14" s="872">
        <f t="shared" si="0"/>
        <v>5</v>
      </c>
      <c r="C14" s="878" t="s">
        <v>1712</v>
      </c>
      <c r="D14" s="879" t="s">
        <v>289</v>
      </c>
      <c r="E14" s="880">
        <f>15+25+35+45</f>
        <v>120</v>
      </c>
      <c r="F14" s="881"/>
      <c r="G14" s="882">
        <f t="shared" si="1"/>
        <v>0</v>
      </c>
    </row>
    <row r="15" spans="1:8">
      <c r="B15" s="872">
        <f t="shared" si="0"/>
        <v>6</v>
      </c>
      <c r="C15" s="878" t="s">
        <v>1713</v>
      </c>
      <c r="D15" s="879" t="s">
        <v>289</v>
      </c>
      <c r="E15" s="880">
        <f>10*30+200</f>
        <v>500</v>
      </c>
      <c r="F15" s="881"/>
      <c r="G15" s="882">
        <f t="shared" si="1"/>
        <v>0</v>
      </c>
    </row>
    <row r="16" spans="1:8">
      <c r="B16" s="872">
        <f t="shared" si="0"/>
        <v>7</v>
      </c>
      <c r="C16" s="878" t="s">
        <v>1714</v>
      </c>
      <c r="D16" s="879" t="s">
        <v>289</v>
      </c>
      <c r="E16" s="880">
        <f>(6*40)+130</f>
        <v>370</v>
      </c>
      <c r="F16" s="881"/>
      <c r="G16" s="882">
        <f t="shared" si="1"/>
        <v>0</v>
      </c>
    </row>
    <row r="17" spans="2:7">
      <c r="B17" s="872">
        <f t="shared" si="0"/>
        <v>8</v>
      </c>
      <c r="C17" s="878" t="s">
        <v>1715</v>
      </c>
      <c r="D17" s="879" t="s">
        <v>289</v>
      </c>
      <c r="E17" s="880">
        <f>15+35+35+45+25+45</f>
        <v>200</v>
      </c>
      <c r="F17" s="881"/>
      <c r="G17" s="882">
        <f t="shared" si="1"/>
        <v>0</v>
      </c>
    </row>
    <row r="18" spans="2:7">
      <c r="B18" s="872">
        <f t="shared" si="0"/>
        <v>9</v>
      </c>
      <c r="C18" s="873" t="s">
        <v>1716</v>
      </c>
      <c r="D18" s="874" t="s">
        <v>177</v>
      </c>
      <c r="E18" s="875">
        <v>6</v>
      </c>
      <c r="F18" s="876"/>
      <c r="G18" s="877">
        <f t="shared" si="1"/>
        <v>0</v>
      </c>
    </row>
    <row r="19" spans="2:7">
      <c r="B19" s="872">
        <f t="shared" si="0"/>
        <v>10</v>
      </c>
      <c r="C19" s="878" t="s">
        <v>1717</v>
      </c>
      <c r="D19" s="879" t="s">
        <v>177</v>
      </c>
      <c r="E19" s="880">
        <v>6</v>
      </c>
      <c r="F19" s="881"/>
      <c r="G19" s="882">
        <f t="shared" si="1"/>
        <v>0</v>
      </c>
    </row>
    <row r="20" spans="2:7">
      <c r="B20" s="872">
        <f t="shared" si="0"/>
        <v>11</v>
      </c>
      <c r="C20" s="883" t="s">
        <v>1718</v>
      </c>
      <c r="D20" s="874" t="s">
        <v>177</v>
      </c>
      <c r="E20" s="880">
        <v>3</v>
      </c>
      <c r="F20" s="881"/>
      <c r="G20" s="882">
        <f t="shared" si="1"/>
        <v>0</v>
      </c>
    </row>
    <row r="21" spans="2:7">
      <c r="B21" s="872">
        <f t="shared" si="0"/>
        <v>12</v>
      </c>
      <c r="C21" s="878" t="s">
        <v>1719</v>
      </c>
      <c r="D21" s="879" t="s">
        <v>177</v>
      </c>
      <c r="E21" s="880">
        <v>3</v>
      </c>
      <c r="F21" s="881"/>
      <c r="G21" s="882">
        <f t="shared" si="1"/>
        <v>0</v>
      </c>
    </row>
    <row r="22" spans="2:7">
      <c r="B22" s="872">
        <f t="shared" si="0"/>
        <v>13</v>
      </c>
      <c r="C22" s="873" t="s">
        <v>1720</v>
      </c>
      <c r="D22" s="874" t="s">
        <v>289</v>
      </c>
      <c r="E22" s="875">
        <v>50</v>
      </c>
      <c r="F22" s="876"/>
      <c r="G22" s="877">
        <f t="shared" si="1"/>
        <v>0</v>
      </c>
    </row>
    <row r="23" spans="2:7">
      <c r="B23" s="872">
        <f t="shared" si="0"/>
        <v>14</v>
      </c>
      <c r="C23" s="878" t="s">
        <v>1721</v>
      </c>
      <c r="D23" s="879" t="s">
        <v>289</v>
      </c>
      <c r="E23" s="880">
        <v>30</v>
      </c>
      <c r="F23" s="881"/>
      <c r="G23" s="882">
        <f t="shared" si="1"/>
        <v>0</v>
      </c>
    </row>
    <row r="24" spans="2:7">
      <c r="B24" s="872">
        <v>15</v>
      </c>
      <c r="C24" s="878" t="s">
        <v>1722</v>
      </c>
      <c r="D24" s="879" t="s">
        <v>289</v>
      </c>
      <c r="E24" s="880">
        <v>20</v>
      </c>
      <c r="F24" s="881"/>
      <c r="G24" s="882">
        <f t="shared" si="1"/>
        <v>0</v>
      </c>
    </row>
    <row r="25" spans="2:7">
      <c r="B25" s="872">
        <v>16</v>
      </c>
      <c r="C25" s="873" t="s">
        <v>1723</v>
      </c>
      <c r="D25" s="874" t="s">
        <v>289</v>
      </c>
      <c r="E25" s="875">
        <v>62</v>
      </c>
      <c r="F25" s="876"/>
      <c r="G25" s="877">
        <f t="shared" si="1"/>
        <v>0</v>
      </c>
    </row>
    <row r="26" spans="2:7">
      <c r="B26" s="872">
        <f>B25+1</f>
        <v>17</v>
      </c>
      <c r="C26" s="878" t="s">
        <v>1724</v>
      </c>
      <c r="D26" s="879" t="s">
        <v>289</v>
      </c>
      <c r="E26" s="880">
        <v>45</v>
      </c>
      <c r="F26" s="881"/>
      <c r="G26" s="882">
        <f t="shared" si="1"/>
        <v>0</v>
      </c>
    </row>
    <row r="27" spans="2:7">
      <c r="B27" s="872">
        <f t="shared" si="0"/>
        <v>18</v>
      </c>
      <c r="C27" s="878" t="s">
        <v>1725</v>
      </c>
      <c r="D27" s="879" t="s">
        <v>289</v>
      </c>
      <c r="E27" s="880">
        <f>62-45</f>
        <v>17</v>
      </c>
      <c r="F27" s="881"/>
      <c r="G27" s="882">
        <f t="shared" si="1"/>
        <v>0</v>
      </c>
    </row>
    <row r="28" spans="2:7">
      <c r="B28" s="872">
        <f t="shared" si="0"/>
        <v>19</v>
      </c>
      <c r="C28" s="883" t="s">
        <v>1726</v>
      </c>
      <c r="D28" s="884" t="s">
        <v>289</v>
      </c>
      <c r="E28" s="885">
        <v>10</v>
      </c>
      <c r="F28" s="886"/>
      <c r="G28" s="887">
        <f t="shared" si="1"/>
        <v>0</v>
      </c>
    </row>
    <row r="29" spans="2:7">
      <c r="B29" s="872">
        <f t="shared" si="0"/>
        <v>20</v>
      </c>
      <c r="C29" s="878" t="s">
        <v>1727</v>
      </c>
      <c r="D29" s="879" t="s">
        <v>289</v>
      </c>
      <c r="E29" s="880">
        <v>10</v>
      </c>
      <c r="F29" s="881"/>
      <c r="G29" s="882">
        <f t="shared" si="1"/>
        <v>0</v>
      </c>
    </row>
    <row r="30" spans="2:7">
      <c r="B30" s="872">
        <f t="shared" si="0"/>
        <v>21</v>
      </c>
      <c r="C30" s="883" t="s">
        <v>1728</v>
      </c>
      <c r="D30" s="884" t="s">
        <v>177</v>
      </c>
      <c r="E30" s="885">
        <v>1</v>
      </c>
      <c r="F30" s="886"/>
      <c r="G30" s="887">
        <f t="shared" si="1"/>
        <v>0</v>
      </c>
    </row>
    <row r="31" spans="2:7">
      <c r="B31" s="872">
        <f t="shared" si="0"/>
        <v>22</v>
      </c>
      <c r="C31" s="883" t="s">
        <v>1729</v>
      </c>
      <c r="D31" s="874" t="s">
        <v>177</v>
      </c>
      <c r="E31" s="875">
        <v>108</v>
      </c>
      <c r="F31" s="876"/>
      <c r="G31" s="877">
        <f t="shared" si="1"/>
        <v>0</v>
      </c>
    </row>
    <row r="32" spans="2:7">
      <c r="B32" s="872">
        <f t="shared" si="0"/>
        <v>23</v>
      </c>
      <c r="C32" s="873" t="s">
        <v>1730</v>
      </c>
      <c r="D32" s="874" t="s">
        <v>177</v>
      </c>
      <c r="E32" s="875">
        <v>1</v>
      </c>
      <c r="F32" s="876"/>
      <c r="G32" s="877">
        <f t="shared" si="1"/>
        <v>0</v>
      </c>
    </row>
    <row r="33" spans="2:7">
      <c r="B33" s="872">
        <f t="shared" si="0"/>
        <v>24</v>
      </c>
      <c r="C33" s="888" t="s">
        <v>1731</v>
      </c>
      <c r="D33" s="874" t="s">
        <v>177</v>
      </c>
      <c r="E33" s="875">
        <v>4</v>
      </c>
      <c r="F33" s="876"/>
      <c r="G33" s="877">
        <f t="shared" si="1"/>
        <v>0</v>
      </c>
    </row>
    <row r="34" spans="2:7">
      <c r="B34" s="872">
        <f t="shared" si="0"/>
        <v>25</v>
      </c>
      <c r="C34" s="889" t="s">
        <v>1732</v>
      </c>
      <c r="D34" s="884" t="s">
        <v>167</v>
      </c>
      <c r="E34" s="885">
        <v>1</v>
      </c>
      <c r="F34" s="886"/>
      <c r="G34" s="887">
        <f t="shared" si="1"/>
        <v>0</v>
      </c>
    </row>
    <row r="35" spans="2:7">
      <c r="B35" s="872">
        <f t="shared" si="0"/>
        <v>26</v>
      </c>
      <c r="C35" s="878" t="s">
        <v>1733</v>
      </c>
      <c r="D35" s="879" t="s">
        <v>167</v>
      </c>
      <c r="E35" s="880">
        <v>1</v>
      </c>
      <c r="F35" s="881"/>
      <c r="G35" s="882">
        <f t="shared" si="1"/>
        <v>0</v>
      </c>
    </row>
    <row r="36" spans="2:7">
      <c r="B36" s="890"/>
      <c r="C36" s="891"/>
      <c r="D36" s="891"/>
      <c r="E36" s="891"/>
      <c r="F36" s="892"/>
      <c r="G36" s="893"/>
    </row>
    <row r="37" spans="2:7">
      <c r="B37" s="894" t="s">
        <v>152</v>
      </c>
      <c r="C37" s="895" t="s">
        <v>1734</v>
      </c>
      <c r="D37" s="896"/>
      <c r="E37" s="896"/>
      <c r="F37" s="897"/>
      <c r="G37" s="898">
        <f>SUM(G38:G55)</f>
        <v>0</v>
      </c>
    </row>
    <row r="38" spans="2:7">
      <c r="B38" s="899">
        <f>B35+1</f>
        <v>27</v>
      </c>
      <c r="C38" s="900" t="s">
        <v>1735</v>
      </c>
      <c r="D38" s="901" t="s">
        <v>177</v>
      </c>
      <c r="E38" s="902">
        <v>2</v>
      </c>
      <c r="F38" s="903"/>
      <c r="G38" s="904">
        <f t="shared" si="1"/>
        <v>0</v>
      </c>
    </row>
    <row r="39" spans="2:7">
      <c r="B39" s="905">
        <f>B38+1</f>
        <v>28</v>
      </c>
      <c r="C39" s="906" t="s">
        <v>1736</v>
      </c>
      <c r="D39" s="884" t="s">
        <v>177</v>
      </c>
      <c r="E39" s="885">
        <v>2</v>
      </c>
      <c r="F39" s="886"/>
      <c r="G39" s="887">
        <f t="shared" si="1"/>
        <v>0</v>
      </c>
    </row>
    <row r="40" spans="2:7">
      <c r="B40" s="905">
        <f t="shared" ref="B40:B55" si="2">B39+1</f>
        <v>29</v>
      </c>
      <c r="C40" s="906" t="s">
        <v>1737</v>
      </c>
      <c r="D40" s="884" t="s">
        <v>177</v>
      </c>
      <c r="E40" s="885">
        <v>1</v>
      </c>
      <c r="F40" s="886"/>
      <c r="G40" s="887">
        <f t="shared" si="1"/>
        <v>0</v>
      </c>
    </row>
    <row r="41" spans="2:7">
      <c r="B41" s="905">
        <f t="shared" si="2"/>
        <v>30</v>
      </c>
      <c r="C41" s="906" t="s">
        <v>1738</v>
      </c>
      <c r="D41" s="884" t="s">
        <v>177</v>
      </c>
      <c r="E41" s="885">
        <v>2</v>
      </c>
      <c r="F41" s="886"/>
      <c r="G41" s="887">
        <f t="shared" si="1"/>
        <v>0</v>
      </c>
    </row>
    <row r="42" spans="2:7">
      <c r="B42" s="905">
        <f t="shared" si="2"/>
        <v>31</v>
      </c>
      <c r="C42" s="906" t="s">
        <v>1739</v>
      </c>
      <c r="D42" s="884" t="s">
        <v>177</v>
      </c>
      <c r="E42" s="885">
        <v>2</v>
      </c>
      <c r="F42" s="886"/>
      <c r="G42" s="887">
        <f t="shared" si="1"/>
        <v>0</v>
      </c>
    </row>
    <row r="43" spans="2:7">
      <c r="B43" s="905">
        <f t="shared" si="2"/>
        <v>32</v>
      </c>
      <c r="C43" s="906" t="s">
        <v>1740</v>
      </c>
      <c r="D43" s="884" t="s">
        <v>177</v>
      </c>
      <c r="E43" s="885">
        <v>2</v>
      </c>
      <c r="F43" s="886"/>
      <c r="G43" s="887">
        <f t="shared" si="1"/>
        <v>0</v>
      </c>
    </row>
    <row r="44" spans="2:7">
      <c r="B44" s="905">
        <f t="shared" si="2"/>
        <v>33</v>
      </c>
      <c r="C44" s="906" t="s">
        <v>1741</v>
      </c>
      <c r="D44" s="884" t="s">
        <v>177</v>
      </c>
      <c r="E44" s="885">
        <v>2</v>
      </c>
      <c r="F44" s="886"/>
      <c r="G44" s="887">
        <f t="shared" si="1"/>
        <v>0</v>
      </c>
    </row>
    <row r="45" spans="2:7">
      <c r="B45" s="905">
        <f t="shared" si="2"/>
        <v>34</v>
      </c>
      <c r="C45" s="906" t="s">
        <v>1742</v>
      </c>
      <c r="D45" s="884" t="s">
        <v>177</v>
      </c>
      <c r="E45" s="885">
        <v>2</v>
      </c>
      <c r="F45" s="886"/>
      <c r="G45" s="887">
        <f t="shared" si="1"/>
        <v>0</v>
      </c>
    </row>
    <row r="46" spans="2:7">
      <c r="B46" s="905">
        <f t="shared" si="2"/>
        <v>35</v>
      </c>
      <c r="C46" s="906" t="s">
        <v>1743</v>
      </c>
      <c r="D46" s="884" t="s">
        <v>177</v>
      </c>
      <c r="E46" s="885">
        <v>2</v>
      </c>
      <c r="F46" s="886"/>
      <c r="G46" s="887">
        <f t="shared" si="1"/>
        <v>0</v>
      </c>
    </row>
    <row r="47" spans="2:7">
      <c r="B47" s="905">
        <f t="shared" si="2"/>
        <v>36</v>
      </c>
      <c r="C47" s="906" t="s">
        <v>1744</v>
      </c>
      <c r="D47" s="884" t="s">
        <v>177</v>
      </c>
      <c r="E47" s="885">
        <v>4</v>
      </c>
      <c r="F47" s="886"/>
      <c r="G47" s="887">
        <f t="shared" si="1"/>
        <v>0</v>
      </c>
    </row>
    <row r="48" spans="2:7">
      <c r="B48" s="905">
        <f t="shared" si="2"/>
        <v>37</v>
      </c>
      <c r="C48" s="906" t="s">
        <v>1745</v>
      </c>
      <c r="D48" s="884" t="s">
        <v>177</v>
      </c>
      <c r="E48" s="885">
        <v>2</v>
      </c>
      <c r="F48" s="886"/>
      <c r="G48" s="887">
        <f t="shared" si="1"/>
        <v>0</v>
      </c>
    </row>
    <row r="49" spans="2:7">
      <c r="B49" s="907">
        <f t="shared" si="2"/>
        <v>38</v>
      </c>
      <c r="C49" s="906" t="s">
        <v>1746</v>
      </c>
      <c r="D49" s="884" t="s">
        <v>177</v>
      </c>
      <c r="E49" s="885">
        <v>1</v>
      </c>
      <c r="F49" s="886"/>
      <c r="G49" s="887">
        <f t="shared" si="1"/>
        <v>0</v>
      </c>
    </row>
    <row r="50" spans="2:7">
      <c r="B50" s="907">
        <f t="shared" si="2"/>
        <v>39</v>
      </c>
      <c r="C50" s="883" t="s">
        <v>1747</v>
      </c>
      <c r="D50" s="884" t="s">
        <v>177</v>
      </c>
      <c r="E50" s="885">
        <v>2</v>
      </c>
      <c r="F50" s="886"/>
      <c r="G50" s="887">
        <f t="shared" si="1"/>
        <v>0</v>
      </c>
    </row>
    <row r="51" spans="2:7">
      <c r="B51" s="907">
        <f t="shared" si="2"/>
        <v>40</v>
      </c>
      <c r="C51" s="908" t="s">
        <v>1748</v>
      </c>
      <c r="D51" s="884" t="s">
        <v>177</v>
      </c>
      <c r="E51" s="885">
        <v>4</v>
      </c>
      <c r="F51" s="886"/>
      <c r="G51" s="887">
        <f t="shared" si="1"/>
        <v>0</v>
      </c>
    </row>
    <row r="52" spans="2:7">
      <c r="B52" s="907">
        <f t="shared" si="2"/>
        <v>41</v>
      </c>
      <c r="C52" s="906" t="s">
        <v>1749</v>
      </c>
      <c r="D52" s="884" t="s">
        <v>177</v>
      </c>
      <c r="E52" s="885">
        <v>2</v>
      </c>
      <c r="F52" s="886"/>
      <c r="G52" s="887">
        <f t="shared" si="1"/>
        <v>0</v>
      </c>
    </row>
    <row r="53" spans="2:7">
      <c r="B53" s="907">
        <f t="shared" si="2"/>
        <v>42</v>
      </c>
      <c r="C53" s="906" t="s">
        <v>1750</v>
      </c>
      <c r="D53" s="884" t="s">
        <v>177</v>
      </c>
      <c r="E53" s="885">
        <v>1</v>
      </c>
      <c r="F53" s="886"/>
      <c r="G53" s="887">
        <f t="shared" si="1"/>
        <v>0</v>
      </c>
    </row>
    <row r="54" spans="2:7">
      <c r="B54" s="907">
        <f t="shared" si="2"/>
        <v>43</v>
      </c>
      <c r="C54" s="906" t="s">
        <v>1751</v>
      </c>
      <c r="D54" s="884" t="s">
        <v>177</v>
      </c>
      <c r="E54" s="885">
        <v>2</v>
      </c>
      <c r="F54" s="886"/>
      <c r="G54" s="887">
        <f t="shared" si="1"/>
        <v>0</v>
      </c>
    </row>
    <row r="55" spans="2:7">
      <c r="B55" s="907">
        <f t="shared" si="2"/>
        <v>44</v>
      </c>
      <c r="C55" s="908" t="s">
        <v>1752</v>
      </c>
      <c r="D55" s="909" t="s">
        <v>642</v>
      </c>
      <c r="E55" s="885">
        <v>1</v>
      </c>
      <c r="F55" s="886"/>
      <c r="G55" s="887">
        <f t="shared" si="1"/>
        <v>0</v>
      </c>
    </row>
    <row r="56" spans="2:7">
      <c r="B56" s="890"/>
      <c r="C56" s="891"/>
      <c r="D56" s="891"/>
      <c r="E56" s="891"/>
      <c r="F56" s="892"/>
      <c r="G56" s="893"/>
    </row>
    <row r="57" spans="2:7">
      <c r="B57" s="894" t="s">
        <v>152</v>
      </c>
      <c r="C57" s="895" t="s">
        <v>1753</v>
      </c>
      <c r="D57" s="896"/>
      <c r="E57" s="896"/>
      <c r="F57" s="897"/>
      <c r="G57" s="898">
        <f>SUM(G58:G67)</f>
        <v>0</v>
      </c>
    </row>
    <row r="58" spans="2:7">
      <c r="B58" s="910">
        <f>B55+1</f>
        <v>45</v>
      </c>
      <c r="C58" s="900" t="s">
        <v>1754</v>
      </c>
      <c r="D58" s="901" t="s">
        <v>1755</v>
      </c>
      <c r="E58" s="902">
        <v>74</v>
      </c>
      <c r="F58" s="903"/>
      <c r="G58" s="904">
        <f t="shared" si="1"/>
        <v>0</v>
      </c>
    </row>
    <row r="59" spans="2:7">
      <c r="B59" s="907">
        <f t="shared" ref="B59:B67" si="3">B58+1</f>
        <v>46</v>
      </c>
      <c r="C59" s="906" t="s">
        <v>1756</v>
      </c>
      <c r="D59" s="884" t="s">
        <v>1755</v>
      </c>
      <c r="E59" s="885">
        <f>E58</f>
        <v>74</v>
      </c>
      <c r="F59" s="886"/>
      <c r="G59" s="887">
        <f t="shared" si="1"/>
        <v>0</v>
      </c>
    </row>
    <row r="60" spans="2:7">
      <c r="B60" s="907">
        <f t="shared" si="3"/>
        <v>47</v>
      </c>
      <c r="C60" s="888" t="s">
        <v>1757</v>
      </c>
      <c r="D60" s="884" t="s">
        <v>1755</v>
      </c>
      <c r="E60" s="885">
        <f>E58</f>
        <v>74</v>
      </c>
      <c r="F60" s="886"/>
      <c r="G60" s="887">
        <f t="shared" si="1"/>
        <v>0</v>
      </c>
    </row>
    <row r="61" spans="2:7">
      <c r="B61" s="907">
        <f t="shared" si="3"/>
        <v>48</v>
      </c>
      <c r="C61" s="906" t="s">
        <v>1758</v>
      </c>
      <c r="D61" s="884" t="s">
        <v>177</v>
      </c>
      <c r="E61" s="885">
        <v>1</v>
      </c>
      <c r="F61" s="886"/>
      <c r="G61" s="887">
        <f t="shared" si="1"/>
        <v>0</v>
      </c>
    </row>
    <row r="62" spans="2:7">
      <c r="B62" s="907">
        <v>54</v>
      </c>
      <c r="C62" s="906" t="s">
        <v>1759</v>
      </c>
      <c r="D62" s="884" t="s">
        <v>177</v>
      </c>
      <c r="E62" s="885">
        <v>1</v>
      </c>
      <c r="F62" s="886"/>
      <c r="G62" s="887">
        <f t="shared" si="1"/>
        <v>0</v>
      </c>
    </row>
    <row r="63" spans="2:7">
      <c r="B63" s="907">
        <f t="shared" si="3"/>
        <v>55</v>
      </c>
      <c r="C63" s="906" t="s">
        <v>1760</v>
      </c>
      <c r="D63" s="884" t="s">
        <v>642</v>
      </c>
      <c r="E63" s="885">
        <v>1</v>
      </c>
      <c r="F63" s="886"/>
      <c r="G63" s="887">
        <f t="shared" si="1"/>
        <v>0</v>
      </c>
    </row>
    <row r="64" spans="2:7">
      <c r="B64" s="907">
        <v>55</v>
      </c>
      <c r="C64" s="906" t="s">
        <v>1761</v>
      </c>
      <c r="D64" s="884" t="s">
        <v>642</v>
      </c>
      <c r="E64" s="885">
        <v>1</v>
      </c>
      <c r="F64" s="886"/>
      <c r="G64" s="887">
        <f t="shared" si="1"/>
        <v>0</v>
      </c>
    </row>
    <row r="65" spans="2:7" ht="33.75">
      <c r="B65" s="907">
        <f t="shared" si="3"/>
        <v>56</v>
      </c>
      <c r="C65" s="906" t="s">
        <v>1762</v>
      </c>
      <c r="D65" s="884" t="s">
        <v>642</v>
      </c>
      <c r="E65" s="885">
        <v>1</v>
      </c>
      <c r="F65" s="886"/>
      <c r="G65" s="887">
        <f t="shared" si="1"/>
        <v>0</v>
      </c>
    </row>
    <row r="66" spans="2:7">
      <c r="B66" s="907">
        <v>56</v>
      </c>
      <c r="C66" s="911" t="s">
        <v>462</v>
      </c>
      <c r="D66" s="884" t="s">
        <v>642</v>
      </c>
      <c r="E66" s="885">
        <v>1</v>
      </c>
      <c r="F66" s="886"/>
      <c r="G66" s="887">
        <f t="shared" si="1"/>
        <v>0</v>
      </c>
    </row>
    <row r="67" spans="2:7">
      <c r="B67" s="907">
        <f t="shared" si="3"/>
        <v>57</v>
      </c>
      <c r="C67" s="906" t="s">
        <v>1763</v>
      </c>
      <c r="D67" s="884" t="s">
        <v>177</v>
      </c>
      <c r="E67" s="885">
        <v>1</v>
      </c>
      <c r="F67" s="886"/>
      <c r="G67" s="887">
        <f t="shared" si="1"/>
        <v>0</v>
      </c>
    </row>
    <row r="68" spans="2:7">
      <c r="B68" s="890"/>
      <c r="C68" s="891"/>
      <c r="D68" s="891"/>
      <c r="E68" s="891"/>
      <c r="F68" s="892"/>
      <c r="G68" s="893"/>
    </row>
    <row r="69" spans="2:7">
      <c r="B69" s="894" t="s">
        <v>152</v>
      </c>
      <c r="C69" s="895" t="s">
        <v>1764</v>
      </c>
      <c r="D69" s="896"/>
      <c r="E69" s="896"/>
      <c r="F69" s="897"/>
      <c r="G69" s="898">
        <f>SUM(G70:G71)</f>
        <v>0</v>
      </c>
    </row>
    <row r="70" spans="2:7">
      <c r="B70" s="910">
        <f>B67+1</f>
        <v>58</v>
      </c>
      <c r="C70" s="912" t="s">
        <v>1765</v>
      </c>
      <c r="D70" s="901" t="s">
        <v>642</v>
      </c>
      <c r="E70" s="902">
        <v>1</v>
      </c>
      <c r="F70" s="903"/>
      <c r="G70" s="904">
        <f t="shared" si="1"/>
        <v>0</v>
      </c>
    </row>
    <row r="71" spans="2:7">
      <c r="B71" s="907">
        <f>B70+1</f>
        <v>59</v>
      </c>
      <c r="C71" s="908" t="s">
        <v>1766</v>
      </c>
      <c r="D71" s="884" t="s">
        <v>642</v>
      </c>
      <c r="E71" s="885">
        <v>1</v>
      </c>
      <c r="F71" s="886"/>
      <c r="G71" s="887">
        <f t="shared" si="1"/>
        <v>0</v>
      </c>
    </row>
    <row r="72" spans="2:7">
      <c r="B72" s="913"/>
      <c r="C72" s="914"/>
      <c r="D72" s="915"/>
      <c r="E72" s="916"/>
      <c r="F72" s="917"/>
      <c r="G72" s="918"/>
    </row>
    <row r="73" spans="2:7">
      <c r="B73" s="894" t="s">
        <v>152</v>
      </c>
      <c r="C73" s="895" t="s">
        <v>1767</v>
      </c>
      <c r="D73" s="896"/>
      <c r="E73" s="896"/>
      <c r="F73" s="897"/>
      <c r="G73" s="898">
        <f>SUM(G74:G81)</f>
        <v>0</v>
      </c>
    </row>
    <row r="74" spans="2:7" ht="22.5">
      <c r="B74" s="910">
        <f>B71+1</f>
        <v>60</v>
      </c>
      <c r="C74" s="900" t="s">
        <v>1768</v>
      </c>
      <c r="D74" s="901" t="s">
        <v>657</v>
      </c>
      <c r="E74" s="902">
        <v>1</v>
      </c>
      <c r="F74" s="903"/>
      <c r="G74" s="904">
        <f t="shared" si="1"/>
        <v>0</v>
      </c>
    </row>
    <row r="75" spans="2:7">
      <c r="B75" s="907">
        <f>B74+1</f>
        <v>61</v>
      </c>
      <c r="C75" s="906" t="s">
        <v>1769</v>
      </c>
      <c r="D75" s="884" t="s">
        <v>657</v>
      </c>
      <c r="E75" s="885">
        <v>1</v>
      </c>
      <c r="F75" s="886"/>
      <c r="G75" s="887">
        <f t="shared" si="1"/>
        <v>0</v>
      </c>
    </row>
    <row r="76" spans="2:7">
      <c r="B76" s="907">
        <f t="shared" ref="B76:B81" si="4">B75+1</f>
        <v>62</v>
      </c>
      <c r="C76" s="906" t="s">
        <v>1770</v>
      </c>
      <c r="D76" s="884" t="s">
        <v>657</v>
      </c>
      <c r="E76" s="885">
        <v>3</v>
      </c>
      <c r="F76" s="886"/>
      <c r="G76" s="887">
        <f t="shared" ref="G76:G90" si="5">E76*F76</f>
        <v>0</v>
      </c>
    </row>
    <row r="77" spans="2:7">
      <c r="B77" s="907">
        <f t="shared" si="4"/>
        <v>63</v>
      </c>
      <c r="C77" s="906" t="s">
        <v>1771</v>
      </c>
      <c r="D77" s="884" t="s">
        <v>657</v>
      </c>
      <c r="E77" s="885">
        <v>2</v>
      </c>
      <c r="F77" s="886"/>
      <c r="G77" s="887">
        <f t="shared" si="5"/>
        <v>0</v>
      </c>
    </row>
    <row r="78" spans="2:7">
      <c r="B78" s="907">
        <f t="shared" si="4"/>
        <v>64</v>
      </c>
      <c r="C78" s="906" t="s">
        <v>1772</v>
      </c>
      <c r="D78" s="884" t="s">
        <v>657</v>
      </c>
      <c r="E78" s="885">
        <v>3</v>
      </c>
      <c r="F78" s="886"/>
      <c r="G78" s="887">
        <f t="shared" si="5"/>
        <v>0</v>
      </c>
    </row>
    <row r="79" spans="2:7">
      <c r="B79" s="907">
        <f t="shared" si="4"/>
        <v>65</v>
      </c>
      <c r="C79" s="906" t="s">
        <v>1773</v>
      </c>
      <c r="D79" s="884" t="s">
        <v>657</v>
      </c>
      <c r="E79" s="885">
        <v>1</v>
      </c>
      <c r="F79" s="886"/>
      <c r="G79" s="887">
        <f t="shared" si="5"/>
        <v>0</v>
      </c>
    </row>
    <row r="80" spans="2:7">
      <c r="B80" s="907">
        <f t="shared" si="4"/>
        <v>66</v>
      </c>
      <c r="C80" s="906" t="s">
        <v>1774</v>
      </c>
      <c r="D80" s="884" t="s">
        <v>657</v>
      </c>
      <c r="E80" s="885">
        <v>1</v>
      </c>
      <c r="F80" s="886"/>
      <c r="G80" s="887">
        <f t="shared" si="5"/>
        <v>0</v>
      </c>
    </row>
    <row r="81" spans="2:7" s="919" customFormat="1" ht="11.25">
      <c r="B81" s="907">
        <f t="shared" si="4"/>
        <v>67</v>
      </c>
      <c r="C81" s="906" t="s">
        <v>1775</v>
      </c>
      <c r="D81" s="884" t="s">
        <v>657</v>
      </c>
      <c r="E81" s="885">
        <v>1</v>
      </c>
      <c r="F81" s="886"/>
      <c r="G81" s="887">
        <f t="shared" si="5"/>
        <v>0</v>
      </c>
    </row>
    <row r="82" spans="2:7">
      <c r="B82" s="920"/>
      <c r="C82" s="921"/>
      <c r="D82" s="922"/>
      <c r="E82" s="922"/>
      <c r="F82" s="923"/>
      <c r="G82" s="924"/>
    </row>
    <row r="83" spans="2:7">
      <c r="B83" s="894" t="s">
        <v>152</v>
      </c>
      <c r="C83" s="895" t="s">
        <v>1776</v>
      </c>
      <c r="D83" s="896"/>
      <c r="E83" s="896"/>
      <c r="F83" s="897"/>
      <c r="G83" s="898">
        <f>SUM(G84:G90)</f>
        <v>0</v>
      </c>
    </row>
    <row r="84" spans="2:7">
      <c r="B84" s="925">
        <f>B71+1</f>
        <v>60</v>
      </c>
      <c r="C84" s="912" t="s">
        <v>1777</v>
      </c>
      <c r="D84" s="926" t="s">
        <v>657</v>
      </c>
      <c r="E84" s="927">
        <v>2</v>
      </c>
      <c r="F84" s="928"/>
      <c r="G84" s="929">
        <f t="shared" si="5"/>
        <v>0</v>
      </c>
    </row>
    <row r="85" spans="2:7">
      <c r="B85" s="930">
        <f t="shared" ref="B85:B90" si="6">B84+1</f>
        <v>61</v>
      </c>
      <c r="C85" s="908" t="s">
        <v>1778</v>
      </c>
      <c r="D85" s="909" t="s">
        <v>657</v>
      </c>
      <c r="E85" s="931">
        <v>2</v>
      </c>
      <c r="F85" s="932"/>
      <c r="G85" s="933">
        <f>E85*F85</f>
        <v>0</v>
      </c>
    </row>
    <row r="86" spans="2:7">
      <c r="B86" s="930">
        <f t="shared" si="6"/>
        <v>62</v>
      </c>
      <c r="C86" s="908" t="s">
        <v>1779</v>
      </c>
      <c r="D86" s="909" t="s">
        <v>657</v>
      </c>
      <c r="E86" s="931">
        <v>2</v>
      </c>
      <c r="F86" s="932"/>
      <c r="G86" s="933">
        <f t="shared" si="5"/>
        <v>0</v>
      </c>
    </row>
    <row r="87" spans="2:7">
      <c r="B87" s="930">
        <f t="shared" si="6"/>
        <v>63</v>
      </c>
      <c r="C87" s="908" t="s">
        <v>1780</v>
      </c>
      <c r="D87" s="909" t="s">
        <v>657</v>
      </c>
      <c r="E87" s="931">
        <v>4</v>
      </c>
      <c r="F87" s="932"/>
      <c r="G87" s="933">
        <f t="shared" si="5"/>
        <v>0</v>
      </c>
    </row>
    <row r="88" spans="2:7">
      <c r="B88" s="930">
        <f t="shared" si="6"/>
        <v>64</v>
      </c>
      <c r="C88" s="908" t="s">
        <v>1781</v>
      </c>
      <c r="D88" s="909" t="s">
        <v>657</v>
      </c>
      <c r="E88" s="931">
        <v>2</v>
      </c>
      <c r="F88" s="932"/>
      <c r="G88" s="933">
        <f t="shared" si="5"/>
        <v>0</v>
      </c>
    </row>
    <row r="89" spans="2:7">
      <c r="B89" s="930">
        <f t="shared" si="6"/>
        <v>65</v>
      </c>
      <c r="C89" s="908" t="s">
        <v>1782</v>
      </c>
      <c r="D89" s="909" t="s">
        <v>657</v>
      </c>
      <c r="E89" s="931">
        <v>1</v>
      </c>
      <c r="F89" s="932"/>
      <c r="G89" s="933">
        <f t="shared" si="5"/>
        <v>0</v>
      </c>
    </row>
    <row r="90" spans="2:7" ht="13.5" thickBot="1">
      <c r="B90" s="934">
        <f t="shared" si="6"/>
        <v>66</v>
      </c>
      <c r="C90" s="935" t="s">
        <v>1783</v>
      </c>
      <c r="D90" s="936" t="s">
        <v>657</v>
      </c>
      <c r="E90" s="937">
        <v>2</v>
      </c>
      <c r="F90" s="938"/>
      <c r="G90" s="939">
        <f t="shared" si="5"/>
        <v>0</v>
      </c>
    </row>
    <row r="91" spans="2:7">
      <c r="B91" s="919"/>
      <c r="C91" s="919"/>
      <c r="D91" s="940"/>
      <c r="E91" s="919"/>
      <c r="F91" s="941"/>
      <c r="G91" s="941"/>
    </row>
    <row r="92" spans="2:7">
      <c r="B92" s="919"/>
      <c r="C92" s="919"/>
      <c r="D92" s="940"/>
      <c r="E92" s="919"/>
      <c r="F92" s="941"/>
      <c r="G92" s="941"/>
    </row>
    <row r="93" spans="2:7">
      <c r="B93" s="919"/>
      <c r="C93" s="919"/>
      <c r="D93" s="940"/>
      <c r="E93" s="919"/>
      <c r="F93" s="941"/>
      <c r="G93" s="941"/>
    </row>
    <row r="94" spans="2:7">
      <c r="B94" s="919"/>
      <c r="C94" s="919"/>
      <c r="D94" s="940"/>
      <c r="E94" s="919"/>
      <c r="F94" s="941"/>
      <c r="G94" s="941"/>
    </row>
    <row r="95" spans="2:7">
      <c r="B95" s="919"/>
      <c r="C95" s="919"/>
      <c r="D95" s="940"/>
      <c r="E95" s="919"/>
      <c r="F95" s="941"/>
      <c r="G95" s="941"/>
    </row>
    <row r="96" spans="2:7">
      <c r="B96" s="919"/>
      <c r="C96" s="919"/>
      <c r="D96" s="940"/>
      <c r="E96" s="919"/>
      <c r="F96" s="941"/>
      <c r="G96" s="941"/>
    </row>
    <row r="97" spans="2:7">
      <c r="B97" s="919"/>
      <c r="C97" s="919"/>
      <c r="D97" s="940"/>
      <c r="E97" s="919"/>
      <c r="F97" s="941"/>
      <c r="G97" s="941"/>
    </row>
    <row r="98" spans="2:7">
      <c r="B98" s="919"/>
      <c r="C98" s="919"/>
      <c r="D98" s="940"/>
      <c r="E98" s="919"/>
      <c r="F98" s="941"/>
      <c r="G98" s="941"/>
    </row>
    <row r="99" spans="2:7">
      <c r="B99" s="919"/>
      <c r="C99" s="919"/>
      <c r="D99" s="940"/>
      <c r="E99" s="919"/>
      <c r="F99" s="941"/>
      <c r="G99" s="941"/>
    </row>
    <row r="100" spans="2:7">
      <c r="B100" s="919"/>
      <c r="C100" s="919"/>
      <c r="D100" s="940"/>
      <c r="E100" s="919"/>
      <c r="F100" s="941"/>
      <c r="G100" s="941"/>
    </row>
    <row r="101" spans="2:7">
      <c r="B101" s="919"/>
      <c r="C101" s="919"/>
      <c r="D101" s="940"/>
      <c r="E101" s="919"/>
      <c r="F101" s="941"/>
      <c r="G101" s="941"/>
    </row>
    <row r="102" spans="2:7">
      <c r="B102" s="919"/>
      <c r="C102" s="919"/>
      <c r="D102" s="940"/>
      <c r="E102" s="919"/>
      <c r="F102" s="941"/>
      <c r="G102" s="941"/>
    </row>
    <row r="103" spans="2:7">
      <c r="B103" s="919"/>
      <c r="C103" s="919"/>
      <c r="D103" s="940"/>
      <c r="E103" s="919"/>
      <c r="F103" s="941"/>
      <c r="G103" s="941"/>
    </row>
    <row r="104" spans="2:7">
      <c r="B104" s="919"/>
      <c r="C104" s="919"/>
      <c r="D104" s="940"/>
      <c r="E104" s="919"/>
      <c r="F104" s="941"/>
      <c r="G104" s="941"/>
    </row>
    <row r="105" spans="2:7">
      <c r="B105" s="919"/>
      <c r="C105" s="919"/>
      <c r="D105" s="940"/>
      <c r="E105" s="919"/>
      <c r="F105" s="941"/>
      <c r="G105" s="941"/>
    </row>
    <row r="106" spans="2:7">
      <c r="B106" s="919"/>
      <c r="C106" s="919"/>
      <c r="D106" s="940"/>
      <c r="E106" s="919"/>
      <c r="F106" s="941"/>
      <c r="G106" s="941"/>
    </row>
    <row r="107" spans="2:7">
      <c r="B107" s="919"/>
      <c r="C107" s="919"/>
      <c r="D107" s="940"/>
      <c r="E107" s="919"/>
      <c r="F107" s="941"/>
      <c r="G107" s="941"/>
    </row>
    <row r="108" spans="2:7">
      <c r="B108" s="919"/>
      <c r="C108" s="919"/>
      <c r="D108" s="940"/>
      <c r="E108" s="919"/>
      <c r="F108" s="941"/>
      <c r="G108" s="941"/>
    </row>
    <row r="109" spans="2:7">
      <c r="B109" s="919"/>
      <c r="C109" s="919"/>
      <c r="D109" s="940"/>
      <c r="E109" s="919"/>
      <c r="F109" s="941"/>
      <c r="G109" s="941"/>
    </row>
    <row r="110" spans="2:7">
      <c r="B110" s="919"/>
      <c r="C110" s="919"/>
      <c r="D110" s="940"/>
      <c r="E110" s="919"/>
      <c r="F110" s="941"/>
      <c r="G110" s="941"/>
    </row>
    <row r="111" spans="2:7">
      <c r="B111" s="919"/>
      <c r="C111" s="919"/>
      <c r="D111" s="940"/>
      <c r="E111" s="919"/>
      <c r="F111" s="941"/>
      <c r="G111" s="941"/>
    </row>
    <row r="112" spans="2:7">
      <c r="B112" s="919"/>
      <c r="C112" s="919"/>
      <c r="D112" s="940"/>
      <c r="E112" s="919"/>
      <c r="F112" s="941"/>
      <c r="G112" s="941"/>
    </row>
    <row r="113" spans="2:7">
      <c r="B113" s="919"/>
      <c r="C113" s="919"/>
      <c r="D113" s="940"/>
      <c r="E113" s="919"/>
      <c r="F113" s="941"/>
      <c r="G113" s="941"/>
    </row>
    <row r="114" spans="2:7">
      <c r="B114" s="919"/>
      <c r="C114" s="919"/>
      <c r="D114" s="940"/>
      <c r="E114" s="919"/>
      <c r="F114" s="941"/>
      <c r="G114" s="941"/>
    </row>
    <row r="115" spans="2:7">
      <c r="B115" s="919"/>
      <c r="C115" s="919"/>
      <c r="D115" s="940"/>
      <c r="E115" s="919"/>
      <c r="F115" s="941"/>
      <c r="G115" s="941"/>
    </row>
    <row r="116" spans="2:7">
      <c r="B116" s="919"/>
      <c r="C116" s="919"/>
      <c r="D116" s="940"/>
      <c r="E116" s="919"/>
      <c r="F116" s="941"/>
      <c r="G116" s="941"/>
    </row>
    <row r="117" spans="2:7">
      <c r="B117" s="919"/>
      <c r="C117" s="919"/>
      <c r="D117" s="940"/>
      <c r="E117" s="919"/>
      <c r="F117" s="941"/>
      <c r="G117" s="941"/>
    </row>
    <row r="118" spans="2:7">
      <c r="B118" s="919"/>
      <c r="C118" s="919"/>
      <c r="D118" s="940"/>
      <c r="E118" s="919"/>
      <c r="F118" s="941"/>
      <c r="G118" s="941"/>
    </row>
    <row r="119" spans="2:7">
      <c r="B119" s="919"/>
      <c r="C119" s="919"/>
      <c r="D119" s="940"/>
      <c r="E119" s="919"/>
      <c r="F119" s="941"/>
      <c r="G119" s="941"/>
    </row>
    <row r="120" spans="2:7">
      <c r="B120" s="919"/>
      <c r="C120" s="919"/>
      <c r="D120" s="940"/>
      <c r="E120" s="919"/>
      <c r="F120" s="941"/>
      <c r="G120" s="941"/>
    </row>
    <row r="121" spans="2:7">
      <c r="B121" s="919"/>
      <c r="C121" s="919"/>
      <c r="D121" s="940"/>
      <c r="E121" s="919"/>
      <c r="F121" s="941"/>
      <c r="G121" s="941"/>
    </row>
    <row r="122" spans="2:7">
      <c r="B122" s="919"/>
      <c r="C122" s="919"/>
      <c r="D122" s="940"/>
      <c r="E122" s="919"/>
      <c r="F122" s="941"/>
      <c r="G122" s="941"/>
    </row>
    <row r="123" spans="2:7">
      <c r="B123" s="919"/>
      <c r="C123" s="919"/>
      <c r="D123" s="940"/>
      <c r="E123" s="919"/>
      <c r="F123" s="941"/>
      <c r="G123" s="941"/>
    </row>
    <row r="124" spans="2:7">
      <c r="B124" s="919"/>
      <c r="C124" s="919"/>
      <c r="D124" s="940"/>
      <c r="E124" s="919"/>
      <c r="F124" s="941"/>
      <c r="G124" s="941"/>
    </row>
    <row r="125" spans="2:7">
      <c r="B125" s="919"/>
      <c r="C125" s="919"/>
      <c r="D125" s="940"/>
      <c r="E125" s="919"/>
      <c r="F125" s="941"/>
      <c r="G125" s="941"/>
    </row>
    <row r="126" spans="2:7">
      <c r="B126" s="919"/>
      <c r="C126" s="919"/>
      <c r="D126" s="940"/>
      <c r="E126" s="919"/>
      <c r="F126" s="941"/>
      <c r="G126" s="941"/>
    </row>
    <row r="127" spans="2:7">
      <c r="B127" s="919"/>
      <c r="C127" s="919"/>
      <c r="D127" s="940"/>
      <c r="E127" s="919"/>
      <c r="F127" s="941"/>
      <c r="G127" s="941"/>
    </row>
    <row r="128" spans="2:7">
      <c r="B128" s="919"/>
      <c r="C128" s="919"/>
      <c r="D128" s="940"/>
      <c r="E128" s="919"/>
      <c r="F128" s="941"/>
      <c r="G128" s="941"/>
    </row>
    <row r="129" spans="2:7">
      <c r="B129" s="919"/>
      <c r="C129" s="919"/>
      <c r="D129" s="940"/>
      <c r="E129" s="919"/>
      <c r="F129" s="941"/>
      <c r="G129" s="941"/>
    </row>
    <row r="130" spans="2:7">
      <c r="B130" s="919"/>
      <c r="C130" s="919"/>
      <c r="D130" s="940"/>
      <c r="E130" s="919"/>
      <c r="F130" s="941"/>
      <c r="G130" s="941"/>
    </row>
    <row r="131" spans="2:7">
      <c r="B131" s="919"/>
      <c r="C131" s="919"/>
      <c r="D131" s="940"/>
      <c r="E131" s="919"/>
      <c r="F131" s="941"/>
      <c r="G131" s="941"/>
    </row>
    <row r="132" spans="2:7">
      <c r="B132" s="919"/>
      <c r="C132" s="919"/>
      <c r="D132" s="940"/>
      <c r="E132" s="919"/>
      <c r="F132" s="941"/>
      <c r="G132" s="941"/>
    </row>
    <row r="133" spans="2:7">
      <c r="B133" s="919"/>
      <c r="C133" s="919"/>
      <c r="D133" s="940"/>
      <c r="E133" s="919"/>
      <c r="F133" s="941"/>
      <c r="G133" s="941"/>
    </row>
    <row r="134" spans="2:7">
      <c r="B134" s="919"/>
      <c r="C134" s="919"/>
      <c r="D134" s="940"/>
      <c r="E134" s="919"/>
      <c r="F134" s="941"/>
      <c r="G134" s="941"/>
    </row>
    <row r="135" spans="2:7">
      <c r="B135" s="919"/>
      <c r="C135" s="919"/>
      <c r="D135" s="940"/>
      <c r="E135" s="919"/>
      <c r="F135" s="941"/>
      <c r="G135" s="941"/>
    </row>
    <row r="136" spans="2:7">
      <c r="B136" s="919"/>
      <c r="C136" s="919"/>
      <c r="D136" s="940"/>
      <c r="E136" s="919"/>
      <c r="F136" s="941"/>
      <c r="G136" s="941"/>
    </row>
    <row r="137" spans="2:7">
      <c r="B137" s="919"/>
      <c r="C137" s="919"/>
      <c r="D137" s="940"/>
      <c r="E137" s="919"/>
      <c r="F137" s="941"/>
      <c r="G137" s="941"/>
    </row>
    <row r="138" spans="2:7">
      <c r="B138" s="919"/>
      <c r="C138" s="919"/>
      <c r="D138" s="940"/>
      <c r="E138" s="919"/>
      <c r="F138" s="941"/>
      <c r="G138" s="941"/>
    </row>
    <row r="139" spans="2:7">
      <c r="B139" s="919"/>
      <c r="C139" s="919"/>
      <c r="D139" s="940"/>
      <c r="E139" s="919"/>
      <c r="F139" s="941"/>
      <c r="G139" s="941"/>
    </row>
    <row r="140" spans="2:7">
      <c r="B140" s="919"/>
      <c r="C140" s="919"/>
      <c r="D140" s="940"/>
      <c r="E140" s="919"/>
      <c r="F140" s="941"/>
      <c r="G140" s="941"/>
    </row>
    <row r="141" spans="2:7">
      <c r="B141" s="919"/>
      <c r="C141" s="919"/>
      <c r="D141" s="940"/>
      <c r="E141" s="919"/>
      <c r="F141" s="941"/>
      <c r="G141" s="941"/>
    </row>
    <row r="142" spans="2:7">
      <c r="B142" s="919"/>
      <c r="C142" s="919"/>
      <c r="D142" s="940"/>
      <c r="E142" s="919"/>
      <c r="F142" s="941"/>
      <c r="G142" s="941"/>
    </row>
    <row r="143" spans="2:7">
      <c r="B143" s="919"/>
      <c r="C143" s="919"/>
      <c r="D143" s="940"/>
      <c r="E143" s="919"/>
      <c r="F143" s="941"/>
      <c r="G143" s="941"/>
    </row>
    <row r="144" spans="2:7">
      <c r="B144" s="919"/>
      <c r="C144" s="919"/>
      <c r="D144" s="940"/>
      <c r="E144" s="919"/>
      <c r="F144" s="941"/>
      <c r="G144" s="941"/>
    </row>
    <row r="145" spans="2:7">
      <c r="B145" s="919"/>
      <c r="C145" s="919"/>
      <c r="D145" s="940"/>
      <c r="E145" s="919"/>
      <c r="F145" s="941"/>
      <c r="G145" s="941"/>
    </row>
    <row r="146" spans="2:7">
      <c r="B146" s="919"/>
      <c r="C146" s="919"/>
      <c r="D146" s="940"/>
      <c r="E146" s="919"/>
      <c r="F146" s="941"/>
      <c r="G146" s="941"/>
    </row>
    <row r="147" spans="2:7">
      <c r="B147" s="919"/>
      <c r="C147" s="919"/>
      <c r="D147" s="940"/>
      <c r="E147" s="919"/>
      <c r="F147" s="941"/>
      <c r="G147" s="941"/>
    </row>
    <row r="148" spans="2:7">
      <c r="B148" s="919"/>
      <c r="C148" s="919"/>
      <c r="D148" s="940"/>
      <c r="E148" s="919"/>
      <c r="F148" s="941"/>
      <c r="G148" s="941"/>
    </row>
    <row r="149" spans="2:7">
      <c r="B149" s="919"/>
      <c r="C149" s="919"/>
      <c r="D149" s="940"/>
      <c r="E149" s="919"/>
      <c r="F149" s="941"/>
      <c r="G149" s="941"/>
    </row>
    <row r="150" spans="2:7">
      <c r="B150" s="919"/>
      <c r="C150" s="919"/>
      <c r="D150" s="940"/>
      <c r="E150" s="919"/>
      <c r="F150" s="941"/>
      <c r="G150" s="941"/>
    </row>
    <row r="151" spans="2:7">
      <c r="B151" s="919"/>
      <c r="C151" s="919"/>
      <c r="D151" s="940"/>
      <c r="E151" s="919"/>
      <c r="F151" s="941"/>
      <c r="G151" s="941"/>
    </row>
    <row r="152" spans="2:7">
      <c r="B152" s="919"/>
      <c r="C152" s="919"/>
      <c r="D152" s="940"/>
      <c r="E152" s="919"/>
      <c r="F152" s="941"/>
      <c r="G152" s="941"/>
    </row>
    <row r="153" spans="2:7">
      <c r="B153" s="919"/>
      <c r="C153" s="919"/>
      <c r="D153" s="940"/>
      <c r="E153" s="919"/>
      <c r="F153" s="941"/>
      <c r="G153" s="941"/>
    </row>
    <row r="154" spans="2:7">
      <c r="B154" s="919"/>
      <c r="C154" s="919"/>
      <c r="D154" s="940"/>
      <c r="E154" s="919"/>
      <c r="F154" s="941"/>
      <c r="G154" s="941"/>
    </row>
    <row r="155" spans="2:7">
      <c r="B155" s="919"/>
      <c r="C155" s="919"/>
      <c r="D155" s="940"/>
      <c r="E155" s="919"/>
      <c r="F155" s="941"/>
      <c r="G155" s="941"/>
    </row>
    <row r="156" spans="2:7">
      <c r="B156" s="919"/>
      <c r="C156" s="919"/>
      <c r="D156" s="940"/>
      <c r="E156" s="919"/>
      <c r="F156" s="941"/>
      <c r="G156" s="941"/>
    </row>
    <row r="157" spans="2:7">
      <c r="B157" s="919"/>
      <c r="C157" s="919"/>
      <c r="D157" s="940"/>
      <c r="E157" s="919"/>
      <c r="F157" s="941"/>
      <c r="G157" s="941"/>
    </row>
    <row r="158" spans="2:7">
      <c r="B158" s="919"/>
      <c r="C158" s="919"/>
      <c r="D158" s="940"/>
      <c r="E158" s="919"/>
      <c r="F158" s="941"/>
      <c r="G158" s="941"/>
    </row>
    <row r="159" spans="2:7">
      <c r="B159" s="919"/>
      <c r="C159" s="919"/>
      <c r="D159" s="940"/>
      <c r="E159" s="919"/>
      <c r="F159" s="941"/>
      <c r="G159" s="941"/>
    </row>
    <row r="160" spans="2:7">
      <c r="B160" s="919"/>
      <c r="C160" s="919"/>
      <c r="D160" s="940"/>
      <c r="E160" s="919"/>
      <c r="F160" s="941"/>
      <c r="G160" s="941"/>
    </row>
    <row r="161" spans="2:7">
      <c r="B161" s="919"/>
      <c r="C161" s="919"/>
      <c r="D161" s="940"/>
      <c r="E161" s="919"/>
      <c r="F161" s="941"/>
      <c r="G161" s="941"/>
    </row>
    <row r="162" spans="2:7">
      <c r="B162" s="919"/>
      <c r="C162" s="919"/>
      <c r="D162" s="940"/>
      <c r="E162" s="919"/>
      <c r="F162" s="941"/>
      <c r="G162" s="941"/>
    </row>
    <row r="163" spans="2:7">
      <c r="B163" s="919"/>
      <c r="C163" s="919"/>
      <c r="D163" s="940"/>
      <c r="E163" s="919"/>
      <c r="F163" s="941"/>
      <c r="G163" s="941"/>
    </row>
    <row r="164" spans="2:7">
      <c r="B164" s="919"/>
      <c r="C164" s="919"/>
      <c r="D164" s="940"/>
      <c r="E164" s="919"/>
      <c r="F164" s="941"/>
      <c r="G164" s="941"/>
    </row>
    <row r="165" spans="2:7">
      <c r="B165" s="919"/>
      <c r="C165" s="919"/>
      <c r="D165" s="940"/>
      <c r="E165" s="919"/>
      <c r="F165" s="941"/>
      <c r="G165" s="941"/>
    </row>
    <row r="166" spans="2:7">
      <c r="B166" s="919"/>
      <c r="C166" s="919"/>
      <c r="D166" s="940"/>
      <c r="E166" s="919"/>
      <c r="F166" s="941"/>
      <c r="G166" s="941"/>
    </row>
    <row r="167" spans="2:7">
      <c r="B167" s="919"/>
      <c r="C167" s="919"/>
      <c r="D167" s="940"/>
      <c r="E167" s="919"/>
      <c r="F167" s="941"/>
      <c r="G167" s="941"/>
    </row>
    <row r="168" spans="2:7">
      <c r="B168" s="919"/>
      <c r="C168" s="919"/>
      <c r="D168" s="940"/>
      <c r="E168" s="919"/>
      <c r="F168" s="941"/>
      <c r="G168" s="941"/>
    </row>
    <row r="169" spans="2:7">
      <c r="B169" s="919"/>
      <c r="C169" s="919"/>
      <c r="D169" s="940"/>
      <c r="E169" s="919"/>
      <c r="F169" s="941"/>
      <c r="G169" s="941"/>
    </row>
    <row r="170" spans="2:7">
      <c r="B170" s="919"/>
      <c r="C170" s="919"/>
      <c r="D170" s="940"/>
      <c r="E170" s="919"/>
      <c r="F170" s="941"/>
      <c r="G170" s="941"/>
    </row>
    <row r="171" spans="2:7">
      <c r="B171" s="919"/>
      <c r="C171" s="919"/>
      <c r="D171" s="940"/>
      <c r="E171" s="919"/>
      <c r="F171" s="941"/>
      <c r="G171" s="941"/>
    </row>
    <row r="172" spans="2:7">
      <c r="B172" s="919"/>
      <c r="C172" s="919"/>
      <c r="D172" s="940"/>
      <c r="E172" s="919"/>
      <c r="F172" s="941"/>
      <c r="G172" s="941"/>
    </row>
    <row r="173" spans="2:7">
      <c r="B173" s="919"/>
      <c r="C173" s="919"/>
      <c r="D173" s="940"/>
      <c r="E173" s="919"/>
      <c r="F173" s="941"/>
      <c r="G173" s="941"/>
    </row>
    <row r="174" spans="2:7">
      <c r="B174" s="919"/>
      <c r="C174" s="919"/>
      <c r="D174" s="940"/>
      <c r="E174" s="919"/>
      <c r="F174" s="941"/>
      <c r="G174" s="941"/>
    </row>
    <row r="175" spans="2:7">
      <c r="B175" s="919"/>
      <c r="C175" s="919"/>
      <c r="D175" s="940"/>
      <c r="E175" s="919"/>
      <c r="F175" s="941"/>
      <c r="G175" s="941"/>
    </row>
    <row r="176" spans="2:7">
      <c r="B176" s="919"/>
      <c r="C176" s="919"/>
      <c r="D176" s="940"/>
      <c r="E176" s="919"/>
      <c r="F176" s="941"/>
      <c r="G176" s="941"/>
    </row>
    <row r="177" spans="2:7">
      <c r="B177" s="919"/>
      <c r="C177" s="919"/>
      <c r="D177" s="940"/>
      <c r="E177" s="919"/>
      <c r="F177" s="941"/>
      <c r="G177" s="941"/>
    </row>
    <row r="178" spans="2:7">
      <c r="B178" s="919"/>
      <c r="C178" s="919"/>
      <c r="D178" s="940"/>
      <c r="E178" s="919"/>
      <c r="F178" s="941"/>
      <c r="G178" s="941"/>
    </row>
    <row r="179" spans="2:7">
      <c r="B179" s="919"/>
      <c r="C179" s="919"/>
      <c r="D179" s="940"/>
      <c r="E179" s="919"/>
      <c r="F179" s="941"/>
      <c r="G179" s="941"/>
    </row>
    <row r="180" spans="2:7">
      <c r="B180" s="919"/>
      <c r="C180" s="919"/>
      <c r="D180" s="940"/>
      <c r="E180" s="919"/>
      <c r="F180" s="941"/>
      <c r="G180" s="941"/>
    </row>
    <row r="181" spans="2:7">
      <c r="B181" s="919"/>
      <c r="C181" s="919"/>
      <c r="D181" s="940"/>
      <c r="E181" s="919"/>
      <c r="F181" s="941"/>
      <c r="G181" s="941"/>
    </row>
    <row r="182" spans="2:7">
      <c r="B182" s="919"/>
      <c r="C182" s="919"/>
      <c r="D182" s="940"/>
      <c r="E182" s="919"/>
      <c r="F182" s="941"/>
      <c r="G182" s="941"/>
    </row>
    <row r="183" spans="2:7">
      <c r="B183" s="919"/>
      <c r="C183" s="919"/>
      <c r="D183" s="940"/>
      <c r="E183" s="919"/>
      <c r="F183" s="941"/>
      <c r="G183" s="941"/>
    </row>
    <row r="184" spans="2:7">
      <c r="B184" s="919"/>
      <c r="C184" s="919"/>
      <c r="D184" s="940"/>
      <c r="E184" s="919"/>
      <c r="F184" s="941"/>
      <c r="G184" s="941"/>
    </row>
    <row r="185" spans="2:7">
      <c r="B185" s="919"/>
      <c r="C185" s="919"/>
      <c r="D185" s="940"/>
      <c r="E185" s="919"/>
      <c r="F185" s="941"/>
      <c r="G185" s="941"/>
    </row>
    <row r="186" spans="2:7">
      <c r="B186" s="919"/>
      <c r="C186" s="919"/>
      <c r="D186" s="940"/>
      <c r="E186" s="919"/>
      <c r="F186" s="941"/>
      <c r="G186" s="941"/>
    </row>
    <row r="187" spans="2:7">
      <c r="B187" s="919"/>
      <c r="C187" s="919"/>
      <c r="D187" s="940"/>
      <c r="E187" s="919"/>
      <c r="F187" s="941"/>
      <c r="G187" s="941"/>
    </row>
    <row r="188" spans="2:7">
      <c r="B188" s="919"/>
      <c r="C188" s="919"/>
      <c r="D188" s="940"/>
      <c r="E188" s="919"/>
      <c r="F188" s="941"/>
      <c r="G188" s="941"/>
    </row>
    <row r="189" spans="2:7">
      <c r="B189" s="919"/>
      <c r="C189" s="919"/>
      <c r="D189" s="940"/>
      <c r="E189" s="919"/>
      <c r="F189" s="941"/>
      <c r="G189" s="941"/>
    </row>
    <row r="190" spans="2:7">
      <c r="B190" s="919"/>
      <c r="C190" s="919"/>
      <c r="D190" s="940"/>
      <c r="E190" s="919"/>
      <c r="F190" s="941"/>
      <c r="G190" s="941"/>
    </row>
    <row r="191" spans="2:7">
      <c r="B191" s="919"/>
      <c r="C191" s="919"/>
      <c r="D191" s="940"/>
      <c r="E191" s="919"/>
      <c r="F191" s="941"/>
      <c r="G191" s="941"/>
    </row>
    <row r="192" spans="2:7">
      <c r="B192" s="919"/>
      <c r="C192" s="919"/>
      <c r="D192" s="940"/>
      <c r="E192" s="919"/>
      <c r="F192" s="941"/>
      <c r="G192" s="941"/>
    </row>
    <row r="193" spans="2:7">
      <c r="B193" s="919"/>
      <c r="C193" s="919"/>
      <c r="D193" s="940"/>
      <c r="E193" s="919"/>
      <c r="F193" s="941"/>
      <c r="G193" s="941"/>
    </row>
    <row r="194" spans="2:7">
      <c r="B194" s="919"/>
      <c r="C194" s="919"/>
      <c r="D194" s="940"/>
      <c r="E194" s="919"/>
      <c r="F194" s="941"/>
      <c r="G194" s="941"/>
    </row>
    <row r="195" spans="2:7">
      <c r="B195" s="919"/>
      <c r="C195" s="919"/>
      <c r="D195" s="940"/>
      <c r="E195" s="919"/>
      <c r="F195" s="941"/>
      <c r="G195" s="941"/>
    </row>
    <row r="196" spans="2:7">
      <c r="B196" s="919"/>
      <c r="C196" s="919"/>
      <c r="D196" s="940"/>
      <c r="E196" s="919"/>
      <c r="F196" s="941"/>
      <c r="G196" s="941"/>
    </row>
    <row r="197" spans="2:7">
      <c r="B197" s="919"/>
      <c r="C197" s="919"/>
      <c r="D197" s="940"/>
      <c r="E197" s="919"/>
      <c r="F197" s="941"/>
      <c r="G197" s="941"/>
    </row>
    <row r="198" spans="2:7">
      <c r="B198" s="919"/>
      <c r="C198" s="919"/>
      <c r="D198" s="940"/>
      <c r="E198" s="919"/>
      <c r="F198" s="941"/>
      <c r="G198" s="941"/>
    </row>
    <row r="199" spans="2:7">
      <c r="B199" s="919"/>
      <c r="C199" s="919"/>
      <c r="D199" s="940"/>
      <c r="E199" s="919"/>
      <c r="F199" s="941"/>
      <c r="G199" s="941"/>
    </row>
    <row r="200" spans="2:7">
      <c r="B200" s="919"/>
      <c r="C200" s="919"/>
      <c r="D200" s="940"/>
      <c r="E200" s="919"/>
      <c r="F200" s="941"/>
      <c r="G200" s="941"/>
    </row>
    <row r="201" spans="2:7">
      <c r="B201" s="919"/>
      <c r="C201" s="919"/>
      <c r="D201" s="940"/>
      <c r="E201" s="919"/>
      <c r="F201" s="941"/>
      <c r="G201" s="941"/>
    </row>
    <row r="202" spans="2:7">
      <c r="B202" s="919"/>
      <c r="C202" s="919"/>
      <c r="D202" s="940"/>
      <c r="E202" s="919"/>
      <c r="F202" s="941"/>
      <c r="G202" s="941"/>
    </row>
    <row r="203" spans="2:7">
      <c r="B203" s="919"/>
      <c r="C203" s="919"/>
      <c r="D203" s="940"/>
      <c r="E203" s="919"/>
      <c r="F203" s="941"/>
      <c r="G203" s="941"/>
    </row>
    <row r="204" spans="2:7">
      <c r="B204" s="919"/>
      <c r="C204" s="919"/>
      <c r="D204" s="940"/>
      <c r="E204" s="919"/>
      <c r="F204" s="941"/>
      <c r="G204" s="941"/>
    </row>
    <row r="205" spans="2:7">
      <c r="B205" s="919"/>
      <c r="C205" s="919"/>
      <c r="D205" s="940"/>
      <c r="E205" s="919"/>
      <c r="F205" s="941"/>
      <c r="G205" s="941"/>
    </row>
    <row r="206" spans="2:7">
      <c r="B206" s="919"/>
      <c r="C206" s="919"/>
      <c r="D206" s="940"/>
      <c r="E206" s="919"/>
      <c r="F206" s="941"/>
      <c r="G206" s="941"/>
    </row>
    <row r="207" spans="2:7">
      <c r="B207" s="919"/>
      <c r="C207" s="919"/>
      <c r="D207" s="940"/>
      <c r="E207" s="919"/>
      <c r="F207" s="941"/>
      <c r="G207" s="941"/>
    </row>
    <row r="208" spans="2:7">
      <c r="B208" s="919"/>
      <c r="C208" s="919"/>
      <c r="D208" s="940"/>
      <c r="E208" s="919"/>
      <c r="F208" s="941"/>
      <c r="G208" s="941"/>
    </row>
    <row r="209" spans="2:7">
      <c r="B209" s="919"/>
      <c r="C209" s="919"/>
      <c r="D209" s="940"/>
      <c r="E209" s="919"/>
      <c r="F209" s="941"/>
      <c r="G209" s="941"/>
    </row>
    <row r="210" spans="2:7">
      <c r="B210" s="919"/>
      <c r="C210" s="919"/>
      <c r="D210" s="940"/>
      <c r="E210" s="919"/>
      <c r="F210" s="941"/>
      <c r="G210" s="941"/>
    </row>
    <row r="211" spans="2:7">
      <c r="B211" s="919"/>
      <c r="C211" s="919"/>
      <c r="D211" s="940"/>
      <c r="E211" s="919"/>
      <c r="F211" s="941"/>
      <c r="G211" s="941"/>
    </row>
    <row r="212" spans="2:7">
      <c r="B212" s="919"/>
      <c r="C212" s="919"/>
      <c r="D212" s="940"/>
      <c r="E212" s="919"/>
      <c r="F212" s="941"/>
      <c r="G212" s="941"/>
    </row>
    <row r="213" spans="2:7">
      <c r="B213" s="919"/>
      <c r="C213" s="919"/>
      <c r="D213" s="940"/>
      <c r="E213" s="919"/>
      <c r="F213" s="941"/>
      <c r="G213" s="941"/>
    </row>
    <row r="214" spans="2:7">
      <c r="B214" s="919"/>
      <c r="C214" s="919"/>
      <c r="D214" s="940"/>
      <c r="E214" s="919"/>
      <c r="F214" s="941"/>
      <c r="G214" s="941"/>
    </row>
    <row r="215" spans="2:7">
      <c r="B215" s="919"/>
      <c r="C215" s="919"/>
      <c r="D215" s="940"/>
      <c r="E215" s="919"/>
      <c r="F215" s="941"/>
      <c r="G215" s="941"/>
    </row>
    <row r="216" spans="2:7">
      <c r="B216" s="919"/>
      <c r="C216" s="919"/>
      <c r="D216" s="940"/>
      <c r="E216" s="919"/>
      <c r="F216" s="941"/>
      <c r="G216" s="941"/>
    </row>
    <row r="217" spans="2:7">
      <c r="B217" s="919"/>
      <c r="C217" s="919"/>
      <c r="D217" s="940"/>
      <c r="E217" s="919"/>
      <c r="F217" s="941"/>
      <c r="G217" s="941"/>
    </row>
    <row r="218" spans="2:7">
      <c r="B218" s="919"/>
      <c r="C218" s="919"/>
      <c r="D218" s="940"/>
      <c r="E218" s="919"/>
      <c r="F218" s="941"/>
      <c r="G218" s="941"/>
    </row>
    <row r="219" spans="2:7">
      <c r="B219" s="919"/>
      <c r="C219" s="919"/>
      <c r="D219" s="940"/>
      <c r="E219" s="919"/>
      <c r="F219" s="941"/>
      <c r="G219" s="941"/>
    </row>
    <row r="220" spans="2:7">
      <c r="B220" s="919"/>
      <c r="C220" s="919"/>
      <c r="D220" s="940"/>
      <c r="E220" s="919"/>
      <c r="F220" s="941"/>
      <c r="G220" s="941"/>
    </row>
    <row r="221" spans="2:7">
      <c r="B221" s="919"/>
      <c r="C221" s="919"/>
      <c r="D221" s="940"/>
      <c r="E221" s="919"/>
      <c r="F221" s="941"/>
      <c r="G221" s="941"/>
    </row>
    <row r="222" spans="2:7">
      <c r="B222" s="919"/>
      <c r="C222" s="919"/>
      <c r="D222" s="940"/>
      <c r="E222" s="919"/>
      <c r="F222" s="941"/>
      <c r="G222" s="941"/>
    </row>
    <row r="223" spans="2:7">
      <c r="B223" s="919"/>
      <c r="C223" s="919"/>
      <c r="D223" s="940"/>
      <c r="E223" s="919"/>
      <c r="F223" s="941"/>
      <c r="G223" s="941"/>
    </row>
    <row r="224" spans="2:7">
      <c r="B224" s="919"/>
      <c r="C224" s="919"/>
      <c r="D224" s="940"/>
      <c r="E224" s="919"/>
      <c r="F224" s="941"/>
      <c r="G224" s="941"/>
    </row>
    <row r="225" spans="2:7">
      <c r="B225" s="919"/>
      <c r="C225" s="919"/>
      <c r="D225" s="940"/>
      <c r="E225" s="919"/>
      <c r="F225" s="941"/>
      <c r="G225" s="941"/>
    </row>
    <row r="226" spans="2:7">
      <c r="B226" s="919"/>
      <c r="C226" s="919"/>
      <c r="D226" s="940"/>
      <c r="E226" s="919"/>
      <c r="F226" s="941"/>
      <c r="G226" s="941"/>
    </row>
    <row r="227" spans="2:7">
      <c r="B227" s="919"/>
      <c r="C227" s="919"/>
      <c r="D227" s="940"/>
      <c r="E227" s="919"/>
      <c r="F227" s="941"/>
      <c r="G227" s="941"/>
    </row>
    <row r="228" spans="2:7">
      <c r="B228" s="919"/>
      <c r="C228" s="919"/>
      <c r="D228" s="940"/>
      <c r="E228" s="919"/>
      <c r="F228" s="941"/>
      <c r="G228" s="941"/>
    </row>
    <row r="229" spans="2:7">
      <c r="B229" s="919"/>
      <c r="C229" s="919"/>
      <c r="D229" s="940"/>
      <c r="E229" s="919"/>
      <c r="F229" s="941"/>
      <c r="G229" s="941"/>
    </row>
    <row r="230" spans="2:7">
      <c r="B230" s="919"/>
      <c r="C230" s="919"/>
      <c r="D230" s="940"/>
      <c r="E230" s="919"/>
      <c r="F230" s="941"/>
      <c r="G230" s="941"/>
    </row>
    <row r="231" spans="2:7">
      <c r="B231" s="919"/>
      <c r="C231" s="919"/>
      <c r="D231" s="940"/>
      <c r="E231" s="919"/>
      <c r="F231" s="941"/>
      <c r="G231" s="941"/>
    </row>
    <row r="232" spans="2:7">
      <c r="B232" s="919"/>
      <c r="C232" s="919"/>
      <c r="D232" s="940"/>
      <c r="E232" s="919"/>
      <c r="F232" s="941"/>
      <c r="G232" s="941"/>
    </row>
    <row r="233" spans="2:7">
      <c r="B233" s="919"/>
      <c r="C233" s="919"/>
      <c r="D233" s="940"/>
      <c r="E233" s="919"/>
      <c r="F233" s="941"/>
      <c r="G233" s="941"/>
    </row>
    <row r="234" spans="2:7">
      <c r="B234" s="919"/>
      <c r="C234" s="919"/>
      <c r="D234" s="940"/>
      <c r="E234" s="919"/>
      <c r="F234" s="941"/>
      <c r="G234" s="941"/>
    </row>
    <row r="235" spans="2:7">
      <c r="B235" s="919"/>
      <c r="C235" s="919"/>
      <c r="D235" s="940"/>
      <c r="E235" s="919"/>
      <c r="F235" s="941"/>
      <c r="G235" s="941"/>
    </row>
    <row r="236" spans="2:7">
      <c r="B236" s="919"/>
      <c r="C236" s="919"/>
      <c r="D236" s="940"/>
      <c r="E236" s="919"/>
      <c r="F236" s="941"/>
      <c r="G236" s="941"/>
    </row>
    <row r="237" spans="2:7">
      <c r="B237" s="919"/>
      <c r="C237" s="919"/>
      <c r="D237" s="940"/>
      <c r="E237" s="919"/>
      <c r="F237" s="941"/>
      <c r="G237" s="941"/>
    </row>
    <row r="238" spans="2:7">
      <c r="B238" s="919"/>
      <c r="C238" s="919"/>
      <c r="D238" s="940"/>
      <c r="E238" s="919"/>
      <c r="F238" s="941"/>
      <c r="G238" s="941"/>
    </row>
    <row r="239" spans="2:7">
      <c r="B239" s="919"/>
      <c r="C239" s="919"/>
      <c r="D239" s="940"/>
      <c r="E239" s="919"/>
      <c r="F239" s="941"/>
      <c r="G239" s="941"/>
    </row>
    <row r="240" spans="2:7">
      <c r="B240" s="919"/>
      <c r="C240" s="919"/>
      <c r="D240" s="940"/>
      <c r="E240" s="919"/>
      <c r="F240" s="941"/>
      <c r="G240" s="941"/>
    </row>
    <row r="241" spans="2:7">
      <c r="B241" s="919"/>
      <c r="C241" s="919"/>
      <c r="D241" s="940"/>
      <c r="E241" s="919"/>
      <c r="F241" s="941"/>
      <c r="G241" s="941"/>
    </row>
    <row r="242" spans="2:7">
      <c r="B242" s="919"/>
      <c r="C242" s="919"/>
      <c r="D242" s="940"/>
      <c r="E242" s="919"/>
      <c r="F242" s="941"/>
      <c r="G242" s="941"/>
    </row>
    <row r="243" spans="2:7">
      <c r="B243" s="919"/>
      <c r="C243" s="919"/>
      <c r="D243" s="940"/>
      <c r="E243" s="919"/>
      <c r="F243" s="941"/>
      <c r="G243" s="941"/>
    </row>
    <row r="244" spans="2:7">
      <c r="B244" s="919"/>
      <c r="C244" s="919"/>
      <c r="D244" s="940"/>
      <c r="E244" s="919"/>
      <c r="F244" s="941"/>
      <c r="G244" s="941"/>
    </row>
    <row r="245" spans="2:7">
      <c r="B245" s="919"/>
      <c r="C245" s="919"/>
      <c r="D245" s="940"/>
      <c r="E245" s="919"/>
      <c r="F245" s="941"/>
      <c r="G245" s="941"/>
    </row>
    <row r="246" spans="2:7">
      <c r="B246" s="919"/>
      <c r="C246" s="919"/>
      <c r="D246" s="940"/>
      <c r="E246" s="919"/>
      <c r="F246" s="941"/>
      <c r="G246" s="941"/>
    </row>
    <row r="247" spans="2:7">
      <c r="B247" s="919"/>
      <c r="C247" s="919"/>
      <c r="D247" s="940"/>
      <c r="E247" s="919"/>
      <c r="F247" s="941"/>
      <c r="G247" s="941"/>
    </row>
    <row r="248" spans="2:7">
      <c r="B248" s="919"/>
      <c r="C248" s="919"/>
      <c r="D248" s="940"/>
      <c r="E248" s="919"/>
      <c r="F248" s="941"/>
      <c r="G248" s="941"/>
    </row>
    <row r="249" spans="2:7">
      <c r="B249" s="919"/>
      <c r="C249" s="919"/>
      <c r="D249" s="940"/>
      <c r="E249" s="919"/>
      <c r="F249" s="941"/>
      <c r="G249" s="941"/>
    </row>
    <row r="250" spans="2:7">
      <c r="B250" s="919"/>
      <c r="C250" s="919"/>
      <c r="D250" s="940"/>
      <c r="E250" s="919"/>
      <c r="F250" s="941"/>
      <c r="G250" s="941"/>
    </row>
    <row r="251" spans="2:7">
      <c r="B251" s="919"/>
      <c r="C251" s="919"/>
      <c r="D251" s="940"/>
      <c r="E251" s="919"/>
      <c r="F251" s="941"/>
      <c r="G251" s="941"/>
    </row>
    <row r="252" spans="2:7">
      <c r="B252" s="919"/>
      <c r="C252" s="919"/>
      <c r="D252" s="940"/>
      <c r="E252" s="919"/>
      <c r="F252" s="941"/>
      <c r="G252" s="941"/>
    </row>
    <row r="253" spans="2:7">
      <c r="B253" s="919"/>
      <c r="C253" s="919"/>
      <c r="D253" s="940"/>
      <c r="E253" s="919"/>
      <c r="F253" s="941"/>
      <c r="G253" s="941"/>
    </row>
    <row r="254" spans="2:7">
      <c r="B254" s="919"/>
      <c r="C254" s="919"/>
      <c r="D254" s="940"/>
      <c r="E254" s="919"/>
      <c r="F254" s="941"/>
      <c r="G254" s="941"/>
    </row>
    <row r="255" spans="2:7">
      <c r="B255" s="919"/>
      <c r="C255" s="919"/>
      <c r="D255" s="940"/>
      <c r="E255" s="919"/>
      <c r="F255" s="941"/>
      <c r="G255" s="941"/>
    </row>
    <row r="256" spans="2:7">
      <c r="B256" s="919"/>
      <c r="C256" s="919"/>
      <c r="D256" s="940"/>
      <c r="E256" s="919"/>
      <c r="F256" s="941"/>
      <c r="G256" s="941"/>
    </row>
    <row r="257" spans="2:7">
      <c r="B257" s="919"/>
      <c r="C257" s="919"/>
      <c r="D257" s="940"/>
      <c r="E257" s="919"/>
      <c r="F257" s="941"/>
      <c r="G257" s="941"/>
    </row>
    <row r="258" spans="2:7">
      <c r="B258" s="919"/>
      <c r="C258" s="919"/>
      <c r="D258" s="940"/>
      <c r="E258" s="919"/>
      <c r="F258" s="941"/>
      <c r="G258" s="941"/>
    </row>
    <row r="259" spans="2:7">
      <c r="B259" s="919"/>
      <c r="C259" s="919"/>
      <c r="D259" s="940"/>
      <c r="E259" s="919"/>
      <c r="F259" s="941"/>
      <c r="G259" s="941"/>
    </row>
    <row r="260" spans="2:7">
      <c r="B260" s="919"/>
      <c r="C260" s="919"/>
      <c r="D260" s="940"/>
      <c r="E260" s="919"/>
      <c r="F260" s="941"/>
      <c r="G260" s="941"/>
    </row>
    <row r="261" spans="2:7">
      <c r="B261" s="919"/>
      <c r="C261" s="919"/>
      <c r="D261" s="940"/>
      <c r="E261" s="919"/>
      <c r="F261" s="941"/>
      <c r="G261" s="941"/>
    </row>
    <row r="262" spans="2:7">
      <c r="B262" s="919"/>
      <c r="C262" s="919"/>
      <c r="D262" s="940"/>
      <c r="E262" s="919"/>
      <c r="F262" s="941"/>
      <c r="G262" s="941"/>
    </row>
    <row r="263" spans="2:7">
      <c r="B263" s="919"/>
      <c r="C263" s="919"/>
      <c r="D263" s="940"/>
      <c r="E263" s="919"/>
      <c r="F263" s="941"/>
      <c r="G263" s="941"/>
    </row>
    <row r="264" spans="2:7">
      <c r="B264" s="919"/>
      <c r="C264" s="919"/>
      <c r="D264" s="940"/>
      <c r="E264" s="919"/>
      <c r="F264" s="941"/>
      <c r="G264" s="941"/>
    </row>
    <row r="265" spans="2:7">
      <c r="B265" s="919"/>
      <c r="C265" s="919"/>
      <c r="D265" s="940"/>
      <c r="E265" s="919"/>
      <c r="F265" s="941"/>
      <c r="G265" s="941"/>
    </row>
    <row r="266" spans="2:7">
      <c r="B266" s="919"/>
      <c r="C266" s="919"/>
      <c r="D266" s="940"/>
      <c r="E266" s="919"/>
      <c r="F266" s="941"/>
      <c r="G266" s="941"/>
    </row>
    <row r="267" spans="2:7">
      <c r="B267" s="919"/>
      <c r="C267" s="919"/>
      <c r="D267" s="940"/>
      <c r="E267" s="919"/>
      <c r="F267" s="941"/>
      <c r="G267" s="941"/>
    </row>
    <row r="268" spans="2:7">
      <c r="B268" s="919"/>
      <c r="C268" s="919"/>
      <c r="D268" s="940"/>
      <c r="E268" s="919"/>
      <c r="F268" s="941"/>
      <c r="G268" s="941"/>
    </row>
    <row r="269" spans="2:7">
      <c r="B269" s="919"/>
      <c r="C269" s="919"/>
      <c r="D269" s="940"/>
      <c r="E269" s="919"/>
      <c r="F269" s="941"/>
      <c r="G269" s="941"/>
    </row>
    <row r="270" spans="2:7">
      <c r="B270" s="919"/>
      <c r="C270" s="919"/>
      <c r="D270" s="940"/>
      <c r="E270" s="919"/>
      <c r="F270" s="941"/>
      <c r="G270" s="941"/>
    </row>
    <row r="271" spans="2:7">
      <c r="B271" s="919"/>
      <c r="C271" s="919"/>
      <c r="D271" s="940"/>
      <c r="E271" s="919"/>
      <c r="F271" s="941"/>
      <c r="G271" s="941"/>
    </row>
    <row r="272" spans="2:7">
      <c r="B272" s="919"/>
      <c r="C272" s="919"/>
      <c r="D272" s="940"/>
      <c r="E272" s="919"/>
      <c r="F272" s="941"/>
      <c r="G272" s="941"/>
    </row>
    <row r="273" spans="2:7">
      <c r="B273" s="919"/>
      <c r="C273" s="919"/>
      <c r="D273" s="940"/>
      <c r="E273" s="919"/>
      <c r="F273" s="941"/>
      <c r="G273" s="941"/>
    </row>
    <row r="274" spans="2:7">
      <c r="B274" s="919"/>
      <c r="C274" s="919"/>
      <c r="D274" s="940"/>
      <c r="E274" s="919"/>
      <c r="F274" s="941"/>
      <c r="G274" s="941"/>
    </row>
    <row r="275" spans="2:7">
      <c r="B275" s="919"/>
      <c r="C275" s="919"/>
      <c r="D275" s="940"/>
      <c r="E275" s="919"/>
      <c r="F275" s="941"/>
      <c r="G275" s="941"/>
    </row>
    <row r="276" spans="2:7">
      <c r="B276" s="919"/>
      <c r="C276" s="919"/>
      <c r="D276" s="940"/>
      <c r="E276" s="919"/>
      <c r="F276" s="941"/>
      <c r="G276" s="941"/>
    </row>
    <row r="277" spans="2:7">
      <c r="B277" s="919"/>
      <c r="C277" s="919"/>
      <c r="D277" s="940"/>
      <c r="E277" s="919"/>
      <c r="F277" s="941"/>
      <c r="G277" s="941"/>
    </row>
    <row r="278" spans="2:7">
      <c r="B278" s="919"/>
      <c r="C278" s="919"/>
      <c r="D278" s="940"/>
      <c r="E278" s="919"/>
      <c r="F278" s="941"/>
      <c r="G278" s="941"/>
    </row>
    <row r="279" spans="2:7">
      <c r="B279" s="919"/>
      <c r="C279" s="919"/>
      <c r="D279" s="940"/>
      <c r="E279" s="919"/>
      <c r="F279" s="941"/>
      <c r="G279" s="941"/>
    </row>
    <row r="280" spans="2:7">
      <c r="B280" s="919"/>
      <c r="C280" s="919"/>
      <c r="D280" s="940"/>
      <c r="E280" s="919"/>
      <c r="F280" s="941"/>
      <c r="G280" s="941"/>
    </row>
    <row r="281" spans="2:7">
      <c r="B281" s="919"/>
      <c r="C281" s="919"/>
      <c r="D281" s="940"/>
      <c r="E281" s="919"/>
      <c r="F281" s="941"/>
      <c r="G281" s="941"/>
    </row>
    <row r="282" spans="2:7">
      <c r="B282" s="919"/>
      <c r="C282" s="919"/>
      <c r="D282" s="940"/>
      <c r="E282" s="919"/>
      <c r="F282" s="941"/>
      <c r="G282" s="941"/>
    </row>
    <row r="283" spans="2:7">
      <c r="B283" s="919"/>
      <c r="C283" s="919"/>
      <c r="D283" s="940"/>
      <c r="E283" s="919"/>
      <c r="F283" s="941"/>
      <c r="G283" s="941"/>
    </row>
    <row r="284" spans="2:7">
      <c r="B284" s="919"/>
      <c r="C284" s="919"/>
      <c r="D284" s="940"/>
      <c r="E284" s="919"/>
      <c r="F284" s="941"/>
      <c r="G284" s="941"/>
    </row>
    <row r="285" spans="2:7">
      <c r="B285" s="919"/>
      <c r="C285" s="919"/>
      <c r="D285" s="940"/>
      <c r="E285" s="919"/>
      <c r="F285" s="941"/>
      <c r="G285" s="941"/>
    </row>
    <row r="286" spans="2:7">
      <c r="B286" s="919"/>
      <c r="C286" s="919"/>
      <c r="D286" s="940"/>
      <c r="E286" s="919"/>
      <c r="F286" s="941"/>
      <c r="G286" s="941"/>
    </row>
    <row r="287" spans="2:7">
      <c r="B287" s="919"/>
      <c r="C287" s="919"/>
      <c r="D287" s="940"/>
      <c r="E287" s="919"/>
      <c r="F287" s="941"/>
      <c r="G287" s="941"/>
    </row>
    <row r="288" spans="2:7">
      <c r="B288" s="919"/>
      <c r="C288" s="919"/>
      <c r="D288" s="940"/>
      <c r="E288" s="919"/>
      <c r="F288" s="941"/>
      <c r="G288" s="941"/>
    </row>
    <row r="289" spans="2:7">
      <c r="B289" s="919"/>
      <c r="C289" s="919"/>
      <c r="D289" s="940"/>
      <c r="E289" s="919"/>
      <c r="F289" s="941"/>
      <c r="G289" s="941"/>
    </row>
    <row r="290" spans="2:7">
      <c r="B290" s="919"/>
      <c r="C290" s="919"/>
      <c r="D290" s="940"/>
      <c r="E290" s="919"/>
      <c r="F290" s="941"/>
      <c r="G290" s="941"/>
    </row>
    <row r="291" spans="2:7">
      <c r="B291" s="919"/>
      <c r="C291" s="919"/>
      <c r="D291" s="940"/>
      <c r="E291" s="919"/>
      <c r="F291" s="941"/>
      <c r="G291" s="941"/>
    </row>
    <row r="292" spans="2:7">
      <c r="B292" s="919"/>
      <c r="C292" s="919"/>
      <c r="D292" s="940"/>
      <c r="E292" s="919"/>
      <c r="F292" s="941"/>
      <c r="G292" s="941"/>
    </row>
    <row r="293" spans="2:7">
      <c r="B293" s="919"/>
      <c r="C293" s="919"/>
      <c r="D293" s="940"/>
      <c r="E293" s="919"/>
      <c r="F293" s="941"/>
      <c r="G293" s="941"/>
    </row>
    <row r="294" spans="2:7">
      <c r="B294" s="919"/>
      <c r="C294" s="919"/>
      <c r="D294" s="940"/>
      <c r="E294" s="919"/>
      <c r="F294" s="941"/>
      <c r="G294" s="941"/>
    </row>
    <row r="295" spans="2:7">
      <c r="B295" s="919"/>
      <c r="C295" s="919"/>
      <c r="D295" s="940"/>
      <c r="E295" s="919"/>
      <c r="F295" s="941"/>
      <c r="G295" s="941"/>
    </row>
    <row r="296" spans="2:7">
      <c r="B296" s="919"/>
      <c r="C296" s="919"/>
      <c r="D296" s="940"/>
      <c r="E296" s="919"/>
      <c r="F296" s="941"/>
      <c r="G296" s="941"/>
    </row>
    <row r="297" spans="2:7">
      <c r="B297" s="919"/>
      <c r="C297" s="919"/>
      <c r="D297" s="940"/>
      <c r="E297" s="919"/>
      <c r="F297" s="941"/>
      <c r="G297" s="941"/>
    </row>
    <row r="298" spans="2:7">
      <c r="B298" s="919"/>
      <c r="C298" s="919"/>
      <c r="D298" s="940"/>
      <c r="E298" s="919"/>
      <c r="F298" s="941"/>
      <c r="G298" s="941"/>
    </row>
    <row r="299" spans="2:7">
      <c r="B299" s="919"/>
      <c r="C299" s="919"/>
      <c r="D299" s="940"/>
      <c r="E299" s="919"/>
      <c r="F299" s="941"/>
      <c r="G299" s="941"/>
    </row>
    <row r="300" spans="2:7">
      <c r="B300" s="919"/>
      <c r="C300" s="919"/>
      <c r="D300" s="940"/>
      <c r="E300" s="919"/>
      <c r="F300" s="941"/>
      <c r="G300" s="941"/>
    </row>
    <row r="301" spans="2:7">
      <c r="B301" s="919"/>
      <c r="C301" s="919"/>
      <c r="D301" s="940"/>
      <c r="E301" s="919"/>
      <c r="F301" s="941"/>
      <c r="G301" s="941"/>
    </row>
    <row r="302" spans="2:7">
      <c r="B302" s="919"/>
      <c r="C302" s="919"/>
      <c r="D302" s="940"/>
      <c r="E302" s="919"/>
      <c r="F302" s="941"/>
      <c r="G302" s="941"/>
    </row>
    <row r="303" spans="2:7">
      <c r="B303" s="919"/>
      <c r="C303" s="919"/>
      <c r="D303" s="940"/>
      <c r="E303" s="919"/>
      <c r="F303" s="941"/>
      <c r="G303" s="941"/>
    </row>
    <row r="304" spans="2:7">
      <c r="B304" s="919"/>
      <c r="C304" s="919"/>
      <c r="D304" s="940"/>
      <c r="E304" s="919"/>
      <c r="F304" s="941"/>
      <c r="G304" s="941"/>
    </row>
    <row r="305" spans="2:7">
      <c r="B305" s="919"/>
      <c r="C305" s="919"/>
      <c r="D305" s="940"/>
      <c r="E305" s="919"/>
      <c r="F305" s="941"/>
      <c r="G305" s="941"/>
    </row>
    <row r="306" spans="2:7">
      <c r="B306" s="919"/>
      <c r="C306" s="919"/>
      <c r="D306" s="940"/>
      <c r="E306" s="919"/>
      <c r="F306" s="941"/>
      <c r="G306" s="941"/>
    </row>
    <row r="307" spans="2:7">
      <c r="B307" s="919"/>
      <c r="C307" s="919"/>
      <c r="D307" s="940"/>
      <c r="E307" s="919"/>
      <c r="F307" s="941"/>
      <c r="G307" s="941"/>
    </row>
    <row r="308" spans="2:7">
      <c r="B308" s="919"/>
      <c r="C308" s="919"/>
      <c r="D308" s="940"/>
      <c r="E308" s="919"/>
      <c r="F308" s="941"/>
      <c r="G308" s="941"/>
    </row>
    <row r="309" spans="2:7">
      <c r="B309" s="919"/>
      <c r="C309" s="919"/>
      <c r="D309" s="940"/>
      <c r="E309" s="919"/>
      <c r="F309" s="941"/>
      <c r="G309" s="941"/>
    </row>
    <row r="310" spans="2:7">
      <c r="B310" s="919"/>
      <c r="C310" s="919"/>
      <c r="D310" s="940"/>
      <c r="E310" s="919"/>
      <c r="F310" s="941"/>
      <c r="G310" s="941"/>
    </row>
    <row r="311" spans="2:7">
      <c r="B311" s="919"/>
      <c r="C311" s="919"/>
      <c r="D311" s="940"/>
      <c r="E311" s="919"/>
      <c r="F311" s="941"/>
      <c r="G311" s="941"/>
    </row>
    <row r="312" spans="2:7">
      <c r="B312" s="919"/>
      <c r="C312" s="919"/>
      <c r="D312" s="940"/>
      <c r="E312" s="919"/>
      <c r="F312" s="941"/>
      <c r="G312" s="941"/>
    </row>
    <row r="313" spans="2:7">
      <c r="B313" s="919"/>
      <c r="C313" s="919"/>
      <c r="D313" s="940"/>
      <c r="E313" s="919"/>
      <c r="F313" s="941"/>
      <c r="G313" s="941"/>
    </row>
    <row r="314" spans="2:7">
      <c r="B314" s="919"/>
      <c r="C314" s="919"/>
      <c r="D314" s="940"/>
      <c r="E314" s="919"/>
      <c r="F314" s="941"/>
      <c r="G314" s="941"/>
    </row>
    <row r="315" spans="2:7">
      <c r="B315" s="919"/>
      <c r="C315" s="919"/>
      <c r="D315" s="940"/>
      <c r="E315" s="919"/>
      <c r="F315" s="941"/>
      <c r="G315" s="941"/>
    </row>
    <row r="316" spans="2:7">
      <c r="B316" s="919"/>
      <c r="C316" s="919"/>
      <c r="D316" s="940"/>
      <c r="E316" s="919"/>
      <c r="F316" s="941"/>
      <c r="G316" s="941"/>
    </row>
    <row r="317" spans="2:7">
      <c r="B317" s="919"/>
      <c r="C317" s="919"/>
      <c r="D317" s="940"/>
      <c r="E317" s="919"/>
      <c r="F317" s="941"/>
      <c r="G317" s="941"/>
    </row>
    <row r="318" spans="2:7">
      <c r="B318" s="919"/>
      <c r="C318" s="919"/>
      <c r="D318" s="940"/>
      <c r="E318" s="919"/>
      <c r="F318" s="941"/>
      <c r="G318" s="941"/>
    </row>
    <row r="319" spans="2:7">
      <c r="B319" s="919"/>
      <c r="C319" s="919"/>
      <c r="D319" s="940"/>
      <c r="E319" s="919"/>
      <c r="F319" s="941"/>
      <c r="G319" s="941"/>
    </row>
    <row r="320" spans="2:7">
      <c r="B320" s="919"/>
      <c r="C320" s="919"/>
      <c r="D320" s="940"/>
      <c r="E320" s="919"/>
      <c r="F320" s="941"/>
      <c r="G320" s="941"/>
    </row>
    <row r="321" spans="2:7">
      <c r="B321" s="919"/>
      <c r="C321" s="919"/>
      <c r="D321" s="940"/>
      <c r="E321" s="919"/>
      <c r="F321" s="941"/>
      <c r="G321" s="941"/>
    </row>
    <row r="322" spans="2:7">
      <c r="B322" s="919"/>
      <c r="C322" s="919"/>
      <c r="D322" s="940"/>
      <c r="E322" s="919"/>
      <c r="F322" s="941"/>
      <c r="G322" s="941"/>
    </row>
    <row r="323" spans="2:7">
      <c r="B323" s="919"/>
      <c r="C323" s="919"/>
      <c r="D323" s="940"/>
      <c r="E323" s="919"/>
      <c r="F323" s="941"/>
      <c r="G323" s="941"/>
    </row>
    <row r="324" spans="2:7">
      <c r="B324" s="919"/>
      <c r="C324" s="919"/>
      <c r="D324" s="940"/>
      <c r="E324" s="919"/>
      <c r="F324" s="941"/>
      <c r="G324" s="941"/>
    </row>
    <row r="325" spans="2:7">
      <c r="B325" s="919"/>
      <c r="C325" s="919"/>
      <c r="D325" s="940"/>
      <c r="E325" s="919"/>
      <c r="F325" s="941"/>
      <c r="G325" s="941"/>
    </row>
    <row r="326" spans="2:7">
      <c r="B326" s="919"/>
      <c r="C326" s="919"/>
      <c r="D326" s="940"/>
      <c r="E326" s="919"/>
      <c r="F326" s="941"/>
      <c r="G326" s="941"/>
    </row>
    <row r="327" spans="2:7">
      <c r="B327" s="919"/>
      <c r="C327" s="919"/>
      <c r="D327" s="940"/>
      <c r="E327" s="919"/>
      <c r="F327" s="941"/>
      <c r="G327" s="941"/>
    </row>
    <row r="328" spans="2:7">
      <c r="B328" s="919"/>
      <c r="C328" s="919"/>
      <c r="D328" s="940"/>
      <c r="E328" s="919"/>
      <c r="F328" s="941"/>
      <c r="G328" s="941"/>
    </row>
    <row r="329" spans="2:7">
      <c r="B329" s="919"/>
      <c r="C329" s="919"/>
      <c r="D329" s="940"/>
      <c r="E329" s="919"/>
      <c r="F329" s="941"/>
      <c r="G329" s="941"/>
    </row>
    <row r="330" spans="2:7">
      <c r="B330" s="919"/>
      <c r="C330" s="919"/>
      <c r="D330" s="940"/>
      <c r="E330" s="919"/>
      <c r="F330" s="941"/>
      <c r="G330" s="941"/>
    </row>
    <row r="331" spans="2:7">
      <c r="B331" s="919"/>
      <c r="C331" s="919"/>
      <c r="D331" s="940"/>
      <c r="E331" s="919"/>
      <c r="F331" s="941"/>
      <c r="G331" s="941"/>
    </row>
    <row r="332" spans="2:7">
      <c r="B332" s="919"/>
      <c r="C332" s="919"/>
      <c r="D332" s="940"/>
      <c r="E332" s="919"/>
      <c r="F332" s="941"/>
      <c r="G332" s="941"/>
    </row>
    <row r="333" spans="2:7">
      <c r="B333" s="919"/>
      <c r="C333" s="919"/>
      <c r="D333" s="940"/>
      <c r="E333" s="919"/>
      <c r="F333" s="941"/>
      <c r="G333" s="941"/>
    </row>
    <row r="334" spans="2:7">
      <c r="B334" s="919"/>
      <c r="C334" s="919"/>
      <c r="D334" s="940"/>
      <c r="E334" s="919"/>
      <c r="F334" s="941"/>
      <c r="G334" s="941"/>
    </row>
    <row r="335" spans="2:7">
      <c r="B335" s="919"/>
      <c r="C335" s="919"/>
      <c r="D335" s="940"/>
      <c r="E335" s="919"/>
      <c r="F335" s="941"/>
      <c r="G335" s="941"/>
    </row>
    <row r="336" spans="2:7">
      <c r="B336" s="919"/>
      <c r="C336" s="919"/>
      <c r="D336" s="940"/>
      <c r="E336" s="919"/>
      <c r="F336" s="941"/>
      <c r="G336" s="941"/>
    </row>
    <row r="337" spans="2:7">
      <c r="B337" s="919"/>
      <c r="C337" s="919"/>
      <c r="D337" s="940"/>
      <c r="E337" s="919"/>
      <c r="F337" s="941"/>
      <c r="G337" s="941"/>
    </row>
    <row r="338" spans="2:7">
      <c r="B338" s="919"/>
      <c r="C338" s="919"/>
      <c r="D338" s="940"/>
      <c r="E338" s="919"/>
      <c r="F338" s="941"/>
      <c r="G338" s="941"/>
    </row>
    <row r="339" spans="2:7">
      <c r="B339" s="919"/>
      <c r="C339" s="919"/>
      <c r="D339" s="940"/>
      <c r="E339" s="919"/>
      <c r="F339" s="941"/>
      <c r="G339" s="941"/>
    </row>
    <row r="340" spans="2:7">
      <c r="B340" s="919"/>
      <c r="C340" s="919"/>
      <c r="D340" s="940"/>
      <c r="E340" s="919"/>
      <c r="F340" s="941"/>
      <c r="G340" s="941"/>
    </row>
    <row r="341" spans="2:7">
      <c r="B341" s="919"/>
      <c r="C341" s="919"/>
      <c r="D341" s="940"/>
      <c r="E341" s="919"/>
      <c r="F341" s="941"/>
      <c r="G341" s="941"/>
    </row>
    <row r="342" spans="2:7">
      <c r="B342" s="919"/>
      <c r="C342" s="919"/>
      <c r="D342" s="940"/>
      <c r="E342" s="919"/>
      <c r="F342" s="941"/>
      <c r="G342" s="941"/>
    </row>
    <row r="343" spans="2:7">
      <c r="B343" s="919"/>
      <c r="C343" s="919"/>
      <c r="D343" s="940"/>
      <c r="E343" s="919"/>
      <c r="F343" s="941"/>
      <c r="G343" s="941"/>
    </row>
    <row r="344" spans="2:7">
      <c r="B344" s="919"/>
      <c r="C344" s="919"/>
      <c r="D344" s="940"/>
      <c r="E344" s="919"/>
      <c r="F344" s="941"/>
      <c r="G344" s="941"/>
    </row>
    <row r="345" spans="2:7">
      <c r="B345" s="919"/>
      <c r="C345" s="919"/>
      <c r="D345" s="940"/>
      <c r="E345" s="919"/>
      <c r="F345" s="941"/>
      <c r="G345" s="941"/>
    </row>
    <row r="346" spans="2:7">
      <c r="B346" s="919"/>
      <c r="C346" s="919"/>
      <c r="D346" s="940"/>
      <c r="E346" s="919"/>
      <c r="F346" s="941"/>
      <c r="G346" s="941"/>
    </row>
    <row r="347" spans="2:7">
      <c r="B347" s="919"/>
      <c r="C347" s="919"/>
      <c r="D347" s="940"/>
      <c r="E347" s="919"/>
      <c r="F347" s="941"/>
      <c r="G347" s="941"/>
    </row>
    <row r="348" spans="2:7">
      <c r="B348" s="919"/>
      <c r="C348" s="919"/>
      <c r="D348" s="940"/>
      <c r="E348" s="919"/>
      <c r="F348" s="941"/>
      <c r="G348" s="941"/>
    </row>
    <row r="349" spans="2:7">
      <c r="B349" s="919"/>
      <c r="C349" s="919"/>
      <c r="D349" s="940"/>
      <c r="E349" s="919"/>
      <c r="F349" s="941"/>
      <c r="G349" s="941"/>
    </row>
    <row r="350" spans="2:7">
      <c r="B350" s="919"/>
      <c r="C350" s="919"/>
      <c r="D350" s="940"/>
      <c r="E350" s="919"/>
      <c r="F350" s="941"/>
      <c r="G350" s="941"/>
    </row>
    <row r="351" spans="2:7">
      <c r="B351" s="919"/>
      <c r="C351" s="919"/>
      <c r="D351" s="940"/>
      <c r="E351" s="919"/>
      <c r="F351" s="941"/>
      <c r="G351" s="941"/>
    </row>
    <row r="352" spans="2:7">
      <c r="B352" s="919"/>
      <c r="C352" s="919"/>
      <c r="D352" s="940"/>
      <c r="E352" s="919"/>
      <c r="F352" s="941"/>
      <c r="G352" s="941"/>
    </row>
    <row r="353" spans="2:7">
      <c r="B353" s="919"/>
      <c r="C353" s="919"/>
      <c r="D353" s="940"/>
      <c r="E353" s="919"/>
      <c r="F353" s="941"/>
      <c r="G353" s="941"/>
    </row>
    <row r="354" spans="2:7">
      <c r="B354" s="919"/>
      <c r="C354" s="919"/>
      <c r="D354" s="940"/>
      <c r="E354" s="919"/>
      <c r="F354" s="941"/>
      <c r="G354" s="941"/>
    </row>
    <row r="355" spans="2:7">
      <c r="B355" s="919"/>
      <c r="C355" s="919"/>
      <c r="D355" s="940"/>
      <c r="E355" s="919"/>
      <c r="F355" s="941"/>
      <c r="G355" s="941"/>
    </row>
    <row r="356" spans="2:7">
      <c r="B356" s="919"/>
      <c r="C356" s="919"/>
      <c r="D356" s="940"/>
      <c r="E356" s="919"/>
      <c r="F356" s="941"/>
      <c r="G356" s="941"/>
    </row>
    <row r="357" spans="2:7">
      <c r="B357" s="919"/>
      <c r="C357" s="919"/>
      <c r="D357" s="940"/>
      <c r="E357" s="919"/>
      <c r="F357" s="941"/>
      <c r="G357" s="941"/>
    </row>
    <row r="358" spans="2:7">
      <c r="B358" s="919"/>
      <c r="C358" s="919"/>
      <c r="D358" s="940"/>
      <c r="E358" s="919"/>
      <c r="F358" s="941"/>
      <c r="G358" s="941"/>
    </row>
    <row r="359" spans="2:7">
      <c r="B359" s="919"/>
      <c r="C359" s="919"/>
      <c r="D359" s="940"/>
      <c r="E359" s="919"/>
      <c r="F359" s="941"/>
      <c r="G359" s="941"/>
    </row>
    <row r="360" spans="2:7">
      <c r="B360" s="919"/>
      <c r="C360" s="919"/>
      <c r="D360" s="940"/>
      <c r="E360" s="919"/>
      <c r="F360" s="941"/>
      <c r="G360" s="941"/>
    </row>
    <row r="361" spans="2:7">
      <c r="B361" s="919"/>
      <c r="C361" s="919"/>
      <c r="D361" s="940"/>
      <c r="E361" s="919"/>
      <c r="F361" s="941"/>
      <c r="G361" s="941"/>
    </row>
    <row r="362" spans="2:7">
      <c r="B362" s="919"/>
      <c r="C362" s="919"/>
      <c r="D362" s="940"/>
      <c r="E362" s="919"/>
      <c r="F362" s="941"/>
      <c r="G362" s="941"/>
    </row>
    <row r="363" spans="2:7">
      <c r="B363" s="919"/>
      <c r="C363" s="919"/>
      <c r="D363" s="940"/>
      <c r="E363" s="919"/>
      <c r="F363" s="941"/>
      <c r="G363" s="941"/>
    </row>
    <row r="364" spans="2:7">
      <c r="B364" s="919"/>
      <c r="C364" s="919"/>
      <c r="D364" s="940"/>
      <c r="E364" s="919"/>
      <c r="F364" s="941"/>
      <c r="G364" s="941"/>
    </row>
    <row r="365" spans="2:7">
      <c r="B365" s="919"/>
      <c r="C365" s="919"/>
      <c r="D365" s="940"/>
      <c r="E365" s="919"/>
      <c r="F365" s="941"/>
      <c r="G365" s="941"/>
    </row>
    <row r="366" spans="2:7">
      <c r="B366" s="919"/>
      <c r="C366" s="919"/>
      <c r="D366" s="940"/>
      <c r="E366" s="919"/>
      <c r="F366" s="941"/>
      <c r="G366" s="941"/>
    </row>
    <row r="367" spans="2:7">
      <c r="B367" s="919"/>
      <c r="C367" s="919"/>
      <c r="D367" s="940"/>
      <c r="E367" s="919"/>
      <c r="F367" s="941"/>
      <c r="G367" s="941"/>
    </row>
    <row r="368" spans="2:7">
      <c r="B368" s="919"/>
      <c r="C368" s="919"/>
      <c r="D368" s="940"/>
      <c r="E368" s="919"/>
      <c r="F368" s="941"/>
      <c r="G368" s="941"/>
    </row>
    <row r="369" spans="2:7">
      <c r="B369" s="919"/>
      <c r="C369" s="919"/>
      <c r="D369" s="940"/>
      <c r="E369" s="919"/>
      <c r="F369" s="941"/>
      <c r="G369" s="941"/>
    </row>
    <row r="370" spans="2:7">
      <c r="B370" s="919"/>
      <c r="C370" s="919"/>
      <c r="D370" s="940"/>
      <c r="E370" s="919"/>
      <c r="F370" s="941"/>
      <c r="G370" s="941"/>
    </row>
    <row r="371" spans="2:7">
      <c r="B371" s="919"/>
      <c r="C371" s="919"/>
      <c r="D371" s="940"/>
      <c r="E371" s="919"/>
      <c r="F371" s="941"/>
      <c r="G371" s="941"/>
    </row>
    <row r="372" spans="2:7">
      <c r="B372" s="919"/>
      <c r="C372" s="919"/>
      <c r="D372" s="940"/>
      <c r="E372" s="919"/>
      <c r="F372" s="941"/>
      <c r="G372" s="941"/>
    </row>
    <row r="373" spans="2:7">
      <c r="B373" s="919"/>
      <c r="C373" s="919"/>
      <c r="D373" s="940"/>
      <c r="E373" s="919"/>
      <c r="F373" s="941"/>
      <c r="G373" s="941"/>
    </row>
    <row r="374" spans="2:7">
      <c r="B374" s="919"/>
      <c r="C374" s="919"/>
      <c r="D374" s="940"/>
      <c r="E374" s="919"/>
      <c r="F374" s="941"/>
      <c r="G374" s="941"/>
    </row>
    <row r="375" spans="2:7">
      <c r="B375" s="919"/>
      <c r="C375" s="919"/>
      <c r="D375" s="940"/>
      <c r="E375" s="919"/>
      <c r="F375" s="941"/>
      <c r="G375" s="941"/>
    </row>
    <row r="376" spans="2:7">
      <c r="B376" s="919"/>
      <c r="C376" s="919"/>
      <c r="D376" s="940"/>
      <c r="E376" s="919"/>
      <c r="F376" s="941"/>
      <c r="G376" s="941"/>
    </row>
    <row r="377" spans="2:7">
      <c r="B377" s="919"/>
      <c r="C377" s="919"/>
      <c r="D377" s="940"/>
      <c r="E377" s="919"/>
      <c r="F377" s="941"/>
      <c r="G377" s="941"/>
    </row>
    <row r="378" spans="2:7">
      <c r="B378" s="919"/>
      <c r="C378" s="919"/>
      <c r="D378" s="940"/>
      <c r="E378" s="919"/>
      <c r="F378" s="941"/>
      <c r="G378" s="941"/>
    </row>
    <row r="379" spans="2:7">
      <c r="B379" s="919"/>
      <c r="C379" s="919"/>
      <c r="D379" s="940"/>
      <c r="E379" s="919"/>
      <c r="F379" s="941"/>
      <c r="G379" s="941"/>
    </row>
    <row r="380" spans="2:7">
      <c r="B380" s="919"/>
      <c r="C380" s="919"/>
      <c r="D380" s="940"/>
      <c r="E380" s="919"/>
      <c r="F380" s="941"/>
      <c r="G380" s="941"/>
    </row>
    <row r="381" spans="2:7">
      <c r="B381" s="919"/>
      <c r="C381" s="919"/>
      <c r="D381" s="940"/>
      <c r="E381" s="919"/>
      <c r="F381" s="941"/>
      <c r="G381" s="941"/>
    </row>
    <row r="382" spans="2:7">
      <c r="B382" s="919"/>
      <c r="C382" s="919"/>
      <c r="D382" s="940"/>
      <c r="E382" s="919"/>
      <c r="F382" s="941"/>
      <c r="G382" s="941"/>
    </row>
    <row r="383" spans="2:7">
      <c r="B383" s="919"/>
      <c r="C383" s="919"/>
      <c r="D383" s="940"/>
      <c r="E383" s="919"/>
      <c r="F383" s="941"/>
      <c r="G383" s="941"/>
    </row>
    <row r="384" spans="2:7">
      <c r="B384" s="919"/>
      <c r="C384" s="919"/>
      <c r="D384" s="940"/>
      <c r="E384" s="919"/>
      <c r="F384" s="941"/>
      <c r="G384" s="941"/>
    </row>
    <row r="385" spans="2:7">
      <c r="B385" s="919"/>
      <c r="C385" s="919"/>
      <c r="D385" s="940"/>
      <c r="E385" s="919"/>
      <c r="F385" s="941"/>
      <c r="G385" s="941"/>
    </row>
    <row r="386" spans="2:7">
      <c r="B386" s="919"/>
      <c r="C386" s="919"/>
      <c r="D386" s="940"/>
      <c r="E386" s="919"/>
      <c r="F386" s="941"/>
      <c r="G386" s="941"/>
    </row>
    <row r="387" spans="2:7">
      <c r="B387" s="919"/>
      <c r="C387" s="919"/>
      <c r="D387" s="940"/>
      <c r="E387" s="919"/>
      <c r="F387" s="941"/>
      <c r="G387" s="941"/>
    </row>
    <row r="388" spans="2:7">
      <c r="B388" s="919"/>
      <c r="C388" s="919"/>
      <c r="D388" s="940"/>
      <c r="E388" s="919"/>
      <c r="F388" s="941"/>
      <c r="G388" s="941"/>
    </row>
    <row r="389" spans="2:7">
      <c r="B389" s="919"/>
      <c r="C389" s="919"/>
      <c r="D389" s="940"/>
      <c r="E389" s="919"/>
      <c r="F389" s="941"/>
      <c r="G389" s="941"/>
    </row>
    <row r="390" spans="2:7">
      <c r="B390" s="919"/>
      <c r="C390" s="919"/>
      <c r="D390" s="940"/>
      <c r="E390" s="919"/>
      <c r="F390" s="941"/>
      <c r="G390" s="941"/>
    </row>
    <row r="391" spans="2:7">
      <c r="B391" s="919"/>
      <c r="C391" s="919"/>
      <c r="D391" s="940"/>
      <c r="E391" s="919"/>
      <c r="F391" s="941"/>
      <c r="G391" s="941"/>
    </row>
    <row r="392" spans="2:7">
      <c r="B392" s="919"/>
      <c r="C392" s="919"/>
      <c r="D392" s="940"/>
      <c r="E392" s="919"/>
      <c r="F392" s="941"/>
      <c r="G392" s="941"/>
    </row>
    <row r="393" spans="2:7">
      <c r="B393" s="919"/>
      <c r="C393" s="919"/>
      <c r="D393" s="940"/>
      <c r="E393" s="919"/>
      <c r="F393" s="941"/>
      <c r="G393" s="941"/>
    </row>
    <row r="394" spans="2:7">
      <c r="B394" s="919"/>
      <c r="C394" s="919"/>
      <c r="D394" s="940"/>
      <c r="E394" s="919"/>
      <c r="F394" s="941"/>
      <c r="G394" s="941"/>
    </row>
    <row r="395" spans="2:7">
      <c r="B395" s="919"/>
      <c r="C395" s="919"/>
      <c r="D395" s="940"/>
      <c r="E395" s="919"/>
      <c r="F395" s="941"/>
      <c r="G395" s="941"/>
    </row>
    <row r="396" spans="2:7">
      <c r="B396" s="919"/>
      <c r="C396" s="919"/>
      <c r="D396" s="940"/>
      <c r="E396" s="919"/>
      <c r="F396" s="941"/>
      <c r="G396" s="941"/>
    </row>
    <row r="397" spans="2:7">
      <c r="B397" s="919"/>
      <c r="C397" s="919"/>
      <c r="D397" s="940"/>
      <c r="E397" s="919"/>
      <c r="F397" s="941"/>
      <c r="G397" s="941"/>
    </row>
    <row r="398" spans="2:7">
      <c r="B398" s="919"/>
      <c r="C398" s="919"/>
      <c r="D398" s="940"/>
      <c r="E398" s="919"/>
      <c r="F398" s="941"/>
      <c r="G398" s="941"/>
    </row>
    <row r="399" spans="2:7">
      <c r="B399" s="919"/>
      <c r="C399" s="919"/>
      <c r="D399" s="940"/>
      <c r="E399" s="919"/>
      <c r="F399" s="941"/>
      <c r="G399" s="941"/>
    </row>
    <row r="400" spans="2:7">
      <c r="B400" s="919"/>
      <c r="C400" s="919"/>
      <c r="D400" s="940"/>
      <c r="E400" s="919"/>
      <c r="F400" s="941"/>
      <c r="G400" s="941"/>
    </row>
    <row r="401" spans="2:7">
      <c r="B401" s="919"/>
      <c r="C401" s="919"/>
      <c r="D401" s="940"/>
      <c r="E401" s="919"/>
      <c r="F401" s="941"/>
      <c r="G401" s="941"/>
    </row>
    <row r="402" spans="2:7">
      <c r="B402" s="919"/>
      <c r="C402" s="919"/>
      <c r="D402" s="940"/>
      <c r="E402" s="919"/>
      <c r="F402" s="941"/>
      <c r="G402" s="941"/>
    </row>
    <row r="403" spans="2:7">
      <c r="B403" s="919"/>
      <c r="C403" s="919"/>
      <c r="D403" s="940"/>
      <c r="E403" s="919"/>
      <c r="F403" s="941"/>
      <c r="G403" s="941"/>
    </row>
    <row r="404" spans="2:7">
      <c r="B404" s="919"/>
      <c r="C404" s="919"/>
      <c r="D404" s="940"/>
      <c r="E404" s="919"/>
      <c r="F404" s="941"/>
      <c r="G404" s="941"/>
    </row>
    <row r="405" spans="2:7">
      <c r="B405" s="919"/>
      <c r="C405" s="919"/>
      <c r="D405" s="940"/>
      <c r="E405" s="919"/>
      <c r="F405" s="941"/>
      <c r="G405" s="941"/>
    </row>
    <row r="406" spans="2:7">
      <c r="B406" s="919"/>
      <c r="C406" s="919"/>
      <c r="D406" s="940"/>
      <c r="E406" s="919"/>
      <c r="F406" s="941"/>
      <c r="G406" s="941"/>
    </row>
    <row r="407" spans="2:7">
      <c r="B407" s="919"/>
      <c r="C407" s="919"/>
      <c r="D407" s="940"/>
      <c r="E407" s="919"/>
      <c r="F407" s="941"/>
      <c r="G407" s="941"/>
    </row>
    <row r="408" spans="2:7">
      <c r="B408" s="919"/>
      <c r="C408" s="919"/>
      <c r="D408" s="940"/>
      <c r="E408" s="919"/>
      <c r="F408" s="941"/>
      <c r="G408" s="941"/>
    </row>
    <row r="409" spans="2:7">
      <c r="B409" s="919"/>
      <c r="C409" s="919"/>
      <c r="D409" s="940"/>
      <c r="E409" s="919"/>
      <c r="F409" s="941"/>
      <c r="G409" s="941"/>
    </row>
    <row r="410" spans="2:7">
      <c r="B410" s="919"/>
      <c r="C410" s="919"/>
      <c r="D410" s="940"/>
      <c r="E410" s="919"/>
      <c r="F410" s="941"/>
      <c r="G410" s="941"/>
    </row>
    <row r="411" spans="2:7">
      <c r="B411" s="919"/>
      <c r="C411" s="919"/>
      <c r="D411" s="940"/>
      <c r="E411" s="919"/>
      <c r="F411" s="941"/>
      <c r="G411" s="941"/>
    </row>
    <row r="412" spans="2:7">
      <c r="B412" s="919"/>
      <c r="C412" s="919"/>
      <c r="D412" s="940"/>
      <c r="E412" s="919"/>
      <c r="F412" s="941"/>
      <c r="G412" s="941"/>
    </row>
    <row r="413" spans="2:7">
      <c r="B413" s="919"/>
      <c r="C413" s="919"/>
      <c r="D413" s="940"/>
      <c r="E413" s="919"/>
      <c r="F413" s="941"/>
      <c r="G413" s="941"/>
    </row>
    <row r="414" spans="2:7">
      <c r="B414" s="919"/>
      <c r="C414" s="919"/>
      <c r="D414" s="940"/>
      <c r="E414" s="919"/>
      <c r="F414" s="941"/>
      <c r="G414" s="941"/>
    </row>
    <row r="415" spans="2:7">
      <c r="B415" s="919"/>
      <c r="C415" s="919"/>
      <c r="D415" s="940"/>
      <c r="E415" s="919"/>
      <c r="F415" s="941"/>
      <c r="G415" s="941"/>
    </row>
    <row r="416" spans="2:7">
      <c r="B416" s="919"/>
      <c r="C416" s="919"/>
      <c r="D416" s="940"/>
      <c r="E416" s="919"/>
      <c r="F416" s="941"/>
      <c r="G416" s="941"/>
    </row>
    <row r="417" spans="2:7">
      <c r="B417" s="919"/>
      <c r="C417" s="919"/>
      <c r="D417" s="940"/>
      <c r="E417" s="919"/>
      <c r="F417" s="941"/>
      <c r="G417" s="941"/>
    </row>
    <row r="418" spans="2:7">
      <c r="B418" s="919"/>
      <c r="C418" s="919"/>
      <c r="D418" s="940"/>
      <c r="E418" s="919"/>
      <c r="F418" s="941"/>
      <c r="G418" s="941"/>
    </row>
    <row r="419" spans="2:7">
      <c r="B419" s="919"/>
      <c r="C419" s="919"/>
      <c r="D419" s="940"/>
      <c r="E419" s="919"/>
      <c r="F419" s="941"/>
      <c r="G419" s="941"/>
    </row>
    <row r="420" spans="2:7">
      <c r="B420" s="919"/>
      <c r="C420" s="919"/>
      <c r="D420" s="940"/>
      <c r="E420" s="919"/>
      <c r="F420" s="941"/>
      <c r="G420" s="941"/>
    </row>
    <row r="421" spans="2:7">
      <c r="B421" s="919"/>
      <c r="C421" s="919"/>
      <c r="D421" s="940"/>
      <c r="E421" s="919"/>
      <c r="F421" s="941"/>
      <c r="G421" s="941"/>
    </row>
    <row r="422" spans="2:7">
      <c r="B422" s="919"/>
      <c r="C422" s="919"/>
      <c r="D422" s="940"/>
      <c r="E422" s="919"/>
      <c r="F422" s="941"/>
      <c r="G422" s="941"/>
    </row>
    <row r="423" spans="2:7">
      <c r="B423" s="919"/>
      <c r="C423" s="919"/>
      <c r="D423" s="940"/>
      <c r="E423" s="919"/>
      <c r="F423" s="941"/>
      <c r="G423" s="941"/>
    </row>
    <row r="424" spans="2:7">
      <c r="B424" s="919"/>
      <c r="C424" s="919"/>
      <c r="D424" s="940"/>
      <c r="E424" s="919"/>
      <c r="F424" s="941"/>
      <c r="G424" s="941"/>
    </row>
    <row r="425" spans="2:7">
      <c r="B425" s="919"/>
      <c r="C425" s="919"/>
      <c r="D425" s="940"/>
      <c r="E425" s="919"/>
      <c r="F425" s="941"/>
      <c r="G425" s="941"/>
    </row>
    <row r="426" spans="2:7">
      <c r="B426" s="919"/>
      <c r="C426" s="919"/>
      <c r="D426" s="940"/>
      <c r="E426" s="919"/>
      <c r="F426" s="941"/>
      <c r="G426" s="941"/>
    </row>
    <row r="427" spans="2:7">
      <c r="B427" s="919"/>
      <c r="C427" s="919"/>
      <c r="D427" s="940"/>
      <c r="E427" s="919"/>
      <c r="F427" s="941"/>
      <c r="G427" s="941"/>
    </row>
    <row r="428" spans="2:7">
      <c r="B428" s="919"/>
      <c r="C428" s="919"/>
      <c r="D428" s="940"/>
      <c r="E428" s="919"/>
      <c r="F428" s="941"/>
      <c r="G428" s="941"/>
    </row>
    <row r="429" spans="2:7">
      <c r="B429" s="919"/>
      <c r="C429" s="919"/>
      <c r="D429" s="940"/>
      <c r="E429" s="919"/>
      <c r="F429" s="941"/>
      <c r="G429" s="941"/>
    </row>
    <row r="430" spans="2:7">
      <c r="B430" s="919"/>
      <c r="C430" s="919"/>
      <c r="D430" s="940"/>
      <c r="E430" s="919"/>
      <c r="F430" s="941"/>
      <c r="G430" s="941"/>
    </row>
    <row r="431" spans="2:7">
      <c r="B431" s="919"/>
      <c r="C431" s="919"/>
      <c r="D431" s="940"/>
      <c r="E431" s="919"/>
      <c r="F431" s="941"/>
      <c r="G431" s="941"/>
    </row>
    <row r="432" spans="2:7">
      <c r="B432" s="919"/>
      <c r="C432" s="919"/>
      <c r="D432" s="940"/>
      <c r="E432" s="919"/>
      <c r="F432" s="941"/>
      <c r="G432" s="941"/>
    </row>
    <row r="433" spans="2:7">
      <c r="B433" s="919"/>
      <c r="C433" s="919"/>
      <c r="D433" s="940"/>
      <c r="E433" s="919"/>
      <c r="F433" s="941"/>
      <c r="G433" s="941"/>
    </row>
    <row r="434" spans="2:7">
      <c r="B434" s="919"/>
      <c r="C434" s="919"/>
      <c r="D434" s="940"/>
      <c r="E434" s="919"/>
      <c r="F434" s="941"/>
      <c r="G434" s="941"/>
    </row>
    <row r="435" spans="2:7">
      <c r="B435" s="919"/>
      <c r="C435" s="919"/>
      <c r="D435" s="940"/>
      <c r="E435" s="919"/>
      <c r="F435" s="941"/>
      <c r="G435" s="941"/>
    </row>
    <row r="436" spans="2:7">
      <c r="B436" s="919"/>
      <c r="C436" s="919"/>
      <c r="D436" s="940"/>
      <c r="E436" s="919"/>
      <c r="F436" s="941"/>
      <c r="G436" s="941"/>
    </row>
    <row r="437" spans="2:7">
      <c r="B437" s="919"/>
      <c r="C437" s="919"/>
      <c r="D437" s="940"/>
      <c r="E437" s="919"/>
      <c r="F437" s="941"/>
      <c r="G437" s="941"/>
    </row>
    <row r="438" spans="2:7">
      <c r="B438" s="919"/>
      <c r="C438" s="919"/>
      <c r="D438" s="940"/>
      <c r="E438" s="919"/>
      <c r="F438" s="941"/>
      <c r="G438" s="941"/>
    </row>
    <row r="439" spans="2:7">
      <c r="B439" s="919"/>
      <c r="C439" s="919"/>
      <c r="D439" s="940"/>
      <c r="E439" s="919"/>
      <c r="F439" s="941"/>
      <c r="G439" s="941"/>
    </row>
    <row r="440" spans="2:7">
      <c r="B440" s="919"/>
      <c r="C440" s="919"/>
      <c r="D440" s="940"/>
      <c r="E440" s="919"/>
      <c r="F440" s="941"/>
      <c r="G440" s="941"/>
    </row>
    <row r="441" spans="2:7">
      <c r="B441" s="919"/>
      <c r="C441" s="919"/>
      <c r="D441" s="940"/>
      <c r="E441" s="919"/>
      <c r="F441" s="941"/>
      <c r="G441" s="941"/>
    </row>
    <row r="442" spans="2:7">
      <c r="B442" s="919"/>
      <c r="C442" s="919"/>
      <c r="D442" s="940"/>
      <c r="E442" s="919"/>
      <c r="F442" s="941"/>
      <c r="G442" s="941"/>
    </row>
    <row r="443" spans="2:7">
      <c r="B443" s="919"/>
      <c r="C443" s="919"/>
      <c r="D443" s="940"/>
      <c r="E443" s="919"/>
      <c r="F443" s="941"/>
      <c r="G443" s="941"/>
    </row>
    <row r="444" spans="2:7">
      <c r="B444" s="919"/>
      <c r="C444" s="919"/>
      <c r="D444" s="940"/>
      <c r="E444" s="919"/>
      <c r="F444" s="941"/>
      <c r="G444" s="941"/>
    </row>
    <row r="445" spans="2:7">
      <c r="B445" s="919"/>
      <c r="C445" s="919"/>
      <c r="D445" s="940"/>
      <c r="E445" s="919"/>
      <c r="F445" s="941"/>
      <c r="G445" s="941"/>
    </row>
    <row r="446" spans="2:7">
      <c r="B446" s="919"/>
      <c r="C446" s="919"/>
      <c r="D446" s="940"/>
      <c r="E446" s="919"/>
      <c r="F446" s="941"/>
      <c r="G446" s="941"/>
    </row>
    <row r="447" spans="2:7">
      <c r="B447" s="919"/>
      <c r="C447" s="919"/>
      <c r="D447" s="940"/>
      <c r="E447" s="919"/>
      <c r="F447" s="941"/>
      <c r="G447" s="941"/>
    </row>
    <row r="448" spans="2:7">
      <c r="B448" s="919"/>
      <c r="C448" s="919"/>
      <c r="D448" s="940"/>
      <c r="E448" s="919"/>
      <c r="F448" s="941"/>
      <c r="G448" s="941"/>
    </row>
    <row r="449" spans="2:7">
      <c r="B449" s="919"/>
      <c r="C449" s="919"/>
      <c r="D449" s="940"/>
      <c r="E449" s="919"/>
      <c r="F449" s="941"/>
      <c r="G449" s="941"/>
    </row>
    <row r="450" spans="2:7">
      <c r="B450" s="919"/>
      <c r="C450" s="919"/>
      <c r="D450" s="940"/>
      <c r="E450" s="919"/>
      <c r="F450" s="941"/>
      <c r="G450" s="941"/>
    </row>
    <row r="451" spans="2:7">
      <c r="B451" s="919"/>
      <c r="C451" s="919"/>
      <c r="D451" s="940"/>
      <c r="E451" s="919"/>
      <c r="F451" s="941"/>
      <c r="G451" s="941"/>
    </row>
    <row r="452" spans="2:7">
      <c r="B452" s="919"/>
      <c r="C452" s="919"/>
      <c r="D452" s="940"/>
      <c r="E452" s="919"/>
      <c r="F452" s="941"/>
      <c r="G452" s="941"/>
    </row>
    <row r="453" spans="2:7">
      <c r="B453" s="919"/>
      <c r="C453" s="919"/>
      <c r="D453" s="940"/>
      <c r="E453" s="919"/>
      <c r="F453" s="941"/>
      <c r="G453" s="941"/>
    </row>
    <row r="454" spans="2:7">
      <c r="B454" s="919"/>
      <c r="C454" s="919"/>
      <c r="D454" s="940"/>
      <c r="E454" s="919"/>
      <c r="F454" s="941"/>
      <c r="G454" s="941"/>
    </row>
    <row r="455" spans="2:7">
      <c r="B455" s="919"/>
      <c r="C455" s="919"/>
      <c r="D455" s="940"/>
      <c r="E455" s="919"/>
      <c r="F455" s="941"/>
      <c r="G455" s="941"/>
    </row>
    <row r="456" spans="2:7">
      <c r="B456" s="919"/>
      <c r="C456" s="919"/>
      <c r="D456" s="940"/>
      <c r="E456" s="919"/>
      <c r="F456" s="941"/>
      <c r="G456" s="941"/>
    </row>
    <row r="457" spans="2:7">
      <c r="B457" s="919"/>
      <c r="C457" s="919"/>
      <c r="D457" s="940"/>
      <c r="E457" s="919"/>
      <c r="F457" s="941"/>
      <c r="G457" s="941"/>
    </row>
    <row r="458" spans="2:7">
      <c r="B458" s="919"/>
      <c r="C458" s="919"/>
      <c r="D458" s="940"/>
      <c r="E458" s="919"/>
      <c r="F458" s="941"/>
      <c r="G458" s="941"/>
    </row>
    <row r="459" spans="2:7">
      <c r="B459" s="919"/>
      <c r="C459" s="919"/>
      <c r="D459" s="940"/>
      <c r="E459" s="919"/>
      <c r="F459" s="941"/>
      <c r="G459" s="941"/>
    </row>
    <row r="460" spans="2:7">
      <c r="B460" s="919"/>
      <c r="C460" s="919"/>
      <c r="D460" s="940"/>
      <c r="E460" s="919"/>
      <c r="F460" s="941"/>
      <c r="G460" s="941"/>
    </row>
    <row r="461" spans="2:7">
      <c r="B461" s="919"/>
      <c r="C461" s="919"/>
      <c r="D461" s="940"/>
      <c r="E461" s="919"/>
      <c r="F461" s="941"/>
      <c r="G461" s="941"/>
    </row>
    <row r="462" spans="2:7">
      <c r="B462" s="919"/>
      <c r="C462" s="919"/>
      <c r="D462" s="940"/>
      <c r="E462" s="919"/>
      <c r="F462" s="941"/>
      <c r="G462" s="941"/>
    </row>
    <row r="463" spans="2:7">
      <c r="B463" s="919"/>
      <c r="C463" s="919"/>
      <c r="D463" s="940"/>
      <c r="E463" s="919"/>
      <c r="F463" s="941"/>
      <c r="G463" s="941"/>
    </row>
    <row r="464" spans="2:7">
      <c r="B464" s="919"/>
      <c r="C464" s="919"/>
      <c r="D464" s="940"/>
      <c r="E464" s="919"/>
      <c r="F464" s="941"/>
      <c r="G464" s="941"/>
    </row>
    <row r="465" spans="2:7">
      <c r="B465" s="919"/>
      <c r="C465" s="919"/>
      <c r="D465" s="940"/>
      <c r="E465" s="919"/>
      <c r="F465" s="941"/>
      <c r="G465" s="941"/>
    </row>
    <row r="466" spans="2:7">
      <c r="B466" s="919"/>
      <c r="C466" s="919"/>
      <c r="D466" s="940"/>
      <c r="E466" s="919"/>
      <c r="F466" s="941"/>
      <c r="G466" s="941"/>
    </row>
    <row r="467" spans="2:7">
      <c r="B467" s="919"/>
      <c r="C467" s="919"/>
      <c r="D467" s="940"/>
      <c r="E467" s="919"/>
      <c r="F467" s="941"/>
      <c r="G467" s="941"/>
    </row>
    <row r="468" spans="2:7">
      <c r="B468" s="919"/>
      <c r="C468" s="919"/>
      <c r="D468" s="940"/>
      <c r="E468" s="919"/>
      <c r="F468" s="941"/>
      <c r="G468" s="941"/>
    </row>
    <row r="469" spans="2:7">
      <c r="B469" s="919"/>
      <c r="C469" s="919"/>
      <c r="D469" s="940"/>
      <c r="E469" s="919"/>
      <c r="F469" s="941"/>
      <c r="G469" s="941"/>
    </row>
    <row r="470" spans="2:7">
      <c r="B470" s="919"/>
      <c r="C470" s="919"/>
      <c r="D470" s="940"/>
      <c r="E470" s="919"/>
      <c r="F470" s="941"/>
      <c r="G470" s="941"/>
    </row>
    <row r="471" spans="2:7">
      <c r="B471" s="919"/>
      <c r="C471" s="919"/>
      <c r="D471" s="940"/>
      <c r="E471" s="919"/>
      <c r="F471" s="941"/>
      <c r="G471" s="941"/>
    </row>
    <row r="472" spans="2:7">
      <c r="B472" s="919"/>
      <c r="C472" s="919"/>
      <c r="D472" s="940"/>
      <c r="E472" s="919"/>
      <c r="F472" s="941"/>
      <c r="G472" s="941"/>
    </row>
    <row r="473" spans="2:7">
      <c r="B473" s="919"/>
      <c r="C473" s="919"/>
      <c r="D473" s="940"/>
      <c r="E473" s="919"/>
      <c r="F473" s="941"/>
      <c r="G473" s="941"/>
    </row>
    <row r="474" spans="2:7">
      <c r="B474" s="919"/>
      <c r="C474" s="919"/>
      <c r="D474" s="940"/>
      <c r="E474" s="919"/>
      <c r="F474" s="941"/>
      <c r="G474" s="941"/>
    </row>
    <row r="475" spans="2:7">
      <c r="B475" s="919"/>
      <c r="C475" s="919"/>
      <c r="D475" s="940"/>
      <c r="E475" s="919"/>
      <c r="F475" s="941"/>
      <c r="G475" s="941"/>
    </row>
    <row r="476" spans="2:7">
      <c r="B476" s="919"/>
      <c r="C476" s="919"/>
      <c r="D476" s="940"/>
      <c r="E476" s="919"/>
      <c r="F476" s="941"/>
      <c r="G476" s="941"/>
    </row>
    <row r="477" spans="2:7">
      <c r="B477" s="919"/>
      <c r="C477" s="919"/>
      <c r="D477" s="940"/>
      <c r="E477" s="919"/>
      <c r="F477" s="941"/>
      <c r="G477" s="941"/>
    </row>
    <row r="478" spans="2:7">
      <c r="B478" s="919"/>
      <c r="C478" s="919"/>
      <c r="D478" s="940"/>
      <c r="E478" s="919"/>
      <c r="F478" s="941"/>
      <c r="G478" s="941"/>
    </row>
    <row r="479" spans="2:7">
      <c r="B479" s="919"/>
      <c r="C479" s="919"/>
      <c r="D479" s="940"/>
      <c r="E479" s="919"/>
      <c r="F479" s="941"/>
      <c r="G479" s="941"/>
    </row>
    <row r="480" spans="2:7">
      <c r="B480" s="919"/>
      <c r="C480" s="919"/>
      <c r="D480" s="940"/>
      <c r="E480" s="919"/>
      <c r="F480" s="941"/>
      <c r="G480" s="941"/>
    </row>
    <row r="481" spans="2:7">
      <c r="B481" s="919"/>
      <c r="C481" s="919"/>
      <c r="D481" s="940"/>
      <c r="E481" s="919"/>
      <c r="F481" s="941"/>
      <c r="G481" s="941"/>
    </row>
    <row r="482" spans="2:7">
      <c r="B482" s="919"/>
      <c r="C482" s="919"/>
      <c r="D482" s="940"/>
      <c r="E482" s="919"/>
      <c r="F482" s="941"/>
      <c r="G482" s="941"/>
    </row>
    <row r="483" spans="2:7">
      <c r="B483" s="919"/>
      <c r="C483" s="919"/>
      <c r="D483" s="940"/>
      <c r="E483" s="919"/>
      <c r="F483" s="941"/>
      <c r="G483" s="941"/>
    </row>
    <row r="484" spans="2:7">
      <c r="B484" s="919"/>
      <c r="C484" s="919"/>
      <c r="D484" s="940"/>
      <c r="E484" s="919"/>
      <c r="F484" s="941"/>
      <c r="G484" s="941"/>
    </row>
    <row r="485" spans="2:7">
      <c r="B485" s="919"/>
      <c r="C485" s="919"/>
      <c r="D485" s="940"/>
      <c r="E485" s="919"/>
      <c r="F485" s="941"/>
      <c r="G485" s="941"/>
    </row>
    <row r="486" spans="2:7">
      <c r="B486" s="919"/>
      <c r="C486" s="919"/>
      <c r="D486" s="940"/>
      <c r="E486" s="919"/>
      <c r="F486" s="941"/>
      <c r="G486" s="941"/>
    </row>
    <row r="487" spans="2:7">
      <c r="B487" s="919"/>
      <c r="C487" s="919"/>
      <c r="D487" s="940"/>
      <c r="E487" s="919"/>
      <c r="F487" s="941"/>
      <c r="G487" s="941"/>
    </row>
    <row r="488" spans="2:7">
      <c r="B488" s="919"/>
      <c r="C488" s="919"/>
      <c r="D488" s="940"/>
      <c r="E488" s="919"/>
      <c r="F488" s="941"/>
      <c r="G488" s="941"/>
    </row>
    <row r="489" spans="2:7">
      <c r="B489" s="919"/>
      <c r="C489" s="919"/>
      <c r="D489" s="940"/>
      <c r="E489" s="919"/>
      <c r="F489" s="941"/>
      <c r="G489" s="941"/>
    </row>
    <row r="490" spans="2:7">
      <c r="B490" s="919"/>
      <c r="C490" s="919"/>
      <c r="D490" s="940"/>
      <c r="E490" s="919"/>
      <c r="F490" s="941"/>
      <c r="G490" s="941"/>
    </row>
    <row r="491" spans="2:7">
      <c r="C491" s="860"/>
      <c r="D491" s="942"/>
    </row>
    <row r="492" spans="2:7">
      <c r="C492" s="860"/>
      <c r="D492" s="942"/>
    </row>
    <row r="493" spans="2:7">
      <c r="C493" s="860"/>
      <c r="D493" s="942"/>
    </row>
    <row r="494" spans="2:7">
      <c r="C494" s="860"/>
      <c r="D494" s="942"/>
    </row>
    <row r="495" spans="2:7">
      <c r="C495" s="860"/>
      <c r="D495" s="942"/>
    </row>
    <row r="496" spans="2:7">
      <c r="C496" s="860"/>
      <c r="D496" s="942"/>
    </row>
    <row r="497" spans="3:4">
      <c r="C497" s="860"/>
      <c r="D497" s="942"/>
    </row>
    <row r="498" spans="3:4">
      <c r="C498" s="860"/>
      <c r="D498" s="942"/>
    </row>
    <row r="499" spans="3:4">
      <c r="C499" s="860"/>
      <c r="D499" s="942"/>
    </row>
    <row r="500" spans="3:4">
      <c r="C500" s="860"/>
      <c r="D500" s="942"/>
    </row>
    <row r="501" spans="3:4">
      <c r="C501" s="860"/>
      <c r="D501" s="942"/>
    </row>
    <row r="502" spans="3:4">
      <c r="C502" s="860"/>
      <c r="D502" s="942"/>
    </row>
    <row r="503" spans="3:4">
      <c r="C503" s="860"/>
      <c r="D503" s="942"/>
    </row>
    <row r="504" spans="3:4">
      <c r="C504" s="860"/>
      <c r="D504" s="942"/>
    </row>
    <row r="505" spans="3:4">
      <c r="C505" s="860"/>
      <c r="D505" s="942"/>
    </row>
    <row r="506" spans="3:4">
      <c r="C506" s="860"/>
      <c r="D506" s="942"/>
    </row>
    <row r="507" spans="3:4">
      <c r="C507" s="860"/>
      <c r="D507" s="942"/>
    </row>
    <row r="508" spans="3:4">
      <c r="C508" s="860"/>
      <c r="D508" s="942"/>
    </row>
    <row r="509" spans="3:4">
      <c r="C509" s="860"/>
      <c r="D509" s="942"/>
    </row>
    <row r="510" spans="3:4">
      <c r="C510" s="860"/>
      <c r="D510" s="942"/>
    </row>
    <row r="511" spans="3:4">
      <c r="C511" s="860"/>
      <c r="D511" s="942"/>
    </row>
    <row r="512" spans="3:4">
      <c r="C512" s="860"/>
      <c r="D512" s="942"/>
    </row>
    <row r="513" spans="3:4">
      <c r="C513" s="860"/>
      <c r="D513" s="942"/>
    </row>
    <row r="514" spans="3:4">
      <c r="C514" s="860"/>
      <c r="D514" s="942"/>
    </row>
    <row r="515" spans="3:4">
      <c r="C515" s="860"/>
      <c r="D515" s="942"/>
    </row>
    <row r="516" spans="3:4">
      <c r="C516" s="860"/>
      <c r="D516" s="942"/>
    </row>
    <row r="517" spans="3:4">
      <c r="C517" s="860"/>
      <c r="D517" s="942"/>
    </row>
    <row r="518" spans="3:4">
      <c r="C518" s="860"/>
      <c r="D518" s="942"/>
    </row>
    <row r="519" spans="3:4">
      <c r="C519" s="860"/>
      <c r="D519" s="942"/>
    </row>
    <row r="520" spans="3:4">
      <c r="C520" s="860"/>
      <c r="D520" s="942"/>
    </row>
    <row r="521" spans="3:4">
      <c r="C521" s="860"/>
      <c r="D521" s="942"/>
    </row>
    <row r="522" spans="3:4">
      <c r="C522" s="860"/>
      <c r="D522" s="942"/>
    </row>
    <row r="523" spans="3:4">
      <c r="C523" s="860"/>
      <c r="D523" s="942"/>
    </row>
    <row r="524" spans="3:4">
      <c r="C524" s="860"/>
      <c r="D524" s="942"/>
    </row>
    <row r="525" spans="3:4">
      <c r="C525" s="860"/>
      <c r="D525" s="942"/>
    </row>
    <row r="526" spans="3:4">
      <c r="C526" s="860"/>
      <c r="D526" s="942"/>
    </row>
    <row r="527" spans="3:4">
      <c r="C527" s="860"/>
      <c r="D527" s="942"/>
    </row>
    <row r="528" spans="3:4">
      <c r="C528" s="860"/>
      <c r="D528" s="942"/>
    </row>
    <row r="529" spans="3:4">
      <c r="C529" s="860"/>
      <c r="D529" s="942"/>
    </row>
    <row r="530" spans="3:4">
      <c r="C530" s="860"/>
      <c r="D530" s="942"/>
    </row>
    <row r="531" spans="3:4">
      <c r="C531" s="860"/>
      <c r="D531" s="942"/>
    </row>
    <row r="532" spans="3:4">
      <c r="C532" s="860"/>
      <c r="D532" s="942"/>
    </row>
    <row r="533" spans="3:4">
      <c r="C533" s="860"/>
      <c r="D533" s="942"/>
    </row>
    <row r="534" spans="3:4">
      <c r="C534" s="860"/>
      <c r="D534" s="942"/>
    </row>
    <row r="535" spans="3:4">
      <c r="C535" s="860"/>
      <c r="D535" s="942"/>
    </row>
    <row r="536" spans="3:4">
      <c r="C536" s="860"/>
      <c r="D536" s="942"/>
    </row>
    <row r="537" spans="3:4">
      <c r="C537" s="860"/>
      <c r="D537" s="942"/>
    </row>
    <row r="538" spans="3:4">
      <c r="C538" s="860"/>
      <c r="D538" s="942"/>
    </row>
    <row r="539" spans="3:4">
      <c r="C539" s="860"/>
      <c r="D539" s="942"/>
    </row>
    <row r="540" spans="3:4">
      <c r="C540" s="860"/>
      <c r="D540" s="942"/>
    </row>
    <row r="541" spans="3:4">
      <c r="C541" s="860"/>
      <c r="D541" s="942"/>
    </row>
    <row r="542" spans="3:4">
      <c r="C542" s="860"/>
      <c r="D542" s="942"/>
    </row>
    <row r="543" spans="3:4">
      <c r="C543" s="860"/>
      <c r="D543" s="942"/>
    </row>
    <row r="544" spans="3:4">
      <c r="C544" s="860"/>
      <c r="D544" s="942"/>
    </row>
    <row r="545" spans="3:4">
      <c r="C545" s="860"/>
      <c r="D545" s="942"/>
    </row>
    <row r="546" spans="3:4">
      <c r="C546" s="860"/>
      <c r="D546" s="942"/>
    </row>
    <row r="547" spans="3:4">
      <c r="C547" s="860"/>
      <c r="D547" s="942"/>
    </row>
    <row r="548" spans="3:4">
      <c r="C548" s="860"/>
      <c r="D548" s="942"/>
    </row>
    <row r="549" spans="3:4">
      <c r="C549" s="860"/>
      <c r="D549" s="942"/>
    </row>
    <row r="550" spans="3:4">
      <c r="C550" s="860"/>
      <c r="D550" s="942"/>
    </row>
    <row r="551" spans="3:4">
      <c r="C551" s="860"/>
      <c r="D551" s="942"/>
    </row>
    <row r="552" spans="3:4">
      <c r="C552" s="860"/>
      <c r="D552" s="942"/>
    </row>
    <row r="553" spans="3:4">
      <c r="C553" s="860"/>
      <c r="D553" s="942"/>
    </row>
    <row r="554" spans="3:4">
      <c r="C554" s="860"/>
      <c r="D554" s="942"/>
    </row>
    <row r="555" spans="3:4">
      <c r="C555" s="860"/>
      <c r="D555" s="942"/>
    </row>
    <row r="556" spans="3:4">
      <c r="C556" s="860"/>
      <c r="D556" s="942"/>
    </row>
    <row r="557" spans="3:4">
      <c r="C557" s="860"/>
      <c r="D557" s="942"/>
    </row>
    <row r="558" spans="3:4">
      <c r="C558" s="860"/>
      <c r="D558" s="942"/>
    </row>
    <row r="559" spans="3:4">
      <c r="C559" s="860"/>
      <c r="D559" s="942"/>
    </row>
    <row r="560" spans="3:4">
      <c r="C560" s="860"/>
      <c r="D560" s="942"/>
    </row>
    <row r="561" spans="3:4">
      <c r="C561" s="860"/>
      <c r="D561" s="942"/>
    </row>
    <row r="562" spans="3:4">
      <c r="C562" s="860"/>
      <c r="D562" s="942"/>
    </row>
    <row r="563" spans="3:4">
      <c r="C563" s="860"/>
      <c r="D563" s="942"/>
    </row>
    <row r="564" spans="3:4">
      <c r="C564" s="860"/>
      <c r="D564" s="942"/>
    </row>
    <row r="565" spans="3:4">
      <c r="C565" s="860"/>
      <c r="D565" s="942"/>
    </row>
    <row r="566" spans="3:4">
      <c r="C566" s="860"/>
      <c r="D566" s="942"/>
    </row>
    <row r="567" spans="3:4">
      <c r="C567" s="860"/>
      <c r="D567" s="942"/>
    </row>
    <row r="568" spans="3:4">
      <c r="C568" s="860"/>
      <c r="D568" s="942"/>
    </row>
    <row r="569" spans="3:4">
      <c r="C569" s="860"/>
      <c r="D569" s="942"/>
    </row>
    <row r="570" spans="3:4">
      <c r="C570" s="860"/>
      <c r="D570" s="942"/>
    </row>
    <row r="571" spans="3:4">
      <c r="C571" s="860"/>
      <c r="D571" s="942"/>
    </row>
    <row r="572" spans="3:4">
      <c r="C572" s="860"/>
      <c r="D572" s="942"/>
    </row>
    <row r="573" spans="3:4">
      <c r="C573" s="860"/>
      <c r="D573" s="942"/>
    </row>
    <row r="574" spans="3:4">
      <c r="C574" s="860"/>
      <c r="D574" s="942"/>
    </row>
    <row r="575" spans="3:4">
      <c r="C575" s="860"/>
      <c r="D575" s="942"/>
    </row>
    <row r="576" spans="3:4">
      <c r="C576" s="860"/>
      <c r="D576" s="942"/>
    </row>
    <row r="577" spans="3:4">
      <c r="C577" s="860"/>
      <c r="D577" s="942"/>
    </row>
    <row r="578" spans="3:4">
      <c r="C578" s="860"/>
      <c r="D578" s="942"/>
    </row>
    <row r="579" spans="3:4">
      <c r="C579" s="860"/>
      <c r="D579" s="942"/>
    </row>
    <row r="580" spans="3:4">
      <c r="C580" s="860"/>
      <c r="D580" s="942"/>
    </row>
    <row r="581" spans="3:4">
      <c r="C581" s="860"/>
      <c r="D581" s="942"/>
    </row>
    <row r="582" spans="3:4">
      <c r="C582" s="860"/>
      <c r="D582" s="942"/>
    </row>
    <row r="583" spans="3:4">
      <c r="C583" s="860"/>
      <c r="D583" s="942"/>
    </row>
    <row r="584" spans="3:4">
      <c r="C584" s="860"/>
      <c r="D584" s="942"/>
    </row>
    <row r="585" spans="3:4">
      <c r="C585" s="860"/>
      <c r="D585" s="942"/>
    </row>
    <row r="586" spans="3:4">
      <c r="C586" s="860"/>
      <c r="D586" s="942"/>
    </row>
    <row r="587" spans="3:4">
      <c r="C587" s="860"/>
      <c r="D587" s="942"/>
    </row>
    <row r="588" spans="3:4">
      <c r="C588" s="860"/>
      <c r="D588" s="942"/>
    </row>
    <row r="589" spans="3:4">
      <c r="C589" s="860"/>
      <c r="D589" s="942"/>
    </row>
    <row r="590" spans="3:4">
      <c r="C590" s="860"/>
      <c r="D590" s="942"/>
    </row>
    <row r="591" spans="3:4">
      <c r="C591" s="860"/>
      <c r="D591" s="942"/>
    </row>
    <row r="592" spans="3:4">
      <c r="C592" s="860"/>
      <c r="D592" s="942"/>
    </row>
    <row r="593" spans="3:4">
      <c r="C593" s="860"/>
      <c r="D593" s="942"/>
    </row>
    <row r="594" spans="3:4">
      <c r="C594" s="860"/>
      <c r="D594" s="942"/>
    </row>
    <row r="595" spans="3:4">
      <c r="C595" s="860"/>
      <c r="D595" s="942"/>
    </row>
    <row r="596" spans="3:4">
      <c r="C596" s="860"/>
      <c r="D596" s="942"/>
    </row>
    <row r="597" spans="3:4">
      <c r="C597" s="860"/>
      <c r="D597" s="942"/>
    </row>
    <row r="598" spans="3:4">
      <c r="C598" s="860"/>
      <c r="D598" s="942"/>
    </row>
    <row r="599" spans="3:4">
      <c r="C599" s="860"/>
      <c r="D599" s="942"/>
    </row>
    <row r="600" spans="3:4">
      <c r="C600" s="860"/>
      <c r="D600" s="942"/>
    </row>
    <row r="601" spans="3:4">
      <c r="C601" s="860"/>
      <c r="D601" s="942"/>
    </row>
    <row r="602" spans="3:4">
      <c r="C602" s="860"/>
      <c r="D602" s="942"/>
    </row>
    <row r="603" spans="3:4">
      <c r="C603" s="860"/>
      <c r="D603" s="942"/>
    </row>
    <row r="604" spans="3:4">
      <c r="C604" s="860"/>
      <c r="D604" s="942"/>
    </row>
    <row r="605" spans="3:4">
      <c r="C605" s="860"/>
      <c r="D605" s="942"/>
    </row>
    <row r="606" spans="3:4">
      <c r="C606" s="860"/>
      <c r="D606" s="942"/>
    </row>
    <row r="607" spans="3:4">
      <c r="C607" s="860"/>
      <c r="D607" s="942"/>
    </row>
    <row r="608" spans="3:4">
      <c r="C608" s="860"/>
      <c r="D608" s="942"/>
    </row>
    <row r="609" spans="3:4">
      <c r="C609" s="860"/>
      <c r="D609" s="942"/>
    </row>
    <row r="610" spans="3:4">
      <c r="C610" s="860"/>
      <c r="D610" s="942"/>
    </row>
    <row r="611" spans="3:4">
      <c r="C611" s="860"/>
      <c r="D611" s="942"/>
    </row>
    <row r="612" spans="3:4">
      <c r="C612" s="860"/>
      <c r="D612" s="942"/>
    </row>
    <row r="613" spans="3:4">
      <c r="C613" s="860"/>
      <c r="D613" s="942"/>
    </row>
    <row r="614" spans="3:4">
      <c r="C614" s="860"/>
      <c r="D614" s="942"/>
    </row>
    <row r="615" spans="3:4">
      <c r="C615" s="860"/>
      <c r="D615" s="942"/>
    </row>
    <row r="616" spans="3:4">
      <c r="C616" s="860"/>
      <c r="D616" s="942"/>
    </row>
    <row r="617" spans="3:4">
      <c r="C617" s="860"/>
      <c r="D617" s="942"/>
    </row>
    <row r="618" spans="3:4">
      <c r="C618" s="860"/>
      <c r="D618" s="942"/>
    </row>
    <row r="619" spans="3:4">
      <c r="C619" s="860"/>
      <c r="D619" s="942"/>
    </row>
    <row r="620" spans="3:4">
      <c r="C620" s="860"/>
      <c r="D620" s="942"/>
    </row>
    <row r="621" spans="3:4">
      <c r="C621" s="860"/>
      <c r="D621" s="942"/>
    </row>
    <row r="622" spans="3:4">
      <c r="C622" s="860"/>
      <c r="D622" s="942"/>
    </row>
    <row r="623" spans="3:4">
      <c r="C623" s="860"/>
      <c r="D623" s="942"/>
    </row>
    <row r="624" spans="3:4">
      <c r="C624" s="860"/>
      <c r="D624" s="942"/>
    </row>
    <row r="625" spans="3:4">
      <c r="C625" s="860"/>
      <c r="D625" s="942"/>
    </row>
    <row r="626" spans="3:4">
      <c r="C626" s="860"/>
      <c r="D626" s="942"/>
    </row>
    <row r="627" spans="3:4">
      <c r="C627" s="860"/>
      <c r="D627" s="942"/>
    </row>
    <row r="628" spans="3:4">
      <c r="C628" s="860"/>
      <c r="D628" s="942"/>
    </row>
    <row r="629" spans="3:4">
      <c r="C629" s="860"/>
      <c r="D629" s="942"/>
    </row>
    <row r="630" spans="3:4">
      <c r="C630" s="860"/>
      <c r="D630" s="942"/>
    </row>
    <row r="631" spans="3:4">
      <c r="C631" s="860"/>
      <c r="D631" s="942"/>
    </row>
    <row r="632" spans="3:4">
      <c r="C632" s="860"/>
      <c r="D632" s="942"/>
    </row>
    <row r="633" spans="3:4">
      <c r="C633" s="860"/>
      <c r="D633" s="942"/>
    </row>
    <row r="634" spans="3:4">
      <c r="C634" s="860"/>
      <c r="D634" s="942"/>
    </row>
    <row r="635" spans="3:4">
      <c r="C635" s="860"/>
      <c r="D635" s="942"/>
    </row>
    <row r="636" spans="3:4">
      <c r="C636" s="860"/>
      <c r="D636" s="942"/>
    </row>
    <row r="637" spans="3:4">
      <c r="C637" s="860"/>
      <c r="D637" s="942"/>
    </row>
    <row r="638" spans="3:4">
      <c r="C638" s="860"/>
      <c r="D638" s="942"/>
    </row>
    <row r="639" spans="3:4">
      <c r="C639" s="860"/>
      <c r="D639" s="942"/>
    </row>
    <row r="640" spans="3:4">
      <c r="C640" s="860"/>
      <c r="D640" s="942"/>
    </row>
    <row r="641" spans="3:4">
      <c r="C641" s="860"/>
      <c r="D641" s="942"/>
    </row>
    <row r="642" spans="3:4">
      <c r="C642" s="860"/>
      <c r="D642" s="942"/>
    </row>
    <row r="643" spans="3:4">
      <c r="C643" s="860"/>
      <c r="D643" s="942"/>
    </row>
    <row r="644" spans="3:4">
      <c r="C644" s="860"/>
      <c r="D644" s="942"/>
    </row>
    <row r="645" spans="3:4">
      <c r="C645" s="860"/>
      <c r="D645" s="942"/>
    </row>
    <row r="646" spans="3:4">
      <c r="C646" s="860"/>
      <c r="D646" s="942"/>
    </row>
    <row r="647" spans="3:4">
      <c r="C647" s="860"/>
      <c r="D647" s="942"/>
    </row>
    <row r="648" spans="3:4">
      <c r="C648" s="860"/>
      <c r="D648" s="942"/>
    </row>
    <row r="649" spans="3:4">
      <c r="C649" s="860"/>
      <c r="D649" s="942"/>
    </row>
    <row r="650" spans="3:4">
      <c r="C650" s="860"/>
      <c r="D650" s="942"/>
    </row>
    <row r="651" spans="3:4">
      <c r="C651" s="860"/>
      <c r="D651" s="942"/>
    </row>
    <row r="652" spans="3:4">
      <c r="C652" s="860"/>
      <c r="D652" s="942"/>
    </row>
    <row r="653" spans="3:4">
      <c r="C653" s="860"/>
      <c r="D653" s="942"/>
    </row>
    <row r="654" spans="3:4">
      <c r="C654" s="860"/>
      <c r="D654" s="942"/>
    </row>
    <row r="655" spans="3:4">
      <c r="C655" s="860"/>
      <c r="D655" s="942"/>
    </row>
    <row r="656" spans="3:4">
      <c r="C656" s="860"/>
      <c r="D656" s="942"/>
    </row>
    <row r="657" spans="3:4">
      <c r="C657" s="860"/>
      <c r="D657" s="942"/>
    </row>
    <row r="658" spans="3:4">
      <c r="C658" s="860"/>
      <c r="D658" s="942"/>
    </row>
    <row r="659" spans="3:4">
      <c r="C659" s="860"/>
      <c r="D659" s="942"/>
    </row>
    <row r="660" spans="3:4">
      <c r="C660" s="860"/>
      <c r="D660" s="942"/>
    </row>
    <row r="661" spans="3:4">
      <c r="C661" s="860"/>
      <c r="D661" s="942"/>
    </row>
    <row r="662" spans="3:4">
      <c r="C662" s="860"/>
      <c r="D662" s="942"/>
    </row>
    <row r="663" spans="3:4">
      <c r="C663" s="860"/>
      <c r="D663" s="942"/>
    </row>
    <row r="664" spans="3:4">
      <c r="C664" s="860"/>
      <c r="D664" s="942"/>
    </row>
    <row r="665" spans="3:4">
      <c r="C665" s="860"/>
      <c r="D665" s="942"/>
    </row>
    <row r="666" spans="3:4">
      <c r="C666" s="860"/>
      <c r="D666" s="942"/>
    </row>
    <row r="667" spans="3:4">
      <c r="C667" s="860"/>
      <c r="D667" s="942"/>
    </row>
    <row r="668" spans="3:4">
      <c r="C668" s="860"/>
      <c r="D668" s="942"/>
    </row>
    <row r="669" spans="3:4">
      <c r="C669" s="860"/>
      <c r="D669" s="942"/>
    </row>
    <row r="670" spans="3:4">
      <c r="C670" s="860"/>
      <c r="D670" s="942"/>
    </row>
    <row r="671" spans="3:4">
      <c r="C671" s="860"/>
      <c r="D671" s="942"/>
    </row>
    <row r="672" spans="3:4">
      <c r="C672" s="860"/>
      <c r="D672" s="942"/>
    </row>
    <row r="673" spans="3:4">
      <c r="C673" s="860"/>
      <c r="D673" s="942"/>
    </row>
    <row r="674" spans="3:4">
      <c r="C674" s="860"/>
      <c r="D674" s="942"/>
    </row>
    <row r="675" spans="3:4">
      <c r="C675" s="860"/>
      <c r="D675" s="942"/>
    </row>
    <row r="676" spans="3:4">
      <c r="C676" s="860"/>
      <c r="D676" s="942"/>
    </row>
    <row r="677" spans="3:4">
      <c r="C677" s="860"/>
      <c r="D677" s="942"/>
    </row>
    <row r="678" spans="3:4">
      <c r="C678" s="860"/>
      <c r="D678" s="942"/>
    </row>
    <row r="679" spans="3:4">
      <c r="C679" s="860"/>
      <c r="D679" s="942"/>
    </row>
    <row r="680" spans="3:4">
      <c r="C680" s="860"/>
      <c r="D680" s="942"/>
    </row>
    <row r="681" spans="3:4">
      <c r="C681" s="860"/>
      <c r="D681" s="942"/>
    </row>
    <row r="682" spans="3:4">
      <c r="C682" s="860"/>
      <c r="D682" s="942"/>
    </row>
    <row r="683" spans="3:4">
      <c r="C683" s="860"/>
      <c r="D683" s="942"/>
    </row>
    <row r="684" spans="3:4">
      <c r="C684" s="860"/>
      <c r="D684" s="942"/>
    </row>
    <row r="685" spans="3:4">
      <c r="C685" s="860"/>
      <c r="D685" s="942"/>
    </row>
    <row r="686" spans="3:4">
      <c r="C686" s="860"/>
      <c r="D686" s="942"/>
    </row>
    <row r="687" spans="3:4">
      <c r="C687" s="860"/>
      <c r="D687" s="942"/>
    </row>
    <row r="688" spans="3:4">
      <c r="C688" s="860"/>
      <c r="D688" s="942"/>
    </row>
    <row r="689" spans="3:4">
      <c r="C689" s="860"/>
      <c r="D689" s="942"/>
    </row>
    <row r="690" spans="3:4">
      <c r="C690" s="860"/>
      <c r="D690" s="942"/>
    </row>
    <row r="691" spans="3:4">
      <c r="C691" s="860"/>
      <c r="D691" s="942"/>
    </row>
    <row r="692" spans="3:4">
      <c r="C692" s="860"/>
      <c r="D692" s="942"/>
    </row>
    <row r="693" spans="3:4">
      <c r="C693" s="860"/>
      <c r="D693" s="942"/>
    </row>
    <row r="694" spans="3:4">
      <c r="C694" s="860"/>
      <c r="D694" s="942"/>
    </row>
    <row r="695" spans="3:4">
      <c r="C695" s="860"/>
      <c r="D695" s="942"/>
    </row>
    <row r="696" spans="3:4">
      <c r="C696" s="860"/>
      <c r="D696" s="942"/>
    </row>
    <row r="697" spans="3:4">
      <c r="C697" s="860"/>
      <c r="D697" s="942"/>
    </row>
    <row r="698" spans="3:4">
      <c r="C698" s="860"/>
      <c r="D698" s="942"/>
    </row>
    <row r="699" spans="3:4">
      <c r="C699" s="860"/>
      <c r="D699" s="942"/>
    </row>
    <row r="700" spans="3:4">
      <c r="C700" s="860"/>
      <c r="D700" s="942"/>
    </row>
    <row r="701" spans="3:4">
      <c r="C701" s="860"/>
      <c r="D701" s="942"/>
    </row>
    <row r="702" spans="3:4">
      <c r="C702" s="860"/>
      <c r="D702" s="942"/>
    </row>
    <row r="703" spans="3:4">
      <c r="C703" s="860"/>
      <c r="D703" s="942"/>
    </row>
    <row r="704" spans="3:4">
      <c r="C704" s="860"/>
      <c r="D704" s="942"/>
    </row>
    <row r="705" spans="3:4">
      <c r="C705" s="860"/>
      <c r="D705" s="942"/>
    </row>
    <row r="706" spans="3:4">
      <c r="C706" s="860"/>
      <c r="D706" s="942"/>
    </row>
    <row r="707" spans="3:4">
      <c r="C707" s="860"/>
      <c r="D707" s="942"/>
    </row>
    <row r="708" spans="3:4">
      <c r="C708" s="860"/>
      <c r="D708" s="942"/>
    </row>
    <row r="709" spans="3:4">
      <c r="C709" s="860"/>
      <c r="D709" s="942"/>
    </row>
    <row r="710" spans="3:4">
      <c r="C710" s="860"/>
      <c r="D710" s="942"/>
    </row>
    <row r="711" spans="3:4">
      <c r="C711" s="860"/>
      <c r="D711" s="942"/>
    </row>
    <row r="712" spans="3:4">
      <c r="C712" s="860"/>
      <c r="D712" s="942"/>
    </row>
    <row r="713" spans="3:4">
      <c r="C713" s="860"/>
      <c r="D713" s="942"/>
    </row>
    <row r="714" spans="3:4">
      <c r="C714" s="860"/>
      <c r="D714" s="942"/>
    </row>
    <row r="715" spans="3:4">
      <c r="C715" s="860"/>
      <c r="D715" s="942"/>
    </row>
    <row r="716" spans="3:4">
      <c r="C716" s="860"/>
      <c r="D716" s="942"/>
    </row>
    <row r="717" spans="3:4">
      <c r="C717" s="860"/>
      <c r="D717" s="942"/>
    </row>
    <row r="718" spans="3:4">
      <c r="C718" s="860"/>
      <c r="D718" s="942"/>
    </row>
    <row r="719" spans="3:4">
      <c r="C719" s="860"/>
      <c r="D719" s="942"/>
    </row>
    <row r="720" spans="3:4">
      <c r="C720" s="860"/>
      <c r="D720" s="942"/>
    </row>
    <row r="721" spans="3:4">
      <c r="C721" s="860"/>
      <c r="D721" s="942"/>
    </row>
    <row r="722" spans="3:4">
      <c r="C722" s="860"/>
      <c r="D722" s="942"/>
    </row>
    <row r="723" spans="3:4">
      <c r="C723" s="860"/>
      <c r="D723" s="942"/>
    </row>
    <row r="724" spans="3:4">
      <c r="C724" s="860"/>
      <c r="D724" s="942"/>
    </row>
    <row r="725" spans="3:4">
      <c r="C725" s="860"/>
      <c r="D725" s="942"/>
    </row>
    <row r="726" spans="3:4">
      <c r="C726" s="860"/>
      <c r="D726" s="942"/>
    </row>
    <row r="727" spans="3:4">
      <c r="C727" s="860"/>
      <c r="D727" s="942"/>
    </row>
    <row r="728" spans="3:4">
      <c r="C728" s="860"/>
      <c r="D728" s="942"/>
    </row>
    <row r="729" spans="3:4">
      <c r="C729" s="860"/>
      <c r="D729" s="942"/>
    </row>
    <row r="730" spans="3:4">
      <c r="C730" s="860"/>
      <c r="D730" s="942"/>
    </row>
    <row r="731" spans="3:4">
      <c r="C731" s="860"/>
      <c r="D731" s="942"/>
    </row>
    <row r="732" spans="3:4">
      <c r="C732" s="860"/>
      <c r="D732" s="942"/>
    </row>
    <row r="733" spans="3:4">
      <c r="C733" s="860"/>
      <c r="D733" s="942"/>
    </row>
    <row r="734" spans="3:4">
      <c r="C734" s="860"/>
      <c r="D734" s="942"/>
    </row>
    <row r="735" spans="3:4">
      <c r="C735" s="860"/>
      <c r="D735" s="942"/>
    </row>
    <row r="736" spans="3:4">
      <c r="C736" s="860"/>
      <c r="D736" s="942"/>
    </row>
    <row r="737" spans="3:4">
      <c r="C737" s="860"/>
      <c r="D737" s="942"/>
    </row>
    <row r="738" spans="3:4">
      <c r="C738" s="860"/>
      <c r="D738" s="942"/>
    </row>
    <row r="739" spans="3:4">
      <c r="C739" s="860"/>
      <c r="D739" s="942"/>
    </row>
    <row r="740" spans="3:4">
      <c r="C740" s="860"/>
      <c r="D740" s="942"/>
    </row>
    <row r="741" spans="3:4">
      <c r="C741" s="860"/>
      <c r="D741" s="942"/>
    </row>
    <row r="742" spans="3:4">
      <c r="C742" s="860"/>
      <c r="D742" s="942"/>
    </row>
    <row r="743" spans="3:4">
      <c r="C743" s="860"/>
      <c r="D743" s="942"/>
    </row>
    <row r="744" spans="3:4">
      <c r="C744" s="860"/>
      <c r="D744" s="942"/>
    </row>
    <row r="745" spans="3:4">
      <c r="C745" s="860"/>
      <c r="D745" s="942"/>
    </row>
    <row r="746" spans="3:4">
      <c r="C746" s="860"/>
      <c r="D746" s="942"/>
    </row>
    <row r="747" spans="3:4">
      <c r="C747" s="860"/>
      <c r="D747" s="942"/>
    </row>
    <row r="748" spans="3:4">
      <c r="C748" s="860"/>
      <c r="D748" s="942"/>
    </row>
    <row r="749" spans="3:4">
      <c r="C749" s="860"/>
      <c r="D749" s="942"/>
    </row>
    <row r="750" spans="3:4">
      <c r="C750" s="860"/>
      <c r="D750" s="942"/>
    </row>
    <row r="751" spans="3:4">
      <c r="C751" s="860"/>
      <c r="D751" s="942"/>
    </row>
    <row r="752" spans="3:4">
      <c r="C752" s="860"/>
      <c r="D752" s="942"/>
    </row>
    <row r="753" spans="3:4">
      <c r="C753" s="860"/>
      <c r="D753" s="942"/>
    </row>
    <row r="754" spans="3:4">
      <c r="C754" s="860"/>
      <c r="D754" s="942"/>
    </row>
    <row r="755" spans="3:4">
      <c r="C755" s="860"/>
      <c r="D755" s="942"/>
    </row>
    <row r="756" spans="3:4">
      <c r="C756" s="860"/>
      <c r="D756" s="942"/>
    </row>
    <row r="757" spans="3:4">
      <c r="C757" s="860"/>
      <c r="D757" s="942"/>
    </row>
    <row r="758" spans="3:4">
      <c r="C758" s="860"/>
      <c r="D758" s="942"/>
    </row>
    <row r="759" spans="3:4">
      <c r="C759" s="860"/>
      <c r="D759" s="942"/>
    </row>
    <row r="760" spans="3:4">
      <c r="C760" s="860"/>
      <c r="D760" s="942"/>
    </row>
    <row r="761" spans="3:4">
      <c r="C761" s="860"/>
      <c r="D761" s="942"/>
    </row>
    <row r="762" spans="3:4">
      <c r="C762" s="860"/>
      <c r="D762" s="942"/>
    </row>
    <row r="763" spans="3:4">
      <c r="C763" s="860"/>
      <c r="D763" s="942"/>
    </row>
    <row r="764" spans="3:4">
      <c r="C764" s="860"/>
      <c r="D764" s="942"/>
    </row>
    <row r="765" spans="3:4">
      <c r="C765" s="860"/>
      <c r="D765" s="942"/>
    </row>
    <row r="766" spans="3:4">
      <c r="C766" s="860"/>
      <c r="D766" s="942"/>
    </row>
    <row r="767" spans="3:4">
      <c r="C767" s="860"/>
      <c r="D767" s="942"/>
    </row>
    <row r="768" spans="3:4">
      <c r="C768" s="860"/>
      <c r="D768" s="942"/>
    </row>
    <row r="769" spans="3:4">
      <c r="C769" s="860"/>
      <c r="D769" s="942"/>
    </row>
    <row r="770" spans="3:4">
      <c r="C770" s="860"/>
      <c r="D770" s="942"/>
    </row>
    <row r="771" spans="3:4">
      <c r="C771" s="860"/>
      <c r="D771" s="942"/>
    </row>
    <row r="772" spans="3:4">
      <c r="C772" s="860"/>
      <c r="D772" s="942"/>
    </row>
    <row r="773" spans="3:4">
      <c r="C773" s="860"/>
      <c r="D773" s="942"/>
    </row>
    <row r="774" spans="3:4">
      <c r="C774" s="860"/>
      <c r="D774" s="942"/>
    </row>
    <row r="775" spans="3:4">
      <c r="C775" s="860"/>
      <c r="D775" s="942"/>
    </row>
    <row r="776" spans="3:4">
      <c r="C776" s="860"/>
      <c r="D776" s="942"/>
    </row>
    <row r="777" spans="3:4">
      <c r="C777" s="860"/>
      <c r="D777" s="942"/>
    </row>
    <row r="778" spans="3:4">
      <c r="C778" s="860"/>
      <c r="D778" s="942"/>
    </row>
    <row r="779" spans="3:4">
      <c r="C779" s="860"/>
      <c r="D779" s="942"/>
    </row>
    <row r="780" spans="3:4">
      <c r="C780" s="860"/>
      <c r="D780" s="942"/>
    </row>
    <row r="781" spans="3:4">
      <c r="C781" s="860"/>
      <c r="D781" s="942"/>
    </row>
    <row r="782" spans="3:4">
      <c r="C782" s="860"/>
      <c r="D782" s="942"/>
    </row>
    <row r="783" spans="3:4">
      <c r="C783" s="860"/>
      <c r="D783" s="942"/>
    </row>
    <row r="784" spans="3:4">
      <c r="C784" s="860"/>
      <c r="D784" s="942"/>
    </row>
    <row r="785" spans="3:4">
      <c r="C785" s="860"/>
      <c r="D785" s="942"/>
    </row>
    <row r="786" spans="3:4">
      <c r="C786" s="860"/>
      <c r="D786" s="942"/>
    </row>
    <row r="787" spans="3:4">
      <c r="C787" s="860"/>
      <c r="D787" s="942"/>
    </row>
    <row r="788" spans="3:4">
      <c r="C788" s="860"/>
      <c r="D788" s="942"/>
    </row>
    <row r="789" spans="3:4">
      <c r="C789" s="860"/>
      <c r="D789" s="942"/>
    </row>
    <row r="790" spans="3:4">
      <c r="C790" s="860"/>
      <c r="D790" s="942"/>
    </row>
    <row r="791" spans="3:4">
      <c r="C791" s="860"/>
      <c r="D791" s="942"/>
    </row>
    <row r="792" spans="3:4">
      <c r="C792" s="860"/>
      <c r="D792" s="942"/>
    </row>
    <row r="793" spans="3:4">
      <c r="C793" s="860"/>
      <c r="D793" s="942"/>
    </row>
    <row r="794" spans="3:4">
      <c r="C794" s="860"/>
      <c r="D794" s="942"/>
    </row>
    <row r="795" spans="3:4">
      <c r="C795" s="860"/>
      <c r="D795" s="942"/>
    </row>
    <row r="796" spans="3:4">
      <c r="C796" s="860"/>
      <c r="D796" s="942"/>
    </row>
    <row r="797" spans="3:4">
      <c r="C797" s="860"/>
      <c r="D797" s="942"/>
    </row>
    <row r="798" spans="3:4">
      <c r="C798" s="860"/>
      <c r="D798" s="942"/>
    </row>
    <row r="799" spans="3:4">
      <c r="C799" s="860"/>
      <c r="D799" s="942"/>
    </row>
    <row r="800" spans="3:4">
      <c r="C800" s="860"/>
      <c r="D800" s="942"/>
    </row>
    <row r="801" spans="3:4">
      <c r="C801" s="860"/>
      <c r="D801" s="942"/>
    </row>
    <row r="802" spans="3:4">
      <c r="C802" s="860"/>
      <c r="D802" s="942"/>
    </row>
    <row r="803" spans="3:4">
      <c r="C803" s="860"/>
      <c r="D803" s="942"/>
    </row>
    <row r="804" spans="3:4">
      <c r="C804" s="860"/>
      <c r="D804" s="942"/>
    </row>
    <row r="805" spans="3:4">
      <c r="C805" s="860"/>
      <c r="D805" s="942"/>
    </row>
    <row r="806" spans="3:4">
      <c r="C806" s="860"/>
      <c r="D806" s="942"/>
    </row>
    <row r="807" spans="3:4">
      <c r="C807" s="860"/>
      <c r="D807" s="942"/>
    </row>
    <row r="808" spans="3:4">
      <c r="C808" s="860"/>
      <c r="D808" s="942"/>
    </row>
    <row r="809" spans="3:4">
      <c r="C809" s="860"/>
      <c r="D809" s="942"/>
    </row>
    <row r="810" spans="3:4">
      <c r="C810" s="860"/>
      <c r="D810" s="942"/>
    </row>
    <row r="811" spans="3:4">
      <c r="C811" s="860"/>
      <c r="D811" s="942"/>
    </row>
    <row r="812" spans="3:4">
      <c r="C812" s="860"/>
      <c r="D812" s="942"/>
    </row>
    <row r="813" spans="3:4">
      <c r="C813" s="860"/>
      <c r="D813" s="942"/>
    </row>
    <row r="814" spans="3:4">
      <c r="C814" s="860"/>
      <c r="D814" s="942"/>
    </row>
    <row r="815" spans="3:4">
      <c r="C815" s="860"/>
      <c r="D815" s="942"/>
    </row>
    <row r="816" spans="3:4">
      <c r="C816" s="860"/>
      <c r="D816" s="942"/>
    </row>
    <row r="817" spans="3:4">
      <c r="C817" s="860"/>
      <c r="D817" s="942"/>
    </row>
    <row r="818" spans="3:4">
      <c r="C818" s="860"/>
      <c r="D818" s="942"/>
    </row>
    <row r="819" spans="3:4">
      <c r="C819" s="860"/>
      <c r="D819" s="942"/>
    </row>
    <row r="820" spans="3:4">
      <c r="C820" s="860"/>
      <c r="D820" s="942"/>
    </row>
    <row r="821" spans="3:4">
      <c r="C821" s="860"/>
      <c r="D821" s="942"/>
    </row>
    <row r="822" spans="3:4">
      <c r="C822" s="860"/>
      <c r="D822" s="942"/>
    </row>
    <row r="823" spans="3:4">
      <c r="C823" s="860"/>
      <c r="D823" s="942"/>
    </row>
    <row r="824" spans="3:4">
      <c r="C824" s="860"/>
      <c r="D824" s="942"/>
    </row>
    <row r="825" spans="3:4">
      <c r="C825" s="860"/>
      <c r="D825" s="942"/>
    </row>
    <row r="826" spans="3:4">
      <c r="C826" s="860"/>
      <c r="D826" s="942"/>
    </row>
    <row r="827" spans="3:4">
      <c r="C827" s="860"/>
      <c r="D827" s="942"/>
    </row>
    <row r="828" spans="3:4">
      <c r="C828" s="860"/>
      <c r="D828" s="942"/>
    </row>
    <row r="829" spans="3:4">
      <c r="C829" s="860"/>
      <c r="D829" s="942"/>
    </row>
    <row r="830" spans="3:4">
      <c r="C830" s="860"/>
      <c r="D830" s="942"/>
    </row>
    <row r="831" spans="3:4">
      <c r="C831" s="860"/>
      <c r="D831" s="942"/>
    </row>
    <row r="832" spans="3:4">
      <c r="C832" s="860"/>
      <c r="D832" s="942"/>
    </row>
    <row r="833" spans="3:4">
      <c r="C833" s="860"/>
      <c r="D833" s="942"/>
    </row>
    <row r="834" spans="3:4">
      <c r="C834" s="860"/>
      <c r="D834" s="942"/>
    </row>
    <row r="835" spans="3:4">
      <c r="C835" s="860"/>
      <c r="D835" s="942"/>
    </row>
    <row r="836" spans="3:4">
      <c r="C836" s="860"/>
      <c r="D836" s="942"/>
    </row>
    <row r="837" spans="3:4">
      <c r="C837" s="860"/>
      <c r="D837" s="942"/>
    </row>
    <row r="838" spans="3:4">
      <c r="C838" s="860"/>
      <c r="D838" s="942"/>
    </row>
    <row r="839" spans="3:4">
      <c r="C839" s="860"/>
      <c r="D839" s="942"/>
    </row>
    <row r="840" spans="3:4">
      <c r="C840" s="860"/>
      <c r="D840" s="942"/>
    </row>
    <row r="841" spans="3:4">
      <c r="C841" s="860"/>
      <c r="D841" s="942"/>
    </row>
    <row r="842" spans="3:4">
      <c r="C842" s="860"/>
      <c r="D842" s="942"/>
    </row>
    <row r="843" spans="3:4">
      <c r="C843" s="860"/>
      <c r="D843" s="942"/>
    </row>
    <row r="844" spans="3:4">
      <c r="C844" s="860"/>
      <c r="D844" s="942"/>
    </row>
    <row r="845" spans="3:4">
      <c r="C845" s="860"/>
      <c r="D845" s="942"/>
    </row>
    <row r="846" spans="3:4">
      <c r="C846" s="860"/>
      <c r="D846" s="942"/>
    </row>
    <row r="847" spans="3:4">
      <c r="C847" s="860"/>
      <c r="D847" s="942"/>
    </row>
    <row r="848" spans="3:4">
      <c r="C848" s="860"/>
      <c r="D848" s="942"/>
    </row>
    <row r="849" spans="3:4">
      <c r="C849" s="860"/>
      <c r="D849" s="942"/>
    </row>
    <row r="850" spans="3:4">
      <c r="C850" s="860"/>
      <c r="D850" s="942"/>
    </row>
    <row r="851" spans="3:4">
      <c r="C851" s="860"/>
      <c r="D851" s="942"/>
    </row>
    <row r="852" spans="3:4">
      <c r="C852" s="860"/>
      <c r="D852" s="942"/>
    </row>
    <row r="853" spans="3:4">
      <c r="C853" s="860"/>
      <c r="D853" s="942"/>
    </row>
    <row r="854" spans="3:4">
      <c r="C854" s="860"/>
      <c r="D854" s="942"/>
    </row>
    <row r="855" spans="3:4">
      <c r="C855" s="860"/>
      <c r="D855" s="942"/>
    </row>
    <row r="856" spans="3:4">
      <c r="C856" s="860"/>
      <c r="D856" s="942"/>
    </row>
    <row r="857" spans="3:4">
      <c r="C857" s="860"/>
      <c r="D857" s="942"/>
    </row>
    <row r="858" spans="3:4">
      <c r="C858" s="860"/>
      <c r="D858" s="942"/>
    </row>
    <row r="859" spans="3:4">
      <c r="C859" s="860"/>
      <c r="D859" s="942"/>
    </row>
    <row r="860" spans="3:4">
      <c r="C860" s="860"/>
      <c r="D860" s="942"/>
    </row>
    <row r="861" spans="3:4">
      <c r="C861" s="860"/>
      <c r="D861" s="942"/>
    </row>
    <row r="862" spans="3:4">
      <c r="C862" s="860"/>
      <c r="D862" s="942"/>
    </row>
    <row r="863" spans="3:4">
      <c r="C863" s="860"/>
      <c r="D863" s="942"/>
    </row>
    <row r="864" spans="3:4">
      <c r="C864" s="860"/>
      <c r="D864" s="942"/>
    </row>
    <row r="865" spans="3:4">
      <c r="C865" s="860"/>
      <c r="D865" s="942"/>
    </row>
    <row r="866" spans="3:4">
      <c r="C866" s="860"/>
      <c r="D866" s="942"/>
    </row>
    <row r="867" spans="3:4">
      <c r="C867" s="860"/>
      <c r="D867" s="942"/>
    </row>
    <row r="868" spans="3:4">
      <c r="C868" s="860"/>
      <c r="D868" s="942"/>
    </row>
    <row r="869" spans="3:4">
      <c r="C869" s="860"/>
      <c r="D869" s="942"/>
    </row>
    <row r="870" spans="3:4">
      <c r="C870" s="860"/>
      <c r="D870" s="942"/>
    </row>
    <row r="871" spans="3:4">
      <c r="C871" s="860"/>
      <c r="D871" s="942"/>
    </row>
    <row r="872" spans="3:4">
      <c r="C872" s="860"/>
      <c r="D872" s="942"/>
    </row>
    <row r="873" spans="3:4">
      <c r="C873" s="860"/>
      <c r="D873" s="942"/>
    </row>
    <row r="874" spans="3:4">
      <c r="C874" s="860"/>
      <c r="D874" s="942"/>
    </row>
    <row r="875" spans="3:4">
      <c r="C875" s="860"/>
      <c r="D875" s="942"/>
    </row>
    <row r="876" spans="3:4">
      <c r="C876" s="860"/>
      <c r="D876" s="942"/>
    </row>
    <row r="877" spans="3:4">
      <c r="C877" s="860"/>
      <c r="D877" s="942"/>
    </row>
    <row r="878" spans="3:4">
      <c r="C878" s="860"/>
      <c r="D878" s="942"/>
    </row>
    <row r="879" spans="3:4">
      <c r="C879" s="860"/>
      <c r="D879" s="942"/>
    </row>
    <row r="880" spans="3:4">
      <c r="C880" s="860"/>
      <c r="D880" s="942"/>
    </row>
    <row r="881" spans="3:4">
      <c r="C881" s="860"/>
      <c r="D881" s="942"/>
    </row>
    <row r="882" spans="3:4">
      <c r="C882" s="860"/>
      <c r="D882" s="942"/>
    </row>
    <row r="883" spans="3:4">
      <c r="C883" s="860"/>
      <c r="D883" s="942"/>
    </row>
    <row r="884" spans="3:4">
      <c r="C884" s="860"/>
      <c r="D884" s="942"/>
    </row>
    <row r="885" spans="3:4">
      <c r="C885" s="860"/>
      <c r="D885" s="942"/>
    </row>
    <row r="886" spans="3:4">
      <c r="C886" s="860"/>
      <c r="D886" s="942"/>
    </row>
    <row r="887" spans="3:4">
      <c r="C887" s="860"/>
      <c r="D887" s="942"/>
    </row>
    <row r="888" spans="3:4">
      <c r="C888" s="860"/>
      <c r="D888" s="942"/>
    </row>
    <row r="889" spans="3:4">
      <c r="C889" s="860"/>
      <c r="D889" s="942"/>
    </row>
    <row r="890" spans="3:4">
      <c r="C890" s="860"/>
      <c r="D890" s="942"/>
    </row>
    <row r="891" spans="3:4">
      <c r="C891" s="860"/>
      <c r="D891" s="942"/>
    </row>
    <row r="892" spans="3:4">
      <c r="C892" s="860"/>
      <c r="D892" s="942"/>
    </row>
    <row r="893" spans="3:4">
      <c r="C893" s="860"/>
      <c r="D893" s="942"/>
    </row>
    <row r="894" spans="3:4">
      <c r="C894" s="860"/>
      <c r="D894" s="942"/>
    </row>
    <row r="895" spans="3:4">
      <c r="C895" s="860"/>
      <c r="D895" s="942"/>
    </row>
    <row r="896" spans="3:4">
      <c r="C896" s="860"/>
      <c r="D896" s="942"/>
    </row>
    <row r="897" spans="3:4">
      <c r="C897" s="860"/>
      <c r="D897" s="942"/>
    </row>
    <row r="898" spans="3:4">
      <c r="C898" s="860"/>
      <c r="D898" s="942"/>
    </row>
    <row r="899" spans="3:4">
      <c r="C899" s="860"/>
      <c r="D899" s="942"/>
    </row>
    <row r="900" spans="3:4">
      <c r="C900" s="860"/>
      <c r="D900" s="942"/>
    </row>
    <row r="901" spans="3:4">
      <c r="C901" s="860"/>
      <c r="D901" s="942"/>
    </row>
    <row r="902" spans="3:4">
      <c r="C902" s="860"/>
      <c r="D902" s="942"/>
    </row>
    <row r="903" spans="3:4">
      <c r="C903" s="860"/>
      <c r="D903" s="942"/>
    </row>
    <row r="904" spans="3:4">
      <c r="C904" s="860"/>
      <c r="D904" s="942"/>
    </row>
    <row r="905" spans="3:4">
      <c r="C905" s="860"/>
      <c r="D905" s="942"/>
    </row>
    <row r="906" spans="3:4">
      <c r="C906" s="860"/>
      <c r="D906" s="942"/>
    </row>
    <row r="907" spans="3:4">
      <c r="C907" s="860"/>
      <c r="D907" s="942"/>
    </row>
    <row r="908" spans="3:4">
      <c r="C908" s="860"/>
      <c r="D908" s="942"/>
    </row>
    <row r="909" spans="3:4">
      <c r="C909" s="860"/>
      <c r="D909" s="942"/>
    </row>
    <row r="910" spans="3:4">
      <c r="C910" s="860"/>
      <c r="D910" s="942"/>
    </row>
    <row r="911" spans="3:4">
      <c r="C911" s="860"/>
      <c r="D911" s="942"/>
    </row>
    <row r="912" spans="3:4">
      <c r="C912" s="860"/>
      <c r="D912" s="942"/>
    </row>
    <row r="913" spans="3:4">
      <c r="C913" s="860"/>
      <c r="D913" s="942"/>
    </row>
    <row r="914" spans="3:4">
      <c r="C914" s="860"/>
      <c r="D914" s="942"/>
    </row>
    <row r="915" spans="3:4">
      <c r="C915" s="860"/>
      <c r="D915" s="942"/>
    </row>
    <row r="916" spans="3:4">
      <c r="C916" s="860"/>
      <c r="D916" s="942"/>
    </row>
    <row r="917" spans="3:4">
      <c r="C917" s="860"/>
      <c r="D917" s="942"/>
    </row>
    <row r="918" spans="3:4">
      <c r="C918" s="860"/>
      <c r="D918" s="942"/>
    </row>
    <row r="919" spans="3:4">
      <c r="C919" s="860"/>
      <c r="D919" s="942"/>
    </row>
    <row r="920" spans="3:4">
      <c r="C920" s="860"/>
      <c r="D920" s="942"/>
    </row>
    <row r="921" spans="3:4">
      <c r="C921" s="860"/>
      <c r="D921" s="942"/>
    </row>
    <row r="922" spans="3:4">
      <c r="C922" s="860"/>
      <c r="D922" s="942"/>
    </row>
    <row r="923" spans="3:4">
      <c r="C923" s="860"/>
      <c r="D923" s="942"/>
    </row>
    <row r="924" spans="3:4">
      <c r="C924" s="860"/>
      <c r="D924" s="942"/>
    </row>
    <row r="925" spans="3:4">
      <c r="C925" s="860"/>
      <c r="D925" s="942"/>
    </row>
    <row r="926" spans="3:4">
      <c r="C926" s="860"/>
      <c r="D926" s="942"/>
    </row>
    <row r="927" spans="3:4">
      <c r="C927" s="860"/>
      <c r="D927" s="942"/>
    </row>
    <row r="928" spans="3:4">
      <c r="C928" s="860"/>
      <c r="D928" s="942"/>
    </row>
    <row r="929" spans="3:4">
      <c r="C929" s="860"/>
      <c r="D929" s="942"/>
    </row>
    <row r="930" spans="3:4">
      <c r="C930" s="860"/>
      <c r="D930" s="942"/>
    </row>
    <row r="931" spans="3:4">
      <c r="C931" s="860"/>
      <c r="D931" s="942"/>
    </row>
    <row r="932" spans="3:4">
      <c r="C932" s="860"/>
      <c r="D932" s="942"/>
    </row>
    <row r="933" spans="3:4">
      <c r="C933" s="860"/>
      <c r="D933" s="942"/>
    </row>
    <row r="934" spans="3:4">
      <c r="C934" s="860"/>
      <c r="D934" s="942"/>
    </row>
    <row r="935" spans="3:4">
      <c r="C935" s="860"/>
      <c r="D935" s="942"/>
    </row>
    <row r="936" spans="3:4">
      <c r="C936" s="860"/>
      <c r="D936" s="942"/>
    </row>
    <row r="937" spans="3:4">
      <c r="C937" s="860"/>
      <c r="D937" s="942"/>
    </row>
    <row r="938" spans="3:4">
      <c r="C938" s="860"/>
      <c r="D938" s="942"/>
    </row>
    <row r="939" spans="3:4">
      <c r="C939" s="860"/>
      <c r="D939" s="942"/>
    </row>
    <row r="940" spans="3:4">
      <c r="C940" s="860"/>
      <c r="D940" s="942"/>
    </row>
    <row r="941" spans="3:4">
      <c r="C941" s="860"/>
      <c r="D941" s="942"/>
    </row>
    <row r="942" spans="3:4">
      <c r="C942" s="860"/>
      <c r="D942" s="942"/>
    </row>
    <row r="943" spans="3:4">
      <c r="C943" s="860"/>
      <c r="D943" s="942"/>
    </row>
    <row r="944" spans="3:4">
      <c r="C944" s="860"/>
      <c r="D944" s="942"/>
    </row>
    <row r="945" spans="3:4">
      <c r="C945" s="860"/>
      <c r="D945" s="942"/>
    </row>
    <row r="946" spans="3:4">
      <c r="C946" s="860"/>
      <c r="D946" s="942"/>
    </row>
    <row r="947" spans="3:4">
      <c r="C947" s="860"/>
      <c r="D947" s="942"/>
    </row>
    <row r="948" spans="3:4">
      <c r="C948" s="860"/>
      <c r="D948" s="942"/>
    </row>
    <row r="949" spans="3:4">
      <c r="C949" s="860"/>
      <c r="D949" s="942"/>
    </row>
    <row r="950" spans="3:4">
      <c r="C950" s="860"/>
      <c r="D950" s="942"/>
    </row>
    <row r="951" spans="3:4">
      <c r="C951" s="860"/>
      <c r="D951" s="942"/>
    </row>
    <row r="952" spans="3:4">
      <c r="C952" s="860"/>
      <c r="D952" s="942"/>
    </row>
    <row r="953" spans="3:4">
      <c r="C953" s="860"/>
      <c r="D953" s="942"/>
    </row>
    <row r="954" spans="3:4">
      <c r="C954" s="860"/>
      <c r="D954" s="942"/>
    </row>
    <row r="955" spans="3:4">
      <c r="C955" s="860"/>
      <c r="D955" s="942"/>
    </row>
    <row r="956" spans="3:4">
      <c r="C956" s="860"/>
      <c r="D956" s="942"/>
    </row>
    <row r="957" spans="3:4">
      <c r="C957" s="860"/>
      <c r="D957" s="942"/>
    </row>
    <row r="958" spans="3:4">
      <c r="C958" s="860"/>
      <c r="D958" s="942"/>
    </row>
    <row r="959" spans="3:4">
      <c r="C959" s="860"/>
      <c r="D959" s="942"/>
    </row>
    <row r="960" spans="3:4">
      <c r="C960" s="860"/>
      <c r="D960" s="942"/>
    </row>
    <row r="961" spans="3:4">
      <c r="C961" s="860"/>
      <c r="D961" s="942"/>
    </row>
    <row r="962" spans="3:4">
      <c r="C962" s="860"/>
      <c r="D962" s="942"/>
    </row>
    <row r="963" spans="3:4">
      <c r="C963" s="860"/>
      <c r="D963" s="942"/>
    </row>
    <row r="964" spans="3:4">
      <c r="C964" s="860"/>
      <c r="D964" s="942"/>
    </row>
    <row r="965" spans="3:4">
      <c r="C965" s="860"/>
      <c r="D965" s="942"/>
    </row>
    <row r="966" spans="3:4">
      <c r="C966" s="860"/>
      <c r="D966" s="942"/>
    </row>
    <row r="967" spans="3:4">
      <c r="C967" s="860"/>
      <c r="D967" s="942"/>
    </row>
    <row r="968" spans="3:4">
      <c r="C968" s="860"/>
      <c r="D968" s="942"/>
    </row>
    <row r="969" spans="3:4">
      <c r="C969" s="860"/>
      <c r="D969" s="942"/>
    </row>
    <row r="970" spans="3:4">
      <c r="C970" s="860"/>
      <c r="D970" s="942"/>
    </row>
    <row r="971" spans="3:4">
      <c r="C971" s="860"/>
      <c r="D971" s="942"/>
    </row>
    <row r="972" spans="3:4">
      <c r="C972" s="860"/>
      <c r="D972" s="942"/>
    </row>
    <row r="973" spans="3:4">
      <c r="C973" s="860"/>
      <c r="D973" s="942"/>
    </row>
    <row r="974" spans="3:4">
      <c r="C974" s="860"/>
      <c r="D974" s="942"/>
    </row>
    <row r="975" spans="3:4">
      <c r="C975" s="860"/>
      <c r="D975" s="942"/>
    </row>
    <row r="976" spans="3:4">
      <c r="C976" s="860"/>
      <c r="D976" s="942"/>
    </row>
    <row r="977" spans="3:4">
      <c r="C977" s="860"/>
      <c r="D977" s="942"/>
    </row>
    <row r="978" spans="3:4">
      <c r="C978" s="860"/>
      <c r="D978" s="942"/>
    </row>
    <row r="979" spans="3:4">
      <c r="C979" s="860"/>
      <c r="D979" s="942"/>
    </row>
    <row r="980" spans="3:4">
      <c r="C980" s="860"/>
      <c r="D980" s="942"/>
    </row>
    <row r="981" spans="3:4">
      <c r="C981" s="860"/>
      <c r="D981" s="942"/>
    </row>
    <row r="982" spans="3:4">
      <c r="C982" s="860"/>
      <c r="D982" s="942"/>
    </row>
    <row r="983" spans="3:4">
      <c r="C983" s="860"/>
      <c r="D983" s="942"/>
    </row>
    <row r="984" spans="3:4">
      <c r="C984" s="860"/>
      <c r="D984" s="942"/>
    </row>
    <row r="985" spans="3:4">
      <c r="C985" s="860"/>
      <c r="D985" s="942"/>
    </row>
    <row r="986" spans="3:4">
      <c r="C986" s="860"/>
      <c r="D986" s="942"/>
    </row>
    <row r="987" spans="3:4">
      <c r="C987" s="860"/>
      <c r="D987" s="942"/>
    </row>
    <row r="988" spans="3:4">
      <c r="C988" s="860"/>
      <c r="D988" s="942"/>
    </row>
    <row r="989" spans="3:4">
      <c r="C989" s="860"/>
      <c r="D989" s="942"/>
    </row>
    <row r="990" spans="3:4">
      <c r="C990" s="860"/>
      <c r="D990" s="942"/>
    </row>
    <row r="991" spans="3:4">
      <c r="C991" s="860"/>
      <c r="D991" s="942"/>
    </row>
    <row r="992" spans="3:4">
      <c r="C992" s="860"/>
      <c r="D992" s="942"/>
    </row>
    <row r="993" spans="3:4">
      <c r="C993" s="860"/>
      <c r="D993" s="942"/>
    </row>
    <row r="994" spans="3:4">
      <c r="C994" s="860"/>
      <c r="D994" s="942"/>
    </row>
    <row r="995" spans="3:4">
      <c r="C995" s="860"/>
      <c r="D995" s="942"/>
    </row>
    <row r="996" spans="3:4">
      <c r="C996" s="860"/>
      <c r="D996" s="942"/>
    </row>
    <row r="997" spans="3:4">
      <c r="C997" s="860"/>
      <c r="D997" s="942"/>
    </row>
    <row r="998" spans="3:4">
      <c r="C998" s="860"/>
      <c r="D998" s="942"/>
    </row>
    <row r="999" spans="3:4">
      <c r="C999" s="860"/>
      <c r="D999" s="942"/>
    </row>
    <row r="1000" spans="3:4">
      <c r="C1000" s="860"/>
      <c r="D1000" s="942"/>
    </row>
    <row r="1001" spans="3:4">
      <c r="C1001" s="860"/>
      <c r="D1001" s="942"/>
    </row>
    <row r="1002" spans="3:4">
      <c r="C1002" s="860"/>
      <c r="D1002" s="942"/>
    </row>
    <row r="1003" spans="3:4">
      <c r="C1003" s="860"/>
      <c r="D1003" s="942"/>
    </row>
    <row r="1004" spans="3:4">
      <c r="C1004" s="860"/>
      <c r="D1004" s="942"/>
    </row>
    <row r="1005" spans="3:4">
      <c r="C1005" s="860"/>
      <c r="D1005" s="942"/>
    </row>
    <row r="1006" spans="3:4">
      <c r="C1006" s="860"/>
      <c r="D1006" s="942"/>
    </row>
    <row r="1007" spans="3:4">
      <c r="C1007" s="860"/>
      <c r="D1007" s="942"/>
    </row>
    <row r="1008" spans="3:4">
      <c r="C1008" s="860"/>
      <c r="D1008" s="942"/>
    </row>
    <row r="1009" spans="3:4">
      <c r="C1009" s="860"/>
      <c r="D1009" s="942"/>
    </row>
    <row r="1010" spans="3:4">
      <c r="C1010" s="860"/>
      <c r="D1010" s="942"/>
    </row>
    <row r="1011" spans="3:4">
      <c r="C1011" s="860"/>
      <c r="D1011" s="942"/>
    </row>
    <row r="1012" spans="3:4">
      <c r="C1012" s="860"/>
      <c r="D1012" s="942"/>
    </row>
    <row r="1013" spans="3:4">
      <c r="C1013" s="860"/>
      <c r="D1013" s="942"/>
    </row>
    <row r="1014" spans="3:4">
      <c r="C1014" s="860"/>
      <c r="D1014" s="942"/>
    </row>
    <row r="1015" spans="3:4">
      <c r="C1015" s="860"/>
      <c r="D1015" s="942"/>
    </row>
    <row r="1016" spans="3:4">
      <c r="C1016" s="860"/>
      <c r="D1016" s="942"/>
    </row>
    <row r="1017" spans="3:4">
      <c r="C1017" s="860"/>
      <c r="D1017" s="942"/>
    </row>
    <row r="1018" spans="3:4">
      <c r="C1018" s="860"/>
      <c r="D1018" s="942"/>
    </row>
    <row r="1019" spans="3:4">
      <c r="C1019" s="860"/>
      <c r="D1019" s="942"/>
    </row>
    <row r="1020" spans="3:4">
      <c r="C1020" s="860"/>
      <c r="D1020" s="942"/>
    </row>
    <row r="1021" spans="3:4">
      <c r="C1021" s="860"/>
      <c r="D1021" s="942"/>
    </row>
    <row r="1022" spans="3:4">
      <c r="C1022" s="860"/>
      <c r="D1022" s="942"/>
    </row>
    <row r="1023" spans="3:4">
      <c r="C1023" s="860"/>
      <c r="D1023" s="942"/>
    </row>
    <row r="1024" spans="3:4">
      <c r="C1024" s="860"/>
      <c r="D1024" s="942"/>
    </row>
    <row r="1025" spans="3:4">
      <c r="C1025" s="860"/>
      <c r="D1025" s="942"/>
    </row>
    <row r="1026" spans="3:4">
      <c r="C1026" s="860"/>
      <c r="D1026" s="942"/>
    </row>
    <row r="1027" spans="3:4">
      <c r="C1027" s="860"/>
      <c r="D1027" s="942"/>
    </row>
    <row r="1028" spans="3:4">
      <c r="C1028" s="860"/>
      <c r="D1028" s="942"/>
    </row>
    <row r="1029" spans="3:4">
      <c r="C1029" s="860"/>
      <c r="D1029" s="942"/>
    </row>
    <row r="1030" spans="3:4">
      <c r="C1030" s="860"/>
      <c r="D1030" s="942"/>
    </row>
    <row r="1031" spans="3:4">
      <c r="C1031" s="860"/>
      <c r="D1031" s="942"/>
    </row>
    <row r="1032" spans="3:4">
      <c r="C1032" s="860"/>
      <c r="D1032" s="942"/>
    </row>
    <row r="1033" spans="3:4">
      <c r="C1033" s="860"/>
      <c r="D1033" s="942"/>
    </row>
    <row r="1034" spans="3:4">
      <c r="C1034" s="860"/>
      <c r="D1034" s="942"/>
    </row>
    <row r="1035" spans="3:4">
      <c r="C1035" s="860"/>
      <c r="D1035" s="942"/>
    </row>
    <row r="1036" spans="3:4">
      <c r="C1036" s="860"/>
      <c r="D1036" s="942"/>
    </row>
    <row r="1037" spans="3:4">
      <c r="C1037" s="860"/>
      <c r="D1037" s="942"/>
    </row>
    <row r="1038" spans="3:4">
      <c r="C1038" s="860"/>
      <c r="D1038" s="942"/>
    </row>
    <row r="1039" spans="3:4">
      <c r="C1039" s="860"/>
      <c r="D1039" s="942"/>
    </row>
    <row r="1040" spans="3:4">
      <c r="C1040" s="860"/>
      <c r="D1040" s="942"/>
    </row>
    <row r="1041" spans="3:4">
      <c r="C1041" s="860"/>
      <c r="D1041" s="942"/>
    </row>
    <row r="1042" spans="3:4">
      <c r="C1042" s="860"/>
      <c r="D1042" s="942"/>
    </row>
    <row r="1043" spans="3:4">
      <c r="C1043" s="860"/>
      <c r="D1043" s="942"/>
    </row>
    <row r="1044" spans="3:4">
      <c r="C1044" s="860"/>
      <c r="D1044" s="942"/>
    </row>
    <row r="1045" spans="3:4">
      <c r="C1045" s="860"/>
      <c r="D1045" s="942"/>
    </row>
    <row r="1046" spans="3:4">
      <c r="C1046" s="860"/>
      <c r="D1046" s="942"/>
    </row>
    <row r="1047" spans="3:4">
      <c r="C1047" s="860"/>
      <c r="D1047" s="942"/>
    </row>
    <row r="1048" spans="3:4">
      <c r="C1048" s="860"/>
      <c r="D1048" s="942"/>
    </row>
    <row r="1049" spans="3:4">
      <c r="C1049" s="860"/>
      <c r="D1049" s="942"/>
    </row>
    <row r="1050" spans="3:4">
      <c r="C1050" s="860"/>
      <c r="D1050" s="942"/>
    </row>
    <row r="1051" spans="3:4">
      <c r="C1051" s="860"/>
      <c r="D1051" s="942"/>
    </row>
    <row r="1052" spans="3:4">
      <c r="C1052" s="860"/>
      <c r="D1052" s="942"/>
    </row>
    <row r="1053" spans="3:4">
      <c r="C1053" s="860"/>
      <c r="D1053" s="942"/>
    </row>
    <row r="1054" spans="3:4">
      <c r="C1054" s="860"/>
      <c r="D1054" s="942"/>
    </row>
    <row r="1055" spans="3:4">
      <c r="C1055" s="860"/>
      <c r="D1055" s="942"/>
    </row>
    <row r="1056" spans="3:4">
      <c r="C1056" s="860"/>
      <c r="D1056" s="942"/>
    </row>
    <row r="1057" spans="3:4">
      <c r="C1057" s="860"/>
      <c r="D1057" s="942"/>
    </row>
    <row r="1058" spans="3:4">
      <c r="C1058" s="860"/>
      <c r="D1058" s="942"/>
    </row>
    <row r="1059" spans="3:4">
      <c r="C1059" s="860"/>
      <c r="D1059" s="942"/>
    </row>
    <row r="1060" spans="3:4">
      <c r="C1060" s="860"/>
      <c r="D1060" s="942"/>
    </row>
    <row r="1061" spans="3:4">
      <c r="C1061" s="860"/>
      <c r="D1061" s="942"/>
    </row>
    <row r="1062" spans="3:4">
      <c r="C1062" s="860"/>
      <c r="D1062" s="942"/>
    </row>
    <row r="1063" spans="3:4">
      <c r="C1063" s="860"/>
      <c r="D1063" s="942"/>
    </row>
    <row r="1064" spans="3:4">
      <c r="C1064" s="860"/>
      <c r="D1064" s="942"/>
    </row>
    <row r="1065" spans="3:4">
      <c r="C1065" s="860"/>
      <c r="D1065" s="942"/>
    </row>
    <row r="1066" spans="3:4">
      <c r="C1066" s="860"/>
      <c r="D1066" s="942"/>
    </row>
    <row r="1067" spans="3:4">
      <c r="C1067" s="860"/>
      <c r="D1067" s="942"/>
    </row>
    <row r="1068" spans="3:4">
      <c r="C1068" s="860"/>
      <c r="D1068" s="942"/>
    </row>
    <row r="1069" spans="3:4">
      <c r="C1069" s="860"/>
      <c r="D1069" s="942"/>
    </row>
    <row r="1070" spans="3:4">
      <c r="C1070" s="860"/>
      <c r="D1070" s="942"/>
    </row>
    <row r="1071" spans="3:4">
      <c r="C1071" s="860"/>
      <c r="D1071" s="942"/>
    </row>
    <row r="1072" spans="3:4">
      <c r="C1072" s="860"/>
      <c r="D1072" s="942"/>
    </row>
    <row r="1073" spans="3:4">
      <c r="C1073" s="860"/>
      <c r="D1073" s="942"/>
    </row>
    <row r="1074" spans="3:4">
      <c r="C1074" s="860"/>
      <c r="D1074" s="942"/>
    </row>
    <row r="1075" spans="3:4">
      <c r="C1075" s="860"/>
      <c r="D1075" s="942"/>
    </row>
    <row r="1076" spans="3:4">
      <c r="C1076" s="860"/>
      <c r="D1076" s="942"/>
    </row>
    <row r="1077" spans="3:4">
      <c r="C1077" s="860"/>
      <c r="D1077" s="942"/>
    </row>
    <row r="1078" spans="3:4">
      <c r="C1078" s="860"/>
      <c r="D1078" s="942"/>
    </row>
    <row r="1079" spans="3:4">
      <c r="C1079" s="860"/>
      <c r="D1079" s="942"/>
    </row>
    <row r="1080" spans="3:4">
      <c r="C1080" s="860"/>
      <c r="D1080" s="942"/>
    </row>
    <row r="1081" spans="3:4">
      <c r="C1081" s="860"/>
      <c r="D1081" s="942"/>
    </row>
    <row r="1082" spans="3:4">
      <c r="C1082" s="860"/>
      <c r="D1082" s="942"/>
    </row>
    <row r="1083" spans="3:4">
      <c r="C1083" s="860"/>
      <c r="D1083" s="942"/>
    </row>
    <row r="1084" spans="3:4">
      <c r="C1084" s="860"/>
      <c r="D1084" s="942"/>
    </row>
    <row r="1085" spans="3:4">
      <c r="C1085" s="860"/>
      <c r="D1085" s="942"/>
    </row>
    <row r="1086" spans="3:4">
      <c r="C1086" s="860"/>
      <c r="D1086" s="942"/>
    </row>
    <row r="1087" spans="3:4">
      <c r="C1087" s="860"/>
      <c r="D1087" s="942"/>
    </row>
    <row r="1088" spans="3:4">
      <c r="C1088" s="860"/>
      <c r="D1088" s="942"/>
    </row>
    <row r="1089" spans="3:4">
      <c r="C1089" s="860"/>
      <c r="D1089" s="942"/>
    </row>
    <row r="1090" spans="3:4">
      <c r="C1090" s="860"/>
      <c r="D1090" s="942"/>
    </row>
    <row r="1091" spans="3:4">
      <c r="C1091" s="860"/>
      <c r="D1091" s="942"/>
    </row>
    <row r="1092" spans="3:4">
      <c r="C1092" s="860"/>
      <c r="D1092" s="942"/>
    </row>
    <row r="1093" spans="3:4">
      <c r="C1093" s="860"/>
      <c r="D1093" s="942"/>
    </row>
    <row r="1094" spans="3:4">
      <c r="C1094" s="860"/>
      <c r="D1094" s="942"/>
    </row>
    <row r="1095" spans="3:4">
      <c r="C1095" s="860"/>
      <c r="D1095" s="942"/>
    </row>
    <row r="1096" spans="3:4">
      <c r="C1096" s="860"/>
      <c r="D1096" s="942"/>
    </row>
    <row r="1097" spans="3:4">
      <c r="C1097" s="860"/>
      <c r="D1097" s="942"/>
    </row>
    <row r="1098" spans="3:4">
      <c r="C1098" s="860"/>
      <c r="D1098" s="942"/>
    </row>
    <row r="1099" spans="3:4">
      <c r="C1099" s="860"/>
      <c r="D1099" s="942"/>
    </row>
    <row r="1100" spans="3:4">
      <c r="C1100" s="860"/>
      <c r="D1100" s="942"/>
    </row>
    <row r="1101" spans="3:4">
      <c r="C1101" s="860"/>
      <c r="D1101" s="942"/>
    </row>
    <row r="1102" spans="3:4">
      <c r="C1102" s="860"/>
      <c r="D1102" s="942"/>
    </row>
    <row r="1103" spans="3:4">
      <c r="C1103" s="860"/>
      <c r="D1103" s="942"/>
    </row>
    <row r="1104" spans="3:4">
      <c r="C1104" s="860"/>
      <c r="D1104" s="942"/>
    </row>
    <row r="1105" spans="3:4">
      <c r="C1105" s="860"/>
      <c r="D1105" s="942"/>
    </row>
    <row r="1106" spans="3:4">
      <c r="C1106" s="860"/>
      <c r="D1106" s="942"/>
    </row>
    <row r="1107" spans="3:4">
      <c r="C1107" s="860"/>
      <c r="D1107" s="942"/>
    </row>
    <row r="1108" spans="3:4">
      <c r="C1108" s="860"/>
      <c r="D1108" s="942"/>
    </row>
    <row r="1109" spans="3:4">
      <c r="C1109" s="860"/>
      <c r="D1109" s="942"/>
    </row>
    <row r="1110" spans="3:4">
      <c r="C1110" s="860"/>
      <c r="D1110" s="942"/>
    </row>
    <row r="1111" spans="3:4">
      <c r="C1111" s="860"/>
      <c r="D1111" s="942"/>
    </row>
    <row r="1112" spans="3:4">
      <c r="C1112" s="860"/>
      <c r="D1112" s="942"/>
    </row>
    <row r="1113" spans="3:4">
      <c r="C1113" s="860"/>
      <c r="D1113" s="942"/>
    </row>
    <row r="1114" spans="3:4">
      <c r="C1114" s="860"/>
      <c r="D1114" s="942"/>
    </row>
    <row r="1115" spans="3:4">
      <c r="C1115" s="860"/>
      <c r="D1115" s="942"/>
    </row>
    <row r="1116" spans="3:4">
      <c r="C1116" s="860"/>
      <c r="D1116" s="942"/>
    </row>
    <row r="1117" spans="3:4">
      <c r="C1117" s="860"/>
      <c r="D1117" s="942"/>
    </row>
    <row r="1118" spans="3:4">
      <c r="C1118" s="860"/>
      <c r="D1118" s="942"/>
    </row>
    <row r="1119" spans="3:4">
      <c r="C1119" s="860"/>
      <c r="D1119" s="942"/>
    </row>
    <row r="1120" spans="3:4">
      <c r="C1120" s="860"/>
      <c r="D1120" s="942"/>
    </row>
    <row r="1121" spans="3:4">
      <c r="C1121" s="860"/>
      <c r="D1121" s="942"/>
    </row>
    <row r="1122" spans="3:4">
      <c r="C1122" s="860"/>
      <c r="D1122" s="942"/>
    </row>
    <row r="1123" spans="3:4">
      <c r="C1123" s="860"/>
      <c r="D1123" s="942"/>
    </row>
    <row r="1124" spans="3:4">
      <c r="C1124" s="860"/>
      <c r="D1124" s="942"/>
    </row>
    <row r="1125" spans="3:4">
      <c r="C1125" s="860"/>
      <c r="D1125" s="942"/>
    </row>
    <row r="1126" spans="3:4">
      <c r="C1126" s="860"/>
      <c r="D1126" s="942"/>
    </row>
    <row r="1127" spans="3:4">
      <c r="C1127" s="860"/>
      <c r="D1127" s="942"/>
    </row>
    <row r="1128" spans="3:4">
      <c r="C1128" s="860"/>
      <c r="D1128" s="942"/>
    </row>
    <row r="1129" spans="3:4">
      <c r="C1129" s="860"/>
      <c r="D1129" s="942"/>
    </row>
    <row r="1130" spans="3:4">
      <c r="C1130" s="860"/>
      <c r="D1130" s="942"/>
    </row>
    <row r="1131" spans="3:4">
      <c r="C1131" s="860"/>
      <c r="D1131" s="942"/>
    </row>
    <row r="1132" spans="3:4">
      <c r="C1132" s="860"/>
      <c r="D1132" s="942"/>
    </row>
    <row r="1133" spans="3:4">
      <c r="C1133" s="860"/>
      <c r="D1133" s="942"/>
    </row>
    <row r="1134" spans="3:4">
      <c r="C1134" s="860"/>
      <c r="D1134" s="942"/>
    </row>
    <row r="1135" spans="3:4">
      <c r="C1135" s="860"/>
      <c r="D1135" s="942"/>
    </row>
    <row r="1136" spans="3:4">
      <c r="C1136" s="860"/>
      <c r="D1136" s="942"/>
    </row>
    <row r="1137" spans="3:4">
      <c r="C1137" s="860"/>
      <c r="D1137" s="942"/>
    </row>
    <row r="1138" spans="3:4">
      <c r="C1138" s="860"/>
      <c r="D1138" s="942"/>
    </row>
    <row r="1139" spans="3:4">
      <c r="C1139" s="860"/>
      <c r="D1139" s="942"/>
    </row>
    <row r="1140" spans="3:4">
      <c r="C1140" s="860"/>
      <c r="D1140" s="942"/>
    </row>
    <row r="1141" spans="3:4">
      <c r="C1141" s="860"/>
      <c r="D1141" s="942"/>
    </row>
    <row r="1142" spans="3:4">
      <c r="C1142" s="860"/>
      <c r="D1142" s="942"/>
    </row>
    <row r="1143" spans="3:4">
      <c r="C1143" s="860"/>
      <c r="D1143" s="942"/>
    </row>
    <row r="1144" spans="3:4">
      <c r="C1144" s="860"/>
      <c r="D1144" s="942"/>
    </row>
    <row r="1145" spans="3:4">
      <c r="C1145" s="860"/>
      <c r="D1145" s="942"/>
    </row>
    <row r="1146" spans="3:4">
      <c r="C1146" s="860"/>
      <c r="D1146" s="942"/>
    </row>
    <row r="1147" spans="3:4">
      <c r="C1147" s="860"/>
      <c r="D1147" s="942"/>
    </row>
    <row r="1148" spans="3:4">
      <c r="C1148" s="860"/>
      <c r="D1148" s="942"/>
    </row>
    <row r="1149" spans="3:4">
      <c r="C1149" s="860"/>
      <c r="D1149" s="942"/>
    </row>
    <row r="1150" spans="3:4">
      <c r="C1150" s="860"/>
      <c r="D1150" s="942"/>
    </row>
    <row r="1151" spans="3:4">
      <c r="C1151" s="860"/>
      <c r="D1151" s="942"/>
    </row>
    <row r="1152" spans="3:4">
      <c r="C1152" s="860"/>
      <c r="D1152" s="942"/>
    </row>
    <row r="1153" spans="3:4">
      <c r="C1153" s="860"/>
      <c r="D1153" s="942"/>
    </row>
    <row r="1154" spans="3:4">
      <c r="C1154" s="860"/>
      <c r="D1154" s="942"/>
    </row>
    <row r="1155" spans="3:4">
      <c r="C1155" s="860"/>
      <c r="D1155" s="942"/>
    </row>
    <row r="1156" spans="3:4">
      <c r="C1156" s="860"/>
      <c r="D1156" s="942"/>
    </row>
    <row r="1157" spans="3:4">
      <c r="C1157" s="860"/>
      <c r="D1157" s="942"/>
    </row>
    <row r="1158" spans="3:4">
      <c r="C1158" s="860"/>
      <c r="D1158" s="942"/>
    </row>
    <row r="1159" spans="3:4">
      <c r="C1159" s="860"/>
      <c r="D1159" s="942"/>
    </row>
    <row r="1160" spans="3:4">
      <c r="C1160" s="860"/>
      <c r="D1160" s="942"/>
    </row>
    <row r="1161" spans="3:4">
      <c r="C1161" s="860"/>
      <c r="D1161" s="942"/>
    </row>
    <row r="1162" spans="3:4">
      <c r="C1162" s="860"/>
      <c r="D1162" s="942"/>
    </row>
    <row r="1163" spans="3:4">
      <c r="C1163" s="860"/>
      <c r="D1163" s="942"/>
    </row>
    <row r="1164" spans="3:4">
      <c r="C1164" s="860"/>
      <c r="D1164" s="942"/>
    </row>
    <row r="1165" spans="3:4">
      <c r="C1165" s="860"/>
      <c r="D1165" s="942"/>
    </row>
    <row r="1166" spans="3:4">
      <c r="C1166" s="860"/>
      <c r="D1166" s="942"/>
    </row>
    <row r="1167" spans="3:4">
      <c r="C1167" s="860"/>
      <c r="D1167" s="942"/>
    </row>
    <row r="1168" spans="3:4">
      <c r="C1168" s="860"/>
      <c r="D1168" s="942"/>
    </row>
    <row r="1169" spans="3:4">
      <c r="C1169" s="860"/>
      <c r="D1169" s="942"/>
    </row>
    <row r="1170" spans="3:4">
      <c r="C1170" s="860"/>
      <c r="D1170" s="942"/>
    </row>
    <row r="1171" spans="3:4">
      <c r="C1171" s="860"/>
      <c r="D1171" s="942"/>
    </row>
    <row r="1172" spans="3:4">
      <c r="C1172" s="860"/>
      <c r="D1172" s="942"/>
    </row>
    <row r="1173" spans="3:4">
      <c r="C1173" s="860"/>
      <c r="D1173" s="942"/>
    </row>
    <row r="1174" spans="3:4">
      <c r="C1174" s="860"/>
      <c r="D1174" s="942"/>
    </row>
    <row r="1175" spans="3:4">
      <c r="C1175" s="860"/>
      <c r="D1175" s="942"/>
    </row>
    <row r="1176" spans="3:4">
      <c r="C1176" s="860"/>
      <c r="D1176" s="942"/>
    </row>
    <row r="1177" spans="3:4">
      <c r="C1177" s="860"/>
      <c r="D1177" s="942"/>
    </row>
    <row r="1178" spans="3:4">
      <c r="C1178" s="860"/>
      <c r="D1178" s="942"/>
    </row>
    <row r="1179" spans="3:4">
      <c r="C1179" s="860"/>
      <c r="D1179" s="942"/>
    </row>
    <row r="1180" spans="3:4">
      <c r="C1180" s="860"/>
      <c r="D1180" s="942"/>
    </row>
    <row r="1181" spans="3:4">
      <c r="C1181" s="860"/>
      <c r="D1181" s="942"/>
    </row>
    <row r="1182" spans="3:4">
      <c r="C1182" s="860"/>
      <c r="D1182" s="942"/>
    </row>
    <row r="1183" spans="3:4">
      <c r="C1183" s="860"/>
      <c r="D1183" s="942"/>
    </row>
    <row r="1184" spans="3:4">
      <c r="C1184" s="860"/>
      <c r="D1184" s="942"/>
    </row>
    <row r="1185" spans="3:4">
      <c r="C1185" s="860"/>
      <c r="D1185" s="942"/>
    </row>
    <row r="1186" spans="3:4">
      <c r="C1186" s="860"/>
      <c r="D1186" s="942"/>
    </row>
    <row r="1187" spans="3:4">
      <c r="C1187" s="860"/>
      <c r="D1187" s="942"/>
    </row>
    <row r="1188" spans="3:4">
      <c r="C1188" s="860"/>
      <c r="D1188" s="942"/>
    </row>
    <row r="1189" spans="3:4">
      <c r="C1189" s="860"/>
      <c r="D1189" s="942"/>
    </row>
    <row r="1190" spans="3:4">
      <c r="C1190" s="860"/>
      <c r="D1190" s="942"/>
    </row>
    <row r="1191" spans="3:4">
      <c r="C1191" s="860"/>
      <c r="D1191" s="942"/>
    </row>
    <row r="1192" spans="3:4">
      <c r="C1192" s="860"/>
      <c r="D1192" s="942"/>
    </row>
    <row r="1193" spans="3:4">
      <c r="C1193" s="860"/>
      <c r="D1193" s="942"/>
    </row>
    <row r="1194" spans="3:4">
      <c r="C1194" s="860"/>
      <c r="D1194" s="942"/>
    </row>
    <row r="1195" spans="3:4">
      <c r="C1195" s="860"/>
      <c r="D1195" s="942"/>
    </row>
    <row r="1196" spans="3:4">
      <c r="C1196" s="860"/>
      <c r="D1196" s="942"/>
    </row>
    <row r="1197" spans="3:4">
      <c r="C1197" s="860"/>
      <c r="D1197" s="942"/>
    </row>
    <row r="1198" spans="3:4">
      <c r="C1198" s="860"/>
      <c r="D1198" s="942"/>
    </row>
    <row r="1199" spans="3:4">
      <c r="C1199" s="860"/>
      <c r="D1199" s="942"/>
    </row>
    <row r="1200" spans="3:4">
      <c r="C1200" s="860"/>
      <c r="D1200" s="942"/>
    </row>
    <row r="1201" spans="3:4">
      <c r="C1201" s="860"/>
      <c r="D1201" s="942"/>
    </row>
    <row r="1202" spans="3:4">
      <c r="C1202" s="860"/>
      <c r="D1202" s="942"/>
    </row>
    <row r="1203" spans="3:4">
      <c r="C1203" s="860"/>
      <c r="D1203" s="942"/>
    </row>
    <row r="1204" spans="3:4">
      <c r="C1204" s="860"/>
      <c r="D1204" s="942"/>
    </row>
    <row r="1205" spans="3:4">
      <c r="C1205" s="860"/>
      <c r="D1205" s="942"/>
    </row>
    <row r="1206" spans="3:4">
      <c r="C1206" s="860"/>
      <c r="D1206" s="942"/>
    </row>
    <row r="1207" spans="3:4">
      <c r="C1207" s="860"/>
      <c r="D1207" s="942"/>
    </row>
    <row r="1208" spans="3:4">
      <c r="C1208" s="860"/>
      <c r="D1208" s="942"/>
    </row>
    <row r="1209" spans="3:4">
      <c r="C1209" s="860"/>
      <c r="D1209" s="942"/>
    </row>
    <row r="1210" spans="3:4">
      <c r="C1210" s="860"/>
      <c r="D1210" s="942"/>
    </row>
    <row r="1211" spans="3:4">
      <c r="C1211" s="860"/>
      <c r="D1211" s="942"/>
    </row>
    <row r="1212" spans="3:4">
      <c r="C1212" s="860"/>
      <c r="D1212" s="942"/>
    </row>
    <row r="1213" spans="3:4">
      <c r="C1213" s="860"/>
      <c r="D1213" s="942"/>
    </row>
    <row r="1214" spans="3:4">
      <c r="C1214" s="860"/>
      <c r="D1214" s="942"/>
    </row>
    <row r="1215" spans="3:4">
      <c r="C1215" s="860"/>
      <c r="D1215" s="942"/>
    </row>
    <row r="1216" spans="3:4">
      <c r="C1216" s="860"/>
      <c r="D1216" s="942"/>
    </row>
    <row r="1217" spans="3:4">
      <c r="C1217" s="860"/>
      <c r="D1217" s="942"/>
    </row>
    <row r="1218" spans="3:4">
      <c r="C1218" s="860"/>
      <c r="D1218" s="942"/>
    </row>
    <row r="1219" spans="3:4">
      <c r="C1219" s="860"/>
      <c r="D1219" s="942"/>
    </row>
    <row r="1220" spans="3:4">
      <c r="C1220" s="860"/>
      <c r="D1220" s="942"/>
    </row>
    <row r="1221" spans="3:4">
      <c r="C1221" s="860"/>
      <c r="D1221" s="942"/>
    </row>
    <row r="1222" spans="3:4">
      <c r="C1222" s="860"/>
      <c r="D1222" s="942"/>
    </row>
    <row r="1223" spans="3:4">
      <c r="C1223" s="860"/>
      <c r="D1223" s="942"/>
    </row>
    <row r="1224" spans="3:4">
      <c r="C1224" s="860"/>
      <c r="D1224" s="942"/>
    </row>
    <row r="1225" spans="3:4">
      <c r="C1225" s="860"/>
      <c r="D1225" s="942"/>
    </row>
    <row r="1226" spans="3:4">
      <c r="C1226" s="860"/>
      <c r="D1226" s="942"/>
    </row>
    <row r="1227" spans="3:4">
      <c r="C1227" s="860"/>
      <c r="D1227" s="942"/>
    </row>
    <row r="1228" spans="3:4">
      <c r="C1228" s="860"/>
      <c r="D1228" s="942"/>
    </row>
    <row r="1229" spans="3:4">
      <c r="C1229" s="860"/>
      <c r="D1229" s="942"/>
    </row>
    <row r="1230" spans="3:4">
      <c r="C1230" s="860"/>
      <c r="D1230" s="942"/>
    </row>
    <row r="1231" spans="3:4">
      <c r="C1231" s="860"/>
      <c r="D1231" s="942"/>
    </row>
    <row r="1232" spans="3:4">
      <c r="C1232" s="860"/>
      <c r="D1232" s="942"/>
    </row>
    <row r="1233" spans="3:4">
      <c r="C1233" s="860"/>
      <c r="D1233" s="942"/>
    </row>
    <row r="1234" spans="3:4">
      <c r="C1234" s="860"/>
      <c r="D1234" s="942"/>
    </row>
    <row r="1235" spans="3:4">
      <c r="C1235" s="860"/>
      <c r="D1235" s="942"/>
    </row>
    <row r="1236" spans="3:4">
      <c r="C1236" s="860"/>
      <c r="D1236" s="942"/>
    </row>
    <row r="1237" spans="3:4">
      <c r="C1237" s="860"/>
      <c r="D1237" s="942"/>
    </row>
    <row r="1238" spans="3:4">
      <c r="C1238" s="860"/>
      <c r="D1238" s="942"/>
    </row>
    <row r="1239" spans="3:4">
      <c r="C1239" s="860"/>
      <c r="D1239" s="942"/>
    </row>
    <row r="1240" spans="3:4">
      <c r="C1240" s="860"/>
      <c r="D1240" s="942"/>
    </row>
    <row r="1241" spans="3:4">
      <c r="C1241" s="860"/>
      <c r="D1241" s="942"/>
    </row>
    <row r="1242" spans="3:4">
      <c r="C1242" s="860"/>
      <c r="D1242" s="942"/>
    </row>
    <row r="1243" spans="3:4">
      <c r="C1243" s="860"/>
      <c r="D1243" s="942"/>
    </row>
    <row r="1244" spans="3:4">
      <c r="C1244" s="860"/>
      <c r="D1244" s="942"/>
    </row>
    <row r="1245" spans="3:4">
      <c r="C1245" s="860"/>
      <c r="D1245" s="942"/>
    </row>
    <row r="1246" spans="3:4">
      <c r="C1246" s="860"/>
      <c r="D1246" s="942"/>
    </row>
    <row r="1247" spans="3:4">
      <c r="C1247" s="860"/>
      <c r="D1247" s="942"/>
    </row>
    <row r="1248" spans="3:4">
      <c r="C1248" s="860"/>
      <c r="D1248" s="942"/>
    </row>
    <row r="1249" spans="3:4">
      <c r="C1249" s="860"/>
      <c r="D1249" s="942"/>
    </row>
    <row r="1250" spans="3:4">
      <c r="C1250" s="860"/>
      <c r="D1250" s="942"/>
    </row>
    <row r="1251" spans="3:4">
      <c r="C1251" s="860"/>
      <c r="D1251" s="942"/>
    </row>
    <row r="1252" spans="3:4">
      <c r="C1252" s="860"/>
      <c r="D1252" s="942"/>
    </row>
    <row r="1253" spans="3:4">
      <c r="C1253" s="860"/>
      <c r="D1253" s="942"/>
    </row>
    <row r="1254" spans="3:4">
      <c r="C1254" s="860"/>
      <c r="D1254" s="942"/>
    </row>
    <row r="1255" spans="3:4">
      <c r="C1255" s="860"/>
      <c r="D1255" s="942"/>
    </row>
    <row r="1256" spans="3:4">
      <c r="C1256" s="860"/>
      <c r="D1256" s="942"/>
    </row>
    <row r="1257" spans="3:4">
      <c r="C1257" s="860"/>
      <c r="D1257" s="942"/>
    </row>
    <row r="1258" spans="3:4">
      <c r="C1258" s="860"/>
      <c r="D1258" s="942"/>
    </row>
    <row r="1259" spans="3:4">
      <c r="C1259" s="860"/>
      <c r="D1259" s="942"/>
    </row>
    <row r="1260" spans="3:4">
      <c r="C1260" s="860"/>
      <c r="D1260" s="942"/>
    </row>
    <row r="1261" spans="3:4">
      <c r="C1261" s="860"/>
      <c r="D1261" s="942"/>
    </row>
    <row r="1262" spans="3:4">
      <c r="C1262" s="860"/>
      <c r="D1262" s="942"/>
    </row>
    <row r="1263" spans="3:4">
      <c r="C1263" s="860"/>
      <c r="D1263" s="942"/>
    </row>
    <row r="1264" spans="3:4">
      <c r="C1264" s="860"/>
      <c r="D1264" s="942"/>
    </row>
    <row r="1265" spans="3:4">
      <c r="C1265" s="860"/>
      <c r="D1265" s="942"/>
    </row>
    <row r="1266" spans="3:4">
      <c r="C1266" s="860"/>
      <c r="D1266" s="942"/>
    </row>
    <row r="1267" spans="3:4">
      <c r="C1267" s="860"/>
      <c r="D1267" s="942"/>
    </row>
    <row r="1268" spans="3:4">
      <c r="C1268" s="860"/>
      <c r="D1268" s="942"/>
    </row>
    <row r="1269" spans="3:4">
      <c r="C1269" s="860"/>
      <c r="D1269" s="942"/>
    </row>
    <row r="1270" spans="3:4">
      <c r="C1270" s="860"/>
      <c r="D1270" s="942"/>
    </row>
    <row r="1271" spans="3:4">
      <c r="C1271" s="860"/>
      <c r="D1271" s="942"/>
    </row>
    <row r="1272" spans="3:4">
      <c r="C1272" s="860"/>
      <c r="D1272" s="942"/>
    </row>
    <row r="1273" spans="3:4">
      <c r="C1273" s="860"/>
      <c r="D1273" s="942"/>
    </row>
    <row r="1274" spans="3:4">
      <c r="C1274" s="860"/>
      <c r="D1274" s="942"/>
    </row>
    <row r="1275" spans="3:4">
      <c r="C1275" s="860"/>
      <c r="D1275" s="942"/>
    </row>
    <row r="1276" spans="3:4">
      <c r="C1276" s="860"/>
      <c r="D1276" s="942"/>
    </row>
    <row r="1277" spans="3:4">
      <c r="C1277" s="860"/>
      <c r="D1277" s="942"/>
    </row>
    <row r="1278" spans="3:4">
      <c r="C1278" s="860"/>
      <c r="D1278" s="942"/>
    </row>
    <row r="1279" spans="3:4">
      <c r="C1279" s="860"/>
      <c r="D1279" s="942"/>
    </row>
    <row r="1280" spans="3:4">
      <c r="C1280" s="860"/>
      <c r="D1280" s="942"/>
    </row>
    <row r="1281" spans="3:4">
      <c r="C1281" s="860"/>
      <c r="D1281" s="942"/>
    </row>
    <row r="1282" spans="3:4">
      <c r="C1282" s="860"/>
      <c r="D1282" s="942"/>
    </row>
    <row r="1283" spans="3:4">
      <c r="C1283" s="860"/>
      <c r="D1283" s="942"/>
    </row>
    <row r="1284" spans="3:4">
      <c r="C1284" s="860"/>
      <c r="D1284" s="942"/>
    </row>
    <row r="1285" spans="3:4">
      <c r="C1285" s="860"/>
      <c r="D1285" s="942"/>
    </row>
    <row r="1286" spans="3:4">
      <c r="C1286" s="860"/>
      <c r="D1286" s="942"/>
    </row>
    <row r="1287" spans="3:4">
      <c r="C1287" s="860"/>
      <c r="D1287" s="942"/>
    </row>
    <row r="1288" spans="3:4">
      <c r="C1288" s="860"/>
      <c r="D1288" s="942"/>
    </row>
    <row r="1289" spans="3:4">
      <c r="C1289" s="860"/>
      <c r="D1289" s="942"/>
    </row>
    <row r="1290" spans="3:4">
      <c r="C1290" s="860"/>
      <c r="D1290" s="942"/>
    </row>
    <row r="1291" spans="3:4">
      <c r="C1291" s="860"/>
      <c r="D1291" s="942"/>
    </row>
    <row r="1292" spans="3:4">
      <c r="C1292" s="860"/>
      <c r="D1292" s="942"/>
    </row>
    <row r="1293" spans="3:4">
      <c r="C1293" s="860"/>
      <c r="D1293" s="942"/>
    </row>
    <row r="1294" spans="3:4">
      <c r="C1294" s="860"/>
      <c r="D1294" s="942"/>
    </row>
    <row r="1295" spans="3:4">
      <c r="C1295" s="860"/>
      <c r="D1295" s="942"/>
    </row>
    <row r="1296" spans="3:4">
      <c r="C1296" s="860"/>
      <c r="D1296" s="942"/>
    </row>
    <row r="1297" spans="3:4">
      <c r="C1297" s="860"/>
      <c r="D1297" s="942"/>
    </row>
    <row r="1298" spans="3:4">
      <c r="C1298" s="860"/>
      <c r="D1298" s="942"/>
    </row>
    <row r="1299" spans="3:4">
      <c r="C1299" s="860"/>
      <c r="D1299" s="942"/>
    </row>
    <row r="1300" spans="3:4">
      <c r="C1300" s="860"/>
      <c r="D1300" s="942"/>
    </row>
    <row r="1301" spans="3:4">
      <c r="C1301" s="860"/>
      <c r="D1301" s="942"/>
    </row>
    <row r="1302" spans="3:4">
      <c r="C1302" s="860"/>
      <c r="D1302" s="942"/>
    </row>
    <row r="1303" spans="3:4">
      <c r="C1303" s="860"/>
      <c r="D1303" s="942"/>
    </row>
    <row r="1304" spans="3:4">
      <c r="C1304" s="860"/>
      <c r="D1304" s="942"/>
    </row>
    <row r="1305" spans="3:4">
      <c r="C1305" s="860"/>
      <c r="D1305" s="942"/>
    </row>
    <row r="1306" spans="3:4">
      <c r="C1306" s="860"/>
      <c r="D1306" s="942"/>
    </row>
    <row r="1307" spans="3:4">
      <c r="C1307" s="860"/>
      <c r="D1307" s="942"/>
    </row>
    <row r="1308" spans="3:4">
      <c r="C1308" s="860"/>
      <c r="D1308" s="942"/>
    </row>
    <row r="1309" spans="3:4">
      <c r="C1309" s="860"/>
      <c r="D1309" s="942"/>
    </row>
    <row r="1310" spans="3:4">
      <c r="C1310" s="860"/>
      <c r="D1310" s="942"/>
    </row>
    <row r="1311" spans="3:4">
      <c r="C1311" s="860"/>
      <c r="D1311" s="942"/>
    </row>
    <row r="1312" spans="3:4">
      <c r="C1312" s="860"/>
      <c r="D1312" s="942"/>
    </row>
    <row r="1313" spans="3:4">
      <c r="C1313" s="860"/>
      <c r="D1313" s="942"/>
    </row>
    <row r="1314" spans="3:4">
      <c r="C1314" s="860"/>
      <c r="D1314" s="942"/>
    </row>
    <row r="1315" spans="3:4">
      <c r="C1315" s="860"/>
      <c r="D1315" s="942"/>
    </row>
    <row r="1316" spans="3:4">
      <c r="C1316" s="860"/>
      <c r="D1316" s="942"/>
    </row>
    <row r="1317" spans="3:4">
      <c r="C1317" s="860"/>
      <c r="D1317" s="942"/>
    </row>
    <row r="1318" spans="3:4">
      <c r="C1318" s="860"/>
      <c r="D1318" s="942"/>
    </row>
    <row r="1319" spans="3:4">
      <c r="C1319" s="860"/>
      <c r="D1319" s="942"/>
    </row>
    <row r="1320" spans="3:4">
      <c r="C1320" s="860"/>
      <c r="D1320" s="942"/>
    </row>
    <row r="1321" spans="3:4">
      <c r="C1321" s="860"/>
      <c r="D1321" s="942"/>
    </row>
    <row r="1322" spans="3:4">
      <c r="C1322" s="860"/>
      <c r="D1322" s="942"/>
    </row>
    <row r="1323" spans="3:4">
      <c r="C1323" s="860"/>
      <c r="D1323" s="942"/>
    </row>
    <row r="1324" spans="3:4">
      <c r="C1324" s="860"/>
      <c r="D1324" s="942"/>
    </row>
    <row r="1325" spans="3:4">
      <c r="C1325" s="860"/>
      <c r="D1325" s="942"/>
    </row>
    <row r="1326" spans="3:4">
      <c r="C1326" s="860"/>
      <c r="D1326" s="942"/>
    </row>
    <row r="1327" spans="3:4">
      <c r="C1327" s="860"/>
      <c r="D1327" s="942"/>
    </row>
    <row r="1328" spans="3:4">
      <c r="C1328" s="860"/>
      <c r="D1328" s="942"/>
    </row>
    <row r="1329" spans="3:4">
      <c r="C1329" s="860"/>
      <c r="D1329" s="942"/>
    </row>
    <row r="1330" spans="3:4">
      <c r="C1330" s="860"/>
      <c r="D1330" s="942"/>
    </row>
    <row r="1331" spans="3:4">
      <c r="C1331" s="860"/>
      <c r="D1331" s="942"/>
    </row>
    <row r="1332" spans="3:4">
      <c r="C1332" s="860"/>
      <c r="D1332" s="942"/>
    </row>
    <row r="1333" spans="3:4">
      <c r="C1333" s="860"/>
      <c r="D1333" s="942"/>
    </row>
    <row r="1334" spans="3:4">
      <c r="C1334" s="860"/>
      <c r="D1334" s="942"/>
    </row>
    <row r="1335" spans="3:4">
      <c r="C1335" s="860"/>
      <c r="D1335" s="942"/>
    </row>
    <row r="1336" spans="3:4">
      <c r="C1336" s="860"/>
      <c r="D1336" s="942"/>
    </row>
    <row r="1337" spans="3:4">
      <c r="C1337" s="860"/>
      <c r="D1337" s="942"/>
    </row>
    <row r="1338" spans="3:4">
      <c r="C1338" s="860"/>
      <c r="D1338" s="942"/>
    </row>
    <row r="1339" spans="3:4">
      <c r="C1339" s="860"/>
      <c r="D1339" s="942"/>
    </row>
    <row r="1340" spans="3:4">
      <c r="C1340" s="860"/>
      <c r="D1340" s="942"/>
    </row>
    <row r="1341" spans="3:4">
      <c r="C1341" s="860"/>
      <c r="D1341" s="942"/>
    </row>
    <row r="1342" spans="3:4">
      <c r="C1342" s="860"/>
      <c r="D1342" s="942"/>
    </row>
    <row r="1343" spans="3:4">
      <c r="C1343" s="860"/>
      <c r="D1343" s="942"/>
    </row>
    <row r="1344" spans="3:4">
      <c r="C1344" s="860"/>
      <c r="D1344" s="942"/>
    </row>
    <row r="1345" spans="3:4">
      <c r="C1345" s="860"/>
      <c r="D1345" s="942"/>
    </row>
    <row r="1346" spans="3:4">
      <c r="C1346" s="860"/>
      <c r="D1346" s="942"/>
    </row>
    <row r="1347" spans="3:4">
      <c r="C1347" s="860"/>
      <c r="D1347" s="942"/>
    </row>
    <row r="1348" spans="3:4">
      <c r="C1348" s="860"/>
      <c r="D1348" s="942"/>
    </row>
    <row r="1349" spans="3:4">
      <c r="C1349" s="860"/>
      <c r="D1349" s="942"/>
    </row>
    <row r="1350" spans="3:4">
      <c r="C1350" s="860"/>
      <c r="D1350" s="942"/>
    </row>
    <row r="1351" spans="3:4">
      <c r="C1351" s="860"/>
      <c r="D1351" s="942"/>
    </row>
    <row r="1352" spans="3:4">
      <c r="C1352" s="860"/>
      <c r="D1352" s="942"/>
    </row>
    <row r="1353" spans="3:4">
      <c r="C1353" s="860"/>
      <c r="D1353" s="942"/>
    </row>
    <row r="1354" spans="3:4">
      <c r="C1354" s="860"/>
      <c r="D1354" s="942"/>
    </row>
    <row r="1355" spans="3:4">
      <c r="C1355" s="860"/>
      <c r="D1355" s="942"/>
    </row>
    <row r="1356" spans="3:4">
      <c r="C1356" s="860"/>
      <c r="D1356" s="942"/>
    </row>
    <row r="1357" spans="3:4">
      <c r="C1357" s="860"/>
      <c r="D1357" s="942"/>
    </row>
    <row r="1358" spans="3:4">
      <c r="C1358" s="860"/>
      <c r="D1358" s="942"/>
    </row>
    <row r="1359" spans="3:4">
      <c r="C1359" s="860"/>
      <c r="D1359" s="942"/>
    </row>
    <row r="1360" spans="3:4">
      <c r="C1360" s="860"/>
      <c r="D1360" s="942"/>
    </row>
    <row r="1361" spans="3:4">
      <c r="C1361" s="860"/>
      <c r="D1361" s="942"/>
    </row>
    <row r="1362" spans="3:4">
      <c r="C1362" s="860"/>
      <c r="D1362" s="942"/>
    </row>
    <row r="1363" spans="3:4">
      <c r="C1363" s="860"/>
      <c r="D1363" s="942"/>
    </row>
    <row r="1364" spans="3:4">
      <c r="C1364" s="860"/>
      <c r="D1364" s="942"/>
    </row>
    <row r="1365" spans="3:4">
      <c r="C1365" s="860"/>
      <c r="D1365" s="942"/>
    </row>
    <row r="1366" spans="3:4">
      <c r="C1366" s="860"/>
      <c r="D1366" s="942"/>
    </row>
    <row r="1367" spans="3:4">
      <c r="C1367" s="860"/>
      <c r="D1367" s="942"/>
    </row>
    <row r="1368" spans="3:4">
      <c r="C1368" s="860"/>
      <c r="D1368" s="942"/>
    </row>
    <row r="1369" spans="3:4">
      <c r="C1369" s="860"/>
      <c r="D1369" s="942"/>
    </row>
    <row r="1370" spans="3:4">
      <c r="C1370" s="860"/>
      <c r="D1370" s="942"/>
    </row>
    <row r="1371" spans="3:4">
      <c r="C1371" s="860"/>
      <c r="D1371" s="942"/>
    </row>
    <row r="1372" spans="3:4">
      <c r="C1372" s="860"/>
      <c r="D1372" s="942"/>
    </row>
    <row r="1373" spans="3:4">
      <c r="C1373" s="860"/>
      <c r="D1373" s="942"/>
    </row>
    <row r="1374" spans="3:4">
      <c r="C1374" s="860"/>
      <c r="D1374" s="942"/>
    </row>
    <row r="1375" spans="3:4">
      <c r="C1375" s="860"/>
      <c r="D1375" s="942"/>
    </row>
    <row r="1376" spans="3:4">
      <c r="C1376" s="860"/>
      <c r="D1376" s="942"/>
    </row>
    <row r="1377" spans="3:4">
      <c r="C1377" s="860"/>
      <c r="D1377" s="942"/>
    </row>
    <row r="1378" spans="3:4">
      <c r="C1378" s="860"/>
      <c r="D1378" s="942"/>
    </row>
    <row r="1379" spans="3:4">
      <c r="C1379" s="860"/>
      <c r="D1379" s="942"/>
    </row>
    <row r="1380" spans="3:4">
      <c r="C1380" s="860"/>
      <c r="D1380" s="942"/>
    </row>
    <row r="1381" spans="3:4">
      <c r="C1381" s="860"/>
      <c r="D1381" s="942"/>
    </row>
    <row r="1382" spans="3:4">
      <c r="C1382" s="860"/>
      <c r="D1382" s="942"/>
    </row>
    <row r="1383" spans="3:4">
      <c r="C1383" s="860"/>
      <c r="D1383" s="942"/>
    </row>
    <row r="1384" spans="3:4">
      <c r="C1384" s="860"/>
      <c r="D1384" s="942"/>
    </row>
    <row r="1385" spans="3:4">
      <c r="C1385" s="860"/>
      <c r="D1385" s="942"/>
    </row>
    <row r="1386" spans="3:4">
      <c r="C1386" s="860"/>
      <c r="D1386" s="942"/>
    </row>
    <row r="1387" spans="3:4">
      <c r="C1387" s="860"/>
      <c r="D1387" s="942"/>
    </row>
    <row r="1388" spans="3:4">
      <c r="C1388" s="860"/>
      <c r="D1388" s="942"/>
    </row>
    <row r="1389" spans="3:4">
      <c r="C1389" s="860"/>
      <c r="D1389" s="942"/>
    </row>
    <row r="1390" spans="3:4">
      <c r="C1390" s="860"/>
      <c r="D1390" s="942"/>
    </row>
    <row r="1391" spans="3:4">
      <c r="C1391" s="860"/>
      <c r="D1391" s="942"/>
    </row>
    <row r="1392" spans="3:4">
      <c r="C1392" s="860"/>
      <c r="D1392" s="942"/>
    </row>
    <row r="1393" spans="3:4">
      <c r="C1393" s="860"/>
      <c r="D1393" s="942"/>
    </row>
    <row r="1394" spans="3:4">
      <c r="C1394" s="860"/>
      <c r="D1394" s="942"/>
    </row>
    <row r="1395" spans="3:4">
      <c r="C1395" s="860"/>
      <c r="D1395" s="942"/>
    </row>
    <row r="1396" spans="3:4">
      <c r="C1396" s="860"/>
      <c r="D1396" s="942"/>
    </row>
    <row r="1397" spans="3:4">
      <c r="C1397" s="860"/>
      <c r="D1397" s="942"/>
    </row>
    <row r="1398" spans="3:4">
      <c r="C1398" s="860"/>
      <c r="D1398" s="942"/>
    </row>
    <row r="1399" spans="3:4">
      <c r="C1399" s="860"/>
      <c r="D1399" s="942"/>
    </row>
    <row r="1400" spans="3:4">
      <c r="C1400" s="860"/>
      <c r="D1400" s="942"/>
    </row>
    <row r="1401" spans="3:4">
      <c r="C1401" s="860"/>
      <c r="D1401" s="942"/>
    </row>
    <row r="1402" spans="3:4">
      <c r="C1402" s="860"/>
      <c r="D1402" s="942"/>
    </row>
    <row r="1403" spans="3:4">
      <c r="C1403" s="860"/>
      <c r="D1403" s="942"/>
    </row>
    <row r="1404" spans="3:4">
      <c r="C1404" s="860"/>
      <c r="D1404" s="942"/>
    </row>
    <row r="1405" spans="3:4">
      <c r="C1405" s="860"/>
      <c r="D1405" s="942"/>
    </row>
    <row r="1406" spans="3:4">
      <c r="C1406" s="860"/>
      <c r="D1406" s="942"/>
    </row>
    <row r="1407" spans="3:4">
      <c r="C1407" s="860"/>
      <c r="D1407" s="942"/>
    </row>
    <row r="1408" spans="3:4">
      <c r="C1408" s="860"/>
      <c r="D1408" s="942"/>
    </row>
    <row r="1409" spans="3:4">
      <c r="C1409" s="860"/>
      <c r="D1409" s="942"/>
    </row>
    <row r="1410" spans="3:4">
      <c r="C1410" s="860"/>
      <c r="D1410" s="942"/>
    </row>
    <row r="1411" spans="3:4">
      <c r="C1411" s="860"/>
      <c r="D1411" s="942"/>
    </row>
    <row r="1412" spans="3:4">
      <c r="C1412" s="860"/>
      <c r="D1412" s="942"/>
    </row>
    <row r="1413" spans="3:4">
      <c r="C1413" s="860"/>
      <c r="D1413" s="942"/>
    </row>
    <row r="1414" spans="3:4">
      <c r="C1414" s="860"/>
      <c r="D1414" s="942"/>
    </row>
    <row r="1415" spans="3:4">
      <c r="C1415" s="860"/>
      <c r="D1415" s="942"/>
    </row>
    <row r="1416" spans="3:4">
      <c r="C1416" s="860"/>
      <c r="D1416" s="942"/>
    </row>
    <row r="1417" spans="3:4">
      <c r="C1417" s="860"/>
      <c r="D1417" s="942"/>
    </row>
    <row r="1418" spans="3:4">
      <c r="C1418" s="860"/>
      <c r="D1418" s="942"/>
    </row>
    <row r="1419" spans="3:4">
      <c r="C1419" s="860"/>
      <c r="D1419" s="942"/>
    </row>
    <row r="1420" spans="3:4">
      <c r="C1420" s="860"/>
      <c r="D1420" s="942"/>
    </row>
    <row r="1421" spans="3:4">
      <c r="C1421" s="860"/>
      <c r="D1421" s="942"/>
    </row>
    <row r="1422" spans="3:4">
      <c r="C1422" s="860"/>
      <c r="D1422" s="942"/>
    </row>
    <row r="1423" spans="3:4">
      <c r="C1423" s="860"/>
      <c r="D1423" s="942"/>
    </row>
    <row r="1424" spans="3:4">
      <c r="C1424" s="860"/>
      <c r="D1424" s="942"/>
    </row>
    <row r="1425" spans="3:4">
      <c r="C1425" s="860"/>
      <c r="D1425" s="942"/>
    </row>
    <row r="1426" spans="3:4">
      <c r="C1426" s="860"/>
      <c r="D1426" s="942"/>
    </row>
    <row r="1427" spans="3:4">
      <c r="C1427" s="860"/>
      <c r="D1427" s="942"/>
    </row>
    <row r="1428" spans="3:4">
      <c r="C1428" s="860"/>
      <c r="D1428" s="942"/>
    </row>
    <row r="1429" spans="3:4">
      <c r="C1429" s="860"/>
      <c r="D1429" s="942"/>
    </row>
    <row r="1430" spans="3:4">
      <c r="C1430" s="860"/>
      <c r="D1430" s="942"/>
    </row>
    <row r="1431" spans="3:4">
      <c r="C1431" s="860"/>
      <c r="D1431" s="942"/>
    </row>
    <row r="1432" spans="3:4">
      <c r="C1432" s="860"/>
      <c r="D1432" s="942"/>
    </row>
    <row r="1433" spans="3:4">
      <c r="C1433" s="860"/>
      <c r="D1433" s="942"/>
    </row>
    <row r="1434" spans="3:4">
      <c r="C1434" s="860"/>
      <c r="D1434" s="942"/>
    </row>
    <row r="1435" spans="3:4">
      <c r="C1435" s="860"/>
      <c r="D1435" s="942"/>
    </row>
    <row r="1436" spans="3:4">
      <c r="C1436" s="860"/>
      <c r="D1436" s="942"/>
    </row>
    <row r="1437" spans="3:4">
      <c r="C1437" s="860"/>
      <c r="D1437" s="942"/>
    </row>
    <row r="1438" spans="3:4">
      <c r="C1438" s="860"/>
      <c r="D1438" s="942"/>
    </row>
    <row r="1439" spans="3:4">
      <c r="C1439" s="860"/>
      <c r="D1439" s="942"/>
    </row>
    <row r="1440" spans="3:4">
      <c r="C1440" s="860"/>
      <c r="D1440" s="942"/>
    </row>
    <row r="1441" spans="3:4">
      <c r="C1441" s="860"/>
      <c r="D1441" s="942"/>
    </row>
    <row r="1442" spans="3:4">
      <c r="C1442" s="860"/>
      <c r="D1442" s="942"/>
    </row>
    <row r="1443" spans="3:4">
      <c r="C1443" s="860"/>
      <c r="D1443" s="942"/>
    </row>
    <row r="1444" spans="3:4">
      <c r="C1444" s="860"/>
      <c r="D1444" s="942"/>
    </row>
    <row r="1445" spans="3:4">
      <c r="C1445" s="860"/>
      <c r="D1445" s="942"/>
    </row>
    <row r="1446" spans="3:4">
      <c r="C1446" s="860"/>
      <c r="D1446" s="942"/>
    </row>
    <row r="1447" spans="3:4">
      <c r="C1447" s="860"/>
      <c r="D1447" s="942"/>
    </row>
    <row r="1448" spans="3:4">
      <c r="C1448" s="860"/>
      <c r="D1448" s="942"/>
    </row>
    <row r="1449" spans="3:4">
      <c r="C1449" s="860"/>
      <c r="D1449" s="942"/>
    </row>
    <row r="1450" spans="3:4">
      <c r="C1450" s="860"/>
      <c r="D1450" s="942"/>
    </row>
    <row r="1451" spans="3:4">
      <c r="C1451" s="860"/>
      <c r="D1451" s="942"/>
    </row>
    <row r="1452" spans="3:4">
      <c r="C1452" s="860"/>
      <c r="D1452" s="942"/>
    </row>
    <row r="1453" spans="3:4">
      <c r="C1453" s="860"/>
      <c r="D1453" s="942"/>
    </row>
    <row r="1454" spans="3:4">
      <c r="C1454" s="860"/>
      <c r="D1454" s="942"/>
    </row>
    <row r="1455" spans="3:4">
      <c r="C1455" s="860"/>
      <c r="D1455" s="942"/>
    </row>
    <row r="1456" spans="3:4">
      <c r="C1456" s="860"/>
      <c r="D1456" s="942"/>
    </row>
    <row r="1457" spans="3:4">
      <c r="C1457" s="860"/>
      <c r="D1457" s="942"/>
    </row>
    <row r="1458" spans="3:4">
      <c r="C1458" s="860"/>
      <c r="D1458" s="942"/>
    </row>
    <row r="1459" spans="3:4">
      <c r="C1459" s="860"/>
      <c r="D1459" s="942"/>
    </row>
    <row r="1460" spans="3:4">
      <c r="C1460" s="860"/>
      <c r="D1460" s="942"/>
    </row>
    <row r="1461" spans="3:4">
      <c r="C1461" s="860"/>
      <c r="D1461" s="942"/>
    </row>
    <row r="1462" spans="3:4">
      <c r="C1462" s="860"/>
      <c r="D1462" s="942"/>
    </row>
    <row r="1463" spans="3:4">
      <c r="C1463" s="860"/>
      <c r="D1463" s="942"/>
    </row>
    <row r="1464" spans="3:4">
      <c r="C1464" s="860"/>
      <c r="D1464" s="942"/>
    </row>
    <row r="1465" spans="3:4">
      <c r="C1465" s="860"/>
      <c r="D1465" s="942"/>
    </row>
    <row r="1466" spans="3:4">
      <c r="C1466" s="860"/>
      <c r="D1466" s="942"/>
    </row>
    <row r="1467" spans="3:4">
      <c r="C1467" s="860"/>
      <c r="D1467" s="942"/>
    </row>
    <row r="1468" spans="3:4">
      <c r="C1468" s="860"/>
      <c r="D1468" s="942"/>
    </row>
    <row r="1469" spans="3:4">
      <c r="C1469" s="860"/>
      <c r="D1469" s="942"/>
    </row>
    <row r="1470" spans="3:4">
      <c r="C1470" s="860"/>
      <c r="D1470" s="942"/>
    </row>
    <row r="1471" spans="3:4">
      <c r="C1471" s="860"/>
      <c r="D1471" s="942"/>
    </row>
    <row r="1472" spans="3:4">
      <c r="C1472" s="860"/>
      <c r="D1472" s="942"/>
    </row>
    <row r="1473" spans="3:4">
      <c r="C1473" s="860"/>
      <c r="D1473" s="942"/>
    </row>
    <row r="1474" spans="3:4">
      <c r="C1474" s="860"/>
      <c r="D1474" s="942"/>
    </row>
    <row r="1475" spans="3:4">
      <c r="C1475" s="860"/>
      <c r="D1475" s="942"/>
    </row>
    <row r="1476" spans="3:4">
      <c r="C1476" s="860"/>
      <c r="D1476" s="942"/>
    </row>
    <row r="1477" spans="3:4">
      <c r="C1477" s="860"/>
      <c r="D1477" s="942"/>
    </row>
    <row r="1478" spans="3:4">
      <c r="C1478" s="860"/>
      <c r="D1478" s="942"/>
    </row>
    <row r="1479" spans="3:4">
      <c r="C1479" s="860"/>
      <c r="D1479" s="942"/>
    </row>
    <row r="1480" spans="3:4">
      <c r="C1480" s="860"/>
      <c r="D1480" s="942"/>
    </row>
    <row r="1481" spans="3:4">
      <c r="C1481" s="860"/>
      <c r="D1481" s="942"/>
    </row>
    <row r="1482" spans="3:4">
      <c r="C1482" s="860"/>
      <c r="D1482" s="942"/>
    </row>
    <row r="1483" spans="3:4">
      <c r="C1483" s="860"/>
      <c r="D1483" s="942"/>
    </row>
    <row r="1484" spans="3:4">
      <c r="C1484" s="860"/>
      <c r="D1484" s="942"/>
    </row>
    <row r="1485" spans="3:4">
      <c r="C1485" s="860"/>
      <c r="D1485" s="942"/>
    </row>
    <row r="1486" spans="3:4">
      <c r="C1486" s="860"/>
      <c r="D1486" s="942"/>
    </row>
    <row r="1487" spans="3:4">
      <c r="C1487" s="860"/>
      <c r="D1487" s="942"/>
    </row>
    <row r="1488" spans="3:4">
      <c r="C1488" s="860"/>
      <c r="D1488" s="942"/>
    </row>
    <row r="1489" spans="3:4">
      <c r="C1489" s="860"/>
      <c r="D1489" s="942"/>
    </row>
    <row r="1490" spans="3:4">
      <c r="C1490" s="860"/>
      <c r="D1490" s="942"/>
    </row>
    <row r="1491" spans="3:4">
      <c r="C1491" s="860"/>
      <c r="D1491" s="942"/>
    </row>
    <row r="1492" spans="3:4">
      <c r="C1492" s="860"/>
      <c r="D1492" s="942"/>
    </row>
    <row r="1493" spans="3:4">
      <c r="C1493" s="860"/>
      <c r="D1493" s="942"/>
    </row>
    <row r="1494" spans="3:4">
      <c r="C1494" s="860"/>
      <c r="D1494" s="942"/>
    </row>
    <row r="1495" spans="3:4">
      <c r="C1495" s="860"/>
      <c r="D1495" s="942"/>
    </row>
    <row r="1496" spans="3:4">
      <c r="C1496" s="860"/>
      <c r="D1496" s="942"/>
    </row>
    <row r="1497" spans="3:4">
      <c r="C1497" s="860"/>
      <c r="D1497" s="942"/>
    </row>
    <row r="1498" spans="3:4">
      <c r="C1498" s="860"/>
      <c r="D1498" s="942"/>
    </row>
    <row r="1499" spans="3:4">
      <c r="C1499" s="860"/>
      <c r="D1499" s="942"/>
    </row>
    <row r="1500" spans="3:4">
      <c r="C1500" s="860"/>
      <c r="D1500" s="942"/>
    </row>
    <row r="1501" spans="3:4">
      <c r="C1501" s="860"/>
      <c r="D1501" s="942"/>
    </row>
    <row r="1502" spans="3:4">
      <c r="C1502" s="860"/>
      <c r="D1502" s="942"/>
    </row>
    <row r="1503" spans="3:4">
      <c r="C1503" s="860"/>
      <c r="D1503" s="942"/>
    </row>
    <row r="1504" spans="3:4">
      <c r="C1504" s="860"/>
      <c r="D1504" s="942"/>
    </row>
    <row r="1505" spans="3:4">
      <c r="C1505" s="860"/>
      <c r="D1505" s="942"/>
    </row>
    <row r="1506" spans="3:4">
      <c r="C1506" s="860"/>
      <c r="D1506" s="942"/>
    </row>
    <row r="1507" spans="3:4">
      <c r="C1507" s="860"/>
      <c r="D1507" s="942"/>
    </row>
    <row r="1508" spans="3:4">
      <c r="C1508" s="860"/>
      <c r="D1508" s="942"/>
    </row>
    <row r="1509" spans="3:4">
      <c r="C1509" s="860"/>
      <c r="D1509" s="942"/>
    </row>
    <row r="1510" spans="3:4">
      <c r="C1510" s="860"/>
      <c r="D1510" s="942"/>
    </row>
    <row r="1511" spans="3:4">
      <c r="C1511" s="860"/>
      <c r="D1511" s="942"/>
    </row>
    <row r="1512" spans="3:4">
      <c r="C1512" s="860"/>
      <c r="D1512" s="942"/>
    </row>
    <row r="1513" spans="3:4">
      <c r="C1513" s="860"/>
      <c r="D1513" s="942"/>
    </row>
    <row r="1514" spans="3:4">
      <c r="C1514" s="860"/>
      <c r="D1514" s="942"/>
    </row>
    <row r="1515" spans="3:4">
      <c r="C1515" s="860"/>
      <c r="D1515" s="942"/>
    </row>
    <row r="1516" spans="3:4">
      <c r="C1516" s="860"/>
      <c r="D1516" s="942"/>
    </row>
    <row r="1517" spans="3:4">
      <c r="C1517" s="860"/>
      <c r="D1517" s="942"/>
    </row>
    <row r="1518" spans="3:4">
      <c r="C1518" s="860"/>
      <c r="D1518" s="942"/>
    </row>
    <row r="1519" spans="3:4">
      <c r="C1519" s="860"/>
      <c r="D1519" s="942"/>
    </row>
    <row r="1520" spans="3:4">
      <c r="C1520" s="860"/>
      <c r="D1520" s="942"/>
    </row>
    <row r="1521" spans="3:4">
      <c r="C1521" s="860"/>
      <c r="D1521" s="942"/>
    </row>
    <row r="1522" spans="3:4">
      <c r="C1522" s="860"/>
      <c r="D1522" s="942"/>
    </row>
    <row r="1523" spans="3:4">
      <c r="C1523" s="860"/>
      <c r="D1523" s="942"/>
    </row>
    <row r="1524" spans="3:4">
      <c r="C1524" s="860"/>
      <c r="D1524" s="942"/>
    </row>
    <row r="1525" spans="3:4">
      <c r="C1525" s="860"/>
      <c r="D1525" s="942"/>
    </row>
    <row r="1526" spans="3:4">
      <c r="C1526" s="860"/>
      <c r="D1526" s="942"/>
    </row>
    <row r="1527" spans="3:4">
      <c r="C1527" s="860"/>
      <c r="D1527" s="942"/>
    </row>
    <row r="1528" spans="3:4">
      <c r="C1528" s="860"/>
      <c r="D1528" s="942"/>
    </row>
    <row r="1529" spans="3:4">
      <c r="C1529" s="860"/>
      <c r="D1529" s="942"/>
    </row>
    <row r="1530" spans="3:4">
      <c r="C1530" s="860"/>
      <c r="D1530" s="942"/>
    </row>
    <row r="1531" spans="3:4">
      <c r="C1531" s="860"/>
      <c r="D1531" s="942"/>
    </row>
    <row r="1532" spans="3:4">
      <c r="C1532" s="860"/>
      <c r="D1532" s="942"/>
    </row>
    <row r="1533" spans="3:4">
      <c r="C1533" s="860"/>
      <c r="D1533" s="942"/>
    </row>
    <row r="1534" spans="3:4">
      <c r="C1534" s="860"/>
      <c r="D1534" s="942"/>
    </row>
    <row r="1535" spans="3:4">
      <c r="C1535" s="860"/>
      <c r="D1535" s="942"/>
    </row>
    <row r="1536" spans="3:4">
      <c r="C1536" s="860"/>
      <c r="D1536" s="942"/>
    </row>
    <row r="1537" spans="3:4">
      <c r="C1537" s="860"/>
      <c r="D1537" s="942"/>
    </row>
    <row r="1538" spans="3:4">
      <c r="C1538" s="860"/>
      <c r="D1538" s="942"/>
    </row>
    <row r="1539" spans="3:4">
      <c r="C1539" s="860"/>
      <c r="D1539" s="942"/>
    </row>
    <row r="1540" spans="3:4">
      <c r="C1540" s="860"/>
      <c r="D1540" s="942"/>
    </row>
    <row r="1541" spans="3:4">
      <c r="C1541" s="860"/>
      <c r="D1541" s="942"/>
    </row>
    <row r="1542" spans="3:4">
      <c r="C1542" s="860"/>
      <c r="D1542" s="942"/>
    </row>
    <row r="1543" spans="3:4">
      <c r="C1543" s="860"/>
      <c r="D1543" s="942"/>
    </row>
    <row r="1544" spans="3:4">
      <c r="C1544" s="860"/>
      <c r="D1544" s="942"/>
    </row>
    <row r="1545" spans="3:4">
      <c r="C1545" s="860"/>
      <c r="D1545" s="942"/>
    </row>
    <row r="1546" spans="3:4">
      <c r="C1546" s="860"/>
      <c r="D1546" s="942"/>
    </row>
    <row r="1547" spans="3:4">
      <c r="C1547" s="860"/>
      <c r="D1547" s="942"/>
    </row>
    <row r="1548" spans="3:4">
      <c r="C1548" s="860"/>
      <c r="D1548" s="942"/>
    </row>
    <row r="1549" spans="3:4">
      <c r="C1549" s="860"/>
      <c r="D1549" s="942"/>
    </row>
    <row r="1550" spans="3:4">
      <c r="C1550" s="860"/>
      <c r="D1550" s="942"/>
    </row>
    <row r="1551" spans="3:4">
      <c r="C1551" s="860"/>
      <c r="D1551" s="942"/>
    </row>
    <row r="1552" spans="3:4">
      <c r="C1552" s="860"/>
      <c r="D1552" s="942"/>
    </row>
    <row r="1553" spans="3:4">
      <c r="C1553" s="860"/>
      <c r="D1553" s="942"/>
    </row>
    <row r="1554" spans="3:4">
      <c r="C1554" s="860"/>
      <c r="D1554" s="942"/>
    </row>
    <row r="1555" spans="3:4">
      <c r="C1555" s="860"/>
      <c r="D1555" s="942"/>
    </row>
    <row r="1556" spans="3:4">
      <c r="C1556" s="860"/>
      <c r="D1556" s="942"/>
    </row>
    <row r="1557" spans="3:4">
      <c r="C1557" s="860"/>
      <c r="D1557" s="942"/>
    </row>
    <row r="1558" spans="3:4">
      <c r="C1558" s="860"/>
      <c r="D1558" s="942"/>
    </row>
    <row r="1559" spans="3:4">
      <c r="C1559" s="860"/>
      <c r="D1559" s="942"/>
    </row>
    <row r="1560" spans="3:4">
      <c r="C1560" s="860"/>
      <c r="D1560" s="942"/>
    </row>
    <row r="1561" spans="3:4">
      <c r="C1561" s="860"/>
      <c r="D1561" s="942"/>
    </row>
    <row r="1562" spans="3:4">
      <c r="C1562" s="860"/>
      <c r="D1562" s="942"/>
    </row>
    <row r="1563" spans="3:4">
      <c r="C1563" s="860"/>
      <c r="D1563" s="942"/>
    </row>
    <row r="1564" spans="3:4">
      <c r="C1564" s="860"/>
      <c r="D1564" s="942"/>
    </row>
    <row r="1565" spans="3:4">
      <c r="C1565" s="860"/>
      <c r="D1565" s="942"/>
    </row>
    <row r="1566" spans="3:4">
      <c r="C1566" s="860"/>
      <c r="D1566" s="942"/>
    </row>
    <row r="1567" spans="3:4">
      <c r="C1567" s="860"/>
      <c r="D1567" s="942"/>
    </row>
    <row r="1568" spans="3:4">
      <c r="C1568" s="860"/>
      <c r="D1568" s="942"/>
    </row>
    <row r="1569" spans="3:4">
      <c r="C1569" s="860"/>
      <c r="D1569" s="942"/>
    </row>
    <row r="1570" spans="3:4">
      <c r="C1570" s="860"/>
      <c r="D1570" s="942"/>
    </row>
    <row r="1571" spans="3:4">
      <c r="C1571" s="860"/>
      <c r="D1571" s="942"/>
    </row>
    <row r="1572" spans="3:4">
      <c r="C1572" s="860"/>
      <c r="D1572" s="942"/>
    </row>
    <row r="1573" spans="3:4">
      <c r="C1573" s="860"/>
      <c r="D1573" s="942"/>
    </row>
    <row r="1574" spans="3:4">
      <c r="C1574" s="860"/>
      <c r="D1574" s="942"/>
    </row>
    <row r="1575" spans="3:4">
      <c r="C1575" s="860"/>
      <c r="D1575" s="942"/>
    </row>
    <row r="1576" spans="3:4">
      <c r="C1576" s="860"/>
      <c r="D1576" s="942"/>
    </row>
    <row r="1577" spans="3:4">
      <c r="C1577" s="860"/>
      <c r="D1577" s="942"/>
    </row>
    <row r="1578" spans="3:4">
      <c r="C1578" s="860"/>
      <c r="D1578" s="942"/>
    </row>
    <row r="1579" spans="3:4">
      <c r="C1579" s="860"/>
      <c r="D1579" s="942"/>
    </row>
    <row r="1580" spans="3:4">
      <c r="C1580" s="860"/>
      <c r="D1580" s="942"/>
    </row>
    <row r="1581" spans="3:4">
      <c r="C1581" s="860"/>
      <c r="D1581" s="942"/>
    </row>
    <row r="1582" spans="3:4">
      <c r="C1582" s="860"/>
      <c r="D1582" s="942"/>
    </row>
    <row r="1583" spans="3:4">
      <c r="C1583" s="860"/>
      <c r="D1583" s="942"/>
    </row>
    <row r="1584" spans="3:4">
      <c r="C1584" s="860"/>
      <c r="D1584" s="942"/>
    </row>
    <row r="1585" spans="3:4">
      <c r="C1585" s="860"/>
      <c r="D1585" s="942"/>
    </row>
    <row r="1586" spans="3:4">
      <c r="C1586" s="860"/>
      <c r="D1586" s="942"/>
    </row>
    <row r="1587" spans="3:4">
      <c r="C1587" s="860"/>
      <c r="D1587" s="942"/>
    </row>
    <row r="1588" spans="3:4">
      <c r="C1588" s="860"/>
      <c r="D1588" s="942"/>
    </row>
    <row r="1589" spans="3:4">
      <c r="C1589" s="860"/>
      <c r="D1589" s="942"/>
    </row>
    <row r="1590" spans="3:4">
      <c r="C1590" s="860"/>
      <c r="D1590" s="942"/>
    </row>
    <row r="1591" spans="3:4">
      <c r="C1591" s="860"/>
      <c r="D1591" s="942"/>
    </row>
    <row r="1592" spans="3:4">
      <c r="C1592" s="860"/>
      <c r="D1592" s="942"/>
    </row>
    <row r="1593" spans="3:4">
      <c r="C1593" s="860"/>
      <c r="D1593" s="942"/>
    </row>
    <row r="1594" spans="3:4">
      <c r="C1594" s="860"/>
      <c r="D1594" s="942"/>
    </row>
    <row r="1595" spans="3:4">
      <c r="C1595" s="860"/>
      <c r="D1595" s="942"/>
    </row>
    <row r="1596" spans="3:4">
      <c r="C1596" s="860"/>
      <c r="D1596" s="942"/>
    </row>
    <row r="1597" spans="3:4">
      <c r="C1597" s="860"/>
      <c r="D1597" s="942"/>
    </row>
    <row r="1598" spans="3:4">
      <c r="C1598" s="860"/>
      <c r="D1598" s="942"/>
    </row>
    <row r="1599" spans="3:4">
      <c r="C1599" s="860"/>
      <c r="D1599" s="942"/>
    </row>
    <row r="1600" spans="3:4">
      <c r="C1600" s="860"/>
      <c r="D1600" s="942"/>
    </row>
    <row r="1601" spans="3:4">
      <c r="C1601" s="860"/>
      <c r="D1601" s="942"/>
    </row>
    <row r="1602" spans="3:4">
      <c r="C1602" s="860"/>
      <c r="D1602" s="942"/>
    </row>
    <row r="1603" spans="3:4">
      <c r="C1603" s="860"/>
      <c r="D1603" s="942"/>
    </row>
    <row r="1604" spans="3:4">
      <c r="C1604" s="860"/>
      <c r="D1604" s="942"/>
    </row>
    <row r="1605" spans="3:4">
      <c r="C1605" s="860"/>
      <c r="D1605" s="942"/>
    </row>
    <row r="1606" spans="3:4">
      <c r="C1606" s="860"/>
      <c r="D1606" s="942"/>
    </row>
    <row r="1607" spans="3:4">
      <c r="C1607" s="860"/>
      <c r="D1607" s="942"/>
    </row>
    <row r="1608" spans="3:4">
      <c r="C1608" s="860"/>
      <c r="D1608" s="942"/>
    </row>
    <row r="1609" spans="3:4">
      <c r="C1609" s="860"/>
      <c r="D1609" s="942"/>
    </row>
    <row r="1610" spans="3:4">
      <c r="C1610" s="860"/>
      <c r="D1610" s="942"/>
    </row>
    <row r="1611" spans="3:4">
      <c r="C1611" s="860"/>
      <c r="D1611" s="942"/>
    </row>
    <row r="1612" spans="3:4">
      <c r="C1612" s="860"/>
      <c r="D1612" s="942"/>
    </row>
    <row r="1613" spans="3:4">
      <c r="C1613" s="860"/>
      <c r="D1613" s="942"/>
    </row>
    <row r="1614" spans="3:4">
      <c r="C1614" s="860"/>
      <c r="D1614" s="942"/>
    </row>
    <row r="1615" spans="3:4">
      <c r="C1615" s="860"/>
      <c r="D1615" s="942"/>
    </row>
    <row r="1616" spans="3:4">
      <c r="C1616" s="860"/>
      <c r="D1616" s="942"/>
    </row>
    <row r="1617" spans="3:4">
      <c r="C1617" s="860"/>
      <c r="D1617" s="942"/>
    </row>
    <row r="1618" spans="3:4">
      <c r="C1618" s="860"/>
      <c r="D1618" s="942"/>
    </row>
    <row r="1619" spans="3:4">
      <c r="C1619" s="860"/>
      <c r="D1619" s="942"/>
    </row>
    <row r="1620" spans="3:4">
      <c r="C1620" s="860"/>
      <c r="D1620" s="942"/>
    </row>
    <row r="1621" spans="3:4">
      <c r="C1621" s="860"/>
      <c r="D1621" s="942"/>
    </row>
    <row r="1622" spans="3:4">
      <c r="C1622" s="860"/>
      <c r="D1622" s="942"/>
    </row>
    <row r="1623" spans="3:4">
      <c r="C1623" s="860"/>
      <c r="D1623" s="942"/>
    </row>
    <row r="1624" spans="3:4">
      <c r="C1624" s="860"/>
      <c r="D1624" s="942"/>
    </row>
    <row r="1625" spans="3:4">
      <c r="C1625" s="860"/>
      <c r="D1625" s="942"/>
    </row>
    <row r="1626" spans="3:4">
      <c r="C1626" s="860"/>
      <c r="D1626" s="942"/>
    </row>
    <row r="1627" spans="3:4">
      <c r="C1627" s="860"/>
      <c r="D1627" s="942"/>
    </row>
    <row r="1628" spans="3:4">
      <c r="C1628" s="860"/>
      <c r="D1628" s="942"/>
    </row>
    <row r="1629" spans="3:4">
      <c r="C1629" s="860"/>
      <c r="D1629" s="942"/>
    </row>
    <row r="1630" spans="3:4">
      <c r="C1630" s="860"/>
      <c r="D1630" s="942"/>
    </row>
    <row r="1631" spans="3:4">
      <c r="C1631" s="860"/>
      <c r="D1631" s="942"/>
    </row>
    <row r="1632" spans="3:4">
      <c r="C1632" s="860"/>
      <c r="D1632" s="942"/>
    </row>
    <row r="1633" spans="3:4">
      <c r="C1633" s="860"/>
      <c r="D1633" s="942"/>
    </row>
    <row r="1634" spans="3:4">
      <c r="C1634" s="860"/>
      <c r="D1634" s="942"/>
    </row>
    <row r="1635" spans="3:4">
      <c r="C1635" s="860"/>
      <c r="D1635" s="942"/>
    </row>
    <row r="1636" spans="3:4">
      <c r="C1636" s="860"/>
      <c r="D1636" s="942"/>
    </row>
    <row r="1637" spans="3:4">
      <c r="C1637" s="860"/>
      <c r="D1637" s="942"/>
    </row>
    <row r="1638" spans="3:4">
      <c r="C1638" s="860"/>
      <c r="D1638" s="942"/>
    </row>
    <row r="1639" spans="3:4">
      <c r="C1639" s="860"/>
      <c r="D1639" s="942"/>
    </row>
    <row r="1640" spans="3:4">
      <c r="C1640" s="860"/>
      <c r="D1640" s="942"/>
    </row>
    <row r="1641" spans="3:4">
      <c r="C1641" s="860"/>
      <c r="D1641" s="942"/>
    </row>
    <row r="1642" spans="3:4">
      <c r="C1642" s="860"/>
      <c r="D1642" s="942"/>
    </row>
    <row r="1643" spans="3:4">
      <c r="C1643" s="860"/>
      <c r="D1643" s="942"/>
    </row>
    <row r="1644" spans="3:4">
      <c r="C1644" s="860"/>
      <c r="D1644" s="942"/>
    </row>
    <row r="1645" spans="3:4">
      <c r="C1645" s="860"/>
      <c r="D1645" s="942"/>
    </row>
    <row r="1646" spans="3:4">
      <c r="C1646" s="860"/>
      <c r="D1646" s="942"/>
    </row>
    <row r="1647" spans="3:4">
      <c r="C1647" s="860"/>
      <c r="D1647" s="942"/>
    </row>
    <row r="1648" spans="3:4">
      <c r="C1648" s="860"/>
      <c r="D1648" s="942"/>
    </row>
    <row r="1649" spans="3:4">
      <c r="C1649" s="860"/>
      <c r="D1649" s="942"/>
    </row>
    <row r="1650" spans="3:4">
      <c r="C1650" s="860"/>
      <c r="D1650" s="942"/>
    </row>
    <row r="1651" spans="3:4">
      <c r="C1651" s="860"/>
      <c r="D1651" s="942"/>
    </row>
    <row r="1652" spans="3:4">
      <c r="C1652" s="860"/>
      <c r="D1652" s="942"/>
    </row>
    <row r="1653" spans="3:4">
      <c r="C1653" s="860"/>
      <c r="D1653" s="942"/>
    </row>
    <row r="1654" spans="3:4">
      <c r="C1654" s="860"/>
      <c r="D1654" s="942"/>
    </row>
    <row r="1655" spans="3:4">
      <c r="C1655" s="860"/>
      <c r="D1655" s="942"/>
    </row>
    <row r="1656" spans="3:4">
      <c r="C1656" s="860"/>
      <c r="D1656" s="942"/>
    </row>
    <row r="1657" spans="3:4">
      <c r="C1657" s="860"/>
      <c r="D1657" s="942"/>
    </row>
    <row r="1658" spans="3:4">
      <c r="C1658" s="860"/>
      <c r="D1658" s="942"/>
    </row>
    <row r="1659" spans="3:4">
      <c r="C1659" s="860"/>
      <c r="D1659" s="942"/>
    </row>
    <row r="1660" spans="3:4">
      <c r="C1660" s="860"/>
      <c r="D1660" s="942"/>
    </row>
    <row r="1661" spans="3:4">
      <c r="C1661" s="860"/>
      <c r="D1661" s="942"/>
    </row>
    <row r="1662" spans="3:4">
      <c r="C1662" s="860"/>
      <c r="D1662" s="942"/>
    </row>
    <row r="1663" spans="3:4">
      <c r="C1663" s="860"/>
      <c r="D1663" s="942"/>
    </row>
    <row r="1664" spans="3:4">
      <c r="C1664" s="860"/>
      <c r="D1664" s="942"/>
    </row>
    <row r="1665" spans="3:4">
      <c r="C1665" s="860"/>
      <c r="D1665" s="942"/>
    </row>
    <row r="1666" spans="3:4">
      <c r="C1666" s="860"/>
      <c r="D1666" s="942"/>
    </row>
    <row r="1667" spans="3:4">
      <c r="C1667" s="860"/>
      <c r="D1667" s="942"/>
    </row>
    <row r="1668" spans="3:4">
      <c r="C1668" s="860"/>
      <c r="D1668" s="942"/>
    </row>
    <row r="1669" spans="3:4">
      <c r="C1669" s="860"/>
      <c r="D1669" s="942"/>
    </row>
    <row r="1670" spans="3:4">
      <c r="C1670" s="860"/>
      <c r="D1670" s="942"/>
    </row>
    <row r="1671" spans="3:4">
      <c r="C1671" s="860"/>
      <c r="D1671" s="942"/>
    </row>
    <row r="1672" spans="3:4">
      <c r="C1672" s="860"/>
      <c r="D1672" s="942"/>
    </row>
    <row r="1673" spans="3:4">
      <c r="C1673" s="860"/>
      <c r="D1673" s="942"/>
    </row>
    <row r="1674" spans="3:4">
      <c r="C1674" s="860"/>
      <c r="D1674" s="942"/>
    </row>
    <row r="1675" spans="3:4">
      <c r="C1675" s="860"/>
      <c r="D1675" s="942"/>
    </row>
    <row r="1676" spans="3:4">
      <c r="C1676" s="860"/>
      <c r="D1676" s="942"/>
    </row>
    <row r="1677" spans="3:4">
      <c r="C1677" s="860"/>
      <c r="D1677" s="942"/>
    </row>
    <row r="1678" spans="3:4">
      <c r="C1678" s="860"/>
      <c r="D1678" s="942"/>
    </row>
    <row r="1679" spans="3:4">
      <c r="C1679" s="860"/>
      <c r="D1679" s="942"/>
    </row>
    <row r="1680" spans="3:4">
      <c r="C1680" s="860"/>
      <c r="D1680" s="942"/>
    </row>
    <row r="1681" spans="3:4">
      <c r="C1681" s="860"/>
      <c r="D1681" s="942"/>
    </row>
    <row r="1682" spans="3:4">
      <c r="C1682" s="860"/>
      <c r="D1682" s="942"/>
    </row>
    <row r="1683" spans="3:4">
      <c r="C1683" s="860"/>
      <c r="D1683" s="942"/>
    </row>
    <row r="1684" spans="3:4">
      <c r="C1684" s="860"/>
      <c r="D1684" s="942"/>
    </row>
    <row r="1685" spans="3:4">
      <c r="C1685" s="860"/>
      <c r="D1685" s="942"/>
    </row>
    <row r="1686" spans="3:4">
      <c r="C1686" s="860"/>
      <c r="D1686" s="942"/>
    </row>
    <row r="1687" spans="3:4">
      <c r="C1687" s="860"/>
      <c r="D1687" s="942"/>
    </row>
    <row r="1688" spans="3:4">
      <c r="C1688" s="860"/>
      <c r="D1688" s="942"/>
    </row>
    <row r="1689" spans="3:4">
      <c r="C1689" s="860"/>
      <c r="D1689" s="942"/>
    </row>
    <row r="1690" spans="3:4">
      <c r="C1690" s="860"/>
      <c r="D1690" s="942"/>
    </row>
    <row r="1691" spans="3:4">
      <c r="C1691" s="860"/>
      <c r="D1691" s="942"/>
    </row>
    <row r="1692" spans="3:4">
      <c r="C1692" s="860"/>
      <c r="D1692" s="942"/>
    </row>
    <row r="1693" spans="3:4">
      <c r="C1693" s="860"/>
      <c r="D1693" s="942"/>
    </row>
    <row r="1694" spans="3:4">
      <c r="C1694" s="860"/>
      <c r="D1694" s="942"/>
    </row>
    <row r="1695" spans="3:4">
      <c r="C1695" s="860"/>
      <c r="D1695" s="942"/>
    </row>
    <row r="1696" spans="3:4">
      <c r="C1696" s="860"/>
      <c r="D1696" s="942"/>
    </row>
    <row r="1697" spans="3:4">
      <c r="C1697" s="860"/>
      <c r="D1697" s="942"/>
    </row>
    <row r="1698" spans="3:4">
      <c r="C1698" s="860"/>
      <c r="D1698" s="942"/>
    </row>
    <row r="1699" spans="3:4">
      <c r="C1699" s="860"/>
      <c r="D1699" s="942"/>
    </row>
    <row r="1700" spans="3:4">
      <c r="C1700" s="860"/>
      <c r="D1700" s="942"/>
    </row>
    <row r="1701" spans="3:4">
      <c r="C1701" s="860"/>
      <c r="D1701" s="942"/>
    </row>
    <row r="1702" spans="3:4">
      <c r="C1702" s="860"/>
      <c r="D1702" s="942"/>
    </row>
    <row r="1703" spans="3:4">
      <c r="C1703" s="860"/>
      <c r="D1703" s="942"/>
    </row>
    <row r="1704" spans="3:4">
      <c r="C1704" s="860"/>
      <c r="D1704" s="942"/>
    </row>
    <row r="1705" spans="3:4">
      <c r="C1705" s="860"/>
      <c r="D1705" s="942"/>
    </row>
    <row r="1706" spans="3:4">
      <c r="C1706" s="860"/>
      <c r="D1706" s="942"/>
    </row>
    <row r="1707" spans="3:4">
      <c r="C1707" s="860"/>
      <c r="D1707" s="942"/>
    </row>
    <row r="1708" spans="3:4">
      <c r="C1708" s="860"/>
      <c r="D1708" s="942"/>
    </row>
    <row r="1709" spans="3:4">
      <c r="C1709" s="860"/>
      <c r="D1709" s="942"/>
    </row>
    <row r="1710" spans="3:4">
      <c r="C1710" s="860"/>
      <c r="D1710" s="942"/>
    </row>
    <row r="1711" spans="3:4">
      <c r="C1711" s="860"/>
      <c r="D1711" s="942"/>
    </row>
    <row r="1712" spans="3:4">
      <c r="C1712" s="860"/>
      <c r="D1712" s="942"/>
    </row>
    <row r="1713" spans="3:4">
      <c r="C1713" s="860"/>
      <c r="D1713" s="942"/>
    </row>
    <row r="1714" spans="3:4">
      <c r="C1714" s="860"/>
      <c r="D1714" s="942"/>
    </row>
    <row r="1715" spans="3:4">
      <c r="C1715" s="860"/>
      <c r="D1715" s="942"/>
    </row>
    <row r="1716" spans="3:4">
      <c r="C1716" s="860"/>
      <c r="D1716" s="942"/>
    </row>
    <row r="1717" spans="3:4">
      <c r="C1717" s="860"/>
      <c r="D1717" s="942"/>
    </row>
    <row r="1718" spans="3:4">
      <c r="C1718" s="860"/>
      <c r="D1718" s="942"/>
    </row>
    <row r="1719" spans="3:4">
      <c r="C1719" s="860"/>
      <c r="D1719" s="942"/>
    </row>
    <row r="1720" spans="3:4">
      <c r="C1720" s="860"/>
      <c r="D1720" s="942"/>
    </row>
    <row r="1721" spans="3:4">
      <c r="C1721" s="860"/>
      <c r="D1721" s="942"/>
    </row>
    <row r="1722" spans="3:4">
      <c r="C1722" s="860"/>
      <c r="D1722" s="942"/>
    </row>
    <row r="1723" spans="3:4">
      <c r="C1723" s="860"/>
      <c r="D1723" s="942"/>
    </row>
    <row r="1724" spans="3:4">
      <c r="C1724" s="860"/>
      <c r="D1724" s="942"/>
    </row>
    <row r="1725" spans="3:4">
      <c r="C1725" s="860"/>
      <c r="D1725" s="942"/>
    </row>
    <row r="1726" spans="3:4">
      <c r="C1726" s="860"/>
      <c r="D1726" s="942"/>
    </row>
    <row r="1727" spans="3:4">
      <c r="C1727" s="860"/>
      <c r="D1727" s="942"/>
    </row>
    <row r="1728" spans="3:4">
      <c r="C1728" s="860"/>
      <c r="D1728" s="942"/>
    </row>
    <row r="1729" spans="3:4">
      <c r="C1729" s="860"/>
      <c r="D1729" s="942"/>
    </row>
    <row r="1730" spans="3:4">
      <c r="C1730" s="860"/>
      <c r="D1730" s="942"/>
    </row>
    <row r="1731" spans="3:4">
      <c r="C1731" s="860"/>
      <c r="D1731" s="942"/>
    </row>
    <row r="1732" spans="3:4">
      <c r="C1732" s="860"/>
      <c r="D1732" s="942"/>
    </row>
    <row r="1733" spans="3:4">
      <c r="C1733" s="860"/>
      <c r="D1733" s="942"/>
    </row>
    <row r="1734" spans="3:4">
      <c r="C1734" s="860"/>
      <c r="D1734" s="942"/>
    </row>
    <row r="1735" spans="3:4">
      <c r="C1735" s="860"/>
      <c r="D1735" s="942"/>
    </row>
    <row r="1736" spans="3:4">
      <c r="C1736" s="860"/>
      <c r="D1736" s="942"/>
    </row>
    <row r="1737" spans="3:4">
      <c r="C1737" s="860"/>
      <c r="D1737" s="942"/>
    </row>
    <row r="1738" spans="3:4">
      <c r="C1738" s="860"/>
      <c r="D1738" s="942"/>
    </row>
    <row r="1739" spans="3:4">
      <c r="C1739" s="860"/>
      <c r="D1739" s="942"/>
    </row>
    <row r="1740" spans="3:4">
      <c r="C1740" s="860"/>
      <c r="D1740" s="942"/>
    </row>
    <row r="1741" spans="3:4">
      <c r="C1741" s="860"/>
      <c r="D1741" s="942"/>
    </row>
    <row r="1742" spans="3:4">
      <c r="C1742" s="860"/>
      <c r="D1742" s="942"/>
    </row>
    <row r="1743" spans="3:4">
      <c r="C1743" s="860"/>
      <c r="D1743" s="942"/>
    </row>
    <row r="1744" spans="3:4">
      <c r="C1744" s="860"/>
      <c r="D1744" s="942"/>
    </row>
    <row r="1745" spans="3:4">
      <c r="C1745" s="860"/>
      <c r="D1745" s="942"/>
    </row>
    <row r="1746" spans="3:4">
      <c r="C1746" s="860"/>
      <c r="D1746" s="942"/>
    </row>
    <row r="1747" spans="3:4">
      <c r="C1747" s="860"/>
      <c r="D1747" s="942"/>
    </row>
    <row r="1748" spans="3:4">
      <c r="C1748" s="860"/>
      <c r="D1748" s="942"/>
    </row>
    <row r="1749" spans="3:4">
      <c r="C1749" s="860"/>
      <c r="D1749" s="942"/>
    </row>
    <row r="1750" spans="3:4">
      <c r="C1750" s="860"/>
      <c r="D1750" s="942"/>
    </row>
    <row r="1751" spans="3:4">
      <c r="C1751" s="860"/>
      <c r="D1751" s="942"/>
    </row>
    <row r="1752" spans="3:4">
      <c r="C1752" s="860"/>
      <c r="D1752" s="942"/>
    </row>
    <row r="1753" spans="3:4">
      <c r="C1753" s="860"/>
      <c r="D1753" s="942"/>
    </row>
    <row r="1754" spans="3:4">
      <c r="C1754" s="860"/>
      <c r="D1754" s="942"/>
    </row>
    <row r="1755" spans="3:4">
      <c r="C1755" s="860"/>
      <c r="D1755" s="942"/>
    </row>
    <row r="1756" spans="3:4">
      <c r="C1756" s="860"/>
      <c r="D1756" s="942"/>
    </row>
    <row r="1757" spans="3:4">
      <c r="C1757" s="860"/>
      <c r="D1757" s="942"/>
    </row>
    <row r="1758" spans="3:4">
      <c r="C1758" s="860"/>
      <c r="D1758" s="942"/>
    </row>
    <row r="1759" spans="3:4">
      <c r="C1759" s="860"/>
      <c r="D1759" s="942"/>
    </row>
    <row r="1760" spans="3:4">
      <c r="C1760" s="860"/>
      <c r="D1760" s="942"/>
    </row>
    <row r="1761" spans="3:4">
      <c r="C1761" s="860"/>
      <c r="D1761" s="942"/>
    </row>
    <row r="1762" spans="3:4">
      <c r="C1762" s="860"/>
      <c r="D1762" s="942"/>
    </row>
    <row r="1763" spans="3:4">
      <c r="C1763" s="860"/>
      <c r="D1763" s="942"/>
    </row>
    <row r="1764" spans="3:4">
      <c r="C1764" s="860"/>
      <c r="D1764" s="942"/>
    </row>
    <row r="1765" spans="3:4">
      <c r="C1765" s="860"/>
      <c r="D1765" s="942"/>
    </row>
    <row r="1766" spans="3:4">
      <c r="C1766" s="860"/>
      <c r="D1766" s="942"/>
    </row>
    <row r="1767" spans="3:4">
      <c r="C1767" s="860"/>
      <c r="D1767" s="942"/>
    </row>
    <row r="1768" spans="3:4">
      <c r="C1768" s="860"/>
      <c r="D1768" s="942"/>
    </row>
    <row r="1769" spans="3:4">
      <c r="C1769" s="860"/>
      <c r="D1769" s="942"/>
    </row>
    <row r="1770" spans="3:4">
      <c r="C1770" s="860"/>
      <c r="D1770" s="942"/>
    </row>
    <row r="1771" spans="3:4">
      <c r="C1771" s="860"/>
      <c r="D1771" s="942"/>
    </row>
    <row r="1772" spans="3:4">
      <c r="C1772" s="860"/>
      <c r="D1772" s="942"/>
    </row>
    <row r="1773" spans="3:4">
      <c r="C1773" s="860"/>
      <c r="D1773" s="942"/>
    </row>
    <row r="1774" spans="3:4">
      <c r="C1774" s="860"/>
      <c r="D1774" s="942"/>
    </row>
    <row r="1775" spans="3:4">
      <c r="C1775" s="860"/>
      <c r="D1775" s="942"/>
    </row>
    <row r="1776" spans="3:4">
      <c r="C1776" s="860"/>
      <c r="D1776" s="942"/>
    </row>
    <row r="1777" spans="3:4">
      <c r="C1777" s="860"/>
      <c r="D1777" s="942"/>
    </row>
    <row r="1778" spans="3:4">
      <c r="C1778" s="860"/>
      <c r="D1778" s="942"/>
    </row>
    <row r="1779" spans="3:4">
      <c r="C1779" s="860"/>
      <c r="D1779" s="942"/>
    </row>
    <row r="1780" spans="3:4">
      <c r="C1780" s="860"/>
      <c r="D1780" s="942"/>
    </row>
    <row r="1781" spans="3:4">
      <c r="C1781" s="860"/>
      <c r="D1781" s="942"/>
    </row>
    <row r="1782" spans="3:4">
      <c r="C1782" s="860"/>
      <c r="D1782" s="942"/>
    </row>
    <row r="1783" spans="3:4">
      <c r="C1783" s="860"/>
      <c r="D1783" s="942"/>
    </row>
    <row r="1784" spans="3:4">
      <c r="C1784" s="860"/>
      <c r="D1784" s="942"/>
    </row>
    <row r="1785" spans="3:4">
      <c r="C1785" s="860"/>
      <c r="D1785" s="942"/>
    </row>
    <row r="1786" spans="3:4">
      <c r="C1786" s="860"/>
      <c r="D1786" s="942"/>
    </row>
    <row r="1787" spans="3:4">
      <c r="C1787" s="860"/>
      <c r="D1787" s="942"/>
    </row>
    <row r="1788" spans="3:4">
      <c r="C1788" s="860"/>
      <c r="D1788" s="942"/>
    </row>
    <row r="1789" spans="3:4">
      <c r="C1789" s="860"/>
      <c r="D1789" s="942"/>
    </row>
    <row r="1790" spans="3:4">
      <c r="C1790" s="860"/>
      <c r="D1790" s="942"/>
    </row>
    <row r="1791" spans="3:4">
      <c r="C1791" s="860"/>
      <c r="D1791" s="942"/>
    </row>
    <row r="1792" spans="3:4">
      <c r="C1792" s="860"/>
      <c r="D1792" s="942"/>
    </row>
    <row r="1793" spans="3:4">
      <c r="C1793" s="860"/>
      <c r="D1793" s="942"/>
    </row>
    <row r="1794" spans="3:4">
      <c r="C1794" s="860"/>
      <c r="D1794" s="942"/>
    </row>
    <row r="1795" spans="3:4">
      <c r="C1795" s="860"/>
      <c r="D1795" s="942"/>
    </row>
    <row r="1796" spans="3:4">
      <c r="C1796" s="860"/>
      <c r="D1796" s="942"/>
    </row>
    <row r="1797" spans="3:4">
      <c r="C1797" s="860"/>
      <c r="D1797" s="942"/>
    </row>
    <row r="1798" spans="3:4">
      <c r="C1798" s="860"/>
      <c r="D1798" s="942"/>
    </row>
    <row r="1799" spans="3:4">
      <c r="C1799" s="860"/>
      <c r="D1799" s="942"/>
    </row>
    <row r="1800" spans="3:4">
      <c r="C1800" s="860"/>
      <c r="D1800" s="942"/>
    </row>
    <row r="1801" spans="3:4">
      <c r="C1801" s="860"/>
      <c r="D1801" s="942"/>
    </row>
    <row r="1802" spans="3:4">
      <c r="C1802" s="860"/>
      <c r="D1802" s="942"/>
    </row>
    <row r="1803" spans="3:4">
      <c r="C1803" s="860"/>
      <c r="D1803" s="942"/>
    </row>
    <row r="1804" spans="3:4">
      <c r="C1804" s="860"/>
      <c r="D1804" s="942"/>
    </row>
    <row r="1805" spans="3:4">
      <c r="C1805" s="860"/>
      <c r="D1805" s="942"/>
    </row>
    <row r="1806" spans="3:4">
      <c r="C1806" s="860"/>
      <c r="D1806" s="942"/>
    </row>
    <row r="1807" spans="3:4">
      <c r="C1807" s="860"/>
      <c r="D1807" s="942"/>
    </row>
    <row r="1808" spans="3:4">
      <c r="C1808" s="860"/>
      <c r="D1808" s="942"/>
    </row>
    <row r="1809" spans="3:4">
      <c r="C1809" s="860"/>
      <c r="D1809" s="942"/>
    </row>
    <row r="1810" spans="3:4">
      <c r="C1810" s="860"/>
      <c r="D1810" s="942"/>
    </row>
    <row r="1811" spans="3:4">
      <c r="C1811" s="860"/>
      <c r="D1811" s="942"/>
    </row>
    <row r="1812" spans="3:4">
      <c r="C1812" s="860"/>
      <c r="D1812" s="942"/>
    </row>
    <row r="1813" spans="3:4">
      <c r="C1813" s="860"/>
      <c r="D1813" s="942"/>
    </row>
    <row r="1814" spans="3:4">
      <c r="C1814" s="860"/>
      <c r="D1814" s="942"/>
    </row>
    <row r="1815" spans="3:4">
      <c r="C1815" s="860"/>
      <c r="D1815" s="942"/>
    </row>
    <row r="1816" spans="3:4">
      <c r="C1816" s="860"/>
      <c r="D1816" s="942"/>
    </row>
    <row r="1817" spans="3:4">
      <c r="C1817" s="860"/>
      <c r="D1817" s="942"/>
    </row>
    <row r="1818" spans="3:4">
      <c r="C1818" s="860"/>
      <c r="D1818" s="942"/>
    </row>
    <row r="1819" spans="3:4">
      <c r="C1819" s="860"/>
      <c r="D1819" s="942"/>
    </row>
    <row r="1820" spans="3:4">
      <c r="C1820" s="860"/>
      <c r="D1820" s="942"/>
    </row>
    <row r="1821" spans="3:4">
      <c r="C1821" s="860"/>
      <c r="D1821" s="942"/>
    </row>
    <row r="1822" spans="3:4">
      <c r="C1822" s="860"/>
      <c r="D1822" s="942"/>
    </row>
    <row r="1823" spans="3:4">
      <c r="C1823" s="860"/>
      <c r="D1823" s="942"/>
    </row>
    <row r="1824" spans="3:4">
      <c r="C1824" s="860"/>
      <c r="D1824" s="942"/>
    </row>
    <row r="1825" spans="3:4">
      <c r="C1825" s="860"/>
      <c r="D1825" s="942"/>
    </row>
    <row r="1826" spans="3:4">
      <c r="C1826" s="860"/>
      <c r="D1826" s="942"/>
    </row>
    <row r="1827" spans="3:4">
      <c r="C1827" s="860"/>
      <c r="D1827" s="942"/>
    </row>
    <row r="1828" spans="3:4">
      <c r="C1828" s="860"/>
      <c r="D1828" s="942"/>
    </row>
    <row r="1829" spans="3:4">
      <c r="C1829" s="860"/>
      <c r="D1829" s="942"/>
    </row>
    <row r="1830" spans="3:4">
      <c r="C1830" s="860"/>
      <c r="D1830" s="942"/>
    </row>
    <row r="1831" spans="3:4">
      <c r="C1831" s="860"/>
      <c r="D1831" s="942"/>
    </row>
    <row r="1832" spans="3:4">
      <c r="C1832" s="860"/>
      <c r="D1832" s="942"/>
    </row>
    <row r="1833" spans="3:4">
      <c r="C1833" s="860"/>
      <c r="D1833" s="942"/>
    </row>
    <row r="1834" spans="3:4">
      <c r="C1834" s="860"/>
      <c r="D1834" s="942"/>
    </row>
    <row r="1835" spans="3:4">
      <c r="C1835" s="860"/>
      <c r="D1835" s="942"/>
    </row>
    <row r="1836" spans="3:4">
      <c r="C1836" s="860"/>
      <c r="D1836" s="942"/>
    </row>
    <row r="1837" spans="3:4">
      <c r="C1837" s="860"/>
      <c r="D1837" s="942"/>
    </row>
    <row r="1838" spans="3:4">
      <c r="C1838" s="860"/>
      <c r="D1838" s="942"/>
    </row>
    <row r="1839" spans="3:4">
      <c r="C1839" s="860"/>
      <c r="D1839" s="942"/>
    </row>
    <row r="1840" spans="3:4">
      <c r="C1840" s="860"/>
      <c r="D1840" s="942"/>
    </row>
    <row r="1841" spans="3:4">
      <c r="C1841" s="860"/>
      <c r="D1841" s="942"/>
    </row>
    <row r="1842" spans="3:4">
      <c r="C1842" s="860"/>
      <c r="D1842" s="942"/>
    </row>
    <row r="1843" spans="3:4">
      <c r="C1843" s="860"/>
      <c r="D1843" s="942"/>
    </row>
    <row r="1844" spans="3:4">
      <c r="C1844" s="860"/>
      <c r="D1844" s="942"/>
    </row>
    <row r="1845" spans="3:4">
      <c r="C1845" s="860"/>
      <c r="D1845" s="942"/>
    </row>
    <row r="1846" spans="3:4">
      <c r="C1846" s="860"/>
      <c r="D1846" s="942"/>
    </row>
    <row r="1847" spans="3:4">
      <c r="C1847" s="860"/>
      <c r="D1847" s="942"/>
    </row>
    <row r="1848" spans="3:4">
      <c r="C1848" s="860"/>
      <c r="D1848" s="942"/>
    </row>
    <row r="1849" spans="3:4">
      <c r="C1849" s="860"/>
      <c r="D1849" s="942"/>
    </row>
    <row r="1850" spans="3:4">
      <c r="C1850" s="860"/>
      <c r="D1850" s="942"/>
    </row>
    <row r="1851" spans="3:4">
      <c r="C1851" s="860"/>
      <c r="D1851" s="942"/>
    </row>
    <row r="1852" spans="3:4">
      <c r="C1852" s="860"/>
      <c r="D1852" s="942"/>
    </row>
    <row r="1853" spans="3:4">
      <c r="C1853" s="860"/>
      <c r="D1853" s="942"/>
    </row>
    <row r="1854" spans="3:4">
      <c r="C1854" s="860"/>
      <c r="D1854" s="942"/>
    </row>
    <row r="1855" spans="3:4">
      <c r="C1855" s="860"/>
      <c r="D1855" s="942"/>
    </row>
    <row r="1856" spans="3:4">
      <c r="C1856" s="860"/>
      <c r="D1856" s="942"/>
    </row>
    <row r="1857" spans="3:4">
      <c r="C1857" s="860"/>
      <c r="D1857" s="942"/>
    </row>
    <row r="1858" spans="3:4">
      <c r="C1858" s="860"/>
      <c r="D1858" s="942"/>
    </row>
    <row r="1859" spans="3:4">
      <c r="C1859" s="860"/>
      <c r="D1859" s="942"/>
    </row>
    <row r="1860" spans="3:4">
      <c r="C1860" s="860"/>
      <c r="D1860" s="942"/>
    </row>
    <row r="1861" spans="3:4">
      <c r="C1861" s="860"/>
      <c r="D1861" s="942"/>
    </row>
    <row r="1862" spans="3:4">
      <c r="C1862" s="860"/>
      <c r="D1862" s="942"/>
    </row>
    <row r="1863" spans="3:4">
      <c r="C1863" s="860"/>
      <c r="D1863" s="942"/>
    </row>
    <row r="1864" spans="3:4">
      <c r="C1864" s="860"/>
      <c r="D1864" s="942"/>
    </row>
    <row r="1865" spans="3:4">
      <c r="C1865" s="860"/>
      <c r="D1865" s="942"/>
    </row>
    <row r="1866" spans="3:4">
      <c r="C1866" s="860"/>
      <c r="D1866" s="942"/>
    </row>
    <row r="1867" spans="3:4">
      <c r="C1867" s="860"/>
      <c r="D1867" s="942"/>
    </row>
    <row r="1868" spans="3:4">
      <c r="C1868" s="860"/>
      <c r="D1868" s="942"/>
    </row>
    <row r="1869" spans="3:4">
      <c r="C1869" s="860"/>
      <c r="D1869" s="942"/>
    </row>
    <row r="1870" spans="3:4">
      <c r="C1870" s="860"/>
      <c r="D1870" s="942"/>
    </row>
    <row r="1871" spans="3:4">
      <c r="C1871" s="860"/>
      <c r="D1871" s="942"/>
    </row>
    <row r="1872" spans="3:4">
      <c r="C1872" s="860"/>
      <c r="D1872" s="942"/>
    </row>
    <row r="1873" spans="3:4">
      <c r="C1873" s="860"/>
      <c r="D1873" s="942"/>
    </row>
    <row r="1874" spans="3:4">
      <c r="C1874" s="860"/>
      <c r="D1874" s="942"/>
    </row>
    <row r="1875" spans="3:4">
      <c r="C1875" s="860"/>
      <c r="D1875" s="942"/>
    </row>
    <row r="1876" spans="3:4">
      <c r="C1876" s="860"/>
      <c r="D1876" s="942"/>
    </row>
    <row r="1877" spans="3:4">
      <c r="C1877" s="860"/>
      <c r="D1877" s="942"/>
    </row>
    <row r="1878" spans="3:4">
      <c r="C1878" s="860"/>
      <c r="D1878" s="942"/>
    </row>
    <row r="1879" spans="3:4">
      <c r="C1879" s="860"/>
      <c r="D1879" s="942"/>
    </row>
    <row r="1880" spans="3:4">
      <c r="C1880" s="860"/>
      <c r="D1880" s="942"/>
    </row>
    <row r="1881" spans="3:4">
      <c r="C1881" s="860"/>
      <c r="D1881" s="942"/>
    </row>
    <row r="1882" spans="3:4">
      <c r="C1882" s="860"/>
      <c r="D1882" s="942"/>
    </row>
    <row r="1883" spans="3:4">
      <c r="C1883" s="860"/>
      <c r="D1883" s="942"/>
    </row>
    <row r="1884" spans="3:4">
      <c r="C1884" s="860"/>
      <c r="D1884" s="942"/>
    </row>
    <row r="1885" spans="3:4">
      <c r="C1885" s="860"/>
      <c r="D1885" s="942"/>
    </row>
    <row r="1886" spans="3:4">
      <c r="C1886" s="860"/>
      <c r="D1886" s="942"/>
    </row>
    <row r="1887" spans="3:4">
      <c r="C1887" s="860"/>
      <c r="D1887" s="942"/>
    </row>
    <row r="1888" spans="3:4">
      <c r="C1888" s="860"/>
      <c r="D1888" s="942"/>
    </row>
    <row r="1889" spans="3:4">
      <c r="C1889" s="860"/>
      <c r="D1889" s="942"/>
    </row>
    <row r="1890" spans="3:4">
      <c r="C1890" s="860"/>
      <c r="D1890" s="942"/>
    </row>
    <row r="1891" spans="3:4">
      <c r="C1891" s="860"/>
      <c r="D1891" s="942"/>
    </row>
    <row r="1892" spans="3:4">
      <c r="C1892" s="860"/>
      <c r="D1892" s="942"/>
    </row>
    <row r="1893" spans="3:4">
      <c r="C1893" s="860"/>
      <c r="D1893" s="942"/>
    </row>
    <row r="1894" spans="3:4">
      <c r="C1894" s="860"/>
      <c r="D1894" s="942"/>
    </row>
    <row r="1895" spans="3:4">
      <c r="C1895" s="860"/>
      <c r="D1895" s="942"/>
    </row>
    <row r="1896" spans="3:4">
      <c r="C1896" s="860"/>
      <c r="D1896" s="942"/>
    </row>
    <row r="1897" spans="3:4">
      <c r="C1897" s="860"/>
      <c r="D1897" s="942"/>
    </row>
    <row r="1898" spans="3:4">
      <c r="C1898" s="860"/>
      <c r="D1898" s="942"/>
    </row>
    <row r="1899" spans="3:4">
      <c r="C1899" s="860"/>
      <c r="D1899" s="942"/>
    </row>
    <row r="1900" spans="3:4">
      <c r="C1900" s="860"/>
      <c r="D1900" s="942"/>
    </row>
    <row r="1901" spans="3:4">
      <c r="C1901" s="860"/>
      <c r="D1901" s="942"/>
    </row>
    <row r="1902" spans="3:4">
      <c r="C1902" s="860"/>
      <c r="D1902" s="942"/>
    </row>
    <row r="1903" spans="3:4">
      <c r="C1903" s="860"/>
      <c r="D1903" s="942"/>
    </row>
    <row r="1904" spans="3:4">
      <c r="C1904" s="860"/>
      <c r="D1904" s="942"/>
    </row>
    <row r="1905" spans="3:4">
      <c r="C1905" s="860"/>
      <c r="D1905" s="942"/>
    </row>
    <row r="1906" spans="3:4">
      <c r="C1906" s="860"/>
      <c r="D1906" s="942"/>
    </row>
    <row r="1907" spans="3:4">
      <c r="C1907" s="860"/>
      <c r="D1907" s="942"/>
    </row>
    <row r="1908" spans="3:4">
      <c r="C1908" s="860"/>
      <c r="D1908" s="942"/>
    </row>
    <row r="1909" spans="3:4">
      <c r="C1909" s="860"/>
      <c r="D1909" s="942"/>
    </row>
    <row r="1910" spans="3:4">
      <c r="C1910" s="860"/>
      <c r="D1910" s="942"/>
    </row>
    <row r="1911" spans="3:4">
      <c r="C1911" s="860"/>
      <c r="D1911" s="942"/>
    </row>
    <row r="1912" spans="3:4">
      <c r="C1912" s="860"/>
      <c r="D1912" s="942"/>
    </row>
    <row r="1913" spans="3:4">
      <c r="C1913" s="860"/>
      <c r="D1913" s="942"/>
    </row>
    <row r="1914" spans="3:4">
      <c r="C1914" s="860"/>
      <c r="D1914" s="942"/>
    </row>
    <row r="1915" spans="3:4">
      <c r="C1915" s="860"/>
      <c r="D1915" s="942"/>
    </row>
    <row r="1916" spans="3:4">
      <c r="C1916" s="860"/>
      <c r="D1916" s="942"/>
    </row>
    <row r="1917" spans="3:4">
      <c r="C1917" s="860"/>
      <c r="D1917" s="942"/>
    </row>
    <row r="1918" spans="3:4">
      <c r="C1918" s="860"/>
      <c r="D1918" s="942"/>
    </row>
    <row r="1919" spans="3:4">
      <c r="C1919" s="860"/>
      <c r="D1919" s="942"/>
    </row>
    <row r="1920" spans="3:4">
      <c r="C1920" s="860"/>
      <c r="D1920" s="942"/>
    </row>
    <row r="1921" spans="3:4">
      <c r="C1921" s="860"/>
      <c r="D1921" s="942"/>
    </row>
    <row r="1922" spans="3:4">
      <c r="C1922" s="860"/>
      <c r="D1922" s="942"/>
    </row>
    <row r="1923" spans="3:4">
      <c r="C1923" s="860"/>
      <c r="D1923" s="942"/>
    </row>
    <row r="1924" spans="3:4">
      <c r="C1924" s="860"/>
      <c r="D1924" s="942"/>
    </row>
    <row r="1925" spans="3:4">
      <c r="C1925" s="860"/>
      <c r="D1925" s="942"/>
    </row>
    <row r="1926" spans="3:4">
      <c r="C1926" s="860"/>
      <c r="D1926" s="942"/>
    </row>
    <row r="1927" spans="3:4">
      <c r="C1927" s="860"/>
      <c r="D1927" s="942"/>
    </row>
    <row r="1928" spans="3:4">
      <c r="C1928" s="860"/>
      <c r="D1928" s="942"/>
    </row>
    <row r="1929" spans="3:4">
      <c r="C1929" s="860"/>
      <c r="D1929" s="942"/>
    </row>
    <row r="1930" spans="3:4">
      <c r="C1930" s="860"/>
      <c r="D1930" s="942"/>
    </row>
    <row r="1931" spans="3:4">
      <c r="C1931" s="860"/>
      <c r="D1931" s="942"/>
    </row>
    <row r="1932" spans="3:4">
      <c r="C1932" s="860"/>
      <c r="D1932" s="942"/>
    </row>
    <row r="1933" spans="3:4">
      <c r="C1933" s="860"/>
      <c r="D1933" s="942"/>
    </row>
    <row r="1934" spans="3:4">
      <c r="C1934" s="860"/>
      <c r="D1934" s="942"/>
    </row>
    <row r="1935" spans="3:4">
      <c r="C1935" s="860"/>
      <c r="D1935" s="942"/>
    </row>
    <row r="1936" spans="3:4">
      <c r="C1936" s="860"/>
      <c r="D1936" s="942"/>
    </row>
    <row r="1937" spans="3:4">
      <c r="C1937" s="860"/>
      <c r="D1937" s="942"/>
    </row>
    <row r="1938" spans="3:4">
      <c r="C1938" s="860"/>
      <c r="D1938" s="942"/>
    </row>
    <row r="1939" spans="3:4">
      <c r="C1939" s="860"/>
      <c r="D1939" s="942"/>
    </row>
    <row r="1940" spans="3:4">
      <c r="C1940" s="860"/>
      <c r="D1940" s="942"/>
    </row>
    <row r="1941" spans="3:4">
      <c r="C1941" s="860"/>
      <c r="D1941" s="942"/>
    </row>
    <row r="1942" spans="3:4">
      <c r="C1942" s="860"/>
      <c r="D1942" s="942"/>
    </row>
    <row r="1943" spans="3:4">
      <c r="C1943" s="860"/>
      <c r="D1943" s="942"/>
    </row>
    <row r="1944" spans="3:4">
      <c r="C1944" s="860"/>
      <c r="D1944" s="942"/>
    </row>
    <row r="1945" spans="3:4">
      <c r="C1945" s="860"/>
      <c r="D1945" s="942"/>
    </row>
    <row r="1946" spans="3:4">
      <c r="C1946" s="860"/>
      <c r="D1946" s="942"/>
    </row>
    <row r="1947" spans="3:4">
      <c r="C1947" s="860"/>
      <c r="D1947" s="942"/>
    </row>
    <row r="1948" spans="3:4">
      <c r="C1948" s="860"/>
      <c r="D1948" s="942"/>
    </row>
    <row r="1949" spans="3:4">
      <c r="C1949" s="860"/>
      <c r="D1949" s="942"/>
    </row>
    <row r="1950" spans="3:4">
      <c r="C1950" s="860"/>
      <c r="D1950" s="942"/>
    </row>
    <row r="1951" spans="3:4">
      <c r="C1951" s="860"/>
      <c r="D1951" s="942"/>
    </row>
    <row r="1952" spans="3:4">
      <c r="C1952" s="860"/>
      <c r="D1952" s="942"/>
    </row>
    <row r="1953" spans="3:4">
      <c r="C1953" s="860"/>
      <c r="D1953" s="942"/>
    </row>
    <row r="1954" spans="3:4">
      <c r="C1954" s="860"/>
      <c r="D1954" s="942"/>
    </row>
    <row r="1955" spans="3:4">
      <c r="C1955" s="860"/>
      <c r="D1955" s="942"/>
    </row>
    <row r="1956" spans="3:4">
      <c r="C1956" s="860"/>
      <c r="D1956" s="942"/>
    </row>
    <row r="1957" spans="3:4">
      <c r="C1957" s="860"/>
      <c r="D1957" s="942"/>
    </row>
    <row r="1958" spans="3:4">
      <c r="C1958" s="860"/>
      <c r="D1958" s="942"/>
    </row>
    <row r="1959" spans="3:4">
      <c r="C1959" s="860"/>
      <c r="D1959" s="942"/>
    </row>
    <row r="1960" spans="3:4">
      <c r="C1960" s="860"/>
      <c r="D1960" s="942"/>
    </row>
    <row r="1961" spans="3:4">
      <c r="C1961" s="860"/>
      <c r="D1961" s="942"/>
    </row>
    <row r="1962" spans="3:4">
      <c r="C1962" s="860"/>
      <c r="D1962" s="942"/>
    </row>
    <row r="1963" spans="3:4">
      <c r="C1963" s="860"/>
      <c r="D1963" s="942"/>
    </row>
    <row r="1964" spans="3:4">
      <c r="C1964" s="860"/>
      <c r="D1964" s="942"/>
    </row>
    <row r="1965" spans="3:4">
      <c r="C1965" s="860"/>
      <c r="D1965" s="942"/>
    </row>
    <row r="1966" spans="3:4">
      <c r="C1966" s="860"/>
      <c r="D1966" s="942"/>
    </row>
    <row r="1967" spans="3:4">
      <c r="C1967" s="860"/>
      <c r="D1967" s="942"/>
    </row>
    <row r="1968" spans="3:4">
      <c r="C1968" s="860"/>
      <c r="D1968" s="942"/>
    </row>
    <row r="1969" spans="3:4">
      <c r="C1969" s="860"/>
      <c r="D1969" s="942"/>
    </row>
    <row r="1970" spans="3:4">
      <c r="C1970" s="860"/>
      <c r="D1970" s="942"/>
    </row>
    <row r="1971" spans="3:4">
      <c r="C1971" s="860"/>
      <c r="D1971" s="942"/>
    </row>
    <row r="1972" spans="3:4">
      <c r="C1972" s="860"/>
      <c r="D1972" s="942"/>
    </row>
    <row r="1973" spans="3:4">
      <c r="C1973" s="860"/>
      <c r="D1973" s="942"/>
    </row>
    <row r="1974" spans="3:4">
      <c r="C1974" s="860"/>
      <c r="D1974" s="942"/>
    </row>
    <row r="1975" spans="3:4">
      <c r="C1975" s="860"/>
      <c r="D1975" s="942"/>
    </row>
    <row r="1976" spans="3:4">
      <c r="C1976" s="860"/>
      <c r="D1976" s="942"/>
    </row>
    <row r="1977" spans="3:4">
      <c r="C1977" s="860"/>
      <c r="D1977" s="942"/>
    </row>
    <row r="1978" spans="3:4">
      <c r="C1978" s="860"/>
      <c r="D1978" s="942"/>
    </row>
    <row r="1979" spans="3:4">
      <c r="C1979" s="860"/>
      <c r="D1979" s="942"/>
    </row>
    <row r="1980" spans="3:4">
      <c r="C1980" s="860"/>
      <c r="D1980" s="942"/>
    </row>
    <row r="1981" spans="3:4">
      <c r="C1981" s="860"/>
      <c r="D1981" s="942"/>
    </row>
    <row r="1982" spans="3:4">
      <c r="C1982" s="860"/>
      <c r="D1982" s="942"/>
    </row>
    <row r="1983" spans="3:4">
      <c r="C1983" s="860"/>
      <c r="D1983" s="942"/>
    </row>
    <row r="1984" spans="3:4">
      <c r="C1984" s="860"/>
      <c r="D1984" s="942"/>
    </row>
    <row r="1985" spans="3:4">
      <c r="C1985" s="860"/>
      <c r="D1985" s="942"/>
    </row>
    <row r="1986" spans="3:4">
      <c r="C1986" s="860"/>
      <c r="D1986" s="942"/>
    </row>
    <row r="1987" spans="3:4">
      <c r="C1987" s="860"/>
      <c r="D1987" s="942"/>
    </row>
    <row r="1988" spans="3:4">
      <c r="C1988" s="860"/>
      <c r="D1988" s="942"/>
    </row>
    <row r="1989" spans="3:4">
      <c r="C1989" s="860"/>
      <c r="D1989" s="942"/>
    </row>
    <row r="1990" spans="3:4">
      <c r="C1990" s="860"/>
      <c r="D1990" s="942"/>
    </row>
    <row r="1991" spans="3:4">
      <c r="C1991" s="860"/>
      <c r="D1991" s="942"/>
    </row>
    <row r="1992" spans="3:4">
      <c r="C1992" s="860"/>
      <c r="D1992" s="942"/>
    </row>
    <row r="1993" spans="3:4">
      <c r="C1993" s="860"/>
      <c r="D1993" s="942"/>
    </row>
    <row r="1994" spans="3:4">
      <c r="C1994" s="860"/>
      <c r="D1994" s="942"/>
    </row>
    <row r="1995" spans="3:4">
      <c r="C1995" s="860"/>
      <c r="D1995" s="942"/>
    </row>
    <row r="1996" spans="3:4">
      <c r="C1996" s="860"/>
      <c r="D1996" s="942"/>
    </row>
    <row r="1997" spans="3:4">
      <c r="C1997" s="860"/>
      <c r="D1997" s="942"/>
    </row>
    <row r="1998" spans="3:4">
      <c r="C1998" s="860"/>
      <c r="D1998" s="942"/>
    </row>
    <row r="1999" spans="3:4">
      <c r="C1999" s="860"/>
      <c r="D1999" s="942"/>
    </row>
    <row r="2000" spans="3:4">
      <c r="C2000" s="860"/>
      <c r="D2000" s="942"/>
    </row>
    <row r="2001" spans="3:4">
      <c r="C2001" s="860"/>
      <c r="D2001" s="942"/>
    </row>
    <row r="2002" spans="3:4">
      <c r="C2002" s="860"/>
      <c r="D2002" s="942"/>
    </row>
    <row r="2003" spans="3:4">
      <c r="C2003" s="860"/>
      <c r="D2003" s="942"/>
    </row>
    <row r="2004" spans="3:4">
      <c r="C2004" s="860"/>
      <c r="D2004" s="942"/>
    </row>
    <row r="2005" spans="3:4">
      <c r="C2005" s="860"/>
      <c r="D2005" s="942"/>
    </row>
    <row r="2006" spans="3:4">
      <c r="C2006" s="860"/>
      <c r="D2006" s="942"/>
    </row>
    <row r="2007" spans="3:4">
      <c r="C2007" s="860"/>
      <c r="D2007" s="942"/>
    </row>
    <row r="2008" spans="3:4">
      <c r="C2008" s="860"/>
      <c r="D2008" s="942"/>
    </row>
    <row r="2009" spans="3:4">
      <c r="C2009" s="860"/>
      <c r="D2009" s="942"/>
    </row>
    <row r="2010" spans="3:4">
      <c r="C2010" s="860"/>
      <c r="D2010" s="942"/>
    </row>
    <row r="2011" spans="3:4">
      <c r="C2011" s="860"/>
      <c r="D2011" s="942"/>
    </row>
    <row r="2012" spans="3:4">
      <c r="C2012" s="860"/>
      <c r="D2012" s="942"/>
    </row>
    <row r="2013" spans="3:4">
      <c r="C2013" s="860"/>
      <c r="D2013" s="942"/>
    </row>
    <row r="2014" spans="3:4">
      <c r="C2014" s="860"/>
      <c r="D2014" s="942"/>
    </row>
    <row r="2015" spans="3:4">
      <c r="C2015" s="860"/>
      <c r="D2015" s="942"/>
    </row>
    <row r="2016" spans="3:4">
      <c r="C2016" s="860"/>
      <c r="D2016" s="942"/>
    </row>
    <row r="2017" spans="3:4">
      <c r="C2017" s="860"/>
      <c r="D2017" s="942"/>
    </row>
    <row r="2018" spans="3:4">
      <c r="C2018" s="860"/>
      <c r="D2018" s="942"/>
    </row>
    <row r="2019" spans="3:4">
      <c r="C2019" s="860"/>
      <c r="D2019" s="942"/>
    </row>
    <row r="2020" spans="3:4">
      <c r="C2020" s="860"/>
      <c r="D2020" s="942"/>
    </row>
    <row r="2021" spans="3:4">
      <c r="C2021" s="860"/>
      <c r="D2021" s="942"/>
    </row>
    <row r="2022" spans="3:4">
      <c r="C2022" s="860"/>
      <c r="D2022" s="942"/>
    </row>
    <row r="2023" spans="3:4">
      <c r="C2023" s="860"/>
      <c r="D2023" s="942"/>
    </row>
    <row r="2024" spans="3:4">
      <c r="C2024" s="860"/>
      <c r="D2024" s="942"/>
    </row>
    <row r="2025" spans="3:4">
      <c r="C2025" s="860"/>
      <c r="D2025" s="942"/>
    </row>
    <row r="2026" spans="3:4">
      <c r="C2026" s="860"/>
      <c r="D2026" s="942"/>
    </row>
    <row r="2027" spans="3:4">
      <c r="C2027" s="860"/>
      <c r="D2027" s="942"/>
    </row>
    <row r="2028" spans="3:4">
      <c r="C2028" s="860"/>
      <c r="D2028" s="942"/>
    </row>
    <row r="2029" spans="3:4">
      <c r="C2029" s="860"/>
      <c r="D2029" s="942"/>
    </row>
    <row r="2030" spans="3:4">
      <c r="C2030" s="860"/>
      <c r="D2030" s="942"/>
    </row>
    <row r="2031" spans="3:4">
      <c r="C2031" s="860"/>
      <c r="D2031" s="942"/>
    </row>
    <row r="2032" spans="3:4">
      <c r="C2032" s="860"/>
      <c r="D2032" s="942"/>
    </row>
    <row r="2033" spans="3:4">
      <c r="C2033" s="860"/>
      <c r="D2033" s="942"/>
    </row>
    <row r="2034" spans="3:4">
      <c r="C2034" s="860"/>
      <c r="D2034" s="942"/>
    </row>
    <row r="2035" spans="3:4">
      <c r="C2035" s="860"/>
      <c r="D2035" s="942"/>
    </row>
    <row r="2036" spans="3:4">
      <c r="C2036" s="860"/>
      <c r="D2036" s="942"/>
    </row>
    <row r="2037" spans="3:4">
      <c r="C2037" s="860"/>
      <c r="D2037" s="942"/>
    </row>
    <row r="2038" spans="3:4">
      <c r="C2038" s="860"/>
      <c r="D2038" s="942"/>
    </row>
    <row r="2039" spans="3:4">
      <c r="C2039" s="860"/>
      <c r="D2039" s="942"/>
    </row>
    <row r="2040" spans="3:4">
      <c r="C2040" s="860"/>
      <c r="D2040" s="942"/>
    </row>
    <row r="2041" spans="3:4">
      <c r="C2041" s="860"/>
      <c r="D2041" s="942"/>
    </row>
    <row r="2042" spans="3:4">
      <c r="C2042" s="860"/>
      <c r="D2042" s="942"/>
    </row>
    <row r="2043" spans="3:4">
      <c r="C2043" s="860"/>
      <c r="D2043" s="942"/>
    </row>
    <row r="2044" spans="3:4">
      <c r="C2044" s="860"/>
      <c r="D2044" s="942"/>
    </row>
    <row r="2045" spans="3:4">
      <c r="C2045" s="860"/>
      <c r="D2045" s="942"/>
    </row>
    <row r="2046" spans="3:4">
      <c r="C2046" s="860"/>
      <c r="D2046" s="942"/>
    </row>
    <row r="2047" spans="3:4">
      <c r="C2047" s="860"/>
      <c r="D2047" s="942"/>
    </row>
    <row r="2048" spans="3:4">
      <c r="C2048" s="860"/>
      <c r="D2048" s="942"/>
    </row>
    <row r="2049" spans="3:4">
      <c r="C2049" s="860"/>
      <c r="D2049" s="942"/>
    </row>
    <row r="2050" spans="3:4">
      <c r="C2050" s="860"/>
      <c r="D2050" s="942"/>
    </row>
    <row r="2051" spans="3:4">
      <c r="C2051" s="860"/>
      <c r="D2051" s="942"/>
    </row>
    <row r="2052" spans="3:4">
      <c r="C2052" s="860"/>
      <c r="D2052" s="942"/>
    </row>
    <row r="2053" spans="3:4">
      <c r="C2053" s="860"/>
      <c r="D2053" s="942"/>
    </row>
    <row r="2054" spans="3:4">
      <c r="C2054" s="860"/>
      <c r="D2054" s="942"/>
    </row>
    <row r="2055" spans="3:4">
      <c r="C2055" s="860"/>
      <c r="D2055" s="942"/>
    </row>
    <row r="2056" spans="3:4">
      <c r="C2056" s="860"/>
      <c r="D2056" s="942"/>
    </row>
    <row r="2057" spans="3:4">
      <c r="C2057" s="860"/>
      <c r="D2057" s="942"/>
    </row>
    <row r="2058" spans="3:4">
      <c r="C2058" s="860"/>
      <c r="D2058" s="942"/>
    </row>
    <row r="2059" spans="3:4">
      <c r="C2059" s="860"/>
      <c r="D2059" s="942"/>
    </row>
    <row r="2060" spans="3:4">
      <c r="C2060" s="860"/>
      <c r="D2060" s="942"/>
    </row>
    <row r="2061" spans="3:4">
      <c r="C2061" s="860"/>
      <c r="D2061" s="942"/>
    </row>
    <row r="2062" spans="3:4">
      <c r="C2062" s="860"/>
      <c r="D2062" s="942"/>
    </row>
    <row r="2063" spans="3:4">
      <c r="C2063" s="860"/>
      <c r="D2063" s="942"/>
    </row>
    <row r="2064" spans="3:4">
      <c r="C2064" s="860"/>
      <c r="D2064" s="942"/>
    </row>
    <row r="2065" spans="3:4">
      <c r="C2065" s="860"/>
      <c r="D2065" s="942"/>
    </row>
    <row r="2066" spans="3:4">
      <c r="C2066" s="860"/>
      <c r="D2066" s="942"/>
    </row>
    <row r="2067" spans="3:4">
      <c r="C2067" s="860"/>
      <c r="D2067" s="942"/>
    </row>
    <row r="2068" spans="3:4">
      <c r="C2068" s="860"/>
      <c r="D2068" s="942"/>
    </row>
    <row r="2069" spans="3:4">
      <c r="C2069" s="860"/>
      <c r="D2069" s="942"/>
    </row>
    <row r="2070" spans="3:4">
      <c r="C2070" s="860"/>
      <c r="D2070" s="942"/>
    </row>
    <row r="2071" spans="3:4">
      <c r="C2071" s="860"/>
      <c r="D2071" s="942"/>
    </row>
    <row r="2072" spans="3:4">
      <c r="C2072" s="860"/>
      <c r="D2072" s="942"/>
    </row>
    <row r="2073" spans="3:4">
      <c r="C2073" s="860"/>
      <c r="D2073" s="942"/>
    </row>
    <row r="2074" spans="3:4">
      <c r="C2074" s="860"/>
      <c r="D2074" s="942"/>
    </row>
    <row r="2075" spans="3:4">
      <c r="C2075" s="860"/>
      <c r="D2075" s="942"/>
    </row>
    <row r="2076" spans="3:4">
      <c r="C2076" s="860"/>
      <c r="D2076" s="942"/>
    </row>
    <row r="2077" spans="3:4">
      <c r="C2077" s="860"/>
      <c r="D2077" s="942"/>
    </row>
    <row r="2078" spans="3:4">
      <c r="C2078" s="860"/>
      <c r="D2078" s="942"/>
    </row>
    <row r="2079" spans="3:4">
      <c r="C2079" s="860"/>
      <c r="D2079" s="942"/>
    </row>
    <row r="2080" spans="3:4">
      <c r="C2080" s="860"/>
      <c r="D2080" s="942"/>
    </row>
    <row r="2081" spans="3:4">
      <c r="C2081" s="860"/>
      <c r="D2081" s="942"/>
    </row>
    <row r="2082" spans="3:4">
      <c r="C2082" s="860"/>
      <c r="D2082" s="942"/>
    </row>
    <row r="2083" spans="3:4">
      <c r="C2083" s="860"/>
      <c r="D2083" s="942"/>
    </row>
    <row r="2084" spans="3:4">
      <c r="C2084" s="860"/>
      <c r="D2084" s="942"/>
    </row>
    <row r="2085" spans="3:4">
      <c r="C2085" s="860"/>
      <c r="D2085" s="942"/>
    </row>
    <row r="2086" spans="3:4">
      <c r="C2086" s="860"/>
      <c r="D2086" s="942"/>
    </row>
    <row r="2087" spans="3:4">
      <c r="C2087" s="860"/>
      <c r="D2087" s="942"/>
    </row>
    <row r="2088" spans="3:4">
      <c r="C2088" s="860"/>
      <c r="D2088" s="942"/>
    </row>
    <row r="2089" spans="3:4">
      <c r="C2089" s="860"/>
      <c r="D2089" s="942"/>
    </row>
    <row r="2090" spans="3:4">
      <c r="C2090" s="860"/>
      <c r="D2090" s="942"/>
    </row>
    <row r="2091" spans="3:4">
      <c r="C2091" s="860"/>
      <c r="D2091" s="942"/>
    </row>
    <row r="2092" spans="3:4">
      <c r="C2092" s="860"/>
      <c r="D2092" s="942"/>
    </row>
    <row r="2093" spans="3:4">
      <c r="C2093" s="860"/>
      <c r="D2093" s="942"/>
    </row>
    <row r="2094" spans="3:4">
      <c r="C2094" s="860"/>
      <c r="D2094" s="942"/>
    </row>
    <row r="2095" spans="3:4">
      <c r="C2095" s="860"/>
      <c r="D2095" s="942"/>
    </row>
    <row r="2096" spans="3:4">
      <c r="C2096" s="860"/>
      <c r="D2096" s="942"/>
    </row>
    <row r="2097" spans="3:4">
      <c r="C2097" s="860"/>
      <c r="D2097" s="942"/>
    </row>
    <row r="2098" spans="3:4">
      <c r="C2098" s="860"/>
      <c r="D2098" s="942"/>
    </row>
    <row r="2099" spans="3:4">
      <c r="C2099" s="860"/>
      <c r="D2099" s="942"/>
    </row>
    <row r="2100" spans="3:4">
      <c r="C2100" s="860"/>
      <c r="D2100" s="942"/>
    </row>
    <row r="2101" spans="3:4">
      <c r="C2101" s="860"/>
      <c r="D2101" s="942"/>
    </row>
    <row r="2102" spans="3:4">
      <c r="C2102" s="860"/>
      <c r="D2102" s="942"/>
    </row>
    <row r="2103" spans="3:4">
      <c r="C2103" s="860"/>
      <c r="D2103" s="942"/>
    </row>
    <row r="2104" spans="3:4">
      <c r="C2104" s="860"/>
      <c r="D2104" s="942"/>
    </row>
    <row r="2105" spans="3:4">
      <c r="C2105" s="860"/>
      <c r="D2105" s="942"/>
    </row>
    <row r="2106" spans="3:4">
      <c r="C2106" s="860"/>
      <c r="D2106" s="942"/>
    </row>
    <row r="2107" spans="3:4">
      <c r="C2107" s="860"/>
      <c r="D2107" s="942"/>
    </row>
    <row r="2108" spans="3:4">
      <c r="C2108" s="860"/>
      <c r="D2108" s="942"/>
    </row>
    <row r="2109" spans="3:4">
      <c r="C2109" s="860"/>
      <c r="D2109" s="942"/>
    </row>
    <row r="2110" spans="3:4">
      <c r="C2110" s="860"/>
      <c r="D2110" s="942"/>
    </row>
    <row r="2111" spans="3:4">
      <c r="C2111" s="860"/>
      <c r="D2111" s="942"/>
    </row>
    <row r="2112" spans="3:4">
      <c r="C2112" s="860"/>
      <c r="D2112" s="942"/>
    </row>
    <row r="2113" spans="3:4">
      <c r="C2113" s="860"/>
      <c r="D2113" s="942"/>
    </row>
    <row r="2114" spans="3:4">
      <c r="C2114" s="860"/>
      <c r="D2114" s="942"/>
    </row>
    <row r="2115" spans="3:4">
      <c r="C2115" s="860"/>
      <c r="D2115" s="942"/>
    </row>
    <row r="2116" spans="3:4">
      <c r="C2116" s="860"/>
      <c r="D2116" s="942"/>
    </row>
    <row r="2117" spans="3:4">
      <c r="C2117" s="860"/>
      <c r="D2117" s="942"/>
    </row>
    <row r="2118" spans="3:4">
      <c r="C2118" s="860"/>
      <c r="D2118" s="942"/>
    </row>
    <row r="2119" spans="3:4">
      <c r="C2119" s="860"/>
      <c r="D2119" s="942"/>
    </row>
    <row r="2120" spans="3:4">
      <c r="C2120" s="860"/>
      <c r="D2120" s="942"/>
    </row>
    <row r="2121" spans="3:4">
      <c r="C2121" s="860"/>
      <c r="D2121" s="942"/>
    </row>
    <row r="2122" spans="3:4">
      <c r="C2122" s="860"/>
      <c r="D2122" s="942"/>
    </row>
    <row r="2123" spans="3:4">
      <c r="C2123" s="860"/>
      <c r="D2123" s="942"/>
    </row>
    <row r="2124" spans="3:4">
      <c r="C2124" s="860"/>
      <c r="D2124" s="942"/>
    </row>
    <row r="2125" spans="3:4">
      <c r="C2125" s="860"/>
      <c r="D2125" s="942"/>
    </row>
    <row r="2126" spans="3:4">
      <c r="C2126" s="860"/>
      <c r="D2126" s="942"/>
    </row>
    <row r="2127" spans="3:4">
      <c r="C2127" s="860"/>
      <c r="D2127" s="942"/>
    </row>
    <row r="2128" spans="3:4">
      <c r="C2128" s="860"/>
      <c r="D2128" s="942"/>
    </row>
    <row r="2129" spans="3:4">
      <c r="C2129" s="860"/>
      <c r="D2129" s="942"/>
    </row>
    <row r="2130" spans="3:4">
      <c r="C2130" s="860"/>
      <c r="D2130" s="942"/>
    </row>
    <row r="2131" spans="3:4">
      <c r="C2131" s="860"/>
      <c r="D2131" s="942"/>
    </row>
    <row r="2132" spans="3:4">
      <c r="C2132" s="860"/>
      <c r="D2132" s="942"/>
    </row>
    <row r="2133" spans="3:4">
      <c r="C2133" s="860"/>
      <c r="D2133" s="942"/>
    </row>
    <row r="2134" spans="3:4">
      <c r="C2134" s="860"/>
      <c r="D2134" s="942"/>
    </row>
    <row r="2135" spans="3:4">
      <c r="C2135" s="860"/>
      <c r="D2135" s="942"/>
    </row>
    <row r="2136" spans="3:4">
      <c r="C2136" s="860"/>
      <c r="D2136" s="942"/>
    </row>
    <row r="2137" spans="3:4">
      <c r="C2137" s="860"/>
      <c r="D2137" s="942"/>
    </row>
    <row r="2138" spans="3:4">
      <c r="C2138" s="860"/>
      <c r="D2138" s="942"/>
    </row>
    <row r="2139" spans="3:4">
      <c r="C2139" s="860"/>
      <c r="D2139" s="942"/>
    </row>
    <row r="2140" spans="3:4">
      <c r="C2140" s="860"/>
      <c r="D2140" s="942"/>
    </row>
    <row r="2141" spans="3:4">
      <c r="C2141" s="860"/>
      <c r="D2141" s="942"/>
    </row>
    <row r="2142" spans="3:4">
      <c r="C2142" s="860"/>
      <c r="D2142" s="942"/>
    </row>
    <row r="2143" spans="3:4">
      <c r="C2143" s="860"/>
      <c r="D2143" s="942"/>
    </row>
    <row r="2144" spans="3:4">
      <c r="C2144" s="860"/>
      <c r="D2144" s="942"/>
    </row>
    <row r="2145" spans="3:4">
      <c r="C2145" s="860"/>
      <c r="D2145" s="942"/>
    </row>
    <row r="2146" spans="3:4">
      <c r="C2146" s="860"/>
      <c r="D2146" s="942"/>
    </row>
    <row r="2147" spans="3:4">
      <c r="C2147" s="860"/>
      <c r="D2147" s="942"/>
    </row>
    <row r="2148" spans="3:4">
      <c r="C2148" s="860"/>
      <c r="D2148" s="942"/>
    </row>
    <row r="2149" spans="3:4">
      <c r="C2149" s="860"/>
      <c r="D2149" s="942"/>
    </row>
    <row r="2150" spans="3:4">
      <c r="C2150" s="860"/>
      <c r="D2150" s="942"/>
    </row>
    <row r="2151" spans="3:4">
      <c r="C2151" s="860"/>
      <c r="D2151" s="942"/>
    </row>
    <row r="2152" spans="3:4">
      <c r="C2152" s="860"/>
      <c r="D2152" s="942"/>
    </row>
    <row r="2153" spans="3:4">
      <c r="C2153" s="860"/>
      <c r="D2153" s="942"/>
    </row>
    <row r="2154" spans="3:4">
      <c r="C2154" s="860"/>
      <c r="D2154" s="942"/>
    </row>
    <row r="2155" spans="3:4">
      <c r="C2155" s="860"/>
      <c r="D2155" s="942"/>
    </row>
    <row r="2156" spans="3:4">
      <c r="C2156" s="860"/>
      <c r="D2156" s="942"/>
    </row>
    <row r="2157" spans="3:4">
      <c r="C2157" s="860"/>
      <c r="D2157" s="942"/>
    </row>
    <row r="2158" spans="3:4">
      <c r="C2158" s="860"/>
      <c r="D2158" s="942"/>
    </row>
    <row r="2159" spans="3:4">
      <c r="C2159" s="860"/>
      <c r="D2159" s="942"/>
    </row>
    <row r="2160" spans="3:4">
      <c r="C2160" s="860"/>
      <c r="D2160" s="942"/>
    </row>
    <row r="2161" spans="3:4">
      <c r="C2161" s="860"/>
      <c r="D2161" s="942"/>
    </row>
    <row r="2162" spans="3:4">
      <c r="C2162" s="860"/>
      <c r="D2162" s="942"/>
    </row>
    <row r="2163" spans="3:4">
      <c r="C2163" s="860"/>
      <c r="D2163" s="942"/>
    </row>
    <row r="2164" spans="3:4">
      <c r="C2164" s="860"/>
      <c r="D2164" s="942"/>
    </row>
    <row r="2165" spans="3:4">
      <c r="C2165" s="860"/>
      <c r="D2165" s="942"/>
    </row>
    <row r="2166" spans="3:4">
      <c r="C2166" s="860"/>
      <c r="D2166" s="942"/>
    </row>
    <row r="2167" spans="3:4">
      <c r="C2167" s="860"/>
      <c r="D2167" s="942"/>
    </row>
    <row r="2168" spans="3:4">
      <c r="C2168" s="860"/>
      <c r="D2168" s="942"/>
    </row>
    <row r="2169" spans="3:4">
      <c r="C2169" s="860"/>
      <c r="D2169" s="942"/>
    </row>
    <row r="2170" spans="3:4">
      <c r="C2170" s="860"/>
      <c r="D2170" s="942"/>
    </row>
    <row r="2171" spans="3:4">
      <c r="C2171" s="860"/>
      <c r="D2171" s="942"/>
    </row>
    <row r="2172" spans="3:4">
      <c r="C2172" s="860"/>
      <c r="D2172" s="942"/>
    </row>
    <row r="2173" spans="3:4">
      <c r="C2173" s="860"/>
      <c r="D2173" s="942"/>
    </row>
    <row r="2174" spans="3:4">
      <c r="C2174" s="860"/>
      <c r="D2174" s="942"/>
    </row>
    <row r="2175" spans="3:4">
      <c r="C2175" s="860"/>
      <c r="D2175" s="942"/>
    </row>
    <row r="2176" spans="3:4">
      <c r="C2176" s="860"/>
      <c r="D2176" s="942"/>
    </row>
    <row r="2177" spans="3:4">
      <c r="C2177" s="860"/>
      <c r="D2177" s="942"/>
    </row>
    <row r="2178" spans="3:4">
      <c r="C2178" s="860"/>
      <c r="D2178" s="942"/>
    </row>
    <row r="2179" spans="3:4">
      <c r="C2179" s="860"/>
      <c r="D2179" s="942"/>
    </row>
    <row r="2180" spans="3:4">
      <c r="C2180" s="860"/>
      <c r="D2180" s="942"/>
    </row>
    <row r="2181" spans="3:4">
      <c r="C2181" s="860"/>
      <c r="D2181" s="942"/>
    </row>
    <row r="2182" spans="3:4">
      <c r="C2182" s="860"/>
      <c r="D2182" s="942"/>
    </row>
    <row r="2183" spans="3:4">
      <c r="C2183" s="860"/>
      <c r="D2183" s="942"/>
    </row>
    <row r="2184" spans="3:4">
      <c r="C2184" s="860"/>
      <c r="D2184" s="942"/>
    </row>
    <row r="2185" spans="3:4">
      <c r="C2185" s="860"/>
      <c r="D2185" s="942"/>
    </row>
    <row r="2186" spans="3:4">
      <c r="C2186" s="860"/>
      <c r="D2186" s="942"/>
    </row>
    <row r="2187" spans="3:4">
      <c r="C2187" s="860"/>
      <c r="D2187" s="942"/>
    </row>
    <row r="2188" spans="3:4">
      <c r="C2188" s="860"/>
      <c r="D2188" s="942"/>
    </row>
    <row r="2189" spans="3:4">
      <c r="C2189" s="860"/>
      <c r="D2189" s="942"/>
    </row>
    <row r="2190" spans="3:4">
      <c r="C2190" s="860"/>
      <c r="D2190" s="942"/>
    </row>
    <row r="2191" spans="3:4">
      <c r="C2191" s="860"/>
      <c r="D2191" s="942"/>
    </row>
    <row r="2192" spans="3:4">
      <c r="C2192" s="860"/>
      <c r="D2192" s="942"/>
    </row>
    <row r="2193" spans="3:4">
      <c r="C2193" s="860"/>
      <c r="D2193" s="942"/>
    </row>
    <row r="2194" spans="3:4">
      <c r="C2194" s="860"/>
      <c r="D2194" s="942"/>
    </row>
    <row r="2195" spans="3:4">
      <c r="C2195" s="860"/>
      <c r="D2195" s="942"/>
    </row>
    <row r="2196" spans="3:4">
      <c r="C2196" s="860"/>
      <c r="D2196" s="942"/>
    </row>
    <row r="2197" spans="3:4">
      <c r="C2197" s="860"/>
      <c r="D2197" s="942"/>
    </row>
    <row r="2198" spans="3:4">
      <c r="C2198" s="860"/>
      <c r="D2198" s="942"/>
    </row>
    <row r="2199" spans="3:4">
      <c r="C2199" s="860"/>
      <c r="D2199" s="942"/>
    </row>
    <row r="2200" spans="3:4">
      <c r="C2200" s="860"/>
      <c r="D2200" s="942"/>
    </row>
    <row r="2201" spans="3:4">
      <c r="C2201" s="860"/>
      <c r="D2201" s="942"/>
    </row>
    <row r="2202" spans="3:4">
      <c r="C2202" s="860"/>
      <c r="D2202" s="942"/>
    </row>
    <row r="2203" spans="3:4">
      <c r="C2203" s="860"/>
      <c r="D2203" s="942"/>
    </row>
    <row r="2204" spans="3:4">
      <c r="C2204" s="860"/>
      <c r="D2204" s="942"/>
    </row>
    <row r="2205" spans="3:4">
      <c r="C2205" s="860"/>
      <c r="D2205" s="942"/>
    </row>
    <row r="2206" spans="3:4">
      <c r="C2206" s="860"/>
      <c r="D2206" s="942"/>
    </row>
    <row r="2207" spans="3:4">
      <c r="C2207" s="860"/>
      <c r="D2207" s="942"/>
    </row>
    <row r="2208" spans="3:4">
      <c r="C2208" s="860"/>
      <c r="D2208" s="942"/>
    </row>
    <row r="2209" spans="3:4">
      <c r="C2209" s="860"/>
      <c r="D2209" s="942"/>
    </row>
    <row r="2210" spans="3:4">
      <c r="C2210" s="860"/>
      <c r="D2210" s="942"/>
    </row>
    <row r="2211" spans="3:4">
      <c r="C2211" s="860"/>
      <c r="D2211" s="942"/>
    </row>
    <row r="2212" spans="3:4">
      <c r="C2212" s="860"/>
      <c r="D2212" s="942"/>
    </row>
    <row r="2213" spans="3:4">
      <c r="C2213" s="860"/>
      <c r="D2213" s="942"/>
    </row>
    <row r="2214" spans="3:4">
      <c r="C2214" s="860"/>
      <c r="D2214" s="942"/>
    </row>
    <row r="2215" spans="3:4">
      <c r="C2215" s="860"/>
      <c r="D2215" s="942"/>
    </row>
    <row r="2216" spans="3:4">
      <c r="C2216" s="860"/>
      <c r="D2216" s="942"/>
    </row>
    <row r="2217" spans="3:4">
      <c r="C2217" s="860"/>
      <c r="D2217" s="942"/>
    </row>
    <row r="2218" spans="3:4">
      <c r="C2218" s="860"/>
      <c r="D2218" s="942"/>
    </row>
    <row r="2219" spans="3:4">
      <c r="C2219" s="860"/>
      <c r="D2219" s="942"/>
    </row>
    <row r="2220" spans="3:4">
      <c r="C2220" s="860"/>
      <c r="D2220" s="942"/>
    </row>
    <row r="2221" spans="3:4">
      <c r="C2221" s="860"/>
      <c r="D2221" s="942"/>
    </row>
    <row r="2222" spans="3:4">
      <c r="C2222" s="860"/>
      <c r="D2222" s="942"/>
    </row>
    <row r="2223" spans="3:4">
      <c r="C2223" s="860"/>
      <c r="D2223" s="942"/>
    </row>
    <row r="2224" spans="3:4">
      <c r="C2224" s="860"/>
      <c r="D2224" s="942"/>
    </row>
    <row r="2225" spans="3:4">
      <c r="C2225" s="860"/>
      <c r="D2225" s="942"/>
    </row>
    <row r="2226" spans="3:4">
      <c r="C2226" s="860"/>
      <c r="D2226" s="942"/>
    </row>
    <row r="2227" spans="3:4">
      <c r="C2227" s="860"/>
      <c r="D2227" s="942"/>
    </row>
    <row r="2228" spans="3:4">
      <c r="C2228" s="860"/>
      <c r="D2228" s="942"/>
    </row>
    <row r="2229" spans="3:4">
      <c r="C2229" s="860"/>
      <c r="D2229" s="942"/>
    </row>
    <row r="2230" spans="3:4">
      <c r="C2230" s="860"/>
      <c r="D2230" s="942"/>
    </row>
    <row r="2231" spans="3:4">
      <c r="C2231" s="860"/>
      <c r="D2231" s="942"/>
    </row>
    <row r="2232" spans="3:4">
      <c r="C2232" s="860"/>
      <c r="D2232" s="942"/>
    </row>
    <row r="2233" spans="3:4">
      <c r="C2233" s="860"/>
      <c r="D2233" s="942"/>
    </row>
    <row r="2234" spans="3:4">
      <c r="C2234" s="860"/>
      <c r="D2234" s="942"/>
    </row>
    <row r="2235" spans="3:4">
      <c r="C2235" s="860"/>
      <c r="D2235" s="942"/>
    </row>
    <row r="2236" spans="3:4">
      <c r="C2236" s="860"/>
      <c r="D2236" s="942"/>
    </row>
    <row r="2237" spans="3:4">
      <c r="C2237" s="860"/>
      <c r="D2237" s="942"/>
    </row>
    <row r="2238" spans="3:4">
      <c r="C2238" s="860"/>
      <c r="D2238" s="942"/>
    </row>
    <row r="2239" spans="3:4">
      <c r="C2239" s="860"/>
      <c r="D2239" s="942"/>
    </row>
    <row r="2240" spans="3:4">
      <c r="C2240" s="860"/>
      <c r="D2240" s="942"/>
    </row>
    <row r="2241" spans="3:4">
      <c r="C2241" s="860"/>
      <c r="D2241" s="942"/>
    </row>
    <row r="2242" spans="3:4">
      <c r="C2242" s="860"/>
      <c r="D2242" s="942"/>
    </row>
    <row r="2243" spans="3:4">
      <c r="C2243" s="860"/>
      <c r="D2243" s="942"/>
    </row>
    <row r="2244" spans="3:4">
      <c r="C2244" s="860"/>
      <c r="D2244" s="942"/>
    </row>
    <row r="2245" spans="3:4">
      <c r="C2245" s="860"/>
      <c r="D2245" s="942"/>
    </row>
    <row r="2246" spans="3:4">
      <c r="C2246" s="860"/>
      <c r="D2246" s="942"/>
    </row>
    <row r="2247" spans="3:4">
      <c r="C2247" s="860"/>
      <c r="D2247" s="942"/>
    </row>
    <row r="2248" spans="3:4">
      <c r="C2248" s="860"/>
      <c r="D2248" s="942"/>
    </row>
    <row r="2249" spans="3:4">
      <c r="C2249" s="860"/>
      <c r="D2249" s="942"/>
    </row>
    <row r="2250" spans="3:4">
      <c r="C2250" s="860"/>
      <c r="D2250" s="942"/>
    </row>
    <row r="2251" spans="3:4">
      <c r="C2251" s="860"/>
      <c r="D2251" s="942"/>
    </row>
    <row r="2252" spans="3:4">
      <c r="C2252" s="860"/>
      <c r="D2252" s="942"/>
    </row>
    <row r="2253" spans="3:4">
      <c r="C2253" s="860"/>
      <c r="D2253" s="942"/>
    </row>
    <row r="2254" spans="3:4">
      <c r="C2254" s="860"/>
      <c r="D2254" s="942"/>
    </row>
    <row r="2255" spans="3:4">
      <c r="C2255" s="860"/>
      <c r="D2255" s="942"/>
    </row>
    <row r="2256" spans="3:4">
      <c r="C2256" s="860"/>
      <c r="D2256" s="942"/>
    </row>
    <row r="2257" spans="3:4">
      <c r="C2257" s="860"/>
      <c r="D2257" s="942"/>
    </row>
    <row r="2258" spans="3:4">
      <c r="C2258" s="860"/>
      <c r="D2258" s="942"/>
    </row>
    <row r="2259" spans="3:4">
      <c r="C2259" s="860"/>
      <c r="D2259" s="942"/>
    </row>
    <row r="2260" spans="3:4">
      <c r="C2260" s="860"/>
      <c r="D2260" s="942"/>
    </row>
    <row r="2261" spans="3:4">
      <c r="C2261" s="860"/>
      <c r="D2261" s="942"/>
    </row>
    <row r="2262" spans="3:4">
      <c r="C2262" s="860"/>
      <c r="D2262" s="942"/>
    </row>
    <row r="2263" spans="3:4">
      <c r="C2263" s="860"/>
      <c r="D2263" s="942"/>
    </row>
    <row r="2264" spans="3:4">
      <c r="C2264" s="860"/>
      <c r="D2264" s="942"/>
    </row>
    <row r="2265" spans="3:4">
      <c r="C2265" s="860"/>
      <c r="D2265" s="942"/>
    </row>
    <row r="2266" spans="3:4">
      <c r="C2266" s="860"/>
      <c r="D2266" s="942"/>
    </row>
    <row r="2267" spans="3:4">
      <c r="C2267" s="860"/>
      <c r="D2267" s="942"/>
    </row>
    <row r="2268" spans="3:4">
      <c r="C2268" s="860"/>
      <c r="D2268" s="942"/>
    </row>
    <row r="2269" spans="3:4">
      <c r="C2269" s="860"/>
      <c r="D2269" s="942"/>
    </row>
    <row r="2270" spans="3:4">
      <c r="C2270" s="860"/>
      <c r="D2270" s="942"/>
    </row>
    <row r="2271" spans="3:4">
      <c r="C2271" s="860"/>
      <c r="D2271" s="942"/>
    </row>
    <row r="2272" spans="3:4">
      <c r="C2272" s="860"/>
      <c r="D2272" s="942"/>
    </row>
    <row r="2273" spans="3:4">
      <c r="C2273" s="860"/>
      <c r="D2273" s="942"/>
    </row>
    <row r="2274" spans="3:4">
      <c r="C2274" s="860"/>
      <c r="D2274" s="942"/>
    </row>
    <row r="2275" spans="3:4">
      <c r="C2275" s="860"/>
      <c r="D2275" s="942"/>
    </row>
    <row r="2276" spans="3:4">
      <c r="C2276" s="860"/>
      <c r="D2276" s="942"/>
    </row>
    <row r="2277" spans="3:4">
      <c r="C2277" s="860"/>
      <c r="D2277" s="942"/>
    </row>
    <row r="2278" spans="3:4">
      <c r="C2278" s="860"/>
      <c r="D2278" s="942"/>
    </row>
    <row r="2279" spans="3:4">
      <c r="C2279" s="860"/>
      <c r="D2279" s="942"/>
    </row>
    <row r="2280" spans="3:4">
      <c r="C2280" s="860"/>
      <c r="D2280" s="942"/>
    </row>
    <row r="2281" spans="3:4">
      <c r="C2281" s="860"/>
      <c r="D2281" s="942"/>
    </row>
    <row r="2282" spans="3:4">
      <c r="C2282" s="860"/>
      <c r="D2282" s="942"/>
    </row>
    <row r="2283" spans="3:4">
      <c r="C2283" s="860"/>
      <c r="D2283" s="942"/>
    </row>
    <row r="2284" spans="3:4">
      <c r="C2284" s="860"/>
      <c r="D2284" s="942"/>
    </row>
    <row r="2285" spans="3:4">
      <c r="C2285" s="860"/>
      <c r="D2285" s="942"/>
    </row>
    <row r="2286" spans="3:4">
      <c r="C2286" s="860"/>
      <c r="D2286" s="942"/>
    </row>
    <row r="2287" spans="3:4">
      <c r="C2287" s="860"/>
      <c r="D2287" s="942"/>
    </row>
    <row r="2288" spans="3:4">
      <c r="C2288" s="860"/>
      <c r="D2288" s="942"/>
    </row>
    <row r="2289" spans="3:4">
      <c r="C2289" s="860"/>
      <c r="D2289" s="942"/>
    </row>
    <row r="2290" spans="3:4">
      <c r="C2290" s="860"/>
      <c r="D2290" s="942"/>
    </row>
    <row r="2291" spans="3:4">
      <c r="C2291" s="860"/>
      <c r="D2291" s="942"/>
    </row>
    <row r="2292" spans="3:4">
      <c r="C2292" s="860"/>
      <c r="D2292" s="942"/>
    </row>
    <row r="2293" spans="3:4">
      <c r="C2293" s="860"/>
      <c r="D2293" s="942"/>
    </row>
    <row r="2294" spans="3:4">
      <c r="C2294" s="860"/>
      <c r="D2294" s="942"/>
    </row>
    <row r="2295" spans="3:4">
      <c r="C2295" s="860"/>
      <c r="D2295" s="942"/>
    </row>
    <row r="2296" spans="3:4">
      <c r="C2296" s="860"/>
      <c r="D2296" s="942"/>
    </row>
    <row r="2297" spans="3:4">
      <c r="C2297" s="860"/>
      <c r="D2297" s="942"/>
    </row>
    <row r="2298" spans="3:4">
      <c r="C2298" s="860"/>
      <c r="D2298" s="942"/>
    </row>
    <row r="2299" spans="3:4">
      <c r="C2299" s="860"/>
      <c r="D2299" s="942"/>
    </row>
    <row r="2300" spans="3:4">
      <c r="C2300" s="860"/>
      <c r="D2300" s="942"/>
    </row>
    <row r="2301" spans="3:4">
      <c r="C2301" s="860"/>
      <c r="D2301" s="942"/>
    </row>
    <row r="2302" spans="3:4">
      <c r="C2302" s="860"/>
      <c r="D2302" s="942"/>
    </row>
    <row r="2303" spans="3:4">
      <c r="C2303" s="860"/>
      <c r="D2303" s="942"/>
    </row>
    <row r="2304" spans="3:4">
      <c r="C2304" s="860"/>
      <c r="D2304" s="942"/>
    </row>
    <row r="2305" spans="3:4">
      <c r="C2305" s="860"/>
      <c r="D2305" s="942"/>
    </row>
    <row r="2306" spans="3:4">
      <c r="C2306" s="860"/>
      <c r="D2306" s="942"/>
    </row>
    <row r="2307" spans="3:4">
      <c r="C2307" s="860"/>
      <c r="D2307" s="942"/>
    </row>
    <row r="2308" spans="3:4">
      <c r="C2308" s="860"/>
      <c r="D2308" s="942"/>
    </row>
    <row r="2309" spans="3:4">
      <c r="C2309" s="860"/>
      <c r="D2309" s="942"/>
    </row>
    <row r="2310" spans="3:4">
      <c r="C2310" s="860"/>
      <c r="D2310" s="942"/>
    </row>
    <row r="2311" spans="3:4">
      <c r="C2311" s="860"/>
      <c r="D2311" s="942"/>
    </row>
    <row r="2312" spans="3:4">
      <c r="C2312" s="860"/>
      <c r="D2312" s="942"/>
    </row>
    <row r="2313" spans="3:4">
      <c r="C2313" s="860"/>
      <c r="D2313" s="942"/>
    </row>
    <row r="2314" spans="3:4">
      <c r="C2314" s="860"/>
      <c r="D2314" s="942"/>
    </row>
    <row r="2315" spans="3:4">
      <c r="C2315" s="860"/>
      <c r="D2315" s="942"/>
    </row>
    <row r="2316" spans="3:4">
      <c r="C2316" s="860"/>
      <c r="D2316" s="942"/>
    </row>
    <row r="2317" spans="3:4">
      <c r="C2317" s="860"/>
      <c r="D2317" s="942"/>
    </row>
    <row r="2318" spans="3:4">
      <c r="C2318" s="860"/>
      <c r="D2318" s="942"/>
    </row>
    <row r="2319" spans="3:4">
      <c r="C2319" s="860"/>
      <c r="D2319" s="942"/>
    </row>
    <row r="2320" spans="3:4">
      <c r="C2320" s="860"/>
      <c r="D2320" s="942"/>
    </row>
    <row r="2321" spans="3:4">
      <c r="C2321" s="860"/>
      <c r="D2321" s="942"/>
    </row>
    <row r="2322" spans="3:4">
      <c r="C2322" s="860"/>
      <c r="D2322" s="942"/>
    </row>
    <row r="2323" spans="3:4">
      <c r="C2323" s="860"/>
      <c r="D2323" s="942"/>
    </row>
    <row r="2324" spans="3:4">
      <c r="C2324" s="860"/>
      <c r="D2324" s="942"/>
    </row>
    <row r="2325" spans="3:4">
      <c r="C2325" s="860"/>
      <c r="D2325" s="942"/>
    </row>
    <row r="2326" spans="3:4">
      <c r="C2326" s="860"/>
      <c r="D2326" s="942"/>
    </row>
    <row r="2327" spans="3:4">
      <c r="C2327" s="860"/>
      <c r="D2327" s="942"/>
    </row>
    <row r="2328" spans="3:4">
      <c r="C2328" s="860"/>
      <c r="D2328" s="942"/>
    </row>
    <row r="2329" spans="3:4">
      <c r="C2329" s="860"/>
      <c r="D2329" s="942"/>
    </row>
    <row r="2330" spans="3:4">
      <c r="C2330" s="860"/>
      <c r="D2330" s="942"/>
    </row>
    <row r="2331" spans="3:4">
      <c r="C2331" s="860"/>
      <c r="D2331" s="942"/>
    </row>
    <row r="2332" spans="3:4">
      <c r="C2332" s="860"/>
      <c r="D2332" s="942"/>
    </row>
    <row r="2333" spans="3:4">
      <c r="C2333" s="860"/>
      <c r="D2333" s="942"/>
    </row>
    <row r="2334" spans="3:4">
      <c r="C2334" s="860"/>
      <c r="D2334" s="942"/>
    </row>
    <row r="2335" spans="3:4">
      <c r="C2335" s="860"/>
      <c r="D2335" s="942"/>
    </row>
    <row r="2336" spans="3:4">
      <c r="C2336" s="860"/>
      <c r="D2336" s="942"/>
    </row>
    <row r="2337" spans="3:4">
      <c r="C2337" s="860"/>
      <c r="D2337" s="942"/>
    </row>
    <row r="2338" spans="3:4">
      <c r="C2338" s="860"/>
      <c r="D2338" s="942"/>
    </row>
    <row r="2339" spans="3:4">
      <c r="C2339" s="860"/>
      <c r="D2339" s="942"/>
    </row>
    <row r="2340" spans="3:4">
      <c r="C2340" s="860"/>
      <c r="D2340" s="942"/>
    </row>
    <row r="2341" spans="3:4">
      <c r="C2341" s="860"/>
      <c r="D2341" s="942"/>
    </row>
    <row r="2342" spans="3:4">
      <c r="C2342" s="860"/>
      <c r="D2342" s="942"/>
    </row>
    <row r="2343" spans="3:4">
      <c r="C2343" s="860"/>
      <c r="D2343" s="942"/>
    </row>
    <row r="2344" spans="3:4">
      <c r="C2344" s="860"/>
      <c r="D2344" s="942"/>
    </row>
    <row r="2345" spans="3:4">
      <c r="C2345" s="860"/>
      <c r="D2345" s="942"/>
    </row>
    <row r="2346" spans="3:4">
      <c r="C2346" s="860"/>
      <c r="D2346" s="942"/>
    </row>
    <row r="2347" spans="3:4">
      <c r="C2347" s="860"/>
      <c r="D2347" s="942"/>
    </row>
    <row r="2348" spans="3:4">
      <c r="C2348" s="860"/>
      <c r="D2348" s="942"/>
    </row>
    <row r="2349" spans="3:4">
      <c r="C2349" s="860"/>
      <c r="D2349" s="942"/>
    </row>
    <row r="2350" spans="3:4">
      <c r="C2350" s="860"/>
      <c r="D2350" s="942"/>
    </row>
    <row r="2351" spans="3:4">
      <c r="C2351" s="860"/>
      <c r="D2351" s="942"/>
    </row>
    <row r="2352" spans="3:4">
      <c r="C2352" s="860"/>
      <c r="D2352" s="942"/>
    </row>
    <row r="2353" spans="3:4">
      <c r="C2353" s="860"/>
      <c r="D2353" s="942"/>
    </row>
    <row r="2354" spans="3:4">
      <c r="C2354" s="860"/>
      <c r="D2354" s="942"/>
    </row>
    <row r="2355" spans="3:4">
      <c r="C2355" s="860"/>
      <c r="D2355" s="942"/>
    </row>
    <row r="2356" spans="3:4">
      <c r="C2356" s="860"/>
      <c r="D2356" s="942"/>
    </row>
    <row r="2357" spans="3:4">
      <c r="C2357" s="860"/>
      <c r="D2357" s="942"/>
    </row>
    <row r="2358" spans="3:4">
      <c r="C2358" s="860"/>
      <c r="D2358" s="942"/>
    </row>
    <row r="2359" spans="3:4">
      <c r="C2359" s="860"/>
      <c r="D2359" s="942"/>
    </row>
    <row r="2360" spans="3:4">
      <c r="C2360" s="860"/>
      <c r="D2360" s="942"/>
    </row>
    <row r="2361" spans="3:4">
      <c r="C2361" s="860"/>
      <c r="D2361" s="942"/>
    </row>
    <row r="2362" spans="3:4">
      <c r="C2362" s="860"/>
      <c r="D2362" s="942"/>
    </row>
    <row r="2363" spans="3:4">
      <c r="C2363" s="860"/>
      <c r="D2363" s="942"/>
    </row>
    <row r="2364" spans="3:4">
      <c r="C2364" s="860"/>
      <c r="D2364" s="942"/>
    </row>
    <row r="2365" spans="3:4">
      <c r="C2365" s="860"/>
      <c r="D2365" s="942"/>
    </row>
    <row r="2366" spans="3:4">
      <c r="C2366" s="860"/>
      <c r="D2366" s="942"/>
    </row>
    <row r="2367" spans="3:4">
      <c r="C2367" s="860"/>
      <c r="D2367" s="942"/>
    </row>
    <row r="2368" spans="3:4">
      <c r="C2368" s="860"/>
      <c r="D2368" s="942"/>
    </row>
    <row r="2369" spans="3:4">
      <c r="C2369" s="860"/>
      <c r="D2369" s="942"/>
    </row>
    <row r="2370" spans="3:4">
      <c r="C2370" s="860"/>
      <c r="D2370" s="942"/>
    </row>
    <row r="2371" spans="3:4">
      <c r="C2371" s="860"/>
      <c r="D2371" s="942"/>
    </row>
    <row r="2372" spans="3:4">
      <c r="C2372" s="860"/>
      <c r="D2372" s="942"/>
    </row>
    <row r="2373" spans="3:4">
      <c r="C2373" s="860"/>
      <c r="D2373" s="942"/>
    </row>
    <row r="2374" spans="3:4">
      <c r="C2374" s="860"/>
      <c r="D2374" s="942"/>
    </row>
    <row r="2375" spans="3:4">
      <c r="C2375" s="860"/>
      <c r="D2375" s="942"/>
    </row>
    <row r="2376" spans="3:4">
      <c r="C2376" s="860"/>
      <c r="D2376" s="942"/>
    </row>
    <row r="2377" spans="3:4">
      <c r="C2377" s="860"/>
      <c r="D2377" s="942"/>
    </row>
    <row r="2378" spans="3:4">
      <c r="C2378" s="860"/>
      <c r="D2378" s="942"/>
    </row>
    <row r="2379" spans="3:4">
      <c r="C2379" s="860"/>
      <c r="D2379" s="942"/>
    </row>
    <row r="2380" spans="3:4">
      <c r="C2380" s="860"/>
      <c r="D2380" s="942"/>
    </row>
    <row r="2381" spans="3:4">
      <c r="C2381" s="860"/>
      <c r="D2381" s="942"/>
    </row>
    <row r="2382" spans="3:4">
      <c r="C2382" s="860"/>
      <c r="D2382" s="942"/>
    </row>
    <row r="2383" spans="3:4">
      <c r="C2383" s="860"/>
      <c r="D2383" s="942"/>
    </row>
    <row r="2384" spans="3:4">
      <c r="C2384" s="860"/>
      <c r="D2384" s="942"/>
    </row>
    <row r="2385" spans="3:4">
      <c r="C2385" s="860"/>
      <c r="D2385" s="942"/>
    </row>
    <row r="2386" spans="3:4">
      <c r="C2386" s="860"/>
      <c r="D2386" s="942"/>
    </row>
    <row r="2387" spans="3:4">
      <c r="C2387" s="860"/>
      <c r="D2387" s="942"/>
    </row>
    <row r="2388" spans="3:4">
      <c r="C2388" s="860"/>
      <c r="D2388" s="942"/>
    </row>
    <row r="2389" spans="3:4">
      <c r="C2389" s="860"/>
      <c r="D2389" s="942"/>
    </row>
    <row r="2390" spans="3:4">
      <c r="C2390" s="860"/>
      <c r="D2390" s="942"/>
    </row>
    <row r="2391" spans="3:4">
      <c r="C2391" s="860"/>
      <c r="D2391" s="942"/>
    </row>
    <row r="2392" spans="3:4">
      <c r="C2392" s="860"/>
      <c r="D2392" s="942"/>
    </row>
    <row r="2393" spans="3:4">
      <c r="C2393" s="860"/>
      <c r="D2393" s="942"/>
    </row>
    <row r="2394" spans="3:4">
      <c r="C2394" s="860"/>
      <c r="D2394" s="942"/>
    </row>
    <row r="2395" spans="3:4">
      <c r="C2395" s="860"/>
      <c r="D2395" s="942"/>
    </row>
    <row r="2396" spans="3:4">
      <c r="C2396" s="860"/>
      <c r="D2396" s="942"/>
    </row>
    <row r="2397" spans="3:4">
      <c r="C2397" s="860"/>
      <c r="D2397" s="942"/>
    </row>
    <row r="2398" spans="3:4">
      <c r="C2398" s="860"/>
      <c r="D2398" s="942"/>
    </row>
    <row r="2399" spans="3:4">
      <c r="C2399" s="860"/>
      <c r="D2399" s="942"/>
    </row>
    <row r="2400" spans="3:4">
      <c r="C2400" s="860"/>
      <c r="D2400" s="942"/>
    </row>
    <row r="2401" spans="3:4">
      <c r="C2401" s="860"/>
      <c r="D2401" s="942"/>
    </row>
    <row r="2402" spans="3:4">
      <c r="C2402" s="860"/>
      <c r="D2402" s="942"/>
    </row>
    <row r="2403" spans="3:4">
      <c r="C2403" s="860"/>
      <c r="D2403" s="942"/>
    </row>
    <row r="2404" spans="3:4">
      <c r="C2404" s="860"/>
      <c r="D2404" s="942"/>
    </row>
    <row r="2405" spans="3:4">
      <c r="C2405" s="860"/>
      <c r="D2405" s="942"/>
    </row>
    <row r="2406" spans="3:4">
      <c r="C2406" s="860"/>
      <c r="D2406" s="942"/>
    </row>
    <row r="2407" spans="3:4">
      <c r="C2407" s="860"/>
      <c r="D2407" s="942"/>
    </row>
    <row r="2408" spans="3:4">
      <c r="C2408" s="860"/>
      <c r="D2408" s="942"/>
    </row>
    <row r="2409" spans="3:4">
      <c r="C2409" s="860"/>
      <c r="D2409" s="942"/>
    </row>
    <row r="2410" spans="3:4">
      <c r="C2410" s="860"/>
      <c r="D2410" s="942"/>
    </row>
    <row r="2411" spans="3:4">
      <c r="C2411" s="860"/>
      <c r="D2411" s="942"/>
    </row>
    <row r="2412" spans="3:4">
      <c r="C2412" s="860"/>
      <c r="D2412" s="942"/>
    </row>
    <row r="2413" spans="3:4">
      <c r="C2413" s="860"/>
      <c r="D2413" s="942"/>
    </row>
    <row r="2414" spans="3:4">
      <c r="C2414" s="860"/>
      <c r="D2414" s="942"/>
    </row>
    <row r="2415" spans="3:4">
      <c r="C2415" s="860"/>
      <c r="D2415" s="942"/>
    </row>
    <row r="2416" spans="3:4">
      <c r="C2416" s="860"/>
      <c r="D2416" s="942"/>
    </row>
    <row r="2417" spans="3:4">
      <c r="C2417" s="860"/>
      <c r="D2417" s="942"/>
    </row>
    <row r="2418" spans="3:4">
      <c r="C2418" s="860"/>
      <c r="D2418" s="942"/>
    </row>
    <row r="2419" spans="3:4">
      <c r="C2419" s="860"/>
      <c r="D2419" s="942"/>
    </row>
    <row r="2420" spans="3:4">
      <c r="C2420" s="860"/>
      <c r="D2420" s="942"/>
    </row>
    <row r="2421" spans="3:4">
      <c r="C2421" s="860"/>
      <c r="D2421" s="942"/>
    </row>
    <row r="2422" spans="3:4">
      <c r="C2422" s="860"/>
      <c r="D2422" s="942"/>
    </row>
    <row r="2423" spans="3:4">
      <c r="C2423" s="860"/>
      <c r="D2423" s="942"/>
    </row>
    <row r="2424" spans="3:4">
      <c r="C2424" s="860"/>
      <c r="D2424" s="942"/>
    </row>
    <row r="2425" spans="3:4">
      <c r="C2425" s="860"/>
      <c r="D2425" s="942"/>
    </row>
    <row r="2426" spans="3:4">
      <c r="C2426" s="860"/>
      <c r="D2426" s="942"/>
    </row>
    <row r="2427" spans="3:4">
      <c r="C2427" s="860"/>
      <c r="D2427" s="942"/>
    </row>
    <row r="2428" spans="3:4">
      <c r="C2428" s="860"/>
      <c r="D2428" s="942"/>
    </row>
    <row r="2429" spans="3:4">
      <c r="C2429" s="860"/>
      <c r="D2429" s="942"/>
    </row>
    <row r="2430" spans="3:4">
      <c r="C2430" s="860"/>
      <c r="D2430" s="942"/>
    </row>
    <row r="2431" spans="3:4">
      <c r="C2431" s="860"/>
      <c r="D2431" s="942"/>
    </row>
    <row r="2432" spans="3:4">
      <c r="C2432" s="860"/>
      <c r="D2432" s="942"/>
    </row>
    <row r="2433" spans="3:4">
      <c r="C2433" s="860"/>
      <c r="D2433" s="942"/>
    </row>
    <row r="2434" spans="3:4">
      <c r="C2434" s="860"/>
      <c r="D2434" s="942"/>
    </row>
    <row r="2435" spans="3:4">
      <c r="C2435" s="860"/>
      <c r="D2435" s="942"/>
    </row>
    <row r="2436" spans="3:4">
      <c r="C2436" s="860"/>
      <c r="D2436" s="942"/>
    </row>
    <row r="2437" spans="3:4">
      <c r="C2437" s="860"/>
      <c r="D2437" s="942"/>
    </row>
    <row r="2438" spans="3:4">
      <c r="C2438" s="860"/>
      <c r="D2438" s="942"/>
    </row>
    <row r="2439" spans="3:4">
      <c r="C2439" s="860"/>
      <c r="D2439" s="942"/>
    </row>
    <row r="2440" spans="3:4">
      <c r="C2440" s="860"/>
      <c r="D2440" s="942"/>
    </row>
    <row r="2441" spans="3:4">
      <c r="C2441" s="860"/>
      <c r="D2441" s="942"/>
    </row>
    <row r="2442" spans="3:4">
      <c r="C2442" s="860"/>
      <c r="D2442" s="942"/>
    </row>
    <row r="2443" spans="3:4">
      <c r="C2443" s="860"/>
      <c r="D2443" s="942"/>
    </row>
    <row r="2444" spans="3:4">
      <c r="C2444" s="860"/>
      <c r="D2444" s="942"/>
    </row>
    <row r="2445" spans="3:4">
      <c r="C2445" s="860"/>
      <c r="D2445" s="942"/>
    </row>
    <row r="2446" spans="3:4">
      <c r="C2446" s="860"/>
      <c r="D2446" s="942"/>
    </row>
    <row r="2447" spans="3:4">
      <c r="C2447" s="860"/>
      <c r="D2447" s="942"/>
    </row>
    <row r="2448" spans="3:4">
      <c r="C2448" s="860"/>
      <c r="D2448" s="942"/>
    </row>
    <row r="2449" spans="3:4">
      <c r="C2449" s="860"/>
      <c r="D2449" s="942"/>
    </row>
    <row r="2450" spans="3:4">
      <c r="C2450" s="860"/>
      <c r="D2450" s="942"/>
    </row>
    <row r="2451" spans="3:4">
      <c r="C2451" s="860"/>
      <c r="D2451" s="942"/>
    </row>
    <row r="2452" spans="3:4">
      <c r="C2452" s="860"/>
      <c r="D2452" s="942"/>
    </row>
    <row r="2453" spans="3:4">
      <c r="C2453" s="860"/>
      <c r="D2453" s="942"/>
    </row>
    <row r="2454" spans="3:4">
      <c r="C2454" s="860"/>
      <c r="D2454" s="942"/>
    </row>
    <row r="2455" spans="3:4">
      <c r="C2455" s="860"/>
      <c r="D2455" s="942"/>
    </row>
    <row r="2456" spans="3:4">
      <c r="C2456" s="860"/>
      <c r="D2456" s="942"/>
    </row>
    <row r="2457" spans="3:4">
      <c r="C2457" s="860"/>
      <c r="D2457" s="942"/>
    </row>
    <row r="2458" spans="3:4">
      <c r="C2458" s="860"/>
      <c r="D2458" s="942"/>
    </row>
    <row r="2459" spans="3:4">
      <c r="C2459" s="860"/>
      <c r="D2459" s="942"/>
    </row>
    <row r="2460" spans="3:4">
      <c r="C2460" s="860"/>
      <c r="D2460" s="942"/>
    </row>
    <row r="2461" spans="3:4">
      <c r="C2461" s="860"/>
      <c r="D2461" s="942"/>
    </row>
    <row r="2462" spans="3:4">
      <c r="C2462" s="860"/>
      <c r="D2462" s="942"/>
    </row>
    <row r="2463" spans="3:4">
      <c r="C2463" s="860"/>
      <c r="D2463" s="942"/>
    </row>
    <row r="2464" spans="3:4">
      <c r="C2464" s="860"/>
      <c r="D2464" s="942"/>
    </row>
    <row r="2465" spans="3:4">
      <c r="C2465" s="860"/>
      <c r="D2465" s="942"/>
    </row>
    <row r="2466" spans="3:4">
      <c r="C2466" s="860"/>
      <c r="D2466" s="942"/>
    </row>
    <row r="2467" spans="3:4">
      <c r="C2467" s="860"/>
      <c r="D2467" s="942"/>
    </row>
    <row r="2468" spans="3:4">
      <c r="C2468" s="860"/>
      <c r="D2468" s="942"/>
    </row>
    <row r="2469" spans="3:4">
      <c r="C2469" s="860"/>
      <c r="D2469" s="942"/>
    </row>
    <row r="2470" spans="3:4">
      <c r="C2470" s="860"/>
      <c r="D2470" s="942"/>
    </row>
    <row r="2471" spans="3:4">
      <c r="C2471" s="860"/>
      <c r="D2471" s="942"/>
    </row>
    <row r="2472" spans="3:4">
      <c r="C2472" s="860"/>
      <c r="D2472" s="942"/>
    </row>
    <row r="2473" spans="3:4">
      <c r="C2473" s="860"/>
      <c r="D2473" s="942"/>
    </row>
    <row r="2474" spans="3:4">
      <c r="C2474" s="860"/>
      <c r="D2474" s="942"/>
    </row>
    <row r="2475" spans="3:4">
      <c r="C2475" s="860"/>
      <c r="D2475" s="942"/>
    </row>
    <row r="2476" spans="3:4">
      <c r="C2476" s="860"/>
      <c r="D2476" s="942"/>
    </row>
    <row r="2477" spans="3:4">
      <c r="C2477" s="860"/>
      <c r="D2477" s="942"/>
    </row>
    <row r="2478" spans="3:4">
      <c r="C2478" s="860"/>
      <c r="D2478" s="942"/>
    </row>
    <row r="2479" spans="3:4">
      <c r="C2479" s="860"/>
      <c r="D2479" s="942"/>
    </row>
    <row r="2480" spans="3:4">
      <c r="C2480" s="860"/>
      <c r="D2480" s="942"/>
    </row>
    <row r="2481" spans="3:4">
      <c r="C2481" s="860"/>
      <c r="D2481" s="942"/>
    </row>
    <row r="2482" spans="3:4">
      <c r="C2482" s="860"/>
      <c r="D2482" s="942"/>
    </row>
    <row r="2483" spans="3:4">
      <c r="C2483" s="860"/>
      <c r="D2483" s="942"/>
    </row>
    <row r="2484" spans="3:4">
      <c r="C2484" s="860"/>
      <c r="D2484" s="942"/>
    </row>
    <row r="2485" spans="3:4">
      <c r="C2485" s="860"/>
      <c r="D2485" s="942"/>
    </row>
    <row r="2486" spans="3:4">
      <c r="C2486" s="860"/>
      <c r="D2486" s="942"/>
    </row>
    <row r="2487" spans="3:4">
      <c r="C2487" s="860"/>
      <c r="D2487" s="942"/>
    </row>
    <row r="2488" spans="3:4">
      <c r="C2488" s="860"/>
      <c r="D2488" s="942"/>
    </row>
    <row r="2489" spans="3:4">
      <c r="C2489" s="860"/>
      <c r="D2489" s="942"/>
    </row>
    <row r="2490" spans="3:4">
      <c r="C2490" s="860"/>
      <c r="D2490" s="942"/>
    </row>
    <row r="2491" spans="3:4">
      <c r="C2491" s="860"/>
      <c r="D2491" s="942"/>
    </row>
    <row r="2492" spans="3:4">
      <c r="C2492" s="860"/>
      <c r="D2492" s="942"/>
    </row>
    <row r="2493" spans="3:4">
      <c r="C2493" s="860"/>
      <c r="D2493" s="942"/>
    </row>
    <row r="2494" spans="3:4">
      <c r="C2494" s="860"/>
      <c r="D2494" s="942"/>
    </row>
    <row r="2495" spans="3:4">
      <c r="C2495" s="860"/>
      <c r="D2495" s="942"/>
    </row>
    <row r="2496" spans="3:4">
      <c r="C2496" s="860"/>
      <c r="D2496" s="942"/>
    </row>
    <row r="2497" spans="3:4">
      <c r="C2497" s="860"/>
      <c r="D2497" s="942"/>
    </row>
    <row r="2498" spans="3:4">
      <c r="C2498" s="860"/>
      <c r="D2498" s="942"/>
    </row>
    <row r="2499" spans="3:4">
      <c r="C2499" s="860"/>
      <c r="D2499" s="942"/>
    </row>
    <row r="2500" spans="3:4">
      <c r="C2500" s="860"/>
      <c r="D2500" s="942"/>
    </row>
    <row r="2501" spans="3:4">
      <c r="C2501" s="860"/>
      <c r="D2501" s="942"/>
    </row>
    <row r="2502" spans="3:4">
      <c r="C2502" s="860"/>
      <c r="D2502" s="942"/>
    </row>
    <row r="2503" spans="3:4">
      <c r="C2503" s="860"/>
      <c r="D2503" s="942"/>
    </row>
    <row r="2504" spans="3:4">
      <c r="C2504" s="860"/>
      <c r="D2504" s="942"/>
    </row>
    <row r="2505" spans="3:4">
      <c r="C2505" s="860"/>
      <c r="D2505" s="942"/>
    </row>
    <row r="2506" spans="3:4">
      <c r="C2506" s="860"/>
      <c r="D2506" s="942"/>
    </row>
    <row r="2507" spans="3:4">
      <c r="C2507" s="860"/>
      <c r="D2507" s="942"/>
    </row>
    <row r="2508" spans="3:4">
      <c r="C2508" s="860"/>
      <c r="D2508" s="942"/>
    </row>
    <row r="2509" spans="3:4">
      <c r="C2509" s="860"/>
      <c r="D2509" s="942"/>
    </row>
    <row r="2510" spans="3:4">
      <c r="C2510" s="860"/>
      <c r="D2510" s="942"/>
    </row>
    <row r="2511" spans="3:4">
      <c r="C2511" s="860"/>
      <c r="D2511" s="942"/>
    </row>
    <row r="2512" spans="3:4">
      <c r="C2512" s="860"/>
      <c r="D2512" s="942"/>
    </row>
    <row r="2513" spans="3:4">
      <c r="C2513" s="860"/>
      <c r="D2513" s="942"/>
    </row>
    <row r="2514" spans="3:4">
      <c r="C2514" s="860"/>
      <c r="D2514" s="942"/>
    </row>
    <row r="2515" spans="3:4">
      <c r="C2515" s="860"/>
      <c r="D2515" s="942"/>
    </row>
    <row r="2516" spans="3:4">
      <c r="C2516" s="860"/>
      <c r="D2516" s="942"/>
    </row>
    <row r="2517" spans="3:4">
      <c r="C2517" s="860"/>
      <c r="D2517" s="942"/>
    </row>
    <row r="2518" spans="3:4">
      <c r="C2518" s="860"/>
      <c r="D2518" s="942"/>
    </row>
    <row r="2519" spans="3:4">
      <c r="C2519" s="860"/>
      <c r="D2519" s="942"/>
    </row>
    <row r="2520" spans="3:4">
      <c r="C2520" s="860"/>
      <c r="D2520" s="942"/>
    </row>
    <row r="2521" spans="3:4">
      <c r="C2521" s="860"/>
      <c r="D2521" s="942"/>
    </row>
    <row r="2522" spans="3:4">
      <c r="C2522" s="860"/>
      <c r="D2522" s="942"/>
    </row>
    <row r="2523" spans="3:4">
      <c r="C2523" s="860"/>
      <c r="D2523" s="942"/>
    </row>
    <row r="2524" spans="3:4">
      <c r="C2524" s="860"/>
      <c r="D2524" s="942"/>
    </row>
    <row r="2525" spans="3:4">
      <c r="C2525" s="860"/>
      <c r="D2525" s="942"/>
    </row>
    <row r="2526" spans="3:4">
      <c r="C2526" s="860"/>
      <c r="D2526" s="942"/>
    </row>
    <row r="2527" spans="3:4">
      <c r="C2527" s="860"/>
      <c r="D2527" s="942"/>
    </row>
    <row r="2528" spans="3:4">
      <c r="C2528" s="860"/>
      <c r="D2528" s="942"/>
    </row>
    <row r="2529" spans="3:4">
      <c r="C2529" s="860"/>
      <c r="D2529" s="942"/>
    </row>
    <row r="2530" spans="3:4">
      <c r="C2530" s="860"/>
      <c r="D2530" s="942"/>
    </row>
    <row r="2531" spans="3:4">
      <c r="C2531" s="860"/>
      <c r="D2531" s="942"/>
    </row>
    <row r="2532" spans="3:4">
      <c r="C2532" s="860"/>
      <c r="D2532" s="942"/>
    </row>
    <row r="2533" spans="3:4">
      <c r="C2533" s="860"/>
      <c r="D2533" s="942"/>
    </row>
    <row r="2534" spans="3:4">
      <c r="C2534" s="860"/>
      <c r="D2534" s="942"/>
    </row>
    <row r="2535" spans="3:4">
      <c r="C2535" s="860"/>
      <c r="D2535" s="942"/>
    </row>
    <row r="2536" spans="3:4">
      <c r="C2536" s="860"/>
      <c r="D2536" s="942"/>
    </row>
    <row r="2537" spans="3:4">
      <c r="C2537" s="860"/>
      <c r="D2537" s="942"/>
    </row>
    <row r="2538" spans="3:4">
      <c r="C2538" s="860"/>
      <c r="D2538" s="942"/>
    </row>
    <row r="2539" spans="3:4">
      <c r="C2539" s="860"/>
      <c r="D2539" s="942"/>
    </row>
    <row r="2540" spans="3:4">
      <c r="C2540" s="860"/>
      <c r="D2540" s="942"/>
    </row>
    <row r="2541" spans="3:4">
      <c r="C2541" s="860"/>
      <c r="D2541" s="942"/>
    </row>
    <row r="2542" spans="3:4">
      <c r="C2542" s="860"/>
      <c r="D2542" s="942"/>
    </row>
    <row r="2543" spans="3:4">
      <c r="C2543" s="860"/>
      <c r="D2543" s="942"/>
    </row>
    <row r="2544" spans="3:4">
      <c r="C2544" s="860"/>
      <c r="D2544" s="942"/>
    </row>
    <row r="2545" spans="3:4">
      <c r="C2545" s="860"/>
      <c r="D2545" s="942"/>
    </row>
    <row r="2546" spans="3:4">
      <c r="C2546" s="860"/>
      <c r="D2546" s="942"/>
    </row>
    <row r="2547" spans="3:4">
      <c r="C2547" s="860"/>
      <c r="D2547" s="942"/>
    </row>
    <row r="2548" spans="3:4">
      <c r="C2548" s="860"/>
      <c r="D2548" s="942"/>
    </row>
    <row r="2549" spans="3:4">
      <c r="C2549" s="860"/>
      <c r="D2549" s="942"/>
    </row>
    <row r="2550" spans="3:4">
      <c r="C2550" s="860"/>
      <c r="D2550" s="942"/>
    </row>
    <row r="2551" spans="3:4">
      <c r="C2551" s="860"/>
      <c r="D2551" s="942"/>
    </row>
    <row r="2552" spans="3:4">
      <c r="C2552" s="860"/>
      <c r="D2552" s="942"/>
    </row>
    <row r="2553" spans="3:4">
      <c r="C2553" s="860"/>
      <c r="D2553" s="942"/>
    </row>
    <row r="2554" spans="3:4">
      <c r="C2554" s="860"/>
      <c r="D2554" s="942"/>
    </row>
    <row r="2555" spans="3:4">
      <c r="C2555" s="860"/>
      <c r="D2555" s="942"/>
    </row>
    <row r="2556" spans="3:4">
      <c r="C2556" s="860"/>
      <c r="D2556" s="942"/>
    </row>
    <row r="2557" spans="3:4">
      <c r="C2557" s="860"/>
      <c r="D2557" s="942"/>
    </row>
    <row r="2558" spans="3:4">
      <c r="C2558" s="860"/>
      <c r="D2558" s="942"/>
    </row>
    <row r="2559" spans="3:4">
      <c r="C2559" s="860"/>
      <c r="D2559" s="942"/>
    </row>
    <row r="2560" spans="3:4">
      <c r="C2560" s="860"/>
      <c r="D2560" s="942"/>
    </row>
    <row r="2561" spans="3:4">
      <c r="C2561" s="860"/>
      <c r="D2561" s="942"/>
    </row>
    <row r="2562" spans="3:4">
      <c r="C2562" s="860"/>
      <c r="D2562" s="942"/>
    </row>
    <row r="2563" spans="3:4">
      <c r="C2563" s="860"/>
      <c r="D2563" s="942"/>
    </row>
    <row r="2564" spans="3:4">
      <c r="C2564" s="860"/>
      <c r="D2564" s="942"/>
    </row>
    <row r="2565" spans="3:4">
      <c r="C2565" s="860"/>
      <c r="D2565" s="942"/>
    </row>
    <row r="2566" spans="3:4">
      <c r="C2566" s="860"/>
      <c r="D2566" s="942"/>
    </row>
    <row r="2567" spans="3:4">
      <c r="C2567" s="860"/>
      <c r="D2567" s="942"/>
    </row>
    <row r="2568" spans="3:4">
      <c r="C2568" s="860"/>
      <c r="D2568" s="942"/>
    </row>
    <row r="2569" spans="3:4">
      <c r="C2569" s="860"/>
      <c r="D2569" s="942"/>
    </row>
    <row r="2570" spans="3:4">
      <c r="C2570" s="860"/>
      <c r="D2570" s="942"/>
    </row>
    <row r="2571" spans="3:4">
      <c r="C2571" s="860"/>
      <c r="D2571" s="942"/>
    </row>
    <row r="2572" spans="3:4">
      <c r="C2572" s="860"/>
      <c r="D2572" s="942"/>
    </row>
    <row r="2573" spans="3:4">
      <c r="C2573" s="860"/>
      <c r="D2573" s="942"/>
    </row>
    <row r="2574" spans="3:4">
      <c r="C2574" s="860"/>
      <c r="D2574" s="942"/>
    </row>
    <row r="2575" spans="3:4">
      <c r="C2575" s="860"/>
      <c r="D2575" s="942"/>
    </row>
    <row r="2576" spans="3:4">
      <c r="C2576" s="860"/>
      <c r="D2576" s="942"/>
    </row>
    <row r="2577" spans="3:4">
      <c r="C2577" s="860"/>
      <c r="D2577" s="942"/>
    </row>
    <row r="2578" spans="3:4">
      <c r="C2578" s="860"/>
      <c r="D2578" s="942"/>
    </row>
    <row r="2579" spans="3:4">
      <c r="C2579" s="860"/>
      <c r="D2579" s="942"/>
    </row>
    <row r="2580" spans="3:4">
      <c r="C2580" s="860"/>
      <c r="D2580" s="942"/>
    </row>
    <row r="2581" spans="3:4">
      <c r="C2581" s="860"/>
      <c r="D2581" s="942"/>
    </row>
    <row r="2582" spans="3:4">
      <c r="C2582" s="860"/>
      <c r="D2582" s="942"/>
    </row>
    <row r="2583" spans="3:4">
      <c r="C2583" s="860"/>
      <c r="D2583" s="942"/>
    </row>
    <row r="2584" spans="3:4">
      <c r="C2584" s="860"/>
      <c r="D2584" s="942"/>
    </row>
    <row r="2585" spans="3:4">
      <c r="C2585" s="860"/>
      <c r="D2585" s="942"/>
    </row>
    <row r="2586" spans="3:4">
      <c r="C2586" s="860"/>
      <c r="D2586" s="942"/>
    </row>
    <row r="2587" spans="3:4">
      <c r="C2587" s="860"/>
      <c r="D2587" s="942"/>
    </row>
    <row r="2588" spans="3:4">
      <c r="C2588" s="860"/>
      <c r="D2588" s="942"/>
    </row>
    <row r="2589" spans="3:4">
      <c r="C2589" s="860"/>
      <c r="D2589" s="942"/>
    </row>
    <row r="2590" spans="3:4">
      <c r="C2590" s="860"/>
      <c r="D2590" s="942"/>
    </row>
    <row r="2591" spans="3:4">
      <c r="C2591" s="860"/>
      <c r="D2591" s="942"/>
    </row>
    <row r="2592" spans="3:4">
      <c r="C2592" s="860"/>
      <c r="D2592" s="942"/>
    </row>
    <row r="2593" spans="3:4">
      <c r="C2593" s="860"/>
      <c r="D2593" s="942"/>
    </row>
    <row r="2594" spans="3:4">
      <c r="C2594" s="860"/>
      <c r="D2594" s="942"/>
    </row>
    <row r="2595" spans="3:4">
      <c r="C2595" s="860"/>
      <c r="D2595" s="942"/>
    </row>
    <row r="2596" spans="3:4">
      <c r="C2596" s="860"/>
      <c r="D2596" s="942"/>
    </row>
    <row r="2597" spans="3:4">
      <c r="C2597" s="860"/>
      <c r="D2597" s="942"/>
    </row>
    <row r="2598" spans="3:4">
      <c r="C2598" s="860"/>
      <c r="D2598" s="942"/>
    </row>
    <row r="2599" spans="3:4">
      <c r="C2599" s="860"/>
      <c r="D2599" s="942"/>
    </row>
    <row r="2600" spans="3:4">
      <c r="C2600" s="860"/>
      <c r="D2600" s="942"/>
    </row>
    <row r="2601" spans="3:4">
      <c r="C2601" s="860"/>
      <c r="D2601" s="942"/>
    </row>
    <row r="2602" spans="3:4">
      <c r="C2602" s="860"/>
      <c r="D2602" s="942"/>
    </row>
    <row r="2603" spans="3:4">
      <c r="C2603" s="860"/>
      <c r="D2603" s="942"/>
    </row>
    <row r="2604" spans="3:4">
      <c r="C2604" s="860"/>
      <c r="D2604" s="942"/>
    </row>
    <row r="2605" spans="3:4">
      <c r="C2605" s="860"/>
      <c r="D2605" s="942"/>
    </row>
    <row r="2606" spans="3:4">
      <c r="C2606" s="860"/>
      <c r="D2606" s="942"/>
    </row>
    <row r="2607" spans="3:4">
      <c r="C2607" s="860"/>
      <c r="D2607" s="942"/>
    </row>
    <row r="2608" spans="3:4">
      <c r="C2608" s="860"/>
      <c r="D2608" s="942"/>
    </row>
    <row r="2609" spans="3:4">
      <c r="C2609" s="860"/>
      <c r="D2609" s="942"/>
    </row>
    <row r="2610" spans="3:4">
      <c r="C2610" s="860"/>
      <c r="D2610" s="942"/>
    </row>
    <row r="2611" spans="3:4">
      <c r="C2611" s="860"/>
      <c r="D2611" s="942"/>
    </row>
    <row r="2612" spans="3:4">
      <c r="C2612" s="860"/>
      <c r="D2612" s="942"/>
    </row>
    <row r="2613" spans="3:4">
      <c r="C2613" s="860"/>
      <c r="D2613" s="942"/>
    </row>
    <row r="2614" spans="3:4">
      <c r="C2614" s="860"/>
      <c r="D2614" s="942"/>
    </row>
    <row r="2615" spans="3:4">
      <c r="C2615" s="860"/>
      <c r="D2615" s="942"/>
    </row>
    <row r="2616" spans="3:4">
      <c r="C2616" s="860"/>
      <c r="D2616" s="942"/>
    </row>
    <row r="2617" spans="3:4">
      <c r="C2617" s="860"/>
      <c r="D2617" s="942"/>
    </row>
    <row r="2618" spans="3:4">
      <c r="C2618" s="860"/>
      <c r="D2618" s="942"/>
    </row>
    <row r="2619" spans="3:4">
      <c r="C2619" s="860"/>
      <c r="D2619" s="942"/>
    </row>
    <row r="2620" spans="3:4">
      <c r="C2620" s="860"/>
      <c r="D2620" s="942"/>
    </row>
    <row r="2621" spans="3:4">
      <c r="C2621" s="860"/>
      <c r="D2621" s="942"/>
    </row>
    <row r="2622" spans="3:4">
      <c r="C2622" s="860"/>
      <c r="D2622" s="942"/>
    </row>
    <row r="2623" spans="3:4">
      <c r="C2623" s="860"/>
      <c r="D2623" s="942"/>
    </row>
    <row r="2624" spans="3:4">
      <c r="C2624" s="860"/>
      <c r="D2624" s="942"/>
    </row>
    <row r="2625" spans="3:4">
      <c r="C2625" s="860"/>
      <c r="D2625" s="942"/>
    </row>
    <row r="2626" spans="3:4">
      <c r="C2626" s="860"/>
      <c r="D2626" s="942"/>
    </row>
    <row r="2627" spans="3:4">
      <c r="C2627" s="860"/>
      <c r="D2627" s="942"/>
    </row>
    <row r="2628" spans="3:4">
      <c r="C2628" s="860"/>
      <c r="D2628" s="942"/>
    </row>
    <row r="2629" spans="3:4">
      <c r="C2629" s="860"/>
      <c r="D2629" s="942"/>
    </row>
    <row r="2630" spans="3:4">
      <c r="C2630" s="860"/>
      <c r="D2630" s="942"/>
    </row>
    <row r="2631" spans="3:4">
      <c r="C2631" s="860"/>
      <c r="D2631" s="942"/>
    </row>
    <row r="2632" spans="3:4">
      <c r="C2632" s="860"/>
      <c r="D2632" s="942"/>
    </row>
    <row r="2633" spans="3:4">
      <c r="C2633" s="860"/>
      <c r="D2633" s="942"/>
    </row>
    <row r="2634" spans="3:4">
      <c r="C2634" s="860"/>
      <c r="D2634" s="942"/>
    </row>
    <row r="2635" spans="3:4">
      <c r="C2635" s="860"/>
      <c r="D2635" s="942"/>
    </row>
    <row r="2636" spans="3:4">
      <c r="C2636" s="860"/>
      <c r="D2636" s="942"/>
    </row>
    <row r="2637" spans="3:4">
      <c r="C2637" s="860"/>
      <c r="D2637" s="942"/>
    </row>
    <row r="2638" spans="3:4">
      <c r="C2638" s="860"/>
      <c r="D2638" s="942"/>
    </row>
    <row r="2639" spans="3:4">
      <c r="C2639" s="860"/>
      <c r="D2639" s="942"/>
    </row>
    <row r="2640" spans="3:4">
      <c r="C2640" s="860"/>
      <c r="D2640" s="942"/>
    </row>
    <row r="2641" spans="3:4">
      <c r="C2641" s="860"/>
      <c r="D2641" s="942"/>
    </row>
    <row r="2642" spans="3:4">
      <c r="C2642" s="860"/>
      <c r="D2642" s="942"/>
    </row>
    <row r="2643" spans="3:4">
      <c r="C2643" s="860"/>
      <c r="D2643" s="942"/>
    </row>
    <row r="2644" spans="3:4">
      <c r="C2644" s="860"/>
      <c r="D2644" s="942"/>
    </row>
    <row r="2645" spans="3:4">
      <c r="C2645" s="860"/>
      <c r="D2645" s="942"/>
    </row>
    <row r="2646" spans="3:4">
      <c r="C2646" s="860"/>
      <c r="D2646" s="942"/>
    </row>
    <row r="2647" spans="3:4">
      <c r="C2647" s="860"/>
      <c r="D2647" s="942"/>
    </row>
    <row r="2648" spans="3:4">
      <c r="C2648" s="860"/>
      <c r="D2648" s="942"/>
    </row>
    <row r="2649" spans="3:4">
      <c r="C2649" s="860"/>
      <c r="D2649" s="942"/>
    </row>
    <row r="2650" spans="3:4">
      <c r="C2650" s="860"/>
      <c r="D2650" s="942"/>
    </row>
    <row r="2651" spans="3:4">
      <c r="C2651" s="860"/>
      <c r="D2651" s="942"/>
    </row>
    <row r="2652" spans="3:4">
      <c r="C2652" s="860"/>
      <c r="D2652" s="942"/>
    </row>
    <row r="2653" spans="3:4">
      <c r="C2653" s="860"/>
      <c r="D2653" s="942"/>
    </row>
    <row r="2654" spans="3:4">
      <c r="C2654" s="860"/>
      <c r="D2654" s="942"/>
    </row>
    <row r="2655" spans="3:4">
      <c r="C2655" s="860"/>
      <c r="D2655" s="942"/>
    </row>
    <row r="2656" spans="3:4">
      <c r="C2656" s="860"/>
      <c r="D2656" s="942"/>
    </row>
    <row r="2657" spans="3:4">
      <c r="C2657" s="860"/>
      <c r="D2657" s="942"/>
    </row>
    <row r="2658" spans="3:4">
      <c r="C2658" s="860"/>
      <c r="D2658" s="942"/>
    </row>
    <row r="2659" spans="3:4">
      <c r="C2659" s="860"/>
      <c r="D2659" s="942"/>
    </row>
    <row r="2660" spans="3:4">
      <c r="C2660" s="860"/>
      <c r="D2660" s="942"/>
    </row>
    <row r="2661" spans="3:4">
      <c r="C2661" s="860"/>
      <c r="D2661" s="942"/>
    </row>
    <row r="2662" spans="3:4">
      <c r="C2662" s="860"/>
      <c r="D2662" s="942"/>
    </row>
    <row r="2663" spans="3:4">
      <c r="C2663" s="860"/>
      <c r="D2663" s="942"/>
    </row>
    <row r="2664" spans="3:4">
      <c r="C2664" s="860"/>
      <c r="D2664" s="942"/>
    </row>
    <row r="2665" spans="3:4">
      <c r="C2665" s="860"/>
      <c r="D2665" s="942"/>
    </row>
    <row r="2666" spans="3:4">
      <c r="C2666" s="860"/>
      <c r="D2666" s="942"/>
    </row>
    <row r="2667" spans="3:4">
      <c r="C2667" s="860"/>
      <c r="D2667" s="942"/>
    </row>
    <row r="2668" spans="3:4">
      <c r="C2668" s="860"/>
      <c r="D2668" s="942"/>
    </row>
    <row r="2669" spans="3:4">
      <c r="C2669" s="860"/>
      <c r="D2669" s="942"/>
    </row>
    <row r="2670" spans="3:4">
      <c r="C2670" s="860"/>
      <c r="D2670" s="942"/>
    </row>
    <row r="2671" spans="3:4">
      <c r="C2671" s="860"/>
      <c r="D2671" s="942"/>
    </row>
    <row r="2672" spans="3:4">
      <c r="C2672" s="860"/>
      <c r="D2672" s="942"/>
    </row>
    <row r="2673" spans="3:4">
      <c r="C2673" s="860"/>
      <c r="D2673" s="942"/>
    </row>
    <row r="2674" spans="3:4">
      <c r="C2674" s="860"/>
      <c r="D2674" s="942"/>
    </row>
    <row r="2675" spans="3:4">
      <c r="C2675" s="860"/>
      <c r="D2675" s="942"/>
    </row>
    <row r="2676" spans="3:4">
      <c r="C2676" s="860"/>
      <c r="D2676" s="942"/>
    </row>
    <row r="2677" spans="3:4">
      <c r="C2677" s="860"/>
      <c r="D2677" s="942"/>
    </row>
    <row r="2678" spans="3:4">
      <c r="C2678" s="860"/>
      <c r="D2678" s="942"/>
    </row>
    <row r="2679" spans="3:4">
      <c r="C2679" s="860"/>
      <c r="D2679" s="942"/>
    </row>
    <row r="2680" spans="3:4">
      <c r="C2680" s="860"/>
      <c r="D2680" s="942"/>
    </row>
    <row r="2681" spans="3:4">
      <c r="C2681" s="860"/>
      <c r="D2681" s="942"/>
    </row>
    <row r="2682" spans="3:4">
      <c r="C2682" s="860"/>
      <c r="D2682" s="942"/>
    </row>
    <row r="2683" spans="3:4">
      <c r="C2683" s="860"/>
      <c r="D2683" s="942"/>
    </row>
    <row r="2684" spans="3:4">
      <c r="C2684" s="860"/>
      <c r="D2684" s="942"/>
    </row>
    <row r="2685" spans="3:4">
      <c r="C2685" s="860"/>
      <c r="D2685" s="942"/>
    </row>
    <row r="2686" spans="3:4">
      <c r="C2686" s="860"/>
      <c r="D2686" s="942"/>
    </row>
    <row r="2687" spans="3:4">
      <c r="C2687" s="860"/>
      <c r="D2687" s="942"/>
    </row>
    <row r="2688" spans="3:4">
      <c r="C2688" s="860"/>
      <c r="D2688" s="942"/>
    </row>
    <row r="2689" spans="3:4">
      <c r="C2689" s="860"/>
      <c r="D2689" s="942"/>
    </row>
    <row r="2690" spans="3:4">
      <c r="C2690" s="860"/>
      <c r="D2690" s="942"/>
    </row>
    <row r="2691" spans="3:4">
      <c r="C2691" s="860"/>
      <c r="D2691" s="942"/>
    </row>
    <row r="2692" spans="3:4">
      <c r="C2692" s="860"/>
      <c r="D2692" s="942"/>
    </row>
    <row r="2693" spans="3:4">
      <c r="C2693" s="860"/>
      <c r="D2693" s="942"/>
    </row>
    <row r="2694" spans="3:4">
      <c r="C2694" s="860"/>
      <c r="D2694" s="942"/>
    </row>
    <row r="2695" spans="3:4">
      <c r="C2695" s="860"/>
      <c r="D2695" s="942"/>
    </row>
    <row r="2696" spans="3:4">
      <c r="C2696" s="860"/>
      <c r="D2696" s="942"/>
    </row>
    <row r="2697" spans="3:4">
      <c r="C2697" s="860"/>
      <c r="D2697" s="942"/>
    </row>
    <row r="2698" spans="3:4">
      <c r="C2698" s="860"/>
      <c r="D2698" s="942"/>
    </row>
    <row r="2699" spans="3:4">
      <c r="C2699" s="860"/>
      <c r="D2699" s="942"/>
    </row>
    <row r="2700" spans="3:4">
      <c r="C2700" s="860"/>
      <c r="D2700" s="942"/>
    </row>
    <row r="2701" spans="3:4">
      <c r="C2701" s="860"/>
      <c r="D2701" s="942"/>
    </row>
    <row r="2702" spans="3:4">
      <c r="C2702" s="860"/>
      <c r="D2702" s="942"/>
    </row>
    <row r="2703" spans="3:4">
      <c r="C2703" s="860"/>
      <c r="D2703" s="942"/>
    </row>
    <row r="2704" spans="3:4">
      <c r="C2704" s="860"/>
      <c r="D2704" s="942"/>
    </row>
    <row r="2705" spans="3:4">
      <c r="C2705" s="860"/>
      <c r="D2705" s="942"/>
    </row>
    <row r="2706" spans="3:4">
      <c r="C2706" s="860"/>
      <c r="D2706" s="942"/>
    </row>
    <row r="2707" spans="3:4">
      <c r="C2707" s="860"/>
      <c r="D2707" s="942"/>
    </row>
    <row r="2708" spans="3:4">
      <c r="C2708" s="860"/>
      <c r="D2708" s="942"/>
    </row>
    <row r="2709" spans="3:4">
      <c r="C2709" s="860"/>
      <c r="D2709" s="942"/>
    </row>
    <row r="2710" spans="3:4">
      <c r="C2710" s="860"/>
      <c r="D2710" s="942"/>
    </row>
    <row r="2711" spans="3:4">
      <c r="C2711" s="860"/>
      <c r="D2711" s="942"/>
    </row>
    <row r="2712" spans="3:4">
      <c r="C2712" s="860"/>
      <c r="D2712" s="942"/>
    </row>
    <row r="2713" spans="3:4">
      <c r="C2713" s="860"/>
      <c r="D2713" s="942"/>
    </row>
    <row r="2714" spans="3:4">
      <c r="C2714" s="860"/>
      <c r="D2714" s="942"/>
    </row>
    <row r="2715" spans="3:4">
      <c r="C2715" s="860"/>
      <c r="D2715" s="942"/>
    </row>
    <row r="2716" spans="3:4">
      <c r="C2716" s="860"/>
      <c r="D2716" s="942"/>
    </row>
    <row r="2717" spans="3:4">
      <c r="C2717" s="860"/>
      <c r="D2717" s="942"/>
    </row>
    <row r="2718" spans="3:4">
      <c r="C2718" s="860"/>
      <c r="D2718" s="942"/>
    </row>
    <row r="2719" spans="3:4">
      <c r="C2719" s="860"/>
      <c r="D2719" s="942"/>
    </row>
    <row r="2720" spans="3:4">
      <c r="C2720" s="860"/>
      <c r="D2720" s="942"/>
    </row>
    <row r="2721" spans="3:4">
      <c r="C2721" s="860"/>
      <c r="D2721" s="942"/>
    </row>
    <row r="2722" spans="3:4">
      <c r="C2722" s="860"/>
      <c r="D2722" s="942"/>
    </row>
    <row r="2723" spans="3:4">
      <c r="C2723" s="860"/>
      <c r="D2723" s="942"/>
    </row>
    <row r="2724" spans="3:4">
      <c r="C2724" s="860"/>
      <c r="D2724" s="942"/>
    </row>
    <row r="2725" spans="3:4">
      <c r="C2725" s="860"/>
      <c r="D2725" s="942"/>
    </row>
    <row r="2726" spans="3:4">
      <c r="C2726" s="860"/>
      <c r="D2726" s="942"/>
    </row>
    <row r="2727" spans="3:4">
      <c r="C2727" s="860"/>
      <c r="D2727" s="942"/>
    </row>
    <row r="2728" spans="3:4">
      <c r="C2728" s="860"/>
      <c r="D2728" s="942"/>
    </row>
    <row r="2729" spans="3:4">
      <c r="C2729" s="860"/>
      <c r="D2729" s="942"/>
    </row>
    <row r="2730" spans="3:4">
      <c r="C2730" s="860"/>
      <c r="D2730" s="942"/>
    </row>
    <row r="2731" spans="3:4">
      <c r="C2731" s="860"/>
      <c r="D2731" s="942"/>
    </row>
    <row r="2732" spans="3:4">
      <c r="C2732" s="860"/>
      <c r="D2732" s="942"/>
    </row>
    <row r="2733" spans="3:4">
      <c r="C2733" s="860"/>
      <c r="D2733" s="942"/>
    </row>
    <row r="2734" spans="3:4">
      <c r="C2734" s="860"/>
      <c r="D2734" s="942"/>
    </row>
    <row r="2735" spans="3:4">
      <c r="C2735" s="860"/>
      <c r="D2735" s="942"/>
    </row>
    <row r="2736" spans="3:4">
      <c r="C2736" s="860"/>
      <c r="D2736" s="942"/>
    </row>
    <row r="2737" spans="3:4">
      <c r="C2737" s="860"/>
      <c r="D2737" s="942"/>
    </row>
    <row r="2738" spans="3:4">
      <c r="C2738" s="860"/>
      <c r="D2738" s="942"/>
    </row>
    <row r="2739" spans="3:4">
      <c r="C2739" s="860"/>
      <c r="D2739" s="942"/>
    </row>
    <row r="2740" spans="3:4">
      <c r="C2740" s="860"/>
      <c r="D2740" s="942"/>
    </row>
    <row r="2741" spans="3:4">
      <c r="C2741" s="860"/>
      <c r="D2741" s="942"/>
    </row>
    <row r="2742" spans="3:4">
      <c r="C2742" s="860"/>
      <c r="D2742" s="942"/>
    </row>
    <row r="2743" spans="3:4">
      <c r="C2743" s="860"/>
      <c r="D2743" s="942"/>
    </row>
    <row r="2744" spans="3:4">
      <c r="C2744" s="860"/>
      <c r="D2744" s="942"/>
    </row>
    <row r="2745" spans="3:4">
      <c r="C2745" s="860"/>
      <c r="D2745" s="942"/>
    </row>
    <row r="2746" spans="3:4">
      <c r="C2746" s="860"/>
      <c r="D2746" s="942"/>
    </row>
    <row r="2747" spans="3:4">
      <c r="C2747" s="860"/>
      <c r="D2747" s="942"/>
    </row>
    <row r="2748" spans="3:4">
      <c r="C2748" s="860"/>
      <c r="D2748" s="942"/>
    </row>
    <row r="2749" spans="3:4">
      <c r="C2749" s="860"/>
      <c r="D2749" s="942"/>
    </row>
    <row r="2750" spans="3:4">
      <c r="C2750" s="860"/>
      <c r="D2750" s="942"/>
    </row>
    <row r="2751" spans="3:4">
      <c r="C2751" s="860"/>
      <c r="D2751" s="942"/>
    </row>
    <row r="2752" spans="3:4">
      <c r="C2752" s="860"/>
      <c r="D2752" s="942"/>
    </row>
    <row r="2753" spans="3:4">
      <c r="C2753" s="860"/>
      <c r="D2753" s="942"/>
    </row>
    <row r="2754" spans="3:4">
      <c r="C2754" s="860"/>
      <c r="D2754" s="942"/>
    </row>
    <row r="2755" spans="3:4">
      <c r="C2755" s="860"/>
      <c r="D2755" s="942"/>
    </row>
    <row r="2756" spans="3:4">
      <c r="C2756" s="860"/>
      <c r="D2756" s="942"/>
    </row>
    <row r="2757" spans="3:4">
      <c r="C2757" s="860"/>
      <c r="D2757" s="942"/>
    </row>
    <row r="2758" spans="3:4">
      <c r="C2758" s="860"/>
      <c r="D2758" s="942"/>
    </row>
    <row r="2759" spans="3:4">
      <c r="C2759" s="860"/>
      <c r="D2759" s="942"/>
    </row>
    <row r="2760" spans="3:4">
      <c r="C2760" s="860"/>
      <c r="D2760" s="942"/>
    </row>
    <row r="2761" spans="3:4">
      <c r="C2761" s="860"/>
      <c r="D2761" s="942"/>
    </row>
    <row r="2762" spans="3:4">
      <c r="C2762" s="860"/>
      <c r="D2762" s="942"/>
    </row>
    <row r="2763" spans="3:4">
      <c r="C2763" s="860"/>
      <c r="D2763" s="942"/>
    </row>
    <row r="2764" spans="3:4">
      <c r="C2764" s="860"/>
      <c r="D2764" s="942"/>
    </row>
    <row r="2765" spans="3:4">
      <c r="C2765" s="860"/>
      <c r="D2765" s="942"/>
    </row>
    <row r="2766" spans="3:4">
      <c r="C2766" s="860"/>
      <c r="D2766" s="942"/>
    </row>
    <row r="2767" spans="3:4">
      <c r="C2767" s="860"/>
      <c r="D2767" s="942"/>
    </row>
    <row r="2768" spans="3:4">
      <c r="C2768" s="860"/>
      <c r="D2768" s="942"/>
    </row>
    <row r="2769" spans="3:4">
      <c r="C2769" s="860"/>
      <c r="D2769" s="942"/>
    </row>
    <row r="2770" spans="3:4">
      <c r="C2770" s="860"/>
      <c r="D2770" s="942"/>
    </row>
    <row r="2771" spans="3:4">
      <c r="C2771" s="860"/>
      <c r="D2771" s="942"/>
    </row>
    <row r="2772" spans="3:4">
      <c r="C2772" s="860"/>
      <c r="D2772" s="942"/>
    </row>
    <row r="2773" spans="3:4">
      <c r="C2773" s="860"/>
      <c r="D2773" s="942"/>
    </row>
    <row r="2774" spans="3:4">
      <c r="C2774" s="860"/>
      <c r="D2774" s="942"/>
    </row>
    <row r="2775" spans="3:4">
      <c r="C2775" s="860"/>
      <c r="D2775" s="942"/>
    </row>
    <row r="2776" spans="3:4">
      <c r="C2776" s="860"/>
      <c r="D2776" s="942"/>
    </row>
    <row r="2777" spans="3:4">
      <c r="C2777" s="860"/>
      <c r="D2777" s="942"/>
    </row>
    <row r="2778" spans="3:4">
      <c r="C2778" s="860"/>
      <c r="D2778" s="942"/>
    </row>
    <row r="2779" spans="3:4">
      <c r="C2779" s="860"/>
      <c r="D2779" s="942"/>
    </row>
    <row r="2780" spans="3:4">
      <c r="C2780" s="860"/>
      <c r="D2780" s="942"/>
    </row>
    <row r="2781" spans="3:4">
      <c r="C2781" s="860"/>
      <c r="D2781" s="942"/>
    </row>
    <row r="2782" spans="3:4">
      <c r="C2782" s="860"/>
      <c r="D2782" s="942"/>
    </row>
    <row r="2783" spans="3:4">
      <c r="C2783" s="860"/>
      <c r="D2783" s="942"/>
    </row>
    <row r="2784" spans="3:4">
      <c r="C2784" s="860"/>
      <c r="D2784" s="942"/>
    </row>
    <row r="2785" spans="3:4">
      <c r="C2785" s="860"/>
      <c r="D2785" s="942"/>
    </row>
    <row r="2786" spans="3:4">
      <c r="C2786" s="860"/>
      <c r="D2786" s="942"/>
    </row>
    <row r="2787" spans="3:4">
      <c r="C2787" s="860"/>
      <c r="D2787" s="942"/>
    </row>
    <row r="2788" spans="3:4">
      <c r="C2788" s="860"/>
      <c r="D2788" s="942"/>
    </row>
    <row r="2789" spans="3:4">
      <c r="C2789" s="860"/>
      <c r="D2789" s="942"/>
    </row>
    <row r="2790" spans="3:4">
      <c r="C2790" s="860"/>
      <c r="D2790" s="942"/>
    </row>
    <row r="2791" spans="3:4">
      <c r="C2791" s="860"/>
      <c r="D2791" s="942"/>
    </row>
    <row r="2792" spans="3:4">
      <c r="C2792" s="860"/>
      <c r="D2792" s="942"/>
    </row>
    <row r="2793" spans="3:4">
      <c r="C2793" s="860"/>
      <c r="D2793" s="942"/>
    </row>
    <row r="2794" spans="3:4">
      <c r="C2794" s="860"/>
      <c r="D2794" s="942"/>
    </row>
    <row r="2795" spans="3:4">
      <c r="C2795" s="860"/>
      <c r="D2795" s="942"/>
    </row>
    <row r="2796" spans="3:4">
      <c r="C2796" s="860"/>
      <c r="D2796" s="942"/>
    </row>
    <row r="2797" spans="3:4">
      <c r="C2797" s="860"/>
      <c r="D2797" s="942"/>
    </row>
    <row r="2798" spans="3:4">
      <c r="C2798" s="860"/>
      <c r="D2798" s="942"/>
    </row>
    <row r="2799" spans="3:4">
      <c r="C2799" s="860"/>
      <c r="D2799" s="942"/>
    </row>
    <row r="2800" spans="3:4">
      <c r="C2800" s="860"/>
      <c r="D2800" s="942"/>
    </row>
    <row r="2801" spans="3:4">
      <c r="C2801" s="860"/>
      <c r="D2801" s="942"/>
    </row>
    <row r="2802" spans="3:4">
      <c r="C2802" s="860"/>
      <c r="D2802" s="942"/>
    </row>
    <row r="2803" spans="3:4">
      <c r="C2803" s="860"/>
      <c r="D2803" s="942"/>
    </row>
    <row r="2804" spans="3:4">
      <c r="C2804" s="860"/>
      <c r="D2804" s="942"/>
    </row>
    <row r="2805" spans="3:4">
      <c r="C2805" s="860"/>
      <c r="D2805" s="942"/>
    </row>
    <row r="2806" spans="3:4">
      <c r="C2806" s="860"/>
      <c r="D2806" s="942"/>
    </row>
    <row r="2807" spans="3:4">
      <c r="C2807" s="860"/>
      <c r="D2807" s="942"/>
    </row>
    <row r="2808" spans="3:4">
      <c r="C2808" s="860"/>
      <c r="D2808" s="942"/>
    </row>
    <row r="2809" spans="3:4">
      <c r="C2809" s="860"/>
      <c r="D2809" s="942"/>
    </row>
    <row r="2810" spans="3:4">
      <c r="C2810" s="860"/>
      <c r="D2810" s="942"/>
    </row>
    <row r="2811" spans="3:4">
      <c r="C2811" s="860"/>
      <c r="D2811" s="942"/>
    </row>
    <row r="2812" spans="3:4">
      <c r="C2812" s="860"/>
      <c r="D2812" s="942"/>
    </row>
    <row r="2813" spans="3:4">
      <c r="C2813" s="860"/>
      <c r="D2813" s="942"/>
    </row>
    <row r="2814" spans="3:4">
      <c r="C2814" s="860"/>
      <c r="D2814" s="942"/>
    </row>
    <row r="2815" spans="3:4">
      <c r="C2815" s="860"/>
      <c r="D2815" s="942"/>
    </row>
    <row r="2816" spans="3:4">
      <c r="C2816" s="860"/>
      <c r="D2816" s="942"/>
    </row>
    <row r="2817" spans="3:4">
      <c r="C2817" s="860"/>
      <c r="D2817" s="942"/>
    </row>
    <row r="2818" spans="3:4">
      <c r="C2818" s="860"/>
      <c r="D2818" s="942"/>
    </row>
    <row r="2819" spans="3:4">
      <c r="C2819" s="860"/>
      <c r="D2819" s="942"/>
    </row>
    <row r="2820" spans="3:4">
      <c r="C2820" s="860"/>
      <c r="D2820" s="942"/>
    </row>
    <row r="2821" spans="3:4">
      <c r="C2821" s="860"/>
      <c r="D2821" s="942"/>
    </row>
    <row r="2822" spans="3:4">
      <c r="C2822" s="860"/>
      <c r="D2822" s="942"/>
    </row>
    <row r="2823" spans="3:4">
      <c r="C2823" s="860"/>
      <c r="D2823" s="942"/>
    </row>
    <row r="2824" spans="3:4">
      <c r="C2824" s="860"/>
      <c r="D2824" s="942"/>
    </row>
    <row r="2825" spans="3:4">
      <c r="C2825" s="860"/>
      <c r="D2825" s="942"/>
    </row>
    <row r="2826" spans="3:4">
      <c r="C2826" s="860"/>
      <c r="D2826" s="942"/>
    </row>
    <row r="2827" spans="3:4">
      <c r="C2827" s="860"/>
      <c r="D2827" s="942"/>
    </row>
    <row r="2828" spans="3:4">
      <c r="C2828" s="860"/>
      <c r="D2828" s="942"/>
    </row>
    <row r="2829" spans="3:4">
      <c r="C2829" s="860"/>
      <c r="D2829" s="942"/>
    </row>
    <row r="2830" spans="3:4">
      <c r="C2830" s="860"/>
      <c r="D2830" s="942"/>
    </row>
    <row r="2831" spans="3:4">
      <c r="C2831" s="860"/>
      <c r="D2831" s="942"/>
    </row>
    <row r="2832" spans="3:4">
      <c r="C2832" s="860"/>
      <c r="D2832" s="942"/>
    </row>
    <row r="2833" spans="3:4">
      <c r="C2833" s="860"/>
      <c r="D2833" s="942"/>
    </row>
    <row r="2834" spans="3:4">
      <c r="C2834" s="860"/>
      <c r="D2834" s="942"/>
    </row>
    <row r="2835" spans="3:4">
      <c r="C2835" s="860"/>
      <c r="D2835" s="942"/>
    </row>
    <row r="2836" spans="3:4">
      <c r="C2836" s="860"/>
      <c r="D2836" s="942"/>
    </row>
    <row r="2837" spans="3:4">
      <c r="C2837" s="860"/>
      <c r="D2837" s="942"/>
    </row>
    <row r="2838" spans="3:4">
      <c r="C2838" s="860"/>
      <c r="D2838" s="942"/>
    </row>
    <row r="2839" spans="3:4">
      <c r="C2839" s="860"/>
      <c r="D2839" s="942"/>
    </row>
    <row r="2840" spans="3:4">
      <c r="C2840" s="860"/>
      <c r="D2840" s="942"/>
    </row>
    <row r="2841" spans="3:4">
      <c r="C2841" s="860"/>
      <c r="D2841" s="942"/>
    </row>
    <row r="2842" spans="3:4">
      <c r="C2842" s="860"/>
      <c r="D2842" s="942"/>
    </row>
    <row r="2843" spans="3:4">
      <c r="C2843" s="860"/>
      <c r="D2843" s="942"/>
    </row>
    <row r="2844" spans="3:4">
      <c r="C2844" s="860"/>
      <c r="D2844" s="942"/>
    </row>
    <row r="2845" spans="3:4">
      <c r="C2845" s="860"/>
      <c r="D2845" s="942"/>
    </row>
    <row r="2846" spans="3:4">
      <c r="C2846" s="860"/>
      <c r="D2846" s="942"/>
    </row>
    <row r="2847" spans="3:4">
      <c r="C2847" s="860"/>
      <c r="D2847" s="942"/>
    </row>
    <row r="2848" spans="3:4">
      <c r="C2848" s="860"/>
      <c r="D2848" s="942"/>
    </row>
    <row r="2849" spans="3:4">
      <c r="C2849" s="860"/>
      <c r="D2849" s="942"/>
    </row>
    <row r="2850" spans="3:4">
      <c r="C2850" s="860"/>
      <c r="D2850" s="942"/>
    </row>
    <row r="2851" spans="3:4">
      <c r="C2851" s="860"/>
      <c r="D2851" s="942"/>
    </row>
    <row r="2852" spans="3:4">
      <c r="C2852" s="860"/>
      <c r="D2852" s="942"/>
    </row>
    <row r="2853" spans="3:4">
      <c r="C2853" s="860"/>
      <c r="D2853" s="942"/>
    </row>
    <row r="2854" spans="3:4">
      <c r="C2854" s="860"/>
      <c r="D2854" s="942"/>
    </row>
    <row r="2855" spans="3:4">
      <c r="C2855" s="860"/>
      <c r="D2855" s="942"/>
    </row>
    <row r="2856" spans="3:4">
      <c r="C2856" s="860"/>
      <c r="D2856" s="942"/>
    </row>
    <row r="2857" spans="3:4">
      <c r="C2857" s="860"/>
      <c r="D2857" s="942"/>
    </row>
    <row r="2858" spans="3:4">
      <c r="C2858" s="860"/>
      <c r="D2858" s="942"/>
    </row>
    <row r="2859" spans="3:4">
      <c r="C2859" s="860"/>
      <c r="D2859" s="942"/>
    </row>
    <row r="2860" spans="3:4">
      <c r="C2860" s="860"/>
      <c r="D2860" s="942"/>
    </row>
    <row r="2861" spans="3:4">
      <c r="C2861" s="860"/>
      <c r="D2861" s="942"/>
    </row>
    <row r="2862" spans="3:4">
      <c r="C2862" s="860"/>
      <c r="D2862" s="942"/>
    </row>
    <row r="2863" spans="3:4">
      <c r="C2863" s="860"/>
      <c r="D2863" s="942"/>
    </row>
    <row r="2864" spans="3:4">
      <c r="C2864" s="860"/>
      <c r="D2864" s="942"/>
    </row>
    <row r="2865" spans="3:4">
      <c r="C2865" s="860"/>
      <c r="D2865" s="942"/>
    </row>
    <row r="2866" spans="3:4">
      <c r="C2866" s="860"/>
      <c r="D2866" s="942"/>
    </row>
    <row r="2867" spans="3:4">
      <c r="C2867" s="860"/>
      <c r="D2867" s="942"/>
    </row>
    <row r="2868" spans="3:4">
      <c r="C2868" s="860"/>
      <c r="D2868" s="942"/>
    </row>
    <row r="2869" spans="3:4">
      <c r="C2869" s="860"/>
      <c r="D2869" s="942"/>
    </row>
    <row r="2870" spans="3:4">
      <c r="C2870" s="860"/>
      <c r="D2870" s="942"/>
    </row>
    <row r="2871" spans="3:4">
      <c r="C2871" s="860"/>
      <c r="D2871" s="942"/>
    </row>
    <row r="2872" spans="3:4">
      <c r="C2872" s="860"/>
      <c r="D2872" s="942"/>
    </row>
    <row r="2873" spans="3:4">
      <c r="C2873" s="860"/>
      <c r="D2873" s="942"/>
    </row>
    <row r="2874" spans="3:4">
      <c r="C2874" s="860"/>
      <c r="D2874" s="942"/>
    </row>
    <row r="2875" spans="3:4">
      <c r="C2875" s="860"/>
      <c r="D2875" s="942"/>
    </row>
    <row r="2876" spans="3:4">
      <c r="C2876" s="860"/>
      <c r="D2876" s="942"/>
    </row>
    <row r="2877" spans="3:4">
      <c r="C2877" s="860"/>
      <c r="D2877" s="942"/>
    </row>
    <row r="2878" spans="3:4">
      <c r="C2878" s="860"/>
      <c r="D2878" s="942"/>
    </row>
    <row r="2879" spans="3:4">
      <c r="C2879" s="860"/>
      <c r="D2879" s="942"/>
    </row>
    <row r="2880" spans="3:4">
      <c r="C2880" s="860"/>
      <c r="D2880" s="942"/>
    </row>
    <row r="2881" spans="3:4">
      <c r="C2881" s="860"/>
      <c r="D2881" s="942"/>
    </row>
    <row r="2882" spans="3:4">
      <c r="C2882" s="860"/>
      <c r="D2882" s="942"/>
    </row>
    <row r="2883" spans="3:4">
      <c r="C2883" s="860"/>
      <c r="D2883" s="942"/>
    </row>
    <row r="2884" spans="3:4">
      <c r="C2884" s="860"/>
      <c r="D2884" s="942"/>
    </row>
    <row r="2885" spans="3:4">
      <c r="C2885" s="860"/>
      <c r="D2885" s="942"/>
    </row>
    <row r="2886" spans="3:4">
      <c r="C2886" s="860"/>
      <c r="D2886" s="942"/>
    </row>
    <row r="2887" spans="3:4">
      <c r="C2887" s="860"/>
      <c r="D2887" s="942"/>
    </row>
    <row r="2888" spans="3:4">
      <c r="C2888" s="860"/>
      <c r="D2888" s="942"/>
    </row>
    <row r="2889" spans="3:4">
      <c r="C2889" s="860"/>
      <c r="D2889" s="942"/>
    </row>
    <row r="2890" spans="3:4">
      <c r="C2890" s="860"/>
      <c r="D2890" s="942"/>
    </row>
    <row r="2891" spans="3:4">
      <c r="C2891" s="860"/>
      <c r="D2891" s="942"/>
    </row>
    <row r="2892" spans="3:4">
      <c r="C2892" s="860"/>
      <c r="D2892" s="942"/>
    </row>
    <row r="2893" spans="3:4">
      <c r="C2893" s="860"/>
      <c r="D2893" s="942"/>
    </row>
    <row r="2894" spans="3:4">
      <c r="C2894" s="860"/>
      <c r="D2894" s="942"/>
    </row>
    <row r="2895" spans="3:4">
      <c r="C2895" s="860"/>
      <c r="D2895" s="942"/>
    </row>
    <row r="2896" spans="3:4">
      <c r="C2896" s="860"/>
      <c r="D2896" s="942"/>
    </row>
    <row r="2897" spans="3:4">
      <c r="C2897" s="860"/>
      <c r="D2897" s="942"/>
    </row>
    <row r="2898" spans="3:4">
      <c r="C2898" s="860"/>
      <c r="D2898" s="942"/>
    </row>
    <row r="2899" spans="3:4">
      <c r="C2899" s="860"/>
      <c r="D2899" s="942"/>
    </row>
    <row r="2900" spans="3:4">
      <c r="C2900" s="860"/>
      <c r="D2900" s="942"/>
    </row>
    <row r="2901" spans="3:4">
      <c r="C2901" s="860"/>
      <c r="D2901" s="942"/>
    </row>
    <row r="2902" spans="3:4">
      <c r="C2902" s="860"/>
      <c r="D2902" s="942"/>
    </row>
    <row r="2903" spans="3:4">
      <c r="C2903" s="860"/>
      <c r="D2903" s="942"/>
    </row>
    <row r="2904" spans="3:4">
      <c r="C2904" s="860"/>
      <c r="D2904" s="942"/>
    </row>
    <row r="2905" spans="3:4">
      <c r="C2905" s="860"/>
      <c r="D2905" s="942"/>
    </row>
    <row r="2906" spans="3:4">
      <c r="C2906" s="860"/>
      <c r="D2906" s="942"/>
    </row>
    <row r="2907" spans="3:4">
      <c r="C2907" s="860"/>
      <c r="D2907" s="942"/>
    </row>
    <row r="2908" spans="3:4">
      <c r="C2908" s="860"/>
      <c r="D2908" s="942"/>
    </row>
    <row r="2909" spans="3:4">
      <c r="C2909" s="860"/>
      <c r="D2909" s="942"/>
    </row>
    <row r="2910" spans="3:4">
      <c r="C2910" s="860"/>
      <c r="D2910" s="942"/>
    </row>
    <row r="2911" spans="3:4">
      <c r="C2911" s="860"/>
      <c r="D2911" s="942"/>
    </row>
    <row r="2912" spans="3:4">
      <c r="C2912" s="860"/>
      <c r="D2912" s="942"/>
    </row>
    <row r="2913" spans="3:4">
      <c r="C2913" s="860"/>
      <c r="D2913" s="942"/>
    </row>
  </sheetData>
  <mergeCells count="1">
    <mergeCell ref="C2:H2"/>
  </mergeCells>
  <pageMargins left="0.70866141732283472" right="0.70866141732283472" top="0.78740157480314965" bottom="0.78740157480314965" header="0.31496062992125984" footer="0.31496062992125984"/>
  <pageSetup paperSize="9" scale="74" fitToHeight="0" orientation="portrait" r:id="rId1"/>
  <headerFooter>
    <oddHeader>&amp;RVýkaz / Výměr</oddHeader>
    <oddFooter>Stránka &amp;P z &amp;N</oddFooter>
    <evenFooter xml:space="preserve">&amp;LRestricted </evenFooter>
    <firstFooter xml:space="preserve">&amp;LRestricted </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3"/>
  <sheetViews>
    <sheetView view="pageBreakPreview" topLeftCell="A15" zoomScaleSheetLayoutView="100" workbookViewId="0">
      <selection activeCell="T10" sqref="T10"/>
    </sheetView>
  </sheetViews>
  <sheetFormatPr defaultRowHeight="15.75"/>
  <cols>
    <col min="1" max="1" width="2.42578125" style="1188" customWidth="1"/>
    <col min="2" max="2" width="1.85546875" style="1188" customWidth="1"/>
    <col min="3" max="3" width="2.7109375" style="1188" customWidth="1"/>
    <col min="4" max="4" width="6.85546875" style="1188" customWidth="1"/>
    <col min="5" max="5" width="13.5703125" style="1188" customWidth="1"/>
    <col min="6" max="6" width="0.5703125" style="1188" customWidth="1"/>
    <col min="7" max="7" width="2.5703125" style="1188" customWidth="1"/>
    <col min="8" max="8" width="2.7109375" style="1188" customWidth="1"/>
    <col min="9" max="9" width="9.7109375" style="1188" customWidth="1"/>
    <col min="10" max="10" width="13.5703125" style="1188" customWidth="1"/>
    <col min="11" max="11" width="0.7109375" style="1188" customWidth="1"/>
    <col min="12" max="12" width="2.42578125" style="1188" customWidth="1"/>
    <col min="13" max="13" width="6.28515625" style="1188" customWidth="1"/>
    <col min="14" max="14" width="2" style="1188" customWidth="1"/>
    <col min="15" max="15" width="12.7109375" style="1188" customWidth="1"/>
    <col min="16" max="16" width="2.85546875" style="1188" customWidth="1"/>
    <col min="17" max="17" width="2" style="1188" customWidth="1"/>
    <col min="18" max="18" width="19.28515625" style="1188" customWidth="1"/>
    <col min="19" max="16384" width="9.140625" style="1188"/>
  </cols>
  <sheetData>
    <row r="1" spans="1:18">
      <c r="A1" s="1159"/>
      <c r="B1" s="1320"/>
      <c r="C1" s="1320"/>
      <c r="D1" s="1320"/>
      <c r="E1" s="1320"/>
      <c r="F1" s="1320"/>
      <c r="G1" s="1320"/>
      <c r="H1" s="1320"/>
      <c r="I1" s="1320"/>
      <c r="J1" s="1320"/>
      <c r="K1" s="1320"/>
      <c r="L1" s="1320"/>
      <c r="M1" s="1320"/>
      <c r="N1" s="1320"/>
      <c r="O1" s="1320"/>
      <c r="P1" s="1320"/>
      <c r="Q1" s="1320"/>
      <c r="R1" s="1321"/>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1322"/>
      <c r="B4" s="1323"/>
      <c r="C4" s="1323"/>
      <c r="D4" s="1323"/>
      <c r="E4" s="1323"/>
      <c r="F4" s="1323"/>
      <c r="G4" s="1323"/>
      <c r="H4" s="1323"/>
      <c r="I4" s="1323"/>
      <c r="J4" s="1323"/>
      <c r="K4" s="1323"/>
      <c r="L4" s="1323"/>
      <c r="M4" s="1323"/>
      <c r="N4" s="1323"/>
      <c r="O4" s="1323"/>
      <c r="P4" s="1323"/>
      <c r="Q4" s="1323"/>
      <c r="R4" s="1324"/>
    </row>
    <row r="5" spans="1:18" ht="39.6" customHeight="1">
      <c r="A5" s="1090"/>
      <c r="B5" s="606" t="s">
        <v>1232</v>
      </c>
      <c r="C5" s="606"/>
      <c r="D5" s="606"/>
      <c r="E5" s="1538" t="s">
        <v>1233</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t="s">
        <v>1234</v>
      </c>
      <c r="C7" s="606"/>
      <c r="D7" s="606"/>
      <c r="E7" s="615"/>
      <c r="F7" s="606"/>
      <c r="G7" s="606"/>
      <c r="H7" s="606"/>
      <c r="I7" s="606"/>
      <c r="J7" s="611"/>
      <c r="K7" s="606"/>
      <c r="L7" s="606"/>
      <c r="M7" s="606"/>
      <c r="N7" s="606"/>
      <c r="O7" s="606"/>
      <c r="P7" s="610"/>
      <c r="Q7" s="613"/>
      <c r="R7" s="614"/>
    </row>
    <row r="8" spans="1:18">
      <c r="A8" s="1090"/>
      <c r="B8" s="606"/>
      <c r="C8" s="606"/>
      <c r="D8" s="606"/>
      <c r="E8" s="616" t="s">
        <v>1005</v>
      </c>
      <c r="F8" s="606"/>
      <c r="G8" s="606"/>
      <c r="H8" s="606"/>
      <c r="I8" s="606"/>
      <c r="J8" s="611"/>
      <c r="K8" s="606"/>
      <c r="L8" s="606"/>
      <c r="M8" s="606"/>
      <c r="N8" s="606"/>
      <c r="O8" s="606"/>
      <c r="P8" s="612"/>
      <c r="Q8" s="613"/>
      <c r="R8" s="614"/>
    </row>
    <row r="9" spans="1:18">
      <c r="A9" s="1090"/>
      <c r="B9" s="606"/>
      <c r="C9" s="606"/>
      <c r="D9" s="606"/>
      <c r="E9" s="616"/>
      <c r="F9" s="606"/>
      <c r="G9" s="606"/>
      <c r="H9" s="606"/>
      <c r="I9" s="606"/>
      <c r="J9" s="611"/>
      <c r="K9" s="606"/>
      <c r="L9" s="606"/>
      <c r="M9" s="606"/>
      <c r="N9" s="606"/>
      <c r="O9" s="606"/>
      <c r="P9" s="612"/>
      <c r="Q9" s="613"/>
      <c r="R9" s="614"/>
    </row>
    <row r="10" spans="1:18">
      <c r="A10" s="1090"/>
      <c r="B10" s="606" t="s">
        <v>1235</v>
      </c>
      <c r="C10" s="606"/>
      <c r="D10" s="606"/>
      <c r="E10" s="617" t="s">
        <v>1236</v>
      </c>
      <c r="F10" s="618"/>
      <c r="G10" s="619" t="s">
        <v>1237</v>
      </c>
      <c r="H10" s="618"/>
      <c r="I10" s="618"/>
      <c r="J10" s="620"/>
      <c r="K10" s="606"/>
      <c r="L10" s="606"/>
      <c r="M10" s="606"/>
      <c r="N10" s="606"/>
      <c r="O10" s="606"/>
      <c r="P10" s="621"/>
      <c r="Q10" s="622"/>
      <c r="R10" s="623"/>
    </row>
    <row r="11" spans="1:18">
      <c r="A11" s="1090"/>
      <c r="B11" s="606"/>
      <c r="C11" s="606"/>
      <c r="D11" s="606"/>
      <c r="E11" s="624"/>
      <c r="F11" s="606"/>
      <c r="G11" s="606"/>
      <c r="H11" s="606"/>
      <c r="I11" s="606"/>
      <c r="J11" s="606"/>
      <c r="K11" s="606"/>
      <c r="L11" s="606"/>
      <c r="M11" s="606"/>
      <c r="N11" s="606"/>
      <c r="O11" s="606"/>
      <c r="P11" s="613"/>
      <c r="Q11" s="613"/>
      <c r="R11" s="614"/>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t="s">
        <v>1005</v>
      </c>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25" t="s">
        <v>1238</v>
      </c>
      <c r="C18" s="606"/>
      <c r="D18" s="606"/>
      <c r="E18" s="625"/>
      <c r="F18" s="606"/>
      <c r="G18" s="606"/>
      <c r="H18" s="606"/>
      <c r="I18" s="606"/>
      <c r="J18" s="606"/>
      <c r="K18" s="606"/>
      <c r="L18" s="606"/>
      <c r="M18" s="606"/>
      <c r="N18" s="606"/>
      <c r="O18" s="606"/>
      <c r="P18" s="606"/>
      <c r="Q18" s="606"/>
      <c r="R18" s="614"/>
    </row>
    <row r="19" spans="1:18" ht="45.75" customHeight="1">
      <c r="A19" s="1090"/>
      <c r="B19" s="606" t="s">
        <v>1239</v>
      </c>
      <c r="C19" s="606"/>
      <c r="D19" s="606"/>
      <c r="E19" s="1541" t="s">
        <v>1240</v>
      </c>
      <c r="F19" s="1542"/>
      <c r="G19" s="1542"/>
      <c r="H19" s="1542"/>
      <c r="I19" s="1542"/>
      <c r="J19" s="1543"/>
      <c r="K19" s="606"/>
      <c r="L19" s="606"/>
      <c r="M19" s="606"/>
      <c r="N19" s="606"/>
      <c r="O19" s="626"/>
      <c r="P19" s="627"/>
      <c r="Q19" s="628"/>
      <c r="R19" s="629"/>
    </row>
    <row r="20" spans="1:18" ht="33" customHeight="1">
      <c r="A20" s="1090"/>
      <c r="B20" s="606" t="s">
        <v>1241</v>
      </c>
      <c r="C20" s="606"/>
      <c r="D20" s="606"/>
      <c r="E20" s="1544" t="s">
        <v>1242</v>
      </c>
      <c r="F20" s="1545"/>
      <c r="G20" s="1545"/>
      <c r="H20" s="1545"/>
      <c r="I20" s="1545"/>
      <c r="J20" s="1546"/>
      <c r="K20" s="606"/>
      <c r="L20" s="606"/>
      <c r="M20" s="606"/>
      <c r="N20" s="606"/>
      <c r="O20" s="626"/>
      <c r="P20" s="627"/>
      <c r="Q20" s="628"/>
      <c r="R20" s="629"/>
    </row>
    <row r="21" spans="1:18">
      <c r="A21" s="1090"/>
      <c r="B21" s="606"/>
      <c r="C21" s="606"/>
      <c r="D21" s="606"/>
      <c r="E21" s="621"/>
      <c r="F21" s="618"/>
      <c r="G21" s="618"/>
      <c r="H21" s="618"/>
      <c r="I21" s="618"/>
      <c r="J21" s="620"/>
      <c r="K21" s="606"/>
      <c r="L21" s="606"/>
      <c r="M21" s="606"/>
      <c r="N21" s="606"/>
      <c r="O21" s="626"/>
      <c r="P21" s="627"/>
      <c r="Q21" s="628"/>
      <c r="R21" s="629"/>
    </row>
    <row r="22" spans="1:18">
      <c r="A22" s="1090"/>
      <c r="B22" s="606"/>
      <c r="C22" s="606"/>
      <c r="D22" s="606"/>
      <c r="E22" s="630"/>
      <c r="F22" s="606"/>
      <c r="G22" s="606" t="s">
        <v>1243</v>
      </c>
      <c r="H22" s="606"/>
      <c r="I22" s="606"/>
      <c r="J22" s="606"/>
      <c r="K22" s="606"/>
      <c r="L22" s="606"/>
      <c r="M22" s="606"/>
      <c r="N22" s="606"/>
      <c r="O22" s="630" t="s">
        <v>1244</v>
      </c>
      <c r="P22" s="613"/>
      <c r="Q22" s="613"/>
      <c r="R22" s="631"/>
    </row>
    <row r="23" spans="1:18">
      <c r="A23" s="1090"/>
      <c r="B23" s="606"/>
      <c r="C23" s="606"/>
      <c r="D23" s="606"/>
      <c r="E23" s="626"/>
      <c r="F23" s="606"/>
      <c r="G23" s="627" t="s">
        <v>1245</v>
      </c>
      <c r="H23" s="632"/>
      <c r="I23" s="633"/>
      <c r="J23" s="606"/>
      <c r="K23" s="606"/>
      <c r="L23" s="606"/>
      <c r="M23" s="606"/>
      <c r="N23" s="606"/>
      <c r="O23" s="634" t="s">
        <v>1008</v>
      </c>
      <c r="P23" s="613"/>
      <c r="Q23" s="613"/>
      <c r="R23" s="635"/>
    </row>
    <row r="24" spans="1:18">
      <c r="A24" s="636"/>
      <c r="B24" s="637"/>
      <c r="C24" s="637"/>
      <c r="D24" s="637"/>
      <c r="E24" s="637"/>
      <c r="F24" s="637"/>
      <c r="G24" s="637"/>
      <c r="H24" s="637"/>
      <c r="I24" s="637"/>
      <c r="J24" s="637"/>
      <c r="K24" s="637"/>
      <c r="L24" s="637"/>
      <c r="M24" s="637"/>
      <c r="N24" s="637"/>
      <c r="O24" s="637"/>
      <c r="P24" s="637"/>
      <c r="Q24" s="637"/>
      <c r="R24" s="638"/>
    </row>
    <row r="25" spans="1:18">
      <c r="A25" s="1091" t="s">
        <v>1241</v>
      </c>
      <c r="B25" s="606"/>
      <c r="C25" s="606"/>
      <c r="D25" s="606"/>
      <c r="E25" s="606"/>
      <c r="F25" s="611"/>
      <c r="G25" s="639"/>
      <c r="H25" s="606"/>
      <c r="I25" s="606"/>
      <c r="J25" s="606"/>
      <c r="K25" s="606"/>
      <c r="L25" s="640"/>
      <c r="M25" s="620"/>
      <c r="N25" s="641" t="s">
        <v>1246</v>
      </c>
      <c r="O25" s="618"/>
      <c r="P25" s="618"/>
      <c r="Q25" s="618"/>
      <c r="R25" s="614"/>
    </row>
    <row r="26" spans="1:18">
      <c r="A26" s="1090"/>
      <c r="B26" s="606"/>
      <c r="C26" s="606"/>
      <c r="D26" s="606"/>
      <c r="E26" s="606"/>
      <c r="F26" s="611"/>
      <c r="G26" s="639"/>
      <c r="H26" s="606"/>
      <c r="I26" s="606"/>
      <c r="J26" s="606"/>
      <c r="K26" s="606"/>
      <c r="L26" s="642">
        <v>23</v>
      </c>
      <c r="M26" s="643" t="s">
        <v>1247</v>
      </c>
      <c r="N26" s="632"/>
      <c r="O26" s="632"/>
      <c r="P26" s="632"/>
      <c r="Q26" s="632"/>
      <c r="R26" s="644">
        <f>'Etapa II.a - EL-SLBP - rekap'!E27</f>
        <v>0</v>
      </c>
    </row>
    <row r="27" spans="1:18">
      <c r="A27" s="645" t="s">
        <v>1248</v>
      </c>
      <c r="B27" s="618"/>
      <c r="C27" s="618"/>
      <c r="D27" s="618"/>
      <c r="E27" s="618"/>
      <c r="F27" s="620"/>
      <c r="G27" s="646" t="s">
        <v>1249</v>
      </c>
      <c r="H27" s="618"/>
      <c r="I27" s="618"/>
      <c r="J27" s="618"/>
      <c r="K27" s="618"/>
      <c r="L27" s="642">
        <v>24</v>
      </c>
      <c r="M27" s="647">
        <v>15</v>
      </c>
      <c r="N27" s="620" t="s">
        <v>0</v>
      </c>
      <c r="O27" s="648">
        <v>0</v>
      </c>
      <c r="P27" s="632" t="s">
        <v>140</v>
      </c>
      <c r="Q27" s="649"/>
      <c r="R27" s="650">
        <f>0.15*O27</f>
        <v>0</v>
      </c>
    </row>
    <row r="28" spans="1:18">
      <c r="A28" s="651" t="s">
        <v>1239</v>
      </c>
      <c r="B28" s="652"/>
      <c r="C28" s="652"/>
      <c r="D28" s="652"/>
      <c r="E28" s="652"/>
      <c r="F28" s="653"/>
      <c r="G28" s="654"/>
      <c r="H28" s="652"/>
      <c r="I28" s="652"/>
      <c r="J28" s="652"/>
      <c r="K28" s="652"/>
      <c r="L28" s="642">
        <v>25</v>
      </c>
      <c r="M28" s="655">
        <v>21</v>
      </c>
      <c r="N28" s="649" t="s">
        <v>0</v>
      </c>
      <c r="O28" s="648">
        <f>R26</f>
        <v>0</v>
      </c>
      <c r="P28" s="632" t="s">
        <v>140</v>
      </c>
      <c r="Q28" s="649"/>
      <c r="R28" s="656">
        <f>0.21*O28</f>
        <v>0</v>
      </c>
    </row>
    <row r="29" spans="1:18">
      <c r="A29" s="1090"/>
      <c r="B29" s="606"/>
      <c r="C29" s="606"/>
      <c r="D29" s="606"/>
      <c r="E29" s="606"/>
      <c r="F29" s="611"/>
      <c r="G29" s="639"/>
      <c r="H29" s="606"/>
      <c r="I29" s="606"/>
      <c r="J29" s="606"/>
      <c r="K29" s="606"/>
      <c r="L29" s="657">
        <v>26</v>
      </c>
      <c r="M29" s="658" t="s">
        <v>1250</v>
      </c>
      <c r="N29" s="659"/>
      <c r="O29" s="659"/>
      <c r="P29" s="659"/>
      <c r="Q29" s="659"/>
      <c r="R29" s="660">
        <f>R26+R27+R28</f>
        <v>0</v>
      </c>
    </row>
    <row r="30" spans="1:18">
      <c r="A30" s="645" t="s">
        <v>1248</v>
      </c>
      <c r="B30" s="618"/>
      <c r="C30" s="618"/>
      <c r="D30" s="618"/>
      <c r="E30" s="618"/>
      <c r="F30" s="620"/>
      <c r="G30" s="646" t="s">
        <v>1249</v>
      </c>
      <c r="H30" s="618"/>
      <c r="I30" s="618"/>
      <c r="J30" s="618"/>
      <c r="K30" s="618"/>
      <c r="L30" s="1160" t="s">
        <v>1025</v>
      </c>
      <c r="M30" s="1161"/>
      <c r="N30" s="1162" t="s">
        <v>1251</v>
      </c>
      <c r="O30" s="1163"/>
      <c r="P30" s="1163"/>
      <c r="Q30" s="1163"/>
      <c r="R30" s="665"/>
    </row>
    <row r="31" spans="1:18">
      <c r="A31" s="651" t="s">
        <v>1252</v>
      </c>
      <c r="B31" s="652"/>
      <c r="C31" s="652"/>
      <c r="D31" s="652"/>
      <c r="E31" s="652"/>
      <c r="F31" s="653"/>
      <c r="G31" s="654"/>
      <c r="H31" s="652"/>
      <c r="I31" s="652"/>
      <c r="J31" s="652"/>
      <c r="K31" s="652"/>
      <c r="L31" s="642">
        <v>27</v>
      </c>
      <c r="M31" s="643" t="s">
        <v>1253</v>
      </c>
      <c r="N31" s="632"/>
      <c r="O31" s="632"/>
      <c r="P31" s="632"/>
      <c r="Q31" s="649"/>
      <c r="R31" s="666">
        <v>0</v>
      </c>
    </row>
    <row r="32" spans="1:18">
      <c r="A32" s="1090"/>
      <c r="B32" s="606"/>
      <c r="C32" s="606"/>
      <c r="D32" s="606"/>
      <c r="E32" s="606"/>
      <c r="F32" s="611"/>
      <c r="G32" s="639"/>
      <c r="H32" s="606"/>
      <c r="I32" s="606"/>
      <c r="J32" s="606"/>
      <c r="K32" s="606"/>
      <c r="L32" s="642">
        <v>28</v>
      </c>
      <c r="M32" s="643" t="s">
        <v>1254</v>
      </c>
      <c r="N32" s="632"/>
      <c r="O32" s="632"/>
      <c r="P32" s="632"/>
      <c r="Q32" s="649"/>
      <c r="R32" s="666">
        <v>0</v>
      </c>
    </row>
    <row r="33" spans="1:18">
      <c r="A33" s="667" t="s">
        <v>1248</v>
      </c>
      <c r="B33" s="668"/>
      <c r="C33" s="668"/>
      <c r="D33" s="668"/>
      <c r="E33" s="668"/>
      <c r="F33" s="669"/>
      <c r="G33" s="670" t="s">
        <v>1249</v>
      </c>
      <c r="H33" s="668"/>
      <c r="I33" s="668"/>
      <c r="J33" s="668"/>
      <c r="K33" s="668"/>
      <c r="L33" s="671">
        <v>29</v>
      </c>
      <c r="M33" s="672" t="s">
        <v>1255</v>
      </c>
      <c r="N33" s="673"/>
      <c r="O33" s="673"/>
      <c r="P33" s="673"/>
      <c r="Q33" s="674"/>
      <c r="R33" s="675">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3" fitToHeight="0" orientation="portrait" r:id="rId1"/>
  <headerFooter differentFirst="1" alignWithMargins="0">
    <oddFooter>&amp;Rstrana &amp;P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
  <sheetViews>
    <sheetView view="pageBreakPreview" zoomScaleSheetLayoutView="100" workbookViewId="0">
      <selection activeCell="T10" sqref="T10"/>
    </sheetView>
  </sheetViews>
  <sheetFormatPr defaultRowHeight="15.75"/>
  <cols>
    <col min="1" max="1" width="9.28515625" style="1188" customWidth="1"/>
    <col min="2" max="2" width="11.85546875" style="1188" customWidth="1"/>
    <col min="3" max="3" width="55.7109375" style="1188" customWidth="1"/>
    <col min="4" max="4" width="11" style="1188" customWidth="1"/>
    <col min="5" max="5" width="18.140625" style="1188" customWidth="1"/>
    <col min="6" max="6" width="13.42578125" style="1188" customWidth="1"/>
    <col min="7" max="16384" width="9.140625" style="1188"/>
  </cols>
  <sheetData>
    <row r="1" spans="1:14" ht="18">
      <c r="A1" s="1549" t="s">
        <v>758</v>
      </c>
      <c r="B1" s="1550"/>
      <c r="C1" s="1550"/>
      <c r="D1" s="1550"/>
      <c r="E1" s="1550"/>
      <c r="F1" s="1550"/>
      <c r="G1" s="1184"/>
      <c r="H1" s="1184"/>
      <c r="I1" s="1184"/>
      <c r="J1" s="677"/>
      <c r="K1" s="677"/>
      <c r="L1" s="677"/>
      <c r="M1" s="677"/>
      <c r="N1" s="677"/>
    </row>
    <row r="2" spans="1:14">
      <c r="A2" s="678"/>
      <c r="B2" s="678"/>
      <c r="C2" s="678"/>
      <c r="D2" s="678"/>
      <c r="E2" s="678"/>
      <c r="F2" s="678"/>
      <c r="G2" s="679"/>
      <c r="H2" s="679"/>
      <c r="I2" s="679"/>
      <c r="J2" s="680"/>
      <c r="K2" s="680"/>
      <c r="L2" s="680"/>
      <c r="M2" s="680"/>
      <c r="N2" s="680"/>
    </row>
    <row r="3" spans="1:14">
      <c r="A3" s="681" t="s">
        <v>21</v>
      </c>
      <c r="B3" s="681"/>
      <c r="C3" s="682" t="str">
        <f>'Etapa II.a - EL-SLBP - Krycí'!E5</f>
        <v>ČRo Olomouc - dostavba studií Pavelčákova 2/19</v>
      </c>
      <c r="D3" s="678"/>
      <c r="E3" s="678"/>
      <c r="F3" s="678"/>
      <c r="G3" s="679"/>
      <c r="H3" s="679"/>
      <c r="I3" s="679"/>
      <c r="J3" s="680"/>
      <c r="K3" s="680"/>
      <c r="L3" s="680"/>
      <c r="M3" s="680"/>
      <c r="N3" s="680"/>
    </row>
    <row r="4" spans="1:14">
      <c r="A4" s="681" t="s">
        <v>1002</v>
      </c>
      <c r="B4" s="681"/>
      <c r="C4" s="682">
        <f>'Etapa II.a - EL-SLBP - Krycí'!E7</f>
        <v>0</v>
      </c>
      <c r="D4" s="683"/>
      <c r="E4" s="683"/>
      <c r="F4" s="683"/>
      <c r="G4" s="1186"/>
      <c r="H4" s="1186"/>
      <c r="I4" s="1186"/>
      <c r="J4" s="680"/>
      <c r="K4" s="680"/>
      <c r="L4" s="680"/>
      <c r="M4" s="680"/>
      <c r="N4" s="680"/>
    </row>
    <row r="5" spans="1:14">
      <c r="A5" s="681" t="s">
        <v>1256</v>
      </c>
      <c r="B5" s="681"/>
      <c r="C5" s="685" t="str">
        <f>'Etapa II.a - EL-SLBP - Krycí'!E10</f>
        <v>D.1.4.h.100a</v>
      </c>
      <c r="D5" s="683"/>
      <c r="E5" s="683"/>
      <c r="F5" s="683"/>
      <c r="G5" s="1186"/>
      <c r="H5" s="1186"/>
      <c r="I5" s="1186"/>
      <c r="J5" s="680"/>
      <c r="K5" s="680"/>
      <c r="L5" s="680"/>
      <c r="M5" s="680"/>
      <c r="N5" s="680"/>
    </row>
    <row r="6" spans="1:14">
      <c r="A6" s="681" t="s">
        <v>1257</v>
      </c>
      <c r="B6" s="681"/>
      <c r="C6" s="685" t="str">
        <f>'Etapa II.a - EL-SLBP - Krycí'!G10</f>
        <v>SLABOPROUDÉ INSTALACE - Etapa II.a - studia v 3.NP</v>
      </c>
      <c r="D6" s="678"/>
      <c r="E6" s="678"/>
      <c r="F6" s="678"/>
      <c r="G6" s="679"/>
      <c r="H6" s="679"/>
      <c r="I6" s="679"/>
      <c r="J6" s="680"/>
      <c r="K6" s="680"/>
      <c r="L6" s="680"/>
      <c r="M6" s="680"/>
      <c r="N6" s="680"/>
    </row>
    <row r="7" spans="1:14">
      <c r="A7" s="678"/>
      <c r="B7" s="678"/>
      <c r="C7" s="678"/>
      <c r="D7" s="678"/>
      <c r="E7" s="678"/>
      <c r="F7" s="678"/>
      <c r="G7" s="679"/>
      <c r="H7" s="679"/>
      <c r="I7" s="679"/>
      <c r="J7" s="680"/>
      <c r="K7" s="680"/>
      <c r="L7" s="680"/>
      <c r="M7" s="680"/>
      <c r="N7" s="680"/>
    </row>
    <row r="8" spans="1:14">
      <c r="A8" s="681"/>
      <c r="B8" s="681"/>
      <c r="C8" s="681"/>
      <c r="D8" s="681"/>
      <c r="E8" s="686"/>
      <c r="F8" s="679"/>
      <c r="G8" s="679"/>
      <c r="H8" s="1183"/>
      <c r="I8" s="688"/>
      <c r="J8" s="680"/>
      <c r="K8" s="680"/>
      <c r="L8" s="680"/>
      <c r="M8" s="680"/>
      <c r="N8" s="680"/>
    </row>
    <row r="9" spans="1:14" ht="78" customHeight="1">
      <c r="A9" s="678"/>
      <c r="B9" s="678"/>
      <c r="C9" s="678"/>
      <c r="D9" s="678"/>
      <c r="E9" s="679"/>
      <c r="F9" s="679"/>
      <c r="G9" s="679"/>
      <c r="H9" s="679"/>
      <c r="I9" s="679"/>
      <c r="J9" s="680"/>
      <c r="K9" s="680"/>
      <c r="L9" s="680"/>
      <c r="M9" s="680"/>
      <c r="N9" s="680"/>
    </row>
    <row r="10" spans="1:14">
      <c r="A10" s="681" t="s">
        <v>745</v>
      </c>
      <c r="B10" s="681"/>
      <c r="C10" s="681" t="s">
        <v>785</v>
      </c>
      <c r="D10" s="681" t="s">
        <v>20</v>
      </c>
      <c r="E10" s="1551" t="s">
        <v>1242</v>
      </c>
      <c r="F10" s="1552"/>
      <c r="G10" s="679"/>
      <c r="H10" s="1183"/>
      <c r="I10" s="1553"/>
      <c r="J10" s="1554"/>
      <c r="K10" s="1554"/>
      <c r="L10" s="1554"/>
      <c r="M10" s="1554"/>
      <c r="N10" s="1554"/>
    </row>
    <row r="11" spans="1:14">
      <c r="A11" s="681" t="s">
        <v>19</v>
      </c>
      <c r="B11" s="681"/>
      <c r="C11" s="681" t="s">
        <v>1258</v>
      </c>
      <c r="D11" s="681" t="s">
        <v>1259</v>
      </c>
      <c r="E11" s="1551"/>
      <c r="F11" s="1552"/>
      <c r="G11" s="679"/>
      <c r="H11" s="1183"/>
      <c r="I11" s="1185"/>
      <c r="J11" s="680"/>
      <c r="K11" s="680"/>
      <c r="L11" s="680"/>
      <c r="M11" s="680"/>
      <c r="N11" s="680"/>
    </row>
    <row r="12" spans="1:14">
      <c r="A12" s="690"/>
      <c r="B12" s="690"/>
      <c r="C12" s="691"/>
      <c r="D12" s="692"/>
      <c r="E12" s="693"/>
      <c r="F12" s="693"/>
    </row>
    <row r="13" spans="1:14">
      <c r="A13" s="694"/>
      <c r="B13" s="694"/>
      <c r="C13" s="695"/>
      <c r="D13" s="695"/>
      <c r="E13" s="695"/>
      <c r="F13" s="693"/>
    </row>
    <row r="14" spans="1:14" ht="16.5" thickBot="1">
      <c r="A14" s="696"/>
      <c r="B14" s="696"/>
      <c r="C14" s="696"/>
      <c r="D14" s="696"/>
    </row>
    <row r="15" spans="1:14" ht="17.25" thickTop="1" thickBot="1">
      <c r="A15" s="1555" t="s">
        <v>1021</v>
      </c>
      <c r="B15" s="1556"/>
      <c r="C15" s="697" t="s">
        <v>773</v>
      </c>
      <c r="D15" s="698"/>
      <c r="E15" s="699" t="s">
        <v>1</v>
      </c>
    </row>
    <row r="16" spans="1:14" s="703" customFormat="1" ht="15.75" customHeight="1" thickTop="1">
      <c r="A16" s="700" t="str">
        <f>'Etapa II.a - EL-SLBP - SK'!A3</f>
        <v>A</v>
      </c>
      <c r="B16" s="701"/>
      <c r="C16" s="1547" t="str">
        <f>'Etapa II.a - EL-SLBP - SK'!D3</f>
        <v>SK - Strukturovaná kabeláž</v>
      </c>
      <c r="D16" s="1548"/>
      <c r="E16" s="702">
        <f>'Etapa II.a - EL-SLBP - SK'!O4</f>
        <v>0</v>
      </c>
    </row>
    <row r="17" spans="1:5" s="703" customFormat="1" ht="15.75" customHeight="1">
      <c r="A17" s="704" t="str">
        <f>'Etapa II.a - EL-SLBP - IP_VSS'!A3</f>
        <v>B</v>
      </c>
      <c r="B17" s="701"/>
      <c r="C17" s="705" t="str">
        <f>'Etapa II.a - EL-SLBP - IP_VSS'!D3</f>
        <v>IP VSS - IP Kamerový systém</v>
      </c>
      <c r="D17" s="706"/>
      <c r="E17" s="707">
        <f>'Etapa II.a - EL-SLBP - IP_VSS'!K4</f>
        <v>0</v>
      </c>
    </row>
    <row r="18" spans="1:5" s="703" customFormat="1" ht="15.75" customHeight="1">
      <c r="A18" s="704" t="str">
        <f>'Etapa II.a - EL-SLBP - IP JČ'!A3</f>
        <v>C</v>
      </c>
      <c r="B18" s="701"/>
      <c r="C18" s="705" t="str">
        <f>'Etapa II.a - EL-SLBP - IP JČ'!D3</f>
        <v>IP JČ - IP Systém jednotného času</v>
      </c>
      <c r="D18" s="706"/>
      <c r="E18" s="707">
        <f>'Etapa II.a - EL-SLBP - IP JČ'!K4</f>
        <v>0</v>
      </c>
    </row>
    <row r="19" spans="1:5" s="703" customFormat="1" ht="15.75" customHeight="1">
      <c r="A19" s="708" t="str">
        <f>'Etapa II.a - EL-SLBP - EKV'!A3</f>
        <v>E</v>
      </c>
      <c r="B19" s="701"/>
      <c r="C19" s="705" t="str">
        <f>'Etapa II.a - EL-SLBP - EKV'!D3</f>
        <v>EKV - Kontrola přístupu</v>
      </c>
      <c r="D19" s="706"/>
      <c r="E19" s="707">
        <f>'Etapa II.a - EL-SLBP - EKV'!K4</f>
        <v>0</v>
      </c>
    </row>
    <row r="20" spans="1:5" s="703" customFormat="1" ht="15.75" customHeight="1">
      <c r="A20" s="708" t="str">
        <f>'Etapa II.a - EL-SLBP - PZTS'!A3</f>
        <v>F</v>
      </c>
      <c r="B20" s="701"/>
      <c r="C20" s="705" t="str">
        <f>'Etapa II.a - EL-SLBP - PZTS'!D3</f>
        <v>PZTS - Poplachový a tísňový zabezpečovací systém</v>
      </c>
      <c r="D20" s="706"/>
      <c r="E20" s="707">
        <f>'Etapa II.a - EL-SLBP - PZTS'!O4</f>
        <v>0</v>
      </c>
    </row>
    <row r="21" spans="1:5" s="703" customFormat="1" ht="15.75" customHeight="1">
      <c r="A21" s="708" t="str">
        <f>'Etapa II.a - EL-SLBP - STA'!B3</f>
        <v>G</v>
      </c>
      <c r="B21" s="701"/>
      <c r="C21" s="705" t="str">
        <f>'Etapa II.a - EL-SLBP - STA'!D3</f>
        <v>STA - Společná TV anténa</v>
      </c>
      <c r="D21" s="706"/>
      <c r="E21" s="707">
        <f>'Etapa II.a - EL-SLBP - STA'!K4</f>
        <v>0</v>
      </c>
    </row>
    <row r="22" spans="1:5" s="703" customFormat="1" ht="15.75" customHeight="1">
      <c r="A22" s="708"/>
      <c r="B22" s="701"/>
      <c r="C22" s="705"/>
      <c r="D22" s="706"/>
      <c r="E22" s="707"/>
    </row>
    <row r="23" spans="1:5" s="703" customFormat="1" ht="15.75" customHeight="1">
      <c r="A23" s="708"/>
      <c r="B23" s="701"/>
      <c r="C23" s="705"/>
      <c r="D23" s="706"/>
      <c r="E23" s="707"/>
    </row>
    <row r="24" spans="1:5" s="703" customFormat="1" ht="15.75" customHeight="1">
      <c r="A24" s="708"/>
      <c r="B24" s="701"/>
      <c r="C24" s="705"/>
      <c r="D24" s="706"/>
      <c r="E24" s="707"/>
    </row>
    <row r="25" spans="1:5" ht="15.75" customHeight="1">
      <c r="A25" s="709"/>
      <c r="B25" s="701"/>
      <c r="C25" s="705"/>
      <c r="D25" s="706"/>
      <c r="E25" s="707"/>
    </row>
    <row r="26" spans="1:5" ht="15.75" customHeight="1">
      <c r="A26" s="709"/>
      <c r="B26" s="710"/>
      <c r="C26" s="711"/>
      <c r="D26" s="712"/>
      <c r="E26" s="713"/>
    </row>
    <row r="27" spans="1:5" ht="16.5" thickBot="1">
      <c r="A27" s="714"/>
      <c r="B27" s="715"/>
      <c r="C27" s="716" t="s">
        <v>763</v>
      </c>
      <c r="D27" s="717"/>
      <c r="E27" s="718">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2" fitToHeight="0" orientation="portrait" r:id="rId1"/>
  <headerFooter alignWithMargins="0">
    <oddFooter>&amp;Rstrana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Q322"/>
  <sheetViews>
    <sheetView view="pageBreakPreview" zoomScaleSheetLayoutView="100" workbookViewId="0">
      <pane ySplit="3" topLeftCell="A4" activePane="bottomLeft" state="frozen"/>
      <selection activeCell="T10" sqref="T10"/>
      <selection pane="bottomLeft" activeCell="H37" sqref="H37:H57"/>
    </sheetView>
  </sheetViews>
  <sheetFormatPr defaultColWidth="10.28515625" defaultRowHeight="15.75"/>
  <cols>
    <col min="1" max="1" width="8.7109375" style="476" customWidth="1"/>
    <col min="2" max="2" width="9.42578125" style="476" bestFit="1" customWidth="1"/>
    <col min="3" max="3" width="12.5703125" style="476" customWidth="1"/>
    <col min="4" max="4" width="78.140625" style="513" bestFit="1" customWidth="1"/>
    <col min="5" max="5" width="9.85546875" style="1187" customWidth="1"/>
    <col min="6" max="6" width="15.7109375" style="511" customWidth="1"/>
    <col min="7" max="8" width="12.5703125" style="511" customWidth="1"/>
    <col min="9" max="9" width="14" style="512" customWidth="1"/>
    <col min="10" max="14" width="11.140625" style="512" customWidth="1"/>
    <col min="15" max="15" width="17.85546875" style="511" customWidth="1"/>
    <col min="16" max="16" width="12.7109375" style="476" customWidth="1"/>
    <col min="17" max="17" width="10.28515625" style="726"/>
    <col min="18" max="16384" width="10.28515625" style="476"/>
  </cols>
  <sheetData>
    <row r="1" spans="1:17" ht="49.5" customHeight="1">
      <c r="A1" s="719" t="s">
        <v>133</v>
      </c>
      <c r="B1" s="720" t="s">
        <v>776</v>
      </c>
      <c r="C1" s="720" t="s">
        <v>1027</v>
      </c>
      <c r="D1" s="721" t="s">
        <v>773</v>
      </c>
      <c r="E1" s="722" t="s">
        <v>135</v>
      </c>
      <c r="F1" s="723" t="s">
        <v>1028</v>
      </c>
      <c r="G1" s="723" t="s">
        <v>1029</v>
      </c>
      <c r="H1" s="723" t="s">
        <v>30</v>
      </c>
      <c r="I1" s="724" t="s">
        <v>1030</v>
      </c>
      <c r="J1" s="724" t="s">
        <v>1060</v>
      </c>
      <c r="K1" s="724" t="s">
        <v>1061</v>
      </c>
      <c r="L1" s="724" t="s">
        <v>1062</v>
      </c>
      <c r="M1" s="724" t="s">
        <v>1031</v>
      </c>
      <c r="N1" s="724" t="s">
        <v>1101</v>
      </c>
      <c r="O1" s="725" t="s">
        <v>1032</v>
      </c>
    </row>
    <row r="2" spans="1:17" ht="31.5">
      <c r="A2" s="727"/>
      <c r="B2" s="728" t="s">
        <v>1033</v>
      </c>
      <c r="C2" s="728" t="s">
        <v>1033</v>
      </c>
      <c r="D2" s="729"/>
      <c r="E2" s="478"/>
      <c r="F2" s="480" t="s">
        <v>1034</v>
      </c>
      <c r="G2" s="480" t="s">
        <v>1035</v>
      </c>
      <c r="H2" s="480" t="s">
        <v>1036</v>
      </c>
      <c r="I2" s="480" t="s">
        <v>1160</v>
      </c>
      <c r="J2" s="480" t="s">
        <v>1064</v>
      </c>
      <c r="K2" s="480" t="s">
        <v>1065</v>
      </c>
      <c r="L2" s="480" t="s">
        <v>1066</v>
      </c>
      <c r="M2" s="480" t="s">
        <v>256</v>
      </c>
      <c r="N2" s="480" t="s">
        <v>1102</v>
      </c>
      <c r="O2" s="730" t="s">
        <v>1038</v>
      </c>
    </row>
    <row r="3" spans="1:17" s="485" customFormat="1">
      <c r="A3" s="731" t="s">
        <v>1022</v>
      </c>
      <c r="B3" s="732"/>
      <c r="C3" s="733"/>
      <c r="D3" s="729" t="s">
        <v>1260</v>
      </c>
      <c r="E3" s="482"/>
      <c r="F3" s="483"/>
      <c r="G3" s="483"/>
      <c r="H3" s="483"/>
      <c r="I3" s="483"/>
      <c r="J3" s="734"/>
      <c r="K3" s="734"/>
      <c r="L3" s="734"/>
      <c r="M3" s="734"/>
      <c r="N3" s="734"/>
      <c r="O3" s="735"/>
      <c r="Q3" s="736"/>
    </row>
    <row r="4" spans="1:17" s="485" customFormat="1" ht="16.5" thickBot="1">
      <c r="A4" s="737"/>
      <c r="B4" s="737"/>
      <c r="C4" s="737"/>
      <c r="D4" s="738" t="s">
        <v>1041</v>
      </c>
      <c r="E4" s="739"/>
      <c r="F4" s="740"/>
      <c r="G4" s="740"/>
      <c r="H4" s="740"/>
      <c r="I4" s="740"/>
      <c r="J4" s="741"/>
      <c r="K4" s="741"/>
      <c r="L4" s="741"/>
      <c r="M4" s="741"/>
      <c r="N4" s="741"/>
      <c r="O4" s="742">
        <f>SUM(O6:O61)</f>
        <v>0</v>
      </c>
      <c r="Q4" s="736"/>
    </row>
    <row r="5" spans="1:17" s="485" customFormat="1" ht="31.5">
      <c r="A5" s="743" t="s">
        <v>1042</v>
      </c>
      <c r="B5" s="744" t="s">
        <v>796</v>
      </c>
      <c r="C5" s="744" t="s">
        <v>1261</v>
      </c>
      <c r="D5" s="745" t="s">
        <v>1262</v>
      </c>
      <c r="E5" s="746" t="s">
        <v>657</v>
      </c>
      <c r="F5" s="747">
        <f t="shared" ref="F5:F12" si="0">G5+H5</f>
        <v>0</v>
      </c>
      <c r="G5" s="747">
        <v>0</v>
      </c>
      <c r="H5" s="748"/>
      <c r="I5" s="498">
        <f t="shared" ref="I5:I12" si="1">SUM(J5:N5)</f>
        <v>1</v>
      </c>
      <c r="J5" s="498">
        <v>0</v>
      </c>
      <c r="K5" s="498">
        <v>0</v>
      </c>
      <c r="L5" s="498">
        <v>0</v>
      </c>
      <c r="M5" s="498">
        <v>1</v>
      </c>
      <c r="N5" s="498">
        <v>0</v>
      </c>
      <c r="O5" s="749">
        <f t="shared" ref="O5:O12" si="2">F5*I5</f>
        <v>0</v>
      </c>
      <c r="Q5" s="736"/>
    </row>
    <row r="6" spans="1:17" s="485" customFormat="1" ht="31.5">
      <c r="A6" s="743" t="s">
        <v>1045</v>
      </c>
      <c r="B6" s="744" t="s">
        <v>796</v>
      </c>
      <c r="C6" s="744" t="s">
        <v>1263</v>
      </c>
      <c r="D6" s="500" t="s">
        <v>1264</v>
      </c>
      <c r="E6" s="495" t="s">
        <v>657</v>
      </c>
      <c r="F6" s="496">
        <f t="shared" si="0"/>
        <v>0</v>
      </c>
      <c r="G6" s="497"/>
      <c r="H6" s="497"/>
      <c r="I6" s="498">
        <f t="shared" si="1"/>
        <v>1</v>
      </c>
      <c r="J6" s="498">
        <v>0</v>
      </c>
      <c r="K6" s="498">
        <v>0</v>
      </c>
      <c r="L6" s="498">
        <v>0</v>
      </c>
      <c r="M6" s="498">
        <v>1</v>
      </c>
      <c r="N6" s="498">
        <v>0</v>
      </c>
      <c r="O6" s="749">
        <f t="shared" si="2"/>
        <v>0</v>
      </c>
      <c r="Q6" s="736"/>
    </row>
    <row r="7" spans="1:17" s="485" customFormat="1">
      <c r="A7" s="743" t="s">
        <v>1047</v>
      </c>
      <c r="B7" s="493" t="s">
        <v>796</v>
      </c>
      <c r="C7" s="744" t="s">
        <v>1265</v>
      </c>
      <c r="D7" s="500" t="s">
        <v>1266</v>
      </c>
      <c r="E7" s="495" t="s">
        <v>657</v>
      </c>
      <c r="F7" s="496">
        <f t="shared" si="0"/>
        <v>0</v>
      </c>
      <c r="G7" s="497"/>
      <c r="H7" s="497"/>
      <c r="I7" s="498">
        <f t="shared" si="1"/>
        <v>1</v>
      </c>
      <c r="J7" s="498">
        <f t="shared" ref="J7:N7" si="3">J6</f>
        <v>0</v>
      </c>
      <c r="K7" s="498">
        <f t="shared" si="3"/>
        <v>0</v>
      </c>
      <c r="L7" s="498">
        <f t="shared" si="3"/>
        <v>0</v>
      </c>
      <c r="M7" s="498">
        <f t="shared" si="3"/>
        <v>1</v>
      </c>
      <c r="N7" s="498">
        <f t="shared" si="3"/>
        <v>0</v>
      </c>
      <c r="O7" s="749">
        <f t="shared" si="2"/>
        <v>0</v>
      </c>
      <c r="Q7" s="736"/>
    </row>
    <row r="8" spans="1:17" s="485" customFormat="1">
      <c r="A8" s="743" t="s">
        <v>1049</v>
      </c>
      <c r="B8" s="493" t="s">
        <v>796</v>
      </c>
      <c r="C8" s="744" t="s">
        <v>1267</v>
      </c>
      <c r="D8" s="500" t="s">
        <v>1268</v>
      </c>
      <c r="E8" s="495" t="s">
        <v>657</v>
      </c>
      <c r="F8" s="496">
        <f t="shared" si="0"/>
        <v>0</v>
      </c>
      <c r="G8" s="497"/>
      <c r="H8" s="497"/>
      <c r="I8" s="498">
        <f t="shared" si="1"/>
        <v>1</v>
      </c>
      <c r="J8" s="498">
        <v>0</v>
      </c>
      <c r="K8" s="498">
        <v>0</v>
      </c>
      <c r="L8" s="498">
        <v>0</v>
      </c>
      <c r="M8" s="498">
        <v>1</v>
      </c>
      <c r="N8" s="498">
        <v>0</v>
      </c>
      <c r="O8" s="749">
        <f t="shared" si="2"/>
        <v>0</v>
      </c>
      <c r="Q8" s="736"/>
    </row>
    <row r="9" spans="1:17" s="485" customFormat="1">
      <c r="A9" s="743" t="s">
        <v>1051</v>
      </c>
      <c r="B9" s="493" t="s">
        <v>796</v>
      </c>
      <c r="C9" s="744" t="s">
        <v>1269</v>
      </c>
      <c r="D9" s="500" t="s">
        <v>1270</v>
      </c>
      <c r="E9" s="495" t="s">
        <v>657</v>
      </c>
      <c r="F9" s="496">
        <f t="shared" si="0"/>
        <v>0</v>
      </c>
      <c r="G9" s="497"/>
      <c r="H9" s="497"/>
      <c r="I9" s="498">
        <f t="shared" si="1"/>
        <v>3</v>
      </c>
      <c r="J9" s="498">
        <v>0</v>
      </c>
      <c r="K9" s="498">
        <v>0</v>
      </c>
      <c r="L9" s="498">
        <v>0</v>
      </c>
      <c r="M9" s="498">
        <v>3</v>
      </c>
      <c r="N9" s="498">
        <v>0</v>
      </c>
      <c r="O9" s="749">
        <f t="shared" si="2"/>
        <v>0</v>
      </c>
      <c r="Q9" s="736"/>
    </row>
    <row r="10" spans="1:17" s="485" customFormat="1">
      <c r="A10" s="743" t="s">
        <v>1053</v>
      </c>
      <c r="B10" s="493" t="s">
        <v>796</v>
      </c>
      <c r="C10" s="744" t="s">
        <v>1271</v>
      </c>
      <c r="D10" s="500" t="s">
        <v>1272</v>
      </c>
      <c r="E10" s="495" t="s">
        <v>657</v>
      </c>
      <c r="F10" s="496">
        <f t="shared" si="0"/>
        <v>0</v>
      </c>
      <c r="G10" s="497"/>
      <c r="H10" s="497"/>
      <c r="I10" s="498">
        <f t="shared" si="1"/>
        <v>5</v>
      </c>
      <c r="J10" s="498">
        <v>0</v>
      </c>
      <c r="K10" s="498">
        <v>0</v>
      </c>
      <c r="L10" s="498">
        <v>0</v>
      </c>
      <c r="M10" s="498">
        <v>0</v>
      </c>
      <c r="N10" s="498">
        <v>5</v>
      </c>
      <c r="O10" s="749">
        <f t="shared" si="2"/>
        <v>0</v>
      </c>
      <c r="Q10" s="736"/>
    </row>
    <row r="11" spans="1:17" s="485" customFormat="1" ht="46.5" customHeight="1">
      <c r="A11" s="743" t="s">
        <v>1056</v>
      </c>
      <c r="B11" s="493" t="s">
        <v>796</v>
      </c>
      <c r="C11" s="744" t="s">
        <v>1273</v>
      </c>
      <c r="D11" s="500" t="s">
        <v>1274</v>
      </c>
      <c r="E11" s="495" t="s">
        <v>657</v>
      </c>
      <c r="F11" s="496">
        <f t="shared" si="0"/>
        <v>0</v>
      </c>
      <c r="G11" s="497"/>
      <c r="H11" s="497"/>
      <c r="I11" s="498">
        <f t="shared" si="1"/>
        <v>5</v>
      </c>
      <c r="J11" s="498">
        <v>0</v>
      </c>
      <c r="K11" s="498">
        <v>0</v>
      </c>
      <c r="L11" s="498">
        <v>0</v>
      </c>
      <c r="M11" s="498">
        <v>0</v>
      </c>
      <c r="N11" s="498">
        <v>5</v>
      </c>
      <c r="O11" s="749">
        <f t="shared" si="2"/>
        <v>0</v>
      </c>
    </row>
    <row r="12" spans="1:17" s="485" customFormat="1" ht="15.75" customHeight="1">
      <c r="A12" s="743" t="s">
        <v>1058</v>
      </c>
      <c r="B12" s="493" t="s">
        <v>796</v>
      </c>
      <c r="C12" s="744" t="s">
        <v>1275</v>
      </c>
      <c r="D12" s="500" t="s">
        <v>1276</v>
      </c>
      <c r="E12" s="495" t="s">
        <v>657</v>
      </c>
      <c r="F12" s="496">
        <f t="shared" si="0"/>
        <v>0</v>
      </c>
      <c r="G12" s="497"/>
      <c r="H12" s="497"/>
      <c r="I12" s="498">
        <f t="shared" si="1"/>
        <v>1</v>
      </c>
      <c r="J12" s="498">
        <v>0</v>
      </c>
      <c r="K12" s="498">
        <v>0</v>
      </c>
      <c r="L12" s="498">
        <v>0</v>
      </c>
      <c r="M12" s="498">
        <v>1</v>
      </c>
      <c r="N12" s="498">
        <v>0</v>
      </c>
      <c r="O12" s="749">
        <f t="shared" si="2"/>
        <v>0</v>
      </c>
      <c r="Q12" s="736"/>
    </row>
    <row r="13" spans="1:17" s="485" customFormat="1">
      <c r="A13" s="750"/>
      <c r="B13" s="751" t="s">
        <v>1277</v>
      </c>
      <c r="C13" s="493"/>
      <c r="D13" s="752" t="s">
        <v>1278</v>
      </c>
      <c r="E13" s="495"/>
      <c r="F13" s="496"/>
      <c r="G13" s="496"/>
      <c r="H13" s="496"/>
      <c r="I13" s="498"/>
      <c r="J13" s="498"/>
      <c r="K13" s="498"/>
      <c r="L13" s="498"/>
      <c r="M13" s="498"/>
      <c r="N13" s="498"/>
      <c r="O13" s="749"/>
      <c r="Q13" s="736"/>
    </row>
    <row r="14" spans="1:17" s="485" customFormat="1" ht="30.75" customHeight="1">
      <c r="A14" s="750" t="s">
        <v>1279</v>
      </c>
      <c r="B14" s="493" t="s">
        <v>796</v>
      </c>
      <c r="C14" s="493" t="s">
        <v>1280</v>
      </c>
      <c r="D14" s="500" t="s">
        <v>1281</v>
      </c>
      <c r="E14" s="495" t="s">
        <v>289</v>
      </c>
      <c r="F14" s="496">
        <f t="shared" ref="F14:F18" si="4">G14+H14</f>
        <v>0</v>
      </c>
      <c r="G14" s="497"/>
      <c r="H14" s="497"/>
      <c r="I14" s="498">
        <f t="shared" ref="I14:I18" si="5">SUM(J14:N14)</f>
        <v>3250</v>
      </c>
      <c r="J14" s="498">
        <v>0</v>
      </c>
      <c r="K14" s="498">
        <v>0</v>
      </c>
      <c r="L14" s="498">
        <v>0</v>
      </c>
      <c r="M14" s="498">
        <v>1800</v>
      </c>
      <c r="N14" s="498">
        <v>1450</v>
      </c>
      <c r="O14" s="749">
        <f t="shared" ref="O14:O18" si="6">F14*I14</f>
        <v>0</v>
      </c>
      <c r="Q14" s="753"/>
    </row>
    <row r="15" spans="1:17" s="485" customFormat="1" ht="31.5">
      <c r="A15" s="750" t="s">
        <v>1282</v>
      </c>
      <c r="B15" s="493" t="s">
        <v>796</v>
      </c>
      <c r="C15" s="493" t="s">
        <v>1283</v>
      </c>
      <c r="D15" s="500" t="s">
        <v>1284</v>
      </c>
      <c r="E15" s="495" t="s">
        <v>657</v>
      </c>
      <c r="F15" s="496">
        <f t="shared" si="4"/>
        <v>0</v>
      </c>
      <c r="G15" s="497"/>
      <c r="H15" s="497"/>
      <c r="I15" s="498">
        <f t="shared" si="5"/>
        <v>5</v>
      </c>
      <c r="J15" s="498">
        <v>0</v>
      </c>
      <c r="K15" s="498">
        <v>0</v>
      </c>
      <c r="L15" s="498">
        <v>0</v>
      </c>
      <c r="M15" s="498">
        <v>5</v>
      </c>
      <c r="N15" s="498">
        <v>0</v>
      </c>
      <c r="O15" s="749">
        <f t="shared" si="6"/>
        <v>0</v>
      </c>
      <c r="Q15" s="736"/>
    </row>
    <row r="16" spans="1:17" s="485" customFormat="1" ht="31.5">
      <c r="A16" s="750" t="s">
        <v>1285</v>
      </c>
      <c r="B16" s="493" t="s">
        <v>796</v>
      </c>
      <c r="C16" s="493" t="s">
        <v>1286</v>
      </c>
      <c r="D16" s="500" t="s">
        <v>1287</v>
      </c>
      <c r="E16" s="495" t="s">
        <v>657</v>
      </c>
      <c r="F16" s="496">
        <f t="shared" si="4"/>
        <v>0</v>
      </c>
      <c r="G16" s="497"/>
      <c r="H16" s="497"/>
      <c r="I16" s="498">
        <f t="shared" si="5"/>
        <v>2</v>
      </c>
      <c r="J16" s="498">
        <v>1</v>
      </c>
      <c r="K16" s="498">
        <v>0</v>
      </c>
      <c r="L16" s="498">
        <v>0</v>
      </c>
      <c r="M16" s="498">
        <v>1</v>
      </c>
      <c r="N16" s="498">
        <v>0</v>
      </c>
      <c r="O16" s="749">
        <f t="shared" si="6"/>
        <v>0</v>
      </c>
      <c r="Q16" s="736"/>
    </row>
    <row r="17" spans="1:17" s="485" customFormat="1" ht="31.5" hidden="1">
      <c r="A17" s="750" t="s">
        <v>1288</v>
      </c>
      <c r="B17" s="493" t="s">
        <v>796</v>
      </c>
      <c r="C17" s="493" t="s">
        <v>1289</v>
      </c>
      <c r="D17" s="500" t="s">
        <v>1290</v>
      </c>
      <c r="E17" s="495" t="s">
        <v>657</v>
      </c>
      <c r="F17" s="496">
        <f t="shared" si="4"/>
        <v>0</v>
      </c>
      <c r="G17" s="497"/>
      <c r="H17" s="497"/>
      <c r="I17" s="498">
        <f t="shared" si="5"/>
        <v>0</v>
      </c>
      <c r="J17" s="498"/>
      <c r="K17" s="498">
        <v>0</v>
      </c>
      <c r="L17" s="498">
        <v>0</v>
      </c>
      <c r="M17" s="498"/>
      <c r="N17" s="498">
        <v>0</v>
      </c>
      <c r="O17" s="749">
        <f t="shared" si="6"/>
        <v>0</v>
      </c>
      <c r="Q17" s="736"/>
    </row>
    <row r="18" spans="1:17" s="485" customFormat="1" ht="31.5">
      <c r="A18" s="750" t="s">
        <v>1291</v>
      </c>
      <c r="B18" s="493" t="s">
        <v>796</v>
      </c>
      <c r="C18" s="493" t="s">
        <v>1292</v>
      </c>
      <c r="D18" s="500" t="s">
        <v>1293</v>
      </c>
      <c r="E18" s="495" t="s">
        <v>657</v>
      </c>
      <c r="F18" s="496">
        <f t="shared" si="4"/>
        <v>0</v>
      </c>
      <c r="G18" s="497"/>
      <c r="H18" s="497"/>
      <c r="I18" s="498">
        <f t="shared" si="5"/>
        <v>5</v>
      </c>
      <c r="J18" s="498">
        <v>0</v>
      </c>
      <c r="K18" s="498">
        <v>0</v>
      </c>
      <c r="L18" s="498">
        <v>0</v>
      </c>
      <c r="M18" s="498">
        <v>5</v>
      </c>
      <c r="N18" s="498">
        <v>0</v>
      </c>
      <c r="O18" s="749">
        <f t="shared" si="6"/>
        <v>0</v>
      </c>
      <c r="Q18" s="736"/>
    </row>
    <row r="19" spans="1:17" s="485" customFormat="1">
      <c r="A19" s="750" t="s">
        <v>1294</v>
      </c>
      <c r="B19" s="493" t="s">
        <v>796</v>
      </c>
      <c r="C19" s="493" t="s">
        <v>1295</v>
      </c>
      <c r="D19" s="752" t="s">
        <v>1296</v>
      </c>
      <c r="E19" s="495"/>
      <c r="F19" s="496"/>
      <c r="G19" s="496"/>
      <c r="H19" s="496"/>
      <c r="I19" s="498"/>
      <c r="J19" s="498"/>
      <c r="K19" s="498"/>
      <c r="L19" s="498"/>
      <c r="M19" s="498"/>
      <c r="N19" s="498"/>
      <c r="O19" s="749"/>
      <c r="Q19" s="736"/>
    </row>
    <row r="20" spans="1:17" s="485" customFormat="1" ht="17.100000000000001" customHeight="1">
      <c r="A20" s="750" t="s">
        <v>1297</v>
      </c>
      <c r="B20" s="493" t="s">
        <v>796</v>
      </c>
      <c r="C20" s="493" t="s">
        <v>1298</v>
      </c>
      <c r="D20" s="500" t="s">
        <v>1299</v>
      </c>
      <c r="E20" s="495" t="s">
        <v>657</v>
      </c>
      <c r="F20" s="496">
        <f t="shared" ref="F20:F30" si="7">G20+H20</f>
        <v>0</v>
      </c>
      <c r="G20" s="497"/>
      <c r="H20" s="497"/>
      <c r="I20" s="498">
        <f t="shared" ref="I20:I30" si="8">SUM(J20:N20)</f>
        <v>10</v>
      </c>
      <c r="J20" s="498">
        <v>0</v>
      </c>
      <c r="K20" s="498">
        <v>0</v>
      </c>
      <c r="L20" s="498">
        <v>0</v>
      </c>
      <c r="M20" s="498">
        <v>10</v>
      </c>
      <c r="N20" s="498">
        <v>0</v>
      </c>
      <c r="O20" s="749">
        <f t="shared" ref="O20:O26" si="9">F20*I20</f>
        <v>0</v>
      </c>
      <c r="Q20" s="736"/>
    </row>
    <row r="21" spans="1:17" s="485" customFormat="1" ht="17.100000000000001" customHeight="1">
      <c r="A21" s="750" t="s">
        <v>1300</v>
      </c>
      <c r="B21" s="493" t="s">
        <v>796</v>
      </c>
      <c r="C21" s="493" t="s">
        <v>1301</v>
      </c>
      <c r="D21" s="500" t="s">
        <v>1302</v>
      </c>
      <c r="E21" s="495" t="s">
        <v>657</v>
      </c>
      <c r="F21" s="496">
        <f t="shared" si="7"/>
        <v>0</v>
      </c>
      <c r="G21" s="497"/>
      <c r="H21" s="497"/>
      <c r="I21" s="498">
        <f t="shared" si="8"/>
        <v>14</v>
      </c>
      <c r="J21" s="498">
        <v>0</v>
      </c>
      <c r="K21" s="498">
        <v>0</v>
      </c>
      <c r="L21" s="498">
        <v>0</v>
      </c>
      <c r="M21" s="498">
        <v>14</v>
      </c>
      <c r="N21" s="498">
        <v>0</v>
      </c>
      <c r="O21" s="749">
        <f t="shared" si="9"/>
        <v>0</v>
      </c>
      <c r="Q21" s="736"/>
    </row>
    <row r="22" spans="1:17" s="485" customFormat="1" ht="31.5">
      <c r="A22" s="750" t="s">
        <v>1303</v>
      </c>
      <c r="B22" s="493" t="s">
        <v>796</v>
      </c>
      <c r="C22" s="493" t="s">
        <v>1304</v>
      </c>
      <c r="D22" s="500" t="s">
        <v>1305</v>
      </c>
      <c r="E22" s="495" t="s">
        <v>657</v>
      </c>
      <c r="F22" s="496">
        <f t="shared" si="7"/>
        <v>0</v>
      </c>
      <c r="G22" s="497"/>
      <c r="H22" s="497"/>
      <c r="I22" s="498">
        <f t="shared" si="8"/>
        <v>52</v>
      </c>
      <c r="J22" s="498">
        <v>0</v>
      </c>
      <c r="K22" s="498">
        <v>0</v>
      </c>
      <c r="L22" s="498">
        <v>0</v>
      </c>
      <c r="M22" s="498">
        <f>40+4+8</f>
        <v>52</v>
      </c>
      <c r="N22" s="498">
        <v>0</v>
      </c>
      <c r="O22" s="749">
        <f t="shared" si="9"/>
        <v>0</v>
      </c>
      <c r="Q22" s="736"/>
    </row>
    <row r="23" spans="1:17" s="485" customFormat="1">
      <c r="A23" s="750" t="s">
        <v>1306</v>
      </c>
      <c r="B23" s="493" t="s">
        <v>796</v>
      </c>
      <c r="C23" s="493" t="s">
        <v>1307</v>
      </c>
      <c r="D23" s="500" t="s">
        <v>1308</v>
      </c>
      <c r="E23" s="495" t="s">
        <v>289</v>
      </c>
      <c r="F23" s="754">
        <f t="shared" si="7"/>
        <v>0</v>
      </c>
      <c r="G23" s="755"/>
      <c r="H23" s="755"/>
      <c r="I23" s="498">
        <f t="shared" si="8"/>
        <v>76</v>
      </c>
      <c r="J23" s="498">
        <v>6</v>
      </c>
      <c r="K23" s="498">
        <v>0</v>
      </c>
      <c r="L23" s="498">
        <v>0</v>
      </c>
      <c r="M23" s="498">
        <v>70</v>
      </c>
      <c r="N23" s="498">
        <v>0</v>
      </c>
      <c r="O23" s="749">
        <f t="shared" si="9"/>
        <v>0</v>
      </c>
      <c r="Q23" s="736"/>
    </row>
    <row r="24" spans="1:17" s="485" customFormat="1">
      <c r="A24" s="750" t="s">
        <v>1309</v>
      </c>
      <c r="B24" s="493" t="s">
        <v>796</v>
      </c>
      <c r="C24" s="493" t="s">
        <v>1310</v>
      </c>
      <c r="D24" s="500" t="s">
        <v>1311</v>
      </c>
      <c r="E24" s="495"/>
      <c r="F24" s="754">
        <f t="shared" si="7"/>
        <v>0</v>
      </c>
      <c r="G24" s="755"/>
      <c r="H24" s="755"/>
      <c r="I24" s="498">
        <f t="shared" si="8"/>
        <v>40</v>
      </c>
      <c r="J24" s="498">
        <v>0</v>
      </c>
      <c r="K24" s="498">
        <v>0</v>
      </c>
      <c r="L24" s="498">
        <v>0</v>
      </c>
      <c r="M24" s="498">
        <v>40</v>
      </c>
      <c r="N24" s="498">
        <v>0</v>
      </c>
      <c r="O24" s="749">
        <f t="shared" si="9"/>
        <v>0</v>
      </c>
      <c r="Q24" s="736"/>
    </row>
    <row r="25" spans="1:17" s="485" customFormat="1" ht="31.5">
      <c r="A25" s="750" t="s">
        <v>1312</v>
      </c>
      <c r="B25" s="493" t="s">
        <v>796</v>
      </c>
      <c r="C25" s="493" t="s">
        <v>1313</v>
      </c>
      <c r="D25" s="500" t="s">
        <v>1314</v>
      </c>
      <c r="E25" s="495" t="s">
        <v>289</v>
      </c>
      <c r="F25" s="754">
        <f t="shared" si="7"/>
        <v>0</v>
      </c>
      <c r="G25" s="755"/>
      <c r="H25" s="755"/>
      <c r="I25" s="498">
        <f t="shared" si="8"/>
        <v>60</v>
      </c>
      <c r="J25" s="498">
        <v>0</v>
      </c>
      <c r="K25" s="498">
        <v>0</v>
      </c>
      <c r="L25" s="498">
        <v>0</v>
      </c>
      <c r="M25" s="498">
        <v>60</v>
      </c>
      <c r="N25" s="498">
        <v>0</v>
      </c>
      <c r="O25" s="749">
        <f t="shared" si="9"/>
        <v>0</v>
      </c>
      <c r="Q25" s="736"/>
    </row>
    <row r="26" spans="1:17" s="485" customFormat="1" ht="15.75" customHeight="1">
      <c r="A26" s="750" t="s">
        <v>1315</v>
      </c>
      <c r="B26" s="493" t="s">
        <v>796</v>
      </c>
      <c r="C26" s="493" t="s">
        <v>1316</v>
      </c>
      <c r="D26" s="500" t="s">
        <v>1317</v>
      </c>
      <c r="E26" s="495" t="s">
        <v>289</v>
      </c>
      <c r="F26" s="754">
        <f t="shared" si="7"/>
        <v>0</v>
      </c>
      <c r="G26" s="755"/>
      <c r="H26" s="755"/>
      <c r="I26" s="498">
        <f t="shared" si="8"/>
        <v>20</v>
      </c>
      <c r="J26" s="498">
        <v>20</v>
      </c>
      <c r="K26" s="485">
        <v>0</v>
      </c>
      <c r="L26" s="498">
        <v>0</v>
      </c>
      <c r="M26" s="498">
        <v>0</v>
      </c>
      <c r="N26" s="498">
        <v>0</v>
      </c>
      <c r="O26" s="749">
        <f t="shared" si="9"/>
        <v>0</v>
      </c>
      <c r="Q26" s="736"/>
    </row>
    <row r="27" spans="1:17" s="485" customFormat="1" ht="15.75" customHeight="1">
      <c r="A27" s="750" t="s">
        <v>1318</v>
      </c>
      <c r="B27" s="493" t="s">
        <v>796</v>
      </c>
      <c r="C27" s="493" t="s">
        <v>1319</v>
      </c>
      <c r="D27" s="500" t="s">
        <v>1320</v>
      </c>
      <c r="E27" s="495" t="s">
        <v>289</v>
      </c>
      <c r="F27" s="754">
        <f t="shared" si="7"/>
        <v>0</v>
      </c>
      <c r="G27" s="755"/>
      <c r="H27" s="755"/>
      <c r="I27" s="498">
        <f t="shared" si="8"/>
        <v>196</v>
      </c>
      <c r="J27" s="498">
        <f t="shared" ref="J27:N27" si="10">J23+J26+J24+J25</f>
        <v>26</v>
      </c>
      <c r="K27" s="498">
        <f t="shared" si="10"/>
        <v>0</v>
      </c>
      <c r="L27" s="498">
        <f t="shared" si="10"/>
        <v>0</v>
      </c>
      <c r="M27" s="498">
        <f t="shared" si="10"/>
        <v>170</v>
      </c>
      <c r="N27" s="498">
        <f t="shared" si="10"/>
        <v>0</v>
      </c>
      <c r="O27" s="749">
        <f>O23+O26</f>
        <v>0</v>
      </c>
      <c r="Q27" s="736"/>
    </row>
    <row r="28" spans="1:17" s="485" customFormat="1" ht="20.25" customHeight="1">
      <c r="A28" s="750" t="s">
        <v>1321</v>
      </c>
      <c r="B28" s="493" t="s">
        <v>796</v>
      </c>
      <c r="C28" s="493" t="s">
        <v>1322</v>
      </c>
      <c r="D28" s="500" t="s">
        <v>1323</v>
      </c>
      <c r="E28" s="495" t="s">
        <v>289</v>
      </c>
      <c r="F28" s="754">
        <f t="shared" si="7"/>
        <v>0</v>
      </c>
      <c r="G28" s="755"/>
      <c r="H28" s="755"/>
      <c r="I28" s="498">
        <f t="shared" si="8"/>
        <v>8</v>
      </c>
      <c r="J28" s="498">
        <v>0</v>
      </c>
      <c r="K28" s="498">
        <f>K23+K27+K24+K25</f>
        <v>0</v>
      </c>
      <c r="L28" s="498">
        <v>0</v>
      </c>
      <c r="M28" s="498">
        <v>8</v>
      </c>
      <c r="N28" s="498">
        <v>0</v>
      </c>
      <c r="O28" s="749">
        <f>F28*I28</f>
        <v>0</v>
      </c>
      <c r="Q28" s="736"/>
    </row>
    <row r="29" spans="1:17" s="485" customFormat="1" ht="31.5">
      <c r="A29" s="750" t="s">
        <v>1324</v>
      </c>
      <c r="B29" s="493" t="s">
        <v>796</v>
      </c>
      <c r="C29" s="493" t="s">
        <v>1325</v>
      </c>
      <c r="D29" s="500" t="s">
        <v>1326</v>
      </c>
      <c r="E29" s="495" t="s">
        <v>289</v>
      </c>
      <c r="F29" s="754">
        <f t="shared" si="7"/>
        <v>0</v>
      </c>
      <c r="G29" s="755"/>
      <c r="H29" s="755"/>
      <c r="I29" s="498">
        <f t="shared" si="8"/>
        <v>12</v>
      </c>
      <c r="J29" s="498">
        <v>0</v>
      </c>
      <c r="K29" s="498">
        <v>0</v>
      </c>
      <c r="L29" s="498">
        <v>0</v>
      </c>
      <c r="M29" s="498">
        <v>12</v>
      </c>
      <c r="N29" s="498">
        <v>0</v>
      </c>
      <c r="O29" s="749">
        <f>F29*I29</f>
        <v>0</v>
      </c>
      <c r="Q29" s="736"/>
    </row>
    <row r="30" spans="1:17" s="485" customFormat="1" ht="31.5">
      <c r="A30" s="750" t="s">
        <v>1327</v>
      </c>
      <c r="B30" s="493" t="s">
        <v>796</v>
      </c>
      <c r="C30" s="493" t="s">
        <v>1328</v>
      </c>
      <c r="D30" s="500" t="s">
        <v>1329</v>
      </c>
      <c r="E30" s="495" t="s">
        <v>289</v>
      </c>
      <c r="F30" s="754">
        <f t="shared" si="7"/>
        <v>0</v>
      </c>
      <c r="G30" s="755"/>
      <c r="H30" s="755"/>
      <c r="I30" s="498">
        <f t="shared" si="8"/>
        <v>8</v>
      </c>
      <c r="J30" s="498">
        <v>0</v>
      </c>
      <c r="K30" s="498">
        <v>0</v>
      </c>
      <c r="L30" s="498">
        <v>0</v>
      </c>
      <c r="M30" s="498">
        <v>4</v>
      </c>
      <c r="N30" s="498">
        <v>4</v>
      </c>
      <c r="O30" s="749">
        <f>F30*I30</f>
        <v>0</v>
      </c>
      <c r="Q30" s="736"/>
    </row>
    <row r="31" spans="1:17" s="485" customFormat="1" ht="25.5">
      <c r="A31" s="750"/>
      <c r="B31" s="751" t="s">
        <v>1277</v>
      </c>
      <c r="C31" s="493"/>
      <c r="D31" s="752" t="s">
        <v>1330</v>
      </c>
      <c r="E31" s="495"/>
      <c r="F31" s="754"/>
      <c r="G31" s="756"/>
      <c r="H31" s="756"/>
      <c r="I31" s="498"/>
      <c r="J31" s="498"/>
      <c r="K31" s="498"/>
      <c r="L31" s="498"/>
      <c r="M31" s="498"/>
      <c r="N31" s="498"/>
      <c r="O31" s="749"/>
      <c r="Q31" s="736"/>
    </row>
    <row r="32" spans="1:17" s="485" customFormat="1" hidden="1">
      <c r="A32" s="750" t="s">
        <v>1331</v>
      </c>
      <c r="B32" s="493" t="s">
        <v>1043</v>
      </c>
      <c r="C32" s="493" t="s">
        <v>1332</v>
      </c>
      <c r="D32" s="500" t="s">
        <v>1333</v>
      </c>
      <c r="E32" s="495" t="s">
        <v>289</v>
      </c>
      <c r="F32" s="754">
        <f>G32+H32</f>
        <v>20</v>
      </c>
      <c r="G32" s="756">
        <v>0</v>
      </c>
      <c r="H32" s="756">
        <v>20</v>
      </c>
      <c r="I32" s="498">
        <f>SUM(J32:N32)</f>
        <v>0</v>
      </c>
      <c r="J32" s="498"/>
      <c r="K32" s="498"/>
      <c r="L32" s="498"/>
      <c r="M32" s="498"/>
      <c r="N32" s="498"/>
      <c r="O32" s="749">
        <f>F32*I32</f>
        <v>0</v>
      </c>
      <c r="Q32" s="736"/>
    </row>
    <row r="33" spans="1:17" s="485" customFormat="1" hidden="1">
      <c r="A33" s="750" t="s">
        <v>1334</v>
      </c>
      <c r="B33" s="493" t="s">
        <v>1043</v>
      </c>
      <c r="C33" s="493" t="s">
        <v>1335</v>
      </c>
      <c r="D33" s="500" t="s">
        <v>1336</v>
      </c>
      <c r="E33" s="495" t="s">
        <v>289</v>
      </c>
      <c r="F33" s="754">
        <f>G33+H33</f>
        <v>40</v>
      </c>
      <c r="G33" s="756">
        <v>0</v>
      </c>
      <c r="H33" s="756">
        <v>40</v>
      </c>
      <c r="I33" s="498">
        <f>SUM(J33:N33)</f>
        <v>0</v>
      </c>
      <c r="J33" s="498"/>
      <c r="K33" s="498"/>
      <c r="L33" s="498"/>
      <c r="M33" s="498"/>
      <c r="N33" s="498"/>
      <c r="O33" s="749">
        <f>F33*I33</f>
        <v>0</v>
      </c>
      <c r="Q33" s="736"/>
    </row>
    <row r="34" spans="1:17" s="485" customFormat="1" ht="31.5">
      <c r="A34" s="750" t="s">
        <v>1337</v>
      </c>
      <c r="B34" s="493" t="s">
        <v>796</v>
      </c>
      <c r="C34" s="493" t="s">
        <v>1338</v>
      </c>
      <c r="D34" s="500" t="s">
        <v>1339</v>
      </c>
      <c r="E34" s="495" t="s">
        <v>657</v>
      </c>
      <c r="F34" s="754">
        <f>G34+H34</f>
        <v>0</v>
      </c>
      <c r="G34" s="755"/>
      <c r="H34" s="755"/>
      <c r="I34" s="498">
        <f>SUM(J34:N34)</f>
        <v>60</v>
      </c>
      <c r="J34" s="498">
        <v>0</v>
      </c>
      <c r="K34" s="498">
        <v>0</v>
      </c>
      <c r="L34" s="498">
        <v>0</v>
      </c>
      <c r="M34" s="498">
        <v>60</v>
      </c>
      <c r="N34" s="498">
        <v>0</v>
      </c>
      <c r="O34" s="749">
        <f>F34*I34</f>
        <v>0</v>
      </c>
      <c r="Q34" s="736"/>
    </row>
    <row r="35" spans="1:17" s="485" customFormat="1">
      <c r="A35" s="750" t="s">
        <v>1340</v>
      </c>
      <c r="B35" s="493" t="s">
        <v>796</v>
      </c>
      <c r="C35" s="493" t="s">
        <v>1341</v>
      </c>
      <c r="D35" s="500" t="s">
        <v>1342</v>
      </c>
      <c r="E35" s="495" t="s">
        <v>167</v>
      </c>
      <c r="F35" s="754">
        <f>G35+H35</f>
        <v>0</v>
      </c>
      <c r="G35" s="497"/>
      <c r="H35" s="497"/>
      <c r="I35" s="757">
        <f>SUM(J35:N35)</f>
        <v>0.5</v>
      </c>
      <c r="J35" s="757">
        <v>0.1</v>
      </c>
      <c r="K35" s="757">
        <v>0.1</v>
      </c>
      <c r="L35" s="757">
        <v>0.1</v>
      </c>
      <c r="M35" s="757">
        <v>0.1</v>
      </c>
      <c r="N35" s="757">
        <v>0.1</v>
      </c>
      <c r="O35" s="749">
        <f>F35*I35</f>
        <v>0</v>
      </c>
      <c r="Q35" s="736"/>
    </row>
    <row r="36" spans="1:17" s="485" customFormat="1">
      <c r="A36" s="750"/>
      <c r="B36" s="751" t="s">
        <v>1277</v>
      </c>
      <c r="C36" s="493"/>
      <c r="D36" s="752" t="s">
        <v>1278</v>
      </c>
      <c r="E36" s="495"/>
      <c r="F36" s="496"/>
      <c r="G36" s="756"/>
      <c r="H36" s="756"/>
      <c r="I36" s="498"/>
      <c r="J36" s="498"/>
      <c r="K36" s="498"/>
      <c r="L36" s="498"/>
      <c r="M36" s="498"/>
      <c r="N36" s="498"/>
      <c r="O36" s="749"/>
      <c r="Q36" s="736"/>
    </row>
    <row r="37" spans="1:17" s="485" customFormat="1">
      <c r="A37" s="750" t="s">
        <v>1343</v>
      </c>
      <c r="B37" s="493" t="s">
        <v>796</v>
      </c>
      <c r="C37" s="493" t="s">
        <v>1344</v>
      </c>
      <c r="D37" s="500" t="s">
        <v>1104</v>
      </c>
      <c r="E37" s="495" t="s">
        <v>657</v>
      </c>
      <c r="F37" s="496">
        <f t="shared" ref="F37:F57" si="11">G37+H37</f>
        <v>0</v>
      </c>
      <c r="G37" s="497"/>
      <c r="H37" s="497"/>
      <c r="I37" s="498">
        <f t="shared" ref="I37:I57" si="12">SUM(J37:N37)</f>
        <v>12</v>
      </c>
      <c r="J37" s="498">
        <f>J15+J16+J18</f>
        <v>1</v>
      </c>
      <c r="K37" s="498">
        <f t="shared" ref="K37:N37" si="13">K15+K16+K18</f>
        <v>0</v>
      </c>
      <c r="L37" s="498">
        <f t="shared" si="13"/>
        <v>0</v>
      </c>
      <c r="M37" s="498">
        <f t="shared" si="13"/>
        <v>11</v>
      </c>
      <c r="N37" s="498">
        <f t="shared" si="13"/>
        <v>0</v>
      </c>
      <c r="O37" s="749">
        <f t="shared" ref="O37:O57" si="14">F37*I37</f>
        <v>0</v>
      </c>
      <c r="Q37" s="736"/>
    </row>
    <row r="38" spans="1:17" s="485" customFormat="1">
      <c r="A38" s="750" t="s">
        <v>1345</v>
      </c>
      <c r="B38" s="493" t="s">
        <v>789</v>
      </c>
      <c r="C38" s="493" t="s">
        <v>1346</v>
      </c>
      <c r="D38" s="500" t="s">
        <v>1347</v>
      </c>
      <c r="E38" s="495" t="s">
        <v>657</v>
      </c>
      <c r="F38" s="496">
        <f t="shared" si="11"/>
        <v>0</v>
      </c>
      <c r="G38" s="496">
        <v>0</v>
      </c>
      <c r="H38" s="497"/>
      <c r="I38" s="498">
        <f t="shared" si="12"/>
        <v>144</v>
      </c>
      <c r="J38" s="498">
        <v>2</v>
      </c>
      <c r="K38" s="498">
        <v>10</v>
      </c>
      <c r="L38" s="498">
        <v>0</v>
      </c>
      <c r="M38" s="498">
        <v>0</v>
      </c>
      <c r="N38" s="498">
        <f>66*2</f>
        <v>132</v>
      </c>
      <c r="O38" s="749">
        <f t="shared" si="14"/>
        <v>0</v>
      </c>
      <c r="Q38" s="736"/>
    </row>
    <row r="39" spans="1:17" s="485" customFormat="1">
      <c r="A39" s="750" t="s">
        <v>1348</v>
      </c>
      <c r="B39" s="493" t="s">
        <v>789</v>
      </c>
      <c r="C39" s="493" t="s">
        <v>1349</v>
      </c>
      <c r="D39" s="500" t="s">
        <v>1350</v>
      </c>
      <c r="E39" s="495" t="s">
        <v>657</v>
      </c>
      <c r="F39" s="496">
        <f t="shared" si="11"/>
        <v>0</v>
      </c>
      <c r="G39" s="496">
        <v>0</v>
      </c>
      <c r="H39" s="497"/>
      <c r="I39" s="498">
        <f t="shared" si="12"/>
        <v>144</v>
      </c>
      <c r="J39" s="498">
        <f t="shared" ref="J39:N40" si="15">J38</f>
        <v>2</v>
      </c>
      <c r="K39" s="498">
        <f t="shared" si="15"/>
        <v>10</v>
      </c>
      <c r="L39" s="498">
        <f t="shared" si="15"/>
        <v>0</v>
      </c>
      <c r="M39" s="498">
        <f t="shared" si="15"/>
        <v>0</v>
      </c>
      <c r="N39" s="498">
        <f t="shared" si="15"/>
        <v>132</v>
      </c>
      <c r="O39" s="749">
        <f t="shared" si="14"/>
        <v>0</v>
      </c>
      <c r="Q39" s="736"/>
    </row>
    <row r="40" spans="1:17" s="485" customFormat="1">
      <c r="A40" s="750" t="s">
        <v>1351</v>
      </c>
      <c r="B40" s="493" t="s">
        <v>789</v>
      </c>
      <c r="C40" s="493" t="s">
        <v>1352</v>
      </c>
      <c r="D40" s="500" t="s">
        <v>1353</v>
      </c>
      <c r="E40" s="495" t="s">
        <v>657</v>
      </c>
      <c r="F40" s="496">
        <f t="shared" si="11"/>
        <v>0</v>
      </c>
      <c r="G40" s="496">
        <v>0</v>
      </c>
      <c r="H40" s="497"/>
      <c r="I40" s="498">
        <f t="shared" si="12"/>
        <v>144</v>
      </c>
      <c r="J40" s="498">
        <v>2</v>
      </c>
      <c r="K40" s="498">
        <v>10</v>
      </c>
      <c r="L40" s="498">
        <f t="shared" ref="L40:M40" si="16">L38/2</f>
        <v>0</v>
      </c>
      <c r="M40" s="498">
        <f t="shared" si="16"/>
        <v>0</v>
      </c>
      <c r="N40" s="498">
        <f t="shared" si="15"/>
        <v>132</v>
      </c>
      <c r="O40" s="749">
        <f t="shared" si="14"/>
        <v>0</v>
      </c>
      <c r="Q40" s="736"/>
    </row>
    <row r="41" spans="1:17" s="485" customFormat="1">
      <c r="A41" s="750" t="s">
        <v>1331</v>
      </c>
      <c r="B41" s="493" t="s">
        <v>789</v>
      </c>
      <c r="C41" s="493" t="s">
        <v>1354</v>
      </c>
      <c r="D41" s="500" t="s">
        <v>1355</v>
      </c>
      <c r="E41" s="495" t="s">
        <v>657</v>
      </c>
      <c r="F41" s="496">
        <f t="shared" si="11"/>
        <v>0</v>
      </c>
      <c r="G41" s="496">
        <v>0</v>
      </c>
      <c r="H41" s="497"/>
      <c r="I41" s="498">
        <f t="shared" si="12"/>
        <v>11</v>
      </c>
      <c r="J41" s="498">
        <v>0</v>
      </c>
      <c r="K41" s="498">
        <v>1</v>
      </c>
      <c r="L41" s="498">
        <v>1</v>
      </c>
      <c r="M41" s="498">
        <v>8</v>
      </c>
      <c r="N41" s="498">
        <v>1</v>
      </c>
      <c r="O41" s="749">
        <f t="shared" si="14"/>
        <v>0</v>
      </c>
      <c r="Q41" s="736"/>
    </row>
    <row r="42" spans="1:17" s="485" customFormat="1">
      <c r="A42" s="750" t="s">
        <v>1334</v>
      </c>
      <c r="B42" s="493" t="s">
        <v>789</v>
      </c>
      <c r="C42" s="493" t="s">
        <v>1356</v>
      </c>
      <c r="D42" s="500" t="s">
        <v>1357</v>
      </c>
      <c r="E42" s="495" t="s">
        <v>1190</v>
      </c>
      <c r="F42" s="496">
        <f t="shared" si="11"/>
        <v>0</v>
      </c>
      <c r="G42" s="496">
        <v>0</v>
      </c>
      <c r="H42" s="497"/>
      <c r="I42" s="498">
        <f t="shared" si="12"/>
        <v>3</v>
      </c>
      <c r="J42" s="498">
        <v>1</v>
      </c>
      <c r="K42" s="498">
        <v>0</v>
      </c>
      <c r="L42" s="498">
        <v>0</v>
      </c>
      <c r="M42" s="498">
        <v>1</v>
      </c>
      <c r="N42" s="498">
        <v>1</v>
      </c>
      <c r="O42" s="749">
        <f t="shared" si="14"/>
        <v>0</v>
      </c>
      <c r="Q42" s="736"/>
    </row>
    <row r="43" spans="1:17" s="485" customFormat="1">
      <c r="A43" s="750" t="s">
        <v>1358</v>
      </c>
      <c r="B43" s="493" t="s">
        <v>789</v>
      </c>
      <c r="C43" s="493" t="s">
        <v>1359</v>
      </c>
      <c r="D43" s="500" t="s">
        <v>1360</v>
      </c>
      <c r="E43" s="495" t="s">
        <v>657</v>
      </c>
      <c r="F43" s="496">
        <f t="shared" si="11"/>
        <v>0</v>
      </c>
      <c r="G43" s="496">
        <v>0</v>
      </c>
      <c r="H43" s="497"/>
      <c r="I43" s="498">
        <f t="shared" si="12"/>
        <v>20</v>
      </c>
      <c r="J43" s="498">
        <v>4</v>
      </c>
      <c r="K43" s="498">
        <v>0</v>
      </c>
      <c r="L43" s="498">
        <v>0</v>
      </c>
      <c r="M43" s="498">
        <v>8</v>
      </c>
      <c r="N43" s="498">
        <v>8</v>
      </c>
      <c r="O43" s="749">
        <f t="shared" si="14"/>
        <v>0</v>
      </c>
      <c r="Q43" s="736"/>
    </row>
    <row r="44" spans="1:17" s="485" customFormat="1">
      <c r="A44" s="750" t="s">
        <v>1361</v>
      </c>
      <c r="B44" s="493" t="s">
        <v>789</v>
      </c>
      <c r="C44" s="493" t="s">
        <v>1362</v>
      </c>
      <c r="D44" s="500" t="s">
        <v>1363</v>
      </c>
      <c r="E44" s="495" t="s">
        <v>657</v>
      </c>
      <c r="F44" s="496">
        <f t="shared" si="11"/>
        <v>0</v>
      </c>
      <c r="G44" s="496">
        <v>0</v>
      </c>
      <c r="H44" s="497"/>
      <c r="I44" s="498">
        <f t="shared" si="12"/>
        <v>36</v>
      </c>
      <c r="J44" s="498">
        <v>4</v>
      </c>
      <c r="K44" s="498">
        <v>8</v>
      </c>
      <c r="L44" s="498">
        <v>8</v>
      </c>
      <c r="M44" s="498">
        <v>8</v>
      </c>
      <c r="N44" s="498">
        <v>8</v>
      </c>
      <c r="O44" s="749">
        <f t="shared" si="14"/>
        <v>0</v>
      </c>
      <c r="Q44" s="736"/>
    </row>
    <row r="45" spans="1:17" s="485" customFormat="1">
      <c r="A45" s="750" t="s">
        <v>1364</v>
      </c>
      <c r="B45" s="493" t="s">
        <v>789</v>
      </c>
      <c r="C45" s="493" t="s">
        <v>1365</v>
      </c>
      <c r="D45" s="758" t="s">
        <v>1366</v>
      </c>
      <c r="E45" s="495" t="s">
        <v>1367</v>
      </c>
      <c r="F45" s="496">
        <f t="shared" si="11"/>
        <v>0</v>
      </c>
      <c r="G45" s="496">
        <v>0</v>
      </c>
      <c r="H45" s="497"/>
      <c r="I45" s="498">
        <f t="shared" si="12"/>
        <v>1</v>
      </c>
      <c r="J45" s="498">
        <v>1</v>
      </c>
      <c r="K45" s="498">
        <v>0</v>
      </c>
      <c r="L45" s="498">
        <v>0</v>
      </c>
      <c r="M45" s="498">
        <v>0</v>
      </c>
      <c r="N45" s="498">
        <v>0</v>
      </c>
      <c r="O45" s="749">
        <f t="shared" si="14"/>
        <v>0</v>
      </c>
      <c r="Q45" s="736"/>
    </row>
    <row r="46" spans="1:17" s="485" customFormat="1">
      <c r="A46" s="750" t="s">
        <v>1368</v>
      </c>
      <c r="B46" s="493" t="s">
        <v>789</v>
      </c>
      <c r="C46" s="493" t="s">
        <v>1369</v>
      </c>
      <c r="D46" s="500" t="s">
        <v>1370</v>
      </c>
      <c r="E46" s="495" t="s">
        <v>1367</v>
      </c>
      <c r="F46" s="496">
        <f t="shared" si="11"/>
        <v>0</v>
      </c>
      <c r="G46" s="496">
        <v>0</v>
      </c>
      <c r="H46" s="497"/>
      <c r="I46" s="498">
        <f t="shared" si="12"/>
        <v>1</v>
      </c>
      <c r="J46" s="498">
        <v>1</v>
      </c>
      <c r="K46" s="498">
        <v>0</v>
      </c>
      <c r="L46" s="498">
        <v>0</v>
      </c>
      <c r="M46" s="498">
        <v>0</v>
      </c>
      <c r="N46" s="498">
        <v>0</v>
      </c>
      <c r="O46" s="749">
        <f t="shared" si="14"/>
        <v>0</v>
      </c>
      <c r="Q46" s="736"/>
    </row>
    <row r="47" spans="1:17" s="485" customFormat="1" ht="31.5">
      <c r="A47" s="750" t="s">
        <v>1371</v>
      </c>
      <c r="B47" s="493" t="s">
        <v>789</v>
      </c>
      <c r="C47" s="493" t="s">
        <v>1332</v>
      </c>
      <c r="D47" s="500" t="s">
        <v>1372</v>
      </c>
      <c r="E47" s="495" t="s">
        <v>1190</v>
      </c>
      <c r="F47" s="496">
        <f t="shared" si="11"/>
        <v>0</v>
      </c>
      <c r="G47" s="496">
        <v>0</v>
      </c>
      <c r="H47" s="497"/>
      <c r="I47" s="498">
        <f t="shared" si="12"/>
        <v>16</v>
      </c>
      <c r="J47" s="498">
        <v>0</v>
      </c>
      <c r="K47" s="498">
        <v>0</v>
      </c>
      <c r="L47" s="498">
        <v>0</v>
      </c>
      <c r="M47" s="498">
        <v>16</v>
      </c>
      <c r="N47" s="498">
        <v>0</v>
      </c>
      <c r="O47" s="749">
        <f t="shared" si="14"/>
        <v>0</v>
      </c>
      <c r="Q47" s="736"/>
    </row>
    <row r="48" spans="1:17" s="485" customFormat="1" ht="17.25" customHeight="1">
      <c r="A48" s="750" t="s">
        <v>1373</v>
      </c>
      <c r="B48" s="493" t="s">
        <v>789</v>
      </c>
      <c r="C48" s="493" t="s">
        <v>1335</v>
      </c>
      <c r="D48" s="500" t="s">
        <v>1374</v>
      </c>
      <c r="E48" s="495" t="s">
        <v>289</v>
      </c>
      <c r="F48" s="756">
        <f t="shared" ref="F48:F51" si="17">SUM(G48:H48)</f>
        <v>0</v>
      </c>
      <c r="G48" s="496">
        <v>0</v>
      </c>
      <c r="H48" s="497"/>
      <c r="I48" s="498">
        <f t="shared" si="12"/>
        <v>80</v>
      </c>
      <c r="J48" s="498">
        <v>20</v>
      </c>
      <c r="K48" s="498">
        <v>5</v>
      </c>
      <c r="L48" s="498">
        <v>5</v>
      </c>
      <c r="M48" s="498">
        <v>20</v>
      </c>
      <c r="N48" s="498">
        <v>30</v>
      </c>
      <c r="O48" s="749">
        <f t="shared" si="14"/>
        <v>0</v>
      </c>
      <c r="Q48" s="736"/>
    </row>
    <row r="49" spans="1:17" s="485" customFormat="1" ht="31.5" customHeight="1">
      <c r="A49" s="750" t="s">
        <v>1375</v>
      </c>
      <c r="B49" s="493" t="s">
        <v>789</v>
      </c>
      <c r="C49" s="493" t="s">
        <v>1376</v>
      </c>
      <c r="D49" s="500" t="s">
        <v>1377</v>
      </c>
      <c r="E49" s="495" t="s">
        <v>1190</v>
      </c>
      <c r="F49" s="756">
        <f t="shared" si="17"/>
        <v>0</v>
      </c>
      <c r="G49" s="496">
        <v>0</v>
      </c>
      <c r="H49" s="497"/>
      <c r="I49" s="498">
        <f t="shared" si="12"/>
        <v>16</v>
      </c>
      <c r="J49" s="498">
        <v>0</v>
      </c>
      <c r="K49" s="498">
        <v>0</v>
      </c>
      <c r="L49" s="498">
        <v>0</v>
      </c>
      <c r="M49" s="498">
        <v>8</v>
      </c>
      <c r="N49" s="498">
        <v>8</v>
      </c>
      <c r="O49" s="749">
        <f t="shared" si="14"/>
        <v>0</v>
      </c>
      <c r="Q49" s="736"/>
    </row>
    <row r="50" spans="1:17" s="485" customFormat="1" ht="15.75" customHeight="1">
      <c r="A50" s="750" t="s">
        <v>1378</v>
      </c>
      <c r="B50" s="493" t="s">
        <v>789</v>
      </c>
      <c r="C50" s="493" t="s">
        <v>1379</v>
      </c>
      <c r="D50" s="500" t="s">
        <v>1380</v>
      </c>
      <c r="E50" s="495" t="s">
        <v>657</v>
      </c>
      <c r="F50" s="756">
        <f t="shared" si="17"/>
        <v>0</v>
      </c>
      <c r="G50" s="496">
        <v>0</v>
      </c>
      <c r="H50" s="497"/>
      <c r="I50" s="498">
        <f t="shared" si="12"/>
        <v>5</v>
      </c>
      <c r="J50" s="498">
        <v>0</v>
      </c>
      <c r="K50" s="498">
        <v>5</v>
      </c>
      <c r="L50" s="498">
        <v>0</v>
      </c>
      <c r="M50" s="498">
        <v>0</v>
      </c>
      <c r="N50" s="498">
        <v>0</v>
      </c>
      <c r="O50" s="749">
        <f t="shared" si="14"/>
        <v>0</v>
      </c>
      <c r="Q50" s="736"/>
    </row>
    <row r="51" spans="1:17" s="485" customFormat="1" ht="15.75" customHeight="1">
      <c r="A51" s="750" t="s">
        <v>1381</v>
      </c>
      <c r="B51" s="493" t="s">
        <v>789</v>
      </c>
      <c r="C51" s="493" t="s">
        <v>1382</v>
      </c>
      <c r="D51" s="500" t="s">
        <v>1383</v>
      </c>
      <c r="E51" s="495" t="s">
        <v>657</v>
      </c>
      <c r="F51" s="756">
        <f t="shared" si="17"/>
        <v>0</v>
      </c>
      <c r="G51" s="496">
        <v>0</v>
      </c>
      <c r="H51" s="497"/>
      <c r="I51" s="498">
        <f t="shared" si="12"/>
        <v>1</v>
      </c>
      <c r="J51" s="498">
        <v>1</v>
      </c>
      <c r="K51" s="498">
        <v>0</v>
      </c>
      <c r="L51" s="498">
        <v>0</v>
      </c>
      <c r="M51" s="498">
        <v>0</v>
      </c>
      <c r="N51" s="498">
        <v>0</v>
      </c>
      <c r="O51" s="749">
        <f t="shared" si="14"/>
        <v>0</v>
      </c>
      <c r="Q51" s="736"/>
    </row>
    <row r="52" spans="1:17" s="485" customFormat="1" ht="15.75" customHeight="1">
      <c r="A52" s="750" t="s">
        <v>1384</v>
      </c>
      <c r="B52" s="493" t="s">
        <v>789</v>
      </c>
      <c r="C52" s="493" t="s">
        <v>1385</v>
      </c>
      <c r="D52" s="500" t="s">
        <v>1386</v>
      </c>
      <c r="E52" s="495" t="s">
        <v>657</v>
      </c>
      <c r="F52" s="756">
        <f t="shared" ref="F52:F55" si="18">SUM(G52:H52)</f>
        <v>0</v>
      </c>
      <c r="G52" s="496">
        <v>0</v>
      </c>
      <c r="H52" s="497"/>
      <c r="I52" s="498">
        <f t="shared" ref="I52:I55" si="19">SUM(J52:N52)</f>
        <v>5</v>
      </c>
      <c r="J52" s="498">
        <v>0</v>
      </c>
      <c r="K52" s="498">
        <f>K50</f>
        <v>5</v>
      </c>
      <c r="L52" s="498">
        <v>0</v>
      </c>
      <c r="M52" s="498">
        <v>0</v>
      </c>
      <c r="N52" s="498">
        <v>0</v>
      </c>
      <c r="O52" s="749">
        <f t="shared" si="14"/>
        <v>0</v>
      </c>
      <c r="Q52" s="736"/>
    </row>
    <row r="53" spans="1:17" s="485" customFormat="1" ht="15.75" customHeight="1">
      <c r="A53" s="750" t="s">
        <v>1387</v>
      </c>
      <c r="B53" s="493" t="s">
        <v>789</v>
      </c>
      <c r="C53" s="493" t="s">
        <v>1388</v>
      </c>
      <c r="D53" s="500" t="s">
        <v>1389</v>
      </c>
      <c r="E53" s="495" t="s">
        <v>657</v>
      </c>
      <c r="F53" s="756">
        <f t="shared" si="18"/>
        <v>0</v>
      </c>
      <c r="G53" s="496">
        <v>0</v>
      </c>
      <c r="H53" s="497"/>
      <c r="I53" s="498">
        <f t="shared" si="19"/>
        <v>1</v>
      </c>
      <c r="J53" s="498">
        <f>J51</f>
        <v>1</v>
      </c>
      <c r="K53" s="498">
        <v>0</v>
      </c>
      <c r="L53" s="498">
        <v>0</v>
      </c>
      <c r="M53" s="498">
        <v>0</v>
      </c>
      <c r="N53" s="498">
        <v>0</v>
      </c>
      <c r="O53" s="749">
        <f t="shared" si="14"/>
        <v>0</v>
      </c>
      <c r="Q53" s="736"/>
    </row>
    <row r="54" spans="1:17" s="485" customFormat="1" ht="15.75" customHeight="1">
      <c r="A54" s="750" t="s">
        <v>1390</v>
      </c>
      <c r="B54" s="493" t="s">
        <v>789</v>
      </c>
      <c r="C54" s="493" t="s">
        <v>1391</v>
      </c>
      <c r="D54" s="500" t="s">
        <v>1392</v>
      </c>
      <c r="E54" s="495" t="s">
        <v>289</v>
      </c>
      <c r="F54" s="756">
        <f t="shared" si="18"/>
        <v>0</v>
      </c>
      <c r="G54" s="496">
        <v>0</v>
      </c>
      <c r="H54" s="497"/>
      <c r="I54" s="498">
        <f t="shared" si="19"/>
        <v>20</v>
      </c>
      <c r="J54" s="498">
        <v>20</v>
      </c>
      <c r="K54" s="498">
        <v>0</v>
      </c>
      <c r="L54" s="498">
        <v>0</v>
      </c>
      <c r="M54" s="498">
        <v>0</v>
      </c>
      <c r="N54" s="498">
        <v>0</v>
      </c>
      <c r="O54" s="749">
        <f t="shared" si="14"/>
        <v>0</v>
      </c>
      <c r="Q54" s="736"/>
    </row>
    <row r="55" spans="1:17" s="485" customFormat="1" ht="15.75" customHeight="1">
      <c r="A55" s="750" t="s">
        <v>1393</v>
      </c>
      <c r="B55" s="493" t="s">
        <v>789</v>
      </c>
      <c r="C55" s="493" t="s">
        <v>1394</v>
      </c>
      <c r="D55" s="500" t="s">
        <v>1395</v>
      </c>
      <c r="E55" s="495" t="s">
        <v>1190</v>
      </c>
      <c r="F55" s="756">
        <f t="shared" si="18"/>
        <v>0</v>
      </c>
      <c r="G55" s="496">
        <v>0</v>
      </c>
      <c r="H55" s="497"/>
      <c r="I55" s="498">
        <f t="shared" si="19"/>
        <v>16</v>
      </c>
      <c r="J55" s="498">
        <v>0</v>
      </c>
      <c r="K55" s="498">
        <v>16</v>
      </c>
      <c r="L55" s="498">
        <v>0</v>
      </c>
      <c r="M55" s="498">
        <v>0</v>
      </c>
      <c r="N55" s="498">
        <v>0</v>
      </c>
      <c r="O55" s="749">
        <f t="shared" si="14"/>
        <v>0</v>
      </c>
      <c r="Q55" s="736"/>
    </row>
    <row r="56" spans="1:17" s="485" customFormat="1" ht="31.5">
      <c r="A56" s="750" t="s">
        <v>1396</v>
      </c>
      <c r="B56" s="493" t="s">
        <v>789</v>
      </c>
      <c r="C56" s="493" t="s">
        <v>1397</v>
      </c>
      <c r="D56" s="500" t="s">
        <v>1398</v>
      </c>
      <c r="E56" s="495" t="s">
        <v>657</v>
      </c>
      <c r="F56" s="496">
        <f t="shared" si="11"/>
        <v>0</v>
      </c>
      <c r="G56" s="496">
        <v>0</v>
      </c>
      <c r="H56" s="497"/>
      <c r="I56" s="498">
        <f t="shared" si="12"/>
        <v>53</v>
      </c>
      <c r="J56" s="498">
        <v>4</v>
      </c>
      <c r="K56" s="498">
        <v>2</v>
      </c>
      <c r="L56" s="498">
        <v>2</v>
      </c>
      <c r="M56" s="498">
        <v>33</v>
      </c>
      <c r="N56" s="498">
        <v>12</v>
      </c>
      <c r="O56" s="749">
        <f t="shared" si="14"/>
        <v>0</v>
      </c>
      <c r="Q56" s="736"/>
    </row>
    <row r="57" spans="1:17" s="485" customFormat="1">
      <c r="A57" s="750" t="s">
        <v>1399</v>
      </c>
      <c r="B57" s="493" t="s">
        <v>789</v>
      </c>
      <c r="C57" s="493" t="s">
        <v>1400</v>
      </c>
      <c r="D57" s="500" t="s">
        <v>459</v>
      </c>
      <c r="E57" s="495" t="s">
        <v>657</v>
      </c>
      <c r="F57" s="496">
        <f t="shared" si="11"/>
        <v>0</v>
      </c>
      <c r="G57" s="496">
        <v>0</v>
      </c>
      <c r="H57" s="497"/>
      <c r="I57" s="498">
        <f t="shared" si="12"/>
        <v>1</v>
      </c>
      <c r="J57" s="498">
        <v>1</v>
      </c>
      <c r="K57" s="498">
        <v>0</v>
      </c>
      <c r="L57" s="498">
        <v>0</v>
      </c>
      <c r="M57" s="498">
        <v>0</v>
      </c>
      <c r="N57" s="498">
        <v>0</v>
      </c>
      <c r="O57" s="749">
        <f t="shared" si="14"/>
        <v>0</v>
      </c>
      <c r="Q57" s="736"/>
    </row>
    <row r="58" spans="1:17" s="485" customFormat="1" ht="25.5">
      <c r="A58" s="750"/>
      <c r="B58" s="759" t="s">
        <v>1277</v>
      </c>
      <c r="C58" s="493"/>
      <c r="D58" s="752" t="s">
        <v>1401</v>
      </c>
      <c r="E58" s="495"/>
      <c r="F58" s="496"/>
      <c r="G58" s="496"/>
      <c r="H58" s="496"/>
      <c r="I58" s="498"/>
      <c r="J58" s="498"/>
      <c r="K58" s="498"/>
      <c r="L58" s="498"/>
      <c r="M58" s="498"/>
      <c r="N58" s="498"/>
      <c r="O58" s="749"/>
      <c r="Q58" s="736"/>
    </row>
    <row r="59" spans="1:17" s="485" customFormat="1">
      <c r="A59" s="750" t="s">
        <v>1402</v>
      </c>
      <c r="B59" s="493" t="s">
        <v>1043</v>
      </c>
      <c r="C59" s="493" t="s">
        <v>1403</v>
      </c>
      <c r="D59" s="500" t="s">
        <v>1404</v>
      </c>
      <c r="E59" s="495" t="s">
        <v>657</v>
      </c>
      <c r="F59" s="496">
        <f>G59+H59</f>
        <v>0</v>
      </c>
      <c r="G59" s="496">
        <v>0</v>
      </c>
      <c r="H59" s="496">
        <f>SUMPRODUCT(H6:H57,I6:I57)*0.06</f>
        <v>0</v>
      </c>
      <c r="I59" s="498">
        <f>SUM(J59:N59)</f>
        <v>1</v>
      </c>
      <c r="J59" s="498">
        <v>1</v>
      </c>
      <c r="K59" s="498">
        <v>0</v>
      </c>
      <c r="L59" s="498">
        <v>0</v>
      </c>
      <c r="M59" s="498">
        <v>0</v>
      </c>
      <c r="N59" s="498">
        <v>0</v>
      </c>
      <c r="O59" s="749">
        <f>F59*I59</f>
        <v>0</v>
      </c>
      <c r="Q59" s="736"/>
    </row>
    <row r="60" spans="1:17" s="485" customFormat="1">
      <c r="A60" s="750" t="s">
        <v>1405</v>
      </c>
      <c r="B60" s="493" t="s">
        <v>1043</v>
      </c>
      <c r="C60" s="493" t="s">
        <v>1406</v>
      </c>
      <c r="D60" s="500" t="s">
        <v>1407</v>
      </c>
      <c r="E60" s="495" t="s">
        <v>657</v>
      </c>
      <c r="F60" s="496">
        <f>G60+H60</f>
        <v>0</v>
      </c>
      <c r="G60" s="496">
        <v>0</v>
      </c>
      <c r="H60" s="496">
        <f>SUMPRODUCT(G6:G57,I6:I57)*0.036</f>
        <v>0</v>
      </c>
      <c r="I60" s="498">
        <f>SUM(J60:N60)</f>
        <v>1</v>
      </c>
      <c r="J60" s="498">
        <v>1</v>
      </c>
      <c r="K60" s="498">
        <v>0</v>
      </c>
      <c r="L60" s="498">
        <v>0</v>
      </c>
      <c r="M60" s="498">
        <v>0</v>
      </c>
      <c r="N60" s="498">
        <v>0</v>
      </c>
      <c r="O60" s="749">
        <f>F60*I60</f>
        <v>0</v>
      </c>
      <c r="Q60" s="736"/>
    </row>
    <row r="61" spans="1:17" ht="16.5" thickBot="1">
      <c r="A61" s="760"/>
      <c r="B61" s="760"/>
      <c r="C61" s="760"/>
      <c r="D61" s="760"/>
      <c r="E61" s="761"/>
      <c r="F61" s="762"/>
      <c r="G61" s="762"/>
      <c r="H61" s="762"/>
      <c r="I61" s="763"/>
      <c r="J61" s="763"/>
      <c r="K61" s="763"/>
      <c r="L61" s="763"/>
      <c r="M61" s="763"/>
      <c r="N61" s="763"/>
      <c r="O61" s="764"/>
    </row>
    <row r="62" spans="1:17">
      <c r="A62" s="1187"/>
      <c r="B62" s="1187"/>
      <c r="C62" s="1187"/>
      <c r="D62" s="510"/>
    </row>
    <row r="63" spans="1:17" ht="42.6" customHeight="1">
      <c r="A63" s="765" t="s">
        <v>777</v>
      </c>
      <c r="B63" s="1165"/>
      <c r="C63" s="1565" t="s">
        <v>1408</v>
      </c>
      <c r="D63" s="1566"/>
      <c r="E63" s="1566"/>
      <c r="F63" s="1566"/>
      <c r="G63" s="1566"/>
      <c r="H63" s="1566"/>
      <c r="I63" s="1566"/>
      <c r="J63" s="1169"/>
      <c r="K63" s="1188"/>
      <c r="L63" s="1188"/>
      <c r="M63" s="1188"/>
      <c r="N63" s="1188"/>
    </row>
    <row r="64" spans="1:17" ht="31.5" customHeight="1">
      <c r="A64" s="768"/>
      <c r="B64" s="769"/>
      <c r="C64" s="1567" t="s">
        <v>1409</v>
      </c>
      <c r="D64" s="1568"/>
      <c r="E64" s="1568"/>
      <c r="F64" s="1568"/>
      <c r="G64" s="1568"/>
      <c r="H64" s="1568"/>
      <c r="I64" s="1568"/>
      <c r="J64" s="1192"/>
      <c r="K64" s="1188"/>
      <c r="L64" s="1188"/>
      <c r="M64" s="1188"/>
      <c r="N64" s="1188"/>
    </row>
    <row r="65" spans="1:13">
      <c r="A65" s="1187"/>
      <c r="B65" s="1187"/>
      <c r="C65" s="1187"/>
      <c r="D65" s="510"/>
    </row>
    <row r="66" spans="1:13" ht="15.75" customHeight="1">
      <c r="A66" s="1187"/>
      <c r="B66" s="1187"/>
      <c r="C66" s="1187"/>
      <c r="D66" s="510"/>
    </row>
    <row r="67" spans="1:13" ht="15.75" customHeight="1">
      <c r="A67" s="1187"/>
      <c r="B67" s="512"/>
      <c r="C67" s="512"/>
      <c r="D67" s="771" t="s">
        <v>1410</v>
      </c>
      <c r="E67" s="1325"/>
      <c r="F67" s="772" t="s">
        <v>1411</v>
      </c>
      <c r="G67" s="1326"/>
      <c r="H67" s="1326"/>
      <c r="I67" s="1327"/>
      <c r="J67" s="1328"/>
    </row>
    <row r="68" spans="1:13" ht="15.75" customHeight="1">
      <c r="A68" s="1187"/>
      <c r="B68" s="512"/>
      <c r="C68" s="512"/>
      <c r="D68" s="773" t="s">
        <v>1412</v>
      </c>
      <c r="F68" s="1559" t="s">
        <v>1413</v>
      </c>
      <c r="G68" s="1560"/>
      <c r="H68" s="1560"/>
      <c r="I68" s="1560"/>
      <c r="J68" s="1561"/>
    </row>
    <row r="69" spans="1:13" ht="15.75" customHeight="1">
      <c r="A69" s="1187"/>
      <c r="B69" s="512"/>
      <c r="C69" s="512"/>
      <c r="D69" s="773" t="s">
        <v>1414</v>
      </c>
      <c r="F69" s="1559" t="s">
        <v>1415</v>
      </c>
      <c r="G69" s="1560"/>
      <c r="H69" s="1560"/>
      <c r="I69" s="1560"/>
      <c r="J69" s="1561"/>
      <c r="K69" s="511"/>
      <c r="L69" s="511"/>
      <c r="M69" s="511"/>
    </row>
    <row r="70" spans="1:13" ht="25.5" customHeight="1">
      <c r="A70" s="1187"/>
      <c r="B70" s="512"/>
      <c r="C70" s="512"/>
      <c r="D70" s="773" t="s">
        <v>1416</v>
      </c>
      <c r="F70" s="1559" t="s">
        <v>1417</v>
      </c>
      <c r="G70" s="1560"/>
      <c r="H70" s="1560"/>
      <c r="I70" s="1560"/>
      <c r="J70" s="1561"/>
      <c r="K70" s="511"/>
      <c r="L70" s="511"/>
      <c r="M70" s="511"/>
    </row>
    <row r="71" spans="1:13" ht="15.75" customHeight="1">
      <c r="A71" s="1187"/>
      <c r="B71" s="512"/>
      <c r="C71" s="512"/>
      <c r="D71" s="773" t="s">
        <v>1418</v>
      </c>
      <c r="F71" s="1559" t="s">
        <v>1419</v>
      </c>
      <c r="G71" s="1560"/>
      <c r="H71" s="1560"/>
      <c r="I71" s="1560"/>
      <c r="J71" s="1561"/>
      <c r="K71" s="511"/>
      <c r="L71" s="511"/>
      <c r="M71" s="511"/>
    </row>
    <row r="72" spans="1:13" ht="15.75" customHeight="1">
      <c r="A72" s="1187"/>
      <c r="B72" s="512"/>
      <c r="C72" s="512"/>
      <c r="D72" s="773" t="s">
        <v>1420</v>
      </c>
      <c r="F72" s="1559" t="s">
        <v>1421</v>
      </c>
      <c r="G72" s="1560"/>
      <c r="H72" s="1560"/>
      <c r="I72" s="1560"/>
      <c r="J72" s="1561"/>
      <c r="K72" s="511"/>
      <c r="L72" s="511"/>
      <c r="M72" s="511"/>
    </row>
    <row r="73" spans="1:13" ht="15.75" customHeight="1">
      <c r="A73" s="1187"/>
      <c r="B73" s="512"/>
      <c r="C73" s="512"/>
      <c r="D73" s="773" t="s">
        <v>1422</v>
      </c>
      <c r="F73" s="1559" t="s">
        <v>1423</v>
      </c>
      <c r="G73" s="1560"/>
      <c r="H73" s="1560"/>
      <c r="I73" s="1560"/>
      <c r="J73" s="1561"/>
      <c r="K73" s="511"/>
      <c r="L73" s="511"/>
      <c r="M73" s="511"/>
    </row>
    <row r="74" spans="1:13" ht="15.75" customHeight="1">
      <c r="A74" s="1187"/>
      <c r="B74" s="512"/>
      <c r="C74" s="512"/>
      <c r="D74" s="773" t="s">
        <v>1424</v>
      </c>
      <c r="F74" s="1559" t="s">
        <v>1425</v>
      </c>
      <c r="G74" s="1560"/>
      <c r="H74" s="1560"/>
      <c r="I74" s="1560"/>
      <c r="J74" s="1561"/>
      <c r="K74" s="511"/>
      <c r="L74" s="511"/>
      <c r="M74" s="511"/>
    </row>
    <row r="75" spans="1:13" ht="15.75" customHeight="1">
      <c r="A75" s="1187"/>
      <c r="B75" s="512"/>
      <c r="C75" s="512"/>
      <c r="D75" s="773" t="s">
        <v>1426</v>
      </c>
      <c r="F75" s="1559" t="s">
        <v>1427</v>
      </c>
      <c r="G75" s="1560"/>
      <c r="H75" s="1560"/>
      <c r="I75" s="1560"/>
      <c r="J75" s="1561"/>
      <c r="K75" s="511"/>
      <c r="L75" s="511"/>
      <c r="M75" s="511"/>
    </row>
    <row r="76" spans="1:13" ht="15.75" customHeight="1">
      <c r="A76" s="1187"/>
      <c r="B76" s="512"/>
      <c r="C76" s="512"/>
      <c r="D76" s="773" t="s">
        <v>1428</v>
      </c>
      <c r="F76" s="1559" t="s">
        <v>1429</v>
      </c>
      <c r="G76" s="1560"/>
      <c r="H76" s="1560"/>
      <c r="I76" s="1560"/>
      <c r="J76" s="1561"/>
      <c r="K76" s="511"/>
      <c r="L76" s="511"/>
      <c r="M76" s="511"/>
    </row>
    <row r="77" spans="1:13" ht="15.75" customHeight="1">
      <c r="A77" s="1187"/>
      <c r="B77" s="512"/>
      <c r="C77" s="512"/>
      <c r="D77" s="773" t="s">
        <v>1430</v>
      </c>
      <c r="F77" s="1559" t="s">
        <v>1431</v>
      </c>
      <c r="G77" s="1560"/>
      <c r="H77" s="1560"/>
      <c r="I77" s="1560"/>
      <c r="J77" s="1561"/>
      <c r="K77" s="511"/>
      <c r="L77" s="511"/>
      <c r="M77" s="511"/>
    </row>
    <row r="78" spans="1:13" ht="15.75" customHeight="1">
      <c r="A78" s="1187"/>
      <c r="B78" s="512"/>
      <c r="C78" s="512"/>
      <c r="D78" s="773" t="s">
        <v>1432</v>
      </c>
      <c r="F78" s="1559" t="s">
        <v>1433</v>
      </c>
      <c r="G78" s="1560"/>
      <c r="H78" s="1560"/>
      <c r="I78" s="1560"/>
      <c r="J78" s="1561"/>
      <c r="K78" s="511"/>
      <c r="L78" s="511"/>
      <c r="M78" s="511"/>
    </row>
    <row r="79" spans="1:13" ht="15.75" customHeight="1">
      <c r="A79" s="1187"/>
      <c r="B79" s="512"/>
      <c r="C79" s="512"/>
      <c r="D79" s="773" t="s">
        <v>1434</v>
      </c>
      <c r="F79" s="1559" t="s">
        <v>1435</v>
      </c>
      <c r="G79" s="1560"/>
      <c r="H79" s="1560"/>
      <c r="I79" s="1560"/>
      <c r="J79" s="1561"/>
      <c r="K79" s="511"/>
      <c r="L79" s="511"/>
      <c r="M79" s="511"/>
    </row>
    <row r="80" spans="1:13" ht="15.75" customHeight="1">
      <c r="A80" s="1187"/>
      <c r="B80" s="512"/>
      <c r="C80" s="512"/>
      <c r="D80" s="773" t="s">
        <v>1436</v>
      </c>
      <c r="F80" s="1559" t="s">
        <v>1437</v>
      </c>
      <c r="G80" s="1560"/>
      <c r="H80" s="1560"/>
      <c r="I80" s="1560"/>
      <c r="J80" s="1561"/>
      <c r="K80" s="511"/>
      <c r="L80" s="511"/>
      <c r="M80" s="511"/>
    </row>
    <row r="81" spans="1:13" ht="15.75" customHeight="1">
      <c r="A81" s="1187"/>
      <c r="B81" s="512"/>
      <c r="C81" s="512"/>
      <c r="D81" s="773" t="s">
        <v>1438</v>
      </c>
      <c r="F81" s="1559" t="s">
        <v>1439</v>
      </c>
      <c r="G81" s="1560"/>
      <c r="H81" s="1560"/>
      <c r="I81" s="1560"/>
      <c r="J81" s="1561"/>
      <c r="K81" s="511"/>
      <c r="L81" s="511"/>
      <c r="M81" s="511"/>
    </row>
    <row r="82" spans="1:13" ht="15.75" customHeight="1">
      <c r="A82" s="1187"/>
      <c r="B82" s="512"/>
      <c r="C82" s="512"/>
      <c r="D82" s="773" t="s">
        <v>1440</v>
      </c>
      <c r="F82" s="1559" t="s">
        <v>1441</v>
      </c>
      <c r="G82" s="1560"/>
      <c r="H82" s="1560"/>
      <c r="I82" s="1560"/>
      <c r="J82" s="1561"/>
      <c r="K82" s="511"/>
      <c r="L82" s="511"/>
      <c r="M82" s="511"/>
    </row>
    <row r="83" spans="1:13">
      <c r="A83" s="1187"/>
      <c r="B83" s="512"/>
      <c r="C83" s="512"/>
      <c r="D83" s="773" t="s">
        <v>1442</v>
      </c>
      <c r="F83" s="1559" t="s">
        <v>1443</v>
      </c>
      <c r="G83" s="1560"/>
      <c r="H83" s="1560"/>
      <c r="I83" s="1560"/>
      <c r="J83" s="1561"/>
      <c r="K83" s="511"/>
      <c r="L83" s="511"/>
      <c r="M83" s="511"/>
    </row>
    <row r="84" spans="1:13">
      <c r="A84" s="1187"/>
      <c r="B84" s="512"/>
      <c r="C84" s="512"/>
      <c r="D84" s="774" t="s">
        <v>1444</v>
      </c>
      <c r="E84" s="775"/>
      <c r="F84" s="1562"/>
      <c r="G84" s="1563"/>
      <c r="H84" s="1563"/>
      <c r="I84" s="1563"/>
      <c r="J84" s="1564"/>
      <c r="K84" s="511"/>
      <c r="L84" s="511"/>
      <c r="M84" s="511"/>
    </row>
    <row r="85" spans="1:13">
      <c r="A85" s="1187"/>
      <c r="B85" s="1187"/>
      <c r="C85" s="1557"/>
      <c r="D85" s="1558"/>
    </row>
    <row r="86" spans="1:13">
      <c r="A86" s="1187"/>
      <c r="B86" s="1187"/>
      <c r="C86" s="1557"/>
      <c r="D86" s="1558"/>
    </row>
    <row r="87" spans="1:13">
      <c r="A87" s="1187"/>
      <c r="B87" s="1187"/>
      <c r="C87" s="1557"/>
      <c r="D87" s="1558"/>
    </row>
    <row r="88" spans="1:13">
      <c r="A88" s="1187"/>
      <c r="B88" s="1187"/>
      <c r="C88" s="1557"/>
      <c r="D88" s="1558"/>
    </row>
    <row r="89" spans="1:13">
      <c r="A89" s="1187"/>
      <c r="B89" s="1187"/>
      <c r="C89" s="1557"/>
      <c r="D89" s="1558"/>
    </row>
    <row r="90" spans="1:13">
      <c r="A90" s="1187"/>
      <c r="B90" s="1187"/>
      <c r="C90" s="1557"/>
      <c r="D90" s="1558"/>
    </row>
    <row r="91" spans="1:13">
      <c r="A91" s="1187"/>
      <c r="B91" s="1187"/>
      <c r="C91" s="1557"/>
      <c r="D91" s="1558"/>
    </row>
    <row r="92" spans="1:13">
      <c r="A92" s="1187"/>
      <c r="B92" s="1187"/>
      <c r="C92" s="1557"/>
      <c r="D92" s="1558"/>
    </row>
    <row r="93" spans="1:13">
      <c r="A93" s="1187"/>
      <c r="B93" s="1187"/>
      <c r="C93" s="1557"/>
      <c r="D93" s="1558"/>
    </row>
    <row r="94" spans="1:13">
      <c r="A94" s="1187"/>
      <c r="B94" s="1187"/>
      <c r="C94" s="1557"/>
      <c r="D94" s="1558"/>
    </row>
    <row r="95" spans="1:13">
      <c r="A95" s="1187"/>
      <c r="B95" s="1187"/>
      <c r="C95" s="1557"/>
      <c r="D95" s="1558"/>
    </row>
    <row r="96" spans="1:13">
      <c r="A96" s="1187"/>
      <c r="B96" s="1187"/>
      <c r="C96" s="1557"/>
      <c r="D96" s="1558"/>
    </row>
    <row r="97" spans="1:4">
      <c r="A97" s="1187"/>
      <c r="B97" s="1187"/>
      <c r="C97" s="1557"/>
      <c r="D97" s="1558"/>
    </row>
    <row r="98" spans="1:4">
      <c r="A98" s="1187"/>
      <c r="B98" s="1187"/>
      <c r="C98" s="1557"/>
      <c r="D98" s="1558"/>
    </row>
    <row r="99" spans="1:4">
      <c r="A99" s="1187"/>
      <c r="B99" s="1187"/>
      <c r="C99" s="1187"/>
      <c r="D99" s="510"/>
    </row>
    <row r="100" spans="1:4">
      <c r="A100" s="1187"/>
      <c r="B100" s="1187"/>
      <c r="C100" s="1187"/>
      <c r="D100" s="510"/>
    </row>
    <row r="101" spans="1:4">
      <c r="A101" s="1187"/>
      <c r="B101" s="1187"/>
      <c r="C101" s="1187"/>
      <c r="D101" s="510"/>
    </row>
    <row r="102" spans="1:4">
      <c r="A102" s="1187"/>
      <c r="B102" s="1187"/>
      <c r="C102" s="1187"/>
      <c r="D102" s="510"/>
    </row>
    <row r="103" spans="1:4">
      <c r="A103" s="1187"/>
      <c r="B103" s="1187"/>
      <c r="C103" s="1187"/>
      <c r="D103" s="510"/>
    </row>
    <row r="104" spans="1:4">
      <c r="A104" s="1187"/>
      <c r="B104" s="1187"/>
      <c r="C104" s="1187"/>
      <c r="D104" s="510"/>
    </row>
    <row r="105" spans="1:4">
      <c r="A105" s="1187"/>
      <c r="B105" s="1187"/>
      <c r="C105" s="1187"/>
      <c r="D105" s="510"/>
    </row>
    <row r="106" spans="1:4">
      <c r="A106" s="1187"/>
      <c r="B106" s="1187"/>
      <c r="C106" s="1187"/>
      <c r="D106" s="510"/>
    </row>
    <row r="107" spans="1:4">
      <c r="A107" s="1187"/>
      <c r="B107" s="1187"/>
      <c r="C107" s="1187"/>
      <c r="D107" s="510"/>
    </row>
    <row r="108" spans="1:4">
      <c r="A108" s="1187"/>
      <c r="B108" s="1187"/>
      <c r="C108" s="1187"/>
      <c r="D108" s="510"/>
    </row>
    <row r="109" spans="1:4">
      <c r="A109" s="1187"/>
      <c r="B109" s="1187"/>
      <c r="C109" s="1187"/>
      <c r="D109" s="510"/>
    </row>
    <row r="110" spans="1:4">
      <c r="A110" s="1187"/>
      <c r="B110" s="1187"/>
      <c r="C110" s="1187"/>
      <c r="D110" s="510"/>
    </row>
    <row r="111" spans="1:4">
      <c r="A111" s="1187"/>
      <c r="B111" s="1187"/>
      <c r="C111" s="1187"/>
      <c r="D111" s="510"/>
    </row>
    <row r="112" spans="1:4">
      <c r="A112" s="1187"/>
      <c r="B112" s="1187"/>
      <c r="C112" s="1187"/>
      <c r="D112" s="510"/>
    </row>
    <row r="113" spans="1:4">
      <c r="A113" s="1187"/>
      <c r="B113" s="1187"/>
      <c r="C113" s="1187"/>
      <c r="D113" s="510"/>
    </row>
    <row r="114" spans="1:4">
      <c r="A114" s="1187"/>
      <c r="B114" s="1187"/>
      <c r="C114" s="1187"/>
      <c r="D114" s="510"/>
    </row>
    <row r="115" spans="1:4">
      <c r="A115" s="1187"/>
      <c r="B115" s="1187"/>
      <c r="C115" s="1187"/>
      <c r="D115" s="510"/>
    </row>
    <row r="116" spans="1:4">
      <c r="A116" s="1187"/>
      <c r="B116" s="1187"/>
      <c r="C116" s="1187"/>
      <c r="D116" s="510"/>
    </row>
    <row r="117" spans="1:4">
      <c r="A117" s="1187"/>
      <c r="B117" s="1187"/>
      <c r="C117" s="1187"/>
      <c r="D117" s="510"/>
    </row>
    <row r="118" spans="1:4">
      <c r="A118" s="1187"/>
      <c r="B118" s="1187"/>
      <c r="C118" s="1187"/>
      <c r="D118" s="510"/>
    </row>
    <row r="119" spans="1:4">
      <c r="A119" s="1187"/>
      <c r="B119" s="1187"/>
      <c r="C119" s="1187"/>
      <c r="D119" s="510"/>
    </row>
    <row r="120" spans="1:4">
      <c r="A120" s="1187"/>
      <c r="B120" s="1187"/>
      <c r="C120" s="1187"/>
      <c r="D120" s="510"/>
    </row>
    <row r="121" spans="1:4">
      <c r="A121" s="1187"/>
      <c r="B121" s="1187"/>
      <c r="C121" s="1187"/>
      <c r="D121" s="510"/>
    </row>
    <row r="122" spans="1:4">
      <c r="A122" s="1187"/>
      <c r="B122" s="1187"/>
      <c r="C122" s="1187"/>
      <c r="D122" s="510"/>
    </row>
    <row r="123" spans="1:4">
      <c r="A123" s="1187"/>
      <c r="B123" s="1187"/>
      <c r="C123" s="1187"/>
      <c r="D123" s="510"/>
    </row>
    <row r="124" spans="1:4">
      <c r="A124" s="1187"/>
      <c r="B124" s="1187"/>
      <c r="C124" s="1187"/>
      <c r="D124" s="510"/>
    </row>
    <row r="125" spans="1:4">
      <c r="A125" s="1187"/>
      <c r="B125" s="1187"/>
      <c r="C125" s="1187"/>
      <c r="D125" s="510"/>
    </row>
    <row r="126" spans="1:4">
      <c r="A126" s="1187"/>
      <c r="B126" s="1187"/>
      <c r="C126" s="1187"/>
      <c r="D126" s="510"/>
    </row>
    <row r="127" spans="1:4">
      <c r="A127" s="1187"/>
      <c r="B127" s="1187"/>
      <c r="C127" s="1187"/>
      <c r="D127" s="510"/>
    </row>
    <row r="128" spans="1:4">
      <c r="A128" s="1187"/>
      <c r="B128" s="1187"/>
      <c r="C128" s="1187"/>
      <c r="D128" s="510"/>
    </row>
    <row r="129" spans="1:4">
      <c r="A129" s="1187"/>
      <c r="B129" s="1187"/>
      <c r="C129" s="1187"/>
      <c r="D129" s="510"/>
    </row>
    <row r="130" spans="1:4">
      <c r="A130" s="1187"/>
      <c r="B130" s="1187"/>
      <c r="C130" s="1187"/>
      <c r="D130" s="510"/>
    </row>
    <row r="131" spans="1:4">
      <c r="A131" s="1187"/>
      <c r="B131" s="1187"/>
      <c r="C131" s="1187"/>
      <c r="D131" s="510"/>
    </row>
    <row r="132" spans="1:4">
      <c r="A132" s="1187"/>
      <c r="B132" s="1187"/>
      <c r="C132" s="1187"/>
      <c r="D132" s="510"/>
    </row>
    <row r="133" spans="1:4">
      <c r="A133" s="1187"/>
      <c r="B133" s="1187"/>
      <c r="C133" s="1187"/>
      <c r="D133" s="510"/>
    </row>
    <row r="134" spans="1:4">
      <c r="A134" s="1187"/>
      <c r="B134" s="1187"/>
      <c r="C134" s="1187"/>
      <c r="D134" s="510"/>
    </row>
    <row r="135" spans="1:4">
      <c r="A135" s="1187"/>
      <c r="B135" s="1187"/>
      <c r="C135" s="1187"/>
      <c r="D135" s="510"/>
    </row>
    <row r="136" spans="1:4">
      <c r="A136" s="1187"/>
      <c r="B136" s="1187"/>
      <c r="C136" s="1187"/>
      <c r="D136" s="510"/>
    </row>
    <row r="137" spans="1:4">
      <c r="A137" s="1187"/>
      <c r="B137" s="1187"/>
      <c r="C137" s="1187"/>
      <c r="D137" s="510"/>
    </row>
    <row r="138" spans="1:4">
      <c r="A138" s="1187"/>
      <c r="B138" s="1187"/>
      <c r="C138" s="1187"/>
      <c r="D138" s="510"/>
    </row>
    <row r="139" spans="1:4">
      <c r="A139" s="1187"/>
      <c r="B139" s="1187"/>
      <c r="C139" s="1187"/>
      <c r="D139" s="510"/>
    </row>
    <row r="140" spans="1:4">
      <c r="A140" s="1187"/>
      <c r="B140" s="1187"/>
      <c r="C140" s="1187"/>
      <c r="D140" s="510"/>
    </row>
    <row r="141" spans="1:4">
      <c r="A141" s="1187"/>
      <c r="B141" s="1187"/>
      <c r="C141" s="1187"/>
      <c r="D141" s="510"/>
    </row>
    <row r="142" spans="1:4">
      <c r="A142" s="1187"/>
      <c r="B142" s="1187"/>
      <c r="C142" s="1187"/>
      <c r="D142" s="510"/>
    </row>
    <row r="143" spans="1:4">
      <c r="A143" s="1187"/>
      <c r="B143" s="1187"/>
      <c r="C143" s="1187"/>
      <c r="D143" s="510"/>
    </row>
    <row r="144" spans="1:4">
      <c r="A144" s="1187"/>
      <c r="B144" s="1187"/>
      <c r="C144" s="1187"/>
      <c r="D144" s="510"/>
    </row>
    <row r="145" spans="1:4">
      <c r="A145" s="1187"/>
      <c r="B145" s="1187"/>
      <c r="C145" s="1187"/>
      <c r="D145" s="510"/>
    </row>
    <row r="146" spans="1:4">
      <c r="A146" s="1187"/>
      <c r="B146" s="1187"/>
      <c r="C146" s="1187"/>
      <c r="D146" s="510"/>
    </row>
    <row r="147" spans="1:4">
      <c r="A147" s="1187"/>
      <c r="B147" s="1187"/>
      <c r="C147" s="1187"/>
      <c r="D147" s="510"/>
    </row>
    <row r="148" spans="1:4">
      <c r="A148" s="1187"/>
      <c r="B148" s="1187"/>
      <c r="C148" s="1187"/>
      <c r="D148" s="510"/>
    </row>
    <row r="149" spans="1:4">
      <c r="A149" s="1187"/>
      <c r="B149" s="1187"/>
      <c r="C149" s="1187"/>
      <c r="D149" s="510"/>
    </row>
    <row r="150" spans="1:4">
      <c r="A150" s="1187"/>
      <c r="B150" s="1187"/>
      <c r="C150" s="1187"/>
      <c r="D150" s="510"/>
    </row>
    <row r="151" spans="1:4">
      <c r="A151" s="1187"/>
      <c r="B151" s="1187"/>
      <c r="C151" s="1187"/>
      <c r="D151" s="510"/>
    </row>
    <row r="152" spans="1:4">
      <c r="A152" s="1187"/>
      <c r="B152" s="1187"/>
      <c r="C152" s="1187"/>
      <c r="D152" s="510"/>
    </row>
    <row r="153" spans="1:4">
      <c r="A153" s="1187"/>
      <c r="B153" s="1187"/>
      <c r="C153" s="1187"/>
      <c r="D153" s="510"/>
    </row>
    <row r="154" spans="1:4">
      <c r="A154" s="1187"/>
      <c r="B154" s="1187"/>
      <c r="C154" s="1187"/>
      <c r="D154" s="510"/>
    </row>
    <row r="155" spans="1:4">
      <c r="A155" s="1187"/>
      <c r="B155" s="1187"/>
      <c r="C155" s="1187"/>
      <c r="D155" s="510"/>
    </row>
    <row r="156" spans="1:4">
      <c r="A156" s="1187"/>
      <c r="B156" s="1187"/>
      <c r="C156" s="1187"/>
      <c r="D156" s="510"/>
    </row>
    <row r="157" spans="1:4">
      <c r="A157" s="1187"/>
      <c r="B157" s="1187"/>
      <c r="C157" s="1187"/>
      <c r="D157" s="510"/>
    </row>
    <row r="158" spans="1:4">
      <c r="A158" s="1187"/>
      <c r="B158" s="1187"/>
      <c r="C158" s="1187"/>
      <c r="D158" s="510"/>
    </row>
    <row r="159" spans="1:4">
      <c r="A159" s="1187"/>
      <c r="B159" s="1187"/>
      <c r="C159" s="1187"/>
      <c r="D159" s="510"/>
    </row>
    <row r="160" spans="1:4">
      <c r="A160" s="1187"/>
      <c r="B160" s="1187"/>
      <c r="C160" s="1187"/>
      <c r="D160" s="510"/>
    </row>
    <row r="161" spans="1:4">
      <c r="A161" s="1187"/>
      <c r="B161" s="1187"/>
      <c r="C161" s="1187"/>
      <c r="D161" s="510"/>
    </row>
    <row r="162" spans="1:4">
      <c r="A162" s="1187"/>
      <c r="B162" s="1187"/>
      <c r="C162" s="1187"/>
      <c r="D162" s="510"/>
    </row>
    <row r="163" spans="1:4">
      <c r="A163" s="1187"/>
      <c r="B163" s="1187"/>
      <c r="C163" s="1187"/>
      <c r="D163" s="510"/>
    </row>
    <row r="164" spans="1:4">
      <c r="A164" s="1187"/>
      <c r="B164" s="1187"/>
      <c r="C164" s="1187"/>
      <c r="D164" s="510"/>
    </row>
    <row r="165" spans="1:4">
      <c r="A165" s="1187"/>
      <c r="B165" s="1187"/>
      <c r="C165" s="1187"/>
      <c r="D165" s="510"/>
    </row>
    <row r="166" spans="1:4">
      <c r="A166" s="1187"/>
      <c r="B166" s="1187"/>
      <c r="C166" s="1187"/>
      <c r="D166" s="510"/>
    </row>
    <row r="167" spans="1:4">
      <c r="A167" s="1187"/>
      <c r="B167" s="1187"/>
      <c r="C167" s="1187"/>
      <c r="D167" s="510"/>
    </row>
    <row r="168" spans="1:4">
      <c r="A168" s="1187"/>
      <c r="B168" s="1187"/>
      <c r="C168" s="1187"/>
      <c r="D168" s="510"/>
    </row>
    <row r="169" spans="1:4">
      <c r="A169" s="1187"/>
      <c r="B169" s="1187"/>
      <c r="C169" s="1187"/>
      <c r="D169" s="510"/>
    </row>
    <row r="170" spans="1:4">
      <c r="A170" s="1187"/>
      <c r="B170" s="1187"/>
      <c r="C170" s="1187"/>
      <c r="D170" s="510"/>
    </row>
    <row r="171" spans="1:4">
      <c r="A171" s="1187"/>
      <c r="B171" s="1187"/>
      <c r="C171" s="1187"/>
      <c r="D171" s="510"/>
    </row>
    <row r="172" spans="1:4">
      <c r="A172" s="1187"/>
      <c r="B172" s="1187"/>
      <c r="C172" s="1187"/>
      <c r="D172" s="510"/>
    </row>
    <row r="173" spans="1:4">
      <c r="A173" s="1187"/>
      <c r="B173" s="1187"/>
      <c r="C173" s="1187"/>
      <c r="D173" s="510"/>
    </row>
    <row r="174" spans="1:4">
      <c r="A174" s="1187"/>
      <c r="B174" s="1187"/>
      <c r="C174" s="1187"/>
      <c r="D174" s="510"/>
    </row>
    <row r="175" spans="1:4">
      <c r="A175" s="1187"/>
      <c r="B175" s="1187"/>
      <c r="C175" s="1187"/>
      <c r="D175" s="510"/>
    </row>
    <row r="176" spans="1:4">
      <c r="A176" s="1187"/>
      <c r="B176" s="1187"/>
      <c r="C176" s="1187"/>
      <c r="D176" s="510"/>
    </row>
    <row r="177" spans="1:4">
      <c r="A177" s="1187"/>
      <c r="B177" s="1187"/>
      <c r="C177" s="1187"/>
      <c r="D177" s="510"/>
    </row>
    <row r="178" spans="1:4">
      <c r="A178" s="1187"/>
      <c r="B178" s="1187"/>
      <c r="C178" s="1187"/>
      <c r="D178" s="510"/>
    </row>
    <row r="179" spans="1:4">
      <c r="A179" s="1187"/>
      <c r="B179" s="1187"/>
      <c r="C179" s="1187"/>
      <c r="D179" s="510"/>
    </row>
    <row r="180" spans="1:4">
      <c r="A180" s="1187"/>
      <c r="B180" s="1187"/>
      <c r="C180" s="1187"/>
      <c r="D180" s="510"/>
    </row>
    <row r="181" spans="1:4">
      <c r="A181" s="1187"/>
      <c r="B181" s="1187"/>
      <c r="C181" s="1187"/>
      <c r="D181" s="510"/>
    </row>
    <row r="182" spans="1:4">
      <c r="A182" s="1187"/>
      <c r="B182" s="1187"/>
      <c r="C182" s="1187"/>
      <c r="D182" s="510"/>
    </row>
    <row r="183" spans="1:4">
      <c r="A183" s="1187"/>
      <c r="B183" s="1187"/>
      <c r="C183" s="1187"/>
      <c r="D183" s="510"/>
    </row>
    <row r="184" spans="1:4">
      <c r="A184" s="1187"/>
      <c r="B184" s="1187"/>
      <c r="C184" s="1187"/>
      <c r="D184" s="510"/>
    </row>
    <row r="185" spans="1:4">
      <c r="A185" s="1187"/>
      <c r="B185" s="1187"/>
      <c r="C185" s="1187"/>
      <c r="D185" s="510"/>
    </row>
    <row r="186" spans="1:4">
      <c r="A186" s="1187"/>
      <c r="B186" s="1187"/>
      <c r="C186" s="1187"/>
      <c r="D186" s="510"/>
    </row>
    <row r="187" spans="1:4">
      <c r="A187" s="1187"/>
      <c r="B187" s="1187"/>
      <c r="C187" s="1187"/>
      <c r="D187" s="510"/>
    </row>
    <row r="188" spans="1:4">
      <c r="A188" s="1187"/>
      <c r="B188" s="1187"/>
      <c r="C188" s="1187"/>
      <c r="D188" s="510"/>
    </row>
    <row r="189" spans="1:4">
      <c r="A189" s="1187"/>
      <c r="B189" s="1187"/>
      <c r="C189" s="1187"/>
      <c r="D189" s="510"/>
    </row>
    <row r="190" spans="1:4">
      <c r="A190" s="1187"/>
      <c r="B190" s="1187"/>
      <c r="C190" s="1187"/>
      <c r="D190" s="510"/>
    </row>
    <row r="191" spans="1:4">
      <c r="A191" s="1187"/>
      <c r="B191" s="1187"/>
      <c r="C191" s="1187"/>
      <c r="D191" s="510"/>
    </row>
    <row r="192" spans="1:4">
      <c r="A192" s="1187"/>
      <c r="B192" s="1187"/>
      <c r="C192" s="1187"/>
      <c r="D192" s="510"/>
    </row>
    <row r="193" spans="1:4">
      <c r="A193" s="1187"/>
      <c r="B193" s="1187"/>
      <c r="C193" s="1187"/>
      <c r="D193" s="510"/>
    </row>
    <row r="194" spans="1:4">
      <c r="A194" s="1187"/>
      <c r="B194" s="1187"/>
      <c r="C194" s="1187"/>
      <c r="D194" s="510"/>
    </row>
    <row r="195" spans="1:4">
      <c r="A195" s="1187"/>
      <c r="B195" s="1187"/>
      <c r="C195" s="1187"/>
      <c r="D195" s="510"/>
    </row>
    <row r="196" spans="1:4">
      <c r="A196" s="1187"/>
      <c r="B196" s="1187"/>
      <c r="C196" s="1187"/>
      <c r="D196" s="510"/>
    </row>
    <row r="197" spans="1:4">
      <c r="A197" s="1187"/>
      <c r="B197" s="1187"/>
      <c r="C197" s="1187"/>
      <c r="D197" s="510"/>
    </row>
    <row r="198" spans="1:4">
      <c r="A198" s="1187"/>
      <c r="B198" s="1187"/>
      <c r="C198" s="1187"/>
      <c r="D198" s="510"/>
    </row>
    <row r="199" spans="1:4">
      <c r="A199" s="1187"/>
      <c r="B199" s="1187"/>
      <c r="C199" s="1187"/>
      <c r="D199" s="510"/>
    </row>
    <row r="200" spans="1:4">
      <c r="A200" s="1187"/>
      <c r="B200" s="1187"/>
      <c r="C200" s="1187"/>
      <c r="D200" s="510"/>
    </row>
    <row r="201" spans="1:4">
      <c r="A201" s="1187"/>
      <c r="B201" s="1187"/>
      <c r="C201" s="1187"/>
      <c r="D201" s="510"/>
    </row>
    <row r="202" spans="1:4">
      <c r="A202" s="1187"/>
      <c r="B202" s="1187"/>
      <c r="C202" s="1187"/>
      <c r="D202" s="510"/>
    </row>
    <row r="203" spans="1:4">
      <c r="A203" s="1187"/>
      <c r="B203" s="1187"/>
      <c r="C203" s="1187"/>
      <c r="D203" s="510"/>
    </row>
    <row r="204" spans="1:4">
      <c r="A204" s="1187"/>
      <c r="B204" s="1187"/>
      <c r="C204" s="1187"/>
      <c r="D204" s="510"/>
    </row>
    <row r="205" spans="1:4">
      <c r="A205" s="1187"/>
      <c r="B205" s="1187"/>
      <c r="C205" s="1187"/>
      <c r="D205" s="510"/>
    </row>
    <row r="206" spans="1:4">
      <c r="A206" s="1187"/>
      <c r="B206" s="1187"/>
      <c r="C206" s="1187"/>
      <c r="D206" s="510"/>
    </row>
    <row r="207" spans="1:4">
      <c r="A207" s="1187"/>
      <c r="B207" s="1187"/>
      <c r="C207" s="1187"/>
      <c r="D207" s="510"/>
    </row>
    <row r="208" spans="1:4">
      <c r="A208" s="1187"/>
      <c r="B208" s="1187"/>
      <c r="C208" s="1187"/>
      <c r="D208" s="510"/>
    </row>
    <row r="209" spans="1:4">
      <c r="A209" s="1187"/>
      <c r="B209" s="1187"/>
      <c r="C209" s="1187"/>
      <c r="D209" s="510"/>
    </row>
    <row r="210" spans="1:4">
      <c r="A210" s="1187"/>
      <c r="B210" s="1187"/>
      <c r="C210" s="1187"/>
      <c r="D210" s="510"/>
    </row>
    <row r="211" spans="1:4">
      <c r="A211" s="1187"/>
      <c r="B211" s="1187"/>
      <c r="C211" s="1187"/>
      <c r="D211" s="510"/>
    </row>
    <row r="212" spans="1:4">
      <c r="A212" s="1187"/>
      <c r="B212" s="1187"/>
      <c r="C212" s="1187"/>
      <c r="D212" s="510"/>
    </row>
    <row r="213" spans="1:4">
      <c r="A213" s="1187"/>
      <c r="B213" s="1187"/>
      <c r="C213" s="1187"/>
      <c r="D213" s="510"/>
    </row>
    <row r="214" spans="1:4">
      <c r="A214" s="1187"/>
      <c r="B214" s="1187"/>
      <c r="C214" s="1187"/>
      <c r="D214" s="510"/>
    </row>
    <row r="215" spans="1:4">
      <c r="A215" s="1187"/>
      <c r="B215" s="1187"/>
      <c r="C215" s="1187"/>
      <c r="D215" s="510"/>
    </row>
    <row r="216" spans="1:4">
      <c r="A216" s="1187"/>
      <c r="B216" s="1187"/>
      <c r="C216" s="1187"/>
      <c r="D216" s="510"/>
    </row>
    <row r="217" spans="1:4">
      <c r="A217" s="1187"/>
      <c r="B217" s="1187"/>
      <c r="C217" s="1187"/>
      <c r="D217" s="510"/>
    </row>
    <row r="218" spans="1:4">
      <c r="A218" s="1187"/>
      <c r="B218" s="1187"/>
      <c r="C218" s="1187"/>
      <c r="D218" s="510"/>
    </row>
    <row r="219" spans="1:4">
      <c r="A219" s="1187"/>
      <c r="B219" s="1187"/>
      <c r="C219" s="1187"/>
      <c r="D219" s="510"/>
    </row>
    <row r="220" spans="1:4">
      <c r="A220" s="1187"/>
      <c r="B220" s="1187"/>
      <c r="C220" s="1187"/>
      <c r="D220" s="510"/>
    </row>
    <row r="221" spans="1:4">
      <c r="A221" s="1187"/>
      <c r="B221" s="1187"/>
      <c r="C221" s="1187"/>
      <c r="D221" s="510"/>
    </row>
    <row r="222" spans="1:4">
      <c r="A222" s="1187"/>
      <c r="B222" s="1187"/>
      <c r="C222" s="1187"/>
      <c r="D222" s="510"/>
    </row>
    <row r="223" spans="1:4">
      <c r="A223" s="1187"/>
      <c r="B223" s="1187"/>
      <c r="C223" s="1187"/>
      <c r="D223" s="510"/>
    </row>
    <row r="224" spans="1:4">
      <c r="A224" s="1187"/>
      <c r="B224" s="1187"/>
      <c r="C224" s="1187"/>
      <c r="D224" s="510"/>
    </row>
    <row r="225" spans="1:4">
      <c r="A225" s="1187"/>
      <c r="B225" s="1187"/>
      <c r="C225" s="1187"/>
      <c r="D225" s="510"/>
    </row>
    <row r="226" spans="1:4">
      <c r="A226" s="1187"/>
      <c r="B226" s="1187"/>
      <c r="C226" s="1187"/>
      <c r="D226" s="510"/>
    </row>
    <row r="227" spans="1:4">
      <c r="A227" s="1187"/>
      <c r="B227" s="1187"/>
      <c r="C227" s="1187"/>
      <c r="D227" s="510"/>
    </row>
    <row r="228" spans="1:4">
      <c r="A228" s="1187"/>
      <c r="B228" s="1187"/>
      <c r="C228" s="1187"/>
      <c r="D228" s="510"/>
    </row>
    <row r="229" spans="1:4">
      <c r="A229" s="1187"/>
      <c r="B229" s="1187"/>
      <c r="C229" s="1187"/>
      <c r="D229" s="510"/>
    </row>
    <row r="230" spans="1:4">
      <c r="A230" s="1187"/>
      <c r="B230" s="1187"/>
      <c r="C230" s="1187"/>
      <c r="D230" s="510"/>
    </row>
    <row r="231" spans="1:4">
      <c r="A231" s="1187"/>
      <c r="B231" s="1187"/>
      <c r="C231" s="1187"/>
      <c r="D231" s="510"/>
    </row>
    <row r="232" spans="1:4">
      <c r="A232" s="1187"/>
      <c r="B232" s="1187"/>
      <c r="C232" s="1187"/>
      <c r="D232" s="510"/>
    </row>
    <row r="233" spans="1:4">
      <c r="A233" s="1187"/>
      <c r="B233" s="1187"/>
      <c r="C233" s="1187"/>
      <c r="D233" s="510"/>
    </row>
    <row r="234" spans="1:4">
      <c r="A234" s="1187"/>
      <c r="B234" s="1187"/>
      <c r="C234" s="1187"/>
      <c r="D234" s="510"/>
    </row>
    <row r="235" spans="1:4">
      <c r="A235" s="1187"/>
      <c r="B235" s="1187"/>
      <c r="C235" s="1187"/>
      <c r="D235" s="510"/>
    </row>
    <row r="236" spans="1:4">
      <c r="A236" s="1187"/>
      <c r="B236" s="1187"/>
      <c r="C236" s="1187"/>
      <c r="D236" s="510"/>
    </row>
    <row r="237" spans="1:4">
      <c r="A237" s="1187"/>
      <c r="B237" s="1187"/>
      <c r="C237" s="1187"/>
      <c r="D237" s="510"/>
    </row>
    <row r="238" spans="1:4">
      <c r="A238" s="1187"/>
      <c r="B238" s="1187"/>
      <c r="C238" s="1187"/>
      <c r="D238" s="510"/>
    </row>
    <row r="239" spans="1:4">
      <c r="A239" s="1187"/>
      <c r="B239" s="1187"/>
      <c r="C239" s="1187"/>
      <c r="D239" s="510"/>
    </row>
    <row r="240" spans="1:4">
      <c r="A240" s="1187"/>
      <c r="B240" s="1187"/>
      <c r="C240" s="1187"/>
      <c r="D240" s="510"/>
    </row>
    <row r="241" spans="1:4">
      <c r="A241" s="1187"/>
      <c r="B241" s="1187"/>
      <c r="C241" s="1187"/>
      <c r="D241" s="510"/>
    </row>
    <row r="242" spans="1:4">
      <c r="A242" s="1187"/>
      <c r="B242" s="1187"/>
      <c r="C242" s="1187"/>
      <c r="D242" s="510"/>
    </row>
    <row r="243" spans="1:4">
      <c r="A243" s="1187"/>
      <c r="B243" s="1187"/>
      <c r="C243" s="1187"/>
      <c r="D243" s="510"/>
    </row>
    <row r="244" spans="1:4">
      <c r="A244" s="1187"/>
      <c r="B244" s="1187"/>
      <c r="C244" s="1187"/>
      <c r="D244" s="510"/>
    </row>
    <row r="245" spans="1:4">
      <c r="A245" s="1187"/>
      <c r="B245" s="1187"/>
      <c r="C245" s="1187"/>
      <c r="D245" s="510"/>
    </row>
    <row r="246" spans="1:4">
      <c r="A246" s="1187"/>
      <c r="B246" s="1187"/>
      <c r="C246" s="1187"/>
      <c r="D246" s="510"/>
    </row>
    <row r="247" spans="1:4">
      <c r="A247" s="1187"/>
      <c r="B247" s="1187"/>
      <c r="C247" s="1187"/>
      <c r="D247" s="510"/>
    </row>
    <row r="248" spans="1:4">
      <c r="A248" s="1187"/>
      <c r="B248" s="1187"/>
      <c r="C248" s="1187"/>
      <c r="D248" s="510"/>
    </row>
    <row r="249" spans="1:4">
      <c r="A249" s="1187"/>
      <c r="B249" s="1187"/>
      <c r="C249" s="1187"/>
      <c r="D249" s="510"/>
    </row>
    <row r="250" spans="1:4">
      <c r="A250" s="1187"/>
      <c r="B250" s="1187"/>
      <c r="C250" s="1187"/>
      <c r="D250" s="510"/>
    </row>
    <row r="251" spans="1:4">
      <c r="A251" s="1187"/>
      <c r="B251" s="1187"/>
      <c r="C251" s="1187"/>
      <c r="D251" s="510"/>
    </row>
    <row r="252" spans="1:4">
      <c r="A252" s="1187"/>
      <c r="B252" s="1187"/>
      <c r="C252" s="1187"/>
      <c r="D252" s="510"/>
    </row>
    <row r="253" spans="1:4">
      <c r="A253" s="1187"/>
      <c r="B253" s="1187"/>
      <c r="C253" s="1187"/>
      <c r="D253" s="510"/>
    </row>
    <row r="254" spans="1:4">
      <c r="A254" s="1187"/>
      <c r="B254" s="1187"/>
      <c r="C254" s="1187"/>
      <c r="D254" s="510"/>
    </row>
    <row r="255" spans="1:4">
      <c r="A255" s="1187"/>
      <c r="B255" s="1187"/>
      <c r="C255" s="1187"/>
      <c r="D255" s="510"/>
    </row>
    <row r="256" spans="1:4">
      <c r="A256" s="1187"/>
      <c r="B256" s="1187"/>
      <c r="C256" s="1187"/>
      <c r="D256" s="510"/>
    </row>
    <row r="257" spans="1:4">
      <c r="A257" s="1187"/>
      <c r="B257" s="1187"/>
      <c r="C257" s="1187"/>
      <c r="D257" s="510"/>
    </row>
    <row r="258" spans="1:4">
      <c r="A258" s="1187"/>
      <c r="B258" s="1187"/>
      <c r="C258" s="1187"/>
      <c r="D258" s="510"/>
    </row>
    <row r="259" spans="1:4">
      <c r="A259" s="1187"/>
      <c r="B259" s="1187"/>
      <c r="C259" s="1187"/>
      <c r="D259" s="510"/>
    </row>
    <row r="260" spans="1:4">
      <c r="A260" s="1187"/>
      <c r="B260" s="1187"/>
      <c r="C260" s="1187"/>
      <c r="D260" s="510"/>
    </row>
    <row r="261" spans="1:4">
      <c r="A261" s="1187"/>
      <c r="B261" s="1187"/>
      <c r="C261" s="1187"/>
      <c r="D261" s="510"/>
    </row>
    <row r="262" spans="1:4">
      <c r="A262" s="1187"/>
      <c r="B262" s="1187"/>
      <c r="C262" s="1187"/>
      <c r="D262" s="510"/>
    </row>
    <row r="263" spans="1:4">
      <c r="A263" s="1187"/>
      <c r="B263" s="1187"/>
      <c r="C263" s="1187"/>
      <c r="D263" s="510"/>
    </row>
    <row r="264" spans="1:4">
      <c r="A264" s="1187"/>
      <c r="B264" s="1187"/>
      <c r="C264" s="1187"/>
      <c r="D264" s="510"/>
    </row>
    <row r="265" spans="1:4">
      <c r="A265" s="1187"/>
      <c r="B265" s="1187"/>
      <c r="C265" s="1187"/>
      <c r="D265" s="510"/>
    </row>
    <row r="266" spans="1:4">
      <c r="A266" s="1187"/>
      <c r="B266" s="1187"/>
      <c r="C266" s="1187"/>
      <c r="D266" s="510"/>
    </row>
    <row r="267" spans="1:4">
      <c r="A267" s="1187"/>
      <c r="B267" s="1187"/>
      <c r="C267" s="1187"/>
      <c r="D267" s="510"/>
    </row>
    <row r="268" spans="1:4">
      <c r="A268" s="1187"/>
      <c r="B268" s="1187"/>
      <c r="C268" s="1187"/>
      <c r="D268" s="510"/>
    </row>
    <row r="269" spans="1:4">
      <c r="A269" s="1187"/>
      <c r="B269" s="1187"/>
      <c r="C269" s="1187"/>
      <c r="D269" s="510"/>
    </row>
    <row r="270" spans="1:4">
      <c r="A270" s="1187"/>
      <c r="B270" s="1187"/>
      <c r="C270" s="1187"/>
      <c r="D270" s="510"/>
    </row>
    <row r="271" spans="1:4">
      <c r="A271" s="1187"/>
      <c r="B271" s="1187"/>
      <c r="C271" s="1187"/>
      <c r="D271" s="510"/>
    </row>
    <row r="272" spans="1:4">
      <c r="A272" s="1187"/>
      <c r="B272" s="1187"/>
      <c r="C272" s="1187"/>
      <c r="D272" s="510"/>
    </row>
    <row r="273" spans="1:4">
      <c r="A273" s="1187"/>
      <c r="B273" s="1187"/>
      <c r="C273" s="1187"/>
      <c r="D273" s="510"/>
    </row>
    <row r="274" spans="1:4">
      <c r="A274" s="1187"/>
      <c r="B274" s="1187"/>
      <c r="C274" s="1187"/>
      <c r="D274" s="510"/>
    </row>
    <row r="275" spans="1:4">
      <c r="A275" s="1187"/>
      <c r="B275" s="1187"/>
      <c r="C275" s="1187"/>
      <c r="D275" s="510"/>
    </row>
    <row r="276" spans="1:4">
      <c r="A276" s="1187"/>
      <c r="B276" s="1187"/>
      <c r="C276" s="1187"/>
      <c r="D276" s="510"/>
    </row>
    <row r="277" spans="1:4">
      <c r="A277" s="1187"/>
      <c r="B277" s="1187"/>
      <c r="C277" s="1187"/>
      <c r="D277" s="510"/>
    </row>
    <row r="278" spans="1:4">
      <c r="A278" s="1187"/>
      <c r="B278" s="1187"/>
      <c r="C278" s="1187"/>
      <c r="D278" s="510"/>
    </row>
    <row r="279" spans="1:4">
      <c r="A279" s="1187"/>
      <c r="B279" s="1187"/>
      <c r="C279" s="1187"/>
      <c r="D279" s="510"/>
    </row>
    <row r="280" spans="1:4">
      <c r="A280" s="1187"/>
      <c r="B280" s="1187"/>
      <c r="C280" s="1187"/>
      <c r="D280" s="510"/>
    </row>
    <row r="281" spans="1:4">
      <c r="A281" s="1187"/>
      <c r="B281" s="1187"/>
      <c r="C281" s="1187"/>
      <c r="D281" s="510"/>
    </row>
    <row r="282" spans="1:4">
      <c r="A282" s="1187"/>
      <c r="B282" s="1187"/>
      <c r="C282" s="1187"/>
      <c r="D282" s="510"/>
    </row>
    <row r="283" spans="1:4">
      <c r="A283" s="1187"/>
      <c r="B283" s="1187"/>
      <c r="C283" s="1187"/>
      <c r="D283" s="510"/>
    </row>
    <row r="284" spans="1:4">
      <c r="A284" s="1187"/>
      <c r="B284" s="1187"/>
      <c r="C284" s="1187"/>
      <c r="D284" s="510"/>
    </row>
    <row r="285" spans="1:4">
      <c r="A285" s="1187"/>
      <c r="B285" s="1187"/>
      <c r="C285" s="1187"/>
      <c r="D285" s="510"/>
    </row>
    <row r="286" spans="1:4">
      <c r="A286" s="1187"/>
      <c r="B286" s="1187"/>
      <c r="C286" s="1187"/>
      <c r="D286" s="510"/>
    </row>
    <row r="287" spans="1:4">
      <c r="A287" s="1187"/>
      <c r="B287" s="1187"/>
      <c r="C287" s="1187"/>
      <c r="D287" s="510"/>
    </row>
    <row r="288" spans="1:4">
      <c r="A288" s="1187"/>
      <c r="B288" s="1187"/>
      <c r="C288" s="1187"/>
      <c r="D288" s="510"/>
    </row>
    <row r="289" spans="1:4">
      <c r="A289" s="1187"/>
      <c r="B289" s="1187"/>
      <c r="C289" s="1187"/>
      <c r="D289" s="510"/>
    </row>
    <row r="290" spans="1:4">
      <c r="A290" s="1187"/>
      <c r="B290" s="1187"/>
      <c r="C290" s="1187"/>
      <c r="D290" s="510"/>
    </row>
    <row r="291" spans="1:4">
      <c r="A291" s="1187"/>
      <c r="B291" s="1187"/>
      <c r="C291" s="1187"/>
      <c r="D291" s="510"/>
    </row>
    <row r="292" spans="1:4">
      <c r="A292" s="1187"/>
      <c r="B292" s="1187"/>
      <c r="C292" s="1187"/>
      <c r="D292" s="510"/>
    </row>
    <row r="293" spans="1:4">
      <c r="A293" s="1187"/>
      <c r="B293" s="1187"/>
      <c r="C293" s="1187"/>
      <c r="D293" s="510"/>
    </row>
    <row r="294" spans="1:4">
      <c r="A294" s="1187"/>
      <c r="B294" s="1187"/>
      <c r="C294" s="1187"/>
      <c r="D294" s="510"/>
    </row>
    <row r="295" spans="1:4">
      <c r="A295" s="1187"/>
      <c r="B295" s="1187"/>
      <c r="C295" s="1187"/>
      <c r="D295" s="510"/>
    </row>
    <row r="296" spans="1:4">
      <c r="A296" s="1187"/>
      <c r="B296" s="1187"/>
      <c r="C296" s="1187"/>
      <c r="D296" s="510"/>
    </row>
    <row r="297" spans="1:4">
      <c r="A297" s="1187"/>
      <c r="B297" s="1187"/>
      <c r="C297" s="1187"/>
      <c r="D297" s="510"/>
    </row>
    <row r="298" spans="1:4">
      <c r="A298" s="1187"/>
      <c r="B298" s="1187"/>
      <c r="C298" s="1187"/>
      <c r="D298" s="510"/>
    </row>
    <row r="299" spans="1:4">
      <c r="A299" s="1187"/>
      <c r="B299" s="1187"/>
      <c r="C299" s="1187"/>
      <c r="D299" s="510"/>
    </row>
    <row r="300" spans="1:4">
      <c r="A300" s="1187"/>
      <c r="B300" s="1187"/>
      <c r="C300" s="1187"/>
      <c r="D300" s="510"/>
    </row>
    <row r="301" spans="1:4">
      <c r="A301" s="1187"/>
      <c r="B301" s="1187"/>
      <c r="C301" s="1187"/>
      <c r="D301" s="510"/>
    </row>
    <row r="302" spans="1:4">
      <c r="A302" s="1187"/>
      <c r="B302" s="1187"/>
      <c r="C302" s="1187"/>
      <c r="D302" s="510"/>
    </row>
    <row r="303" spans="1:4">
      <c r="A303" s="1187"/>
      <c r="B303" s="1187"/>
      <c r="C303" s="1187"/>
      <c r="D303" s="510"/>
    </row>
    <row r="304" spans="1:4">
      <c r="A304" s="1187"/>
      <c r="B304" s="1187"/>
      <c r="C304" s="1187"/>
      <c r="D304" s="510"/>
    </row>
    <row r="305" spans="1:4">
      <c r="A305" s="1187"/>
      <c r="B305" s="1187"/>
      <c r="C305" s="1187"/>
      <c r="D305" s="510"/>
    </row>
    <row r="306" spans="1:4">
      <c r="A306" s="1187"/>
      <c r="B306" s="1187"/>
      <c r="C306" s="1187"/>
      <c r="D306" s="510"/>
    </row>
    <row r="307" spans="1:4">
      <c r="A307" s="1187"/>
      <c r="B307" s="1187"/>
      <c r="C307" s="1187"/>
      <c r="D307" s="510"/>
    </row>
    <row r="308" spans="1:4">
      <c r="A308" s="1187"/>
      <c r="B308" s="1187"/>
      <c r="C308" s="1187"/>
      <c r="D308" s="510"/>
    </row>
    <row r="309" spans="1:4">
      <c r="A309" s="1187"/>
      <c r="B309" s="1187"/>
      <c r="C309" s="1187"/>
      <c r="D309" s="510"/>
    </row>
    <row r="310" spans="1:4">
      <c r="A310" s="1187"/>
      <c r="B310" s="1187"/>
      <c r="C310" s="1187"/>
      <c r="D310" s="510"/>
    </row>
    <row r="311" spans="1:4">
      <c r="A311" s="1187"/>
      <c r="B311" s="1187"/>
      <c r="C311" s="1187"/>
      <c r="D311" s="510"/>
    </row>
    <row r="312" spans="1:4">
      <c r="D312" s="510"/>
    </row>
    <row r="313" spans="1:4">
      <c r="D313" s="510"/>
    </row>
    <row r="314" spans="1:4">
      <c r="D314" s="510"/>
    </row>
    <row r="315" spans="1:4">
      <c r="D315" s="510"/>
    </row>
    <row r="316" spans="1:4">
      <c r="D316" s="510"/>
    </row>
    <row r="317" spans="1:4">
      <c r="D317" s="510"/>
    </row>
    <row r="318" spans="1:4">
      <c r="D318" s="510"/>
    </row>
    <row r="319" spans="1:4">
      <c r="D319" s="510"/>
    </row>
    <row r="320" spans="1:4">
      <c r="D320" s="510"/>
    </row>
    <row r="321" spans="4:4">
      <c r="D321" s="510"/>
    </row>
    <row r="322" spans="4:4">
      <c r="D322" s="510"/>
    </row>
  </sheetData>
  <mergeCells count="33">
    <mergeCell ref="F77:J77"/>
    <mergeCell ref="C63:I63"/>
    <mergeCell ref="C64:I64"/>
    <mergeCell ref="F68:J68"/>
    <mergeCell ref="F69:J69"/>
    <mergeCell ref="F70:J70"/>
    <mergeCell ref="F71:J71"/>
    <mergeCell ref="F72:J72"/>
    <mergeCell ref="F73:J73"/>
    <mergeCell ref="F74:J74"/>
    <mergeCell ref="F75:J75"/>
    <mergeCell ref="F76:J76"/>
    <mergeCell ref="C89:D89"/>
    <mergeCell ref="F78:J78"/>
    <mergeCell ref="F79:J79"/>
    <mergeCell ref="F80:J80"/>
    <mergeCell ref="F81:J81"/>
    <mergeCell ref="F82:J82"/>
    <mergeCell ref="F83:J83"/>
    <mergeCell ref="F84:J84"/>
    <mergeCell ref="C85:D85"/>
    <mergeCell ref="C86:D86"/>
    <mergeCell ref="C87:D87"/>
    <mergeCell ref="C88:D88"/>
    <mergeCell ref="C96:D96"/>
    <mergeCell ref="C97:D97"/>
    <mergeCell ref="C98:D98"/>
    <mergeCell ref="C90:D90"/>
    <mergeCell ref="C91:D91"/>
    <mergeCell ref="C92:D92"/>
    <mergeCell ref="C93:D93"/>
    <mergeCell ref="C94:D94"/>
    <mergeCell ref="C95:D95"/>
  </mergeCells>
  <conditionalFormatting sqref="G5:H14 G17:H34">
    <cfRule type="containsBlanks" priority="11">
      <formula>LEN(TRIM(G5))=0</formula>
    </cfRule>
  </conditionalFormatting>
  <conditionalFormatting sqref="G5:H47">
    <cfRule type="containsBlanks" dxfId="98" priority="10">
      <formula>LEN(TRIM(G5))=0</formula>
    </cfRule>
  </conditionalFormatting>
  <conditionalFormatting sqref="G15:H16 G38:H39">
    <cfRule type="cellIs" dxfId="97" priority="9" operator="equal">
      <formula>" "</formula>
    </cfRule>
  </conditionalFormatting>
  <conditionalFormatting sqref="G35:H35">
    <cfRule type="cellIs" dxfId="96" priority="8" operator="equal">
      <formula>" "</formula>
    </cfRule>
  </conditionalFormatting>
  <conditionalFormatting sqref="G36:H37 G40:H41 G43:H47">
    <cfRule type="containsBlanks" priority="7">
      <formula>LEN(TRIM(G36))=0</formula>
    </cfRule>
  </conditionalFormatting>
  <conditionalFormatting sqref="G42:H42">
    <cfRule type="cellIs" dxfId="95" priority="6" operator="equal">
      <formula>" "</formula>
    </cfRule>
  </conditionalFormatting>
  <conditionalFormatting sqref="G56:H58 G59:G60">
    <cfRule type="containsBlanks" priority="5">
      <formula>LEN(TRIM(G56))=0</formula>
    </cfRule>
  </conditionalFormatting>
  <conditionalFormatting sqref="G56:H61">
    <cfRule type="containsBlanks" dxfId="94" priority="4">
      <formula>LEN(TRIM(G56))=0</formula>
    </cfRule>
  </conditionalFormatting>
  <conditionalFormatting sqref="G61:H61">
    <cfRule type="containsBlanks" priority="3">
      <formula>LEN(TRIM(G61))=0</formula>
    </cfRule>
  </conditionalFormatting>
  <conditionalFormatting sqref="H18:H19">
    <cfRule type="cellIs" dxfId="93" priority="2" operator="equal">
      <formula>" "</formula>
    </cfRule>
  </conditionalFormatting>
  <conditionalFormatting sqref="H59:H60">
    <cfRule type="cellIs" dxfId="92" priority="1" operator="equal">
      <formula>" "</formula>
    </cfRule>
  </conditionalFormatting>
  <pageMargins left="0.78740157480314965" right="0.78740157480314965" top="1.1811023622047245" bottom="0.98425196850393704" header="0.31496062992125984" footer="0.51181102362204722"/>
  <pageSetup paperSize="9" scale="53"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rowBreaks count="1" manualBreakCount="1">
    <brk id="65" max="14"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309"/>
  <sheetViews>
    <sheetView view="pageBreakPreview" zoomScaleSheetLayoutView="100" workbookViewId="0">
      <pane ySplit="4" topLeftCell="A5" activePane="bottomLeft" state="frozen"/>
      <selection activeCell="T10" sqref="T10"/>
      <selection pane="bottomLeft" activeCell="H17" sqref="H17:H25"/>
    </sheetView>
  </sheetViews>
  <sheetFormatPr defaultColWidth="10.28515625" defaultRowHeight="15.75"/>
  <cols>
    <col min="1" max="1" width="8.7109375" style="476" customWidth="1"/>
    <col min="2" max="2" width="9.42578125" style="476" bestFit="1" customWidth="1"/>
    <col min="3" max="3" width="15.7109375" style="476" customWidth="1"/>
    <col min="4" max="4" width="78.140625" style="513" bestFit="1" customWidth="1"/>
    <col min="5" max="5" width="9.85546875" style="1187" customWidth="1"/>
    <col min="6" max="6" width="17.85546875" style="511" customWidth="1"/>
    <col min="7" max="7" width="12.28515625" style="511" customWidth="1"/>
    <col min="8" max="8" width="11.140625" style="511" customWidth="1"/>
    <col min="9" max="9" width="14.28515625" style="512" customWidth="1"/>
    <col min="10" max="10" width="11.140625" style="512" customWidth="1"/>
    <col min="11" max="11" width="17.85546875" style="511" customWidth="1"/>
    <col min="12" max="12" width="10.28515625" style="476"/>
    <col min="13" max="14" width="0" style="476" hidden="1" customWidth="1"/>
    <col min="15" max="16384" width="10.28515625" style="476"/>
  </cols>
  <sheetData>
    <row r="1" spans="1:14" ht="49.5" customHeight="1">
      <c r="A1" s="776" t="s">
        <v>133</v>
      </c>
      <c r="B1" s="776" t="s">
        <v>776</v>
      </c>
      <c r="C1" s="776" t="s">
        <v>1027</v>
      </c>
      <c r="D1" s="777" t="s">
        <v>773</v>
      </c>
      <c r="E1" s="776" t="s">
        <v>135</v>
      </c>
      <c r="F1" s="778" t="s">
        <v>1028</v>
      </c>
      <c r="G1" s="778" t="s">
        <v>1029</v>
      </c>
      <c r="H1" s="778" t="s">
        <v>30</v>
      </c>
      <c r="I1" s="724" t="s">
        <v>1030</v>
      </c>
      <c r="J1" s="724" t="s">
        <v>1031</v>
      </c>
      <c r="K1" s="778" t="s">
        <v>1032</v>
      </c>
    </row>
    <row r="2" spans="1:14">
      <c r="A2" s="478"/>
      <c r="B2" s="478" t="s">
        <v>1033</v>
      </c>
      <c r="C2" s="478" t="s">
        <v>1033</v>
      </c>
      <c r="D2" s="729"/>
      <c r="E2" s="478"/>
      <c r="F2" s="480" t="s">
        <v>1034</v>
      </c>
      <c r="G2" s="480" t="s">
        <v>1035</v>
      </c>
      <c r="H2" s="480" t="s">
        <v>1036</v>
      </c>
      <c r="I2" s="480" t="s">
        <v>1445</v>
      </c>
      <c r="J2" s="480" t="s">
        <v>1064</v>
      </c>
      <c r="K2" s="480" t="s">
        <v>1038</v>
      </c>
    </row>
    <row r="3" spans="1:14" s="485" customFormat="1">
      <c r="A3" s="779" t="s">
        <v>1023</v>
      </c>
      <c r="B3" s="1179"/>
      <c r="C3" s="781"/>
      <c r="D3" s="729" t="s">
        <v>1446</v>
      </c>
      <c r="E3" s="482"/>
      <c r="F3" s="483"/>
      <c r="G3" s="483"/>
      <c r="H3" s="483"/>
      <c r="I3" s="483"/>
      <c r="J3" s="483"/>
      <c r="K3" s="782"/>
    </row>
    <row r="4" spans="1:14" s="485" customFormat="1">
      <c r="A4" s="783"/>
      <c r="B4" s="784"/>
      <c r="C4" s="785"/>
      <c r="D4" s="786" t="s">
        <v>1041</v>
      </c>
      <c r="E4" s="482"/>
      <c r="F4" s="483"/>
      <c r="G4" s="483"/>
      <c r="H4" s="483"/>
      <c r="I4" s="483"/>
      <c r="J4" s="483"/>
      <c r="K4" s="782">
        <f>SUM(K5:K29)</f>
        <v>0</v>
      </c>
      <c r="M4" s="485" t="s">
        <v>1447</v>
      </c>
      <c r="N4" s="485" t="s">
        <v>1448</v>
      </c>
    </row>
    <row r="5" spans="1:14" s="485" customFormat="1" ht="17.25" customHeight="1">
      <c r="A5" s="743" t="s">
        <v>1069</v>
      </c>
      <c r="B5" s="493" t="s">
        <v>796</v>
      </c>
      <c r="C5" s="744" t="s">
        <v>1449</v>
      </c>
      <c r="D5" s="787" t="s">
        <v>1450</v>
      </c>
      <c r="E5" s="495" t="s">
        <v>657</v>
      </c>
      <c r="F5" s="496">
        <f>G5+H5</f>
        <v>0</v>
      </c>
      <c r="G5" s="497"/>
      <c r="H5" s="497"/>
      <c r="I5" s="498">
        <f>SUM(J5:J5)</f>
        <v>2</v>
      </c>
      <c r="J5" s="528">
        <v>2</v>
      </c>
      <c r="K5" s="749">
        <f>F5*I5</f>
        <v>0</v>
      </c>
    </row>
    <row r="6" spans="1:14" s="485" customFormat="1" ht="135" customHeight="1">
      <c r="A6" s="743"/>
      <c r="B6" s="788" t="s">
        <v>1277</v>
      </c>
      <c r="C6" s="751" t="s">
        <v>1451</v>
      </c>
      <c r="D6" s="789" t="s">
        <v>1452</v>
      </c>
      <c r="E6" s="495"/>
      <c r="F6" s="496"/>
      <c r="G6" s="496"/>
      <c r="H6" s="496"/>
      <c r="I6" s="498"/>
      <c r="J6" s="528"/>
      <c r="K6" s="749"/>
    </row>
    <row r="7" spans="1:14" s="485" customFormat="1">
      <c r="A7" s="743" t="s">
        <v>1071</v>
      </c>
      <c r="B7" s="493" t="s">
        <v>796</v>
      </c>
      <c r="C7" s="744" t="s">
        <v>1453</v>
      </c>
      <c r="D7" s="787" t="s">
        <v>1454</v>
      </c>
      <c r="E7" s="495" t="s">
        <v>657</v>
      </c>
      <c r="F7" s="496">
        <f t="shared" ref="F7:F15" si="0">G7+H7</f>
        <v>0</v>
      </c>
      <c r="G7" s="497"/>
      <c r="H7" s="497"/>
      <c r="I7" s="498">
        <f>SUM(J7:J7)</f>
        <v>2</v>
      </c>
      <c r="J7" s="498">
        <f>J5</f>
        <v>2</v>
      </c>
      <c r="K7" s="749">
        <f>F7*I7</f>
        <v>0</v>
      </c>
      <c r="M7" s="485">
        <f>I7*H7</f>
        <v>0</v>
      </c>
      <c r="N7" s="485">
        <f>I7*G7</f>
        <v>0</v>
      </c>
    </row>
    <row r="8" spans="1:14" s="485" customFormat="1" ht="15.75" customHeight="1">
      <c r="A8" s="743" t="s">
        <v>1073</v>
      </c>
      <c r="B8" s="493" t="s">
        <v>796</v>
      </c>
      <c r="C8" s="744" t="s">
        <v>1455</v>
      </c>
      <c r="D8" s="500" t="s">
        <v>1456</v>
      </c>
      <c r="E8" s="495" t="s">
        <v>657</v>
      </c>
      <c r="F8" s="496">
        <f t="shared" si="0"/>
        <v>0</v>
      </c>
      <c r="G8" s="497"/>
      <c r="H8" s="497"/>
      <c r="I8" s="498">
        <f>SUM(J8:J8)</f>
        <v>2</v>
      </c>
      <c r="J8" s="498">
        <f>J5</f>
        <v>2</v>
      </c>
      <c r="K8" s="749">
        <f>F8*I8</f>
        <v>0</v>
      </c>
      <c r="M8" s="485">
        <f>I8*H8</f>
        <v>0</v>
      </c>
      <c r="N8" s="485">
        <f>I8*G8</f>
        <v>0</v>
      </c>
    </row>
    <row r="9" spans="1:14" s="485" customFormat="1">
      <c r="A9" s="743" t="s">
        <v>1075</v>
      </c>
      <c r="B9" s="493" t="s">
        <v>796</v>
      </c>
      <c r="C9" s="744" t="s">
        <v>1457</v>
      </c>
      <c r="D9" s="500" t="s">
        <v>1299</v>
      </c>
      <c r="E9" s="495" t="s">
        <v>657</v>
      </c>
      <c r="F9" s="496">
        <f t="shared" si="0"/>
        <v>0</v>
      </c>
      <c r="G9" s="497"/>
      <c r="H9" s="497"/>
      <c r="I9" s="498">
        <f>SUM(J9:J9)</f>
        <v>2</v>
      </c>
      <c r="J9" s="528">
        <v>2</v>
      </c>
      <c r="K9" s="749">
        <f>F9*I9</f>
        <v>0</v>
      </c>
    </row>
    <row r="10" spans="1:14" s="485" customFormat="1" ht="31.5">
      <c r="A10" s="743" t="s">
        <v>1077</v>
      </c>
      <c r="B10" s="493" t="s">
        <v>796</v>
      </c>
      <c r="C10" s="744" t="s">
        <v>1458</v>
      </c>
      <c r="D10" s="787" t="s">
        <v>1459</v>
      </c>
      <c r="E10" s="495" t="s">
        <v>657</v>
      </c>
      <c r="F10" s="496">
        <f t="shared" si="0"/>
        <v>0</v>
      </c>
      <c r="G10" s="497"/>
      <c r="H10" s="497"/>
      <c r="I10" s="498">
        <f>SUM(J10:J10)</f>
        <v>1</v>
      </c>
      <c r="J10" s="528">
        <v>1</v>
      </c>
      <c r="K10" s="749">
        <f>F10*I10</f>
        <v>0</v>
      </c>
    </row>
    <row r="11" spans="1:14" s="485" customFormat="1" ht="75" customHeight="1">
      <c r="A11" s="743"/>
      <c r="B11" s="788" t="s">
        <v>1277</v>
      </c>
      <c r="C11" s="751" t="s">
        <v>1451</v>
      </c>
      <c r="D11" s="789" t="s">
        <v>1460</v>
      </c>
      <c r="E11" s="495"/>
      <c r="F11" s="496"/>
      <c r="G11" s="496"/>
      <c r="H11" s="496"/>
      <c r="I11" s="498"/>
      <c r="J11" s="528"/>
      <c r="K11" s="749"/>
    </row>
    <row r="12" spans="1:14" s="485" customFormat="1">
      <c r="A12" s="743" t="s">
        <v>1079</v>
      </c>
      <c r="B12" s="493" t="s">
        <v>796</v>
      </c>
      <c r="C12" s="744" t="s">
        <v>1461</v>
      </c>
      <c r="D12" s="787" t="s">
        <v>1462</v>
      </c>
      <c r="E12" s="495" t="s">
        <v>657</v>
      </c>
      <c r="F12" s="496">
        <f t="shared" si="0"/>
        <v>0</v>
      </c>
      <c r="G12" s="497"/>
      <c r="H12" s="497"/>
      <c r="I12" s="498">
        <f>SUM(J12:J12)</f>
        <v>2</v>
      </c>
      <c r="J12" s="498">
        <f>J5</f>
        <v>2</v>
      </c>
      <c r="K12" s="749">
        <f>F12*I12</f>
        <v>0</v>
      </c>
      <c r="M12" s="485">
        <f t="shared" ref="M12:M25" si="1">I12*H12</f>
        <v>0</v>
      </c>
      <c r="N12" s="485">
        <f t="shared" ref="N12:N25" si="2">I12*G12</f>
        <v>0</v>
      </c>
    </row>
    <row r="13" spans="1:14" s="485" customFormat="1" hidden="1">
      <c r="A13" s="743" t="s">
        <v>1100</v>
      </c>
      <c r="B13" s="493" t="s">
        <v>1043</v>
      </c>
      <c r="C13" s="744" t="s">
        <v>1463</v>
      </c>
      <c r="D13" s="787" t="s">
        <v>1464</v>
      </c>
      <c r="E13" s="495" t="s">
        <v>657</v>
      </c>
      <c r="F13" s="496">
        <f t="shared" si="0"/>
        <v>280</v>
      </c>
      <c r="G13" s="496">
        <v>160</v>
      </c>
      <c r="H13" s="496">
        <v>120</v>
      </c>
      <c r="I13" s="498">
        <f>SUM(J13:J13)</f>
        <v>0</v>
      </c>
      <c r="J13" s="528"/>
      <c r="K13" s="749">
        <f>F13*I13</f>
        <v>0</v>
      </c>
      <c r="M13" s="485">
        <f t="shared" si="1"/>
        <v>0</v>
      </c>
      <c r="N13" s="485">
        <f t="shared" si="2"/>
        <v>0</v>
      </c>
    </row>
    <row r="14" spans="1:14" s="485" customFormat="1" hidden="1">
      <c r="A14" s="743" t="s">
        <v>1465</v>
      </c>
      <c r="B14" s="493" t="s">
        <v>1043</v>
      </c>
      <c r="C14" s="744" t="s">
        <v>1466</v>
      </c>
      <c r="D14" s="787" t="s">
        <v>1333</v>
      </c>
      <c r="E14" s="495" t="s">
        <v>289</v>
      </c>
      <c r="F14" s="754">
        <f t="shared" si="0"/>
        <v>20</v>
      </c>
      <c r="G14" s="756">
        <v>0</v>
      </c>
      <c r="H14" s="756">
        <v>20</v>
      </c>
      <c r="I14" s="498">
        <f>SUM(J14:J14)</f>
        <v>0</v>
      </c>
      <c r="J14" s="528"/>
      <c r="K14" s="749">
        <f>F14*I14</f>
        <v>0</v>
      </c>
      <c r="M14" s="485">
        <f t="shared" si="1"/>
        <v>0</v>
      </c>
      <c r="N14" s="485">
        <f t="shared" si="2"/>
        <v>0</v>
      </c>
    </row>
    <row r="15" spans="1:14" s="485" customFormat="1" hidden="1">
      <c r="A15" s="743" t="s">
        <v>1467</v>
      </c>
      <c r="B15" s="493" t="s">
        <v>1043</v>
      </c>
      <c r="C15" s="744" t="s">
        <v>1468</v>
      </c>
      <c r="D15" s="787" t="s">
        <v>1336</v>
      </c>
      <c r="E15" s="495" t="s">
        <v>289</v>
      </c>
      <c r="F15" s="754">
        <f t="shared" si="0"/>
        <v>40</v>
      </c>
      <c r="G15" s="756">
        <v>0</v>
      </c>
      <c r="H15" s="756">
        <v>40</v>
      </c>
      <c r="I15" s="498">
        <f>SUM(J15:J15)</f>
        <v>0</v>
      </c>
      <c r="J15" s="528"/>
      <c r="K15" s="749">
        <f>F15*I15</f>
        <v>0</v>
      </c>
      <c r="M15" s="485">
        <f t="shared" si="1"/>
        <v>0</v>
      </c>
      <c r="N15" s="485">
        <f t="shared" si="2"/>
        <v>0</v>
      </c>
    </row>
    <row r="16" spans="1:14" s="485" customFormat="1">
      <c r="A16" s="743"/>
      <c r="B16" s="788" t="s">
        <v>1277</v>
      </c>
      <c r="C16" s="751" t="s">
        <v>1451</v>
      </c>
      <c r="D16" s="789" t="s">
        <v>1278</v>
      </c>
      <c r="E16" s="495"/>
      <c r="F16" s="496"/>
      <c r="G16" s="756"/>
      <c r="H16" s="756"/>
      <c r="I16" s="498"/>
      <c r="J16" s="528"/>
      <c r="K16" s="749"/>
      <c r="M16" s="485">
        <f t="shared" si="1"/>
        <v>0</v>
      </c>
      <c r="N16" s="485">
        <f t="shared" si="2"/>
        <v>0</v>
      </c>
    </row>
    <row r="17" spans="1:14" s="485" customFormat="1">
      <c r="A17" s="743" t="s">
        <v>1081</v>
      </c>
      <c r="B17" s="493" t="s">
        <v>796</v>
      </c>
      <c r="C17" s="744" t="s">
        <v>1469</v>
      </c>
      <c r="D17" s="787" t="s">
        <v>1104</v>
      </c>
      <c r="E17" s="495" t="s">
        <v>657</v>
      </c>
      <c r="F17" s="496">
        <f t="shared" ref="F17:F28" si="3">G17+H17</f>
        <v>0</v>
      </c>
      <c r="G17" s="497"/>
      <c r="H17" s="497"/>
      <c r="I17" s="498">
        <f t="shared" ref="I17:I25" si="4">SUM(J17:J17)</f>
        <v>6</v>
      </c>
      <c r="J17" s="498">
        <f>J7+J5+J12</f>
        <v>6</v>
      </c>
      <c r="K17" s="749">
        <f>F17*I17</f>
        <v>0</v>
      </c>
      <c r="M17" s="485">
        <f t="shared" si="1"/>
        <v>0</v>
      </c>
      <c r="N17" s="485">
        <f t="shared" si="2"/>
        <v>0</v>
      </c>
    </row>
    <row r="18" spans="1:14" s="485" customFormat="1">
      <c r="A18" s="743" t="s">
        <v>1083</v>
      </c>
      <c r="B18" s="493" t="s">
        <v>789</v>
      </c>
      <c r="C18" s="744" t="s">
        <v>1470</v>
      </c>
      <c r="D18" s="787" t="s">
        <v>1471</v>
      </c>
      <c r="E18" s="495" t="s">
        <v>657</v>
      </c>
      <c r="F18" s="496">
        <f t="shared" si="3"/>
        <v>0</v>
      </c>
      <c r="G18" s="496">
        <v>0</v>
      </c>
      <c r="H18" s="497"/>
      <c r="I18" s="498">
        <f t="shared" si="4"/>
        <v>1</v>
      </c>
      <c r="J18" s="528">
        <v>1</v>
      </c>
      <c r="K18" s="749">
        <f t="shared" ref="K18:K25" si="5">F18*I18</f>
        <v>0</v>
      </c>
      <c r="M18" s="485">
        <f t="shared" si="1"/>
        <v>0</v>
      </c>
      <c r="N18" s="485">
        <f t="shared" si="2"/>
        <v>0</v>
      </c>
    </row>
    <row r="19" spans="1:14" s="485" customFormat="1">
      <c r="A19" s="743" t="s">
        <v>1085</v>
      </c>
      <c r="B19" s="493" t="s">
        <v>789</v>
      </c>
      <c r="C19" s="744" t="s">
        <v>1472</v>
      </c>
      <c r="D19" s="787" t="s">
        <v>1473</v>
      </c>
      <c r="E19" s="495" t="s">
        <v>1190</v>
      </c>
      <c r="F19" s="496">
        <f t="shared" si="3"/>
        <v>0</v>
      </c>
      <c r="G19" s="496">
        <v>0</v>
      </c>
      <c r="H19" s="497"/>
      <c r="I19" s="498">
        <f t="shared" si="4"/>
        <v>8</v>
      </c>
      <c r="J19" s="528">
        <v>8</v>
      </c>
      <c r="K19" s="749">
        <f t="shared" si="5"/>
        <v>0</v>
      </c>
      <c r="M19" s="485">
        <f t="shared" si="1"/>
        <v>0</v>
      </c>
      <c r="N19" s="485">
        <f t="shared" si="2"/>
        <v>0</v>
      </c>
    </row>
    <row r="20" spans="1:14" s="485" customFormat="1">
      <c r="A20" s="743" t="s">
        <v>1087</v>
      </c>
      <c r="B20" s="493" t="s">
        <v>789</v>
      </c>
      <c r="C20" s="744" t="s">
        <v>1474</v>
      </c>
      <c r="D20" s="787" t="s">
        <v>1475</v>
      </c>
      <c r="E20" s="495" t="s">
        <v>256</v>
      </c>
      <c r="F20" s="496">
        <f t="shared" si="3"/>
        <v>0</v>
      </c>
      <c r="G20" s="496">
        <v>0</v>
      </c>
      <c r="H20" s="497"/>
      <c r="I20" s="498">
        <f t="shared" si="4"/>
        <v>8</v>
      </c>
      <c r="J20" s="528">
        <v>8</v>
      </c>
      <c r="K20" s="749">
        <f t="shared" si="5"/>
        <v>0</v>
      </c>
      <c r="M20" s="485">
        <f t="shared" si="1"/>
        <v>0</v>
      </c>
      <c r="N20" s="485">
        <f t="shared" si="2"/>
        <v>0</v>
      </c>
    </row>
    <row r="21" spans="1:14" s="485" customFormat="1">
      <c r="A21" s="743" t="s">
        <v>1089</v>
      </c>
      <c r="B21" s="493" t="s">
        <v>789</v>
      </c>
      <c r="C21" s="744" t="s">
        <v>1476</v>
      </c>
      <c r="D21" s="787" t="s">
        <v>1360</v>
      </c>
      <c r="E21" s="495" t="s">
        <v>1367</v>
      </c>
      <c r="F21" s="496">
        <f t="shared" si="3"/>
        <v>0</v>
      </c>
      <c r="G21" s="496">
        <v>0</v>
      </c>
      <c r="H21" s="497"/>
      <c r="I21" s="498">
        <f t="shared" si="4"/>
        <v>8</v>
      </c>
      <c r="J21" s="528">
        <v>8</v>
      </c>
      <c r="K21" s="749">
        <f t="shared" si="5"/>
        <v>0</v>
      </c>
      <c r="M21" s="485">
        <f t="shared" si="1"/>
        <v>0</v>
      </c>
      <c r="N21" s="485">
        <f t="shared" si="2"/>
        <v>0</v>
      </c>
    </row>
    <row r="22" spans="1:14" s="485" customFormat="1">
      <c r="A22" s="743" t="s">
        <v>1093</v>
      </c>
      <c r="B22" s="493" t="s">
        <v>789</v>
      </c>
      <c r="C22" s="744" t="s">
        <v>1477</v>
      </c>
      <c r="D22" s="787" t="s">
        <v>1478</v>
      </c>
      <c r="E22" s="495" t="s">
        <v>1367</v>
      </c>
      <c r="F22" s="496">
        <f t="shared" si="3"/>
        <v>0</v>
      </c>
      <c r="G22" s="496">
        <v>0</v>
      </c>
      <c r="H22" s="497"/>
      <c r="I22" s="498">
        <f t="shared" si="4"/>
        <v>1</v>
      </c>
      <c r="J22" s="528">
        <v>1</v>
      </c>
      <c r="K22" s="749">
        <f t="shared" si="5"/>
        <v>0</v>
      </c>
      <c r="M22" s="485">
        <f t="shared" si="1"/>
        <v>0</v>
      </c>
      <c r="N22" s="485">
        <f t="shared" si="2"/>
        <v>0</v>
      </c>
    </row>
    <row r="23" spans="1:14" s="485" customFormat="1" ht="31.5">
      <c r="A23" s="743" t="s">
        <v>1095</v>
      </c>
      <c r="B23" s="493" t="s">
        <v>789</v>
      </c>
      <c r="C23" s="744" t="s">
        <v>1479</v>
      </c>
      <c r="D23" s="787" t="s">
        <v>1398</v>
      </c>
      <c r="E23" s="495" t="s">
        <v>657</v>
      </c>
      <c r="F23" s="496">
        <f t="shared" si="3"/>
        <v>0</v>
      </c>
      <c r="G23" s="496">
        <v>0</v>
      </c>
      <c r="H23" s="497"/>
      <c r="I23" s="498">
        <f t="shared" si="4"/>
        <v>10</v>
      </c>
      <c r="J23" s="528">
        <v>10</v>
      </c>
      <c r="K23" s="749">
        <f t="shared" si="5"/>
        <v>0</v>
      </c>
      <c r="M23" s="485">
        <f t="shared" si="1"/>
        <v>0</v>
      </c>
      <c r="N23" s="485">
        <f t="shared" si="2"/>
        <v>0</v>
      </c>
    </row>
    <row r="24" spans="1:14" s="485" customFormat="1">
      <c r="A24" s="743" t="s">
        <v>1097</v>
      </c>
      <c r="B24" s="493" t="s">
        <v>789</v>
      </c>
      <c r="C24" s="744" t="s">
        <v>1480</v>
      </c>
      <c r="D24" s="787" t="s">
        <v>1481</v>
      </c>
      <c r="E24" s="495" t="s">
        <v>256</v>
      </c>
      <c r="F24" s="496">
        <f t="shared" si="3"/>
        <v>0</v>
      </c>
      <c r="G24" s="496">
        <v>0</v>
      </c>
      <c r="H24" s="497"/>
      <c r="I24" s="498">
        <f t="shared" si="4"/>
        <v>4</v>
      </c>
      <c r="J24" s="528">
        <v>4</v>
      </c>
      <c r="K24" s="749">
        <f t="shared" si="5"/>
        <v>0</v>
      </c>
      <c r="M24" s="485">
        <f t="shared" si="1"/>
        <v>0</v>
      </c>
      <c r="N24" s="485">
        <f t="shared" si="2"/>
        <v>0</v>
      </c>
    </row>
    <row r="25" spans="1:14" s="485" customFormat="1">
      <c r="A25" s="743" t="s">
        <v>1099</v>
      </c>
      <c r="B25" s="493" t="s">
        <v>789</v>
      </c>
      <c r="C25" s="744" t="s">
        <v>1482</v>
      </c>
      <c r="D25" s="787" t="s">
        <v>459</v>
      </c>
      <c r="E25" s="495" t="s">
        <v>657</v>
      </c>
      <c r="F25" s="496">
        <f t="shared" si="3"/>
        <v>0</v>
      </c>
      <c r="G25" s="496">
        <v>0</v>
      </c>
      <c r="H25" s="497"/>
      <c r="I25" s="498">
        <f t="shared" si="4"/>
        <v>1</v>
      </c>
      <c r="J25" s="528">
        <v>1</v>
      </c>
      <c r="K25" s="749">
        <f t="shared" si="5"/>
        <v>0</v>
      </c>
      <c r="M25" s="485">
        <f t="shared" si="1"/>
        <v>0</v>
      </c>
      <c r="N25" s="485">
        <f t="shared" si="2"/>
        <v>0</v>
      </c>
    </row>
    <row r="26" spans="1:14" s="485" customFormat="1" ht="25.5">
      <c r="A26" s="743"/>
      <c r="B26" s="790" t="s">
        <v>1277</v>
      </c>
      <c r="C26" s="493"/>
      <c r="D26" s="752" t="s">
        <v>1401</v>
      </c>
      <c r="E26" s="495"/>
      <c r="F26" s="496"/>
      <c r="G26" s="496"/>
      <c r="H26" s="496"/>
      <c r="I26" s="498"/>
      <c r="J26" s="528"/>
      <c r="K26" s="749"/>
    </row>
    <row r="27" spans="1:14" s="485" customFormat="1">
      <c r="A27" s="743" t="s">
        <v>1100</v>
      </c>
      <c r="B27" s="493" t="s">
        <v>1043</v>
      </c>
      <c r="C27" s="744" t="s">
        <v>1483</v>
      </c>
      <c r="D27" s="787" t="s">
        <v>1404</v>
      </c>
      <c r="E27" s="495" t="s">
        <v>657</v>
      </c>
      <c r="F27" s="496">
        <f t="shared" si="3"/>
        <v>0</v>
      </c>
      <c r="G27" s="496">
        <v>0</v>
      </c>
      <c r="H27" s="496">
        <f>SUMPRODUCT(H5:H25,I5:I25)*0.06</f>
        <v>0</v>
      </c>
      <c r="I27" s="498">
        <v>1</v>
      </c>
      <c r="J27" s="528">
        <v>0</v>
      </c>
      <c r="K27" s="749">
        <f>F27*I27</f>
        <v>0</v>
      </c>
      <c r="M27" s="791">
        <f>SUM(M5:M25)*0.06</f>
        <v>0</v>
      </c>
    </row>
    <row r="28" spans="1:14" s="485" customFormat="1">
      <c r="A28" s="743" t="s">
        <v>1484</v>
      </c>
      <c r="B28" s="493" t="s">
        <v>1043</v>
      </c>
      <c r="C28" s="744" t="s">
        <v>1485</v>
      </c>
      <c r="D28" s="787" t="s">
        <v>1407</v>
      </c>
      <c r="E28" s="495" t="s">
        <v>657</v>
      </c>
      <c r="F28" s="496">
        <f t="shared" si="3"/>
        <v>0</v>
      </c>
      <c r="G28" s="496">
        <v>0</v>
      </c>
      <c r="H28" s="496">
        <f>SUMPRODUCT(G5:G25,I5:I25)*0.036</f>
        <v>0</v>
      </c>
      <c r="I28" s="498">
        <v>1</v>
      </c>
      <c r="J28" s="528">
        <v>0</v>
      </c>
      <c r="K28" s="749">
        <f>F28*I28</f>
        <v>0</v>
      </c>
      <c r="N28" s="791">
        <f>SUM(N5:N25)*0.036</f>
        <v>0</v>
      </c>
    </row>
    <row r="29" spans="1:14" ht="16.5" thickBot="1">
      <c r="A29" s="792"/>
      <c r="B29" s="793"/>
      <c r="C29" s="793"/>
      <c r="D29" s="794"/>
      <c r="E29" s="761"/>
      <c r="F29" s="762"/>
      <c r="G29" s="762"/>
      <c r="H29" s="762"/>
      <c r="I29" s="763"/>
      <c r="J29" s="795"/>
      <c r="K29" s="764"/>
      <c r="M29" s="485"/>
      <c r="N29" s="485"/>
    </row>
    <row r="30" spans="1:14">
      <c r="A30" s="1187"/>
      <c r="B30" s="1187"/>
      <c r="C30" s="1187"/>
      <c r="D30" s="510"/>
      <c r="M30" s="485"/>
      <c r="N30" s="485"/>
    </row>
    <row r="31" spans="1:14">
      <c r="A31" s="1187"/>
      <c r="B31" s="1187"/>
      <c r="C31" s="1187"/>
      <c r="D31" s="510"/>
      <c r="M31" s="485"/>
      <c r="N31" s="485"/>
    </row>
    <row r="32" spans="1:14" ht="42.6" customHeight="1">
      <c r="A32" s="765" t="s">
        <v>777</v>
      </c>
      <c r="B32" s="1165"/>
      <c r="C32" s="1569" t="s">
        <v>1408</v>
      </c>
      <c r="D32" s="1570"/>
      <c r="E32" s="1570"/>
      <c r="F32" s="1570"/>
      <c r="G32" s="1570"/>
      <c r="H32" s="1570"/>
      <c r="I32" s="1571"/>
      <c r="J32" s="1188"/>
      <c r="M32" s="485"/>
      <c r="N32" s="485"/>
    </row>
    <row r="33" spans="1:14" ht="22.5" customHeight="1">
      <c r="A33" s="1092"/>
      <c r="C33" s="1572" t="s">
        <v>1486</v>
      </c>
      <c r="D33" s="1573"/>
      <c r="E33" s="1573"/>
      <c r="F33" s="1573"/>
      <c r="G33" s="1573"/>
      <c r="H33" s="1573"/>
      <c r="I33" s="1574"/>
      <c r="J33" s="1188"/>
      <c r="M33" s="485"/>
      <c r="N33" s="485"/>
    </row>
    <row r="34" spans="1:14" ht="36.6" customHeight="1">
      <c r="A34" s="768"/>
      <c r="B34" s="769"/>
      <c r="C34" s="1575" t="s">
        <v>1487</v>
      </c>
      <c r="D34" s="1576"/>
      <c r="E34" s="1576"/>
      <c r="F34" s="1576"/>
      <c r="G34" s="1576"/>
      <c r="H34" s="1576"/>
      <c r="I34" s="1577"/>
      <c r="J34" s="1188"/>
      <c r="M34" s="485"/>
      <c r="N34" s="485"/>
    </row>
    <row r="35" spans="1:14">
      <c r="A35" s="1187"/>
      <c r="B35" s="1187"/>
      <c r="C35" s="1187"/>
      <c r="D35" s="510"/>
      <c r="M35" s="485"/>
      <c r="N35" s="485"/>
    </row>
    <row r="36" spans="1:14">
      <c r="A36" s="1187"/>
      <c r="B36" s="1187"/>
      <c r="C36" s="1187"/>
      <c r="D36" s="510"/>
      <c r="M36" s="485"/>
      <c r="N36" s="485"/>
    </row>
    <row r="37" spans="1:14">
      <c r="A37" s="1187"/>
      <c r="B37" s="1187"/>
      <c r="C37" s="1187"/>
      <c r="D37" s="510"/>
      <c r="M37" s="485"/>
      <c r="N37" s="485"/>
    </row>
    <row r="38" spans="1:14">
      <c r="A38" s="1187"/>
      <c r="B38" s="1187"/>
      <c r="C38" s="1187"/>
      <c r="D38" s="510"/>
    </row>
    <row r="39" spans="1:14">
      <c r="A39" s="1187"/>
      <c r="B39" s="1187"/>
      <c r="C39" s="1187"/>
      <c r="D39" s="510"/>
    </row>
    <row r="40" spans="1:14">
      <c r="A40" s="1187"/>
      <c r="B40" s="1187"/>
      <c r="C40" s="1187"/>
      <c r="D40" s="510"/>
    </row>
    <row r="41" spans="1:14">
      <c r="A41" s="1187"/>
      <c r="B41" s="1187"/>
      <c r="C41" s="1187"/>
      <c r="D41" s="510"/>
    </row>
    <row r="42" spans="1:14" s="1187" customFormat="1">
      <c r="D42" s="510"/>
      <c r="F42" s="511"/>
      <c r="G42" s="511"/>
      <c r="H42" s="511"/>
      <c r="I42" s="512"/>
      <c r="J42" s="512"/>
      <c r="K42" s="511"/>
      <c r="L42" s="476"/>
      <c r="M42" s="476"/>
      <c r="N42" s="476"/>
    </row>
    <row r="43" spans="1:14" s="1187" customFormat="1">
      <c r="D43" s="510"/>
      <c r="F43" s="511"/>
      <c r="G43" s="511"/>
      <c r="H43" s="511"/>
      <c r="I43" s="512"/>
      <c r="J43" s="512"/>
      <c r="K43" s="511"/>
      <c r="L43" s="476"/>
      <c r="M43" s="476"/>
      <c r="N43" s="476"/>
    </row>
    <row r="44" spans="1:14" s="1187" customFormat="1">
      <c r="D44" s="510"/>
      <c r="F44" s="511"/>
      <c r="G44" s="511"/>
      <c r="H44" s="511"/>
      <c r="I44" s="512"/>
      <c r="J44" s="512"/>
      <c r="K44" s="511"/>
      <c r="L44" s="476"/>
      <c r="M44" s="476"/>
      <c r="N44" s="476"/>
    </row>
    <row r="45" spans="1:14" s="1187" customFormat="1">
      <c r="D45" s="510"/>
      <c r="F45" s="511"/>
      <c r="G45" s="511"/>
      <c r="H45" s="511"/>
      <c r="I45" s="512"/>
      <c r="J45" s="512"/>
      <c r="K45" s="511"/>
      <c r="L45" s="476"/>
      <c r="M45" s="476"/>
      <c r="N45" s="476"/>
    </row>
    <row r="46" spans="1:14" s="1187" customFormat="1">
      <c r="D46" s="510"/>
      <c r="F46" s="511"/>
      <c r="G46" s="511"/>
      <c r="H46" s="511"/>
      <c r="I46" s="512"/>
      <c r="J46" s="512"/>
      <c r="K46" s="511"/>
      <c r="L46" s="476"/>
      <c r="M46" s="476"/>
      <c r="N46" s="476"/>
    </row>
    <row r="47" spans="1:14" s="1187" customFormat="1">
      <c r="D47" s="510"/>
      <c r="F47" s="511"/>
      <c r="G47" s="511"/>
      <c r="H47" s="511"/>
      <c r="I47" s="512"/>
      <c r="J47" s="512"/>
      <c r="K47" s="511"/>
      <c r="L47" s="476"/>
      <c r="M47" s="476"/>
      <c r="N47" s="476"/>
    </row>
    <row r="48" spans="1:14" s="1187" customFormat="1">
      <c r="D48" s="510"/>
      <c r="F48" s="511"/>
      <c r="G48" s="511"/>
      <c r="H48" s="511"/>
      <c r="I48" s="512"/>
      <c r="J48" s="512"/>
      <c r="K48" s="511"/>
      <c r="L48" s="476"/>
      <c r="M48" s="476"/>
      <c r="N48" s="476"/>
    </row>
    <row r="49" spans="4:14" s="1187" customFormat="1">
      <c r="D49" s="510"/>
      <c r="F49" s="511"/>
      <c r="G49" s="511"/>
      <c r="H49" s="511"/>
      <c r="I49" s="512"/>
      <c r="J49" s="512"/>
      <c r="K49" s="511"/>
      <c r="L49" s="476"/>
      <c r="M49" s="476"/>
      <c r="N49" s="476"/>
    </row>
    <row r="50" spans="4:14" s="1187" customFormat="1">
      <c r="D50" s="510"/>
      <c r="F50" s="511"/>
      <c r="G50" s="511"/>
      <c r="H50" s="511"/>
      <c r="I50" s="512"/>
      <c r="J50" s="512"/>
      <c r="K50" s="511"/>
      <c r="L50" s="476"/>
      <c r="M50" s="476"/>
      <c r="N50" s="476"/>
    </row>
    <row r="51" spans="4:14" s="1187" customFormat="1">
      <c r="D51" s="510"/>
      <c r="F51" s="511"/>
      <c r="G51" s="511"/>
      <c r="H51" s="511"/>
      <c r="I51" s="512"/>
      <c r="J51" s="512"/>
      <c r="K51" s="511"/>
      <c r="L51" s="476"/>
      <c r="M51" s="476"/>
      <c r="N51" s="476"/>
    </row>
    <row r="52" spans="4:14" s="1187" customFormat="1">
      <c r="D52" s="510"/>
      <c r="F52" s="511"/>
      <c r="G52" s="511"/>
      <c r="H52" s="511"/>
      <c r="I52" s="512"/>
      <c r="J52" s="512"/>
      <c r="K52" s="511"/>
      <c r="L52" s="476"/>
      <c r="M52" s="476"/>
      <c r="N52" s="476"/>
    </row>
    <row r="53" spans="4:14" s="1187" customFormat="1">
      <c r="D53" s="510"/>
      <c r="F53" s="511"/>
      <c r="G53" s="511"/>
      <c r="H53" s="511"/>
      <c r="I53" s="512"/>
      <c r="J53" s="512"/>
      <c r="K53" s="511"/>
      <c r="L53" s="476"/>
      <c r="M53" s="476"/>
      <c r="N53" s="476"/>
    </row>
    <row r="54" spans="4:14" s="1187" customFormat="1">
      <c r="D54" s="510"/>
      <c r="F54" s="511"/>
      <c r="G54" s="511"/>
      <c r="H54" s="511"/>
      <c r="I54" s="512"/>
      <c r="J54" s="512"/>
      <c r="K54" s="511"/>
      <c r="L54" s="476"/>
      <c r="M54" s="476"/>
      <c r="N54" s="476"/>
    </row>
    <row r="55" spans="4:14" s="1187" customFormat="1">
      <c r="D55" s="510"/>
      <c r="F55" s="511"/>
      <c r="G55" s="511"/>
      <c r="H55" s="511"/>
      <c r="I55" s="512"/>
      <c r="J55" s="512"/>
      <c r="K55" s="511"/>
      <c r="L55" s="476"/>
      <c r="M55" s="476"/>
      <c r="N55" s="476"/>
    </row>
    <row r="56" spans="4:14" s="1187" customFormat="1">
      <c r="D56" s="510"/>
      <c r="F56" s="511"/>
      <c r="G56" s="511"/>
      <c r="H56" s="511"/>
      <c r="I56" s="512"/>
      <c r="J56" s="512"/>
      <c r="K56" s="511"/>
      <c r="L56" s="476"/>
      <c r="M56" s="476"/>
      <c r="N56" s="476"/>
    </row>
    <row r="57" spans="4:14" s="1187" customFormat="1">
      <c r="D57" s="510"/>
      <c r="F57" s="511"/>
      <c r="G57" s="511"/>
      <c r="H57" s="511"/>
      <c r="I57" s="512"/>
      <c r="J57" s="512"/>
      <c r="K57" s="511"/>
      <c r="L57" s="476"/>
      <c r="M57" s="476"/>
      <c r="N57" s="476"/>
    </row>
    <row r="58" spans="4:14" s="1187" customFormat="1">
      <c r="D58" s="510"/>
      <c r="F58" s="511"/>
      <c r="G58" s="511"/>
      <c r="H58" s="511"/>
      <c r="I58" s="512"/>
      <c r="J58" s="512"/>
      <c r="K58" s="511"/>
      <c r="L58" s="476"/>
      <c r="M58" s="476"/>
      <c r="N58" s="476"/>
    </row>
    <row r="59" spans="4:14" s="1187" customFormat="1">
      <c r="D59" s="510"/>
      <c r="F59" s="511"/>
      <c r="G59" s="511"/>
      <c r="H59" s="511"/>
      <c r="I59" s="512"/>
      <c r="J59" s="512"/>
      <c r="K59" s="511"/>
      <c r="L59" s="476"/>
      <c r="M59" s="476"/>
      <c r="N59" s="476"/>
    </row>
    <row r="60" spans="4:14" s="1187" customFormat="1">
      <c r="D60" s="510"/>
      <c r="F60" s="511"/>
      <c r="G60" s="511"/>
      <c r="H60" s="511"/>
      <c r="I60" s="512"/>
      <c r="J60" s="512"/>
      <c r="K60" s="511"/>
      <c r="L60" s="476"/>
      <c r="M60" s="476"/>
      <c r="N60" s="476"/>
    </row>
    <row r="61" spans="4:14" s="1187" customFormat="1">
      <c r="D61" s="510"/>
      <c r="F61" s="511"/>
      <c r="G61" s="511"/>
      <c r="H61" s="511"/>
      <c r="I61" s="512"/>
      <c r="J61" s="512"/>
      <c r="K61" s="511"/>
      <c r="L61" s="476"/>
      <c r="M61" s="476"/>
      <c r="N61" s="476"/>
    </row>
    <row r="62" spans="4:14" s="1187" customFormat="1">
      <c r="D62" s="510"/>
      <c r="F62" s="511"/>
      <c r="G62" s="511"/>
      <c r="H62" s="511"/>
      <c r="I62" s="512"/>
      <c r="J62" s="512"/>
      <c r="K62" s="511"/>
      <c r="L62" s="476"/>
      <c r="M62" s="476"/>
      <c r="N62" s="476"/>
    </row>
    <row r="63" spans="4:14" s="1187" customFormat="1">
      <c r="D63" s="510"/>
      <c r="F63" s="511"/>
      <c r="G63" s="511"/>
      <c r="H63" s="511"/>
      <c r="I63" s="512"/>
      <c r="J63" s="512"/>
      <c r="K63" s="511"/>
      <c r="L63" s="476"/>
      <c r="M63" s="476"/>
      <c r="N63" s="476"/>
    </row>
    <row r="64" spans="4:14" s="1187" customFormat="1">
      <c r="D64" s="510"/>
      <c r="F64" s="511"/>
      <c r="G64" s="511"/>
      <c r="H64" s="511"/>
      <c r="I64" s="512"/>
      <c r="J64" s="512"/>
      <c r="K64" s="511"/>
      <c r="L64" s="476"/>
      <c r="M64" s="476"/>
      <c r="N64" s="476"/>
    </row>
    <row r="65" spans="4:14" s="1187" customFormat="1">
      <c r="D65" s="510"/>
      <c r="F65" s="511"/>
      <c r="G65" s="511"/>
      <c r="H65" s="511"/>
      <c r="I65" s="512"/>
      <c r="J65" s="512"/>
      <c r="K65" s="511"/>
      <c r="L65" s="476"/>
      <c r="M65" s="476"/>
      <c r="N65" s="476"/>
    </row>
    <row r="66" spans="4:14" s="1187" customFormat="1">
      <c r="D66" s="510"/>
      <c r="F66" s="511"/>
      <c r="G66" s="511"/>
      <c r="H66" s="511"/>
      <c r="I66" s="512"/>
      <c r="J66" s="512"/>
      <c r="K66" s="511"/>
      <c r="L66" s="476"/>
      <c r="M66" s="476"/>
      <c r="N66" s="476"/>
    </row>
    <row r="67" spans="4:14" s="1187" customFormat="1">
      <c r="D67" s="510"/>
      <c r="F67" s="511"/>
      <c r="G67" s="511"/>
      <c r="H67" s="511"/>
      <c r="I67" s="512"/>
      <c r="J67" s="512"/>
      <c r="K67" s="511"/>
      <c r="L67" s="476"/>
      <c r="M67" s="476"/>
      <c r="N67" s="476"/>
    </row>
    <row r="68" spans="4:14" s="1187" customFormat="1">
      <c r="D68" s="510"/>
      <c r="F68" s="511"/>
      <c r="G68" s="511"/>
      <c r="H68" s="511"/>
      <c r="I68" s="512"/>
      <c r="J68" s="512"/>
      <c r="K68" s="511"/>
      <c r="L68" s="476"/>
      <c r="M68" s="476"/>
      <c r="N68" s="476"/>
    </row>
    <row r="69" spans="4:14" s="1187" customFormat="1">
      <c r="D69" s="510"/>
      <c r="F69" s="511"/>
      <c r="G69" s="511"/>
      <c r="H69" s="511"/>
      <c r="I69" s="512"/>
      <c r="J69" s="512"/>
      <c r="K69" s="511"/>
      <c r="L69" s="476"/>
      <c r="M69" s="476"/>
      <c r="N69" s="476"/>
    </row>
    <row r="70" spans="4:14" s="1187" customFormat="1">
      <c r="D70" s="510"/>
      <c r="F70" s="511"/>
      <c r="G70" s="511"/>
      <c r="H70" s="511"/>
      <c r="I70" s="512"/>
      <c r="J70" s="512"/>
      <c r="K70" s="511"/>
      <c r="L70" s="476"/>
      <c r="M70" s="476"/>
      <c r="N70" s="476"/>
    </row>
    <row r="71" spans="4:14" s="1187" customFormat="1">
      <c r="D71" s="510"/>
      <c r="F71" s="511"/>
      <c r="G71" s="511"/>
      <c r="H71" s="511"/>
      <c r="I71" s="512"/>
      <c r="J71" s="512"/>
      <c r="K71" s="511"/>
      <c r="L71" s="476"/>
      <c r="M71" s="476"/>
      <c r="N71" s="476"/>
    </row>
    <row r="72" spans="4:14" s="1187" customFormat="1">
      <c r="D72" s="510"/>
      <c r="F72" s="511"/>
      <c r="G72" s="511"/>
      <c r="H72" s="511"/>
      <c r="I72" s="512"/>
      <c r="J72" s="512"/>
      <c r="K72" s="511"/>
      <c r="L72" s="476"/>
      <c r="M72" s="476"/>
      <c r="N72" s="476"/>
    </row>
    <row r="73" spans="4:14" s="1187" customFormat="1">
      <c r="D73" s="510"/>
      <c r="F73" s="511"/>
      <c r="G73" s="511"/>
      <c r="H73" s="511"/>
      <c r="I73" s="512"/>
      <c r="J73" s="512"/>
      <c r="K73" s="511"/>
      <c r="L73" s="476"/>
      <c r="M73" s="476"/>
      <c r="N73" s="476"/>
    </row>
    <row r="74" spans="4:14" s="1187" customFormat="1">
      <c r="D74" s="510"/>
      <c r="F74" s="511"/>
      <c r="G74" s="511"/>
      <c r="H74" s="511"/>
      <c r="I74" s="512"/>
      <c r="J74" s="512"/>
      <c r="K74" s="511"/>
      <c r="L74" s="476"/>
      <c r="M74" s="476"/>
      <c r="N74" s="476"/>
    </row>
    <row r="75" spans="4:14" s="1187" customFormat="1">
      <c r="D75" s="510"/>
      <c r="F75" s="511"/>
      <c r="G75" s="511"/>
      <c r="H75" s="511"/>
      <c r="I75" s="512"/>
      <c r="J75" s="512"/>
      <c r="K75" s="511"/>
      <c r="L75" s="476"/>
      <c r="M75" s="476"/>
      <c r="N75" s="476"/>
    </row>
    <row r="76" spans="4:14" s="1187" customFormat="1">
      <c r="D76" s="510"/>
      <c r="F76" s="511"/>
      <c r="G76" s="511"/>
      <c r="H76" s="511"/>
      <c r="I76" s="512"/>
      <c r="J76" s="512"/>
      <c r="K76" s="511"/>
      <c r="L76" s="476"/>
      <c r="M76" s="476"/>
      <c r="N76" s="476"/>
    </row>
    <row r="77" spans="4:14" s="1187" customFormat="1">
      <c r="D77" s="510"/>
      <c r="F77" s="511"/>
      <c r="G77" s="511"/>
      <c r="H77" s="511"/>
      <c r="I77" s="512"/>
      <c r="J77" s="512"/>
      <c r="K77" s="511"/>
      <c r="L77" s="476"/>
      <c r="M77" s="476"/>
      <c r="N77" s="476"/>
    </row>
    <row r="78" spans="4:14" s="1187" customFormat="1">
      <c r="D78" s="510"/>
      <c r="F78" s="511"/>
      <c r="G78" s="511"/>
      <c r="H78" s="511"/>
      <c r="I78" s="512"/>
      <c r="J78" s="512"/>
      <c r="K78" s="511"/>
      <c r="L78" s="476"/>
      <c r="M78" s="476"/>
      <c r="N78" s="476"/>
    </row>
    <row r="79" spans="4:14" s="1187" customFormat="1">
      <c r="D79" s="510"/>
      <c r="F79" s="511"/>
      <c r="G79" s="511"/>
      <c r="H79" s="511"/>
      <c r="I79" s="512"/>
      <c r="J79" s="512"/>
      <c r="K79" s="511"/>
      <c r="L79" s="476"/>
      <c r="M79" s="476"/>
      <c r="N79" s="476"/>
    </row>
    <row r="80" spans="4:14" s="1187" customFormat="1">
      <c r="D80" s="510"/>
      <c r="F80" s="511"/>
      <c r="G80" s="511"/>
      <c r="H80" s="511"/>
      <c r="I80" s="512"/>
      <c r="J80" s="512"/>
      <c r="K80" s="511"/>
      <c r="L80" s="476"/>
      <c r="M80" s="476"/>
      <c r="N80" s="476"/>
    </row>
    <row r="81" spans="4:14" s="1187" customFormat="1">
      <c r="D81" s="510"/>
      <c r="F81" s="511"/>
      <c r="G81" s="511"/>
      <c r="H81" s="511"/>
      <c r="I81" s="512"/>
      <c r="J81" s="512"/>
      <c r="K81" s="511"/>
      <c r="L81" s="476"/>
      <c r="M81" s="476"/>
      <c r="N81" s="476"/>
    </row>
    <row r="82" spans="4:14" s="1187" customFormat="1">
      <c r="D82" s="510"/>
      <c r="F82" s="511"/>
      <c r="G82" s="511"/>
      <c r="H82" s="511"/>
      <c r="I82" s="512"/>
      <c r="J82" s="512"/>
      <c r="K82" s="511"/>
      <c r="L82" s="476"/>
      <c r="M82" s="476"/>
      <c r="N82" s="476"/>
    </row>
    <row r="83" spans="4:14" s="1187" customFormat="1">
      <c r="D83" s="510"/>
      <c r="F83" s="511"/>
      <c r="G83" s="511"/>
      <c r="H83" s="511"/>
      <c r="I83" s="512"/>
      <c r="J83" s="512"/>
      <c r="K83" s="511"/>
      <c r="L83" s="476"/>
      <c r="M83" s="476"/>
      <c r="N83" s="476"/>
    </row>
    <row r="84" spans="4:14" s="1187" customFormat="1">
      <c r="D84" s="510"/>
      <c r="F84" s="511"/>
      <c r="G84" s="511"/>
      <c r="H84" s="511"/>
      <c r="I84" s="512"/>
      <c r="J84" s="512"/>
      <c r="K84" s="511"/>
      <c r="L84" s="476"/>
      <c r="M84" s="476"/>
      <c r="N84" s="476"/>
    </row>
    <row r="85" spans="4:14" s="1187" customFormat="1">
      <c r="D85" s="510"/>
      <c r="F85" s="511"/>
      <c r="G85" s="511"/>
      <c r="H85" s="511"/>
      <c r="I85" s="512"/>
      <c r="J85" s="512"/>
      <c r="K85" s="511"/>
      <c r="L85" s="476"/>
      <c r="M85" s="476"/>
      <c r="N85" s="476"/>
    </row>
    <row r="86" spans="4:14" s="1187" customFormat="1">
      <c r="D86" s="510"/>
      <c r="F86" s="511"/>
      <c r="G86" s="511"/>
      <c r="H86" s="511"/>
      <c r="I86" s="512"/>
      <c r="J86" s="512"/>
      <c r="K86" s="511"/>
      <c r="L86" s="476"/>
      <c r="M86" s="476"/>
      <c r="N86" s="476"/>
    </row>
    <row r="87" spans="4:14" s="1187" customFormat="1">
      <c r="D87" s="510"/>
      <c r="F87" s="511"/>
      <c r="G87" s="511"/>
      <c r="H87" s="511"/>
      <c r="I87" s="512"/>
      <c r="J87" s="512"/>
      <c r="K87" s="511"/>
      <c r="L87" s="476"/>
      <c r="M87" s="476"/>
      <c r="N87" s="476"/>
    </row>
    <row r="88" spans="4:14" s="1187" customFormat="1">
      <c r="D88" s="510"/>
      <c r="F88" s="511"/>
      <c r="G88" s="511"/>
      <c r="H88" s="511"/>
      <c r="I88" s="512"/>
      <c r="J88" s="512"/>
      <c r="K88" s="511"/>
      <c r="L88" s="476"/>
      <c r="M88" s="476"/>
      <c r="N88" s="476"/>
    </row>
    <row r="89" spans="4:14" s="1187" customFormat="1">
      <c r="D89" s="510"/>
      <c r="F89" s="511"/>
      <c r="G89" s="511"/>
      <c r="H89" s="511"/>
      <c r="I89" s="512"/>
      <c r="J89" s="512"/>
      <c r="K89" s="511"/>
      <c r="L89" s="476"/>
      <c r="M89" s="476"/>
      <c r="N89" s="476"/>
    </row>
    <row r="90" spans="4:14" s="1187" customFormat="1">
      <c r="D90" s="510"/>
      <c r="F90" s="511"/>
      <c r="G90" s="511"/>
      <c r="H90" s="511"/>
      <c r="I90" s="512"/>
      <c r="J90" s="512"/>
      <c r="K90" s="511"/>
      <c r="L90" s="476"/>
      <c r="M90" s="476"/>
      <c r="N90" s="476"/>
    </row>
    <row r="91" spans="4:14" s="1187" customFormat="1">
      <c r="D91" s="510"/>
      <c r="F91" s="511"/>
      <c r="G91" s="511"/>
      <c r="H91" s="511"/>
      <c r="I91" s="512"/>
      <c r="J91" s="512"/>
      <c r="K91" s="511"/>
      <c r="L91" s="476"/>
      <c r="M91" s="476"/>
      <c r="N91" s="476"/>
    </row>
    <row r="92" spans="4:14" s="1187" customFormat="1">
      <c r="D92" s="510"/>
      <c r="F92" s="511"/>
      <c r="G92" s="511"/>
      <c r="H92" s="511"/>
      <c r="I92" s="512"/>
      <c r="J92" s="512"/>
      <c r="K92" s="511"/>
      <c r="L92" s="476"/>
      <c r="M92" s="476"/>
      <c r="N92" s="476"/>
    </row>
    <row r="93" spans="4:14" s="1187" customFormat="1">
      <c r="D93" s="510"/>
      <c r="F93" s="511"/>
      <c r="G93" s="511"/>
      <c r="H93" s="511"/>
      <c r="I93" s="512"/>
      <c r="J93" s="512"/>
      <c r="K93" s="511"/>
      <c r="L93" s="476"/>
      <c r="M93" s="476"/>
      <c r="N93" s="476"/>
    </row>
    <row r="94" spans="4:14" s="1187" customFormat="1">
      <c r="D94" s="510"/>
      <c r="F94" s="511"/>
      <c r="G94" s="511"/>
      <c r="H94" s="511"/>
      <c r="I94" s="512"/>
      <c r="J94" s="512"/>
      <c r="K94" s="511"/>
      <c r="L94" s="476"/>
      <c r="M94" s="476"/>
      <c r="N94" s="476"/>
    </row>
    <row r="95" spans="4:14" s="1187" customFormat="1">
      <c r="D95" s="510"/>
      <c r="F95" s="511"/>
      <c r="G95" s="511"/>
      <c r="H95" s="511"/>
      <c r="I95" s="512"/>
      <c r="J95" s="512"/>
      <c r="K95" s="511"/>
      <c r="L95" s="476"/>
      <c r="M95" s="476"/>
      <c r="N95" s="476"/>
    </row>
    <row r="96" spans="4:14" s="1187" customFormat="1">
      <c r="D96" s="510"/>
      <c r="F96" s="511"/>
      <c r="G96" s="511"/>
      <c r="H96" s="511"/>
      <c r="I96" s="512"/>
      <c r="J96" s="512"/>
      <c r="K96" s="511"/>
      <c r="L96" s="476"/>
      <c r="M96" s="476"/>
      <c r="N96" s="476"/>
    </row>
    <row r="97" spans="4:14" s="1187" customFormat="1">
      <c r="D97" s="510"/>
      <c r="F97" s="511"/>
      <c r="G97" s="511"/>
      <c r="H97" s="511"/>
      <c r="I97" s="512"/>
      <c r="J97" s="512"/>
      <c r="K97" s="511"/>
      <c r="L97" s="476"/>
      <c r="M97" s="476"/>
      <c r="N97" s="476"/>
    </row>
    <row r="98" spans="4:14" s="1187" customFormat="1">
      <c r="D98" s="510"/>
      <c r="F98" s="511"/>
      <c r="G98" s="511"/>
      <c r="H98" s="511"/>
      <c r="I98" s="512"/>
      <c r="J98" s="512"/>
      <c r="K98" s="511"/>
      <c r="L98" s="476"/>
      <c r="M98" s="476"/>
      <c r="N98" s="476"/>
    </row>
    <row r="99" spans="4:14" s="1187" customFormat="1">
      <c r="D99" s="510"/>
      <c r="F99" s="511"/>
      <c r="G99" s="511"/>
      <c r="H99" s="511"/>
      <c r="I99" s="512"/>
      <c r="J99" s="512"/>
      <c r="K99" s="511"/>
      <c r="L99" s="476"/>
      <c r="M99" s="476"/>
      <c r="N99" s="476"/>
    </row>
    <row r="100" spans="4:14" s="1187" customFormat="1">
      <c r="D100" s="510"/>
      <c r="F100" s="511"/>
      <c r="G100" s="511"/>
      <c r="H100" s="511"/>
      <c r="I100" s="512"/>
      <c r="J100" s="512"/>
      <c r="K100" s="511"/>
      <c r="L100" s="476"/>
      <c r="M100" s="476"/>
      <c r="N100" s="476"/>
    </row>
    <row r="101" spans="4:14" s="1187" customFormat="1">
      <c r="D101" s="510"/>
      <c r="F101" s="511"/>
      <c r="G101" s="511"/>
      <c r="H101" s="511"/>
      <c r="I101" s="512"/>
      <c r="J101" s="512"/>
      <c r="K101" s="511"/>
      <c r="L101" s="476"/>
      <c r="M101" s="476"/>
      <c r="N101" s="476"/>
    </row>
    <row r="102" spans="4:14" s="1187" customFormat="1">
      <c r="D102" s="510"/>
      <c r="F102" s="511"/>
      <c r="G102" s="511"/>
      <c r="H102" s="511"/>
      <c r="I102" s="512"/>
      <c r="J102" s="512"/>
      <c r="K102" s="511"/>
      <c r="L102" s="476"/>
      <c r="M102" s="476"/>
      <c r="N102" s="476"/>
    </row>
    <row r="103" spans="4:14" s="1187" customFormat="1">
      <c r="D103" s="510"/>
      <c r="F103" s="511"/>
      <c r="G103" s="511"/>
      <c r="H103" s="511"/>
      <c r="I103" s="512"/>
      <c r="J103" s="512"/>
      <c r="K103" s="511"/>
      <c r="L103" s="476"/>
      <c r="M103" s="476"/>
      <c r="N103" s="476"/>
    </row>
    <row r="104" spans="4:14" s="1187" customFormat="1">
      <c r="D104" s="510"/>
      <c r="F104" s="511"/>
      <c r="G104" s="511"/>
      <c r="H104" s="511"/>
      <c r="I104" s="512"/>
      <c r="J104" s="512"/>
      <c r="K104" s="511"/>
      <c r="L104" s="476"/>
      <c r="M104" s="476"/>
      <c r="N104" s="476"/>
    </row>
    <row r="105" spans="4:14" s="1187" customFormat="1">
      <c r="D105" s="510"/>
      <c r="F105" s="511"/>
      <c r="G105" s="511"/>
      <c r="H105" s="511"/>
      <c r="I105" s="512"/>
      <c r="J105" s="512"/>
      <c r="K105" s="511"/>
      <c r="L105" s="476"/>
      <c r="M105" s="476"/>
      <c r="N105" s="476"/>
    </row>
    <row r="106" spans="4:14" s="1187" customFormat="1">
      <c r="D106" s="510"/>
      <c r="F106" s="511"/>
      <c r="G106" s="511"/>
      <c r="H106" s="511"/>
      <c r="I106" s="512"/>
      <c r="J106" s="512"/>
      <c r="K106" s="511"/>
      <c r="L106" s="476"/>
      <c r="M106" s="476"/>
      <c r="N106" s="476"/>
    </row>
    <row r="107" spans="4:14" s="1187" customFormat="1">
      <c r="D107" s="510"/>
      <c r="F107" s="511"/>
      <c r="G107" s="511"/>
      <c r="H107" s="511"/>
      <c r="I107" s="512"/>
      <c r="J107" s="512"/>
      <c r="K107" s="511"/>
      <c r="L107" s="476"/>
      <c r="M107" s="476"/>
      <c r="N107" s="476"/>
    </row>
    <row r="108" spans="4:14" s="1187" customFormat="1">
      <c r="D108" s="510"/>
      <c r="F108" s="511"/>
      <c r="G108" s="511"/>
      <c r="H108" s="511"/>
      <c r="I108" s="512"/>
      <c r="J108" s="512"/>
      <c r="K108" s="511"/>
      <c r="L108" s="476"/>
      <c r="M108" s="476"/>
      <c r="N108" s="476"/>
    </row>
    <row r="109" spans="4:14" s="1187" customFormat="1">
      <c r="D109" s="510"/>
      <c r="F109" s="511"/>
      <c r="G109" s="511"/>
      <c r="H109" s="511"/>
      <c r="I109" s="512"/>
      <c r="J109" s="512"/>
      <c r="K109" s="511"/>
      <c r="L109" s="476"/>
      <c r="M109" s="476"/>
      <c r="N109" s="476"/>
    </row>
    <row r="110" spans="4:14" s="1187" customFormat="1">
      <c r="D110" s="510"/>
      <c r="F110" s="511"/>
      <c r="G110" s="511"/>
      <c r="H110" s="511"/>
      <c r="I110" s="512"/>
      <c r="J110" s="512"/>
      <c r="K110" s="511"/>
      <c r="L110" s="476"/>
      <c r="M110" s="476"/>
      <c r="N110" s="476"/>
    </row>
    <row r="111" spans="4:14" s="1187" customFormat="1">
      <c r="D111" s="510"/>
      <c r="F111" s="511"/>
      <c r="G111" s="511"/>
      <c r="H111" s="511"/>
      <c r="I111" s="512"/>
      <c r="J111" s="512"/>
      <c r="K111" s="511"/>
      <c r="L111" s="476"/>
      <c r="M111" s="476"/>
      <c r="N111" s="476"/>
    </row>
    <row r="112" spans="4:14" s="1187" customFormat="1">
      <c r="D112" s="510"/>
      <c r="F112" s="511"/>
      <c r="G112" s="511"/>
      <c r="H112" s="511"/>
      <c r="I112" s="512"/>
      <c r="J112" s="512"/>
      <c r="K112" s="511"/>
      <c r="L112" s="476"/>
      <c r="M112" s="476"/>
      <c r="N112" s="476"/>
    </row>
    <row r="113" spans="4:14" s="1187" customFormat="1">
      <c r="D113" s="510"/>
      <c r="F113" s="511"/>
      <c r="G113" s="511"/>
      <c r="H113" s="511"/>
      <c r="I113" s="512"/>
      <c r="J113" s="512"/>
      <c r="K113" s="511"/>
      <c r="L113" s="476"/>
      <c r="M113" s="476"/>
      <c r="N113" s="476"/>
    </row>
    <row r="114" spans="4:14" s="1187" customFormat="1">
      <c r="D114" s="510"/>
      <c r="F114" s="511"/>
      <c r="G114" s="511"/>
      <c r="H114" s="511"/>
      <c r="I114" s="512"/>
      <c r="J114" s="512"/>
      <c r="K114" s="511"/>
      <c r="L114" s="476"/>
      <c r="M114" s="476"/>
      <c r="N114" s="476"/>
    </row>
    <row r="115" spans="4:14" s="1187" customFormat="1">
      <c r="D115" s="510"/>
      <c r="F115" s="511"/>
      <c r="G115" s="511"/>
      <c r="H115" s="511"/>
      <c r="I115" s="512"/>
      <c r="J115" s="512"/>
      <c r="K115" s="511"/>
      <c r="L115" s="476"/>
      <c r="M115" s="476"/>
      <c r="N115" s="476"/>
    </row>
    <row r="116" spans="4:14" s="1187" customFormat="1">
      <c r="D116" s="510"/>
      <c r="F116" s="511"/>
      <c r="G116" s="511"/>
      <c r="H116" s="511"/>
      <c r="I116" s="512"/>
      <c r="J116" s="512"/>
      <c r="K116" s="511"/>
      <c r="L116" s="476"/>
      <c r="M116" s="476"/>
      <c r="N116" s="476"/>
    </row>
    <row r="117" spans="4:14" s="1187" customFormat="1">
      <c r="D117" s="510"/>
      <c r="F117" s="511"/>
      <c r="G117" s="511"/>
      <c r="H117" s="511"/>
      <c r="I117" s="512"/>
      <c r="J117" s="512"/>
      <c r="K117" s="511"/>
      <c r="L117" s="476"/>
      <c r="M117" s="476"/>
      <c r="N117" s="476"/>
    </row>
    <row r="118" spans="4:14" s="1187" customFormat="1">
      <c r="D118" s="510"/>
      <c r="F118" s="511"/>
      <c r="G118" s="511"/>
      <c r="H118" s="511"/>
      <c r="I118" s="512"/>
      <c r="J118" s="512"/>
      <c r="K118" s="511"/>
      <c r="L118" s="476"/>
      <c r="M118" s="476"/>
      <c r="N118" s="476"/>
    </row>
    <row r="119" spans="4:14" s="1187" customFormat="1">
      <c r="D119" s="510"/>
      <c r="F119" s="511"/>
      <c r="G119" s="511"/>
      <c r="H119" s="511"/>
      <c r="I119" s="512"/>
      <c r="J119" s="512"/>
      <c r="K119" s="511"/>
      <c r="L119" s="476"/>
      <c r="M119" s="476"/>
      <c r="N119" s="476"/>
    </row>
    <row r="120" spans="4:14" s="1187" customFormat="1">
      <c r="D120" s="510"/>
      <c r="F120" s="511"/>
      <c r="G120" s="511"/>
      <c r="H120" s="511"/>
      <c r="I120" s="512"/>
      <c r="J120" s="512"/>
      <c r="K120" s="511"/>
      <c r="L120" s="476"/>
      <c r="M120" s="476"/>
      <c r="N120" s="476"/>
    </row>
    <row r="121" spans="4:14" s="1187" customFormat="1">
      <c r="D121" s="510"/>
      <c r="F121" s="511"/>
      <c r="G121" s="511"/>
      <c r="H121" s="511"/>
      <c r="I121" s="512"/>
      <c r="J121" s="512"/>
      <c r="K121" s="511"/>
      <c r="L121" s="476"/>
      <c r="M121" s="476"/>
      <c r="N121" s="476"/>
    </row>
    <row r="122" spans="4:14" s="1187" customFormat="1">
      <c r="D122" s="510"/>
      <c r="F122" s="511"/>
      <c r="G122" s="511"/>
      <c r="H122" s="511"/>
      <c r="I122" s="512"/>
      <c r="J122" s="512"/>
      <c r="K122" s="511"/>
      <c r="L122" s="476"/>
      <c r="M122" s="476"/>
      <c r="N122" s="476"/>
    </row>
    <row r="123" spans="4:14" s="1187" customFormat="1">
      <c r="D123" s="510"/>
      <c r="F123" s="511"/>
      <c r="G123" s="511"/>
      <c r="H123" s="511"/>
      <c r="I123" s="512"/>
      <c r="J123" s="512"/>
      <c r="K123" s="511"/>
      <c r="L123" s="476"/>
      <c r="M123" s="476"/>
      <c r="N123" s="476"/>
    </row>
    <row r="124" spans="4:14" s="1187" customFormat="1">
      <c r="D124" s="510"/>
      <c r="F124" s="511"/>
      <c r="G124" s="511"/>
      <c r="H124" s="511"/>
      <c r="I124" s="512"/>
      <c r="J124" s="512"/>
      <c r="K124" s="511"/>
      <c r="L124" s="476"/>
      <c r="M124" s="476"/>
      <c r="N124" s="476"/>
    </row>
    <row r="125" spans="4:14" s="1187" customFormat="1">
      <c r="D125" s="510"/>
      <c r="F125" s="511"/>
      <c r="G125" s="511"/>
      <c r="H125" s="511"/>
      <c r="I125" s="512"/>
      <c r="J125" s="512"/>
      <c r="K125" s="511"/>
      <c r="L125" s="476"/>
      <c r="M125" s="476"/>
      <c r="N125" s="476"/>
    </row>
    <row r="126" spans="4:14" s="1187" customFormat="1">
      <c r="D126" s="510"/>
      <c r="F126" s="511"/>
      <c r="G126" s="511"/>
      <c r="H126" s="511"/>
      <c r="I126" s="512"/>
      <c r="J126" s="512"/>
      <c r="K126" s="511"/>
      <c r="L126" s="476"/>
      <c r="M126" s="476"/>
      <c r="N126" s="476"/>
    </row>
    <row r="127" spans="4:14" s="1187" customFormat="1">
      <c r="D127" s="510"/>
      <c r="F127" s="511"/>
      <c r="G127" s="511"/>
      <c r="H127" s="511"/>
      <c r="I127" s="512"/>
      <c r="J127" s="512"/>
      <c r="K127" s="511"/>
      <c r="L127" s="476"/>
      <c r="M127" s="476"/>
      <c r="N127" s="476"/>
    </row>
    <row r="128" spans="4:14" s="1187" customFormat="1">
      <c r="D128" s="510"/>
      <c r="F128" s="511"/>
      <c r="G128" s="511"/>
      <c r="H128" s="511"/>
      <c r="I128" s="512"/>
      <c r="J128" s="512"/>
      <c r="K128" s="511"/>
      <c r="L128" s="476"/>
      <c r="M128" s="476"/>
      <c r="N128" s="476"/>
    </row>
    <row r="129" spans="4:14" s="1187" customFormat="1">
      <c r="D129" s="510"/>
      <c r="F129" s="511"/>
      <c r="G129" s="511"/>
      <c r="H129" s="511"/>
      <c r="I129" s="512"/>
      <c r="J129" s="512"/>
      <c r="K129" s="511"/>
      <c r="L129" s="476"/>
      <c r="M129" s="476"/>
      <c r="N129" s="476"/>
    </row>
    <row r="130" spans="4:14" s="1187" customFormat="1">
      <c r="D130" s="510"/>
      <c r="F130" s="511"/>
      <c r="G130" s="511"/>
      <c r="H130" s="511"/>
      <c r="I130" s="512"/>
      <c r="J130" s="512"/>
      <c r="K130" s="511"/>
      <c r="L130" s="476"/>
      <c r="M130" s="476"/>
      <c r="N130" s="476"/>
    </row>
    <row r="131" spans="4:14" s="1187" customFormat="1">
      <c r="D131" s="510"/>
      <c r="F131" s="511"/>
      <c r="G131" s="511"/>
      <c r="H131" s="511"/>
      <c r="I131" s="512"/>
      <c r="J131" s="512"/>
      <c r="K131" s="511"/>
      <c r="L131" s="476"/>
      <c r="M131" s="476"/>
      <c r="N131" s="476"/>
    </row>
    <row r="132" spans="4:14" s="1187" customFormat="1">
      <c r="D132" s="510"/>
      <c r="F132" s="511"/>
      <c r="G132" s="511"/>
      <c r="H132" s="511"/>
      <c r="I132" s="512"/>
      <c r="J132" s="512"/>
      <c r="K132" s="511"/>
      <c r="L132" s="476"/>
      <c r="M132" s="476"/>
      <c r="N132" s="476"/>
    </row>
    <row r="133" spans="4:14" s="1187" customFormat="1">
      <c r="D133" s="510"/>
      <c r="F133" s="511"/>
      <c r="G133" s="511"/>
      <c r="H133" s="511"/>
      <c r="I133" s="512"/>
      <c r="J133" s="512"/>
      <c r="K133" s="511"/>
      <c r="L133" s="476"/>
      <c r="M133" s="476"/>
      <c r="N133" s="476"/>
    </row>
    <row r="134" spans="4:14" s="1187" customFormat="1">
      <c r="D134" s="510"/>
      <c r="F134" s="511"/>
      <c r="G134" s="511"/>
      <c r="H134" s="511"/>
      <c r="I134" s="512"/>
      <c r="J134" s="512"/>
      <c r="K134" s="511"/>
      <c r="L134" s="476"/>
      <c r="M134" s="476"/>
      <c r="N134" s="476"/>
    </row>
    <row r="135" spans="4:14" s="1187" customFormat="1">
      <c r="D135" s="510"/>
      <c r="F135" s="511"/>
      <c r="G135" s="511"/>
      <c r="H135" s="511"/>
      <c r="I135" s="512"/>
      <c r="J135" s="512"/>
      <c r="K135" s="511"/>
      <c r="L135" s="476"/>
      <c r="M135" s="476"/>
      <c r="N135" s="476"/>
    </row>
    <row r="136" spans="4:14" s="1187" customFormat="1">
      <c r="D136" s="510"/>
      <c r="F136" s="511"/>
      <c r="G136" s="511"/>
      <c r="H136" s="511"/>
      <c r="I136" s="512"/>
      <c r="J136" s="512"/>
      <c r="K136" s="511"/>
      <c r="L136" s="476"/>
      <c r="M136" s="476"/>
      <c r="N136" s="476"/>
    </row>
    <row r="137" spans="4:14" s="1187" customFormat="1">
      <c r="D137" s="510"/>
      <c r="F137" s="511"/>
      <c r="G137" s="511"/>
      <c r="H137" s="511"/>
      <c r="I137" s="512"/>
      <c r="J137" s="512"/>
      <c r="K137" s="511"/>
      <c r="L137" s="476"/>
      <c r="M137" s="476"/>
      <c r="N137" s="476"/>
    </row>
    <row r="138" spans="4:14" s="1187" customFormat="1">
      <c r="D138" s="510"/>
      <c r="F138" s="511"/>
      <c r="G138" s="511"/>
      <c r="H138" s="511"/>
      <c r="I138" s="512"/>
      <c r="J138" s="512"/>
      <c r="K138" s="511"/>
      <c r="L138" s="476"/>
      <c r="M138" s="476"/>
      <c r="N138" s="476"/>
    </row>
    <row r="139" spans="4:14" s="1187" customFormat="1">
      <c r="D139" s="510"/>
      <c r="F139" s="511"/>
      <c r="G139" s="511"/>
      <c r="H139" s="511"/>
      <c r="I139" s="512"/>
      <c r="J139" s="512"/>
      <c r="K139" s="511"/>
      <c r="L139" s="476"/>
      <c r="M139" s="476"/>
      <c r="N139" s="476"/>
    </row>
    <row r="140" spans="4:14" s="1187" customFormat="1">
      <c r="D140" s="510"/>
      <c r="F140" s="511"/>
      <c r="G140" s="511"/>
      <c r="H140" s="511"/>
      <c r="I140" s="512"/>
      <c r="J140" s="512"/>
      <c r="K140" s="511"/>
      <c r="L140" s="476"/>
      <c r="M140" s="476"/>
      <c r="N140" s="476"/>
    </row>
    <row r="141" spans="4:14" s="1187" customFormat="1">
      <c r="D141" s="510"/>
      <c r="F141" s="511"/>
      <c r="G141" s="511"/>
      <c r="H141" s="511"/>
      <c r="I141" s="512"/>
      <c r="J141" s="512"/>
      <c r="K141" s="511"/>
      <c r="L141" s="476"/>
      <c r="M141" s="476"/>
      <c r="N141" s="476"/>
    </row>
    <row r="142" spans="4:14" s="1187" customFormat="1">
      <c r="D142" s="510"/>
      <c r="F142" s="511"/>
      <c r="G142" s="511"/>
      <c r="H142" s="511"/>
      <c r="I142" s="512"/>
      <c r="J142" s="512"/>
      <c r="K142" s="511"/>
      <c r="L142" s="476"/>
      <c r="M142" s="476"/>
      <c r="N142" s="476"/>
    </row>
    <row r="143" spans="4:14" s="1187" customFormat="1">
      <c r="D143" s="510"/>
      <c r="F143" s="511"/>
      <c r="G143" s="511"/>
      <c r="H143" s="511"/>
      <c r="I143" s="512"/>
      <c r="J143" s="512"/>
      <c r="K143" s="511"/>
      <c r="L143" s="476"/>
      <c r="M143" s="476"/>
      <c r="N143" s="476"/>
    </row>
    <row r="144" spans="4:14" s="1187" customFormat="1">
      <c r="D144" s="510"/>
      <c r="F144" s="511"/>
      <c r="G144" s="511"/>
      <c r="H144" s="511"/>
      <c r="I144" s="512"/>
      <c r="J144" s="512"/>
      <c r="K144" s="511"/>
      <c r="L144" s="476"/>
      <c r="M144" s="476"/>
      <c r="N144" s="476"/>
    </row>
    <row r="145" spans="4:14" s="1187" customFormat="1">
      <c r="D145" s="510"/>
      <c r="F145" s="511"/>
      <c r="G145" s="511"/>
      <c r="H145" s="511"/>
      <c r="I145" s="512"/>
      <c r="J145" s="512"/>
      <c r="K145" s="511"/>
      <c r="L145" s="476"/>
      <c r="M145" s="476"/>
      <c r="N145" s="476"/>
    </row>
    <row r="146" spans="4:14" s="1187" customFormat="1">
      <c r="D146" s="510"/>
      <c r="F146" s="511"/>
      <c r="G146" s="511"/>
      <c r="H146" s="511"/>
      <c r="I146" s="512"/>
      <c r="J146" s="512"/>
      <c r="K146" s="511"/>
      <c r="L146" s="476"/>
      <c r="M146" s="476"/>
      <c r="N146" s="476"/>
    </row>
    <row r="147" spans="4:14" s="1187" customFormat="1">
      <c r="D147" s="510"/>
      <c r="F147" s="511"/>
      <c r="G147" s="511"/>
      <c r="H147" s="511"/>
      <c r="I147" s="512"/>
      <c r="J147" s="512"/>
      <c r="K147" s="511"/>
      <c r="L147" s="476"/>
      <c r="M147" s="476"/>
      <c r="N147" s="476"/>
    </row>
    <row r="148" spans="4:14" s="1187" customFormat="1">
      <c r="D148" s="510"/>
      <c r="F148" s="511"/>
      <c r="G148" s="511"/>
      <c r="H148" s="511"/>
      <c r="I148" s="512"/>
      <c r="J148" s="512"/>
      <c r="K148" s="511"/>
      <c r="L148" s="476"/>
      <c r="M148" s="476"/>
      <c r="N148" s="476"/>
    </row>
    <row r="149" spans="4:14" s="1187" customFormat="1">
      <c r="D149" s="510"/>
      <c r="F149" s="511"/>
      <c r="G149" s="511"/>
      <c r="H149" s="511"/>
      <c r="I149" s="512"/>
      <c r="J149" s="512"/>
      <c r="K149" s="511"/>
      <c r="L149" s="476"/>
      <c r="M149" s="476"/>
      <c r="N149" s="476"/>
    </row>
    <row r="150" spans="4:14" s="1187" customFormat="1">
      <c r="D150" s="510"/>
      <c r="F150" s="511"/>
      <c r="G150" s="511"/>
      <c r="H150" s="511"/>
      <c r="I150" s="512"/>
      <c r="J150" s="512"/>
      <c r="K150" s="511"/>
      <c r="L150" s="476"/>
      <c r="M150" s="476"/>
      <c r="N150" s="476"/>
    </row>
    <row r="151" spans="4:14" s="1187" customFormat="1">
      <c r="D151" s="510"/>
      <c r="F151" s="511"/>
      <c r="G151" s="511"/>
      <c r="H151" s="511"/>
      <c r="I151" s="512"/>
      <c r="J151" s="512"/>
      <c r="K151" s="511"/>
      <c r="L151" s="476"/>
      <c r="M151" s="476"/>
      <c r="N151" s="476"/>
    </row>
    <row r="152" spans="4:14" s="1187" customFormat="1">
      <c r="D152" s="510"/>
      <c r="F152" s="511"/>
      <c r="G152" s="511"/>
      <c r="H152" s="511"/>
      <c r="I152" s="512"/>
      <c r="J152" s="512"/>
      <c r="K152" s="511"/>
      <c r="L152" s="476"/>
      <c r="M152" s="476"/>
      <c r="N152" s="476"/>
    </row>
    <row r="153" spans="4:14" s="1187" customFormat="1">
      <c r="D153" s="510"/>
      <c r="F153" s="511"/>
      <c r="G153" s="511"/>
      <c r="H153" s="511"/>
      <c r="I153" s="512"/>
      <c r="J153" s="512"/>
      <c r="K153" s="511"/>
      <c r="L153" s="476"/>
      <c r="M153" s="476"/>
      <c r="N153" s="476"/>
    </row>
    <row r="154" spans="4:14" s="1187" customFormat="1">
      <c r="D154" s="510"/>
      <c r="F154" s="511"/>
      <c r="G154" s="511"/>
      <c r="H154" s="511"/>
      <c r="I154" s="512"/>
      <c r="J154" s="512"/>
      <c r="K154" s="511"/>
      <c r="L154" s="476"/>
      <c r="M154" s="476"/>
      <c r="N154" s="476"/>
    </row>
    <row r="155" spans="4:14" s="1187" customFormat="1">
      <c r="D155" s="510"/>
      <c r="F155" s="511"/>
      <c r="G155" s="511"/>
      <c r="H155" s="511"/>
      <c r="I155" s="512"/>
      <c r="J155" s="512"/>
      <c r="K155" s="511"/>
      <c r="L155" s="476"/>
      <c r="M155" s="476"/>
      <c r="N155" s="476"/>
    </row>
    <row r="156" spans="4:14" s="1187" customFormat="1">
      <c r="D156" s="510"/>
      <c r="F156" s="511"/>
      <c r="G156" s="511"/>
      <c r="H156" s="511"/>
      <c r="I156" s="512"/>
      <c r="J156" s="512"/>
      <c r="K156" s="511"/>
      <c r="L156" s="476"/>
      <c r="M156" s="476"/>
      <c r="N156" s="476"/>
    </row>
    <row r="157" spans="4:14" s="1187" customFormat="1">
      <c r="D157" s="510"/>
      <c r="F157" s="511"/>
      <c r="G157" s="511"/>
      <c r="H157" s="511"/>
      <c r="I157" s="512"/>
      <c r="J157" s="512"/>
      <c r="K157" s="511"/>
      <c r="L157" s="476"/>
      <c r="M157" s="476"/>
      <c r="N157" s="476"/>
    </row>
    <row r="158" spans="4:14" s="1187" customFormat="1">
      <c r="D158" s="510"/>
      <c r="F158" s="511"/>
      <c r="G158" s="511"/>
      <c r="H158" s="511"/>
      <c r="I158" s="512"/>
      <c r="J158" s="512"/>
      <c r="K158" s="511"/>
      <c r="L158" s="476"/>
      <c r="M158" s="476"/>
      <c r="N158" s="476"/>
    </row>
    <row r="159" spans="4:14" s="1187" customFormat="1">
      <c r="D159" s="510"/>
      <c r="F159" s="511"/>
      <c r="G159" s="511"/>
      <c r="H159" s="511"/>
      <c r="I159" s="512"/>
      <c r="J159" s="512"/>
      <c r="K159" s="511"/>
      <c r="L159" s="476"/>
      <c r="M159" s="476"/>
      <c r="N159" s="476"/>
    </row>
    <row r="160" spans="4:14" s="1187" customFormat="1">
      <c r="D160" s="510"/>
      <c r="F160" s="511"/>
      <c r="G160" s="511"/>
      <c r="H160" s="511"/>
      <c r="I160" s="512"/>
      <c r="J160" s="512"/>
      <c r="K160" s="511"/>
      <c r="L160" s="476"/>
      <c r="M160" s="476"/>
      <c r="N160" s="476"/>
    </row>
    <row r="161" spans="4:14" s="1187" customFormat="1">
      <c r="D161" s="510"/>
      <c r="F161" s="511"/>
      <c r="G161" s="511"/>
      <c r="H161" s="511"/>
      <c r="I161" s="512"/>
      <c r="J161" s="512"/>
      <c r="K161" s="511"/>
      <c r="L161" s="476"/>
      <c r="M161" s="476"/>
      <c r="N161" s="476"/>
    </row>
    <row r="162" spans="4:14" s="1187" customFormat="1">
      <c r="D162" s="510"/>
      <c r="F162" s="511"/>
      <c r="G162" s="511"/>
      <c r="H162" s="511"/>
      <c r="I162" s="512"/>
      <c r="J162" s="512"/>
      <c r="K162" s="511"/>
      <c r="L162" s="476"/>
      <c r="M162" s="476"/>
      <c r="N162" s="476"/>
    </row>
    <row r="163" spans="4:14" s="1187" customFormat="1">
      <c r="D163" s="510"/>
      <c r="F163" s="511"/>
      <c r="G163" s="511"/>
      <c r="H163" s="511"/>
      <c r="I163" s="512"/>
      <c r="J163" s="512"/>
      <c r="K163" s="511"/>
      <c r="L163" s="476"/>
      <c r="M163" s="476"/>
      <c r="N163" s="476"/>
    </row>
    <row r="164" spans="4:14" s="1187" customFormat="1">
      <c r="D164" s="510"/>
      <c r="F164" s="511"/>
      <c r="G164" s="511"/>
      <c r="H164" s="511"/>
      <c r="I164" s="512"/>
      <c r="J164" s="512"/>
      <c r="K164" s="511"/>
      <c r="L164" s="476"/>
      <c r="M164" s="476"/>
      <c r="N164" s="476"/>
    </row>
    <row r="165" spans="4:14" s="1187" customFormat="1">
      <c r="D165" s="510"/>
      <c r="F165" s="511"/>
      <c r="G165" s="511"/>
      <c r="H165" s="511"/>
      <c r="I165" s="512"/>
      <c r="J165" s="512"/>
      <c r="K165" s="511"/>
      <c r="L165" s="476"/>
      <c r="M165" s="476"/>
      <c r="N165" s="476"/>
    </row>
    <row r="166" spans="4:14" s="1187" customFormat="1">
      <c r="D166" s="510"/>
      <c r="F166" s="511"/>
      <c r="G166" s="511"/>
      <c r="H166" s="511"/>
      <c r="I166" s="512"/>
      <c r="J166" s="512"/>
      <c r="K166" s="511"/>
      <c r="L166" s="476"/>
      <c r="M166" s="476"/>
      <c r="N166" s="476"/>
    </row>
    <row r="167" spans="4:14" s="1187" customFormat="1">
      <c r="D167" s="510"/>
      <c r="F167" s="511"/>
      <c r="G167" s="511"/>
      <c r="H167" s="511"/>
      <c r="I167" s="512"/>
      <c r="J167" s="512"/>
      <c r="K167" s="511"/>
      <c r="L167" s="476"/>
      <c r="M167" s="476"/>
      <c r="N167" s="476"/>
    </row>
    <row r="168" spans="4:14" s="1187" customFormat="1">
      <c r="D168" s="510"/>
      <c r="F168" s="511"/>
      <c r="G168" s="511"/>
      <c r="H168" s="511"/>
      <c r="I168" s="512"/>
      <c r="J168" s="512"/>
      <c r="K168" s="511"/>
      <c r="L168" s="476"/>
      <c r="M168" s="476"/>
      <c r="N168" s="476"/>
    </row>
    <row r="169" spans="4:14" s="1187" customFormat="1">
      <c r="D169" s="510"/>
      <c r="F169" s="511"/>
      <c r="G169" s="511"/>
      <c r="H169" s="511"/>
      <c r="I169" s="512"/>
      <c r="J169" s="512"/>
      <c r="K169" s="511"/>
      <c r="L169" s="476"/>
      <c r="M169" s="476"/>
      <c r="N169" s="476"/>
    </row>
    <row r="170" spans="4:14" s="1187" customFormat="1">
      <c r="D170" s="510"/>
      <c r="F170" s="511"/>
      <c r="G170" s="511"/>
      <c r="H170" s="511"/>
      <c r="I170" s="512"/>
      <c r="J170" s="512"/>
      <c r="K170" s="511"/>
      <c r="L170" s="476"/>
      <c r="M170" s="476"/>
      <c r="N170" s="476"/>
    </row>
    <row r="171" spans="4:14" s="1187" customFormat="1">
      <c r="D171" s="510"/>
      <c r="F171" s="511"/>
      <c r="G171" s="511"/>
      <c r="H171" s="511"/>
      <c r="I171" s="512"/>
      <c r="J171" s="512"/>
      <c r="K171" s="511"/>
      <c r="L171" s="476"/>
      <c r="M171" s="476"/>
      <c r="N171" s="476"/>
    </row>
    <row r="172" spans="4:14" s="1187" customFormat="1">
      <c r="D172" s="510"/>
      <c r="F172" s="511"/>
      <c r="G172" s="511"/>
      <c r="H172" s="511"/>
      <c r="I172" s="512"/>
      <c r="J172" s="512"/>
      <c r="K172" s="511"/>
      <c r="L172" s="476"/>
      <c r="M172" s="476"/>
      <c r="N172" s="476"/>
    </row>
    <row r="173" spans="4:14" s="1187" customFormat="1">
      <c r="D173" s="510"/>
      <c r="F173" s="511"/>
      <c r="G173" s="511"/>
      <c r="H173" s="511"/>
      <c r="I173" s="512"/>
      <c r="J173" s="512"/>
      <c r="K173" s="511"/>
      <c r="L173" s="476"/>
      <c r="M173" s="476"/>
      <c r="N173" s="476"/>
    </row>
    <row r="174" spans="4:14" s="1187" customFormat="1">
      <c r="D174" s="510"/>
      <c r="F174" s="511"/>
      <c r="G174" s="511"/>
      <c r="H174" s="511"/>
      <c r="I174" s="512"/>
      <c r="J174" s="512"/>
      <c r="K174" s="511"/>
      <c r="L174" s="476"/>
      <c r="M174" s="476"/>
      <c r="N174" s="476"/>
    </row>
    <row r="175" spans="4:14" s="1187" customFormat="1">
      <c r="D175" s="510"/>
      <c r="F175" s="511"/>
      <c r="G175" s="511"/>
      <c r="H175" s="511"/>
      <c r="I175" s="512"/>
      <c r="J175" s="512"/>
      <c r="K175" s="511"/>
      <c r="L175" s="476"/>
      <c r="M175" s="476"/>
      <c r="N175" s="476"/>
    </row>
    <row r="176" spans="4:14" s="1187" customFormat="1">
      <c r="D176" s="510"/>
      <c r="F176" s="511"/>
      <c r="G176" s="511"/>
      <c r="H176" s="511"/>
      <c r="I176" s="512"/>
      <c r="J176" s="512"/>
      <c r="K176" s="511"/>
      <c r="L176" s="476"/>
      <c r="M176" s="476"/>
      <c r="N176" s="476"/>
    </row>
    <row r="177" spans="4:14" s="1187" customFormat="1">
      <c r="D177" s="510"/>
      <c r="F177" s="511"/>
      <c r="G177" s="511"/>
      <c r="H177" s="511"/>
      <c r="I177" s="512"/>
      <c r="J177" s="512"/>
      <c r="K177" s="511"/>
      <c r="L177" s="476"/>
      <c r="M177" s="476"/>
      <c r="N177" s="476"/>
    </row>
    <row r="178" spans="4:14" s="1187" customFormat="1">
      <c r="D178" s="510"/>
      <c r="F178" s="511"/>
      <c r="G178" s="511"/>
      <c r="H178" s="511"/>
      <c r="I178" s="512"/>
      <c r="J178" s="512"/>
      <c r="K178" s="511"/>
      <c r="L178" s="476"/>
      <c r="M178" s="476"/>
      <c r="N178" s="476"/>
    </row>
    <row r="179" spans="4:14" s="1187" customFormat="1">
      <c r="D179" s="510"/>
      <c r="F179" s="511"/>
      <c r="G179" s="511"/>
      <c r="H179" s="511"/>
      <c r="I179" s="512"/>
      <c r="J179" s="512"/>
      <c r="K179" s="511"/>
      <c r="L179" s="476"/>
      <c r="M179" s="476"/>
      <c r="N179" s="476"/>
    </row>
    <row r="180" spans="4:14" s="1187" customFormat="1">
      <c r="D180" s="510"/>
      <c r="F180" s="511"/>
      <c r="G180" s="511"/>
      <c r="H180" s="511"/>
      <c r="I180" s="512"/>
      <c r="J180" s="512"/>
      <c r="K180" s="511"/>
      <c r="L180" s="476"/>
      <c r="M180" s="476"/>
      <c r="N180" s="476"/>
    </row>
    <row r="181" spans="4:14" s="1187" customFormat="1">
      <c r="D181" s="510"/>
      <c r="F181" s="511"/>
      <c r="G181" s="511"/>
      <c r="H181" s="511"/>
      <c r="I181" s="512"/>
      <c r="J181" s="512"/>
      <c r="K181" s="511"/>
      <c r="L181" s="476"/>
      <c r="M181" s="476"/>
      <c r="N181" s="476"/>
    </row>
    <row r="182" spans="4:14" s="1187" customFormat="1">
      <c r="D182" s="510"/>
      <c r="F182" s="511"/>
      <c r="G182" s="511"/>
      <c r="H182" s="511"/>
      <c r="I182" s="512"/>
      <c r="J182" s="512"/>
      <c r="K182" s="511"/>
      <c r="L182" s="476"/>
      <c r="M182" s="476"/>
      <c r="N182" s="476"/>
    </row>
    <row r="183" spans="4:14" s="1187" customFormat="1">
      <c r="D183" s="510"/>
      <c r="F183" s="511"/>
      <c r="G183" s="511"/>
      <c r="H183" s="511"/>
      <c r="I183" s="512"/>
      <c r="J183" s="512"/>
      <c r="K183" s="511"/>
      <c r="L183" s="476"/>
      <c r="M183" s="476"/>
      <c r="N183" s="476"/>
    </row>
    <row r="184" spans="4:14" s="1187" customFormat="1">
      <c r="D184" s="510"/>
      <c r="F184" s="511"/>
      <c r="G184" s="511"/>
      <c r="H184" s="511"/>
      <c r="I184" s="512"/>
      <c r="J184" s="512"/>
      <c r="K184" s="511"/>
      <c r="L184" s="476"/>
      <c r="M184" s="476"/>
      <c r="N184" s="476"/>
    </row>
    <row r="185" spans="4:14" s="1187" customFormat="1">
      <c r="D185" s="510"/>
      <c r="F185" s="511"/>
      <c r="G185" s="511"/>
      <c r="H185" s="511"/>
      <c r="I185" s="512"/>
      <c r="J185" s="512"/>
      <c r="K185" s="511"/>
      <c r="L185" s="476"/>
      <c r="M185" s="476"/>
      <c r="N185" s="476"/>
    </row>
    <row r="186" spans="4:14" s="1187" customFormat="1">
      <c r="D186" s="510"/>
      <c r="F186" s="511"/>
      <c r="G186" s="511"/>
      <c r="H186" s="511"/>
      <c r="I186" s="512"/>
      <c r="J186" s="512"/>
      <c r="K186" s="511"/>
      <c r="L186" s="476"/>
      <c r="M186" s="476"/>
      <c r="N186" s="476"/>
    </row>
    <row r="187" spans="4:14" s="1187" customFormat="1">
      <c r="D187" s="510"/>
      <c r="F187" s="511"/>
      <c r="G187" s="511"/>
      <c r="H187" s="511"/>
      <c r="I187" s="512"/>
      <c r="J187" s="512"/>
      <c r="K187" s="511"/>
      <c r="L187" s="476"/>
      <c r="M187" s="476"/>
      <c r="N187" s="476"/>
    </row>
    <row r="188" spans="4:14" s="1187" customFormat="1">
      <c r="D188" s="510"/>
      <c r="F188" s="511"/>
      <c r="G188" s="511"/>
      <c r="H188" s="511"/>
      <c r="I188" s="512"/>
      <c r="J188" s="512"/>
      <c r="K188" s="511"/>
      <c r="L188" s="476"/>
      <c r="M188" s="476"/>
      <c r="N188" s="476"/>
    </row>
    <row r="189" spans="4:14" s="1187" customFormat="1">
      <c r="D189" s="510"/>
      <c r="F189" s="511"/>
      <c r="G189" s="511"/>
      <c r="H189" s="511"/>
      <c r="I189" s="512"/>
      <c r="J189" s="512"/>
      <c r="K189" s="511"/>
      <c r="L189" s="476"/>
      <c r="M189" s="476"/>
      <c r="N189" s="476"/>
    </row>
    <row r="190" spans="4:14" s="1187" customFormat="1">
      <c r="D190" s="510"/>
      <c r="F190" s="511"/>
      <c r="G190" s="511"/>
      <c r="H190" s="511"/>
      <c r="I190" s="512"/>
      <c r="J190" s="512"/>
      <c r="K190" s="511"/>
      <c r="L190" s="476"/>
      <c r="M190" s="476"/>
      <c r="N190" s="476"/>
    </row>
    <row r="191" spans="4:14" s="1187" customFormat="1">
      <c r="D191" s="510"/>
      <c r="F191" s="511"/>
      <c r="G191" s="511"/>
      <c r="H191" s="511"/>
      <c r="I191" s="512"/>
      <c r="J191" s="512"/>
      <c r="K191" s="511"/>
      <c r="L191" s="476"/>
      <c r="M191" s="476"/>
      <c r="N191" s="476"/>
    </row>
    <row r="192" spans="4:14" s="1187" customFormat="1">
      <c r="D192" s="510"/>
      <c r="F192" s="511"/>
      <c r="G192" s="511"/>
      <c r="H192" s="511"/>
      <c r="I192" s="512"/>
      <c r="J192" s="512"/>
      <c r="K192" s="511"/>
      <c r="L192" s="476"/>
      <c r="M192" s="476"/>
      <c r="N192" s="476"/>
    </row>
    <row r="193" spans="4:14" s="1187" customFormat="1">
      <c r="D193" s="510"/>
      <c r="F193" s="511"/>
      <c r="G193" s="511"/>
      <c r="H193" s="511"/>
      <c r="I193" s="512"/>
      <c r="J193" s="512"/>
      <c r="K193" s="511"/>
      <c r="L193" s="476"/>
      <c r="M193" s="476"/>
      <c r="N193" s="476"/>
    </row>
    <row r="194" spans="4:14" s="1187" customFormat="1">
      <c r="D194" s="510"/>
      <c r="F194" s="511"/>
      <c r="G194" s="511"/>
      <c r="H194" s="511"/>
      <c r="I194" s="512"/>
      <c r="J194" s="512"/>
      <c r="K194" s="511"/>
      <c r="L194" s="476"/>
      <c r="M194" s="476"/>
      <c r="N194" s="476"/>
    </row>
    <row r="195" spans="4:14" s="1187" customFormat="1">
      <c r="D195" s="510"/>
      <c r="F195" s="511"/>
      <c r="G195" s="511"/>
      <c r="H195" s="511"/>
      <c r="I195" s="512"/>
      <c r="J195" s="512"/>
      <c r="K195" s="511"/>
      <c r="L195" s="476"/>
      <c r="M195" s="476"/>
      <c r="N195" s="476"/>
    </row>
    <row r="196" spans="4:14" s="1187" customFormat="1">
      <c r="D196" s="510"/>
      <c r="F196" s="511"/>
      <c r="G196" s="511"/>
      <c r="H196" s="511"/>
      <c r="I196" s="512"/>
      <c r="J196" s="512"/>
      <c r="K196" s="511"/>
      <c r="L196" s="476"/>
      <c r="M196" s="476"/>
      <c r="N196" s="476"/>
    </row>
    <row r="197" spans="4:14" s="1187" customFormat="1">
      <c r="D197" s="510"/>
      <c r="F197" s="511"/>
      <c r="G197" s="511"/>
      <c r="H197" s="511"/>
      <c r="I197" s="512"/>
      <c r="J197" s="512"/>
      <c r="K197" s="511"/>
      <c r="L197" s="476"/>
      <c r="M197" s="476"/>
      <c r="N197" s="476"/>
    </row>
    <row r="198" spans="4:14" s="1187" customFormat="1">
      <c r="D198" s="510"/>
      <c r="F198" s="511"/>
      <c r="G198" s="511"/>
      <c r="H198" s="511"/>
      <c r="I198" s="512"/>
      <c r="J198" s="512"/>
      <c r="K198" s="511"/>
      <c r="L198" s="476"/>
      <c r="M198" s="476"/>
      <c r="N198" s="476"/>
    </row>
    <row r="199" spans="4:14" s="1187" customFormat="1">
      <c r="D199" s="510"/>
      <c r="F199" s="511"/>
      <c r="G199" s="511"/>
      <c r="H199" s="511"/>
      <c r="I199" s="512"/>
      <c r="J199" s="512"/>
      <c r="K199" s="511"/>
      <c r="L199" s="476"/>
      <c r="M199" s="476"/>
      <c r="N199" s="476"/>
    </row>
    <row r="200" spans="4:14" s="1187" customFormat="1">
      <c r="D200" s="510"/>
      <c r="F200" s="511"/>
      <c r="G200" s="511"/>
      <c r="H200" s="511"/>
      <c r="I200" s="512"/>
      <c r="J200" s="512"/>
      <c r="K200" s="511"/>
      <c r="L200" s="476"/>
      <c r="M200" s="476"/>
      <c r="N200" s="476"/>
    </row>
    <row r="201" spans="4:14" s="1187" customFormat="1">
      <c r="D201" s="510"/>
      <c r="F201" s="511"/>
      <c r="G201" s="511"/>
      <c r="H201" s="511"/>
      <c r="I201" s="512"/>
      <c r="J201" s="512"/>
      <c r="K201" s="511"/>
      <c r="L201" s="476"/>
      <c r="M201" s="476"/>
      <c r="N201" s="476"/>
    </row>
    <row r="202" spans="4:14" s="1187" customFormat="1">
      <c r="D202" s="510"/>
      <c r="F202" s="511"/>
      <c r="G202" s="511"/>
      <c r="H202" s="511"/>
      <c r="I202" s="512"/>
      <c r="J202" s="512"/>
      <c r="K202" s="511"/>
      <c r="L202" s="476"/>
      <c r="M202" s="476"/>
      <c r="N202" s="476"/>
    </row>
    <row r="203" spans="4:14" s="1187" customFormat="1">
      <c r="D203" s="510"/>
      <c r="F203" s="511"/>
      <c r="G203" s="511"/>
      <c r="H203" s="511"/>
      <c r="I203" s="512"/>
      <c r="J203" s="512"/>
      <c r="K203" s="511"/>
      <c r="L203" s="476"/>
      <c r="M203" s="476"/>
      <c r="N203" s="476"/>
    </row>
    <row r="204" spans="4:14" s="1187" customFormat="1">
      <c r="D204" s="510"/>
      <c r="F204" s="511"/>
      <c r="G204" s="511"/>
      <c r="H204" s="511"/>
      <c r="I204" s="512"/>
      <c r="J204" s="512"/>
      <c r="K204" s="511"/>
      <c r="L204" s="476"/>
      <c r="M204" s="476"/>
      <c r="N204" s="476"/>
    </row>
    <row r="205" spans="4:14" s="1187" customFormat="1">
      <c r="D205" s="510"/>
      <c r="F205" s="511"/>
      <c r="G205" s="511"/>
      <c r="H205" s="511"/>
      <c r="I205" s="512"/>
      <c r="J205" s="512"/>
      <c r="K205" s="511"/>
      <c r="L205" s="476"/>
      <c r="M205" s="476"/>
      <c r="N205" s="476"/>
    </row>
    <row r="206" spans="4:14" s="1187" customFormat="1">
      <c r="D206" s="510"/>
      <c r="F206" s="511"/>
      <c r="G206" s="511"/>
      <c r="H206" s="511"/>
      <c r="I206" s="512"/>
      <c r="J206" s="512"/>
      <c r="K206" s="511"/>
      <c r="L206" s="476"/>
      <c r="M206" s="476"/>
      <c r="N206" s="476"/>
    </row>
    <row r="207" spans="4:14" s="1187" customFormat="1">
      <c r="D207" s="510"/>
      <c r="F207" s="511"/>
      <c r="G207" s="511"/>
      <c r="H207" s="511"/>
      <c r="I207" s="512"/>
      <c r="J207" s="512"/>
      <c r="K207" s="511"/>
      <c r="L207" s="476"/>
      <c r="M207" s="476"/>
      <c r="N207" s="476"/>
    </row>
    <row r="208" spans="4:14" s="1187" customFormat="1">
      <c r="D208" s="510"/>
      <c r="F208" s="511"/>
      <c r="G208" s="511"/>
      <c r="H208" s="511"/>
      <c r="I208" s="512"/>
      <c r="J208" s="512"/>
      <c r="K208" s="511"/>
      <c r="L208" s="476"/>
      <c r="M208" s="476"/>
      <c r="N208" s="476"/>
    </row>
    <row r="209" spans="4:14" s="1187" customFormat="1">
      <c r="D209" s="510"/>
      <c r="F209" s="511"/>
      <c r="G209" s="511"/>
      <c r="H209" s="511"/>
      <c r="I209" s="512"/>
      <c r="J209" s="512"/>
      <c r="K209" s="511"/>
      <c r="L209" s="476"/>
      <c r="M209" s="476"/>
      <c r="N209" s="476"/>
    </row>
    <row r="210" spans="4:14" s="1187" customFormat="1">
      <c r="D210" s="510"/>
      <c r="F210" s="511"/>
      <c r="G210" s="511"/>
      <c r="H210" s="511"/>
      <c r="I210" s="512"/>
      <c r="J210" s="512"/>
      <c r="K210" s="511"/>
      <c r="L210" s="476"/>
      <c r="M210" s="476"/>
      <c r="N210" s="476"/>
    </row>
    <row r="211" spans="4:14" s="1187" customFormat="1">
      <c r="D211" s="510"/>
      <c r="F211" s="511"/>
      <c r="G211" s="511"/>
      <c r="H211" s="511"/>
      <c r="I211" s="512"/>
      <c r="J211" s="512"/>
      <c r="K211" s="511"/>
      <c r="L211" s="476"/>
      <c r="M211" s="476"/>
      <c r="N211" s="476"/>
    </row>
    <row r="212" spans="4:14" s="1187" customFormat="1">
      <c r="D212" s="510"/>
      <c r="F212" s="511"/>
      <c r="G212" s="511"/>
      <c r="H212" s="511"/>
      <c r="I212" s="512"/>
      <c r="J212" s="512"/>
      <c r="K212" s="511"/>
      <c r="L212" s="476"/>
      <c r="M212" s="476"/>
      <c r="N212" s="476"/>
    </row>
    <row r="213" spans="4:14" s="1187" customFormat="1">
      <c r="D213" s="510"/>
      <c r="F213" s="511"/>
      <c r="G213" s="511"/>
      <c r="H213" s="511"/>
      <c r="I213" s="512"/>
      <c r="J213" s="512"/>
      <c r="K213" s="511"/>
      <c r="L213" s="476"/>
      <c r="M213" s="476"/>
      <c r="N213" s="476"/>
    </row>
    <row r="214" spans="4:14" s="1187" customFormat="1">
      <c r="D214" s="510"/>
      <c r="F214" s="511"/>
      <c r="G214" s="511"/>
      <c r="H214" s="511"/>
      <c r="I214" s="512"/>
      <c r="J214" s="512"/>
      <c r="K214" s="511"/>
      <c r="L214" s="476"/>
      <c r="M214" s="476"/>
      <c r="N214" s="476"/>
    </row>
    <row r="215" spans="4:14" s="1187" customFormat="1">
      <c r="D215" s="510"/>
      <c r="F215" s="511"/>
      <c r="G215" s="511"/>
      <c r="H215" s="511"/>
      <c r="I215" s="512"/>
      <c r="J215" s="512"/>
      <c r="K215" s="511"/>
      <c r="L215" s="476"/>
      <c r="M215" s="476"/>
      <c r="N215" s="476"/>
    </row>
    <row r="216" spans="4:14" s="1187" customFormat="1">
      <c r="D216" s="510"/>
      <c r="F216" s="511"/>
      <c r="G216" s="511"/>
      <c r="H216" s="511"/>
      <c r="I216" s="512"/>
      <c r="J216" s="512"/>
      <c r="K216" s="511"/>
      <c r="L216" s="476"/>
      <c r="M216" s="476"/>
      <c r="N216" s="476"/>
    </row>
    <row r="217" spans="4:14" s="1187" customFormat="1">
      <c r="D217" s="510"/>
      <c r="F217" s="511"/>
      <c r="G217" s="511"/>
      <c r="H217" s="511"/>
      <c r="I217" s="512"/>
      <c r="J217" s="512"/>
      <c r="K217" s="511"/>
      <c r="L217" s="476"/>
      <c r="M217" s="476"/>
      <c r="N217" s="476"/>
    </row>
    <row r="218" spans="4:14" s="1187" customFormat="1">
      <c r="D218" s="510"/>
      <c r="F218" s="511"/>
      <c r="G218" s="511"/>
      <c r="H218" s="511"/>
      <c r="I218" s="512"/>
      <c r="J218" s="512"/>
      <c r="K218" s="511"/>
      <c r="L218" s="476"/>
      <c r="M218" s="476"/>
      <c r="N218" s="476"/>
    </row>
    <row r="219" spans="4:14" s="1187" customFormat="1">
      <c r="D219" s="510"/>
      <c r="F219" s="511"/>
      <c r="G219" s="511"/>
      <c r="H219" s="511"/>
      <c r="I219" s="512"/>
      <c r="J219" s="512"/>
      <c r="K219" s="511"/>
      <c r="L219" s="476"/>
      <c r="M219" s="476"/>
      <c r="N219" s="476"/>
    </row>
    <row r="220" spans="4:14" s="1187" customFormat="1">
      <c r="D220" s="510"/>
      <c r="F220" s="511"/>
      <c r="G220" s="511"/>
      <c r="H220" s="511"/>
      <c r="I220" s="512"/>
      <c r="J220" s="512"/>
      <c r="K220" s="511"/>
      <c r="L220" s="476"/>
      <c r="M220" s="476"/>
      <c r="N220" s="476"/>
    </row>
    <row r="221" spans="4:14" s="1187" customFormat="1">
      <c r="D221" s="510"/>
      <c r="F221" s="511"/>
      <c r="G221" s="511"/>
      <c r="H221" s="511"/>
      <c r="I221" s="512"/>
      <c r="J221" s="512"/>
      <c r="K221" s="511"/>
      <c r="L221" s="476"/>
      <c r="M221" s="476"/>
      <c r="N221" s="476"/>
    </row>
    <row r="222" spans="4:14" s="1187" customFormat="1">
      <c r="D222" s="510"/>
      <c r="F222" s="511"/>
      <c r="G222" s="511"/>
      <c r="H222" s="511"/>
      <c r="I222" s="512"/>
      <c r="J222" s="512"/>
      <c r="K222" s="511"/>
      <c r="L222" s="476"/>
      <c r="M222" s="476"/>
      <c r="N222" s="476"/>
    </row>
    <row r="223" spans="4:14" s="1187" customFormat="1">
      <c r="D223" s="510"/>
      <c r="F223" s="511"/>
      <c r="G223" s="511"/>
      <c r="H223" s="511"/>
      <c r="I223" s="512"/>
      <c r="J223" s="512"/>
      <c r="K223" s="511"/>
      <c r="L223" s="476"/>
      <c r="M223" s="476"/>
      <c r="N223" s="476"/>
    </row>
    <row r="224" spans="4:14" s="1187" customFormat="1">
      <c r="D224" s="510"/>
      <c r="F224" s="511"/>
      <c r="G224" s="511"/>
      <c r="H224" s="511"/>
      <c r="I224" s="512"/>
      <c r="J224" s="512"/>
      <c r="K224" s="511"/>
      <c r="L224" s="476"/>
      <c r="M224" s="476"/>
      <c r="N224" s="476"/>
    </row>
    <row r="225" spans="4:14" s="1187" customFormat="1">
      <c r="D225" s="510"/>
      <c r="F225" s="511"/>
      <c r="G225" s="511"/>
      <c r="H225" s="511"/>
      <c r="I225" s="512"/>
      <c r="J225" s="512"/>
      <c r="K225" s="511"/>
      <c r="L225" s="476"/>
      <c r="M225" s="476"/>
      <c r="N225" s="476"/>
    </row>
    <row r="226" spans="4:14" s="1187" customFormat="1">
      <c r="D226" s="510"/>
      <c r="F226" s="511"/>
      <c r="G226" s="511"/>
      <c r="H226" s="511"/>
      <c r="I226" s="512"/>
      <c r="J226" s="512"/>
      <c r="K226" s="511"/>
      <c r="L226" s="476"/>
      <c r="M226" s="476"/>
      <c r="N226" s="476"/>
    </row>
    <row r="227" spans="4:14" s="1187" customFormat="1">
      <c r="D227" s="510"/>
      <c r="F227" s="511"/>
      <c r="G227" s="511"/>
      <c r="H227" s="511"/>
      <c r="I227" s="512"/>
      <c r="J227" s="512"/>
      <c r="K227" s="511"/>
      <c r="L227" s="476"/>
      <c r="M227" s="476"/>
      <c r="N227" s="476"/>
    </row>
    <row r="228" spans="4:14" s="1187" customFormat="1">
      <c r="D228" s="510"/>
      <c r="F228" s="511"/>
      <c r="G228" s="511"/>
      <c r="H228" s="511"/>
      <c r="I228" s="512"/>
      <c r="J228" s="512"/>
      <c r="K228" s="511"/>
      <c r="L228" s="476"/>
      <c r="M228" s="476"/>
      <c r="N228" s="476"/>
    </row>
    <row r="229" spans="4:14" s="1187" customFormat="1">
      <c r="D229" s="510"/>
      <c r="F229" s="511"/>
      <c r="G229" s="511"/>
      <c r="H229" s="511"/>
      <c r="I229" s="512"/>
      <c r="J229" s="512"/>
      <c r="K229" s="511"/>
      <c r="L229" s="476"/>
      <c r="M229" s="476"/>
      <c r="N229" s="476"/>
    </row>
    <row r="230" spans="4:14" s="1187" customFormat="1">
      <c r="D230" s="510"/>
      <c r="F230" s="511"/>
      <c r="G230" s="511"/>
      <c r="H230" s="511"/>
      <c r="I230" s="512"/>
      <c r="J230" s="512"/>
      <c r="K230" s="511"/>
      <c r="L230" s="476"/>
      <c r="M230" s="476"/>
      <c r="N230" s="476"/>
    </row>
    <row r="231" spans="4:14" s="1187" customFormat="1">
      <c r="D231" s="510"/>
      <c r="F231" s="511"/>
      <c r="G231" s="511"/>
      <c r="H231" s="511"/>
      <c r="I231" s="512"/>
      <c r="J231" s="512"/>
      <c r="K231" s="511"/>
      <c r="L231" s="476"/>
      <c r="M231" s="476"/>
      <c r="N231" s="476"/>
    </row>
    <row r="232" spans="4:14" s="1187" customFormat="1">
      <c r="D232" s="510"/>
      <c r="F232" s="511"/>
      <c r="G232" s="511"/>
      <c r="H232" s="511"/>
      <c r="I232" s="512"/>
      <c r="J232" s="512"/>
      <c r="K232" s="511"/>
      <c r="L232" s="476"/>
      <c r="M232" s="476"/>
      <c r="N232" s="476"/>
    </row>
    <row r="233" spans="4:14" s="1187" customFormat="1">
      <c r="D233" s="510"/>
      <c r="F233" s="511"/>
      <c r="G233" s="511"/>
      <c r="H233" s="511"/>
      <c r="I233" s="512"/>
      <c r="J233" s="512"/>
      <c r="K233" s="511"/>
      <c r="L233" s="476"/>
      <c r="M233" s="476"/>
      <c r="N233" s="476"/>
    </row>
    <row r="234" spans="4:14" s="1187" customFormat="1">
      <c r="D234" s="510"/>
      <c r="F234" s="511"/>
      <c r="G234" s="511"/>
      <c r="H234" s="511"/>
      <c r="I234" s="512"/>
      <c r="J234" s="512"/>
      <c r="K234" s="511"/>
      <c r="L234" s="476"/>
      <c r="M234" s="476"/>
      <c r="N234" s="476"/>
    </row>
    <row r="235" spans="4:14" s="1187" customFormat="1">
      <c r="D235" s="510"/>
      <c r="F235" s="511"/>
      <c r="G235" s="511"/>
      <c r="H235" s="511"/>
      <c r="I235" s="512"/>
      <c r="J235" s="512"/>
      <c r="K235" s="511"/>
      <c r="L235" s="476"/>
      <c r="M235" s="476"/>
      <c r="N235" s="476"/>
    </row>
    <row r="236" spans="4:14" s="1187" customFormat="1">
      <c r="D236" s="510"/>
      <c r="F236" s="511"/>
      <c r="G236" s="511"/>
      <c r="H236" s="511"/>
      <c r="I236" s="512"/>
      <c r="J236" s="512"/>
      <c r="K236" s="511"/>
      <c r="L236" s="476"/>
      <c r="M236" s="476"/>
      <c r="N236" s="476"/>
    </row>
    <row r="237" spans="4:14" s="1187" customFormat="1">
      <c r="D237" s="510"/>
      <c r="F237" s="511"/>
      <c r="G237" s="511"/>
      <c r="H237" s="511"/>
      <c r="I237" s="512"/>
      <c r="J237" s="512"/>
      <c r="K237" s="511"/>
      <c r="L237" s="476"/>
      <c r="M237" s="476"/>
      <c r="N237" s="476"/>
    </row>
    <row r="238" spans="4:14" s="1187" customFormat="1">
      <c r="D238" s="510"/>
      <c r="F238" s="511"/>
      <c r="G238" s="511"/>
      <c r="H238" s="511"/>
      <c r="I238" s="512"/>
      <c r="J238" s="512"/>
      <c r="K238" s="511"/>
      <c r="L238" s="476"/>
      <c r="M238" s="476"/>
      <c r="N238" s="476"/>
    </row>
    <row r="239" spans="4:14" s="1187" customFormat="1">
      <c r="D239" s="510"/>
      <c r="F239" s="511"/>
      <c r="G239" s="511"/>
      <c r="H239" s="511"/>
      <c r="I239" s="512"/>
      <c r="J239" s="512"/>
      <c r="K239" s="511"/>
      <c r="L239" s="476"/>
      <c r="M239" s="476"/>
      <c r="N239" s="476"/>
    </row>
    <row r="240" spans="4:14" s="1187" customFormat="1">
      <c r="D240" s="510"/>
      <c r="F240" s="511"/>
      <c r="G240" s="511"/>
      <c r="H240" s="511"/>
      <c r="I240" s="512"/>
      <c r="J240" s="512"/>
      <c r="K240" s="511"/>
      <c r="L240" s="476"/>
      <c r="M240" s="476"/>
      <c r="N240" s="476"/>
    </row>
    <row r="241" spans="4:14" s="1187" customFormat="1">
      <c r="D241" s="510"/>
      <c r="F241" s="511"/>
      <c r="G241" s="511"/>
      <c r="H241" s="511"/>
      <c r="I241" s="512"/>
      <c r="J241" s="512"/>
      <c r="K241" s="511"/>
      <c r="L241" s="476"/>
      <c r="M241" s="476"/>
      <c r="N241" s="476"/>
    </row>
    <row r="242" spans="4:14" s="1187" customFormat="1">
      <c r="D242" s="510"/>
      <c r="F242" s="511"/>
      <c r="G242" s="511"/>
      <c r="H242" s="511"/>
      <c r="I242" s="512"/>
      <c r="J242" s="512"/>
      <c r="K242" s="511"/>
      <c r="L242" s="476"/>
      <c r="M242" s="476"/>
      <c r="N242" s="476"/>
    </row>
    <row r="243" spans="4:14" s="1187" customFormat="1">
      <c r="D243" s="510"/>
      <c r="F243" s="511"/>
      <c r="G243" s="511"/>
      <c r="H243" s="511"/>
      <c r="I243" s="512"/>
      <c r="J243" s="512"/>
      <c r="K243" s="511"/>
      <c r="L243" s="476"/>
      <c r="M243" s="476"/>
      <c r="N243" s="476"/>
    </row>
    <row r="244" spans="4:14" s="1187" customFormat="1">
      <c r="D244" s="510"/>
      <c r="F244" s="511"/>
      <c r="G244" s="511"/>
      <c r="H244" s="511"/>
      <c r="I244" s="512"/>
      <c r="J244" s="512"/>
      <c r="K244" s="511"/>
      <c r="L244" s="476"/>
      <c r="M244" s="476"/>
      <c r="N244" s="476"/>
    </row>
    <row r="245" spans="4:14" s="1187" customFormat="1">
      <c r="D245" s="510"/>
      <c r="F245" s="511"/>
      <c r="G245" s="511"/>
      <c r="H245" s="511"/>
      <c r="I245" s="512"/>
      <c r="J245" s="512"/>
      <c r="K245" s="511"/>
      <c r="L245" s="476"/>
      <c r="M245" s="476"/>
      <c r="N245" s="476"/>
    </row>
    <row r="246" spans="4:14" s="1187" customFormat="1">
      <c r="D246" s="510"/>
      <c r="F246" s="511"/>
      <c r="G246" s="511"/>
      <c r="H246" s="511"/>
      <c r="I246" s="512"/>
      <c r="J246" s="512"/>
      <c r="K246" s="511"/>
      <c r="L246" s="476"/>
      <c r="M246" s="476"/>
      <c r="N246" s="476"/>
    </row>
    <row r="247" spans="4:14" s="1187" customFormat="1">
      <c r="D247" s="510"/>
      <c r="F247" s="511"/>
      <c r="G247" s="511"/>
      <c r="H247" s="511"/>
      <c r="I247" s="512"/>
      <c r="J247" s="512"/>
      <c r="K247" s="511"/>
      <c r="L247" s="476"/>
      <c r="M247" s="476"/>
      <c r="N247" s="476"/>
    </row>
    <row r="248" spans="4:14" s="1187" customFormat="1">
      <c r="D248" s="510"/>
      <c r="F248" s="511"/>
      <c r="G248" s="511"/>
      <c r="H248" s="511"/>
      <c r="I248" s="512"/>
      <c r="J248" s="512"/>
      <c r="K248" s="511"/>
      <c r="L248" s="476"/>
      <c r="M248" s="476"/>
      <c r="N248" s="476"/>
    </row>
    <row r="249" spans="4:14" s="1187" customFormat="1">
      <c r="D249" s="510"/>
      <c r="F249" s="511"/>
      <c r="G249" s="511"/>
      <c r="H249" s="511"/>
      <c r="I249" s="512"/>
      <c r="J249" s="512"/>
      <c r="K249" s="511"/>
      <c r="L249" s="476"/>
      <c r="M249" s="476"/>
      <c r="N249" s="476"/>
    </row>
    <row r="250" spans="4:14" s="1187" customFormat="1">
      <c r="D250" s="510"/>
      <c r="F250" s="511"/>
      <c r="G250" s="511"/>
      <c r="H250" s="511"/>
      <c r="I250" s="512"/>
      <c r="J250" s="512"/>
      <c r="K250" s="511"/>
      <c r="L250" s="476"/>
      <c r="M250" s="476"/>
      <c r="N250" s="476"/>
    </row>
    <row r="251" spans="4:14" s="1187" customFormat="1">
      <c r="D251" s="510"/>
      <c r="F251" s="511"/>
      <c r="G251" s="511"/>
      <c r="H251" s="511"/>
      <c r="I251" s="512"/>
      <c r="J251" s="512"/>
      <c r="K251" s="511"/>
      <c r="L251" s="476"/>
      <c r="M251" s="476"/>
      <c r="N251" s="476"/>
    </row>
    <row r="252" spans="4:14" s="1187" customFormat="1">
      <c r="D252" s="510"/>
      <c r="F252" s="511"/>
      <c r="G252" s="511"/>
      <c r="H252" s="511"/>
      <c r="I252" s="512"/>
      <c r="J252" s="512"/>
      <c r="K252" s="511"/>
      <c r="L252" s="476"/>
      <c r="M252" s="476"/>
      <c r="N252" s="476"/>
    </row>
    <row r="253" spans="4:14" s="1187" customFormat="1">
      <c r="D253" s="510"/>
      <c r="F253" s="511"/>
      <c r="G253" s="511"/>
      <c r="H253" s="511"/>
      <c r="I253" s="512"/>
      <c r="J253" s="512"/>
      <c r="K253" s="511"/>
      <c r="L253" s="476"/>
      <c r="M253" s="476"/>
      <c r="N253" s="476"/>
    </row>
    <row r="254" spans="4:14" s="1187" customFormat="1">
      <c r="D254" s="510"/>
      <c r="F254" s="511"/>
      <c r="G254" s="511"/>
      <c r="H254" s="511"/>
      <c r="I254" s="512"/>
      <c r="J254" s="512"/>
      <c r="K254" s="511"/>
      <c r="L254" s="476"/>
      <c r="M254" s="476"/>
      <c r="N254" s="476"/>
    </row>
    <row r="255" spans="4:14" s="1187" customFormat="1">
      <c r="D255" s="510"/>
      <c r="F255" s="511"/>
      <c r="G255" s="511"/>
      <c r="H255" s="511"/>
      <c r="I255" s="512"/>
      <c r="J255" s="512"/>
      <c r="K255" s="511"/>
      <c r="L255" s="476"/>
      <c r="M255" s="476"/>
      <c r="N255" s="476"/>
    </row>
    <row r="256" spans="4:14" s="1187" customFormat="1">
      <c r="D256" s="510"/>
      <c r="F256" s="511"/>
      <c r="G256" s="511"/>
      <c r="H256" s="511"/>
      <c r="I256" s="512"/>
      <c r="J256" s="512"/>
      <c r="K256" s="511"/>
      <c r="L256" s="476"/>
      <c r="M256" s="476"/>
      <c r="N256" s="476"/>
    </row>
    <row r="257" spans="4:14" s="1187" customFormat="1">
      <c r="D257" s="510"/>
      <c r="F257" s="511"/>
      <c r="G257" s="511"/>
      <c r="H257" s="511"/>
      <c r="I257" s="512"/>
      <c r="J257" s="512"/>
      <c r="K257" s="511"/>
      <c r="L257" s="476"/>
      <c r="M257" s="476"/>
      <c r="N257" s="476"/>
    </row>
    <row r="258" spans="4:14" s="1187" customFormat="1">
      <c r="D258" s="510"/>
      <c r="F258" s="511"/>
      <c r="G258" s="511"/>
      <c r="H258" s="511"/>
      <c r="I258" s="512"/>
      <c r="J258" s="512"/>
      <c r="K258" s="511"/>
      <c r="L258" s="476"/>
      <c r="M258" s="476"/>
      <c r="N258" s="476"/>
    </row>
    <row r="259" spans="4:14" s="1187" customFormat="1">
      <c r="D259" s="510"/>
      <c r="F259" s="511"/>
      <c r="G259" s="511"/>
      <c r="H259" s="511"/>
      <c r="I259" s="512"/>
      <c r="J259" s="512"/>
      <c r="K259" s="511"/>
      <c r="L259" s="476"/>
      <c r="M259" s="476"/>
      <c r="N259" s="476"/>
    </row>
    <row r="260" spans="4:14" s="1187" customFormat="1">
      <c r="D260" s="510"/>
      <c r="F260" s="511"/>
      <c r="G260" s="511"/>
      <c r="H260" s="511"/>
      <c r="I260" s="512"/>
      <c r="J260" s="512"/>
      <c r="K260" s="511"/>
      <c r="L260" s="476"/>
      <c r="M260" s="476"/>
      <c r="N260" s="476"/>
    </row>
    <row r="261" spans="4:14" s="1187" customFormat="1">
      <c r="D261" s="510"/>
      <c r="F261" s="511"/>
      <c r="G261" s="511"/>
      <c r="H261" s="511"/>
      <c r="I261" s="512"/>
      <c r="J261" s="512"/>
      <c r="K261" s="511"/>
      <c r="L261" s="476"/>
      <c r="M261" s="476"/>
      <c r="N261" s="476"/>
    </row>
    <row r="262" spans="4:14" s="1187" customFormat="1">
      <c r="D262" s="510"/>
      <c r="F262" s="511"/>
      <c r="G262" s="511"/>
      <c r="H262" s="511"/>
      <c r="I262" s="512"/>
      <c r="J262" s="512"/>
      <c r="K262" s="511"/>
      <c r="L262" s="476"/>
      <c r="M262" s="476"/>
      <c r="N262" s="476"/>
    </row>
    <row r="263" spans="4:14" s="1187" customFormat="1">
      <c r="D263" s="510"/>
      <c r="F263" s="511"/>
      <c r="G263" s="511"/>
      <c r="H263" s="511"/>
      <c r="I263" s="512"/>
      <c r="J263" s="512"/>
      <c r="K263" s="511"/>
      <c r="L263" s="476"/>
      <c r="M263" s="476"/>
      <c r="N263" s="476"/>
    </row>
    <row r="264" spans="4:14" s="1187" customFormat="1">
      <c r="D264" s="510"/>
      <c r="F264" s="511"/>
      <c r="G264" s="511"/>
      <c r="H264" s="511"/>
      <c r="I264" s="512"/>
      <c r="J264" s="512"/>
      <c r="K264" s="511"/>
      <c r="L264" s="476"/>
      <c r="M264" s="476"/>
      <c r="N264" s="476"/>
    </row>
    <row r="265" spans="4:14" s="1187" customFormat="1">
      <c r="D265" s="510"/>
      <c r="F265" s="511"/>
      <c r="G265" s="511"/>
      <c r="H265" s="511"/>
      <c r="I265" s="512"/>
      <c r="J265" s="512"/>
      <c r="K265" s="511"/>
      <c r="L265" s="476"/>
      <c r="M265" s="476"/>
      <c r="N265" s="476"/>
    </row>
    <row r="266" spans="4:14" s="1187" customFormat="1">
      <c r="D266" s="510"/>
      <c r="F266" s="511"/>
      <c r="G266" s="511"/>
      <c r="H266" s="511"/>
      <c r="I266" s="512"/>
      <c r="J266" s="512"/>
      <c r="K266" s="511"/>
      <c r="L266" s="476"/>
      <c r="M266" s="476"/>
      <c r="N266" s="476"/>
    </row>
    <row r="267" spans="4:14" s="1187" customFormat="1">
      <c r="D267" s="510"/>
      <c r="F267" s="511"/>
      <c r="G267" s="511"/>
      <c r="H267" s="511"/>
      <c r="I267" s="512"/>
      <c r="J267" s="512"/>
      <c r="K267" s="511"/>
      <c r="L267" s="476"/>
      <c r="M267" s="476"/>
      <c r="N267" s="476"/>
    </row>
    <row r="268" spans="4:14" s="1187" customFormat="1">
      <c r="D268" s="510"/>
      <c r="F268" s="511"/>
      <c r="G268" s="511"/>
      <c r="H268" s="511"/>
      <c r="I268" s="512"/>
      <c r="J268" s="512"/>
      <c r="K268" s="511"/>
      <c r="L268" s="476"/>
      <c r="M268" s="476"/>
      <c r="N268" s="476"/>
    </row>
    <row r="269" spans="4:14" s="1187" customFormat="1">
      <c r="D269" s="510"/>
      <c r="F269" s="511"/>
      <c r="G269" s="511"/>
      <c r="H269" s="511"/>
      <c r="I269" s="512"/>
      <c r="J269" s="512"/>
      <c r="K269" s="511"/>
      <c r="L269" s="476"/>
      <c r="M269" s="476"/>
      <c r="N269" s="476"/>
    </row>
    <row r="270" spans="4:14" s="1187" customFormat="1">
      <c r="D270" s="510"/>
      <c r="F270" s="511"/>
      <c r="G270" s="511"/>
      <c r="H270" s="511"/>
      <c r="I270" s="512"/>
      <c r="J270" s="512"/>
      <c r="K270" s="511"/>
      <c r="L270" s="476"/>
      <c r="M270" s="476"/>
      <c r="N270" s="476"/>
    </row>
    <row r="271" spans="4:14" s="1187" customFormat="1">
      <c r="D271" s="510"/>
      <c r="F271" s="511"/>
      <c r="G271" s="511"/>
      <c r="H271" s="511"/>
      <c r="I271" s="512"/>
      <c r="J271" s="512"/>
      <c r="K271" s="511"/>
      <c r="L271" s="476"/>
      <c r="M271" s="476"/>
      <c r="N271" s="476"/>
    </row>
    <row r="272" spans="4:14" s="1187" customFormat="1">
      <c r="D272" s="510"/>
      <c r="F272" s="511"/>
      <c r="G272" s="511"/>
      <c r="H272" s="511"/>
      <c r="I272" s="512"/>
      <c r="J272" s="512"/>
      <c r="K272" s="511"/>
      <c r="L272" s="476"/>
      <c r="M272" s="476"/>
      <c r="N272" s="476"/>
    </row>
    <row r="273" spans="4:14" s="1187" customFormat="1">
      <c r="D273" s="510"/>
      <c r="F273" s="511"/>
      <c r="G273" s="511"/>
      <c r="H273" s="511"/>
      <c r="I273" s="512"/>
      <c r="J273" s="512"/>
      <c r="K273" s="511"/>
      <c r="L273" s="476"/>
      <c r="M273" s="476"/>
      <c r="N273" s="476"/>
    </row>
    <row r="274" spans="4:14" s="1187" customFormat="1">
      <c r="D274" s="510"/>
      <c r="F274" s="511"/>
      <c r="G274" s="511"/>
      <c r="H274" s="511"/>
      <c r="I274" s="512"/>
      <c r="J274" s="512"/>
      <c r="K274" s="511"/>
      <c r="L274" s="476"/>
      <c r="M274" s="476"/>
      <c r="N274" s="476"/>
    </row>
    <row r="275" spans="4:14" s="1187" customFormat="1">
      <c r="D275" s="510"/>
      <c r="F275" s="511"/>
      <c r="G275" s="511"/>
      <c r="H275" s="511"/>
      <c r="I275" s="512"/>
      <c r="J275" s="512"/>
      <c r="K275" s="511"/>
      <c r="L275" s="476"/>
      <c r="M275" s="476"/>
      <c r="N275" s="476"/>
    </row>
    <row r="276" spans="4:14" s="1187" customFormat="1">
      <c r="D276" s="510"/>
      <c r="F276" s="511"/>
      <c r="G276" s="511"/>
      <c r="H276" s="511"/>
      <c r="I276" s="512"/>
      <c r="J276" s="512"/>
      <c r="K276" s="511"/>
      <c r="L276" s="476"/>
      <c r="M276" s="476"/>
      <c r="N276" s="476"/>
    </row>
    <row r="277" spans="4:14" s="1187" customFormat="1">
      <c r="D277" s="510"/>
      <c r="F277" s="511"/>
      <c r="G277" s="511"/>
      <c r="H277" s="511"/>
      <c r="I277" s="512"/>
      <c r="J277" s="512"/>
      <c r="K277" s="511"/>
      <c r="L277" s="476"/>
      <c r="M277" s="476"/>
      <c r="N277" s="476"/>
    </row>
    <row r="278" spans="4:14" s="1187" customFormat="1">
      <c r="D278" s="510"/>
      <c r="F278" s="511"/>
      <c r="G278" s="511"/>
      <c r="H278" s="511"/>
      <c r="I278" s="512"/>
      <c r="J278" s="512"/>
      <c r="K278" s="511"/>
      <c r="L278" s="476"/>
      <c r="M278" s="476"/>
      <c r="N278" s="476"/>
    </row>
    <row r="279" spans="4:14" s="1187" customFormat="1">
      <c r="D279" s="510"/>
      <c r="F279" s="511"/>
      <c r="G279" s="511"/>
      <c r="H279" s="511"/>
      <c r="I279" s="512"/>
      <c r="J279" s="512"/>
      <c r="K279" s="511"/>
      <c r="L279" s="476"/>
      <c r="M279" s="476"/>
      <c r="N279" s="476"/>
    </row>
    <row r="280" spans="4:14" s="1187" customFormat="1">
      <c r="D280" s="510"/>
      <c r="F280" s="511"/>
      <c r="G280" s="511"/>
      <c r="H280" s="511"/>
      <c r="I280" s="512"/>
      <c r="J280" s="512"/>
      <c r="K280" s="511"/>
      <c r="L280" s="476"/>
      <c r="M280" s="476"/>
      <c r="N280" s="476"/>
    </row>
    <row r="281" spans="4:14" s="1187" customFormat="1">
      <c r="D281" s="510"/>
      <c r="F281" s="511"/>
      <c r="G281" s="511"/>
      <c r="H281" s="511"/>
      <c r="I281" s="512"/>
      <c r="J281" s="512"/>
      <c r="K281" s="511"/>
      <c r="L281" s="476"/>
      <c r="M281" s="476"/>
      <c r="N281" s="476"/>
    </row>
    <row r="282" spans="4:14" s="1187" customFormat="1">
      <c r="D282" s="510"/>
      <c r="F282" s="511"/>
      <c r="G282" s="511"/>
      <c r="H282" s="511"/>
      <c r="I282" s="512"/>
      <c r="J282" s="512"/>
      <c r="K282" s="511"/>
      <c r="L282" s="476"/>
      <c r="M282" s="476"/>
      <c r="N282" s="476"/>
    </row>
    <row r="283" spans="4:14" s="1187" customFormat="1">
      <c r="D283" s="510"/>
      <c r="F283" s="511"/>
      <c r="G283" s="511"/>
      <c r="H283" s="511"/>
      <c r="I283" s="512"/>
      <c r="J283" s="512"/>
      <c r="K283" s="511"/>
      <c r="L283" s="476"/>
      <c r="M283" s="476"/>
      <c r="N283" s="476"/>
    </row>
    <row r="284" spans="4:14" s="1187" customFormat="1">
      <c r="D284" s="510"/>
      <c r="F284" s="511"/>
      <c r="G284" s="511"/>
      <c r="H284" s="511"/>
      <c r="I284" s="512"/>
      <c r="J284" s="512"/>
      <c r="K284" s="511"/>
      <c r="L284" s="476"/>
      <c r="M284" s="476"/>
      <c r="N284" s="476"/>
    </row>
    <row r="285" spans="4:14" s="1187" customFormat="1">
      <c r="D285" s="510"/>
      <c r="F285" s="511"/>
      <c r="G285" s="511"/>
      <c r="H285" s="511"/>
      <c r="I285" s="512"/>
      <c r="J285" s="512"/>
      <c r="K285" s="511"/>
      <c r="L285" s="476"/>
      <c r="M285" s="476"/>
      <c r="N285" s="476"/>
    </row>
    <row r="286" spans="4:14" s="1187" customFormat="1">
      <c r="D286" s="510"/>
      <c r="F286" s="511"/>
      <c r="G286" s="511"/>
      <c r="H286" s="511"/>
      <c r="I286" s="512"/>
      <c r="J286" s="512"/>
      <c r="K286" s="511"/>
      <c r="L286" s="476"/>
      <c r="M286" s="476"/>
      <c r="N286" s="476"/>
    </row>
    <row r="287" spans="4:14" s="1187" customFormat="1">
      <c r="D287" s="510"/>
      <c r="F287" s="511"/>
      <c r="G287" s="511"/>
      <c r="H287" s="511"/>
      <c r="I287" s="512"/>
      <c r="J287" s="512"/>
      <c r="K287" s="511"/>
      <c r="L287" s="476"/>
      <c r="M287" s="476"/>
      <c r="N287" s="476"/>
    </row>
    <row r="288" spans="4:14" s="1187" customFormat="1">
      <c r="D288" s="510"/>
      <c r="F288" s="511"/>
      <c r="G288" s="511"/>
      <c r="H288" s="511"/>
      <c r="I288" s="512"/>
      <c r="J288" s="512"/>
      <c r="K288" s="511"/>
      <c r="L288" s="476"/>
      <c r="M288" s="476"/>
      <c r="N288" s="476"/>
    </row>
    <row r="289" spans="1:14" s="1187" customFormat="1">
      <c r="D289" s="510"/>
      <c r="F289" s="511"/>
      <c r="G289" s="511"/>
      <c r="H289" s="511"/>
      <c r="I289" s="512"/>
      <c r="J289" s="512"/>
      <c r="K289" s="511"/>
      <c r="L289" s="476"/>
      <c r="M289" s="476"/>
      <c r="N289" s="476"/>
    </row>
    <row r="290" spans="1:14" s="1187" customFormat="1">
      <c r="D290" s="510"/>
      <c r="F290" s="511"/>
      <c r="G290" s="511"/>
      <c r="H290" s="511"/>
      <c r="I290" s="512"/>
      <c r="J290" s="512"/>
      <c r="K290" s="511"/>
      <c r="L290" s="476"/>
      <c r="M290" s="476"/>
      <c r="N290" s="476"/>
    </row>
    <row r="291" spans="1:14" s="1187" customFormat="1">
      <c r="D291" s="510"/>
      <c r="F291" s="511"/>
      <c r="G291" s="511"/>
      <c r="H291" s="511"/>
      <c r="I291" s="512"/>
      <c r="J291" s="512"/>
      <c r="K291" s="511"/>
      <c r="L291" s="476"/>
      <c r="M291" s="476"/>
      <c r="N291" s="476"/>
    </row>
    <row r="292" spans="1:14" s="1187" customFormat="1">
      <c r="D292" s="510"/>
      <c r="F292" s="511"/>
      <c r="G292" s="511"/>
      <c r="H292" s="511"/>
      <c r="I292" s="512"/>
      <c r="J292" s="512"/>
      <c r="K292" s="511"/>
      <c r="L292" s="476"/>
      <c r="M292" s="476"/>
      <c r="N292" s="476"/>
    </row>
    <row r="293" spans="1:14" s="1187" customFormat="1">
      <c r="D293" s="510"/>
      <c r="F293" s="511"/>
      <c r="G293" s="511"/>
      <c r="H293" s="511"/>
      <c r="I293" s="512"/>
      <c r="J293" s="512"/>
      <c r="K293" s="511"/>
      <c r="L293" s="476"/>
      <c r="M293" s="476"/>
      <c r="N293" s="476"/>
    </row>
    <row r="294" spans="1:14" s="1187" customFormat="1">
      <c r="D294" s="510"/>
      <c r="F294" s="511"/>
      <c r="G294" s="511"/>
      <c r="H294" s="511"/>
      <c r="I294" s="512"/>
      <c r="J294" s="512"/>
      <c r="K294" s="511"/>
      <c r="L294" s="476"/>
      <c r="M294" s="476"/>
      <c r="N294" s="476"/>
    </row>
    <row r="295" spans="1:14" s="1187" customFormat="1">
      <c r="D295" s="510"/>
      <c r="F295" s="511"/>
      <c r="G295" s="511"/>
      <c r="H295" s="511"/>
      <c r="I295" s="512"/>
      <c r="J295" s="512"/>
      <c r="K295" s="511"/>
      <c r="L295" s="476"/>
      <c r="M295" s="476"/>
      <c r="N295" s="476"/>
    </row>
    <row r="296" spans="1:14" s="1187" customFormat="1">
      <c r="D296" s="510"/>
      <c r="F296" s="511"/>
      <c r="G296" s="511"/>
      <c r="H296" s="511"/>
      <c r="I296" s="512"/>
      <c r="J296" s="512"/>
      <c r="K296" s="511"/>
      <c r="L296" s="476"/>
      <c r="M296" s="476"/>
      <c r="N296" s="476"/>
    </row>
    <row r="297" spans="1:14" s="1187" customFormat="1">
      <c r="D297" s="510"/>
      <c r="F297" s="511"/>
      <c r="G297" s="511"/>
      <c r="H297" s="511"/>
      <c r="I297" s="512"/>
      <c r="J297" s="512"/>
      <c r="K297" s="511"/>
      <c r="L297" s="476"/>
      <c r="M297" s="476"/>
      <c r="N297" s="476"/>
    </row>
    <row r="298" spans="1:14" s="1187" customFormat="1">
      <c r="D298" s="510"/>
      <c r="F298" s="511"/>
      <c r="G298" s="511"/>
      <c r="H298" s="511"/>
      <c r="I298" s="512"/>
      <c r="J298" s="512"/>
      <c r="K298" s="511"/>
      <c r="L298" s="476"/>
      <c r="M298" s="476"/>
      <c r="N298" s="476"/>
    </row>
    <row r="299" spans="1:14" s="1187" customFormat="1">
      <c r="A299" s="476"/>
      <c r="B299" s="476"/>
      <c r="C299" s="476"/>
      <c r="D299" s="510"/>
      <c r="F299" s="511"/>
      <c r="G299" s="511"/>
      <c r="H299" s="511"/>
      <c r="I299" s="512"/>
      <c r="J299" s="512"/>
      <c r="K299" s="511"/>
      <c r="L299" s="476"/>
      <c r="M299" s="476"/>
      <c r="N299" s="476"/>
    </row>
    <row r="300" spans="1:14" s="1187" customFormat="1">
      <c r="A300" s="476"/>
      <c r="B300" s="476"/>
      <c r="C300" s="476"/>
      <c r="D300" s="510"/>
      <c r="F300" s="511"/>
      <c r="G300" s="511"/>
      <c r="H300" s="511"/>
      <c r="I300" s="512"/>
      <c r="J300" s="512"/>
      <c r="K300" s="511"/>
      <c r="L300" s="476"/>
      <c r="M300" s="476"/>
      <c r="N300" s="476"/>
    </row>
    <row r="301" spans="1:14" s="1187" customFormat="1">
      <c r="A301" s="476"/>
      <c r="B301" s="476"/>
      <c r="C301" s="476"/>
      <c r="D301" s="510"/>
      <c r="F301" s="511"/>
      <c r="G301" s="511"/>
      <c r="H301" s="511"/>
      <c r="I301" s="512"/>
      <c r="J301" s="512"/>
      <c r="K301" s="511"/>
      <c r="L301" s="476"/>
      <c r="M301" s="476"/>
      <c r="N301" s="476"/>
    </row>
    <row r="302" spans="1:14" s="1187" customFormat="1">
      <c r="A302" s="476"/>
      <c r="B302" s="476"/>
      <c r="C302" s="476"/>
      <c r="D302" s="510"/>
      <c r="F302" s="511"/>
      <c r="G302" s="511"/>
      <c r="H302" s="511"/>
      <c r="I302" s="512"/>
      <c r="J302" s="512"/>
      <c r="K302" s="511"/>
      <c r="L302" s="476"/>
      <c r="M302" s="476"/>
      <c r="N302" s="476"/>
    </row>
    <row r="303" spans="1:14" s="1187" customFormat="1">
      <c r="A303" s="476"/>
      <c r="B303" s="476"/>
      <c r="C303" s="476"/>
      <c r="D303" s="510"/>
      <c r="F303" s="511"/>
      <c r="G303" s="511"/>
      <c r="H303" s="511"/>
      <c r="I303" s="512"/>
      <c r="J303" s="512"/>
      <c r="K303" s="511"/>
      <c r="L303" s="476"/>
      <c r="M303" s="476"/>
      <c r="N303" s="476"/>
    </row>
    <row r="304" spans="1:14" s="1187" customFormat="1">
      <c r="A304" s="476"/>
      <c r="B304" s="476"/>
      <c r="C304" s="476"/>
      <c r="D304" s="510"/>
      <c r="F304" s="511"/>
      <c r="G304" s="511"/>
      <c r="H304" s="511"/>
      <c r="I304" s="512"/>
      <c r="J304" s="512"/>
      <c r="K304" s="511"/>
      <c r="L304" s="476"/>
      <c r="M304" s="476"/>
      <c r="N304" s="476"/>
    </row>
    <row r="305" spans="1:14" s="1187" customFormat="1">
      <c r="A305" s="476"/>
      <c r="B305" s="476"/>
      <c r="C305" s="476"/>
      <c r="D305" s="510"/>
      <c r="F305" s="511"/>
      <c r="G305" s="511"/>
      <c r="H305" s="511"/>
      <c r="I305" s="512"/>
      <c r="J305" s="512"/>
      <c r="K305" s="511"/>
      <c r="L305" s="476"/>
      <c r="M305" s="476"/>
      <c r="N305" s="476"/>
    </row>
    <row r="306" spans="1:14" s="1187" customFormat="1">
      <c r="A306" s="476"/>
      <c r="B306" s="476"/>
      <c r="C306" s="476"/>
      <c r="D306" s="510"/>
      <c r="F306" s="511"/>
      <c r="G306" s="511"/>
      <c r="H306" s="511"/>
      <c r="I306" s="512"/>
      <c r="J306" s="512"/>
      <c r="K306" s="511"/>
      <c r="L306" s="476"/>
      <c r="M306" s="476"/>
      <c r="N306" s="476"/>
    </row>
    <row r="307" spans="1:14" s="1187" customFormat="1">
      <c r="A307" s="476"/>
      <c r="B307" s="476"/>
      <c r="C307" s="476"/>
      <c r="D307" s="510"/>
      <c r="F307" s="511"/>
      <c r="G307" s="511"/>
      <c r="H307" s="511"/>
      <c r="I307" s="512"/>
      <c r="J307" s="512"/>
      <c r="K307" s="511"/>
      <c r="L307" s="476"/>
      <c r="M307" s="476"/>
      <c r="N307" s="476"/>
    </row>
    <row r="308" spans="1:14" s="1187" customFormat="1">
      <c r="A308" s="476"/>
      <c r="B308" s="476"/>
      <c r="C308" s="476"/>
      <c r="D308" s="510"/>
      <c r="F308" s="511"/>
      <c r="G308" s="511"/>
      <c r="H308" s="511"/>
      <c r="I308" s="512"/>
      <c r="J308" s="512"/>
      <c r="K308" s="511"/>
      <c r="L308" s="476"/>
      <c r="M308" s="476"/>
      <c r="N308" s="476"/>
    </row>
    <row r="309" spans="1:14" s="1187" customFormat="1">
      <c r="A309" s="476"/>
      <c r="B309" s="476"/>
      <c r="C309" s="476"/>
      <c r="D309" s="510"/>
      <c r="F309" s="511"/>
      <c r="G309" s="511"/>
      <c r="H309" s="511"/>
      <c r="I309" s="512"/>
      <c r="J309" s="512"/>
      <c r="K309" s="511"/>
      <c r="L309" s="476"/>
      <c r="M309" s="476"/>
      <c r="N309" s="476"/>
    </row>
  </sheetData>
  <mergeCells count="3">
    <mergeCell ref="C32:I32"/>
    <mergeCell ref="C33:I33"/>
    <mergeCell ref="C34:I34"/>
  </mergeCells>
  <conditionalFormatting sqref="G5:H18">
    <cfRule type="containsBlanks" priority="11">
      <formula>LEN(TRIM(G5))=0</formula>
    </cfRule>
  </conditionalFormatting>
  <conditionalFormatting sqref="G5:H29">
    <cfRule type="containsBlanks" dxfId="91" priority="10">
      <formula>LEN(TRIM(G5))=0</formula>
    </cfRule>
  </conditionalFormatting>
  <conditionalFormatting sqref="G19:H19">
    <cfRule type="cellIs" dxfId="90" priority="9" operator="equal">
      <formula>" "</formula>
    </cfRule>
  </conditionalFormatting>
  <conditionalFormatting sqref="G20:H23">
    <cfRule type="containsBlanks" priority="8">
      <formula>LEN(TRIM(G20))=0</formula>
    </cfRule>
  </conditionalFormatting>
  <conditionalFormatting sqref="G25:H26 G27:G28">
    <cfRule type="containsBlanks" priority="7">
      <formula>LEN(TRIM(G25))=0</formula>
    </cfRule>
  </conditionalFormatting>
  <conditionalFormatting sqref="G29:H29">
    <cfRule type="containsBlanks" priority="6">
      <formula>LEN(TRIM(G29))=0</formula>
    </cfRule>
  </conditionalFormatting>
  <conditionalFormatting sqref="H27:H28">
    <cfRule type="cellIs" dxfId="89" priority="5" operator="equal">
      <formula>" "</formula>
    </cfRule>
  </conditionalFormatting>
  <conditionalFormatting sqref="M27">
    <cfRule type="containsBlanks" dxfId="88" priority="3">
      <formula>LEN(TRIM(M27))=0</formula>
    </cfRule>
    <cfRule type="cellIs" dxfId="87" priority="4" operator="equal">
      <formula>" "</formula>
    </cfRule>
  </conditionalFormatting>
  <conditionalFormatting sqref="N28">
    <cfRule type="containsBlanks" dxfId="86" priority="1">
      <formula>LEN(TRIM(N28))=0</formula>
    </cfRule>
    <cfRule type="cellIs" dxfId="85" priority="2" operator="equal">
      <formula>" "</formula>
    </cfRule>
  </conditionalFormatting>
  <pageMargins left="0.78740157480314965" right="0.78740157480314965" top="1.1811023622047245" bottom="0.98425196850393704" header="0.31496062992125984" footer="0.51181102362204722"/>
  <pageSetup paperSize="9" scale="63"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
  <sheetViews>
    <sheetView view="pageBreakPreview" zoomScaleSheetLayoutView="100" workbookViewId="0">
      <pane ySplit="4" topLeftCell="A5" activePane="bottomLeft" state="frozen"/>
      <selection activeCell="T10" sqref="T10"/>
      <selection pane="bottomLeft" activeCell="H11" sqref="H11:H18"/>
    </sheetView>
  </sheetViews>
  <sheetFormatPr defaultColWidth="10.28515625" defaultRowHeight="15.75"/>
  <cols>
    <col min="1" max="1" width="8.5703125" style="820" bestFit="1" customWidth="1"/>
    <col min="2" max="2" width="11.42578125" style="820" customWidth="1"/>
    <col min="3" max="3" width="11.5703125" style="820" customWidth="1"/>
    <col min="4" max="4" width="86.7109375" style="820" bestFit="1" customWidth="1"/>
    <col min="5" max="5" width="7.140625" style="820" customWidth="1"/>
    <col min="6" max="8" width="10.28515625" style="821" customWidth="1"/>
    <col min="9" max="9" width="12.140625" style="821" customWidth="1"/>
    <col min="10" max="10" width="10.7109375" style="822" customWidth="1"/>
    <col min="11" max="11" width="16" style="821" customWidth="1"/>
    <col min="12" max="16384" width="10.28515625" style="476"/>
  </cols>
  <sheetData>
    <row r="1" spans="1:14" ht="49.5" customHeight="1">
      <c r="A1" s="796" t="s">
        <v>133</v>
      </c>
      <c r="B1" s="722" t="s">
        <v>776</v>
      </c>
      <c r="C1" s="722" t="s">
        <v>1027</v>
      </c>
      <c r="D1" s="721" t="s">
        <v>773</v>
      </c>
      <c r="E1" s="722" t="s">
        <v>135</v>
      </c>
      <c r="F1" s="723" t="s">
        <v>1028</v>
      </c>
      <c r="G1" s="723" t="s">
        <v>1029</v>
      </c>
      <c r="H1" s="723" t="s">
        <v>30</v>
      </c>
      <c r="I1" s="724" t="s">
        <v>1030</v>
      </c>
      <c r="J1" s="724" t="s">
        <v>1031</v>
      </c>
      <c r="K1" s="725" t="s">
        <v>1032</v>
      </c>
    </row>
    <row r="2" spans="1:14" ht="49.5" customHeight="1">
      <c r="A2" s="797"/>
      <c r="B2" s="478" t="s">
        <v>1033</v>
      </c>
      <c r="C2" s="478" t="s">
        <v>1033</v>
      </c>
      <c r="D2" s="729"/>
      <c r="E2" s="478"/>
      <c r="F2" s="480" t="s">
        <v>1034</v>
      </c>
      <c r="G2" s="480" t="s">
        <v>1035</v>
      </c>
      <c r="H2" s="480" t="s">
        <v>1036</v>
      </c>
      <c r="I2" s="480" t="s">
        <v>1488</v>
      </c>
      <c r="J2" s="480" t="s">
        <v>1064</v>
      </c>
      <c r="K2" s="730" t="s">
        <v>1038</v>
      </c>
    </row>
    <row r="3" spans="1:14" ht="18.600000000000001" customHeight="1">
      <c r="A3" s="798" t="s">
        <v>1024</v>
      </c>
      <c r="B3" s="1179"/>
      <c r="C3" s="781"/>
      <c r="D3" s="729" t="s">
        <v>1489</v>
      </c>
      <c r="E3" s="482"/>
      <c r="F3" s="483"/>
      <c r="G3" s="483"/>
      <c r="H3" s="483"/>
      <c r="I3" s="483"/>
      <c r="J3" s="734"/>
      <c r="K3" s="799"/>
    </row>
    <row r="4" spans="1:14" s="485" customFormat="1" ht="16.5" thickBot="1">
      <c r="A4" s="800"/>
      <c r="B4" s="801"/>
      <c r="C4" s="801"/>
      <c r="D4" s="738" t="s">
        <v>1041</v>
      </c>
      <c r="E4" s="739"/>
      <c r="F4" s="740"/>
      <c r="G4" s="740"/>
      <c r="H4" s="740"/>
      <c r="I4" s="740"/>
      <c r="J4" s="741"/>
      <c r="K4" s="742">
        <f>SUM(K5:K21)</f>
        <v>0</v>
      </c>
    </row>
    <row r="5" spans="1:14" s="485" customFormat="1" ht="30.75" customHeight="1">
      <c r="A5" s="750" t="s">
        <v>1105</v>
      </c>
      <c r="B5" s="493" t="s">
        <v>796</v>
      </c>
      <c r="C5" s="493" t="s">
        <v>1490</v>
      </c>
      <c r="D5" s="500" t="s">
        <v>1491</v>
      </c>
      <c r="E5" s="495" t="s">
        <v>657</v>
      </c>
      <c r="F5" s="756">
        <f t="shared" ref="F5:F21" si="0">SUM(G5:H5)</f>
        <v>0</v>
      </c>
      <c r="G5" s="497"/>
      <c r="H5" s="497"/>
      <c r="I5" s="498">
        <f>SUM(J5:J5)</f>
        <v>1</v>
      </c>
      <c r="J5" s="1329">
        <v>1</v>
      </c>
      <c r="K5" s="749">
        <f>I5*F5</f>
        <v>0</v>
      </c>
      <c r="N5" s="514"/>
    </row>
    <row r="6" spans="1:14" s="485" customFormat="1" ht="118.5" customHeight="1">
      <c r="A6" s="750"/>
      <c r="B6" s="788" t="s">
        <v>1277</v>
      </c>
      <c r="C6" s="751" t="s">
        <v>1451</v>
      </c>
      <c r="D6" s="789" t="s">
        <v>1492</v>
      </c>
      <c r="E6" s="495"/>
      <c r="F6" s="496"/>
      <c r="G6" s="496"/>
      <c r="H6" s="496"/>
      <c r="I6" s="498"/>
      <c r="J6" s="498" t="s">
        <v>1005</v>
      </c>
      <c r="K6" s="802"/>
      <c r="N6" s="514"/>
    </row>
    <row r="7" spans="1:14" s="485" customFormat="1" ht="15.75" customHeight="1">
      <c r="A7" s="750" t="s">
        <v>1107</v>
      </c>
      <c r="B7" s="493" t="s">
        <v>796</v>
      </c>
      <c r="C7" s="493" t="s">
        <v>1493</v>
      </c>
      <c r="D7" s="500" t="s">
        <v>1494</v>
      </c>
      <c r="E7" s="495" t="s">
        <v>657</v>
      </c>
      <c r="F7" s="756">
        <f t="shared" si="0"/>
        <v>0</v>
      </c>
      <c r="G7" s="497"/>
      <c r="H7" s="496">
        <v>0</v>
      </c>
      <c r="I7" s="498">
        <f>SUM(J7:J7)</f>
        <v>1</v>
      </c>
      <c r="J7" s="498">
        <v>1</v>
      </c>
      <c r="K7" s="749">
        <f>I7*F7</f>
        <v>0</v>
      </c>
      <c r="N7" s="514"/>
    </row>
    <row r="8" spans="1:14" s="485" customFormat="1" ht="43.5" customHeight="1">
      <c r="A8" s="750"/>
      <c r="B8" s="788" t="s">
        <v>1277</v>
      </c>
      <c r="C8" s="751" t="s">
        <v>1451</v>
      </c>
      <c r="D8" s="789" t="s">
        <v>1495</v>
      </c>
      <c r="E8" s="495"/>
      <c r="F8" s="756"/>
      <c r="G8" s="496"/>
      <c r="H8" s="496"/>
      <c r="I8" s="498"/>
      <c r="J8" s="498"/>
      <c r="K8" s="749"/>
      <c r="N8" s="514"/>
    </row>
    <row r="9" spans="1:14" s="485" customFormat="1">
      <c r="A9" s="750" t="s">
        <v>1109</v>
      </c>
      <c r="B9" s="493" t="s">
        <v>796</v>
      </c>
      <c r="C9" s="493" t="s">
        <v>1496</v>
      </c>
      <c r="D9" s="500" t="s">
        <v>1456</v>
      </c>
      <c r="E9" s="495" t="s">
        <v>657</v>
      </c>
      <c r="F9" s="496">
        <f t="shared" ref="F9" si="1">G9+H9</f>
        <v>0</v>
      </c>
      <c r="G9" s="497"/>
      <c r="H9" s="497"/>
      <c r="I9" s="498">
        <f>SUM(J9:J9)</f>
        <v>1</v>
      </c>
      <c r="J9" s="498">
        <f t="shared" ref="J9" si="2">J5</f>
        <v>1</v>
      </c>
      <c r="K9" s="749">
        <f>I9*F9</f>
        <v>0</v>
      </c>
      <c r="N9" s="514"/>
    </row>
    <row r="10" spans="1:14" s="485" customFormat="1">
      <c r="A10" s="750"/>
      <c r="B10" s="759" t="s">
        <v>1277</v>
      </c>
      <c r="C10" s="493"/>
      <c r="D10" s="803" t="s">
        <v>1278</v>
      </c>
      <c r="E10" s="495"/>
      <c r="F10" s="496"/>
      <c r="G10" s="496"/>
      <c r="H10" s="496"/>
      <c r="I10" s="498"/>
      <c r="J10" s="498"/>
      <c r="K10" s="802"/>
      <c r="N10" s="514"/>
    </row>
    <row r="11" spans="1:14" s="485" customFormat="1">
      <c r="A11" s="750" t="s">
        <v>1111</v>
      </c>
      <c r="B11" s="493" t="s">
        <v>796</v>
      </c>
      <c r="C11" s="493" t="s">
        <v>1497</v>
      </c>
      <c r="D11" s="500" t="s">
        <v>1104</v>
      </c>
      <c r="E11" s="495" t="s">
        <v>657</v>
      </c>
      <c r="F11" s="756">
        <f t="shared" si="0"/>
        <v>0</v>
      </c>
      <c r="G11" s="497"/>
      <c r="H11" s="497"/>
      <c r="I11" s="498">
        <f>SUM(J11:J11)</f>
        <v>1</v>
      </c>
      <c r="J11" s="498">
        <f t="shared" ref="J11" si="3">J5</f>
        <v>1</v>
      </c>
      <c r="K11" s="749">
        <f t="shared" ref="K11:K18" si="4">I11*F11</f>
        <v>0</v>
      </c>
      <c r="N11" s="514"/>
    </row>
    <row r="12" spans="1:14" s="485" customFormat="1">
      <c r="A12" s="750" t="s">
        <v>1113</v>
      </c>
      <c r="B12" s="493" t="s">
        <v>789</v>
      </c>
      <c r="C12" s="493" t="s">
        <v>1498</v>
      </c>
      <c r="D12" s="500" t="s">
        <v>1499</v>
      </c>
      <c r="E12" s="495" t="s">
        <v>657</v>
      </c>
      <c r="F12" s="756">
        <f t="shared" si="0"/>
        <v>0</v>
      </c>
      <c r="G12" s="496">
        <v>0</v>
      </c>
      <c r="H12" s="497"/>
      <c r="I12" s="498">
        <f>SUM(J12:J12)</f>
        <v>1</v>
      </c>
      <c r="J12" s="498">
        <v>1</v>
      </c>
      <c r="K12" s="749">
        <f t="shared" si="4"/>
        <v>0</v>
      </c>
      <c r="N12" s="514"/>
    </row>
    <row r="13" spans="1:14" s="485" customFormat="1">
      <c r="A13" s="750" t="s">
        <v>1115</v>
      </c>
      <c r="B13" s="493" t="s">
        <v>789</v>
      </c>
      <c r="C13" s="493" t="s">
        <v>1500</v>
      </c>
      <c r="D13" s="500" t="s">
        <v>1501</v>
      </c>
      <c r="E13" s="495" t="s">
        <v>657</v>
      </c>
      <c r="F13" s="756">
        <f t="shared" si="0"/>
        <v>0</v>
      </c>
      <c r="G13" s="496">
        <v>0</v>
      </c>
      <c r="H13" s="497"/>
      <c r="I13" s="498">
        <f>SUM(J13:J13)</f>
        <v>4</v>
      </c>
      <c r="J13" s="498">
        <v>4</v>
      </c>
      <c r="K13" s="749">
        <f t="shared" si="4"/>
        <v>0</v>
      </c>
      <c r="N13" s="514"/>
    </row>
    <row r="14" spans="1:14" s="485" customFormat="1">
      <c r="A14" s="750" t="s">
        <v>1117</v>
      </c>
      <c r="B14" s="493" t="s">
        <v>789</v>
      </c>
      <c r="C14" s="493" t="s">
        <v>1502</v>
      </c>
      <c r="D14" s="500" t="s">
        <v>1503</v>
      </c>
      <c r="E14" s="495" t="s">
        <v>657</v>
      </c>
      <c r="F14" s="756">
        <f t="shared" si="0"/>
        <v>0</v>
      </c>
      <c r="G14" s="496">
        <v>0</v>
      </c>
      <c r="H14" s="497"/>
      <c r="I14" s="498">
        <v>8</v>
      </c>
      <c r="J14" s="498">
        <v>0</v>
      </c>
      <c r="K14" s="749">
        <f t="shared" si="4"/>
        <v>0</v>
      </c>
      <c r="N14" s="514"/>
    </row>
    <row r="15" spans="1:14" s="485" customFormat="1">
      <c r="A15" s="750" t="s">
        <v>1119</v>
      </c>
      <c r="B15" s="493" t="s">
        <v>789</v>
      </c>
      <c r="C15" s="493" t="s">
        <v>1504</v>
      </c>
      <c r="D15" s="500" t="s">
        <v>1370</v>
      </c>
      <c r="E15" s="495" t="s">
        <v>1367</v>
      </c>
      <c r="F15" s="756">
        <f t="shared" si="0"/>
        <v>0</v>
      </c>
      <c r="G15" s="496">
        <v>0</v>
      </c>
      <c r="H15" s="497"/>
      <c r="I15" s="498">
        <v>1</v>
      </c>
      <c r="J15" s="498">
        <v>0</v>
      </c>
      <c r="K15" s="749">
        <f t="shared" si="4"/>
        <v>0</v>
      </c>
      <c r="N15" s="514"/>
    </row>
    <row r="16" spans="1:14" s="485" customFormat="1" ht="33.6" customHeight="1">
      <c r="A16" s="750" t="s">
        <v>1121</v>
      </c>
      <c r="B16" s="493" t="s">
        <v>789</v>
      </c>
      <c r="C16" s="493" t="s">
        <v>1505</v>
      </c>
      <c r="D16" s="500" t="s">
        <v>1398</v>
      </c>
      <c r="E16" s="495" t="s">
        <v>657</v>
      </c>
      <c r="F16" s="756">
        <f t="shared" si="0"/>
        <v>0</v>
      </c>
      <c r="G16" s="496">
        <v>0</v>
      </c>
      <c r="H16" s="497"/>
      <c r="I16" s="498">
        <f>SUM(J16:J16)</f>
        <v>9</v>
      </c>
      <c r="J16" s="498">
        <v>9</v>
      </c>
      <c r="K16" s="749">
        <f t="shared" si="4"/>
        <v>0</v>
      </c>
      <c r="N16" s="514"/>
    </row>
    <row r="17" spans="1:14" s="485" customFormat="1">
      <c r="A17" s="750" t="s">
        <v>1123</v>
      </c>
      <c r="B17" s="493" t="s">
        <v>789</v>
      </c>
      <c r="C17" s="493" t="s">
        <v>1506</v>
      </c>
      <c r="D17" s="500" t="s">
        <v>1363</v>
      </c>
      <c r="E17" s="495" t="s">
        <v>239</v>
      </c>
      <c r="F17" s="756">
        <f t="shared" si="0"/>
        <v>0</v>
      </c>
      <c r="G17" s="496">
        <v>0</v>
      </c>
      <c r="H17" s="497"/>
      <c r="I17" s="498">
        <f>SUM(J17:J17)</f>
        <v>8</v>
      </c>
      <c r="J17" s="498">
        <v>8</v>
      </c>
      <c r="K17" s="749">
        <f t="shared" si="4"/>
        <v>0</v>
      </c>
      <c r="N17" s="514"/>
    </row>
    <row r="18" spans="1:14" s="485" customFormat="1">
      <c r="A18" s="750" t="s">
        <v>1125</v>
      </c>
      <c r="B18" s="493" t="s">
        <v>789</v>
      </c>
      <c r="C18" s="493" t="s">
        <v>1507</v>
      </c>
      <c r="D18" s="500" t="s">
        <v>1508</v>
      </c>
      <c r="E18" s="495" t="s">
        <v>239</v>
      </c>
      <c r="F18" s="756">
        <f t="shared" si="0"/>
        <v>0</v>
      </c>
      <c r="G18" s="496">
        <v>0</v>
      </c>
      <c r="H18" s="497"/>
      <c r="I18" s="498">
        <v>1</v>
      </c>
      <c r="J18" s="498">
        <v>0</v>
      </c>
      <c r="K18" s="749">
        <f t="shared" si="4"/>
        <v>0</v>
      </c>
      <c r="N18" s="514"/>
    </row>
    <row r="19" spans="1:14" s="485" customFormat="1" ht="25.5">
      <c r="A19" s="750"/>
      <c r="B19" s="804" t="s">
        <v>1277</v>
      </c>
      <c r="C19" s="751" t="s">
        <v>1451</v>
      </c>
      <c r="D19" s="752" t="s">
        <v>1401</v>
      </c>
      <c r="E19" s="495"/>
      <c r="F19" s="756"/>
      <c r="G19" s="496"/>
      <c r="H19" s="496"/>
      <c r="I19" s="498"/>
      <c r="J19" s="498"/>
      <c r="K19" s="802"/>
    </row>
    <row r="20" spans="1:14" s="485" customFormat="1">
      <c r="A20" s="750" t="s">
        <v>1127</v>
      </c>
      <c r="B20" s="493" t="s">
        <v>1043</v>
      </c>
      <c r="C20" s="493" t="s">
        <v>1509</v>
      </c>
      <c r="D20" s="500" t="s">
        <v>1404</v>
      </c>
      <c r="E20" s="495" t="s">
        <v>657</v>
      </c>
      <c r="F20" s="756">
        <f t="shared" si="0"/>
        <v>0</v>
      </c>
      <c r="G20" s="496">
        <v>0</v>
      </c>
      <c r="H20" s="496">
        <f>SUMPRODUCT(H5:H19,I5:I19)*0.06</f>
        <v>0</v>
      </c>
      <c r="I20" s="498">
        <v>1</v>
      </c>
      <c r="J20" s="498">
        <v>0</v>
      </c>
      <c r="K20" s="749">
        <f>I20*F20</f>
        <v>0</v>
      </c>
    </row>
    <row r="21" spans="1:14" s="485" customFormat="1">
      <c r="A21" s="750" t="s">
        <v>1129</v>
      </c>
      <c r="B21" s="493" t="s">
        <v>1043</v>
      </c>
      <c r="C21" s="493" t="s">
        <v>1510</v>
      </c>
      <c r="D21" s="500" t="s">
        <v>1407</v>
      </c>
      <c r="E21" s="495" t="s">
        <v>657</v>
      </c>
      <c r="F21" s="756">
        <f t="shared" si="0"/>
        <v>0</v>
      </c>
      <c r="G21" s="496">
        <v>0</v>
      </c>
      <c r="H21" s="496">
        <f>SUMPRODUCT(G5:G18,I5:I18)*0.036</f>
        <v>0</v>
      </c>
      <c r="I21" s="498">
        <v>1</v>
      </c>
      <c r="J21" s="498">
        <v>0</v>
      </c>
      <c r="K21" s="749">
        <f>I21*F21</f>
        <v>0</v>
      </c>
    </row>
    <row r="22" spans="1:14" s="485" customFormat="1" ht="16.5" thickBot="1">
      <c r="A22" s="792"/>
      <c r="B22" s="793"/>
      <c r="C22" s="793"/>
      <c r="D22" s="760"/>
      <c r="E22" s="761"/>
      <c r="F22" s="805"/>
      <c r="G22" s="805"/>
      <c r="H22" s="805"/>
      <c r="I22" s="805"/>
      <c r="J22" s="806"/>
      <c r="K22" s="807"/>
    </row>
    <row r="23" spans="1:14" s="809" customFormat="1">
      <c r="A23" s="476"/>
      <c r="B23" s="476"/>
      <c r="C23" s="476"/>
      <c r="D23" s="476"/>
      <c r="E23" s="476"/>
      <c r="F23" s="808"/>
      <c r="G23" s="808"/>
      <c r="H23" s="808"/>
      <c r="I23" s="808"/>
      <c r="J23" s="677"/>
      <c r="K23" s="808"/>
    </row>
    <row r="24" spans="1:14" s="809" customFormat="1">
      <c r="A24" s="810" t="s">
        <v>750</v>
      </c>
      <c r="B24" s="1165"/>
      <c r="C24" s="1165"/>
      <c r="D24" s="1330" t="s">
        <v>1511</v>
      </c>
      <c r="E24" s="1165"/>
      <c r="F24" s="1331"/>
      <c r="G24" s="1331"/>
      <c r="H24" s="1331"/>
      <c r="I24" s="1331"/>
      <c r="J24" s="1332"/>
      <c r="K24" s="1333"/>
    </row>
    <row r="25" spans="1:14" s="809" customFormat="1">
      <c r="A25" s="1093"/>
      <c r="B25" s="476"/>
      <c r="C25" s="476"/>
      <c r="D25" s="1193"/>
      <c r="E25" s="476"/>
      <c r="F25" s="808"/>
      <c r="G25" s="808"/>
      <c r="H25" s="808"/>
      <c r="I25" s="808"/>
      <c r="J25" s="677"/>
      <c r="K25" s="816"/>
    </row>
    <row r="26" spans="1:14" s="809" customFormat="1">
      <c r="A26" s="1093"/>
      <c r="B26" s="476"/>
      <c r="C26" s="476"/>
      <c r="D26" s="476"/>
      <c r="E26" s="476"/>
      <c r="F26" s="808"/>
      <c r="G26" s="808"/>
      <c r="H26" s="808"/>
      <c r="I26" s="808"/>
      <c r="J26" s="677"/>
      <c r="K26" s="816"/>
    </row>
    <row r="27" spans="1:14" s="809" customFormat="1">
      <c r="A27" s="768"/>
      <c r="B27" s="769"/>
      <c r="C27" s="769"/>
      <c r="D27" s="769"/>
      <c r="E27" s="769"/>
      <c r="F27" s="817"/>
      <c r="G27" s="817"/>
      <c r="H27" s="817"/>
      <c r="I27" s="817"/>
      <c r="J27" s="818"/>
      <c r="K27" s="819"/>
    </row>
  </sheetData>
  <conditionalFormatting sqref="G6:H6">
    <cfRule type="containsBlanks" dxfId="84" priority="7">
      <formula>LEN(TRIM(G6))=0</formula>
    </cfRule>
    <cfRule type="containsBlanks" priority="8">
      <formula>LEN(TRIM(G6))=0</formula>
    </cfRule>
  </conditionalFormatting>
  <conditionalFormatting sqref="G8:H10">
    <cfRule type="containsBlanks" dxfId="83" priority="5">
      <formula>LEN(TRIM(G8))=0</formula>
    </cfRule>
    <cfRule type="containsBlanks" priority="6">
      <formula>LEN(TRIM(G8))=0</formula>
    </cfRule>
  </conditionalFormatting>
  <conditionalFormatting sqref="G19:H19">
    <cfRule type="containsBlanks" dxfId="82" priority="3">
      <formula>LEN(TRIM(G19))=0</formula>
    </cfRule>
    <cfRule type="containsBlanks" priority="4">
      <formula>LEN(TRIM(G19))=0</formula>
    </cfRule>
  </conditionalFormatting>
  <conditionalFormatting sqref="H20:H21">
    <cfRule type="cellIs" dxfId="81" priority="1" operator="equal">
      <formula>" "</formula>
    </cfRule>
    <cfRule type="containsBlanks" dxfId="80" priority="2">
      <formula>LEN(TRIM(H20))=0</formula>
    </cfRule>
  </conditionalFormatting>
  <pageMargins left="0.78740157480314965" right="0.78740157480314965" top="1.1811023622047245" bottom="0.98425196850393704" header="0.31496062992125984" footer="0.51181102362204722"/>
  <pageSetup paperSize="9" scale="67"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52"/>
  <sheetViews>
    <sheetView view="pageBreakPreview" zoomScaleSheetLayoutView="100" workbookViewId="0">
      <pane ySplit="4" topLeftCell="A5" activePane="bottomLeft" state="frozen"/>
      <selection activeCell="T10" sqref="T10"/>
      <selection pane="bottomLeft" activeCell="H28" sqref="H28:H42"/>
    </sheetView>
  </sheetViews>
  <sheetFormatPr defaultColWidth="10.28515625" defaultRowHeight="15.75"/>
  <cols>
    <col min="1" max="1" width="8.5703125" style="820" bestFit="1" customWidth="1"/>
    <col min="2" max="2" width="11.42578125" style="820" customWidth="1"/>
    <col min="3" max="3" width="11.5703125" style="820" customWidth="1"/>
    <col min="4" max="4" width="86.7109375" style="820" bestFit="1" customWidth="1"/>
    <col min="5" max="5" width="7.140625" style="820" customWidth="1"/>
    <col min="6" max="9" width="10.28515625" style="821" customWidth="1"/>
    <col min="10" max="10" width="10.7109375" style="822" customWidth="1"/>
    <col min="11" max="11" width="16" style="821" customWidth="1"/>
    <col min="12" max="16384" width="10.28515625" style="476"/>
  </cols>
  <sheetData>
    <row r="1" spans="1:14" ht="49.5" customHeight="1">
      <c r="A1" s="796" t="s">
        <v>133</v>
      </c>
      <c r="B1" s="722" t="s">
        <v>776</v>
      </c>
      <c r="C1" s="722" t="s">
        <v>1027</v>
      </c>
      <c r="D1" s="721" t="s">
        <v>773</v>
      </c>
      <c r="E1" s="722" t="s">
        <v>135</v>
      </c>
      <c r="F1" s="723" t="s">
        <v>1028</v>
      </c>
      <c r="G1" s="723" t="s">
        <v>1029</v>
      </c>
      <c r="H1" s="723" t="s">
        <v>30</v>
      </c>
      <c r="I1" s="724" t="s">
        <v>1030</v>
      </c>
      <c r="J1" s="724" t="s">
        <v>1031</v>
      </c>
      <c r="K1" s="725" t="s">
        <v>1032</v>
      </c>
    </row>
    <row r="2" spans="1:14" ht="49.5" customHeight="1">
      <c r="A2" s="797"/>
      <c r="B2" s="478" t="s">
        <v>1033</v>
      </c>
      <c r="C2" s="478" t="s">
        <v>1033</v>
      </c>
      <c r="D2" s="729"/>
      <c r="E2" s="478"/>
      <c r="F2" s="480" t="s">
        <v>1034</v>
      </c>
      <c r="G2" s="480" t="s">
        <v>1035</v>
      </c>
      <c r="H2" s="480" t="s">
        <v>1036</v>
      </c>
      <c r="I2" s="480" t="s">
        <v>1037</v>
      </c>
      <c r="J2" s="480" t="s">
        <v>1066</v>
      </c>
      <c r="K2" s="730" t="s">
        <v>1038</v>
      </c>
    </row>
    <row r="3" spans="1:14" ht="18.600000000000001" customHeight="1">
      <c r="A3" s="798" t="s">
        <v>1025</v>
      </c>
      <c r="B3" s="1179"/>
      <c r="C3" s="781"/>
      <c r="D3" s="729" t="s">
        <v>1512</v>
      </c>
      <c r="E3" s="482"/>
      <c r="F3" s="483"/>
      <c r="G3" s="483"/>
      <c r="H3" s="483"/>
      <c r="I3" s="483"/>
      <c r="J3" s="734"/>
      <c r="K3" s="799"/>
    </row>
    <row r="4" spans="1:14" s="485" customFormat="1" ht="16.5" thickBot="1">
      <c r="A4" s="800"/>
      <c r="B4" s="801"/>
      <c r="C4" s="801"/>
      <c r="D4" s="738" t="s">
        <v>1041</v>
      </c>
      <c r="E4" s="739"/>
      <c r="F4" s="740"/>
      <c r="G4" s="823"/>
      <c r="H4" s="740"/>
      <c r="I4" s="740"/>
      <c r="J4" s="741"/>
      <c r="K4" s="742">
        <f>SUM(K5:K45)</f>
        <v>0</v>
      </c>
    </row>
    <row r="5" spans="1:14" s="485" customFormat="1" ht="15" customHeight="1">
      <c r="A5" s="750" t="s">
        <v>1164</v>
      </c>
      <c r="B5" s="493" t="s">
        <v>796</v>
      </c>
      <c r="C5" s="493" t="s">
        <v>1513</v>
      </c>
      <c r="D5" s="500" t="s">
        <v>1514</v>
      </c>
      <c r="E5" s="495" t="s">
        <v>657</v>
      </c>
      <c r="F5" s="756">
        <f t="shared" ref="F5:F45" si="0">SUM(G5:H5)</f>
        <v>0</v>
      </c>
      <c r="G5" s="497"/>
      <c r="H5" s="497"/>
      <c r="I5" s="498">
        <f>SUM(J5:J5)</f>
        <v>1</v>
      </c>
      <c r="J5" s="498">
        <v>1</v>
      </c>
      <c r="K5" s="749">
        <f>I5*F5</f>
        <v>0</v>
      </c>
      <c r="N5" s="514"/>
    </row>
    <row r="6" spans="1:14" s="485" customFormat="1" ht="27" customHeight="1">
      <c r="A6" s="750"/>
      <c r="B6" s="788" t="s">
        <v>1277</v>
      </c>
      <c r="C6" s="751" t="s">
        <v>1451</v>
      </c>
      <c r="D6" s="803" t="s">
        <v>1515</v>
      </c>
      <c r="E6" s="495"/>
      <c r="F6" s="756"/>
      <c r="G6" s="496"/>
      <c r="H6" s="496"/>
      <c r="I6" s="498"/>
      <c r="J6" s="498"/>
      <c r="K6" s="802"/>
      <c r="N6" s="514"/>
    </row>
    <row r="7" spans="1:14" s="485" customFormat="1" ht="65.25" customHeight="1">
      <c r="A7" s="750" t="s">
        <v>1166</v>
      </c>
      <c r="B7" s="493" t="s">
        <v>796</v>
      </c>
      <c r="C7" s="493" t="s">
        <v>1516</v>
      </c>
      <c r="D7" s="500" t="s">
        <v>1517</v>
      </c>
      <c r="E7" s="495" t="s">
        <v>657</v>
      </c>
      <c r="F7" s="756">
        <f t="shared" si="0"/>
        <v>0</v>
      </c>
      <c r="G7" s="497"/>
      <c r="H7" s="497"/>
      <c r="I7" s="498">
        <f t="shared" ref="I7:I15" si="1">SUM(J7:J7)</f>
        <v>2</v>
      </c>
      <c r="J7" s="498">
        <v>2</v>
      </c>
      <c r="K7" s="749">
        <f t="shared" ref="K7:K15" si="2">I7*F7</f>
        <v>0</v>
      </c>
      <c r="N7" s="514"/>
    </row>
    <row r="8" spans="1:14" s="485" customFormat="1" ht="15.75" customHeight="1">
      <c r="A8" s="750" t="s">
        <v>1168</v>
      </c>
      <c r="B8" s="493" t="s">
        <v>796</v>
      </c>
      <c r="C8" s="493" t="s">
        <v>1518</v>
      </c>
      <c r="D8" s="500" t="s">
        <v>1519</v>
      </c>
      <c r="E8" s="495" t="s">
        <v>657</v>
      </c>
      <c r="F8" s="756">
        <f t="shared" si="0"/>
        <v>0</v>
      </c>
      <c r="G8" s="497"/>
      <c r="H8" s="497"/>
      <c r="I8" s="498">
        <f t="shared" si="1"/>
        <v>1</v>
      </c>
      <c r="J8" s="498">
        <v>1</v>
      </c>
      <c r="K8" s="749">
        <f t="shared" si="2"/>
        <v>0</v>
      </c>
      <c r="N8" s="514"/>
    </row>
    <row r="9" spans="1:14" s="485" customFormat="1">
      <c r="A9" s="750" t="s">
        <v>1170</v>
      </c>
      <c r="B9" s="493" t="s">
        <v>796</v>
      </c>
      <c r="C9" s="493" t="s">
        <v>1520</v>
      </c>
      <c r="D9" s="758" t="s">
        <v>1521</v>
      </c>
      <c r="E9" s="495" t="s">
        <v>657</v>
      </c>
      <c r="F9" s="756">
        <f t="shared" si="0"/>
        <v>0</v>
      </c>
      <c r="G9" s="497"/>
      <c r="H9" s="497"/>
      <c r="I9" s="498">
        <f t="shared" si="1"/>
        <v>1</v>
      </c>
      <c r="J9" s="498">
        <v>1</v>
      </c>
      <c r="K9" s="749">
        <f t="shared" si="2"/>
        <v>0</v>
      </c>
      <c r="N9" s="514"/>
    </row>
    <row r="10" spans="1:14" s="485" customFormat="1">
      <c r="A10" s="750" t="s">
        <v>1172</v>
      </c>
      <c r="B10" s="493" t="s">
        <v>796</v>
      </c>
      <c r="C10" s="493" t="s">
        <v>1522</v>
      </c>
      <c r="D10" s="500" t="s">
        <v>1523</v>
      </c>
      <c r="E10" s="495" t="s">
        <v>657</v>
      </c>
      <c r="F10" s="756">
        <f t="shared" si="0"/>
        <v>0</v>
      </c>
      <c r="G10" s="497"/>
      <c r="H10" s="497"/>
      <c r="I10" s="498">
        <f t="shared" si="1"/>
        <v>1</v>
      </c>
      <c r="J10" s="498">
        <v>1</v>
      </c>
      <c r="K10" s="749">
        <f t="shared" si="2"/>
        <v>0</v>
      </c>
      <c r="N10" s="514"/>
    </row>
    <row r="11" spans="1:14" s="485" customFormat="1">
      <c r="A11" s="750" t="s">
        <v>1174</v>
      </c>
      <c r="B11" s="493" t="s">
        <v>796</v>
      </c>
      <c r="C11" s="493" t="s">
        <v>1524</v>
      </c>
      <c r="D11" s="500" t="s">
        <v>1525</v>
      </c>
      <c r="E11" s="495" t="s">
        <v>657</v>
      </c>
      <c r="F11" s="756">
        <f t="shared" si="0"/>
        <v>0</v>
      </c>
      <c r="G11" s="497"/>
      <c r="H11" s="497"/>
      <c r="I11" s="498">
        <f t="shared" si="1"/>
        <v>1</v>
      </c>
      <c r="J11" s="498">
        <f>J10</f>
        <v>1</v>
      </c>
      <c r="K11" s="749">
        <f t="shared" si="2"/>
        <v>0</v>
      </c>
      <c r="N11" s="514"/>
    </row>
    <row r="12" spans="1:14" s="485" customFormat="1">
      <c r="A12" s="750" t="s">
        <v>1176</v>
      </c>
      <c r="B12" s="493" t="s">
        <v>796</v>
      </c>
      <c r="C12" s="493" t="s">
        <v>1526</v>
      </c>
      <c r="D12" s="500" t="s">
        <v>1527</v>
      </c>
      <c r="E12" s="495" t="s">
        <v>657</v>
      </c>
      <c r="F12" s="756">
        <f t="shared" si="0"/>
        <v>0</v>
      </c>
      <c r="G12" s="497"/>
      <c r="H12" s="497"/>
      <c r="I12" s="498">
        <f t="shared" si="1"/>
        <v>3</v>
      </c>
      <c r="J12" s="498">
        <f t="shared" ref="J12:J13" si="3">J11*3</f>
        <v>3</v>
      </c>
      <c r="K12" s="749">
        <f t="shared" si="2"/>
        <v>0</v>
      </c>
      <c r="N12" s="514"/>
    </row>
    <row r="13" spans="1:14" s="485" customFormat="1">
      <c r="A13" s="750" t="s">
        <v>1178</v>
      </c>
      <c r="B13" s="493" t="s">
        <v>796</v>
      </c>
      <c r="C13" s="493" t="s">
        <v>1528</v>
      </c>
      <c r="D13" s="500" t="s">
        <v>1529</v>
      </c>
      <c r="E13" s="495" t="s">
        <v>657</v>
      </c>
      <c r="F13" s="756">
        <f t="shared" si="0"/>
        <v>0</v>
      </c>
      <c r="G13" s="497"/>
      <c r="H13" s="497"/>
      <c r="I13" s="498">
        <f t="shared" si="1"/>
        <v>9</v>
      </c>
      <c r="J13" s="498">
        <f t="shared" si="3"/>
        <v>9</v>
      </c>
      <c r="K13" s="749">
        <f t="shared" si="2"/>
        <v>0</v>
      </c>
      <c r="N13" s="514"/>
    </row>
    <row r="14" spans="1:14" s="485" customFormat="1">
      <c r="A14" s="750" t="s">
        <v>1180</v>
      </c>
      <c r="B14" s="493" t="s">
        <v>796</v>
      </c>
      <c r="C14" s="493" t="s">
        <v>1530</v>
      </c>
      <c r="D14" s="500" t="s">
        <v>1531</v>
      </c>
      <c r="E14" s="495" t="s">
        <v>657</v>
      </c>
      <c r="F14" s="756">
        <f t="shared" si="0"/>
        <v>0</v>
      </c>
      <c r="G14" s="497"/>
      <c r="H14" s="497"/>
      <c r="I14" s="498">
        <f t="shared" si="1"/>
        <v>3</v>
      </c>
      <c r="J14" s="498">
        <f>J12</f>
        <v>3</v>
      </c>
      <c r="K14" s="749">
        <f t="shared" si="2"/>
        <v>0</v>
      </c>
      <c r="N14" s="514"/>
    </row>
    <row r="15" spans="1:14" s="485" customFormat="1" ht="31.5">
      <c r="A15" s="750" t="s">
        <v>1182</v>
      </c>
      <c r="B15" s="493" t="s">
        <v>796</v>
      </c>
      <c r="C15" s="493" t="s">
        <v>1532</v>
      </c>
      <c r="D15" s="500" t="s">
        <v>1533</v>
      </c>
      <c r="E15" s="495" t="s">
        <v>657</v>
      </c>
      <c r="F15" s="756">
        <f t="shared" si="0"/>
        <v>0</v>
      </c>
      <c r="G15" s="496">
        <v>0</v>
      </c>
      <c r="H15" s="497"/>
      <c r="I15" s="498">
        <f t="shared" si="1"/>
        <v>4</v>
      </c>
      <c r="J15" s="498">
        <v>4</v>
      </c>
      <c r="K15" s="749">
        <f t="shared" si="2"/>
        <v>0</v>
      </c>
      <c r="N15" s="514"/>
    </row>
    <row r="16" spans="1:14" s="485" customFormat="1">
      <c r="A16" s="750"/>
      <c r="B16" s="788" t="s">
        <v>1277</v>
      </c>
      <c r="C16" s="493"/>
      <c r="D16" s="803" t="s">
        <v>1278</v>
      </c>
      <c r="E16" s="495"/>
      <c r="F16" s="496"/>
      <c r="G16" s="496"/>
      <c r="H16" s="496"/>
      <c r="I16" s="498"/>
      <c r="J16" s="498"/>
      <c r="K16" s="802"/>
      <c r="N16" s="514"/>
    </row>
    <row r="17" spans="1:14" s="485" customFormat="1">
      <c r="A17" s="750" t="s">
        <v>1183</v>
      </c>
      <c r="B17" s="493" t="s">
        <v>796</v>
      </c>
      <c r="C17" s="493" t="s">
        <v>1534</v>
      </c>
      <c r="D17" s="500" t="s">
        <v>1535</v>
      </c>
      <c r="E17" s="495" t="s">
        <v>289</v>
      </c>
      <c r="F17" s="496"/>
      <c r="G17" s="497"/>
      <c r="H17" s="497"/>
      <c r="I17" s="498">
        <f t="shared" ref="I17:I25" si="4">SUM(J17:J17)</f>
        <v>10</v>
      </c>
      <c r="J17" s="498">
        <v>10</v>
      </c>
      <c r="K17" s="749">
        <f t="shared" ref="K17:K26" si="5">I17*F17</f>
        <v>0</v>
      </c>
      <c r="N17" s="514"/>
    </row>
    <row r="18" spans="1:14" s="485" customFormat="1" ht="46.5" customHeight="1">
      <c r="A18" s="750" t="s">
        <v>1536</v>
      </c>
      <c r="B18" s="493" t="s">
        <v>796</v>
      </c>
      <c r="C18" s="493" t="s">
        <v>1537</v>
      </c>
      <c r="D18" s="500" t="s">
        <v>1538</v>
      </c>
      <c r="E18" s="495" t="s">
        <v>289</v>
      </c>
      <c r="F18" s="756">
        <f t="shared" si="0"/>
        <v>0</v>
      </c>
      <c r="G18" s="497"/>
      <c r="H18" s="497"/>
      <c r="I18" s="498">
        <f t="shared" si="4"/>
        <v>30</v>
      </c>
      <c r="J18" s="498">
        <v>30</v>
      </c>
      <c r="K18" s="749">
        <f t="shared" si="5"/>
        <v>0</v>
      </c>
      <c r="N18" s="514"/>
    </row>
    <row r="19" spans="1:14" s="485" customFormat="1" ht="48" customHeight="1">
      <c r="A19" s="750" t="s">
        <v>1539</v>
      </c>
      <c r="B19" s="493" t="s">
        <v>796</v>
      </c>
      <c r="C19" s="493" t="s">
        <v>1540</v>
      </c>
      <c r="D19" s="500" t="s">
        <v>1541</v>
      </c>
      <c r="E19" s="495" t="s">
        <v>289</v>
      </c>
      <c r="F19" s="756">
        <f t="shared" si="0"/>
        <v>0</v>
      </c>
      <c r="G19" s="497"/>
      <c r="H19" s="497"/>
      <c r="I19" s="498">
        <f t="shared" si="4"/>
        <v>30</v>
      </c>
      <c r="J19" s="498">
        <v>30</v>
      </c>
      <c r="K19" s="749">
        <f t="shared" si="5"/>
        <v>0</v>
      </c>
      <c r="N19" s="514"/>
    </row>
    <row r="20" spans="1:14" s="485" customFormat="1" ht="47.25">
      <c r="A20" s="750" t="s">
        <v>1542</v>
      </c>
      <c r="B20" s="493" t="s">
        <v>796</v>
      </c>
      <c r="C20" s="493" t="s">
        <v>1543</v>
      </c>
      <c r="D20" s="500" t="s">
        <v>1544</v>
      </c>
      <c r="E20" s="495" t="s">
        <v>289</v>
      </c>
      <c r="F20" s="756">
        <f t="shared" si="0"/>
        <v>0</v>
      </c>
      <c r="G20" s="497"/>
      <c r="H20" s="497"/>
      <c r="I20" s="498">
        <f t="shared" si="4"/>
        <v>36</v>
      </c>
      <c r="J20" s="498">
        <v>36</v>
      </c>
      <c r="K20" s="749">
        <f t="shared" si="5"/>
        <v>0</v>
      </c>
      <c r="N20" s="514"/>
    </row>
    <row r="21" spans="1:14" s="485" customFormat="1">
      <c r="A21" s="750" t="s">
        <v>1545</v>
      </c>
      <c r="B21" s="493" t="s">
        <v>796</v>
      </c>
      <c r="C21" s="493" t="s">
        <v>1546</v>
      </c>
      <c r="D21" s="500" t="s">
        <v>1547</v>
      </c>
      <c r="E21" s="495" t="s">
        <v>289</v>
      </c>
      <c r="F21" s="756">
        <f t="shared" si="0"/>
        <v>0</v>
      </c>
      <c r="G21" s="497"/>
      <c r="H21" s="497"/>
      <c r="I21" s="498">
        <f t="shared" si="4"/>
        <v>24</v>
      </c>
      <c r="J21" s="498">
        <v>24</v>
      </c>
      <c r="K21" s="749">
        <f t="shared" si="5"/>
        <v>0</v>
      </c>
      <c r="N21" s="514"/>
    </row>
    <row r="22" spans="1:14" s="485" customFormat="1" ht="15.6" customHeight="1">
      <c r="A22" s="750" t="s">
        <v>1548</v>
      </c>
      <c r="B22" s="493" t="s">
        <v>796</v>
      </c>
      <c r="C22" s="493" t="s">
        <v>1549</v>
      </c>
      <c r="D22" s="500" t="s">
        <v>1550</v>
      </c>
      <c r="E22" s="495" t="s">
        <v>289</v>
      </c>
      <c r="F22" s="756">
        <f t="shared" si="0"/>
        <v>0</v>
      </c>
      <c r="G22" s="497"/>
      <c r="H22" s="497"/>
      <c r="I22" s="498">
        <f t="shared" si="4"/>
        <v>72</v>
      </c>
      <c r="J22" s="498">
        <v>72</v>
      </c>
      <c r="K22" s="749">
        <f t="shared" si="5"/>
        <v>0</v>
      </c>
      <c r="N22" s="514"/>
    </row>
    <row r="23" spans="1:14" s="485" customFormat="1">
      <c r="A23" s="750" t="s">
        <v>1551</v>
      </c>
      <c r="B23" s="493" t="s">
        <v>796</v>
      </c>
      <c r="C23" s="493" t="s">
        <v>1552</v>
      </c>
      <c r="D23" s="787" t="s">
        <v>1320</v>
      </c>
      <c r="E23" s="495" t="s">
        <v>289</v>
      </c>
      <c r="F23" s="754">
        <f>G23+H23</f>
        <v>0</v>
      </c>
      <c r="G23" s="755"/>
      <c r="H23" s="755"/>
      <c r="I23" s="498">
        <f t="shared" si="4"/>
        <v>72</v>
      </c>
      <c r="J23" s="498">
        <f>J22</f>
        <v>72</v>
      </c>
      <c r="K23" s="749">
        <f t="shared" si="5"/>
        <v>0</v>
      </c>
      <c r="N23" s="514"/>
    </row>
    <row r="24" spans="1:14" s="485" customFormat="1">
      <c r="A24" s="750" t="s">
        <v>1553</v>
      </c>
      <c r="B24" s="493" t="s">
        <v>796</v>
      </c>
      <c r="C24" s="493" t="s">
        <v>1554</v>
      </c>
      <c r="D24" s="500" t="s">
        <v>1555</v>
      </c>
      <c r="E24" s="495" t="s">
        <v>657</v>
      </c>
      <c r="F24" s="756">
        <f t="shared" si="0"/>
        <v>0</v>
      </c>
      <c r="G24" s="497"/>
      <c r="H24" s="497"/>
      <c r="I24" s="498">
        <f t="shared" si="4"/>
        <v>10</v>
      </c>
      <c r="J24" s="498">
        <v>10</v>
      </c>
      <c r="K24" s="749">
        <f t="shared" si="5"/>
        <v>0</v>
      </c>
      <c r="N24" s="514"/>
    </row>
    <row r="25" spans="1:14" s="485" customFormat="1">
      <c r="A25" s="750" t="s">
        <v>1556</v>
      </c>
      <c r="B25" s="493" t="s">
        <v>796</v>
      </c>
      <c r="C25" s="493" t="s">
        <v>1557</v>
      </c>
      <c r="D25" s="787" t="s">
        <v>1558</v>
      </c>
      <c r="E25" s="495" t="s">
        <v>657</v>
      </c>
      <c r="F25" s="526">
        <f>G25+H25</f>
        <v>0</v>
      </c>
      <c r="G25" s="497"/>
      <c r="H25" s="497"/>
      <c r="I25" s="498">
        <f t="shared" si="4"/>
        <v>2</v>
      </c>
      <c r="J25" s="498">
        <f>J7</f>
        <v>2</v>
      </c>
      <c r="K25" s="749">
        <f t="shared" si="5"/>
        <v>0</v>
      </c>
      <c r="N25" s="514"/>
    </row>
    <row r="26" spans="1:14" s="485" customFormat="1">
      <c r="A26" s="750" t="s">
        <v>1559</v>
      </c>
      <c r="B26" s="493" t="s">
        <v>796</v>
      </c>
      <c r="C26" s="493" t="s">
        <v>1560</v>
      </c>
      <c r="D26" s="500" t="s">
        <v>1342</v>
      </c>
      <c r="E26" s="495" t="s">
        <v>167</v>
      </c>
      <c r="F26" s="756">
        <f t="shared" si="0"/>
        <v>0</v>
      </c>
      <c r="G26" s="497"/>
      <c r="H26" s="497"/>
      <c r="I26" s="757">
        <v>0.1</v>
      </c>
      <c r="J26" s="757">
        <v>0.1</v>
      </c>
      <c r="K26" s="749">
        <f t="shared" si="5"/>
        <v>0</v>
      </c>
      <c r="N26" s="514"/>
    </row>
    <row r="27" spans="1:14" s="485" customFormat="1">
      <c r="A27" s="750"/>
      <c r="B27" s="788" t="s">
        <v>1277</v>
      </c>
      <c r="C27" s="493"/>
      <c r="D27" s="803" t="s">
        <v>1278</v>
      </c>
      <c r="E27" s="495"/>
      <c r="F27" s="756"/>
      <c r="G27" s="496"/>
      <c r="H27" s="496"/>
      <c r="I27" s="498"/>
      <c r="J27" s="498"/>
      <c r="K27" s="802"/>
      <c r="N27" s="514"/>
    </row>
    <row r="28" spans="1:14" s="485" customFormat="1">
      <c r="A28" s="750" t="s">
        <v>1561</v>
      </c>
      <c r="B28" s="493" t="s">
        <v>796</v>
      </c>
      <c r="C28" s="493" t="s">
        <v>1562</v>
      </c>
      <c r="D28" s="500" t="s">
        <v>1104</v>
      </c>
      <c r="E28" s="495" t="s">
        <v>657</v>
      </c>
      <c r="F28" s="756">
        <f t="shared" si="0"/>
        <v>0</v>
      </c>
      <c r="G28" s="497"/>
      <c r="H28" s="497"/>
      <c r="I28" s="498">
        <f t="shared" ref="I28:I37" si="6">SUM(J28:J28)</f>
        <v>6</v>
      </c>
      <c r="J28" s="498">
        <f>J11+J5+J7+J10+J9</f>
        <v>6</v>
      </c>
      <c r="K28" s="749">
        <f t="shared" ref="K28:K39" si="7">I28*F28</f>
        <v>0</v>
      </c>
      <c r="N28" s="514"/>
    </row>
    <row r="29" spans="1:14" s="485" customFormat="1" ht="15.75" customHeight="1">
      <c r="A29" s="750" t="s">
        <v>1563</v>
      </c>
      <c r="B29" s="493" t="s">
        <v>789</v>
      </c>
      <c r="C29" s="493" t="s">
        <v>1564</v>
      </c>
      <c r="D29" s="500" t="s">
        <v>1565</v>
      </c>
      <c r="E29" s="495" t="s">
        <v>657</v>
      </c>
      <c r="F29" s="756">
        <f t="shared" si="0"/>
        <v>0</v>
      </c>
      <c r="G29" s="496">
        <v>0</v>
      </c>
      <c r="H29" s="497"/>
      <c r="I29" s="498">
        <f t="shared" si="6"/>
        <v>1</v>
      </c>
      <c r="J29" s="498">
        <f>J10</f>
        <v>1</v>
      </c>
      <c r="K29" s="749">
        <f t="shared" si="7"/>
        <v>0</v>
      </c>
      <c r="N29" s="514"/>
    </row>
    <row r="30" spans="1:14" s="485" customFormat="1" ht="31.5">
      <c r="A30" s="750" t="s">
        <v>1566</v>
      </c>
      <c r="B30" s="493" t="s">
        <v>789</v>
      </c>
      <c r="C30" s="493" t="s">
        <v>1567</v>
      </c>
      <c r="D30" s="500" t="s">
        <v>1568</v>
      </c>
      <c r="E30" s="495" t="s">
        <v>657</v>
      </c>
      <c r="F30" s="756">
        <f t="shared" si="0"/>
        <v>0</v>
      </c>
      <c r="G30" s="496">
        <v>0</v>
      </c>
      <c r="H30" s="497"/>
      <c r="I30" s="498">
        <f t="shared" si="6"/>
        <v>2</v>
      </c>
      <c r="J30" s="498">
        <v>2</v>
      </c>
      <c r="K30" s="749">
        <f t="shared" si="7"/>
        <v>0</v>
      </c>
      <c r="N30" s="514"/>
    </row>
    <row r="31" spans="1:14" s="485" customFormat="1" ht="31.5">
      <c r="A31" s="750" t="s">
        <v>1569</v>
      </c>
      <c r="B31" s="493" t="s">
        <v>789</v>
      </c>
      <c r="C31" s="493" t="s">
        <v>1570</v>
      </c>
      <c r="D31" s="500" t="s">
        <v>1571</v>
      </c>
      <c r="E31" s="495" t="s">
        <v>1190</v>
      </c>
      <c r="F31" s="756">
        <f t="shared" si="0"/>
        <v>0</v>
      </c>
      <c r="G31" s="496">
        <v>0</v>
      </c>
      <c r="H31" s="497"/>
      <c r="I31" s="498">
        <f t="shared" si="6"/>
        <v>16</v>
      </c>
      <c r="J31" s="498">
        <v>16</v>
      </c>
      <c r="K31" s="749">
        <f t="shared" si="7"/>
        <v>0</v>
      </c>
      <c r="N31" s="514"/>
    </row>
    <row r="32" spans="1:14" s="485" customFormat="1">
      <c r="A32" s="750" t="s">
        <v>1572</v>
      </c>
      <c r="B32" s="493" t="s">
        <v>789</v>
      </c>
      <c r="C32" s="493" t="s">
        <v>1573</v>
      </c>
      <c r="D32" s="500" t="s">
        <v>1374</v>
      </c>
      <c r="E32" s="495" t="s">
        <v>289</v>
      </c>
      <c r="F32" s="756">
        <f t="shared" si="0"/>
        <v>0</v>
      </c>
      <c r="G32" s="496">
        <v>0</v>
      </c>
      <c r="H32" s="497"/>
      <c r="I32" s="498">
        <f t="shared" si="6"/>
        <v>10</v>
      </c>
      <c r="J32" s="498">
        <f>J17</f>
        <v>10</v>
      </c>
      <c r="K32" s="749">
        <f t="shared" si="7"/>
        <v>0</v>
      </c>
      <c r="N32" s="514"/>
    </row>
    <row r="33" spans="1:14" s="485" customFormat="1">
      <c r="A33" s="750" t="s">
        <v>1574</v>
      </c>
      <c r="B33" s="493" t="s">
        <v>789</v>
      </c>
      <c r="C33" s="493" t="s">
        <v>1575</v>
      </c>
      <c r="D33" s="500" t="s">
        <v>1576</v>
      </c>
      <c r="E33" s="495" t="s">
        <v>657</v>
      </c>
      <c r="F33" s="756">
        <f>SUM(G33:H33)</f>
        <v>0</v>
      </c>
      <c r="G33" s="496">
        <v>0</v>
      </c>
      <c r="H33" s="497"/>
      <c r="I33" s="498">
        <f t="shared" si="6"/>
        <v>8</v>
      </c>
      <c r="J33" s="498">
        <v>8</v>
      </c>
      <c r="K33" s="749">
        <f t="shared" si="7"/>
        <v>0</v>
      </c>
      <c r="N33" s="514"/>
    </row>
    <row r="34" spans="1:14" s="485" customFormat="1">
      <c r="A34" s="750" t="s">
        <v>1577</v>
      </c>
      <c r="B34" s="493" t="s">
        <v>789</v>
      </c>
      <c r="C34" s="493" t="s">
        <v>1578</v>
      </c>
      <c r="D34" s="500" t="s">
        <v>1579</v>
      </c>
      <c r="E34" s="495" t="s">
        <v>657</v>
      </c>
      <c r="F34" s="756">
        <f t="shared" si="0"/>
        <v>0</v>
      </c>
      <c r="G34" s="496">
        <v>0</v>
      </c>
      <c r="H34" s="497"/>
      <c r="I34" s="498">
        <f t="shared" si="6"/>
        <v>4</v>
      </c>
      <c r="J34" s="498">
        <v>4</v>
      </c>
      <c r="K34" s="749">
        <f t="shared" si="7"/>
        <v>0</v>
      </c>
      <c r="N34" s="514"/>
    </row>
    <row r="35" spans="1:14" s="485" customFormat="1">
      <c r="A35" s="750" t="s">
        <v>1580</v>
      </c>
      <c r="B35" s="493" t="s">
        <v>789</v>
      </c>
      <c r="C35" s="493" t="s">
        <v>1581</v>
      </c>
      <c r="D35" s="500" t="s">
        <v>1582</v>
      </c>
      <c r="E35" s="495" t="s">
        <v>657</v>
      </c>
      <c r="F35" s="756">
        <f t="shared" si="0"/>
        <v>0</v>
      </c>
      <c r="G35" s="496">
        <v>0</v>
      </c>
      <c r="H35" s="497"/>
      <c r="I35" s="498">
        <f t="shared" si="6"/>
        <v>1</v>
      </c>
      <c r="J35" s="498">
        <v>1</v>
      </c>
      <c r="K35" s="749">
        <f t="shared" si="7"/>
        <v>0</v>
      </c>
      <c r="N35" s="514"/>
    </row>
    <row r="36" spans="1:14" s="485" customFormat="1">
      <c r="A36" s="750" t="s">
        <v>1583</v>
      </c>
      <c r="B36" s="493" t="s">
        <v>789</v>
      </c>
      <c r="C36" s="493" t="s">
        <v>1584</v>
      </c>
      <c r="D36" s="500" t="s">
        <v>1585</v>
      </c>
      <c r="E36" s="495" t="s">
        <v>1190</v>
      </c>
      <c r="F36" s="756">
        <f t="shared" si="0"/>
        <v>0</v>
      </c>
      <c r="G36" s="496">
        <v>0</v>
      </c>
      <c r="H36" s="497"/>
      <c r="I36" s="498">
        <f t="shared" si="6"/>
        <v>8</v>
      </c>
      <c r="J36" s="498">
        <v>8</v>
      </c>
      <c r="K36" s="749">
        <f t="shared" si="7"/>
        <v>0</v>
      </c>
      <c r="N36" s="514"/>
    </row>
    <row r="37" spans="1:14" s="485" customFormat="1">
      <c r="A37" s="750" t="s">
        <v>1586</v>
      </c>
      <c r="B37" s="493" t="s">
        <v>789</v>
      </c>
      <c r="C37" s="493" t="s">
        <v>1587</v>
      </c>
      <c r="D37" s="500" t="s">
        <v>1501</v>
      </c>
      <c r="E37" s="495" t="s">
        <v>657</v>
      </c>
      <c r="F37" s="756">
        <f t="shared" si="0"/>
        <v>0</v>
      </c>
      <c r="G37" s="496">
        <v>0</v>
      </c>
      <c r="H37" s="497"/>
      <c r="I37" s="498">
        <f t="shared" si="6"/>
        <v>8</v>
      </c>
      <c r="J37" s="498">
        <v>8</v>
      </c>
      <c r="K37" s="749">
        <f t="shared" si="7"/>
        <v>0</v>
      </c>
      <c r="N37" s="514"/>
    </row>
    <row r="38" spans="1:14" s="485" customFormat="1">
      <c r="A38" s="750" t="s">
        <v>1588</v>
      </c>
      <c r="B38" s="493" t="s">
        <v>789</v>
      </c>
      <c r="C38" s="493" t="s">
        <v>1589</v>
      </c>
      <c r="D38" s="758" t="s">
        <v>1366</v>
      </c>
      <c r="E38" s="495" t="s">
        <v>1367</v>
      </c>
      <c r="F38" s="756">
        <f t="shared" si="0"/>
        <v>0</v>
      </c>
      <c r="G38" s="496">
        <v>0</v>
      </c>
      <c r="H38" s="497"/>
      <c r="I38" s="498">
        <v>1</v>
      </c>
      <c r="J38" s="498">
        <v>0</v>
      </c>
      <c r="K38" s="749">
        <f t="shared" si="7"/>
        <v>0</v>
      </c>
      <c r="N38" s="514"/>
    </row>
    <row r="39" spans="1:14" s="485" customFormat="1">
      <c r="A39" s="750" t="s">
        <v>1590</v>
      </c>
      <c r="B39" s="493" t="s">
        <v>789</v>
      </c>
      <c r="C39" s="493" t="s">
        <v>1591</v>
      </c>
      <c r="D39" s="500" t="s">
        <v>1370</v>
      </c>
      <c r="E39" s="495" t="s">
        <v>1367</v>
      </c>
      <c r="F39" s="756">
        <f t="shared" si="0"/>
        <v>0</v>
      </c>
      <c r="G39" s="496">
        <v>0</v>
      </c>
      <c r="H39" s="497"/>
      <c r="I39" s="498">
        <v>1</v>
      </c>
      <c r="J39" s="498">
        <v>0</v>
      </c>
      <c r="K39" s="749">
        <f t="shared" si="7"/>
        <v>0</v>
      </c>
      <c r="N39" s="514"/>
    </row>
    <row r="40" spans="1:14" s="485" customFormat="1" ht="33.6" customHeight="1">
      <c r="A40" s="750" t="s">
        <v>1592</v>
      </c>
      <c r="B40" s="493" t="s">
        <v>789</v>
      </c>
      <c r="C40" s="493" t="s">
        <v>1593</v>
      </c>
      <c r="D40" s="500" t="s">
        <v>1398</v>
      </c>
      <c r="E40" s="495" t="s">
        <v>657</v>
      </c>
      <c r="F40" s="756">
        <f t="shared" si="0"/>
        <v>0</v>
      </c>
      <c r="G40" s="496">
        <v>0</v>
      </c>
      <c r="H40" s="497"/>
      <c r="I40" s="498">
        <f>SUM(J40:J40)</f>
        <v>30</v>
      </c>
      <c r="J40" s="498">
        <v>30</v>
      </c>
      <c r="K40" s="749">
        <f>I40*F40</f>
        <v>0</v>
      </c>
      <c r="N40" s="514"/>
    </row>
    <row r="41" spans="1:14" s="485" customFormat="1">
      <c r="A41" s="750" t="s">
        <v>1594</v>
      </c>
      <c r="B41" s="493" t="s">
        <v>789</v>
      </c>
      <c r="C41" s="493" t="s">
        <v>1595</v>
      </c>
      <c r="D41" s="500" t="s">
        <v>1363</v>
      </c>
      <c r="E41" s="495" t="s">
        <v>239</v>
      </c>
      <c r="F41" s="756">
        <f t="shared" si="0"/>
        <v>0</v>
      </c>
      <c r="G41" s="496">
        <v>0</v>
      </c>
      <c r="H41" s="497"/>
      <c r="I41" s="498">
        <f>SUM(J41:J41)</f>
        <v>8</v>
      </c>
      <c r="J41" s="498">
        <v>8</v>
      </c>
      <c r="K41" s="749">
        <f>I41*F41</f>
        <v>0</v>
      </c>
      <c r="N41" s="514"/>
    </row>
    <row r="42" spans="1:14" s="485" customFormat="1">
      <c r="A42" s="750" t="s">
        <v>1596</v>
      </c>
      <c r="B42" s="493" t="s">
        <v>789</v>
      </c>
      <c r="C42" s="493" t="s">
        <v>1597</v>
      </c>
      <c r="D42" s="500" t="s">
        <v>1598</v>
      </c>
      <c r="E42" s="495" t="s">
        <v>239</v>
      </c>
      <c r="F42" s="756">
        <f t="shared" si="0"/>
        <v>0</v>
      </c>
      <c r="G42" s="496">
        <v>0</v>
      </c>
      <c r="H42" s="497"/>
      <c r="I42" s="498">
        <v>1</v>
      </c>
      <c r="J42" s="498">
        <v>0</v>
      </c>
      <c r="K42" s="749">
        <f>I42*F42</f>
        <v>0</v>
      </c>
      <c r="N42" s="514"/>
    </row>
    <row r="43" spans="1:14" s="485" customFormat="1" ht="25.5">
      <c r="A43" s="750"/>
      <c r="B43" s="788" t="s">
        <v>1277</v>
      </c>
      <c r="C43" s="493"/>
      <c r="D43" s="752" t="s">
        <v>1401</v>
      </c>
      <c r="E43" s="495"/>
      <c r="F43" s="756"/>
      <c r="G43" s="496"/>
      <c r="H43" s="496"/>
      <c r="I43" s="498"/>
      <c r="J43" s="498"/>
      <c r="K43" s="802"/>
    </row>
    <row r="44" spans="1:14" s="485" customFormat="1">
      <c r="A44" s="750" t="s">
        <v>1599</v>
      </c>
      <c r="B44" s="493" t="s">
        <v>1043</v>
      </c>
      <c r="C44" s="493" t="s">
        <v>1600</v>
      </c>
      <c r="D44" s="500" t="s">
        <v>1404</v>
      </c>
      <c r="E44" s="495" t="s">
        <v>657</v>
      </c>
      <c r="F44" s="756">
        <f t="shared" si="0"/>
        <v>0</v>
      </c>
      <c r="G44" s="496">
        <v>0</v>
      </c>
      <c r="H44" s="496">
        <f>SUMPRODUCT(H5:H43,I5:I43)*0.06</f>
        <v>0</v>
      </c>
      <c r="I44" s="498">
        <v>1</v>
      </c>
      <c r="J44" s="498">
        <v>0</v>
      </c>
      <c r="K44" s="749">
        <f>I44*F44</f>
        <v>0</v>
      </c>
    </row>
    <row r="45" spans="1:14" s="485" customFormat="1">
      <c r="A45" s="750" t="s">
        <v>1601</v>
      </c>
      <c r="B45" s="493" t="s">
        <v>1043</v>
      </c>
      <c r="C45" s="493" t="s">
        <v>1602</v>
      </c>
      <c r="D45" s="500" t="s">
        <v>1407</v>
      </c>
      <c r="E45" s="495" t="s">
        <v>657</v>
      </c>
      <c r="F45" s="756">
        <f t="shared" si="0"/>
        <v>0</v>
      </c>
      <c r="G45" s="496">
        <v>0</v>
      </c>
      <c r="H45" s="496">
        <f>SUMPRODUCT(G5:G42,I5:I42)*0.036</f>
        <v>0</v>
      </c>
      <c r="I45" s="498">
        <v>1</v>
      </c>
      <c r="J45" s="498">
        <v>0</v>
      </c>
      <c r="K45" s="749">
        <f>I45*F45</f>
        <v>0</v>
      </c>
    </row>
    <row r="46" spans="1:14" s="485" customFormat="1" ht="16.5" thickBot="1">
      <c r="A46" s="792"/>
      <c r="B46" s="793"/>
      <c r="C46" s="793"/>
      <c r="D46" s="760"/>
      <c r="E46" s="761"/>
      <c r="F46" s="805"/>
      <c r="G46" s="805"/>
      <c r="H46" s="805"/>
      <c r="I46" s="805"/>
      <c r="J46" s="806"/>
      <c r="K46" s="807"/>
    </row>
    <row r="47" spans="1:14" s="809" customFormat="1">
      <c r="A47" s="476"/>
      <c r="B47" s="476"/>
      <c r="C47" s="476"/>
      <c r="D47" s="476"/>
      <c r="E47" s="476"/>
      <c r="F47" s="808"/>
      <c r="G47" s="808"/>
      <c r="H47" s="808"/>
      <c r="I47" s="808"/>
      <c r="J47" s="677"/>
      <c r="K47" s="808"/>
    </row>
    <row r="48" spans="1:14" s="809" customFormat="1">
      <c r="A48" s="810" t="s">
        <v>750</v>
      </c>
      <c r="B48" s="1165"/>
      <c r="C48" s="1165"/>
      <c r="D48" s="1330"/>
      <c r="E48" s="1165"/>
      <c r="F48" s="1331"/>
      <c r="G48" s="1331"/>
      <c r="H48" s="1331"/>
      <c r="I48" s="1331"/>
      <c r="J48" s="1332"/>
      <c r="K48" s="1333"/>
    </row>
    <row r="49" spans="1:11" s="809" customFormat="1" ht="36.75" customHeight="1">
      <c r="A49" s="1093"/>
      <c r="B49" s="476"/>
      <c r="C49" s="476"/>
      <c r="D49" s="1578" t="s">
        <v>1603</v>
      </c>
      <c r="E49" s="1558"/>
      <c r="F49" s="1558"/>
      <c r="G49" s="1558"/>
      <c r="H49" s="1558"/>
      <c r="I49" s="1558"/>
      <c r="J49" s="677"/>
      <c r="K49" s="816"/>
    </row>
    <row r="50" spans="1:11" s="809" customFormat="1" ht="53.25" customHeight="1">
      <c r="A50" s="1093"/>
      <c r="B50" s="476"/>
      <c r="C50" s="476"/>
      <c r="D50" s="1572" t="s">
        <v>1408</v>
      </c>
      <c r="E50" s="1552"/>
      <c r="F50" s="1552"/>
      <c r="G50" s="1552"/>
      <c r="H50" s="1552"/>
      <c r="I50" s="1552"/>
      <c r="J50" s="677"/>
      <c r="K50" s="816"/>
    </row>
    <row r="51" spans="1:11" s="809" customFormat="1" ht="36.75" customHeight="1">
      <c r="A51" s="1093"/>
      <c r="B51" s="476"/>
      <c r="C51" s="476"/>
      <c r="D51" s="1572" t="s">
        <v>1409</v>
      </c>
      <c r="E51" s="1552"/>
      <c r="F51" s="1552"/>
      <c r="G51" s="1552"/>
      <c r="H51" s="1552"/>
      <c r="I51" s="1552"/>
      <c r="J51" s="677"/>
      <c r="K51" s="816"/>
    </row>
    <row r="52" spans="1:11" s="809" customFormat="1">
      <c r="A52" s="768"/>
      <c r="B52" s="769"/>
      <c r="C52" s="769"/>
      <c r="D52" s="769"/>
      <c r="E52" s="769"/>
      <c r="F52" s="817"/>
      <c r="G52" s="817"/>
      <c r="H52" s="817"/>
      <c r="I52" s="817"/>
      <c r="J52" s="818"/>
      <c r="K52" s="819"/>
    </row>
  </sheetData>
  <mergeCells count="3">
    <mergeCell ref="D49:I49"/>
    <mergeCell ref="D50:I50"/>
    <mergeCell ref="D51:I51"/>
  </mergeCells>
  <conditionalFormatting sqref="G6:H6">
    <cfRule type="containsBlanks" dxfId="79" priority="13">
      <formula>LEN(TRIM(G6))=0</formula>
    </cfRule>
    <cfRule type="containsBlanks" priority="14">
      <formula>LEN(TRIM(G6))=0</formula>
    </cfRule>
  </conditionalFormatting>
  <conditionalFormatting sqref="G16:H17">
    <cfRule type="containsBlanks" dxfId="78" priority="11">
      <formula>LEN(TRIM(G16))=0</formula>
    </cfRule>
    <cfRule type="containsBlanks" priority="12">
      <formula>LEN(TRIM(G16))=0</formula>
    </cfRule>
  </conditionalFormatting>
  <conditionalFormatting sqref="G23:H23">
    <cfRule type="containsBlanks" dxfId="77" priority="9">
      <formula>LEN(TRIM(G23))=0</formula>
    </cfRule>
    <cfRule type="containsBlanks" priority="10">
      <formula>LEN(TRIM(G23))=0</formula>
    </cfRule>
  </conditionalFormatting>
  <conditionalFormatting sqref="G25:H25">
    <cfRule type="containsBlanks" priority="7">
      <formula>LEN(TRIM(G25))=0</formula>
    </cfRule>
    <cfRule type="containsBlanks" dxfId="76" priority="8">
      <formula>LEN(TRIM(G25))=0</formula>
    </cfRule>
  </conditionalFormatting>
  <conditionalFormatting sqref="G27:H27">
    <cfRule type="containsBlanks" dxfId="75" priority="5">
      <formula>LEN(TRIM(G27))=0</formula>
    </cfRule>
    <cfRule type="containsBlanks" priority="6">
      <formula>LEN(TRIM(G27))=0</formula>
    </cfRule>
  </conditionalFormatting>
  <conditionalFormatting sqref="G43:H43">
    <cfRule type="containsBlanks" dxfId="74" priority="3">
      <formula>LEN(TRIM(G43))=0</formula>
    </cfRule>
    <cfRule type="containsBlanks" priority="4">
      <formula>LEN(TRIM(G43))=0</formula>
    </cfRule>
  </conditionalFormatting>
  <conditionalFormatting sqref="H44:H45">
    <cfRule type="cellIs" dxfId="73" priority="1" operator="equal">
      <formula>" "</formula>
    </cfRule>
    <cfRule type="containsBlanks" dxfId="72" priority="2">
      <formula>LEN(TRIM(H44))=0</formula>
    </cfRule>
  </conditionalFormatting>
  <pageMargins left="0.78740157480314965" right="0.78740157480314965" top="1.1811023622047245" bottom="0.98425196850393704" header="0.31496062992125984" footer="0.51181102362204722"/>
  <pageSetup paperSize="9" scale="68"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30"/>
  <sheetViews>
    <sheetView view="pageBreakPreview" zoomScaleSheetLayoutView="100" workbookViewId="0">
      <pane ySplit="4" topLeftCell="A5" activePane="bottomLeft" state="frozen"/>
      <selection activeCell="T10" sqref="T10"/>
      <selection pane="bottomLeft" activeCell="H24" sqref="H24:H35"/>
    </sheetView>
  </sheetViews>
  <sheetFormatPr defaultColWidth="10.28515625" defaultRowHeight="15.75"/>
  <cols>
    <col min="1" max="1" width="8.5703125" style="476" bestFit="1" customWidth="1"/>
    <col min="2" max="2" width="9.7109375" style="476" customWidth="1"/>
    <col min="3" max="3" width="12.7109375" style="476" customWidth="1"/>
    <col min="4" max="4" width="86.7109375" style="476" bestFit="1" customWidth="1"/>
    <col min="5" max="5" width="9" style="476" customWidth="1"/>
    <col min="6" max="6" width="12.85546875" style="476" customWidth="1"/>
    <col min="7" max="7" width="11.85546875" style="476" customWidth="1"/>
    <col min="8" max="8" width="10.7109375" style="476" customWidth="1"/>
    <col min="9" max="9" width="10.85546875" style="677" customWidth="1"/>
    <col min="10" max="10" width="11.7109375" style="677" customWidth="1"/>
    <col min="11" max="11" width="10.85546875" style="677" customWidth="1"/>
    <col min="12" max="14" width="12" style="808" customWidth="1"/>
    <col min="15" max="15" width="12.28515625" style="808" customWidth="1"/>
    <col min="16" max="16384" width="10.28515625" style="476"/>
  </cols>
  <sheetData>
    <row r="1" spans="1:18" ht="31.5">
      <c r="A1" s="796" t="s">
        <v>133</v>
      </c>
      <c r="B1" s="722" t="s">
        <v>776</v>
      </c>
      <c r="C1" s="722" t="s">
        <v>1027</v>
      </c>
      <c r="D1" s="721" t="s">
        <v>773</v>
      </c>
      <c r="E1" s="722" t="s">
        <v>135</v>
      </c>
      <c r="F1" s="723" t="s">
        <v>1028</v>
      </c>
      <c r="G1" s="723" t="s">
        <v>1029</v>
      </c>
      <c r="H1" s="723" t="s">
        <v>30</v>
      </c>
      <c r="I1" s="724" t="s">
        <v>1030</v>
      </c>
      <c r="J1" s="724" t="s">
        <v>1061</v>
      </c>
      <c r="K1" s="724" t="s">
        <v>1062</v>
      </c>
      <c r="L1" s="724" t="s">
        <v>1031</v>
      </c>
      <c r="M1" s="724" t="s">
        <v>1101</v>
      </c>
      <c r="N1" s="724" t="s">
        <v>1159</v>
      </c>
      <c r="O1" s="725" t="s">
        <v>1032</v>
      </c>
    </row>
    <row r="2" spans="1:18" ht="31.5">
      <c r="A2" s="797"/>
      <c r="B2" s="478" t="s">
        <v>1033</v>
      </c>
      <c r="C2" s="478" t="s">
        <v>1033</v>
      </c>
      <c r="D2" s="729"/>
      <c r="E2" s="478"/>
      <c r="F2" s="480" t="s">
        <v>1034</v>
      </c>
      <c r="G2" s="480" t="s">
        <v>1035</v>
      </c>
      <c r="H2" s="480" t="s">
        <v>1036</v>
      </c>
      <c r="I2" s="480" t="s">
        <v>1037</v>
      </c>
      <c r="J2" s="480" t="s">
        <v>1064</v>
      </c>
      <c r="K2" s="480" t="s">
        <v>1065</v>
      </c>
      <c r="L2" s="480" t="s">
        <v>1066</v>
      </c>
      <c r="M2" s="480" t="s">
        <v>256</v>
      </c>
      <c r="N2" s="824" t="s">
        <v>1102</v>
      </c>
      <c r="O2" s="730" t="s">
        <v>1038</v>
      </c>
    </row>
    <row r="3" spans="1:18">
      <c r="A3" s="798" t="s">
        <v>1026</v>
      </c>
      <c r="B3" s="1179"/>
      <c r="C3" s="781"/>
      <c r="D3" s="729" t="s">
        <v>1604</v>
      </c>
      <c r="E3" s="482"/>
      <c r="F3" s="483"/>
      <c r="G3" s="483"/>
      <c r="H3" s="483"/>
      <c r="I3" s="483"/>
      <c r="J3" s="734"/>
      <c r="K3" s="734"/>
      <c r="L3" s="734"/>
      <c r="M3" s="734"/>
      <c r="N3" s="734"/>
      <c r="O3" s="735"/>
    </row>
    <row r="4" spans="1:18" ht="16.5" thickBot="1">
      <c r="A4" s="800"/>
      <c r="B4" s="801"/>
      <c r="C4" s="801"/>
      <c r="D4" s="738" t="s">
        <v>1041</v>
      </c>
      <c r="E4" s="739"/>
      <c r="F4" s="740"/>
      <c r="G4" s="740"/>
      <c r="H4" s="740"/>
      <c r="I4" s="740"/>
      <c r="J4" s="741"/>
      <c r="K4" s="741"/>
      <c r="L4" s="741"/>
      <c r="M4" s="741"/>
      <c r="N4" s="741"/>
      <c r="O4" s="742">
        <f>SUM(O5:O39)</f>
        <v>0</v>
      </c>
    </row>
    <row r="5" spans="1:18" s="485" customFormat="1" ht="33" customHeight="1">
      <c r="A5" s="750" t="s">
        <v>1186</v>
      </c>
      <c r="B5" s="493" t="s">
        <v>796</v>
      </c>
      <c r="C5" s="493" t="s">
        <v>1605</v>
      </c>
      <c r="D5" s="758" t="s">
        <v>1606</v>
      </c>
      <c r="E5" s="495" t="s">
        <v>657</v>
      </c>
      <c r="F5" s="754">
        <f t="shared" ref="F5:F38" si="0">G5+H5</f>
        <v>0</v>
      </c>
      <c r="G5" s="755"/>
      <c r="H5" s="755"/>
      <c r="I5" s="825">
        <f t="shared" ref="I5:I14" si="1">SUM(J5:N5)</f>
        <v>1</v>
      </c>
      <c r="J5" s="498">
        <v>0</v>
      </c>
      <c r="K5" s="498">
        <v>0</v>
      </c>
      <c r="L5" s="498">
        <v>1</v>
      </c>
      <c r="M5" s="498">
        <v>0</v>
      </c>
      <c r="N5" s="498">
        <v>0</v>
      </c>
      <c r="O5" s="826">
        <f t="shared" ref="O5:O22" si="2">F5*I5</f>
        <v>0</v>
      </c>
      <c r="R5" s="514"/>
    </row>
    <row r="6" spans="1:18" s="485" customFormat="1" ht="15.75" customHeight="1">
      <c r="A6" s="750" t="s">
        <v>1188</v>
      </c>
      <c r="B6" s="493" t="s">
        <v>796</v>
      </c>
      <c r="C6" s="493" t="s">
        <v>1607</v>
      </c>
      <c r="D6" s="758" t="s">
        <v>1608</v>
      </c>
      <c r="E6" s="827" t="s">
        <v>657</v>
      </c>
      <c r="F6" s="754">
        <f t="shared" si="0"/>
        <v>0</v>
      </c>
      <c r="G6" s="755"/>
      <c r="H6" s="755"/>
      <c r="I6" s="825">
        <f t="shared" si="1"/>
        <v>0</v>
      </c>
      <c r="J6" s="825">
        <f t="shared" ref="J6:N6" si="3">J5</f>
        <v>0</v>
      </c>
      <c r="K6" s="825">
        <f t="shared" si="3"/>
        <v>0</v>
      </c>
      <c r="L6" s="825">
        <v>0</v>
      </c>
      <c r="M6" s="825">
        <f t="shared" ref="M6" si="4">M5</f>
        <v>0</v>
      </c>
      <c r="N6" s="825">
        <f t="shared" si="3"/>
        <v>0</v>
      </c>
      <c r="O6" s="826">
        <f t="shared" si="2"/>
        <v>0</v>
      </c>
      <c r="R6" s="514"/>
    </row>
    <row r="7" spans="1:18" s="485" customFormat="1" ht="18.75" customHeight="1">
      <c r="A7" s="750" t="s">
        <v>1191</v>
      </c>
      <c r="B7" s="493" t="s">
        <v>796</v>
      </c>
      <c r="C7" s="493" t="s">
        <v>1609</v>
      </c>
      <c r="D7" s="758" t="s">
        <v>1610</v>
      </c>
      <c r="E7" s="827" t="s">
        <v>657</v>
      </c>
      <c r="F7" s="754">
        <f t="shared" si="0"/>
        <v>0</v>
      </c>
      <c r="G7" s="755"/>
      <c r="H7" s="755"/>
      <c r="I7" s="825">
        <f t="shared" si="1"/>
        <v>1</v>
      </c>
      <c r="J7" s="498">
        <v>0</v>
      </c>
      <c r="K7" s="498">
        <v>0</v>
      </c>
      <c r="L7" s="498">
        <v>1</v>
      </c>
      <c r="M7" s="498">
        <v>0</v>
      </c>
      <c r="N7" s="498">
        <v>0</v>
      </c>
      <c r="O7" s="826">
        <f t="shared" si="2"/>
        <v>0</v>
      </c>
      <c r="R7" s="514"/>
    </row>
    <row r="8" spans="1:18" s="485" customFormat="1" ht="15.75" customHeight="1">
      <c r="A8" s="750" t="s">
        <v>1193</v>
      </c>
      <c r="B8" s="493" t="s">
        <v>796</v>
      </c>
      <c r="C8" s="493" t="s">
        <v>1611</v>
      </c>
      <c r="D8" s="758" t="s">
        <v>1612</v>
      </c>
      <c r="E8" s="827" t="s">
        <v>657</v>
      </c>
      <c r="F8" s="754">
        <f t="shared" si="0"/>
        <v>0</v>
      </c>
      <c r="G8" s="755"/>
      <c r="H8" s="755"/>
      <c r="I8" s="825">
        <f t="shared" si="1"/>
        <v>1</v>
      </c>
      <c r="J8" s="498">
        <f t="shared" ref="J8:N8" si="5">J7</f>
        <v>0</v>
      </c>
      <c r="K8" s="498">
        <f t="shared" si="5"/>
        <v>0</v>
      </c>
      <c r="L8" s="498">
        <f t="shared" si="5"/>
        <v>1</v>
      </c>
      <c r="M8" s="498">
        <f t="shared" si="5"/>
        <v>0</v>
      </c>
      <c r="N8" s="498">
        <f t="shared" si="5"/>
        <v>0</v>
      </c>
      <c r="O8" s="826">
        <f t="shared" si="2"/>
        <v>0</v>
      </c>
      <c r="R8" s="514"/>
    </row>
    <row r="9" spans="1:18" s="485" customFormat="1" ht="34.5" customHeight="1">
      <c r="A9" s="750" t="s">
        <v>1195</v>
      </c>
      <c r="B9" s="493" t="s">
        <v>796</v>
      </c>
      <c r="C9" s="493" t="s">
        <v>1613</v>
      </c>
      <c r="D9" s="758" t="s">
        <v>1614</v>
      </c>
      <c r="E9" s="495" t="s">
        <v>657</v>
      </c>
      <c r="F9" s="754">
        <f t="shared" si="0"/>
        <v>0</v>
      </c>
      <c r="G9" s="755"/>
      <c r="H9" s="755"/>
      <c r="I9" s="825">
        <f t="shared" si="1"/>
        <v>1</v>
      </c>
      <c r="J9" s="498">
        <v>0</v>
      </c>
      <c r="K9" s="498">
        <v>0</v>
      </c>
      <c r="L9" s="498">
        <v>0</v>
      </c>
      <c r="M9" s="498">
        <v>0</v>
      </c>
      <c r="N9" s="498">
        <v>1</v>
      </c>
      <c r="O9" s="826">
        <f t="shared" si="2"/>
        <v>0</v>
      </c>
      <c r="R9" s="514"/>
    </row>
    <row r="10" spans="1:18" s="485" customFormat="1" ht="15.75" customHeight="1">
      <c r="A10" s="750" t="s">
        <v>1197</v>
      </c>
      <c r="B10" s="493" t="s">
        <v>796</v>
      </c>
      <c r="C10" s="493" t="s">
        <v>1615</v>
      </c>
      <c r="D10" s="758" t="s">
        <v>1616</v>
      </c>
      <c r="E10" s="827" t="s">
        <v>657</v>
      </c>
      <c r="F10" s="754">
        <f t="shared" si="0"/>
        <v>0</v>
      </c>
      <c r="G10" s="755"/>
      <c r="H10" s="755"/>
      <c r="I10" s="825">
        <f t="shared" si="1"/>
        <v>1</v>
      </c>
      <c r="J10" s="498">
        <f t="shared" ref="J10:N10" si="6">J9</f>
        <v>0</v>
      </c>
      <c r="K10" s="498">
        <f t="shared" si="6"/>
        <v>0</v>
      </c>
      <c r="L10" s="498">
        <f t="shared" si="6"/>
        <v>0</v>
      </c>
      <c r="M10" s="498">
        <f t="shared" si="6"/>
        <v>0</v>
      </c>
      <c r="N10" s="498">
        <f t="shared" si="6"/>
        <v>1</v>
      </c>
      <c r="O10" s="826">
        <f t="shared" si="2"/>
        <v>0</v>
      </c>
      <c r="R10" s="514"/>
    </row>
    <row r="11" spans="1:18" s="485" customFormat="1" ht="31.5">
      <c r="A11" s="750" t="s">
        <v>1199</v>
      </c>
      <c r="B11" s="493" t="s">
        <v>796</v>
      </c>
      <c r="C11" s="493" t="s">
        <v>1617</v>
      </c>
      <c r="D11" s="500" t="s">
        <v>1618</v>
      </c>
      <c r="E11" s="495" t="s">
        <v>657</v>
      </c>
      <c r="F11" s="754">
        <f t="shared" si="0"/>
        <v>0</v>
      </c>
      <c r="G11" s="755"/>
      <c r="H11" s="755"/>
      <c r="I11" s="825">
        <f t="shared" si="1"/>
        <v>11</v>
      </c>
      <c r="J11" s="498">
        <v>0</v>
      </c>
      <c r="K11" s="498">
        <v>3</v>
      </c>
      <c r="L11" s="498">
        <v>3</v>
      </c>
      <c r="M11" s="498">
        <v>3</v>
      </c>
      <c r="N11" s="498">
        <v>2</v>
      </c>
      <c r="O11" s="826">
        <f t="shared" si="2"/>
        <v>0</v>
      </c>
      <c r="R11" s="514"/>
    </row>
    <row r="12" spans="1:18" s="485" customFormat="1">
      <c r="A12" s="750" t="s">
        <v>1201</v>
      </c>
      <c r="B12" s="493" t="s">
        <v>796</v>
      </c>
      <c r="C12" s="493" t="s">
        <v>1619</v>
      </c>
      <c r="D12" s="500" t="s">
        <v>1620</v>
      </c>
      <c r="E12" s="495" t="s">
        <v>657</v>
      </c>
      <c r="F12" s="754">
        <f t="shared" si="0"/>
        <v>0</v>
      </c>
      <c r="G12" s="755"/>
      <c r="H12" s="755"/>
      <c r="I12" s="825">
        <f t="shared" si="1"/>
        <v>1</v>
      </c>
      <c r="J12" s="498">
        <v>1</v>
      </c>
      <c r="K12" s="498">
        <v>0</v>
      </c>
      <c r="L12" s="498">
        <v>0</v>
      </c>
      <c r="M12" s="498">
        <v>0</v>
      </c>
      <c r="N12" s="498">
        <v>0</v>
      </c>
      <c r="O12" s="826">
        <f t="shared" si="2"/>
        <v>0</v>
      </c>
      <c r="R12" s="514"/>
    </row>
    <row r="13" spans="1:18" s="485" customFormat="1">
      <c r="A13" s="750" t="s">
        <v>1621</v>
      </c>
      <c r="B13" s="493" t="s">
        <v>796</v>
      </c>
      <c r="C13" s="493" t="s">
        <v>1622</v>
      </c>
      <c r="D13" s="828" t="s">
        <v>1623</v>
      </c>
      <c r="E13" s="495" t="s">
        <v>657</v>
      </c>
      <c r="F13" s="754">
        <f t="shared" si="0"/>
        <v>0</v>
      </c>
      <c r="G13" s="755"/>
      <c r="H13" s="755"/>
      <c r="I13" s="825">
        <f t="shared" si="1"/>
        <v>12</v>
      </c>
      <c r="J13" s="498">
        <f>J11+J12</f>
        <v>1</v>
      </c>
      <c r="K13" s="498">
        <f>K11+K12</f>
        <v>3</v>
      </c>
      <c r="L13" s="498">
        <f>L11+L12</f>
        <v>3</v>
      </c>
      <c r="M13" s="498">
        <f>M11+M12</f>
        <v>3</v>
      </c>
      <c r="N13" s="498">
        <f>N11+N12</f>
        <v>2</v>
      </c>
      <c r="O13" s="826">
        <f t="shared" si="2"/>
        <v>0</v>
      </c>
      <c r="R13" s="514"/>
    </row>
    <row r="14" spans="1:18" s="485" customFormat="1">
      <c r="A14" s="750" t="s">
        <v>1624</v>
      </c>
      <c r="B14" s="493" t="s">
        <v>796</v>
      </c>
      <c r="C14" s="493" t="s">
        <v>1625</v>
      </c>
      <c r="D14" s="500" t="s">
        <v>1626</v>
      </c>
      <c r="E14" s="495" t="s">
        <v>167</v>
      </c>
      <c r="F14" s="754">
        <f t="shared" si="0"/>
        <v>0</v>
      </c>
      <c r="G14" s="755"/>
      <c r="H14" s="755"/>
      <c r="I14" s="757">
        <f t="shared" si="1"/>
        <v>0.4</v>
      </c>
      <c r="J14" s="757">
        <v>0</v>
      </c>
      <c r="K14" s="757">
        <v>0.1</v>
      </c>
      <c r="L14" s="757">
        <v>0.1</v>
      </c>
      <c r="M14" s="757">
        <v>0.1</v>
      </c>
      <c r="N14" s="757">
        <v>0.1</v>
      </c>
      <c r="O14" s="826">
        <f t="shared" si="2"/>
        <v>0</v>
      </c>
      <c r="R14" s="514"/>
    </row>
    <row r="15" spans="1:18" s="485" customFormat="1">
      <c r="A15" s="750"/>
      <c r="B15" s="751" t="s">
        <v>1277</v>
      </c>
      <c r="C15" s="744"/>
      <c r="D15" s="829" t="s">
        <v>1278</v>
      </c>
      <c r="E15" s="495"/>
      <c r="F15" s="496"/>
      <c r="G15" s="496"/>
      <c r="H15" s="496"/>
      <c r="I15" s="498"/>
      <c r="J15" s="498"/>
      <c r="K15" s="498"/>
      <c r="L15" s="498"/>
      <c r="M15" s="498"/>
      <c r="N15" s="757"/>
      <c r="O15" s="826"/>
      <c r="R15" s="514"/>
    </row>
    <row r="16" spans="1:18" s="485" customFormat="1" ht="15.75" customHeight="1">
      <c r="A16" s="750" t="s">
        <v>1627</v>
      </c>
      <c r="B16" s="493" t="s">
        <v>796</v>
      </c>
      <c r="C16" s="493" t="s">
        <v>1628</v>
      </c>
      <c r="D16" s="500" t="s">
        <v>1629</v>
      </c>
      <c r="E16" s="495" t="s">
        <v>289</v>
      </c>
      <c r="F16" s="754">
        <f t="shared" si="0"/>
        <v>0</v>
      </c>
      <c r="G16" s="755"/>
      <c r="H16" s="755"/>
      <c r="I16" s="825">
        <f t="shared" ref="I16:I21" si="7">SUM(J16:N16)</f>
        <v>104</v>
      </c>
      <c r="J16" s="498">
        <v>0</v>
      </c>
      <c r="K16" s="498">
        <v>0</v>
      </c>
      <c r="L16" s="498">
        <v>34</v>
      </c>
      <c r="M16" s="498">
        <v>10</v>
      </c>
      <c r="N16" s="498">
        <v>60</v>
      </c>
      <c r="O16" s="826">
        <f t="shared" si="2"/>
        <v>0</v>
      </c>
      <c r="R16" s="514"/>
    </row>
    <row r="17" spans="1:18" s="485" customFormat="1" ht="31.9" customHeight="1">
      <c r="A17" s="750" t="s">
        <v>1630</v>
      </c>
      <c r="B17" s="493" t="s">
        <v>796</v>
      </c>
      <c r="C17" s="493" t="s">
        <v>1631</v>
      </c>
      <c r="D17" s="500" t="s">
        <v>1632</v>
      </c>
      <c r="E17" s="495" t="s">
        <v>289</v>
      </c>
      <c r="F17" s="754">
        <f t="shared" si="0"/>
        <v>0</v>
      </c>
      <c r="G17" s="755"/>
      <c r="H17" s="755"/>
      <c r="I17" s="825">
        <f t="shared" si="7"/>
        <v>228</v>
      </c>
      <c r="J17" s="498">
        <v>14</v>
      </c>
      <c r="K17" s="498">
        <v>78</v>
      </c>
      <c r="L17" s="498">
        <v>72</v>
      </c>
      <c r="M17" s="498">
        <v>40</v>
      </c>
      <c r="N17" s="498">
        <v>24</v>
      </c>
      <c r="O17" s="826">
        <f t="shared" si="2"/>
        <v>0</v>
      </c>
      <c r="R17" s="514"/>
    </row>
    <row r="18" spans="1:18" s="485" customFormat="1" ht="31.9" customHeight="1">
      <c r="A18" s="750" t="s">
        <v>1633</v>
      </c>
      <c r="B18" s="493" t="s">
        <v>796</v>
      </c>
      <c r="C18" s="493" t="s">
        <v>1634</v>
      </c>
      <c r="D18" s="500" t="s">
        <v>1544</v>
      </c>
      <c r="E18" s="495" t="s">
        <v>289</v>
      </c>
      <c r="F18" s="756">
        <f t="shared" ref="F18:F19" si="8">SUM(G18:H18)</f>
        <v>0</v>
      </c>
      <c r="G18" s="497"/>
      <c r="H18" s="497"/>
      <c r="I18" s="825">
        <f t="shared" si="7"/>
        <v>6</v>
      </c>
      <c r="J18" s="498">
        <v>0</v>
      </c>
      <c r="K18" s="498">
        <v>0</v>
      </c>
      <c r="L18" s="498">
        <v>6</v>
      </c>
      <c r="M18" s="498">
        <v>0</v>
      </c>
      <c r="N18" s="498">
        <v>0</v>
      </c>
      <c r="O18" s="826">
        <f t="shared" si="2"/>
        <v>0</v>
      </c>
      <c r="R18" s="514"/>
    </row>
    <row r="19" spans="1:18" s="485" customFormat="1">
      <c r="A19" s="750" t="s">
        <v>1635</v>
      </c>
      <c r="B19" s="493" t="s">
        <v>796</v>
      </c>
      <c r="C19" s="493" t="s">
        <v>1636</v>
      </c>
      <c r="D19" s="500" t="s">
        <v>1550</v>
      </c>
      <c r="E19" s="495" t="s">
        <v>289</v>
      </c>
      <c r="F19" s="496">
        <f t="shared" si="8"/>
        <v>0</v>
      </c>
      <c r="G19" s="497"/>
      <c r="H19" s="497"/>
      <c r="I19" s="825">
        <f t="shared" si="7"/>
        <v>284</v>
      </c>
      <c r="J19" s="498">
        <f t="shared" ref="J19:K19" si="9">J17</f>
        <v>14</v>
      </c>
      <c r="K19" s="498">
        <f t="shared" si="9"/>
        <v>78</v>
      </c>
      <c r="L19" s="498">
        <f>L17+30</f>
        <v>102</v>
      </c>
      <c r="M19" s="498">
        <f>M17+6</f>
        <v>46</v>
      </c>
      <c r="N19" s="498">
        <f>N17+20</f>
        <v>44</v>
      </c>
      <c r="O19" s="826">
        <f t="shared" si="2"/>
        <v>0</v>
      </c>
      <c r="R19" s="514"/>
    </row>
    <row r="20" spans="1:18" s="485" customFormat="1">
      <c r="A20" s="750" t="s">
        <v>1637</v>
      </c>
      <c r="B20" s="493" t="s">
        <v>796</v>
      </c>
      <c r="C20" s="493" t="s">
        <v>1638</v>
      </c>
      <c r="D20" s="787" t="s">
        <v>1320</v>
      </c>
      <c r="E20" s="495" t="s">
        <v>289</v>
      </c>
      <c r="F20" s="754">
        <f>G20+H20</f>
        <v>0</v>
      </c>
      <c r="G20" s="755"/>
      <c r="H20" s="755"/>
      <c r="I20" s="825">
        <f t="shared" si="7"/>
        <v>284</v>
      </c>
      <c r="J20" s="498">
        <f>J19</f>
        <v>14</v>
      </c>
      <c r="K20" s="498">
        <f t="shared" ref="K20:N20" si="10">K19</f>
        <v>78</v>
      </c>
      <c r="L20" s="498">
        <f t="shared" si="10"/>
        <v>102</v>
      </c>
      <c r="M20" s="498">
        <f t="shared" si="10"/>
        <v>46</v>
      </c>
      <c r="N20" s="498">
        <f t="shared" si="10"/>
        <v>44</v>
      </c>
      <c r="O20" s="826">
        <f t="shared" si="2"/>
        <v>0</v>
      </c>
      <c r="R20" s="514"/>
    </row>
    <row r="21" spans="1:18" s="485" customFormat="1" ht="31.5">
      <c r="A21" s="750" t="s">
        <v>1639</v>
      </c>
      <c r="B21" s="493" t="s">
        <v>796</v>
      </c>
      <c r="C21" s="493" t="s">
        <v>1640</v>
      </c>
      <c r="D21" s="494" t="s">
        <v>1641</v>
      </c>
      <c r="E21" s="495" t="s">
        <v>657</v>
      </c>
      <c r="F21" s="496">
        <f t="shared" ref="F21:F22" si="11">G21+H21</f>
        <v>0</v>
      </c>
      <c r="G21" s="755"/>
      <c r="H21" s="755"/>
      <c r="I21" s="825">
        <f t="shared" si="7"/>
        <v>200</v>
      </c>
      <c r="J21" s="498">
        <v>40</v>
      </c>
      <c r="K21" s="498">
        <v>40</v>
      </c>
      <c r="L21" s="498">
        <v>40</v>
      </c>
      <c r="M21" s="498">
        <v>40</v>
      </c>
      <c r="N21" s="498">
        <v>40</v>
      </c>
      <c r="O21" s="826">
        <f t="shared" si="2"/>
        <v>0</v>
      </c>
      <c r="R21" s="514"/>
    </row>
    <row r="22" spans="1:18" s="485" customFormat="1">
      <c r="A22" s="750" t="s">
        <v>1642</v>
      </c>
      <c r="B22" s="493" t="s">
        <v>796</v>
      </c>
      <c r="C22" s="493" t="s">
        <v>1643</v>
      </c>
      <c r="D22" s="500" t="s">
        <v>1644</v>
      </c>
      <c r="E22" s="495" t="s">
        <v>289</v>
      </c>
      <c r="F22" s="496">
        <f t="shared" si="11"/>
        <v>0</v>
      </c>
      <c r="G22" s="497"/>
      <c r="H22" s="497"/>
      <c r="I22" s="498">
        <v>22</v>
      </c>
      <c r="J22" s="498">
        <v>5</v>
      </c>
      <c r="K22" s="498">
        <v>10</v>
      </c>
      <c r="L22" s="498">
        <v>5</v>
      </c>
      <c r="M22" s="498">
        <v>5</v>
      </c>
      <c r="N22" s="498">
        <v>5</v>
      </c>
      <c r="O22" s="826">
        <f t="shared" si="2"/>
        <v>0</v>
      </c>
      <c r="R22" s="514"/>
    </row>
    <row r="23" spans="1:18" s="485" customFormat="1">
      <c r="A23" s="750"/>
      <c r="B23" s="751" t="s">
        <v>1277</v>
      </c>
      <c r="C23" s="744"/>
      <c r="D23" s="829" t="s">
        <v>1278</v>
      </c>
      <c r="E23" s="495"/>
      <c r="F23" s="496"/>
      <c r="G23" s="496"/>
      <c r="H23" s="496"/>
      <c r="I23" s="498"/>
      <c r="J23" s="498"/>
      <c r="K23" s="498"/>
      <c r="L23" s="498"/>
      <c r="M23" s="498"/>
      <c r="N23" s="757"/>
      <c r="O23" s="826"/>
      <c r="R23" s="514"/>
    </row>
    <row r="24" spans="1:18" s="485" customFormat="1">
      <c r="A24" s="750" t="s">
        <v>1645</v>
      </c>
      <c r="B24" s="493" t="s">
        <v>796</v>
      </c>
      <c r="C24" s="493" t="s">
        <v>1646</v>
      </c>
      <c r="D24" s="500" t="s">
        <v>1104</v>
      </c>
      <c r="E24" s="495" t="s">
        <v>657</v>
      </c>
      <c r="F24" s="754">
        <f t="shared" si="0"/>
        <v>0</v>
      </c>
      <c r="G24" s="755"/>
      <c r="H24" s="755"/>
      <c r="I24" s="825">
        <f>SUM(J24:N24)</f>
        <v>36</v>
      </c>
      <c r="J24" s="498">
        <f>SUM(J5:J13)</f>
        <v>2</v>
      </c>
      <c r="K24" s="498">
        <f>SUM(K5:K13)</f>
        <v>6</v>
      </c>
      <c r="L24" s="498">
        <v>16</v>
      </c>
      <c r="M24" s="498">
        <f>SUM(M5:M13)</f>
        <v>6</v>
      </c>
      <c r="N24" s="498">
        <f>SUM(N5:N13)</f>
        <v>6</v>
      </c>
      <c r="O24" s="826">
        <f t="shared" ref="O24:O38" si="12">F24*I24</f>
        <v>0</v>
      </c>
      <c r="R24" s="514"/>
    </row>
    <row r="25" spans="1:18" s="485" customFormat="1">
      <c r="A25" s="750" t="s">
        <v>1647</v>
      </c>
      <c r="B25" s="493" t="s">
        <v>789</v>
      </c>
      <c r="C25" s="493" t="s">
        <v>1648</v>
      </c>
      <c r="D25" s="500" t="s">
        <v>1649</v>
      </c>
      <c r="E25" s="495" t="s">
        <v>657</v>
      </c>
      <c r="F25" s="754">
        <f t="shared" si="0"/>
        <v>0</v>
      </c>
      <c r="G25" s="756">
        <v>0</v>
      </c>
      <c r="H25" s="755"/>
      <c r="I25" s="825">
        <f>SUM(J25:N25)</f>
        <v>21</v>
      </c>
      <c r="J25" s="498">
        <v>1</v>
      </c>
      <c r="K25" s="498">
        <v>6</v>
      </c>
      <c r="L25" s="498">
        <v>6</v>
      </c>
      <c r="M25" s="498">
        <v>6</v>
      </c>
      <c r="N25" s="498">
        <v>2</v>
      </c>
      <c r="O25" s="826">
        <f t="shared" si="12"/>
        <v>0</v>
      </c>
      <c r="R25" s="514"/>
    </row>
    <row r="26" spans="1:18" s="485" customFormat="1">
      <c r="A26" s="750" t="s">
        <v>1650</v>
      </c>
      <c r="B26" s="493" t="s">
        <v>789</v>
      </c>
      <c r="C26" s="493" t="s">
        <v>1651</v>
      </c>
      <c r="D26" s="500" t="s">
        <v>1652</v>
      </c>
      <c r="E26" s="495" t="s">
        <v>657</v>
      </c>
      <c r="F26" s="754">
        <f t="shared" si="0"/>
        <v>0</v>
      </c>
      <c r="G26" s="756">
        <v>0</v>
      </c>
      <c r="H26" s="755"/>
      <c r="I26" s="825">
        <f>SUM(J26:N26)</f>
        <v>12</v>
      </c>
      <c r="J26" s="498">
        <v>1</v>
      </c>
      <c r="K26" s="498">
        <v>3</v>
      </c>
      <c r="L26" s="498">
        <v>3</v>
      </c>
      <c r="M26" s="498">
        <v>3</v>
      </c>
      <c r="N26" s="498">
        <v>2</v>
      </c>
      <c r="O26" s="826">
        <f t="shared" si="12"/>
        <v>0</v>
      </c>
      <c r="R26" s="514"/>
    </row>
    <row r="27" spans="1:18" s="485" customFormat="1">
      <c r="A27" s="750" t="s">
        <v>1653</v>
      </c>
      <c r="B27" s="493" t="s">
        <v>789</v>
      </c>
      <c r="C27" s="493" t="s">
        <v>1654</v>
      </c>
      <c r="D27" s="500" t="s">
        <v>1655</v>
      </c>
      <c r="E27" s="495" t="s">
        <v>657</v>
      </c>
      <c r="F27" s="754">
        <f t="shared" si="0"/>
        <v>0</v>
      </c>
      <c r="G27" s="756">
        <v>0</v>
      </c>
      <c r="H27" s="755"/>
      <c r="I27" s="825">
        <f>SUM(J27:N27)</f>
        <v>26</v>
      </c>
      <c r="J27" s="498">
        <v>4</v>
      </c>
      <c r="K27" s="498">
        <v>6</v>
      </c>
      <c r="L27" s="498">
        <v>6</v>
      </c>
      <c r="M27" s="498">
        <v>6</v>
      </c>
      <c r="N27" s="498">
        <v>4</v>
      </c>
      <c r="O27" s="826">
        <f t="shared" si="12"/>
        <v>0</v>
      </c>
      <c r="R27" s="514"/>
    </row>
    <row r="28" spans="1:18" s="485" customFormat="1">
      <c r="A28" s="750" t="s">
        <v>1656</v>
      </c>
      <c r="B28" s="493" t="s">
        <v>789</v>
      </c>
      <c r="C28" s="493" t="s">
        <v>1657</v>
      </c>
      <c r="D28" s="500" t="s">
        <v>1503</v>
      </c>
      <c r="E28" s="495" t="s">
        <v>256</v>
      </c>
      <c r="F28" s="754">
        <f t="shared" si="0"/>
        <v>0</v>
      </c>
      <c r="G28" s="756">
        <v>0</v>
      </c>
      <c r="H28" s="755"/>
      <c r="I28" s="825">
        <f>SUM(J28:N28)</f>
        <v>8</v>
      </c>
      <c r="J28" s="498">
        <v>0</v>
      </c>
      <c r="K28" s="498">
        <v>0</v>
      </c>
      <c r="L28" s="498">
        <v>0</v>
      </c>
      <c r="M28" s="498">
        <v>0</v>
      </c>
      <c r="N28" s="498">
        <v>8</v>
      </c>
      <c r="O28" s="826">
        <f t="shared" si="12"/>
        <v>0</v>
      </c>
      <c r="R28" s="514"/>
    </row>
    <row r="29" spans="1:18" s="485" customFormat="1">
      <c r="A29" s="750" t="s">
        <v>1658</v>
      </c>
      <c r="B29" s="493" t="s">
        <v>789</v>
      </c>
      <c r="C29" s="493" t="s">
        <v>1659</v>
      </c>
      <c r="D29" s="758" t="s">
        <v>1366</v>
      </c>
      <c r="E29" s="495" t="s">
        <v>657</v>
      </c>
      <c r="F29" s="754">
        <f t="shared" si="0"/>
        <v>0</v>
      </c>
      <c r="G29" s="756">
        <v>0</v>
      </c>
      <c r="H29" s="755"/>
      <c r="I29" s="825">
        <v>1</v>
      </c>
      <c r="J29" s="498">
        <v>0</v>
      </c>
      <c r="K29" s="498">
        <v>0</v>
      </c>
      <c r="L29" s="498">
        <v>0</v>
      </c>
      <c r="M29" s="498">
        <v>0</v>
      </c>
      <c r="N29" s="498">
        <v>0</v>
      </c>
      <c r="O29" s="826">
        <f t="shared" si="12"/>
        <v>0</v>
      </c>
      <c r="R29" s="514"/>
    </row>
    <row r="30" spans="1:18" s="485" customFormat="1">
      <c r="A30" s="750" t="s">
        <v>1660</v>
      </c>
      <c r="B30" s="493" t="s">
        <v>789</v>
      </c>
      <c r="C30" s="493" t="s">
        <v>1661</v>
      </c>
      <c r="D30" s="500" t="s">
        <v>1370</v>
      </c>
      <c r="E30" s="495" t="s">
        <v>657</v>
      </c>
      <c r="F30" s="754">
        <f t="shared" si="0"/>
        <v>0</v>
      </c>
      <c r="G30" s="756">
        <v>0</v>
      </c>
      <c r="H30" s="755"/>
      <c r="I30" s="825">
        <v>1</v>
      </c>
      <c r="J30" s="498">
        <v>0</v>
      </c>
      <c r="K30" s="498">
        <v>0</v>
      </c>
      <c r="L30" s="498">
        <v>0</v>
      </c>
      <c r="M30" s="498">
        <v>0</v>
      </c>
      <c r="N30" s="498">
        <v>0</v>
      </c>
      <c r="O30" s="826">
        <f t="shared" si="12"/>
        <v>0</v>
      </c>
      <c r="R30" s="514"/>
    </row>
    <row r="31" spans="1:18" s="485" customFormat="1" ht="31.5">
      <c r="A31" s="750" t="s">
        <v>1662</v>
      </c>
      <c r="B31" s="493" t="s">
        <v>789</v>
      </c>
      <c r="C31" s="493" t="s">
        <v>1663</v>
      </c>
      <c r="D31" s="500" t="s">
        <v>1398</v>
      </c>
      <c r="E31" s="495" t="s">
        <v>657</v>
      </c>
      <c r="F31" s="754">
        <f t="shared" si="0"/>
        <v>0</v>
      </c>
      <c r="G31" s="756">
        <v>0</v>
      </c>
      <c r="H31" s="755"/>
      <c r="I31" s="825">
        <f>SUM(J31:N31)</f>
        <v>74</v>
      </c>
      <c r="J31" s="498">
        <v>4</v>
      </c>
      <c r="K31" s="498">
        <v>12</v>
      </c>
      <c r="L31" s="498">
        <v>32</v>
      </c>
      <c r="M31" s="498">
        <v>12</v>
      </c>
      <c r="N31" s="498">
        <v>14</v>
      </c>
      <c r="O31" s="826">
        <f t="shared" si="12"/>
        <v>0</v>
      </c>
      <c r="R31" s="514"/>
    </row>
    <row r="32" spans="1:18" s="485" customFormat="1">
      <c r="A32" s="750" t="s">
        <v>1664</v>
      </c>
      <c r="B32" s="493" t="s">
        <v>789</v>
      </c>
      <c r="C32" s="493" t="s">
        <v>1665</v>
      </c>
      <c r="D32" s="500" t="s">
        <v>1374</v>
      </c>
      <c r="E32" s="495" t="s">
        <v>289</v>
      </c>
      <c r="F32" s="756">
        <f t="shared" ref="F32" si="13">SUM(G32:H32)</f>
        <v>0</v>
      </c>
      <c r="G32" s="496">
        <v>0</v>
      </c>
      <c r="H32" s="497"/>
      <c r="I32" s="825">
        <f>SUM(J32:N32)</f>
        <v>174</v>
      </c>
      <c r="J32" s="498">
        <v>6</v>
      </c>
      <c r="K32" s="498">
        <v>40</v>
      </c>
      <c r="L32" s="498">
        <v>60</v>
      </c>
      <c r="M32" s="498">
        <v>38</v>
      </c>
      <c r="N32" s="498">
        <v>30</v>
      </c>
      <c r="O32" s="826">
        <f t="shared" si="12"/>
        <v>0</v>
      </c>
      <c r="R32" s="514"/>
    </row>
    <row r="33" spans="1:18" s="485" customFormat="1">
      <c r="A33" s="750" t="s">
        <v>1666</v>
      </c>
      <c r="B33" s="493" t="s">
        <v>789</v>
      </c>
      <c r="C33" s="493" t="s">
        <v>1667</v>
      </c>
      <c r="D33" s="500" t="s">
        <v>1363</v>
      </c>
      <c r="E33" s="495" t="s">
        <v>657</v>
      </c>
      <c r="F33" s="754">
        <f t="shared" si="0"/>
        <v>0</v>
      </c>
      <c r="G33" s="756">
        <v>0</v>
      </c>
      <c r="H33" s="755"/>
      <c r="I33" s="825">
        <f>SUM(J33:N33)</f>
        <v>20</v>
      </c>
      <c r="J33" s="498">
        <v>4</v>
      </c>
      <c r="K33" s="498">
        <v>4</v>
      </c>
      <c r="L33" s="498">
        <v>4</v>
      </c>
      <c r="M33" s="498">
        <v>4</v>
      </c>
      <c r="N33" s="498">
        <v>4</v>
      </c>
      <c r="O33" s="826">
        <f t="shared" si="12"/>
        <v>0</v>
      </c>
      <c r="R33" s="514"/>
    </row>
    <row r="34" spans="1:18" s="485" customFormat="1">
      <c r="A34" s="750" t="s">
        <v>1668</v>
      </c>
      <c r="B34" s="493" t="s">
        <v>789</v>
      </c>
      <c r="C34" s="493" t="s">
        <v>1669</v>
      </c>
      <c r="D34" s="500" t="s">
        <v>1360</v>
      </c>
      <c r="E34" s="495" t="s">
        <v>239</v>
      </c>
      <c r="F34" s="754">
        <f t="shared" si="0"/>
        <v>0</v>
      </c>
      <c r="G34" s="756">
        <v>0</v>
      </c>
      <c r="H34" s="755"/>
      <c r="I34" s="825">
        <f>SUM(J34:N34)</f>
        <v>5</v>
      </c>
      <c r="J34" s="498">
        <v>1</v>
      </c>
      <c r="K34" s="498">
        <v>1</v>
      </c>
      <c r="L34" s="498">
        <v>1</v>
      </c>
      <c r="M34" s="498">
        <v>1</v>
      </c>
      <c r="N34" s="498">
        <v>1</v>
      </c>
      <c r="O34" s="826">
        <f t="shared" si="12"/>
        <v>0</v>
      </c>
      <c r="R34" s="514"/>
    </row>
    <row r="35" spans="1:18" s="485" customFormat="1">
      <c r="A35" s="750" t="s">
        <v>1670</v>
      </c>
      <c r="B35" s="493" t="s">
        <v>789</v>
      </c>
      <c r="C35" s="493" t="s">
        <v>1671</v>
      </c>
      <c r="D35" s="500" t="s">
        <v>459</v>
      </c>
      <c r="E35" s="495" t="s">
        <v>1367</v>
      </c>
      <c r="F35" s="754">
        <f t="shared" si="0"/>
        <v>0</v>
      </c>
      <c r="G35" s="756">
        <v>0</v>
      </c>
      <c r="H35" s="755"/>
      <c r="I35" s="825">
        <v>1</v>
      </c>
      <c r="J35" s="498">
        <v>0</v>
      </c>
      <c r="K35" s="498">
        <v>0</v>
      </c>
      <c r="L35" s="498">
        <v>0</v>
      </c>
      <c r="M35" s="498">
        <v>0</v>
      </c>
      <c r="N35" s="498">
        <v>0</v>
      </c>
      <c r="O35" s="826">
        <f t="shared" si="12"/>
        <v>0</v>
      </c>
      <c r="R35" s="514"/>
    </row>
    <row r="36" spans="1:18" s="485" customFormat="1" ht="25.5">
      <c r="A36" s="750"/>
      <c r="B36" s="751" t="s">
        <v>1277</v>
      </c>
      <c r="C36" s="493"/>
      <c r="D36" s="752" t="s">
        <v>1401</v>
      </c>
      <c r="E36" s="495"/>
      <c r="F36" s="754"/>
      <c r="G36" s="496"/>
      <c r="H36" s="496"/>
      <c r="I36" s="825"/>
      <c r="J36" s="498"/>
      <c r="K36" s="498"/>
      <c r="L36" s="498"/>
      <c r="M36" s="498"/>
      <c r="N36" s="498"/>
      <c r="O36" s="826"/>
    </row>
    <row r="37" spans="1:18" s="485" customFormat="1">
      <c r="A37" s="750" t="s">
        <v>1672</v>
      </c>
      <c r="B37" s="493" t="s">
        <v>1043</v>
      </c>
      <c r="C37" s="493" t="s">
        <v>1673</v>
      </c>
      <c r="D37" s="500" t="s">
        <v>1404</v>
      </c>
      <c r="E37" s="495" t="s">
        <v>657</v>
      </c>
      <c r="F37" s="754">
        <f t="shared" si="0"/>
        <v>0</v>
      </c>
      <c r="G37" s="756">
        <v>0</v>
      </c>
      <c r="H37" s="756">
        <f>SUMPRODUCT(H5:H36,I5:I36)*0.06</f>
        <v>0</v>
      </c>
      <c r="I37" s="825">
        <v>1</v>
      </c>
      <c r="J37" s="498">
        <v>0</v>
      </c>
      <c r="K37" s="498">
        <v>0</v>
      </c>
      <c r="L37" s="498">
        <v>0</v>
      </c>
      <c r="M37" s="498">
        <v>0</v>
      </c>
      <c r="N37" s="498">
        <v>0</v>
      </c>
      <c r="O37" s="826">
        <f t="shared" si="12"/>
        <v>0</v>
      </c>
    </row>
    <row r="38" spans="1:18" s="485" customFormat="1">
      <c r="A38" s="750" t="s">
        <v>1674</v>
      </c>
      <c r="B38" s="493" t="s">
        <v>1043</v>
      </c>
      <c r="C38" s="493" t="s">
        <v>1675</v>
      </c>
      <c r="D38" s="500" t="s">
        <v>1407</v>
      </c>
      <c r="E38" s="495" t="s">
        <v>657</v>
      </c>
      <c r="F38" s="754">
        <f t="shared" si="0"/>
        <v>0</v>
      </c>
      <c r="G38" s="756">
        <v>0</v>
      </c>
      <c r="H38" s="756">
        <f>SUMPRODUCT(G5:G36,I5:I36)*0.036</f>
        <v>0</v>
      </c>
      <c r="I38" s="825">
        <v>1</v>
      </c>
      <c r="J38" s="498">
        <v>0</v>
      </c>
      <c r="K38" s="498">
        <v>0</v>
      </c>
      <c r="L38" s="498">
        <v>0</v>
      </c>
      <c r="M38" s="498">
        <v>0</v>
      </c>
      <c r="N38" s="498">
        <v>0</v>
      </c>
      <c r="O38" s="826">
        <f t="shared" si="12"/>
        <v>0</v>
      </c>
    </row>
    <row r="39" spans="1:18" s="485" customFormat="1" ht="16.5" thickBot="1">
      <c r="A39" s="792"/>
      <c r="B39" s="793"/>
      <c r="C39" s="760"/>
      <c r="D39" s="760"/>
      <c r="E39" s="761"/>
      <c r="F39" s="761"/>
      <c r="G39" s="805"/>
      <c r="H39" s="761"/>
      <c r="I39" s="806"/>
      <c r="J39" s="806"/>
      <c r="K39" s="806"/>
      <c r="L39" s="805"/>
      <c r="M39" s="805"/>
      <c r="N39" s="805"/>
      <c r="O39" s="807"/>
    </row>
    <row r="40" spans="1:18" s="485" customFormat="1">
      <c r="A40" s="830"/>
      <c r="B40" s="830"/>
      <c r="C40" s="830"/>
      <c r="D40" s="831"/>
      <c r="E40" s="832"/>
      <c r="F40" s="832"/>
      <c r="G40" s="832"/>
      <c r="H40" s="832"/>
      <c r="I40" s="833"/>
      <c r="J40" s="833"/>
      <c r="K40" s="833"/>
      <c r="L40" s="834"/>
      <c r="M40" s="834"/>
      <c r="N40" s="834"/>
      <c r="O40" s="834"/>
    </row>
    <row r="41" spans="1:18" ht="60.75" customHeight="1">
      <c r="A41" s="835" t="s">
        <v>750</v>
      </c>
      <c r="B41" s="1334"/>
      <c r="C41" s="1165"/>
      <c r="D41" s="1565" t="s">
        <v>1676</v>
      </c>
      <c r="E41" s="1566"/>
      <c r="F41" s="1566"/>
      <c r="G41" s="1566"/>
      <c r="H41" s="1566"/>
      <c r="I41" s="1566"/>
      <c r="J41" s="1332"/>
      <c r="K41" s="1332"/>
      <c r="L41" s="1331"/>
      <c r="M41" s="1331"/>
      <c r="N41" s="1331"/>
      <c r="O41" s="1333"/>
      <c r="P41" s="1188"/>
    </row>
    <row r="42" spans="1:18" ht="35.25" customHeight="1">
      <c r="A42" s="1335"/>
      <c r="B42" s="836"/>
      <c r="D42" s="1572" t="s">
        <v>1409</v>
      </c>
      <c r="E42" s="1552"/>
      <c r="F42" s="1552"/>
      <c r="G42" s="1552"/>
      <c r="H42" s="1552"/>
      <c r="I42" s="1552"/>
      <c r="O42" s="816"/>
      <c r="P42" s="1188"/>
    </row>
    <row r="43" spans="1:18" ht="15.75" customHeight="1">
      <c r="A43" s="837"/>
      <c r="B43" s="838"/>
      <c r="C43" s="769"/>
      <c r="D43" s="839" t="s">
        <v>1677</v>
      </c>
      <c r="E43" s="769"/>
      <c r="F43" s="769"/>
      <c r="G43" s="769"/>
      <c r="H43" s="769"/>
      <c r="I43" s="818"/>
      <c r="J43" s="818"/>
      <c r="K43" s="818"/>
      <c r="L43" s="817"/>
      <c r="M43" s="817"/>
      <c r="N43" s="817"/>
      <c r="O43" s="819"/>
      <c r="P43" s="1188"/>
    </row>
    <row r="330" spans="4:4">
      <c r="D330" s="476" t="s">
        <v>1678</v>
      </c>
    </row>
  </sheetData>
  <mergeCells count="2">
    <mergeCell ref="D41:I41"/>
    <mergeCell ref="D42:I42"/>
  </mergeCells>
  <conditionalFormatting sqref="G15:H15 G20:H20">
    <cfRule type="containsBlanks" priority="6">
      <formula>LEN(TRIM(G15))=0</formula>
    </cfRule>
  </conditionalFormatting>
  <conditionalFormatting sqref="G15:H15">
    <cfRule type="containsBlanks" dxfId="71" priority="5">
      <formula>LEN(TRIM(G15))=0</formula>
    </cfRule>
  </conditionalFormatting>
  <conditionalFormatting sqref="G20:H23">
    <cfRule type="containsBlanks" dxfId="70" priority="4">
      <formula>LEN(TRIM(G20))=0</formula>
    </cfRule>
  </conditionalFormatting>
  <conditionalFormatting sqref="G22:H23">
    <cfRule type="containsBlanks" priority="3">
      <formula>LEN(TRIM(G22))=0</formula>
    </cfRule>
  </conditionalFormatting>
  <conditionalFormatting sqref="G36:H36">
    <cfRule type="containsBlanks" dxfId="69" priority="1">
      <formula>LEN(TRIM(G36))=0</formula>
    </cfRule>
    <cfRule type="containsBlanks" priority="2">
      <formula>LEN(TRIM(G36))=0</formula>
    </cfRule>
  </conditionalFormatting>
  <pageMargins left="0.78740157480314965" right="0.78740157480314965" top="1.1811023622047245" bottom="0.98425196850393704" header="0.31496062992125984" footer="0.51181102362204722"/>
  <pageSetup paperSize="9" scale="54" fitToHeight="0" orientation="landscape"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147"/>
  <sheetViews>
    <sheetView view="pageBreakPreview" zoomScaleSheetLayoutView="100" workbookViewId="0">
      <pane ySplit="4" topLeftCell="A5" activePane="bottomLeft" state="frozen"/>
      <selection activeCell="T10" sqref="T10"/>
      <selection pane="bottomLeft" activeCell="H5" sqref="H5:H10"/>
    </sheetView>
  </sheetViews>
  <sheetFormatPr defaultColWidth="10.28515625" defaultRowHeight="15.75"/>
  <cols>
    <col min="1" max="1" width="8.7109375" style="476" customWidth="1"/>
    <col min="2" max="2" width="9.85546875" style="476" customWidth="1"/>
    <col min="3" max="3" width="12.28515625" style="476" customWidth="1"/>
    <col min="4" max="4" width="93.28515625" style="513" customWidth="1"/>
    <col min="5" max="5" width="9.85546875" style="1187" customWidth="1"/>
    <col min="6" max="6" width="17.85546875" style="511" customWidth="1"/>
    <col min="7" max="7" width="12.85546875" style="511" customWidth="1"/>
    <col min="8" max="8" width="11.140625" style="511" customWidth="1"/>
    <col min="9" max="10" width="11" style="512" customWidth="1"/>
    <col min="11" max="11" width="17.85546875" style="511" customWidth="1"/>
    <col min="12" max="16384" width="10.28515625" style="476"/>
  </cols>
  <sheetData>
    <row r="1" spans="1:11" ht="63" customHeight="1">
      <c r="A1" s="796" t="s">
        <v>133</v>
      </c>
      <c r="B1" s="722" t="s">
        <v>776</v>
      </c>
      <c r="C1" s="722" t="s">
        <v>1027</v>
      </c>
      <c r="D1" s="840" t="s">
        <v>773</v>
      </c>
      <c r="E1" s="722" t="s">
        <v>135</v>
      </c>
      <c r="F1" s="723" t="s">
        <v>1028</v>
      </c>
      <c r="G1" s="723" t="s">
        <v>1029</v>
      </c>
      <c r="H1" s="723" t="s">
        <v>30</v>
      </c>
      <c r="I1" s="724" t="s">
        <v>1030</v>
      </c>
      <c r="J1" s="724" t="s">
        <v>1061</v>
      </c>
      <c r="K1" s="725" t="s">
        <v>1032</v>
      </c>
    </row>
    <row r="2" spans="1:11">
      <c r="A2" s="797"/>
      <c r="B2" s="478" t="s">
        <v>1033</v>
      </c>
      <c r="C2" s="478" t="s">
        <v>1033</v>
      </c>
      <c r="D2" s="479"/>
      <c r="E2" s="478"/>
      <c r="F2" s="480" t="s">
        <v>1034</v>
      </c>
      <c r="G2" s="480" t="s">
        <v>1035</v>
      </c>
      <c r="H2" s="480" t="s">
        <v>1036</v>
      </c>
      <c r="I2" s="480" t="s">
        <v>1445</v>
      </c>
      <c r="J2" s="480" t="s">
        <v>1064</v>
      </c>
      <c r="K2" s="730" t="s">
        <v>1038</v>
      </c>
    </row>
    <row r="3" spans="1:11" s="485" customFormat="1">
      <c r="A3" s="841"/>
      <c r="B3" s="1179" t="s">
        <v>1679</v>
      </c>
      <c r="C3" s="781"/>
      <c r="D3" s="479" t="s">
        <v>1680</v>
      </c>
      <c r="E3" s="482"/>
      <c r="F3" s="483"/>
      <c r="G3" s="483"/>
      <c r="H3" s="483"/>
      <c r="I3" s="483"/>
      <c r="J3" s="483"/>
      <c r="K3" s="735"/>
    </row>
    <row r="4" spans="1:11" s="485" customFormat="1">
      <c r="A4" s="797"/>
      <c r="B4" s="842"/>
      <c r="C4" s="842"/>
      <c r="D4" s="786" t="s">
        <v>1041</v>
      </c>
      <c r="E4" s="482"/>
      <c r="F4" s="483"/>
      <c r="G4" s="483"/>
      <c r="H4" s="483"/>
      <c r="I4" s="483"/>
      <c r="J4" s="483"/>
      <c r="K4" s="735">
        <f>SUM(K5:K12)</f>
        <v>0</v>
      </c>
    </row>
    <row r="5" spans="1:11" s="485" customFormat="1" ht="31.5">
      <c r="A5" s="743" t="s">
        <v>1681</v>
      </c>
      <c r="B5" s="744" t="s">
        <v>789</v>
      </c>
      <c r="C5" s="744" t="s">
        <v>1682</v>
      </c>
      <c r="D5" s="1029" t="s">
        <v>2299</v>
      </c>
      <c r="E5" s="495" t="s">
        <v>657</v>
      </c>
      <c r="F5" s="526">
        <f t="shared" ref="F5:F11" si="0">G5+H5</f>
        <v>0</v>
      </c>
      <c r="G5" s="496">
        <v>0</v>
      </c>
      <c r="H5" s="497"/>
      <c r="I5" s="498">
        <f>SUM(J5:J5)</f>
        <v>1</v>
      </c>
      <c r="J5" s="498">
        <v>1</v>
      </c>
      <c r="K5" s="749">
        <f t="shared" ref="K5:K11" si="1">I5*F5</f>
        <v>0</v>
      </c>
    </row>
    <row r="6" spans="1:11" s="485" customFormat="1">
      <c r="A6" s="743" t="s">
        <v>1684</v>
      </c>
      <c r="B6" s="744" t="s">
        <v>789</v>
      </c>
      <c r="C6" s="744" t="s">
        <v>1685</v>
      </c>
      <c r="D6" s="500" t="s">
        <v>1686</v>
      </c>
      <c r="E6" s="495" t="s">
        <v>657</v>
      </c>
      <c r="F6" s="526">
        <f t="shared" si="0"/>
        <v>0</v>
      </c>
      <c r="G6" s="496">
        <v>0</v>
      </c>
      <c r="H6" s="497"/>
      <c r="I6" s="498">
        <f>SUM(J6:J6)</f>
        <v>1</v>
      </c>
      <c r="J6" s="498">
        <v>1</v>
      </c>
      <c r="K6" s="749">
        <f t="shared" si="1"/>
        <v>0</v>
      </c>
    </row>
    <row r="7" spans="1:11" s="485" customFormat="1">
      <c r="A7" s="743" t="s">
        <v>1687</v>
      </c>
      <c r="B7" s="744" t="s">
        <v>789</v>
      </c>
      <c r="C7" s="744" t="s">
        <v>1688</v>
      </c>
      <c r="D7" s="500" t="s">
        <v>1689</v>
      </c>
      <c r="E7" s="495" t="s">
        <v>657</v>
      </c>
      <c r="F7" s="526">
        <f t="shared" si="0"/>
        <v>0</v>
      </c>
      <c r="G7" s="496">
        <v>0</v>
      </c>
      <c r="H7" s="497"/>
      <c r="I7" s="498">
        <f>SUM(J7:J7)</f>
        <v>1</v>
      </c>
      <c r="J7" s="498">
        <v>1</v>
      </c>
      <c r="K7" s="749">
        <f t="shared" si="1"/>
        <v>0</v>
      </c>
    </row>
    <row r="8" spans="1:11" s="485" customFormat="1">
      <c r="A8" s="743" t="s">
        <v>1690</v>
      </c>
      <c r="B8" s="744" t="s">
        <v>789</v>
      </c>
      <c r="C8" s="744" t="s">
        <v>1691</v>
      </c>
      <c r="D8" s="500" t="s">
        <v>1395</v>
      </c>
      <c r="E8" s="495" t="s">
        <v>1190</v>
      </c>
      <c r="F8" s="756">
        <f t="shared" ref="F8" si="2">SUM(G8:H8)</f>
        <v>0</v>
      </c>
      <c r="G8" s="496">
        <v>0</v>
      </c>
      <c r="H8" s="497"/>
      <c r="I8" s="498">
        <f>SUM(J8:J8)</f>
        <v>4</v>
      </c>
      <c r="J8" s="498">
        <v>4</v>
      </c>
      <c r="K8" s="749">
        <f t="shared" si="1"/>
        <v>0</v>
      </c>
    </row>
    <row r="9" spans="1:11" s="485" customFormat="1" ht="31.5">
      <c r="A9" s="743" t="s">
        <v>1692</v>
      </c>
      <c r="B9" s="744" t="s">
        <v>789</v>
      </c>
      <c r="C9" s="744" t="s">
        <v>1693</v>
      </c>
      <c r="D9" s="500" t="s">
        <v>1398</v>
      </c>
      <c r="E9" s="495" t="s">
        <v>239</v>
      </c>
      <c r="F9" s="526">
        <f t="shared" si="0"/>
        <v>0</v>
      </c>
      <c r="G9" s="496">
        <v>0</v>
      </c>
      <c r="H9" s="497"/>
      <c r="I9" s="498">
        <f>SUM(J9:J9)</f>
        <v>2</v>
      </c>
      <c r="J9" s="498">
        <v>2</v>
      </c>
      <c r="K9" s="749">
        <f t="shared" si="1"/>
        <v>0</v>
      </c>
    </row>
    <row r="10" spans="1:11" s="485" customFormat="1">
      <c r="A10" s="743" t="s">
        <v>1694</v>
      </c>
      <c r="B10" s="744" t="s">
        <v>789</v>
      </c>
      <c r="C10" s="744" t="s">
        <v>1695</v>
      </c>
      <c r="D10" s="500" t="s">
        <v>1404</v>
      </c>
      <c r="E10" s="495" t="s">
        <v>657</v>
      </c>
      <c r="F10" s="526">
        <f t="shared" si="0"/>
        <v>0</v>
      </c>
      <c r="G10" s="496">
        <v>0</v>
      </c>
      <c r="H10" s="497"/>
      <c r="I10" s="498">
        <v>1</v>
      </c>
      <c r="J10" s="498">
        <v>0</v>
      </c>
      <c r="K10" s="749">
        <f t="shared" si="1"/>
        <v>0</v>
      </c>
    </row>
    <row r="11" spans="1:11" s="485" customFormat="1">
      <c r="A11" s="743" t="s">
        <v>1696</v>
      </c>
      <c r="B11" s="744" t="s">
        <v>789</v>
      </c>
      <c r="C11" s="744" t="s">
        <v>1697</v>
      </c>
      <c r="D11" s="500" t="s">
        <v>1407</v>
      </c>
      <c r="E11" s="495" t="s">
        <v>657</v>
      </c>
      <c r="F11" s="526">
        <f t="shared" si="0"/>
        <v>0</v>
      </c>
      <c r="G11" s="496">
        <v>0</v>
      </c>
      <c r="H11" s="496">
        <f>SUMPRODUCT(G5:G9,I5:I9)*0.036</f>
        <v>0</v>
      </c>
      <c r="I11" s="498">
        <v>1</v>
      </c>
      <c r="J11" s="498">
        <v>0</v>
      </c>
      <c r="K11" s="749">
        <f t="shared" si="1"/>
        <v>0</v>
      </c>
    </row>
    <row r="12" spans="1:11" s="485" customFormat="1" ht="16.5" thickBot="1">
      <c r="A12" s="792"/>
      <c r="B12" s="793"/>
      <c r="C12" s="793"/>
      <c r="D12" s="843"/>
      <c r="E12" s="761"/>
      <c r="F12" s="762"/>
      <c r="G12" s="762"/>
      <c r="H12" s="762"/>
      <c r="I12" s="763"/>
      <c r="J12" s="763"/>
      <c r="K12" s="764"/>
    </row>
    <row r="13" spans="1:11" s="485" customFormat="1">
      <c r="A13" s="1187"/>
      <c r="B13" s="1187"/>
      <c r="C13" s="1187"/>
      <c r="D13" s="510"/>
      <c r="E13" s="1187"/>
      <c r="F13" s="511"/>
      <c r="G13" s="511"/>
      <c r="H13" s="511"/>
      <c r="I13" s="512"/>
      <c r="J13" s="512"/>
      <c r="K13" s="511"/>
    </row>
    <row r="14" spans="1:11" ht="54.75" customHeight="1">
      <c r="A14" s="765" t="s">
        <v>777</v>
      </c>
      <c r="B14" s="1165"/>
      <c r="C14" s="1565" t="s">
        <v>1408</v>
      </c>
      <c r="D14" s="1566"/>
      <c r="E14" s="1198"/>
      <c r="F14" s="1198"/>
      <c r="G14" s="1198"/>
      <c r="H14" s="1198"/>
      <c r="I14" s="1199"/>
      <c r="J14" s="1184"/>
    </row>
    <row r="15" spans="1:11" ht="41.25" customHeight="1">
      <c r="A15" s="768"/>
      <c r="B15" s="769"/>
      <c r="C15" s="1567" t="s">
        <v>1698</v>
      </c>
      <c r="D15" s="1568"/>
      <c r="E15" s="1189"/>
      <c r="F15" s="1189"/>
      <c r="G15" s="1189"/>
      <c r="H15" s="1189"/>
      <c r="I15" s="1197"/>
      <c r="J15" s="1184"/>
    </row>
    <row r="16" spans="1:11" ht="39" customHeight="1">
      <c r="A16" s="1187"/>
      <c r="B16" s="1187"/>
      <c r="C16" s="1187"/>
      <c r="D16" s="510"/>
    </row>
    <row r="17" spans="1:15">
      <c r="A17" s="1187"/>
      <c r="B17" s="1187"/>
      <c r="C17" s="1187"/>
      <c r="D17" s="510"/>
    </row>
    <row r="18" spans="1:15">
      <c r="A18" s="1187"/>
      <c r="B18" s="1187"/>
      <c r="C18" s="1187"/>
      <c r="D18" s="510"/>
    </row>
    <row r="19" spans="1:15">
      <c r="A19" s="1187"/>
      <c r="B19" s="1187"/>
      <c r="C19" s="1187"/>
      <c r="D19" s="510"/>
    </row>
    <row r="20" spans="1:15" s="1187" customFormat="1">
      <c r="D20" s="510"/>
      <c r="F20" s="511"/>
      <c r="G20" s="511"/>
      <c r="H20" s="511"/>
      <c r="I20" s="512"/>
      <c r="J20" s="512"/>
      <c r="K20" s="511"/>
      <c r="L20" s="476"/>
      <c r="M20" s="476"/>
      <c r="N20" s="476"/>
      <c r="O20" s="476"/>
    </row>
    <row r="21" spans="1:15" s="1187" customFormat="1">
      <c r="D21" s="510"/>
      <c r="F21" s="511"/>
      <c r="G21" s="511"/>
      <c r="H21" s="511"/>
      <c r="I21" s="512"/>
      <c r="J21" s="512"/>
      <c r="K21" s="511"/>
      <c r="L21" s="476"/>
      <c r="M21" s="476"/>
      <c r="N21" s="476"/>
      <c r="O21" s="476"/>
    </row>
    <row r="22" spans="1:15" s="1187" customFormat="1">
      <c r="D22" s="510"/>
      <c r="F22" s="511"/>
      <c r="G22" s="511"/>
      <c r="H22" s="511"/>
      <c r="I22" s="512"/>
      <c r="J22" s="512"/>
      <c r="K22" s="511"/>
      <c r="L22" s="476"/>
      <c r="M22" s="476"/>
      <c r="N22" s="476"/>
      <c r="O22" s="476"/>
    </row>
    <row r="23" spans="1:15" s="1187" customFormat="1">
      <c r="D23" s="510"/>
      <c r="F23" s="511"/>
      <c r="G23" s="511"/>
      <c r="H23" s="511"/>
      <c r="I23" s="512"/>
      <c r="J23" s="512"/>
      <c r="K23" s="511"/>
      <c r="L23" s="476"/>
      <c r="M23" s="476"/>
      <c r="N23" s="476"/>
      <c r="O23" s="476"/>
    </row>
    <row r="24" spans="1:15" s="1187" customFormat="1">
      <c r="D24" s="510"/>
      <c r="F24" s="511"/>
      <c r="G24" s="511"/>
      <c r="H24" s="511"/>
      <c r="I24" s="512"/>
      <c r="J24" s="512"/>
      <c r="K24" s="511"/>
      <c r="L24" s="476"/>
      <c r="M24" s="476"/>
      <c r="N24" s="476"/>
      <c r="O24" s="476"/>
    </row>
    <row r="25" spans="1:15" s="1187" customFormat="1">
      <c r="D25" s="510"/>
      <c r="F25" s="511"/>
      <c r="G25" s="511"/>
      <c r="H25" s="511"/>
      <c r="I25" s="512"/>
      <c r="J25" s="512"/>
      <c r="K25" s="511"/>
      <c r="L25" s="476"/>
      <c r="M25" s="476"/>
      <c r="N25" s="476"/>
      <c r="O25" s="476"/>
    </row>
    <row r="26" spans="1:15" s="1187" customFormat="1">
      <c r="D26" s="510"/>
      <c r="F26" s="511"/>
      <c r="G26" s="511"/>
      <c r="H26" s="511"/>
      <c r="I26" s="512"/>
      <c r="J26" s="512"/>
      <c r="K26" s="511"/>
      <c r="L26" s="476"/>
      <c r="M26" s="476"/>
      <c r="N26" s="476"/>
      <c r="O26" s="476"/>
    </row>
    <row r="27" spans="1:15" s="1187" customFormat="1">
      <c r="D27" s="510"/>
      <c r="F27" s="511"/>
      <c r="G27" s="511"/>
      <c r="H27" s="511"/>
      <c r="I27" s="512"/>
      <c r="J27" s="512"/>
      <c r="K27" s="511"/>
      <c r="L27" s="476"/>
      <c r="M27" s="476"/>
      <c r="N27" s="476"/>
      <c r="O27" s="476"/>
    </row>
    <row r="28" spans="1:15" s="1187" customFormat="1">
      <c r="D28" s="510"/>
      <c r="F28" s="511"/>
      <c r="G28" s="511"/>
      <c r="H28" s="511"/>
      <c r="I28" s="512"/>
      <c r="J28" s="512"/>
      <c r="K28" s="511"/>
      <c r="L28" s="476"/>
      <c r="M28" s="476"/>
      <c r="N28" s="476"/>
      <c r="O28" s="476"/>
    </row>
    <row r="29" spans="1:15" s="1187" customFormat="1">
      <c r="D29" s="510"/>
      <c r="F29" s="511"/>
      <c r="G29" s="511"/>
      <c r="H29" s="511"/>
      <c r="I29" s="512"/>
      <c r="J29" s="512"/>
      <c r="K29" s="511"/>
      <c r="L29" s="476"/>
      <c r="M29" s="476"/>
      <c r="N29" s="476"/>
      <c r="O29" s="476"/>
    </row>
    <row r="30" spans="1:15" s="1187" customFormat="1">
      <c r="D30" s="510"/>
      <c r="F30" s="511"/>
      <c r="G30" s="511"/>
      <c r="H30" s="511"/>
      <c r="I30" s="512"/>
      <c r="J30" s="512"/>
      <c r="K30" s="511"/>
      <c r="L30" s="476"/>
      <c r="M30" s="476"/>
      <c r="N30" s="476"/>
      <c r="O30" s="476"/>
    </row>
    <row r="31" spans="1:15" s="1187" customFormat="1">
      <c r="D31" s="510"/>
      <c r="F31" s="511"/>
      <c r="G31" s="511"/>
      <c r="H31" s="511"/>
      <c r="I31" s="512"/>
      <c r="J31" s="512"/>
      <c r="K31" s="511"/>
      <c r="L31" s="476"/>
      <c r="M31" s="476"/>
      <c r="N31" s="476"/>
      <c r="O31" s="476"/>
    </row>
    <row r="32" spans="1:15" s="1187" customFormat="1">
      <c r="D32" s="510"/>
      <c r="F32" s="511"/>
      <c r="G32" s="511"/>
      <c r="H32" s="511"/>
      <c r="I32" s="512"/>
      <c r="J32" s="512"/>
      <c r="K32" s="511"/>
      <c r="L32" s="476"/>
      <c r="M32" s="476"/>
      <c r="N32" s="476"/>
      <c r="O32" s="476"/>
    </row>
    <row r="33" spans="4:15" s="1187" customFormat="1">
      <c r="D33" s="510"/>
      <c r="F33" s="511"/>
      <c r="G33" s="511"/>
      <c r="H33" s="511"/>
      <c r="I33" s="512"/>
      <c r="J33" s="512"/>
      <c r="K33" s="511"/>
      <c r="L33" s="476"/>
      <c r="M33" s="476"/>
      <c r="N33" s="476"/>
      <c r="O33" s="476"/>
    </row>
    <row r="34" spans="4:15" s="1187" customFormat="1">
      <c r="D34" s="510"/>
      <c r="F34" s="511"/>
      <c r="G34" s="511"/>
      <c r="H34" s="511"/>
      <c r="I34" s="512"/>
      <c r="J34" s="512"/>
      <c r="K34" s="511"/>
      <c r="L34" s="476"/>
      <c r="M34" s="476"/>
      <c r="N34" s="476"/>
      <c r="O34" s="476"/>
    </row>
    <row r="35" spans="4:15" s="1187" customFormat="1">
      <c r="D35" s="510"/>
      <c r="F35" s="511"/>
      <c r="G35" s="511"/>
      <c r="H35" s="511"/>
      <c r="I35" s="512"/>
      <c r="J35" s="512"/>
      <c r="K35" s="511"/>
      <c r="L35" s="476"/>
      <c r="M35" s="476"/>
      <c r="N35" s="476"/>
      <c r="O35" s="476"/>
    </row>
    <row r="36" spans="4:15" s="1187" customFormat="1">
      <c r="D36" s="510"/>
      <c r="F36" s="511"/>
      <c r="G36" s="511"/>
      <c r="H36" s="511"/>
      <c r="I36" s="512"/>
      <c r="J36" s="512"/>
      <c r="K36" s="511"/>
      <c r="L36" s="476"/>
      <c r="M36" s="476"/>
      <c r="N36" s="476"/>
      <c r="O36" s="476"/>
    </row>
    <row r="37" spans="4:15" s="1187" customFormat="1">
      <c r="D37" s="510"/>
      <c r="F37" s="511"/>
      <c r="G37" s="511"/>
      <c r="H37" s="511"/>
      <c r="I37" s="512"/>
      <c r="J37" s="512"/>
      <c r="K37" s="511"/>
      <c r="L37" s="476"/>
      <c r="M37" s="476"/>
      <c r="N37" s="476"/>
      <c r="O37" s="476"/>
    </row>
    <row r="38" spans="4:15" s="1187" customFormat="1">
      <c r="D38" s="510"/>
      <c r="F38" s="511"/>
      <c r="G38" s="511"/>
      <c r="H38" s="511"/>
      <c r="I38" s="512"/>
      <c r="J38" s="512"/>
      <c r="K38" s="511"/>
      <c r="L38" s="476"/>
      <c r="M38" s="476"/>
      <c r="N38" s="476"/>
      <c r="O38" s="476"/>
    </row>
    <row r="39" spans="4:15" s="1187" customFormat="1">
      <c r="D39" s="510"/>
      <c r="F39" s="511"/>
      <c r="G39" s="511"/>
      <c r="H39" s="511"/>
      <c r="I39" s="512"/>
      <c r="J39" s="512"/>
      <c r="K39" s="511"/>
      <c r="L39" s="476"/>
      <c r="M39" s="476"/>
      <c r="N39" s="476"/>
      <c r="O39" s="476"/>
    </row>
    <row r="40" spans="4:15" s="1187" customFormat="1">
      <c r="D40" s="510"/>
      <c r="F40" s="511"/>
      <c r="G40" s="511"/>
      <c r="H40" s="511"/>
      <c r="I40" s="512"/>
      <c r="J40" s="512"/>
      <c r="K40" s="511"/>
      <c r="L40" s="476"/>
      <c r="M40" s="476"/>
      <c r="N40" s="476"/>
      <c r="O40" s="476"/>
    </row>
    <row r="41" spans="4:15" s="1187" customFormat="1">
      <c r="D41" s="510"/>
      <c r="F41" s="511"/>
      <c r="G41" s="511"/>
      <c r="H41" s="511"/>
      <c r="I41" s="512"/>
      <c r="J41" s="512"/>
      <c r="K41" s="511"/>
      <c r="L41" s="476"/>
      <c r="M41" s="476"/>
      <c r="N41" s="476"/>
      <c r="O41" s="476"/>
    </row>
    <row r="42" spans="4:15" s="1187" customFormat="1">
      <c r="D42" s="510"/>
      <c r="F42" s="511"/>
      <c r="G42" s="511"/>
      <c r="H42" s="511"/>
      <c r="I42" s="512"/>
      <c r="J42" s="512"/>
      <c r="K42" s="511"/>
      <c r="L42" s="476"/>
      <c r="M42" s="476"/>
      <c r="N42" s="476"/>
      <c r="O42" s="476"/>
    </row>
    <row r="43" spans="4:15" s="1187" customFormat="1">
      <c r="D43" s="510"/>
      <c r="F43" s="511"/>
      <c r="G43" s="511"/>
      <c r="H43" s="511"/>
      <c r="I43" s="512"/>
      <c r="J43" s="512"/>
      <c r="K43" s="511"/>
      <c r="L43" s="476"/>
      <c r="M43" s="476"/>
      <c r="N43" s="476"/>
      <c r="O43" s="476"/>
    </row>
    <row r="44" spans="4:15" s="1187" customFormat="1">
      <c r="D44" s="510"/>
      <c r="F44" s="511"/>
      <c r="G44" s="511"/>
      <c r="H44" s="511"/>
      <c r="I44" s="512"/>
      <c r="J44" s="512"/>
      <c r="K44" s="511"/>
      <c r="L44" s="476"/>
      <c r="M44" s="476"/>
      <c r="N44" s="476"/>
      <c r="O44" s="476"/>
    </row>
    <row r="45" spans="4:15" s="1187" customFormat="1">
      <c r="D45" s="510"/>
      <c r="F45" s="511"/>
      <c r="G45" s="511"/>
      <c r="H45" s="511"/>
      <c r="I45" s="512"/>
      <c r="J45" s="512"/>
      <c r="K45" s="511"/>
      <c r="L45" s="476"/>
      <c r="M45" s="476"/>
      <c r="N45" s="476"/>
      <c r="O45" s="476"/>
    </row>
    <row r="46" spans="4:15" s="1187" customFormat="1">
      <c r="D46" s="510"/>
      <c r="F46" s="511"/>
      <c r="G46" s="511"/>
      <c r="H46" s="511"/>
      <c r="I46" s="512"/>
      <c r="J46" s="512"/>
      <c r="K46" s="511"/>
      <c r="L46" s="476"/>
      <c r="M46" s="476"/>
      <c r="N46" s="476"/>
      <c r="O46" s="476"/>
    </row>
    <row r="47" spans="4:15" s="1187" customFormat="1">
      <c r="D47" s="510"/>
      <c r="F47" s="511"/>
      <c r="G47" s="511"/>
      <c r="H47" s="511"/>
      <c r="I47" s="512"/>
      <c r="J47" s="512"/>
      <c r="K47" s="511"/>
      <c r="L47" s="476"/>
      <c r="M47" s="476"/>
      <c r="N47" s="476"/>
      <c r="O47" s="476"/>
    </row>
    <row r="48" spans="4:15" s="1187" customFormat="1">
      <c r="D48" s="510"/>
      <c r="F48" s="511"/>
      <c r="G48" s="511"/>
      <c r="H48" s="511"/>
      <c r="I48" s="512"/>
      <c r="J48" s="512"/>
      <c r="K48" s="511"/>
      <c r="L48" s="476"/>
      <c r="M48" s="476"/>
      <c r="N48" s="476"/>
      <c r="O48" s="476"/>
    </row>
    <row r="49" spans="4:15" s="1187" customFormat="1">
      <c r="D49" s="510"/>
      <c r="F49" s="511"/>
      <c r="G49" s="511"/>
      <c r="H49" s="511"/>
      <c r="I49" s="512"/>
      <c r="J49" s="512"/>
      <c r="K49" s="511"/>
      <c r="L49" s="476"/>
      <c r="M49" s="476"/>
      <c r="N49" s="476"/>
      <c r="O49" s="476"/>
    </row>
    <row r="50" spans="4:15" s="1187" customFormat="1">
      <c r="D50" s="510"/>
      <c r="F50" s="511"/>
      <c r="G50" s="511"/>
      <c r="H50" s="511"/>
      <c r="I50" s="512"/>
      <c r="J50" s="512"/>
      <c r="K50" s="511"/>
      <c r="L50" s="476"/>
      <c r="M50" s="476"/>
      <c r="N50" s="476"/>
      <c r="O50" s="476"/>
    </row>
    <row r="51" spans="4:15" s="1187" customFormat="1">
      <c r="D51" s="510"/>
      <c r="F51" s="511"/>
      <c r="G51" s="511"/>
      <c r="H51" s="511"/>
      <c r="I51" s="512"/>
      <c r="J51" s="512"/>
      <c r="K51" s="511"/>
      <c r="L51" s="476"/>
      <c r="M51" s="476"/>
      <c r="N51" s="476"/>
      <c r="O51" s="476"/>
    </row>
    <row r="52" spans="4:15" s="1187" customFormat="1">
      <c r="D52" s="510"/>
      <c r="F52" s="511"/>
      <c r="G52" s="511"/>
      <c r="H52" s="511"/>
      <c r="I52" s="512"/>
      <c r="J52" s="512"/>
      <c r="K52" s="511"/>
      <c r="L52" s="476"/>
      <c r="M52" s="476"/>
      <c r="N52" s="476"/>
      <c r="O52" s="476"/>
    </row>
    <row r="53" spans="4:15" s="1187" customFormat="1">
      <c r="D53" s="510"/>
      <c r="F53" s="511"/>
      <c r="G53" s="511"/>
      <c r="H53" s="511"/>
      <c r="I53" s="512"/>
      <c r="J53" s="512"/>
      <c r="K53" s="511"/>
      <c r="L53" s="476"/>
      <c r="M53" s="476"/>
      <c r="N53" s="476"/>
      <c r="O53" s="476"/>
    </row>
    <row r="54" spans="4:15" s="1187" customFormat="1">
      <c r="D54" s="510"/>
      <c r="F54" s="511"/>
      <c r="G54" s="511"/>
      <c r="H54" s="511"/>
      <c r="I54" s="512"/>
      <c r="J54" s="512"/>
      <c r="K54" s="511"/>
      <c r="L54" s="476"/>
      <c r="M54" s="476"/>
      <c r="N54" s="476"/>
      <c r="O54" s="476"/>
    </row>
    <row r="55" spans="4:15" s="1187" customFormat="1">
      <c r="D55" s="510"/>
      <c r="F55" s="511"/>
      <c r="G55" s="511"/>
      <c r="H55" s="511"/>
      <c r="I55" s="512"/>
      <c r="J55" s="512"/>
      <c r="K55" s="511"/>
      <c r="L55" s="476"/>
      <c r="M55" s="476"/>
      <c r="N55" s="476"/>
      <c r="O55" s="476"/>
    </row>
    <row r="56" spans="4:15" s="1187" customFormat="1">
      <c r="D56" s="510"/>
      <c r="F56" s="511"/>
      <c r="G56" s="511"/>
      <c r="H56" s="511"/>
      <c r="I56" s="512"/>
      <c r="J56" s="512"/>
      <c r="K56" s="511"/>
      <c r="L56" s="476"/>
      <c r="M56" s="476"/>
      <c r="N56" s="476"/>
      <c r="O56" s="476"/>
    </row>
    <row r="57" spans="4:15" s="1187" customFormat="1">
      <c r="D57" s="510"/>
      <c r="F57" s="511"/>
      <c r="G57" s="511"/>
      <c r="H57" s="511"/>
      <c r="I57" s="512"/>
      <c r="J57" s="512"/>
      <c r="K57" s="511"/>
      <c r="L57" s="476"/>
      <c r="M57" s="476"/>
      <c r="N57" s="476"/>
      <c r="O57" s="476"/>
    </row>
    <row r="58" spans="4:15" s="1187" customFormat="1">
      <c r="D58" s="510"/>
      <c r="F58" s="511"/>
      <c r="G58" s="511"/>
      <c r="H58" s="511"/>
      <c r="I58" s="512"/>
      <c r="J58" s="512"/>
      <c r="K58" s="511"/>
      <c r="L58" s="476"/>
      <c r="M58" s="476"/>
      <c r="N58" s="476"/>
      <c r="O58" s="476"/>
    </row>
    <row r="59" spans="4:15" s="1187" customFormat="1">
      <c r="D59" s="510"/>
      <c r="F59" s="511"/>
      <c r="G59" s="511"/>
      <c r="H59" s="511"/>
      <c r="I59" s="512"/>
      <c r="J59" s="512"/>
      <c r="K59" s="511"/>
      <c r="L59" s="476"/>
      <c r="M59" s="476"/>
      <c r="N59" s="476"/>
      <c r="O59" s="476"/>
    </row>
    <row r="60" spans="4:15" s="1187" customFormat="1">
      <c r="D60" s="510"/>
      <c r="F60" s="511"/>
      <c r="G60" s="511"/>
      <c r="H60" s="511"/>
      <c r="I60" s="512"/>
      <c r="J60" s="512"/>
      <c r="K60" s="511"/>
      <c r="L60" s="476"/>
      <c r="M60" s="476"/>
      <c r="N60" s="476"/>
      <c r="O60" s="476"/>
    </row>
    <row r="61" spans="4:15" s="1187" customFormat="1">
      <c r="D61" s="510"/>
      <c r="F61" s="511"/>
      <c r="G61" s="511"/>
      <c r="H61" s="511"/>
      <c r="I61" s="512"/>
      <c r="J61" s="512"/>
      <c r="K61" s="511"/>
      <c r="L61" s="476"/>
      <c r="M61" s="476"/>
      <c r="N61" s="476"/>
      <c r="O61" s="476"/>
    </row>
    <row r="62" spans="4:15" s="1187" customFormat="1">
      <c r="D62" s="510"/>
      <c r="F62" s="511"/>
      <c r="G62" s="511"/>
      <c r="H62" s="511"/>
      <c r="I62" s="512"/>
      <c r="J62" s="512"/>
      <c r="K62" s="511"/>
      <c r="L62" s="476"/>
      <c r="M62" s="476"/>
      <c r="N62" s="476"/>
      <c r="O62" s="476"/>
    </row>
    <row r="63" spans="4:15" s="1187" customFormat="1">
      <c r="D63" s="510"/>
      <c r="F63" s="511"/>
      <c r="G63" s="511"/>
      <c r="H63" s="511"/>
      <c r="I63" s="512"/>
      <c r="J63" s="512"/>
      <c r="K63" s="511"/>
      <c r="L63" s="476"/>
      <c r="M63" s="476"/>
      <c r="N63" s="476"/>
      <c r="O63" s="476"/>
    </row>
    <row r="64" spans="4:15" s="1187" customFormat="1">
      <c r="D64" s="510"/>
      <c r="F64" s="511"/>
      <c r="G64" s="511"/>
      <c r="H64" s="511"/>
      <c r="I64" s="512"/>
      <c r="J64" s="512"/>
      <c r="K64" s="511"/>
      <c r="L64" s="476"/>
      <c r="M64" s="476"/>
      <c r="N64" s="476"/>
      <c r="O64" s="476"/>
    </row>
    <row r="65" spans="4:15" s="1187" customFormat="1">
      <c r="D65" s="510"/>
      <c r="F65" s="511"/>
      <c r="G65" s="511"/>
      <c r="H65" s="511"/>
      <c r="I65" s="512"/>
      <c r="J65" s="512"/>
      <c r="K65" s="511"/>
      <c r="L65" s="476"/>
      <c r="M65" s="476"/>
      <c r="N65" s="476"/>
      <c r="O65" s="476"/>
    </row>
    <row r="66" spans="4:15" s="1187" customFormat="1">
      <c r="D66" s="510"/>
      <c r="F66" s="511"/>
      <c r="G66" s="511"/>
      <c r="H66" s="511"/>
      <c r="I66" s="512"/>
      <c r="J66" s="512"/>
      <c r="K66" s="511"/>
      <c r="L66" s="476"/>
      <c r="M66" s="476"/>
      <c r="N66" s="476"/>
      <c r="O66" s="476"/>
    </row>
    <row r="67" spans="4:15" s="1187" customFormat="1">
      <c r="D67" s="510"/>
      <c r="F67" s="511"/>
      <c r="G67" s="511"/>
      <c r="H67" s="511"/>
      <c r="I67" s="512"/>
      <c r="J67" s="512"/>
      <c r="K67" s="511"/>
      <c r="L67" s="476"/>
      <c r="M67" s="476"/>
      <c r="N67" s="476"/>
      <c r="O67" s="476"/>
    </row>
    <row r="68" spans="4:15" s="1187" customFormat="1">
      <c r="D68" s="510"/>
      <c r="F68" s="511"/>
      <c r="G68" s="511"/>
      <c r="H68" s="511"/>
      <c r="I68" s="512"/>
      <c r="J68" s="512"/>
      <c r="K68" s="511"/>
      <c r="L68" s="476"/>
      <c r="M68" s="476"/>
      <c r="N68" s="476"/>
      <c r="O68" s="476"/>
    </row>
    <row r="69" spans="4:15" s="1187" customFormat="1">
      <c r="D69" s="510"/>
      <c r="F69" s="511"/>
      <c r="G69" s="511"/>
      <c r="H69" s="511"/>
      <c r="I69" s="512"/>
      <c r="J69" s="512"/>
      <c r="K69" s="511"/>
      <c r="L69" s="476"/>
      <c r="M69" s="476"/>
      <c r="N69" s="476"/>
      <c r="O69" s="476"/>
    </row>
    <row r="70" spans="4:15" s="1187" customFormat="1">
      <c r="D70" s="510"/>
      <c r="F70" s="511"/>
      <c r="G70" s="511"/>
      <c r="H70" s="511"/>
      <c r="I70" s="512"/>
      <c r="J70" s="512"/>
      <c r="K70" s="511"/>
      <c r="L70" s="476"/>
      <c r="M70" s="476"/>
      <c r="N70" s="476"/>
      <c r="O70" s="476"/>
    </row>
    <row r="71" spans="4:15" s="1187" customFormat="1">
      <c r="D71" s="510"/>
      <c r="F71" s="511"/>
      <c r="G71" s="511"/>
      <c r="H71" s="511"/>
      <c r="I71" s="512"/>
      <c r="J71" s="512"/>
      <c r="K71" s="511"/>
      <c r="L71" s="476"/>
      <c r="M71" s="476"/>
      <c r="N71" s="476"/>
      <c r="O71" s="476"/>
    </row>
    <row r="72" spans="4:15" s="1187" customFormat="1">
      <c r="D72" s="510"/>
      <c r="F72" s="511"/>
      <c r="G72" s="511"/>
      <c r="H72" s="511"/>
      <c r="I72" s="512"/>
      <c r="J72" s="512"/>
      <c r="K72" s="511"/>
      <c r="L72" s="476"/>
      <c r="M72" s="476"/>
      <c r="N72" s="476"/>
      <c r="O72" s="476"/>
    </row>
    <row r="73" spans="4:15" s="1187" customFormat="1">
      <c r="D73" s="510"/>
      <c r="F73" s="511"/>
      <c r="G73" s="511"/>
      <c r="H73" s="511"/>
      <c r="I73" s="512"/>
      <c r="J73" s="512"/>
      <c r="K73" s="511"/>
      <c r="L73" s="476"/>
      <c r="M73" s="476"/>
      <c r="N73" s="476"/>
      <c r="O73" s="476"/>
    </row>
    <row r="74" spans="4:15" s="1187" customFormat="1">
      <c r="D74" s="510"/>
      <c r="F74" s="511"/>
      <c r="G74" s="511"/>
      <c r="H74" s="511"/>
      <c r="I74" s="512"/>
      <c r="J74" s="512"/>
      <c r="K74" s="511"/>
      <c r="L74" s="476"/>
      <c r="M74" s="476"/>
      <c r="N74" s="476"/>
      <c r="O74" s="476"/>
    </row>
    <row r="75" spans="4:15" s="1187" customFormat="1">
      <c r="D75" s="510"/>
      <c r="F75" s="511"/>
      <c r="G75" s="511"/>
      <c r="H75" s="511"/>
      <c r="I75" s="512"/>
      <c r="J75" s="512"/>
      <c r="K75" s="511"/>
      <c r="L75" s="476"/>
      <c r="M75" s="476"/>
      <c r="N75" s="476"/>
      <c r="O75" s="476"/>
    </row>
    <row r="76" spans="4:15" s="1187" customFormat="1">
      <c r="D76" s="510"/>
      <c r="F76" s="511"/>
      <c r="G76" s="511"/>
      <c r="H76" s="511"/>
      <c r="I76" s="512"/>
      <c r="J76" s="512"/>
      <c r="K76" s="511"/>
      <c r="L76" s="476"/>
      <c r="M76" s="476"/>
      <c r="N76" s="476"/>
      <c r="O76" s="476"/>
    </row>
    <row r="77" spans="4:15" s="1187" customFormat="1">
      <c r="D77" s="510"/>
      <c r="F77" s="511"/>
      <c r="G77" s="511"/>
      <c r="H77" s="511"/>
      <c r="I77" s="512"/>
      <c r="J77" s="512"/>
      <c r="K77" s="511"/>
      <c r="L77" s="476"/>
      <c r="M77" s="476"/>
      <c r="N77" s="476"/>
      <c r="O77" s="476"/>
    </row>
    <row r="78" spans="4:15" s="1187" customFormat="1">
      <c r="D78" s="510"/>
      <c r="F78" s="511"/>
      <c r="G78" s="511"/>
      <c r="H78" s="511"/>
      <c r="I78" s="512"/>
      <c r="J78" s="512"/>
      <c r="K78" s="511"/>
      <c r="L78" s="476"/>
      <c r="M78" s="476"/>
      <c r="N78" s="476"/>
      <c r="O78" s="476"/>
    </row>
    <row r="79" spans="4:15" s="1187" customFormat="1">
      <c r="D79" s="510"/>
      <c r="F79" s="511"/>
      <c r="G79" s="511"/>
      <c r="H79" s="511"/>
      <c r="I79" s="512"/>
      <c r="J79" s="512"/>
      <c r="K79" s="511"/>
      <c r="L79" s="476"/>
      <c r="M79" s="476"/>
      <c r="N79" s="476"/>
      <c r="O79" s="476"/>
    </row>
    <row r="80" spans="4:15" s="1187" customFormat="1">
      <c r="D80" s="510"/>
      <c r="F80" s="511"/>
      <c r="G80" s="511"/>
      <c r="H80" s="511"/>
      <c r="I80" s="512"/>
      <c r="J80" s="512"/>
      <c r="K80" s="511"/>
      <c r="L80" s="476"/>
      <c r="M80" s="476"/>
      <c r="N80" s="476"/>
      <c r="O80" s="476"/>
    </row>
    <row r="81" spans="4:15" s="1187" customFormat="1">
      <c r="D81" s="510"/>
      <c r="F81" s="511"/>
      <c r="G81" s="511"/>
      <c r="H81" s="511"/>
      <c r="I81" s="512"/>
      <c r="J81" s="512"/>
      <c r="K81" s="511"/>
      <c r="L81" s="476"/>
      <c r="M81" s="476"/>
      <c r="N81" s="476"/>
      <c r="O81" s="476"/>
    </row>
    <row r="82" spans="4:15" s="1187" customFormat="1">
      <c r="D82" s="510"/>
      <c r="F82" s="511"/>
      <c r="G82" s="511"/>
      <c r="H82" s="511"/>
      <c r="I82" s="512"/>
      <c r="J82" s="512"/>
      <c r="K82" s="511"/>
      <c r="L82" s="476"/>
      <c r="M82" s="476"/>
      <c r="N82" s="476"/>
      <c r="O82" s="476"/>
    </row>
    <row r="83" spans="4:15" s="1187" customFormat="1">
      <c r="D83" s="510"/>
      <c r="F83" s="511"/>
      <c r="G83" s="511"/>
      <c r="H83" s="511"/>
      <c r="I83" s="512"/>
      <c r="J83" s="512"/>
      <c r="K83" s="511"/>
      <c r="L83" s="476"/>
      <c r="M83" s="476"/>
      <c r="N83" s="476"/>
      <c r="O83" s="476"/>
    </row>
    <row r="84" spans="4:15" s="1187" customFormat="1">
      <c r="D84" s="510"/>
      <c r="F84" s="511"/>
      <c r="G84" s="511"/>
      <c r="H84" s="511"/>
      <c r="I84" s="512"/>
      <c r="J84" s="512"/>
      <c r="K84" s="511"/>
      <c r="L84" s="476"/>
      <c r="M84" s="476"/>
      <c r="N84" s="476"/>
      <c r="O84" s="476"/>
    </row>
    <row r="85" spans="4:15" s="1187" customFormat="1">
      <c r="D85" s="510"/>
      <c r="F85" s="511"/>
      <c r="G85" s="511"/>
      <c r="H85" s="511"/>
      <c r="I85" s="512"/>
      <c r="J85" s="512"/>
      <c r="K85" s="511"/>
      <c r="L85" s="476"/>
      <c r="M85" s="476"/>
      <c r="N85" s="476"/>
      <c r="O85" s="476"/>
    </row>
    <row r="86" spans="4:15" s="1187" customFormat="1">
      <c r="D86" s="510"/>
      <c r="F86" s="511"/>
      <c r="G86" s="511"/>
      <c r="H86" s="511"/>
      <c r="I86" s="512"/>
      <c r="J86" s="512"/>
      <c r="K86" s="511"/>
      <c r="L86" s="476"/>
      <c r="M86" s="476"/>
      <c r="N86" s="476"/>
      <c r="O86" s="476"/>
    </row>
    <row r="87" spans="4:15" s="1187" customFormat="1">
      <c r="D87" s="510"/>
      <c r="F87" s="511"/>
      <c r="G87" s="511"/>
      <c r="H87" s="511"/>
      <c r="I87" s="512"/>
      <c r="J87" s="512"/>
      <c r="K87" s="511"/>
      <c r="L87" s="476"/>
      <c r="M87" s="476"/>
      <c r="N87" s="476"/>
      <c r="O87" s="476"/>
    </row>
    <row r="88" spans="4:15" s="1187" customFormat="1">
      <c r="D88" s="510"/>
      <c r="F88" s="511"/>
      <c r="G88" s="511"/>
      <c r="H88" s="511"/>
      <c r="I88" s="512"/>
      <c r="J88" s="512"/>
      <c r="K88" s="511"/>
      <c r="L88" s="476"/>
      <c r="M88" s="476"/>
      <c r="N88" s="476"/>
      <c r="O88" s="476"/>
    </row>
    <row r="89" spans="4:15" s="1187" customFormat="1">
      <c r="D89" s="510"/>
      <c r="F89" s="511"/>
      <c r="G89" s="511"/>
      <c r="H89" s="511"/>
      <c r="I89" s="512"/>
      <c r="J89" s="512"/>
      <c r="K89" s="511"/>
      <c r="L89" s="476"/>
      <c r="M89" s="476"/>
      <c r="N89" s="476"/>
      <c r="O89" s="476"/>
    </row>
    <row r="90" spans="4:15" s="1187" customFormat="1">
      <c r="D90" s="510"/>
      <c r="F90" s="511"/>
      <c r="G90" s="511"/>
      <c r="H90" s="511"/>
      <c r="I90" s="512"/>
      <c r="J90" s="512"/>
      <c r="K90" s="511"/>
      <c r="L90" s="476"/>
      <c r="M90" s="476"/>
      <c r="N90" s="476"/>
      <c r="O90" s="476"/>
    </row>
    <row r="91" spans="4:15" s="1187" customFormat="1">
      <c r="D91" s="510"/>
      <c r="F91" s="511"/>
      <c r="G91" s="511"/>
      <c r="H91" s="511"/>
      <c r="I91" s="512"/>
      <c r="J91" s="512"/>
      <c r="K91" s="511"/>
      <c r="L91" s="476"/>
      <c r="M91" s="476"/>
      <c r="N91" s="476"/>
      <c r="O91" s="476"/>
    </row>
    <row r="92" spans="4:15" s="1187" customFormat="1">
      <c r="D92" s="510"/>
      <c r="F92" s="511"/>
      <c r="G92" s="511"/>
      <c r="H92" s="511"/>
      <c r="I92" s="512"/>
      <c r="J92" s="512"/>
      <c r="K92" s="511"/>
      <c r="L92" s="476"/>
      <c r="M92" s="476"/>
      <c r="N92" s="476"/>
      <c r="O92" s="476"/>
    </row>
    <row r="93" spans="4:15" s="1187" customFormat="1">
      <c r="D93" s="510"/>
      <c r="F93" s="511"/>
      <c r="G93" s="511"/>
      <c r="H93" s="511"/>
      <c r="I93" s="512"/>
      <c r="J93" s="512"/>
      <c r="K93" s="511"/>
      <c r="L93" s="476"/>
      <c r="M93" s="476"/>
      <c r="N93" s="476"/>
      <c r="O93" s="476"/>
    </row>
    <row r="94" spans="4:15" s="1187" customFormat="1">
      <c r="D94" s="510"/>
      <c r="F94" s="511"/>
      <c r="G94" s="511"/>
      <c r="H94" s="511"/>
      <c r="I94" s="512"/>
      <c r="J94" s="512"/>
      <c r="K94" s="511"/>
      <c r="L94" s="476"/>
      <c r="M94" s="476"/>
      <c r="N94" s="476"/>
      <c r="O94" s="476"/>
    </row>
    <row r="95" spans="4:15" s="1187" customFormat="1">
      <c r="D95" s="510"/>
      <c r="F95" s="511"/>
      <c r="G95" s="511"/>
      <c r="H95" s="511"/>
      <c r="I95" s="512"/>
      <c r="J95" s="512"/>
      <c r="K95" s="511"/>
      <c r="L95" s="476"/>
      <c r="M95" s="476"/>
      <c r="N95" s="476"/>
      <c r="O95" s="476"/>
    </row>
    <row r="96" spans="4:15" s="1187" customFormat="1">
      <c r="D96" s="510"/>
      <c r="F96" s="511"/>
      <c r="G96" s="511"/>
      <c r="H96" s="511"/>
      <c r="I96" s="512"/>
      <c r="J96" s="512"/>
      <c r="K96" s="511"/>
      <c r="L96" s="476"/>
      <c r="M96" s="476"/>
      <c r="N96" s="476"/>
      <c r="O96" s="476"/>
    </row>
    <row r="97" spans="4:15" s="1187" customFormat="1">
      <c r="D97" s="510"/>
      <c r="F97" s="511"/>
      <c r="G97" s="511"/>
      <c r="H97" s="511"/>
      <c r="I97" s="512"/>
      <c r="J97" s="512"/>
      <c r="K97" s="511"/>
      <c r="L97" s="476"/>
      <c r="M97" s="476"/>
      <c r="N97" s="476"/>
      <c r="O97" s="476"/>
    </row>
    <row r="98" spans="4:15" s="1187" customFormat="1">
      <c r="D98" s="510"/>
      <c r="F98" s="511"/>
      <c r="G98" s="511"/>
      <c r="H98" s="511"/>
      <c r="I98" s="512"/>
      <c r="J98" s="512"/>
      <c r="K98" s="511"/>
      <c r="L98" s="476"/>
      <c r="M98" s="476"/>
      <c r="N98" s="476"/>
      <c r="O98" s="476"/>
    </row>
    <row r="99" spans="4:15" s="1187" customFormat="1">
      <c r="D99" s="510"/>
      <c r="F99" s="511"/>
      <c r="G99" s="511"/>
      <c r="H99" s="511"/>
      <c r="I99" s="512"/>
      <c r="J99" s="512"/>
      <c r="K99" s="511"/>
      <c r="L99" s="476"/>
      <c r="M99" s="476"/>
      <c r="N99" s="476"/>
      <c r="O99" s="476"/>
    </row>
    <row r="100" spans="4:15" s="1187" customFormat="1">
      <c r="D100" s="510"/>
      <c r="F100" s="511"/>
      <c r="G100" s="511"/>
      <c r="H100" s="511"/>
      <c r="I100" s="512"/>
      <c r="J100" s="512"/>
      <c r="K100" s="511"/>
      <c r="L100" s="476"/>
      <c r="M100" s="476"/>
      <c r="N100" s="476"/>
      <c r="O100" s="476"/>
    </row>
    <row r="101" spans="4:15" s="1187" customFormat="1">
      <c r="D101" s="510"/>
      <c r="F101" s="511"/>
      <c r="G101" s="511"/>
      <c r="H101" s="511"/>
      <c r="I101" s="512"/>
      <c r="J101" s="512"/>
      <c r="K101" s="511"/>
      <c r="L101" s="476"/>
      <c r="M101" s="476"/>
      <c r="N101" s="476"/>
      <c r="O101" s="476"/>
    </row>
    <row r="102" spans="4:15" s="1187" customFormat="1">
      <c r="D102" s="510"/>
      <c r="F102" s="511"/>
      <c r="G102" s="511"/>
      <c r="H102" s="511"/>
      <c r="I102" s="512"/>
      <c r="J102" s="512"/>
      <c r="K102" s="511"/>
      <c r="L102" s="476"/>
      <c r="M102" s="476"/>
      <c r="N102" s="476"/>
      <c r="O102" s="476"/>
    </row>
    <row r="103" spans="4:15" s="1187" customFormat="1">
      <c r="D103" s="510"/>
      <c r="F103" s="511"/>
      <c r="G103" s="511"/>
      <c r="H103" s="511"/>
      <c r="I103" s="512"/>
      <c r="J103" s="512"/>
      <c r="K103" s="511"/>
      <c r="L103" s="476"/>
      <c r="M103" s="476"/>
      <c r="N103" s="476"/>
      <c r="O103" s="476"/>
    </row>
    <row r="104" spans="4:15" s="1187" customFormat="1">
      <c r="D104" s="510"/>
      <c r="F104" s="511"/>
      <c r="G104" s="511"/>
      <c r="H104" s="511"/>
      <c r="I104" s="512"/>
      <c r="J104" s="512"/>
      <c r="K104" s="511"/>
      <c r="L104" s="476"/>
      <c r="M104" s="476"/>
      <c r="N104" s="476"/>
      <c r="O104" s="476"/>
    </row>
    <row r="105" spans="4:15" s="1187" customFormat="1">
      <c r="D105" s="510"/>
      <c r="F105" s="511"/>
      <c r="G105" s="511"/>
      <c r="H105" s="511"/>
      <c r="I105" s="512"/>
      <c r="J105" s="512"/>
      <c r="K105" s="511"/>
      <c r="L105" s="476"/>
      <c r="M105" s="476"/>
      <c r="N105" s="476"/>
      <c r="O105" s="476"/>
    </row>
    <row r="106" spans="4:15" s="1187" customFormat="1">
      <c r="D106" s="510"/>
      <c r="F106" s="511"/>
      <c r="G106" s="511"/>
      <c r="H106" s="511"/>
      <c r="I106" s="512"/>
      <c r="J106" s="512"/>
      <c r="K106" s="511"/>
      <c r="L106" s="476"/>
      <c r="M106" s="476"/>
      <c r="N106" s="476"/>
      <c r="O106" s="476"/>
    </row>
    <row r="107" spans="4:15" s="1187" customFormat="1">
      <c r="D107" s="510"/>
      <c r="F107" s="511"/>
      <c r="G107" s="511"/>
      <c r="H107" s="511"/>
      <c r="I107" s="512"/>
      <c r="J107" s="512"/>
      <c r="K107" s="511"/>
      <c r="L107" s="476"/>
      <c r="M107" s="476"/>
      <c r="N107" s="476"/>
      <c r="O107" s="476"/>
    </row>
    <row r="108" spans="4:15" s="1187" customFormat="1">
      <c r="D108" s="510"/>
      <c r="F108" s="511"/>
      <c r="G108" s="511"/>
      <c r="H108" s="511"/>
      <c r="I108" s="512"/>
      <c r="J108" s="512"/>
      <c r="K108" s="511"/>
      <c r="L108" s="476"/>
      <c r="M108" s="476"/>
      <c r="N108" s="476"/>
      <c r="O108" s="476"/>
    </row>
    <row r="109" spans="4:15" s="1187" customFormat="1">
      <c r="D109" s="510"/>
      <c r="F109" s="511"/>
      <c r="G109" s="511"/>
      <c r="H109" s="511"/>
      <c r="I109" s="512"/>
      <c r="J109" s="512"/>
      <c r="K109" s="511"/>
      <c r="L109" s="476"/>
      <c r="M109" s="476"/>
      <c r="N109" s="476"/>
      <c r="O109" s="476"/>
    </row>
    <row r="110" spans="4:15" s="1187" customFormat="1">
      <c r="D110" s="510"/>
      <c r="F110" s="511"/>
      <c r="G110" s="511"/>
      <c r="H110" s="511"/>
      <c r="I110" s="512"/>
      <c r="J110" s="512"/>
      <c r="K110" s="511"/>
      <c r="L110" s="476"/>
      <c r="M110" s="476"/>
      <c r="N110" s="476"/>
      <c r="O110" s="476"/>
    </row>
    <row r="111" spans="4:15" s="1187" customFormat="1">
      <c r="D111" s="510"/>
      <c r="F111" s="511"/>
      <c r="G111" s="511"/>
      <c r="H111" s="511"/>
      <c r="I111" s="512"/>
      <c r="J111" s="512"/>
      <c r="K111" s="511"/>
      <c r="L111" s="476"/>
      <c r="M111" s="476"/>
      <c r="N111" s="476"/>
      <c r="O111" s="476"/>
    </row>
    <row r="112" spans="4:15" s="1187" customFormat="1">
      <c r="D112" s="510"/>
      <c r="F112" s="511"/>
      <c r="G112" s="511"/>
      <c r="H112" s="511"/>
      <c r="I112" s="512"/>
      <c r="J112" s="512"/>
      <c r="K112" s="511"/>
      <c r="L112" s="476"/>
      <c r="M112" s="476"/>
      <c r="N112" s="476"/>
      <c r="O112" s="476"/>
    </row>
    <row r="113" spans="4:15" s="1187" customFormat="1">
      <c r="D113" s="510"/>
      <c r="F113" s="511"/>
      <c r="G113" s="511"/>
      <c r="H113" s="511"/>
      <c r="I113" s="512"/>
      <c r="J113" s="512"/>
      <c r="K113" s="511"/>
      <c r="L113" s="476"/>
      <c r="M113" s="476"/>
      <c r="N113" s="476"/>
      <c r="O113" s="476"/>
    </row>
    <row r="114" spans="4:15" s="1187" customFormat="1">
      <c r="D114" s="510"/>
      <c r="F114" s="511"/>
      <c r="G114" s="511"/>
      <c r="H114" s="511"/>
      <c r="I114" s="512"/>
      <c r="J114" s="512"/>
      <c r="K114" s="511"/>
      <c r="L114" s="476"/>
      <c r="M114" s="476"/>
      <c r="N114" s="476"/>
      <c r="O114" s="476"/>
    </row>
    <row r="115" spans="4:15" s="1187" customFormat="1">
      <c r="D115" s="510"/>
      <c r="F115" s="511"/>
      <c r="G115" s="511"/>
      <c r="H115" s="511"/>
      <c r="I115" s="512"/>
      <c r="J115" s="512"/>
      <c r="K115" s="511"/>
      <c r="L115" s="476"/>
      <c r="M115" s="476"/>
      <c r="N115" s="476"/>
      <c r="O115" s="476"/>
    </row>
    <row r="116" spans="4:15" s="1187" customFormat="1">
      <c r="D116" s="510"/>
      <c r="F116" s="511"/>
      <c r="G116" s="511"/>
      <c r="H116" s="511"/>
      <c r="I116" s="512"/>
      <c r="J116" s="512"/>
      <c r="K116" s="511"/>
      <c r="L116" s="476"/>
      <c r="M116" s="476"/>
      <c r="N116" s="476"/>
      <c r="O116" s="476"/>
    </row>
    <row r="117" spans="4:15" s="1187" customFormat="1">
      <c r="D117" s="510"/>
      <c r="F117" s="511"/>
      <c r="G117" s="511"/>
      <c r="H117" s="511"/>
      <c r="I117" s="512"/>
      <c r="J117" s="512"/>
      <c r="K117" s="511"/>
      <c r="L117" s="476"/>
      <c r="M117" s="476"/>
      <c r="N117" s="476"/>
      <c r="O117" s="476"/>
    </row>
    <row r="118" spans="4:15" s="1187" customFormat="1">
      <c r="D118" s="510"/>
      <c r="F118" s="511"/>
      <c r="G118" s="511"/>
      <c r="H118" s="511"/>
      <c r="I118" s="512"/>
      <c r="J118" s="512"/>
      <c r="K118" s="511"/>
      <c r="L118" s="476"/>
      <c r="M118" s="476"/>
      <c r="N118" s="476"/>
      <c r="O118" s="476"/>
    </row>
    <row r="119" spans="4:15" s="1187" customFormat="1">
      <c r="D119" s="510"/>
      <c r="F119" s="511"/>
      <c r="G119" s="511"/>
      <c r="H119" s="511"/>
      <c r="I119" s="512"/>
      <c r="J119" s="512"/>
      <c r="K119" s="511"/>
      <c r="L119" s="476"/>
      <c r="M119" s="476"/>
      <c r="N119" s="476"/>
      <c r="O119" s="476"/>
    </row>
    <row r="120" spans="4:15" s="1187" customFormat="1">
      <c r="D120" s="510"/>
      <c r="F120" s="511"/>
      <c r="G120" s="511"/>
      <c r="H120" s="511"/>
      <c r="I120" s="512"/>
      <c r="J120" s="512"/>
      <c r="K120" s="511"/>
      <c r="L120" s="476"/>
      <c r="M120" s="476"/>
      <c r="N120" s="476"/>
      <c r="O120" s="476"/>
    </row>
    <row r="121" spans="4:15" s="1187" customFormat="1">
      <c r="D121" s="510"/>
      <c r="F121" s="511"/>
      <c r="G121" s="511"/>
      <c r="H121" s="511"/>
      <c r="I121" s="512"/>
      <c r="J121" s="512"/>
      <c r="K121" s="511"/>
      <c r="L121" s="476"/>
      <c r="M121" s="476"/>
      <c r="N121" s="476"/>
      <c r="O121" s="476"/>
    </row>
    <row r="122" spans="4:15" s="1187" customFormat="1">
      <c r="D122" s="510"/>
      <c r="F122" s="511"/>
      <c r="G122" s="511"/>
      <c r="H122" s="511"/>
      <c r="I122" s="512"/>
      <c r="J122" s="512"/>
      <c r="K122" s="511"/>
      <c r="L122" s="476"/>
      <c r="M122" s="476"/>
      <c r="N122" s="476"/>
      <c r="O122" s="476"/>
    </row>
    <row r="123" spans="4:15" s="1187" customFormat="1">
      <c r="D123" s="510"/>
      <c r="F123" s="511"/>
      <c r="G123" s="511"/>
      <c r="H123" s="511"/>
      <c r="I123" s="512"/>
      <c r="J123" s="512"/>
      <c r="K123" s="511"/>
      <c r="L123" s="476"/>
      <c r="M123" s="476"/>
      <c r="N123" s="476"/>
      <c r="O123" s="476"/>
    </row>
    <row r="124" spans="4:15" s="1187" customFormat="1">
      <c r="D124" s="510"/>
      <c r="F124" s="511"/>
      <c r="G124" s="511"/>
      <c r="H124" s="511"/>
      <c r="I124" s="512"/>
      <c r="J124" s="512"/>
      <c r="K124" s="511"/>
      <c r="L124" s="476"/>
      <c r="M124" s="476"/>
      <c r="N124" s="476"/>
      <c r="O124" s="476"/>
    </row>
    <row r="125" spans="4:15" s="1187" customFormat="1">
      <c r="D125" s="510"/>
      <c r="F125" s="511"/>
      <c r="G125" s="511"/>
      <c r="H125" s="511"/>
      <c r="I125" s="512"/>
      <c r="J125" s="512"/>
      <c r="K125" s="511"/>
      <c r="L125" s="476"/>
      <c r="M125" s="476"/>
      <c r="N125" s="476"/>
      <c r="O125" s="476"/>
    </row>
    <row r="126" spans="4:15" s="1187" customFormat="1">
      <c r="D126" s="510"/>
      <c r="F126" s="511"/>
      <c r="G126" s="511"/>
      <c r="H126" s="511"/>
      <c r="I126" s="512"/>
      <c r="J126" s="512"/>
      <c r="K126" s="511"/>
      <c r="L126" s="476"/>
      <c r="M126" s="476"/>
      <c r="N126" s="476"/>
      <c r="O126" s="476"/>
    </row>
    <row r="127" spans="4:15" s="1187" customFormat="1">
      <c r="D127" s="510"/>
      <c r="F127" s="511"/>
      <c r="G127" s="511"/>
      <c r="H127" s="511"/>
      <c r="I127" s="512"/>
      <c r="J127" s="512"/>
      <c r="K127" s="511"/>
      <c r="L127" s="476"/>
      <c r="M127" s="476"/>
      <c r="N127" s="476"/>
      <c r="O127" s="476"/>
    </row>
    <row r="128" spans="4:15" s="1187" customFormat="1">
      <c r="D128" s="510"/>
      <c r="F128" s="511"/>
      <c r="G128" s="511"/>
      <c r="H128" s="511"/>
      <c r="I128" s="512"/>
      <c r="J128" s="512"/>
      <c r="K128" s="511"/>
      <c r="L128" s="476"/>
      <c r="M128" s="476"/>
      <c r="N128" s="476"/>
      <c r="O128" s="476"/>
    </row>
    <row r="129" spans="1:15" s="1187" customFormat="1">
      <c r="D129" s="510"/>
      <c r="F129" s="511"/>
      <c r="G129" s="511"/>
      <c r="H129" s="511"/>
      <c r="I129" s="512"/>
      <c r="J129" s="512"/>
      <c r="K129" s="511"/>
      <c r="L129" s="476"/>
      <c r="M129" s="476"/>
      <c r="N129" s="476"/>
      <c r="O129" s="476"/>
    </row>
    <row r="130" spans="1:15" s="1187" customFormat="1">
      <c r="D130" s="510"/>
      <c r="F130" s="511"/>
      <c r="G130" s="511"/>
      <c r="H130" s="511"/>
      <c r="I130" s="512"/>
      <c r="J130" s="512"/>
      <c r="K130" s="511"/>
      <c r="L130" s="476"/>
      <c r="M130" s="476"/>
      <c r="N130" s="476"/>
      <c r="O130" s="476"/>
    </row>
    <row r="131" spans="1:15" s="1187" customFormat="1">
      <c r="D131" s="510"/>
      <c r="F131" s="511"/>
      <c r="G131" s="511"/>
      <c r="H131" s="511"/>
      <c r="I131" s="512"/>
      <c r="J131" s="512"/>
      <c r="K131" s="511"/>
      <c r="L131" s="476"/>
      <c r="M131" s="476"/>
      <c r="N131" s="476"/>
      <c r="O131" s="476"/>
    </row>
    <row r="132" spans="1:15" s="1187" customFormat="1">
      <c r="D132" s="510"/>
      <c r="F132" s="511"/>
      <c r="G132" s="511"/>
      <c r="H132" s="511"/>
      <c r="I132" s="512"/>
      <c r="J132" s="512"/>
      <c r="K132" s="511"/>
      <c r="L132" s="476"/>
      <c r="M132" s="476"/>
      <c r="N132" s="476"/>
      <c r="O132" s="476"/>
    </row>
    <row r="133" spans="1:15" s="1187" customFormat="1">
      <c r="D133" s="510"/>
      <c r="F133" s="511"/>
      <c r="G133" s="511"/>
      <c r="H133" s="511"/>
      <c r="I133" s="512"/>
      <c r="J133" s="512"/>
      <c r="K133" s="511"/>
      <c r="L133" s="476"/>
      <c r="M133" s="476"/>
      <c r="N133" s="476"/>
      <c r="O133" s="476"/>
    </row>
    <row r="134" spans="1:15" s="1187" customFormat="1">
      <c r="D134" s="510"/>
      <c r="F134" s="511"/>
      <c r="G134" s="511"/>
      <c r="H134" s="511"/>
      <c r="I134" s="512"/>
      <c r="J134" s="512"/>
      <c r="K134" s="511"/>
      <c r="L134" s="476"/>
      <c r="M134" s="476"/>
      <c r="N134" s="476"/>
      <c r="O134" s="476"/>
    </row>
    <row r="135" spans="1:15" s="1187" customFormat="1">
      <c r="D135" s="510"/>
      <c r="F135" s="511"/>
      <c r="G135" s="511"/>
      <c r="H135" s="511"/>
      <c r="I135" s="512"/>
      <c r="J135" s="512"/>
      <c r="K135" s="511"/>
      <c r="L135" s="476"/>
      <c r="M135" s="476"/>
      <c r="N135" s="476"/>
      <c r="O135" s="476"/>
    </row>
    <row r="136" spans="1:15" s="1187" customFormat="1">
      <c r="A136" s="476"/>
      <c r="B136" s="476"/>
      <c r="C136" s="476"/>
      <c r="D136" s="510"/>
      <c r="F136" s="511"/>
      <c r="G136" s="511"/>
      <c r="H136" s="511"/>
      <c r="I136" s="512"/>
      <c r="J136" s="512"/>
      <c r="K136" s="511"/>
      <c r="L136" s="476"/>
      <c r="M136" s="476"/>
      <c r="N136" s="476"/>
      <c r="O136" s="476"/>
    </row>
    <row r="137" spans="1:15" s="1187" customFormat="1">
      <c r="A137" s="476"/>
      <c r="B137" s="476"/>
      <c r="C137" s="476"/>
      <c r="D137" s="510"/>
      <c r="F137" s="511"/>
      <c r="G137" s="511"/>
      <c r="H137" s="511"/>
      <c r="I137" s="512"/>
      <c r="J137" s="512"/>
      <c r="K137" s="511"/>
      <c r="L137" s="476"/>
      <c r="M137" s="476"/>
      <c r="N137" s="476"/>
      <c r="O137" s="476"/>
    </row>
    <row r="138" spans="1:15" s="1187" customFormat="1">
      <c r="A138" s="476"/>
      <c r="B138" s="476"/>
      <c r="C138" s="476"/>
      <c r="D138" s="510"/>
      <c r="F138" s="511"/>
      <c r="G138" s="511"/>
      <c r="H138" s="511"/>
      <c r="I138" s="512"/>
      <c r="J138" s="512"/>
      <c r="K138" s="511"/>
      <c r="L138" s="476"/>
      <c r="M138" s="476"/>
      <c r="N138" s="476"/>
      <c r="O138" s="476"/>
    </row>
    <row r="139" spans="1:15" s="1187" customFormat="1">
      <c r="A139" s="476"/>
      <c r="B139" s="476"/>
      <c r="C139" s="476"/>
      <c r="D139" s="510"/>
      <c r="F139" s="511"/>
      <c r="G139" s="511"/>
      <c r="H139" s="511"/>
      <c r="I139" s="512"/>
      <c r="J139" s="512"/>
      <c r="K139" s="511"/>
      <c r="L139" s="476"/>
      <c r="M139" s="476"/>
      <c r="N139" s="476"/>
      <c r="O139" s="476"/>
    </row>
    <row r="140" spans="1:15" s="1187" customFormat="1">
      <c r="A140" s="476"/>
      <c r="B140" s="476"/>
      <c r="C140" s="476"/>
      <c r="D140" s="510"/>
      <c r="F140" s="511"/>
      <c r="G140" s="511"/>
      <c r="H140" s="511"/>
      <c r="I140" s="512"/>
      <c r="J140" s="512"/>
      <c r="K140" s="511"/>
      <c r="L140" s="476"/>
      <c r="M140" s="476"/>
      <c r="N140" s="476"/>
      <c r="O140" s="476"/>
    </row>
    <row r="141" spans="1:15" s="1187" customFormat="1">
      <c r="A141" s="476"/>
      <c r="B141" s="476"/>
      <c r="C141" s="476"/>
      <c r="D141" s="510"/>
      <c r="F141" s="511"/>
      <c r="G141" s="511"/>
      <c r="H141" s="511"/>
      <c r="I141" s="512"/>
      <c r="J141" s="512"/>
      <c r="K141" s="511"/>
      <c r="L141" s="476"/>
      <c r="M141" s="476"/>
      <c r="N141" s="476"/>
      <c r="O141" s="476"/>
    </row>
    <row r="142" spans="1:15" s="1187" customFormat="1">
      <c r="A142" s="476"/>
      <c r="B142" s="476"/>
      <c r="C142" s="476"/>
      <c r="D142" s="510"/>
      <c r="F142" s="511"/>
      <c r="G142" s="511"/>
      <c r="H142" s="511"/>
      <c r="I142" s="512"/>
      <c r="J142" s="512"/>
      <c r="K142" s="511"/>
      <c r="L142" s="476"/>
      <c r="M142" s="476"/>
      <c r="N142" s="476"/>
      <c r="O142" s="476"/>
    </row>
    <row r="143" spans="1:15" s="1187" customFormat="1">
      <c r="A143" s="476"/>
      <c r="B143" s="476"/>
      <c r="C143" s="476"/>
      <c r="D143" s="510"/>
      <c r="F143" s="511"/>
      <c r="G143" s="511"/>
      <c r="H143" s="511"/>
      <c r="I143" s="512"/>
      <c r="J143" s="512"/>
      <c r="K143" s="511"/>
      <c r="L143" s="476"/>
      <c r="M143" s="476"/>
      <c r="N143" s="476"/>
      <c r="O143" s="476"/>
    </row>
    <row r="144" spans="1:15" s="1187" customFormat="1">
      <c r="A144" s="476"/>
      <c r="B144" s="476"/>
      <c r="C144" s="476"/>
      <c r="D144" s="510"/>
      <c r="F144" s="511"/>
      <c r="G144" s="511"/>
      <c r="H144" s="511"/>
      <c r="I144" s="512"/>
      <c r="J144" s="512"/>
      <c r="K144" s="511"/>
      <c r="L144" s="476"/>
      <c r="M144" s="476"/>
      <c r="N144" s="476"/>
      <c r="O144" s="476"/>
    </row>
    <row r="145" spans="1:15" s="1187" customFormat="1">
      <c r="A145" s="476"/>
      <c r="B145" s="476"/>
      <c r="C145" s="476"/>
      <c r="D145" s="510"/>
      <c r="F145" s="511"/>
      <c r="G145" s="511"/>
      <c r="H145" s="511"/>
      <c r="I145" s="512"/>
      <c r="J145" s="512"/>
      <c r="K145" s="511"/>
      <c r="L145" s="476"/>
      <c r="M145" s="476"/>
      <c r="N145" s="476"/>
      <c r="O145" s="476"/>
    </row>
    <row r="146" spans="1:15" s="1187" customFormat="1">
      <c r="A146" s="476"/>
      <c r="B146" s="476"/>
      <c r="C146" s="476"/>
      <c r="D146" s="510"/>
      <c r="F146" s="511"/>
      <c r="G146" s="511"/>
      <c r="H146" s="511"/>
      <c r="I146" s="512"/>
      <c r="J146" s="512"/>
      <c r="K146" s="511"/>
      <c r="L146" s="476"/>
      <c r="M146" s="476"/>
      <c r="N146" s="476"/>
      <c r="O146" s="476"/>
    </row>
    <row r="147" spans="1:15" s="1187" customFormat="1">
      <c r="A147" s="476"/>
      <c r="B147" s="476"/>
      <c r="C147" s="476"/>
      <c r="D147" s="513"/>
      <c r="F147" s="511"/>
      <c r="G147" s="511"/>
      <c r="H147" s="511"/>
      <c r="I147" s="512"/>
      <c r="J147" s="512"/>
      <c r="K147" s="511"/>
      <c r="L147" s="476"/>
      <c r="M147" s="476"/>
      <c r="N147" s="476"/>
      <c r="O147" s="476"/>
    </row>
  </sheetData>
  <mergeCells count="2">
    <mergeCell ref="C14:D14"/>
    <mergeCell ref="C15:D15"/>
  </mergeCells>
  <conditionalFormatting sqref="G5:H7 G9:H11">
    <cfRule type="containsBlanks" priority="4">
      <formula>LEN(TRIM(G5))=0</formula>
    </cfRule>
  </conditionalFormatting>
  <conditionalFormatting sqref="G5:H7 G9:H12">
    <cfRule type="containsBlanks" dxfId="68" priority="3">
      <formula>LEN(TRIM(G5))=0</formula>
    </cfRule>
  </conditionalFormatting>
  <conditionalFormatting sqref="H10:H11">
    <cfRule type="containsBlanks" dxfId="67" priority="1">
      <formula>LEN(TRIM(H10))=0</formula>
    </cfRule>
    <cfRule type="cellIs" dxfId="66" priority="2" operator="equal">
      <formula>" "</formula>
    </cfRule>
  </conditionalFormatting>
  <pageMargins left="0.78740157480314965" right="0.78740157480314965" top="1.1811023622047245" bottom="0.98425196850393704" header="0.31496062992125984" footer="0.51181102362204722"/>
  <pageSetup paperSize="9" scale="61"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35"/>
  <sheetViews>
    <sheetView view="pageBreakPreview" zoomScaleSheetLayoutView="100" workbookViewId="0">
      <selection activeCell="T10" sqref="T10"/>
    </sheetView>
  </sheetViews>
  <sheetFormatPr defaultColWidth="10.28515625" defaultRowHeight="15.75"/>
  <cols>
    <col min="1" max="2" width="10.28515625" style="1188"/>
    <col min="3" max="3" width="14" style="1188" customWidth="1"/>
    <col min="4" max="4" width="10.28515625" style="1188"/>
    <col min="5" max="5" width="41.85546875" style="1188" customWidth="1"/>
    <col min="6" max="7" width="10.28515625" style="1188"/>
    <col min="8" max="8" width="11" style="1188" customWidth="1"/>
    <col min="9" max="16384" width="10.28515625" style="1188"/>
  </cols>
  <sheetData>
    <row r="1" spans="1:8">
      <c r="A1" s="846"/>
      <c r="B1" s="1168"/>
      <c r="C1" s="1168"/>
      <c r="D1" s="1168"/>
      <c r="E1" s="1168"/>
      <c r="F1" s="1168"/>
      <c r="G1" s="1168"/>
      <c r="H1" s="1169"/>
    </row>
    <row r="2" spans="1:8">
      <c r="A2" s="1039"/>
      <c r="H2" s="848"/>
    </row>
    <row r="3" spans="1:8" ht="40.5" customHeight="1">
      <c r="A3" s="1534" t="s">
        <v>1203</v>
      </c>
      <c r="B3" s="1535"/>
      <c r="C3" s="1535"/>
      <c r="D3" s="1535"/>
      <c r="E3" s="1535"/>
      <c r="F3" s="1535"/>
      <c r="G3" s="1535"/>
      <c r="H3" s="1536"/>
    </row>
    <row r="4" spans="1:8" ht="16.5">
      <c r="A4" s="1531" t="s">
        <v>1204</v>
      </c>
      <c r="B4" s="1532"/>
      <c r="C4" s="1532"/>
      <c r="D4" s="1532"/>
      <c r="E4" s="1532"/>
      <c r="F4" s="1532"/>
      <c r="G4" s="1532"/>
      <c r="H4" s="1533"/>
    </row>
    <row r="5" spans="1:8" ht="15.75" customHeight="1">
      <c r="A5" s="1040"/>
      <c r="B5" s="588"/>
      <c r="C5" s="588"/>
      <c r="D5" s="588"/>
      <c r="E5" s="588"/>
      <c r="F5" s="588"/>
      <c r="G5" s="588"/>
      <c r="H5" s="589"/>
    </row>
    <row r="6" spans="1:8" ht="33.75" customHeight="1">
      <c r="A6" s="1530" t="s">
        <v>1205</v>
      </c>
      <c r="B6" s="1526"/>
      <c r="C6" s="1526"/>
      <c r="D6" s="1526"/>
      <c r="E6" s="1526"/>
      <c r="F6" s="1526"/>
      <c r="G6" s="1526"/>
      <c r="H6" s="1527"/>
    </row>
    <row r="7" spans="1:8" ht="33.75" customHeight="1">
      <c r="A7" s="1530" t="s">
        <v>1206</v>
      </c>
      <c r="B7" s="1526"/>
      <c r="C7" s="1526"/>
      <c r="D7" s="1526"/>
      <c r="E7" s="1526"/>
      <c r="F7" s="1526"/>
      <c r="G7" s="1526"/>
      <c r="H7" s="1527"/>
    </row>
    <row r="8" spans="1:8" ht="52.5" customHeight="1">
      <c r="A8" s="1530" t="s">
        <v>1207</v>
      </c>
      <c r="B8" s="1526"/>
      <c r="C8" s="1526"/>
      <c r="D8" s="1526"/>
      <c r="E8" s="1526"/>
      <c r="F8" s="1526"/>
      <c r="G8" s="1526"/>
      <c r="H8" s="1527"/>
    </row>
    <row r="9" spans="1:8" ht="63" customHeight="1">
      <c r="A9" s="1530" t="s">
        <v>1208</v>
      </c>
      <c r="B9" s="1526"/>
      <c r="C9" s="1526"/>
      <c r="D9" s="1526"/>
      <c r="E9" s="1526"/>
      <c r="F9" s="1526"/>
      <c r="G9" s="1526"/>
      <c r="H9" s="1527"/>
    </row>
    <row r="10" spans="1:8" ht="15.75" customHeight="1">
      <c r="A10" s="1530"/>
      <c r="B10" s="1526"/>
      <c r="C10" s="1526"/>
      <c r="D10" s="1526"/>
      <c r="E10" s="1526"/>
      <c r="F10" s="1526"/>
      <c r="G10" s="1526"/>
      <c r="H10" s="1527"/>
    </row>
    <row r="11" spans="1:8">
      <c r="A11" s="1041"/>
      <c r="B11" s="1526" t="s">
        <v>1209</v>
      </c>
      <c r="C11" s="1526"/>
      <c r="D11" s="1526"/>
      <c r="E11" s="1526"/>
      <c r="F11" s="1526"/>
      <c r="G11" s="1526"/>
      <c r="H11" s="1527"/>
    </row>
    <row r="12" spans="1:8">
      <c r="A12" s="1041"/>
      <c r="B12" s="1180"/>
      <c r="C12" s="591"/>
      <c r="D12" s="1180"/>
      <c r="E12" s="1526"/>
      <c r="F12" s="1526"/>
      <c r="G12" s="1526"/>
      <c r="H12" s="1527"/>
    </row>
    <row r="13" spans="1:8" ht="60.75" customHeight="1">
      <c r="A13" s="1041"/>
      <c r="B13" s="1180"/>
      <c r="C13" s="591" t="s">
        <v>133</v>
      </c>
      <c r="D13" s="1180"/>
      <c r="E13" s="1526" t="s">
        <v>1210</v>
      </c>
      <c r="F13" s="1526"/>
      <c r="G13" s="1526"/>
      <c r="H13" s="1527"/>
    </row>
    <row r="14" spans="1:8" ht="44.25" customHeight="1">
      <c r="A14" s="1041"/>
      <c r="B14" s="1180"/>
      <c r="C14" s="591" t="s">
        <v>776</v>
      </c>
      <c r="D14" s="1180"/>
      <c r="E14" s="1526" t="s">
        <v>1211</v>
      </c>
      <c r="F14" s="1526"/>
      <c r="G14" s="1526"/>
      <c r="H14" s="1527"/>
    </row>
    <row r="15" spans="1:8" ht="48.75" customHeight="1">
      <c r="A15" s="1041"/>
      <c r="B15" s="1180"/>
      <c r="C15" s="591" t="s">
        <v>772</v>
      </c>
      <c r="D15" s="1180"/>
      <c r="E15" s="1526" t="s">
        <v>1212</v>
      </c>
      <c r="F15" s="1526"/>
      <c r="G15" s="1526"/>
      <c r="H15" s="1527"/>
    </row>
    <row r="16" spans="1:8">
      <c r="A16" s="1041"/>
      <c r="B16" s="1180"/>
      <c r="C16" s="591" t="s">
        <v>773</v>
      </c>
      <c r="D16" s="1180"/>
      <c r="E16" s="1526" t="s">
        <v>1213</v>
      </c>
      <c r="F16" s="1526"/>
      <c r="G16" s="1526"/>
      <c r="H16" s="1527"/>
    </row>
    <row r="17" spans="1:8">
      <c r="A17" s="1041"/>
      <c r="B17" s="1180"/>
      <c r="C17" s="591" t="s">
        <v>135</v>
      </c>
      <c r="D17" s="1180"/>
      <c r="E17" s="1526" t="s">
        <v>1214</v>
      </c>
      <c r="F17" s="1526"/>
      <c r="G17" s="1526"/>
      <c r="H17" s="1527"/>
    </row>
    <row r="18" spans="1:8">
      <c r="A18" s="1041"/>
      <c r="B18" s="1180"/>
      <c r="C18" s="591" t="s">
        <v>1028</v>
      </c>
      <c r="D18" s="1180"/>
      <c r="E18" s="1526" t="s">
        <v>1215</v>
      </c>
      <c r="F18" s="1526"/>
      <c r="G18" s="1526"/>
      <c r="H18" s="1527"/>
    </row>
    <row r="19" spans="1:8">
      <c r="A19" s="1041"/>
      <c r="B19" s="1180"/>
      <c r="C19" s="591" t="s">
        <v>1029</v>
      </c>
      <c r="D19" s="1180"/>
      <c r="E19" s="1180" t="s">
        <v>1216</v>
      </c>
      <c r="F19" s="1180"/>
      <c r="G19" s="1180"/>
      <c r="H19" s="1181"/>
    </row>
    <row r="20" spans="1:8">
      <c r="A20" s="1041"/>
      <c r="B20" s="1180"/>
      <c r="C20" s="591" t="s">
        <v>30</v>
      </c>
      <c r="D20" s="1180"/>
      <c r="E20" s="1180" t="s">
        <v>1217</v>
      </c>
      <c r="F20" s="1180"/>
      <c r="G20" s="1180"/>
      <c r="H20" s="1181"/>
    </row>
    <row r="21" spans="1:8">
      <c r="A21" s="1041"/>
      <c r="B21" s="1180"/>
      <c r="C21" s="591" t="s">
        <v>1218</v>
      </c>
      <c r="D21" s="1180"/>
      <c r="E21" s="1180" t="s">
        <v>1219</v>
      </c>
      <c r="F21" s="1180"/>
      <c r="G21" s="1180"/>
      <c r="H21" s="1181"/>
    </row>
    <row r="22" spans="1:8" ht="30">
      <c r="A22" s="1041"/>
      <c r="B22" s="1180"/>
      <c r="C22" s="591" t="s">
        <v>1220</v>
      </c>
      <c r="D22" s="1180"/>
      <c r="E22" s="1180" t="s">
        <v>1221</v>
      </c>
      <c r="F22" s="1180"/>
      <c r="G22" s="1180"/>
      <c r="H22" s="1181"/>
    </row>
    <row r="23" spans="1:8">
      <c r="A23" s="1041"/>
      <c r="B23" s="1180"/>
      <c r="C23" s="591" t="s">
        <v>1222</v>
      </c>
      <c r="D23" s="1180"/>
      <c r="E23" s="1180" t="s">
        <v>1223</v>
      </c>
      <c r="F23" s="1180"/>
      <c r="G23" s="1180"/>
      <c r="H23" s="1181"/>
    </row>
    <row r="24" spans="1:8">
      <c r="A24" s="1041"/>
      <c r="B24" s="1180"/>
      <c r="C24" s="1180"/>
      <c r="D24" s="1180"/>
      <c r="E24" s="1180"/>
      <c r="F24" s="1180"/>
      <c r="G24" s="1180"/>
      <c r="H24" s="1181"/>
    </row>
    <row r="25" spans="1:8" ht="16.5">
      <c r="A25" s="1531" t="s">
        <v>1224</v>
      </c>
      <c r="B25" s="1532"/>
      <c r="C25" s="1532"/>
      <c r="D25" s="1532"/>
      <c r="E25" s="1532"/>
      <c r="F25" s="1532"/>
      <c r="G25" s="1532"/>
      <c r="H25" s="1533"/>
    </row>
    <row r="26" spans="1:8" ht="16.5">
      <c r="A26" s="1040"/>
      <c r="B26" s="588"/>
      <c r="C26" s="588"/>
      <c r="D26" s="588"/>
      <c r="E26" s="588"/>
      <c r="F26" s="588"/>
      <c r="G26" s="588"/>
      <c r="H26" s="589"/>
    </row>
    <row r="27" spans="1:8" ht="48.75" customHeight="1">
      <c r="A27" s="1530" t="s">
        <v>1225</v>
      </c>
      <c r="B27" s="1526"/>
      <c r="C27" s="1526"/>
      <c r="D27" s="1526"/>
      <c r="E27" s="1526"/>
      <c r="F27" s="1526"/>
      <c r="G27" s="1526"/>
      <c r="H27" s="1527"/>
    </row>
    <row r="28" spans="1:8">
      <c r="A28" s="1196"/>
      <c r="B28" s="1180"/>
      <c r="C28" s="1180"/>
      <c r="D28" s="1180"/>
      <c r="E28" s="1180"/>
      <c r="F28" s="1180"/>
      <c r="G28" s="1180"/>
      <c r="H28" s="1181"/>
    </row>
    <row r="29" spans="1:8">
      <c r="A29" s="1530" t="s">
        <v>1226</v>
      </c>
      <c r="B29" s="1526"/>
      <c r="C29" s="1526"/>
      <c r="D29" s="1526"/>
      <c r="E29" s="1526"/>
      <c r="F29" s="1526"/>
      <c r="G29" s="1526"/>
      <c r="H29" s="1527"/>
    </row>
    <row r="30" spans="1:8">
      <c r="A30" s="1041"/>
      <c r="B30" s="1526" t="s">
        <v>1227</v>
      </c>
      <c r="C30" s="1526"/>
      <c r="D30" s="1526"/>
      <c r="E30" s="1526"/>
      <c r="F30" s="1526"/>
      <c r="G30" s="1526"/>
      <c r="H30" s="1527"/>
    </row>
    <row r="31" spans="1:8">
      <c r="A31" s="1041"/>
      <c r="B31" s="1526" t="s">
        <v>1228</v>
      </c>
      <c r="C31" s="1526"/>
      <c r="D31" s="1526"/>
      <c r="E31" s="1526"/>
      <c r="F31" s="1526"/>
      <c r="G31" s="1526"/>
      <c r="H31" s="1527"/>
    </row>
    <row r="32" spans="1:8">
      <c r="A32" s="1041"/>
      <c r="B32" s="1526" t="s">
        <v>1229</v>
      </c>
      <c r="C32" s="1526"/>
      <c r="D32" s="1526"/>
      <c r="E32" s="1526"/>
      <c r="F32" s="1526"/>
      <c r="G32" s="1526"/>
      <c r="H32" s="1527"/>
    </row>
    <row r="33" spans="1:8">
      <c r="A33" s="1041"/>
      <c r="B33" s="1526" t="s">
        <v>1230</v>
      </c>
      <c r="C33" s="1526"/>
      <c r="D33" s="1526"/>
      <c r="E33" s="1526"/>
      <c r="F33" s="1526"/>
      <c r="G33" s="1526"/>
      <c r="H33" s="1527"/>
    </row>
    <row r="34" spans="1:8">
      <c r="A34" s="1041"/>
      <c r="B34" s="1528"/>
      <c r="C34" s="1528"/>
      <c r="D34" s="1528"/>
      <c r="E34" s="1528"/>
      <c r="F34" s="1528"/>
      <c r="G34" s="1528"/>
      <c r="H34" s="1529"/>
    </row>
    <row r="35" spans="1:8">
      <c r="A35" s="849"/>
      <c r="B35" s="1191"/>
      <c r="C35" s="1191"/>
      <c r="D35" s="1191"/>
      <c r="E35" s="1191"/>
      <c r="F35" s="1191"/>
      <c r="G35" s="1191"/>
      <c r="H35" s="1192"/>
    </row>
  </sheetData>
  <mergeCells count="23">
    <mergeCell ref="A9:H9"/>
    <mergeCell ref="A3:H3"/>
    <mergeCell ref="A4:H4"/>
    <mergeCell ref="A6:H6"/>
    <mergeCell ref="A7:H7"/>
    <mergeCell ref="A8:H8"/>
    <mergeCell ref="A29:H29"/>
    <mergeCell ref="A10:H10"/>
    <mergeCell ref="B11:H11"/>
    <mergeCell ref="E12:H12"/>
    <mergeCell ref="E13:H13"/>
    <mergeCell ref="E14:H14"/>
    <mergeCell ref="E15:H15"/>
    <mergeCell ref="E16:H16"/>
    <mergeCell ref="E17:H17"/>
    <mergeCell ref="E18:H18"/>
    <mergeCell ref="A25:H25"/>
    <mergeCell ref="A27:H27"/>
    <mergeCell ref="B30:H30"/>
    <mergeCell ref="B31:H31"/>
    <mergeCell ref="B32:H32"/>
    <mergeCell ref="B33:H33"/>
    <mergeCell ref="B34:H34"/>
  </mergeCells>
  <pageMargins left="0.78740157480314965" right="0.78740157480314965" top="1.1811023622047245" bottom="0.98425196850393704" header="0.31496062992125984" footer="0.51181102362204722"/>
  <pageSetup paperSize="9" scale="73" fitToHeight="0" orientation="portrait"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tabColor rgb="FFFF9966"/>
  </sheetPr>
  <dimension ref="A1:G5"/>
  <sheetViews>
    <sheetView workbookViewId="0">
      <pane ySplit="7" topLeftCell="A8" activePane="bottomLeft" state="frozen"/>
      <selection pane="bottomLeft" activeCell="I8" sqref="I8"/>
    </sheetView>
  </sheetViews>
  <sheetFormatPr defaultColWidth="9.140625" defaultRowHeight="12.75"/>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c r="A1" s="1396" t="s">
        <v>6</v>
      </c>
      <c r="B1" s="1396"/>
      <c r="C1" s="1397"/>
      <c r="D1" s="1396"/>
      <c r="E1" s="1396"/>
      <c r="F1" s="1396"/>
      <c r="G1" s="1396"/>
    </row>
    <row r="2" spans="1:7" ht="24.95" customHeight="1">
      <c r="A2" s="49" t="s">
        <v>7</v>
      </c>
      <c r="B2" s="48"/>
      <c r="C2" s="1398"/>
      <c r="D2" s="1398"/>
      <c r="E2" s="1398"/>
      <c r="F2" s="1398"/>
      <c r="G2" s="1399"/>
    </row>
    <row r="3" spans="1:7" ht="24.95" customHeight="1">
      <c r="A3" s="49" t="s">
        <v>8</v>
      </c>
      <c r="B3" s="48"/>
      <c r="C3" s="1398"/>
      <c r="D3" s="1398"/>
      <c r="E3" s="1398"/>
      <c r="F3" s="1398"/>
      <c r="G3" s="1399"/>
    </row>
    <row r="4" spans="1:7" ht="24.95" customHeight="1">
      <c r="A4" s="49" t="s">
        <v>9</v>
      </c>
      <c r="B4" s="48"/>
      <c r="C4" s="1398"/>
      <c r="D4" s="1398"/>
      <c r="E4" s="1398"/>
      <c r="F4" s="1398"/>
      <c r="G4" s="1399"/>
    </row>
    <row r="5" spans="1:7">
      <c r="B5" s="4"/>
      <c r="C5" s="5"/>
      <c r="D5" s="6"/>
    </row>
  </sheetData>
  <sheetProtection password="DF73"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4"/>
  <sheetViews>
    <sheetView view="pageBreakPreview" topLeftCell="A8" zoomScaleSheetLayoutView="100" workbookViewId="0">
      <selection activeCell="R7" sqref="R7"/>
    </sheetView>
  </sheetViews>
  <sheetFormatPr defaultRowHeight="15.75"/>
  <cols>
    <col min="1" max="1" width="2.42578125" style="1188" customWidth="1"/>
    <col min="2" max="2" width="1.85546875" style="1188" customWidth="1"/>
    <col min="3" max="3" width="2.7109375" style="1188" customWidth="1"/>
    <col min="4" max="4" width="6.85546875" style="1188" customWidth="1"/>
    <col min="5" max="5" width="13.5703125" style="1188" customWidth="1"/>
    <col min="6" max="6" width="0.5703125" style="1188" customWidth="1"/>
    <col min="7" max="7" width="2.5703125" style="1188" customWidth="1"/>
    <col min="8" max="8" width="2.7109375" style="1188" customWidth="1"/>
    <col min="9" max="9" width="9.7109375" style="1188" customWidth="1"/>
    <col min="10" max="10" width="13.5703125" style="1188" customWidth="1"/>
    <col min="11" max="11" width="0.7109375" style="1188" customWidth="1"/>
    <col min="12" max="12" width="2.42578125" style="1188" customWidth="1"/>
    <col min="13" max="13" width="2.85546875" style="1188" customWidth="1"/>
    <col min="14" max="14" width="2" style="1188" customWidth="1"/>
    <col min="15" max="15" width="12.7109375" style="1188" customWidth="1"/>
    <col min="16" max="16" width="2.85546875" style="1188" customWidth="1"/>
    <col min="17" max="17" width="2" style="1188" customWidth="1"/>
    <col min="18" max="18" width="13.5703125" style="1188" customWidth="1"/>
    <col min="19" max="16384" width="9.140625" style="1188"/>
  </cols>
  <sheetData>
    <row r="1" spans="1:18">
      <c r="A1" s="945"/>
      <c r="B1" s="1170"/>
      <c r="C1" s="1170"/>
      <c r="D1" s="1170"/>
      <c r="E1" s="1170"/>
      <c r="F1" s="1170"/>
      <c r="G1" s="1170"/>
      <c r="H1" s="1170"/>
      <c r="I1" s="1170"/>
      <c r="J1" s="1170"/>
      <c r="K1" s="1170"/>
      <c r="L1" s="1170"/>
      <c r="M1" s="1170"/>
      <c r="N1" s="1170"/>
      <c r="O1" s="1170"/>
      <c r="P1" s="1170"/>
      <c r="Q1" s="1170"/>
      <c r="R1" s="1171"/>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1172"/>
      <c r="B4" s="1173"/>
      <c r="C4" s="1173"/>
      <c r="D4" s="1173"/>
      <c r="E4" s="1173"/>
      <c r="F4" s="1173"/>
      <c r="G4" s="1173"/>
      <c r="H4" s="1173"/>
      <c r="I4" s="1173"/>
      <c r="J4" s="1173"/>
      <c r="K4" s="1173"/>
      <c r="L4" s="1173"/>
      <c r="M4" s="1173"/>
      <c r="N4" s="1173"/>
      <c r="O4" s="1173"/>
      <c r="P4" s="1173"/>
      <c r="Q4" s="1173"/>
      <c r="R4" s="1174"/>
    </row>
    <row r="5" spans="1:18" ht="35.25" customHeight="1">
      <c r="A5" s="1090"/>
      <c r="B5" s="606" t="s">
        <v>1232</v>
      </c>
      <c r="C5" s="606"/>
      <c r="D5" s="606"/>
      <c r="E5" s="1538" t="s">
        <v>1233</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c r="C7" s="606"/>
      <c r="D7" s="606"/>
      <c r="E7" s="610"/>
      <c r="F7" s="606"/>
      <c r="G7" s="606"/>
      <c r="H7" s="606"/>
      <c r="I7" s="606"/>
      <c r="J7" s="611"/>
      <c r="K7" s="606"/>
      <c r="L7" s="606"/>
      <c r="M7" s="606"/>
      <c r="N7" s="606"/>
      <c r="O7" s="606"/>
      <c r="P7" s="612"/>
      <c r="Q7" s="613"/>
      <c r="R7" s="614"/>
    </row>
    <row r="8" spans="1:18">
      <c r="A8" s="1090"/>
      <c r="B8" s="606" t="s">
        <v>1234</v>
      </c>
      <c r="C8" s="606"/>
      <c r="D8" s="606"/>
      <c r="E8" s="951"/>
      <c r="F8" s="606"/>
      <c r="G8" s="606"/>
      <c r="H8" s="606"/>
      <c r="I8" s="606"/>
      <c r="J8" s="611"/>
      <c r="K8" s="606"/>
      <c r="L8" s="606"/>
      <c r="M8" s="606"/>
      <c r="N8" s="606"/>
      <c r="O8" s="606"/>
      <c r="P8" s="610"/>
      <c r="Q8" s="613"/>
      <c r="R8" s="614"/>
    </row>
    <row r="9" spans="1:18">
      <c r="A9" s="1090"/>
      <c r="B9" s="606"/>
      <c r="C9" s="606"/>
      <c r="D9" s="606"/>
      <c r="E9" s="616" t="s">
        <v>1005</v>
      </c>
      <c r="F9" s="606"/>
      <c r="G9" s="606"/>
      <c r="H9" s="606"/>
      <c r="I9" s="606"/>
      <c r="J9" s="611"/>
      <c r="K9" s="606"/>
      <c r="L9" s="606"/>
      <c r="M9" s="606"/>
      <c r="N9" s="606"/>
      <c r="O9" s="606"/>
      <c r="P9" s="612"/>
      <c r="Q9" s="613"/>
      <c r="R9" s="614"/>
    </row>
    <row r="10" spans="1:18">
      <c r="A10" s="1090"/>
      <c r="B10" s="606"/>
      <c r="C10" s="606"/>
      <c r="D10" s="606"/>
      <c r="E10" s="616"/>
      <c r="F10" s="606"/>
      <c r="G10" s="606"/>
      <c r="H10" s="606"/>
      <c r="I10" s="606"/>
      <c r="J10" s="611"/>
      <c r="K10" s="606"/>
      <c r="L10" s="606"/>
      <c r="M10" s="606"/>
      <c r="N10" s="606"/>
      <c r="O10" s="606"/>
      <c r="P10" s="612"/>
      <c r="Q10" s="613"/>
      <c r="R10" s="614"/>
    </row>
    <row r="11" spans="1:18">
      <c r="A11" s="1090"/>
      <c r="B11" s="606" t="s">
        <v>1235</v>
      </c>
      <c r="C11" s="606"/>
      <c r="D11" s="606"/>
      <c r="E11" s="617" t="s">
        <v>1784</v>
      </c>
      <c r="F11" s="618"/>
      <c r="G11" s="619" t="s">
        <v>1785</v>
      </c>
      <c r="H11" s="618"/>
      <c r="I11" s="618"/>
      <c r="J11" s="620"/>
      <c r="K11" s="606"/>
      <c r="L11" s="606"/>
      <c r="M11" s="606"/>
      <c r="N11" s="606"/>
      <c r="O11" s="606"/>
      <c r="P11" s="621"/>
      <c r="Q11" s="622"/>
      <c r="R11" s="623"/>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06"/>
      <c r="C18" s="606"/>
      <c r="D18" s="606"/>
      <c r="E18" s="624" t="s">
        <v>1005</v>
      </c>
      <c r="F18" s="606"/>
      <c r="G18" s="606"/>
      <c r="H18" s="606"/>
      <c r="I18" s="606"/>
      <c r="J18" s="606"/>
      <c r="K18" s="606"/>
      <c r="L18" s="606"/>
      <c r="M18" s="606"/>
      <c r="N18" s="606"/>
      <c r="O18" s="606"/>
      <c r="P18" s="613"/>
      <c r="Q18" s="613"/>
      <c r="R18" s="614"/>
    </row>
    <row r="19" spans="1:18">
      <c r="A19" s="1090"/>
      <c r="B19" s="625" t="s">
        <v>1238</v>
      </c>
      <c r="C19" s="606"/>
      <c r="D19" s="606"/>
      <c r="E19" s="625"/>
      <c r="F19" s="606"/>
      <c r="G19" s="606"/>
      <c r="H19" s="606"/>
      <c r="I19" s="606"/>
      <c r="J19" s="606"/>
      <c r="K19" s="606"/>
      <c r="L19" s="606"/>
      <c r="M19" s="606"/>
      <c r="N19" s="606"/>
      <c r="O19" s="606"/>
      <c r="P19" s="606"/>
      <c r="Q19" s="606"/>
      <c r="R19" s="614"/>
    </row>
    <row r="20" spans="1:18" ht="46.5" customHeight="1">
      <c r="A20" s="1090"/>
      <c r="B20" s="606" t="s">
        <v>1239</v>
      </c>
      <c r="C20" s="606"/>
      <c r="D20" s="606"/>
      <c r="E20" s="1541" t="s">
        <v>1240</v>
      </c>
      <c r="F20" s="1542"/>
      <c r="G20" s="1542"/>
      <c r="H20" s="1542"/>
      <c r="I20" s="1542"/>
      <c r="J20" s="1543"/>
      <c r="K20" s="606"/>
      <c r="L20" s="606"/>
      <c r="M20" s="606"/>
      <c r="N20" s="606"/>
      <c r="O20" s="626"/>
      <c r="P20" s="627"/>
      <c r="Q20" s="628"/>
      <c r="R20" s="629"/>
    </row>
    <row r="21" spans="1:18" ht="22.5">
      <c r="A21" s="1090"/>
      <c r="B21" s="606" t="s">
        <v>1241</v>
      </c>
      <c r="C21" s="606"/>
      <c r="D21" s="606"/>
      <c r="E21" s="1182" t="s">
        <v>1242</v>
      </c>
      <c r="F21" s="606"/>
      <c r="G21" s="606"/>
      <c r="H21" s="606"/>
      <c r="I21" s="606"/>
      <c r="J21" s="611"/>
      <c r="K21" s="606"/>
      <c r="L21" s="606"/>
      <c r="M21" s="606"/>
      <c r="N21" s="606"/>
      <c r="O21" s="626"/>
      <c r="P21" s="627"/>
      <c r="Q21" s="628"/>
      <c r="R21" s="629"/>
    </row>
    <row r="22" spans="1:18">
      <c r="A22" s="1090"/>
      <c r="B22" s="606"/>
      <c r="C22" s="606"/>
      <c r="D22" s="606"/>
      <c r="E22" s="621"/>
      <c r="F22" s="618"/>
      <c r="G22" s="618"/>
      <c r="H22" s="618"/>
      <c r="I22" s="618"/>
      <c r="J22" s="620"/>
      <c r="K22" s="606"/>
      <c r="L22" s="606"/>
      <c r="M22" s="606"/>
      <c r="N22" s="606"/>
      <c r="O22" s="626"/>
      <c r="P22" s="627"/>
      <c r="Q22" s="628"/>
      <c r="R22" s="629"/>
    </row>
    <row r="23" spans="1:18">
      <c r="A23" s="1090"/>
      <c r="B23" s="606"/>
      <c r="C23" s="606"/>
      <c r="D23" s="606"/>
      <c r="E23" s="630"/>
      <c r="F23" s="606"/>
      <c r="G23" s="606" t="s">
        <v>1243</v>
      </c>
      <c r="H23" s="606"/>
      <c r="I23" s="606"/>
      <c r="J23" s="606"/>
      <c r="K23" s="606"/>
      <c r="L23" s="606"/>
      <c r="M23" s="606"/>
      <c r="N23" s="606"/>
      <c r="O23" s="630" t="s">
        <v>1244</v>
      </c>
      <c r="P23" s="613"/>
      <c r="Q23" s="613"/>
      <c r="R23" s="631"/>
    </row>
    <row r="24" spans="1:18">
      <c r="A24" s="1090"/>
      <c r="B24" s="606"/>
      <c r="C24" s="606"/>
      <c r="D24" s="606"/>
      <c r="E24" s="626"/>
      <c r="F24" s="606"/>
      <c r="G24" s="627" t="s">
        <v>1245</v>
      </c>
      <c r="H24" s="632"/>
      <c r="I24" s="633"/>
      <c r="J24" s="606"/>
      <c r="K24" s="606"/>
      <c r="L24" s="606"/>
      <c r="M24" s="606"/>
      <c r="N24" s="606"/>
      <c r="O24" s="634" t="s">
        <v>1008</v>
      </c>
      <c r="P24" s="613"/>
      <c r="Q24" s="613"/>
      <c r="R24" s="635"/>
    </row>
    <row r="25" spans="1:18">
      <c r="A25" s="636"/>
      <c r="B25" s="637"/>
      <c r="C25" s="637"/>
      <c r="D25" s="637"/>
      <c r="E25" s="637"/>
      <c r="F25" s="637"/>
      <c r="G25" s="637"/>
      <c r="H25" s="637"/>
      <c r="I25" s="637"/>
      <c r="J25" s="637"/>
      <c r="K25" s="637"/>
      <c r="L25" s="637"/>
      <c r="M25" s="637"/>
      <c r="N25" s="637"/>
      <c r="O25" s="637"/>
      <c r="P25" s="637"/>
      <c r="Q25" s="637"/>
      <c r="R25" s="638"/>
    </row>
    <row r="26" spans="1:18">
      <c r="A26" s="1091" t="s">
        <v>1241</v>
      </c>
      <c r="B26" s="606"/>
      <c r="C26" s="606"/>
      <c r="D26" s="606"/>
      <c r="E26" s="606"/>
      <c r="F26" s="611"/>
      <c r="G26" s="639"/>
      <c r="H26" s="606"/>
      <c r="I26" s="606"/>
      <c r="J26" s="606"/>
      <c r="K26" s="606"/>
      <c r="L26" s="640"/>
      <c r="M26" s="620"/>
      <c r="N26" s="641" t="s">
        <v>1246</v>
      </c>
      <c r="O26" s="618"/>
      <c r="P26" s="618"/>
      <c r="Q26" s="618"/>
      <c r="R26" s="614"/>
    </row>
    <row r="27" spans="1:18">
      <c r="A27" s="1090"/>
      <c r="B27" s="606"/>
      <c r="C27" s="606"/>
      <c r="D27" s="606"/>
      <c r="E27" s="606"/>
      <c r="F27" s="611"/>
      <c r="G27" s="639"/>
      <c r="H27" s="606"/>
      <c r="I27" s="606"/>
      <c r="J27" s="606"/>
      <c r="K27" s="606"/>
      <c r="L27" s="642">
        <v>23</v>
      </c>
      <c r="M27" s="643" t="s">
        <v>1247</v>
      </c>
      <c r="N27" s="632"/>
      <c r="O27" s="632"/>
      <c r="P27" s="632"/>
      <c r="Q27" s="632"/>
      <c r="R27" s="644">
        <f>'Etapa II.a - EPS - rekap'!E27</f>
        <v>0</v>
      </c>
    </row>
    <row r="28" spans="1:18">
      <c r="A28" s="645" t="s">
        <v>1248</v>
      </c>
      <c r="B28" s="618"/>
      <c r="C28" s="618"/>
      <c r="D28" s="618"/>
      <c r="E28" s="618"/>
      <c r="F28" s="620"/>
      <c r="G28" s="646" t="s">
        <v>1249</v>
      </c>
      <c r="H28" s="618"/>
      <c r="I28" s="618"/>
      <c r="J28" s="618"/>
      <c r="K28" s="618"/>
      <c r="L28" s="642">
        <v>24</v>
      </c>
      <c r="M28" s="647">
        <v>15</v>
      </c>
      <c r="N28" s="620" t="s">
        <v>0</v>
      </c>
      <c r="O28" s="648">
        <v>0</v>
      </c>
      <c r="P28" s="632" t="s">
        <v>140</v>
      </c>
      <c r="Q28" s="649"/>
      <c r="R28" s="650">
        <f>0.15*O28</f>
        <v>0</v>
      </c>
    </row>
    <row r="29" spans="1:18">
      <c r="A29" s="651" t="s">
        <v>1239</v>
      </c>
      <c r="B29" s="652"/>
      <c r="C29" s="652"/>
      <c r="D29" s="652"/>
      <c r="E29" s="652"/>
      <c r="F29" s="653"/>
      <c r="G29" s="654"/>
      <c r="H29" s="652"/>
      <c r="I29" s="652"/>
      <c r="J29" s="652"/>
      <c r="K29" s="652"/>
      <c r="L29" s="642">
        <v>25</v>
      </c>
      <c r="M29" s="655">
        <v>21</v>
      </c>
      <c r="N29" s="649" t="s">
        <v>0</v>
      </c>
      <c r="O29" s="648">
        <f>R27</f>
        <v>0</v>
      </c>
      <c r="P29" s="632" t="s">
        <v>140</v>
      </c>
      <c r="Q29" s="649"/>
      <c r="R29" s="656">
        <f>0.21*O29</f>
        <v>0</v>
      </c>
    </row>
    <row r="30" spans="1:18">
      <c r="A30" s="1090"/>
      <c r="B30" s="606"/>
      <c r="C30" s="606"/>
      <c r="D30" s="606"/>
      <c r="E30" s="606"/>
      <c r="F30" s="611"/>
      <c r="G30" s="639"/>
      <c r="H30" s="606"/>
      <c r="I30" s="606"/>
      <c r="J30" s="606"/>
      <c r="K30" s="606"/>
      <c r="L30" s="657">
        <v>26</v>
      </c>
      <c r="M30" s="658" t="s">
        <v>1250</v>
      </c>
      <c r="N30" s="659"/>
      <c r="O30" s="659"/>
      <c r="P30" s="659"/>
      <c r="Q30" s="659"/>
      <c r="R30" s="660">
        <f>R27+R28+R29</f>
        <v>0</v>
      </c>
    </row>
    <row r="31" spans="1:18">
      <c r="A31" s="645" t="s">
        <v>1248</v>
      </c>
      <c r="B31" s="618"/>
      <c r="C31" s="618"/>
      <c r="D31" s="618"/>
      <c r="E31" s="618"/>
      <c r="F31" s="620"/>
      <c r="G31" s="646" t="s">
        <v>1249</v>
      </c>
      <c r="H31" s="618"/>
      <c r="I31" s="618"/>
      <c r="J31" s="618"/>
      <c r="K31" s="618"/>
      <c r="L31" s="1160" t="s">
        <v>1025</v>
      </c>
      <c r="M31" s="1161"/>
      <c r="N31" s="1162" t="s">
        <v>1251</v>
      </c>
      <c r="O31" s="1163"/>
      <c r="P31" s="1163"/>
      <c r="Q31" s="1163"/>
      <c r="R31" s="665"/>
    </row>
    <row r="32" spans="1:18">
      <c r="A32" s="651" t="s">
        <v>1252</v>
      </c>
      <c r="B32" s="652"/>
      <c r="C32" s="652"/>
      <c r="D32" s="652"/>
      <c r="E32" s="652"/>
      <c r="F32" s="653"/>
      <c r="G32" s="654"/>
      <c r="H32" s="652"/>
      <c r="I32" s="652"/>
      <c r="J32" s="652"/>
      <c r="K32" s="652"/>
      <c r="L32" s="642">
        <v>27</v>
      </c>
      <c r="M32" s="643" t="s">
        <v>1253</v>
      </c>
      <c r="N32" s="632"/>
      <c r="O32" s="632"/>
      <c r="P32" s="632"/>
      <c r="Q32" s="649"/>
      <c r="R32" s="666">
        <v>0</v>
      </c>
    </row>
    <row r="33" spans="1:18">
      <c r="A33" s="1090"/>
      <c r="B33" s="606"/>
      <c r="C33" s="606"/>
      <c r="D33" s="606"/>
      <c r="E33" s="606"/>
      <c r="F33" s="611"/>
      <c r="G33" s="639"/>
      <c r="H33" s="606"/>
      <c r="I33" s="606"/>
      <c r="J33" s="606"/>
      <c r="K33" s="606"/>
      <c r="L33" s="642">
        <v>28</v>
      </c>
      <c r="M33" s="643" t="s">
        <v>1254</v>
      </c>
      <c r="N33" s="632"/>
      <c r="O33" s="632"/>
      <c r="P33" s="632"/>
      <c r="Q33" s="649"/>
      <c r="R33" s="666">
        <v>0</v>
      </c>
    </row>
    <row r="34" spans="1:18">
      <c r="A34" s="667" t="s">
        <v>1248</v>
      </c>
      <c r="B34" s="668"/>
      <c r="C34" s="668"/>
      <c r="D34" s="668"/>
      <c r="E34" s="668"/>
      <c r="F34" s="669"/>
      <c r="G34" s="670" t="s">
        <v>1249</v>
      </c>
      <c r="H34" s="668"/>
      <c r="I34" s="668"/>
      <c r="J34" s="668"/>
      <c r="K34" s="668"/>
      <c r="L34" s="671">
        <v>29</v>
      </c>
      <c r="M34" s="672" t="s">
        <v>1255</v>
      </c>
      <c r="N34" s="673"/>
      <c r="O34" s="673"/>
      <c r="P34" s="673"/>
      <c r="Q34" s="674"/>
      <c r="R34" s="675">
        <v>0</v>
      </c>
    </row>
  </sheetData>
  <mergeCells count="2">
    <mergeCell ref="E5:J5"/>
    <mergeCell ref="E20:J20"/>
  </mergeCells>
  <pageMargins left="0.70866141732283472" right="0.70866141732283472" top="0.78740157480314965" bottom="0.78740157480314965" header="0.31496062992125984" footer="0.31496062992125984"/>
  <pageSetup paperSize="9" scale="93" orientation="portrait"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
  <sheetViews>
    <sheetView view="pageBreakPreview" zoomScaleSheetLayoutView="100" workbookViewId="0">
      <selection activeCell="R7" sqref="R7"/>
    </sheetView>
  </sheetViews>
  <sheetFormatPr defaultRowHeight="15.75"/>
  <cols>
    <col min="1" max="1" width="9.28515625" style="1188" customWidth="1"/>
    <col min="2" max="2" width="11.85546875" style="1188" customWidth="1"/>
    <col min="3" max="3" width="55.7109375" style="1188" customWidth="1"/>
    <col min="4" max="4" width="11" style="1188" customWidth="1"/>
    <col min="5" max="5" width="18.140625" style="1188" customWidth="1"/>
    <col min="6" max="6" width="13.42578125" style="1188" customWidth="1"/>
    <col min="7" max="16384" width="9.140625" style="1188"/>
  </cols>
  <sheetData>
    <row r="1" spans="1:14" ht="18">
      <c r="A1" s="1549" t="s">
        <v>758</v>
      </c>
      <c r="B1" s="1550"/>
      <c r="C1" s="1550"/>
      <c r="D1" s="1550"/>
      <c r="E1" s="1550"/>
      <c r="F1" s="1550"/>
      <c r="G1" s="1184"/>
      <c r="H1" s="1184"/>
      <c r="I1" s="1184"/>
      <c r="J1" s="677"/>
      <c r="K1" s="677"/>
      <c r="L1" s="677"/>
      <c r="M1" s="677"/>
      <c r="N1" s="677"/>
    </row>
    <row r="2" spans="1:14">
      <c r="A2" s="678"/>
      <c r="B2" s="678"/>
      <c r="C2" s="678"/>
      <c r="D2" s="678"/>
      <c r="E2" s="678"/>
      <c r="F2" s="678"/>
      <c r="G2" s="679"/>
      <c r="H2" s="679"/>
      <c r="I2" s="679"/>
      <c r="J2" s="680"/>
      <c r="K2" s="680"/>
      <c r="L2" s="680"/>
      <c r="M2" s="680"/>
      <c r="N2" s="680"/>
    </row>
    <row r="3" spans="1:14">
      <c r="A3" s="681" t="s">
        <v>21</v>
      </c>
      <c r="B3" s="681"/>
      <c r="C3" s="682" t="str">
        <f>[9]Krycí!E5</f>
        <v>ČRo Olomouc - dostavba studií Pavelčákova 2/19</v>
      </c>
      <c r="D3" s="678"/>
      <c r="E3" s="678"/>
      <c r="F3" s="678"/>
      <c r="G3" s="679"/>
      <c r="H3" s="679"/>
      <c r="I3" s="679"/>
      <c r="J3" s="680"/>
      <c r="K3" s="680"/>
      <c r="L3" s="680"/>
      <c r="M3" s="680"/>
      <c r="N3" s="680"/>
    </row>
    <row r="4" spans="1:14">
      <c r="A4" s="681" t="s">
        <v>1002</v>
      </c>
      <c r="B4" s="681"/>
      <c r="C4" s="682">
        <f>[9]Krycí!E7</f>
        <v>0</v>
      </c>
      <c r="D4" s="683"/>
      <c r="E4" s="683"/>
      <c r="F4" s="683"/>
      <c r="G4" s="1186"/>
      <c r="H4" s="1186"/>
      <c r="I4" s="1186"/>
      <c r="J4" s="680"/>
      <c r="K4" s="680"/>
      <c r="L4" s="680"/>
      <c r="M4" s="680"/>
      <c r="N4" s="680"/>
    </row>
    <row r="5" spans="1:14">
      <c r="A5" s="681" t="s">
        <v>1256</v>
      </c>
      <c r="B5" s="681"/>
      <c r="C5" s="685" t="str">
        <f>[9]Krycí!E10</f>
        <v>D.1.4.h.100a</v>
      </c>
      <c r="D5" s="683"/>
      <c r="E5" s="683"/>
      <c r="F5" s="683"/>
      <c r="G5" s="1186"/>
      <c r="H5" s="1186"/>
      <c r="I5" s="1186"/>
      <c r="J5" s="680"/>
      <c r="K5" s="680"/>
      <c r="L5" s="680"/>
      <c r="M5" s="680"/>
      <c r="N5" s="680"/>
    </row>
    <row r="6" spans="1:14">
      <c r="A6" s="681" t="s">
        <v>1257</v>
      </c>
      <c r="B6" s="681"/>
      <c r="C6" s="685" t="str">
        <f>[9]Krycí!G10</f>
        <v>SLABOPROUDÉ INSTALACE - Etapa II.a - studia v 3.NP</v>
      </c>
      <c r="D6" s="678"/>
      <c r="E6" s="678"/>
      <c r="F6" s="678"/>
      <c r="G6" s="679"/>
      <c r="H6" s="679"/>
      <c r="I6" s="679"/>
      <c r="J6" s="680"/>
      <c r="K6" s="680"/>
      <c r="L6" s="680"/>
      <c r="M6" s="680"/>
      <c r="N6" s="680"/>
    </row>
    <row r="7" spans="1:14">
      <c r="A7" s="678"/>
      <c r="B7" s="678"/>
      <c r="C7" s="678"/>
      <c r="D7" s="678"/>
      <c r="E7" s="678"/>
      <c r="F7" s="678"/>
      <c r="G7" s="679"/>
      <c r="H7" s="679"/>
      <c r="I7" s="679"/>
      <c r="J7" s="680"/>
      <c r="K7" s="680"/>
      <c r="L7" s="680"/>
      <c r="M7" s="680"/>
      <c r="N7" s="680"/>
    </row>
    <row r="8" spans="1:14">
      <c r="A8" s="681"/>
      <c r="B8" s="681"/>
      <c r="C8" s="681"/>
      <c r="D8" s="681"/>
      <c r="E8" s="686"/>
      <c r="F8" s="679"/>
      <c r="G8" s="679"/>
      <c r="H8" s="1183"/>
      <c r="I8" s="688"/>
      <c r="J8" s="680"/>
      <c r="K8" s="680"/>
      <c r="L8" s="680"/>
      <c r="M8" s="680"/>
      <c r="N8" s="680"/>
    </row>
    <row r="9" spans="1:14" ht="78" customHeight="1">
      <c r="A9" s="678"/>
      <c r="B9" s="678"/>
      <c r="C9" s="678"/>
      <c r="D9" s="678"/>
      <c r="E9" s="679"/>
      <c r="F9" s="679"/>
      <c r="G9" s="679"/>
      <c r="H9" s="679"/>
      <c r="I9" s="679"/>
      <c r="J9" s="680"/>
      <c r="K9" s="680"/>
      <c r="L9" s="680"/>
      <c r="M9" s="680"/>
      <c r="N9" s="680"/>
    </row>
    <row r="10" spans="1:14">
      <c r="A10" s="681" t="s">
        <v>745</v>
      </c>
      <c r="B10" s="681"/>
      <c r="C10" s="681" t="s">
        <v>785</v>
      </c>
      <c r="D10" s="681" t="s">
        <v>20</v>
      </c>
      <c r="E10" s="1551" t="s">
        <v>1242</v>
      </c>
      <c r="F10" s="1552"/>
      <c r="G10" s="679"/>
      <c r="H10" s="1183"/>
      <c r="I10" s="1553"/>
      <c r="J10" s="1554"/>
      <c r="K10" s="1554"/>
      <c r="L10" s="1554"/>
      <c r="M10" s="1554"/>
      <c r="N10" s="1554"/>
    </row>
    <row r="11" spans="1:14">
      <c r="A11" s="681" t="s">
        <v>19</v>
      </c>
      <c r="B11" s="681"/>
      <c r="C11" s="681" t="s">
        <v>1258</v>
      </c>
      <c r="D11" s="681" t="s">
        <v>1259</v>
      </c>
      <c r="E11" s="1551"/>
      <c r="F11" s="1552"/>
      <c r="G11" s="679"/>
      <c r="H11" s="1183"/>
      <c r="I11" s="1185"/>
      <c r="J11" s="680"/>
      <c r="K11" s="680"/>
      <c r="L11" s="680"/>
      <c r="M11" s="680"/>
      <c r="N11" s="680"/>
    </row>
    <row r="12" spans="1:14">
      <c r="A12" s="690"/>
      <c r="B12" s="690"/>
      <c r="C12" s="691"/>
      <c r="D12" s="692"/>
      <c r="E12" s="693"/>
      <c r="F12" s="693"/>
    </row>
    <row r="13" spans="1:14">
      <c r="A13" s="694"/>
      <c r="B13" s="694"/>
      <c r="C13" s="695"/>
      <c r="D13" s="695"/>
      <c r="E13" s="695"/>
      <c r="F13" s="693"/>
    </row>
    <row r="14" spans="1:14" ht="16.5" thickBot="1">
      <c r="A14" s="696"/>
      <c r="B14" s="696"/>
      <c r="C14" s="696"/>
      <c r="D14" s="696"/>
    </row>
    <row r="15" spans="1:14" ht="17.25" thickTop="1" thickBot="1">
      <c r="A15" s="1555" t="s">
        <v>1021</v>
      </c>
      <c r="B15" s="1556"/>
      <c r="C15" s="697" t="s">
        <v>773</v>
      </c>
      <c r="D15" s="698"/>
      <c r="E15" s="699" t="s">
        <v>1</v>
      </c>
    </row>
    <row r="16" spans="1:14" s="703" customFormat="1" ht="15.75" customHeight="1" thickTop="1">
      <c r="A16" s="700" t="str">
        <f>'Etapa II.a - EPS - EPS'!A3</f>
        <v>A</v>
      </c>
      <c r="B16" s="701"/>
      <c r="C16" s="1547" t="str">
        <f>'Etapa II.a - EPS - EPS'!D3</f>
        <v>EPS - Elektrická požární signalizace</v>
      </c>
      <c r="D16" s="1548"/>
      <c r="E16" s="702">
        <f>'Etapa II.a - EPS - EPS'!L4</f>
        <v>0</v>
      </c>
    </row>
    <row r="17" spans="1:5" s="703" customFormat="1" ht="15.75" customHeight="1">
      <c r="A17" s="704"/>
      <c r="B17" s="701"/>
      <c r="C17" s="705"/>
      <c r="D17" s="706"/>
      <c r="E17" s="707"/>
    </row>
    <row r="18" spans="1:5" s="703" customFormat="1" ht="15.75" customHeight="1">
      <c r="A18" s="704"/>
      <c r="B18" s="701"/>
      <c r="C18" s="705"/>
      <c r="D18" s="706"/>
      <c r="E18" s="707"/>
    </row>
    <row r="19" spans="1:5" s="703" customFormat="1" ht="15.75" customHeight="1">
      <c r="A19" s="708"/>
      <c r="B19" s="701"/>
      <c r="C19" s="705"/>
      <c r="D19" s="706"/>
      <c r="E19" s="707"/>
    </row>
    <row r="20" spans="1:5" s="703" customFormat="1" ht="15.75" customHeight="1">
      <c r="A20" s="708"/>
      <c r="B20" s="701"/>
      <c r="C20" s="705"/>
      <c r="D20" s="706"/>
      <c r="E20" s="707"/>
    </row>
    <row r="21" spans="1:5" s="703" customFormat="1" ht="15.75" customHeight="1">
      <c r="A21" s="708"/>
      <c r="B21" s="701"/>
      <c r="C21" s="705"/>
      <c r="D21" s="706"/>
      <c r="E21" s="707"/>
    </row>
    <row r="22" spans="1:5" s="703" customFormat="1" ht="15.75" customHeight="1">
      <c r="A22" s="708"/>
      <c r="B22" s="701"/>
      <c r="C22" s="705"/>
      <c r="D22" s="706"/>
      <c r="E22" s="707"/>
    </row>
    <row r="23" spans="1:5" s="703" customFormat="1" ht="15.75" customHeight="1">
      <c r="A23" s="708"/>
      <c r="B23" s="701"/>
      <c r="C23" s="705"/>
      <c r="D23" s="706"/>
      <c r="E23" s="707"/>
    </row>
    <row r="24" spans="1:5" s="703" customFormat="1" ht="15.75" customHeight="1">
      <c r="A24" s="708"/>
      <c r="B24" s="701"/>
      <c r="C24" s="705"/>
      <c r="D24" s="706"/>
      <c r="E24" s="707"/>
    </row>
    <row r="25" spans="1:5" ht="15.75" customHeight="1">
      <c r="A25" s="709"/>
      <c r="B25" s="701"/>
      <c r="C25" s="705"/>
      <c r="D25" s="706"/>
      <c r="E25" s="707"/>
    </row>
    <row r="26" spans="1:5" ht="15.75" customHeight="1">
      <c r="A26" s="709"/>
      <c r="B26" s="710"/>
      <c r="C26" s="711"/>
      <c r="D26" s="712"/>
      <c r="E26" s="713"/>
    </row>
    <row r="27" spans="1:5" ht="16.5" thickBot="1">
      <c r="A27" s="714"/>
      <c r="B27" s="715"/>
      <c r="C27" s="716" t="s">
        <v>763</v>
      </c>
      <c r="D27" s="717"/>
      <c r="E27" s="718">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2" fitToHeight="0" orientation="portrait" r:id="rId1"/>
  <headerFooter alignWithMargins="0">
    <oddFooter>&amp;Rstrana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316"/>
  <sheetViews>
    <sheetView view="pageBreakPreview" zoomScaleSheetLayoutView="100" workbookViewId="0">
      <pane ySplit="3" topLeftCell="A4" activePane="bottomLeft" state="frozen"/>
      <selection activeCell="R7" sqref="R7"/>
      <selection pane="bottomLeft" activeCell="H16" sqref="H16:H34"/>
    </sheetView>
  </sheetViews>
  <sheetFormatPr defaultRowHeight="15.75"/>
  <cols>
    <col min="1" max="1" width="8.7109375" style="476" customWidth="1"/>
    <col min="2" max="2" width="9.85546875" style="476" customWidth="1"/>
    <col min="3" max="3" width="12.7109375" style="476" customWidth="1"/>
    <col min="4" max="4" width="92.140625" style="513" customWidth="1"/>
    <col min="5" max="5" width="9.85546875" style="1187" customWidth="1"/>
    <col min="6" max="6" width="15.140625" style="511" customWidth="1"/>
    <col min="7" max="7" width="11.5703125" style="511" customWidth="1"/>
    <col min="8" max="8" width="11" style="511" customWidth="1"/>
    <col min="9" max="11" width="11" style="512" customWidth="1"/>
    <col min="12" max="12" width="12.42578125" style="511" customWidth="1"/>
    <col min="13" max="15" width="9.140625" style="476"/>
    <col min="16" max="16" width="11.5703125" style="476" customWidth="1"/>
    <col min="17" max="16384" width="9.140625" style="476"/>
  </cols>
  <sheetData>
    <row r="1" spans="1:12" ht="49.5" customHeight="1">
      <c r="A1" s="722" t="s">
        <v>133</v>
      </c>
      <c r="B1" s="722" t="s">
        <v>776</v>
      </c>
      <c r="C1" s="722" t="s">
        <v>1027</v>
      </c>
      <c r="D1" s="840" t="s">
        <v>773</v>
      </c>
      <c r="E1" s="722" t="s">
        <v>135</v>
      </c>
      <c r="F1" s="723" t="s">
        <v>1028</v>
      </c>
      <c r="G1" s="723" t="s">
        <v>1029</v>
      </c>
      <c r="H1" s="723" t="s">
        <v>30</v>
      </c>
      <c r="I1" s="724" t="s">
        <v>1030</v>
      </c>
      <c r="J1" s="724" t="s">
        <v>1786</v>
      </c>
      <c r="K1" s="724" t="s">
        <v>1787</v>
      </c>
      <c r="L1" s="725" t="s">
        <v>1032</v>
      </c>
    </row>
    <row r="2" spans="1:12" ht="34.5" customHeight="1">
      <c r="A2" s="478"/>
      <c r="B2" s="478"/>
      <c r="C2" s="478"/>
      <c r="D2" s="479"/>
      <c r="E2" s="478"/>
      <c r="F2" s="480" t="s">
        <v>1034</v>
      </c>
      <c r="G2" s="480" t="s">
        <v>1035</v>
      </c>
      <c r="H2" s="480" t="s">
        <v>1036</v>
      </c>
      <c r="I2" s="480" t="s">
        <v>1445</v>
      </c>
      <c r="J2" s="480" t="s">
        <v>1064</v>
      </c>
      <c r="K2" s="480" t="s">
        <v>1065</v>
      </c>
      <c r="L2" s="730" t="s">
        <v>1038</v>
      </c>
    </row>
    <row r="3" spans="1:12" s="485" customFormat="1">
      <c r="A3" s="478" t="s">
        <v>1022</v>
      </c>
      <c r="B3" s="781"/>
      <c r="C3" s="781"/>
      <c r="D3" s="479" t="s">
        <v>1788</v>
      </c>
      <c r="E3" s="482"/>
      <c r="F3" s="483"/>
      <c r="G3" s="483"/>
      <c r="H3" s="483"/>
      <c r="I3" s="483"/>
      <c r="J3" s="483"/>
      <c r="K3" s="483"/>
      <c r="L3" s="735"/>
    </row>
    <row r="4" spans="1:12" s="485" customFormat="1" ht="16.5" thickBot="1">
      <c r="A4" s="801"/>
      <c r="B4" s="801"/>
      <c r="C4" s="801"/>
      <c r="D4" s="953" t="s">
        <v>1041</v>
      </c>
      <c r="E4" s="739"/>
      <c r="F4" s="740"/>
      <c r="G4" s="740"/>
      <c r="H4" s="740"/>
      <c r="I4" s="740"/>
      <c r="J4" s="740"/>
      <c r="K4" s="740"/>
      <c r="L4" s="742">
        <f>SUM(L5:L38)</f>
        <v>0</v>
      </c>
    </row>
    <row r="5" spans="1:12" s="485" customFormat="1">
      <c r="A5" s="743" t="s">
        <v>1042</v>
      </c>
      <c r="B5" s="493" t="s">
        <v>796</v>
      </c>
      <c r="C5" s="493" t="s">
        <v>1789</v>
      </c>
      <c r="D5" s="494" t="s">
        <v>1790</v>
      </c>
      <c r="E5" s="495" t="s">
        <v>657</v>
      </c>
      <c r="F5" s="496">
        <f t="shared" ref="F5:F37" si="0">G5+H5</f>
        <v>0</v>
      </c>
      <c r="G5" s="497"/>
      <c r="H5" s="497"/>
      <c r="I5" s="498">
        <f>SUM(J5:K5)</f>
        <v>5</v>
      </c>
      <c r="J5" s="498">
        <v>0</v>
      </c>
      <c r="K5" s="498">
        <v>5</v>
      </c>
      <c r="L5" s="749">
        <f t="shared" ref="L5:L14" si="1">I5*F5</f>
        <v>0</v>
      </c>
    </row>
    <row r="6" spans="1:12" s="485" customFormat="1">
      <c r="A6" s="743" t="s">
        <v>1045</v>
      </c>
      <c r="B6" s="493" t="s">
        <v>796</v>
      </c>
      <c r="C6" s="493" t="s">
        <v>1791</v>
      </c>
      <c r="D6" s="494" t="s">
        <v>1792</v>
      </c>
      <c r="E6" s="495" t="s">
        <v>657</v>
      </c>
      <c r="F6" s="496">
        <f t="shared" si="0"/>
        <v>0</v>
      </c>
      <c r="G6" s="496">
        <v>0</v>
      </c>
      <c r="H6" s="497"/>
      <c r="I6" s="498">
        <f>SUM(J6:K6)</f>
        <v>1</v>
      </c>
      <c r="J6" s="498">
        <v>0</v>
      </c>
      <c r="K6" s="498">
        <v>1</v>
      </c>
      <c r="L6" s="749">
        <f t="shared" si="1"/>
        <v>0</v>
      </c>
    </row>
    <row r="7" spans="1:12" s="485" customFormat="1">
      <c r="A7" s="743" t="s">
        <v>1047</v>
      </c>
      <c r="B7" s="493" t="s">
        <v>796</v>
      </c>
      <c r="C7" s="493" t="s">
        <v>1793</v>
      </c>
      <c r="D7" s="494" t="s">
        <v>1794</v>
      </c>
      <c r="E7" s="495" t="s">
        <v>657</v>
      </c>
      <c r="F7" s="496">
        <f t="shared" si="0"/>
        <v>0</v>
      </c>
      <c r="G7" s="496">
        <v>0</v>
      </c>
      <c r="H7" s="497"/>
      <c r="I7" s="498">
        <f t="shared" ref="I7:I33" si="2">SUM(J7:K7)</f>
        <v>1</v>
      </c>
      <c r="J7" s="498">
        <v>0</v>
      </c>
      <c r="K7" s="498">
        <v>1</v>
      </c>
      <c r="L7" s="749">
        <f t="shared" si="1"/>
        <v>0</v>
      </c>
    </row>
    <row r="8" spans="1:12" s="485" customFormat="1">
      <c r="A8" s="743"/>
      <c r="B8" s="751" t="s">
        <v>1277</v>
      </c>
      <c r="C8" s="493"/>
      <c r="D8" s="829" t="s">
        <v>1278</v>
      </c>
      <c r="E8" s="495"/>
      <c r="F8" s="496"/>
      <c r="G8" s="496"/>
      <c r="H8" s="496"/>
      <c r="I8" s="498">
        <f t="shared" si="2"/>
        <v>0</v>
      </c>
      <c r="J8" s="498"/>
      <c r="K8" s="498"/>
      <c r="L8" s="749">
        <f t="shared" si="1"/>
        <v>0</v>
      </c>
    </row>
    <row r="9" spans="1:12" s="485" customFormat="1" ht="31.5">
      <c r="A9" s="743" t="s">
        <v>1049</v>
      </c>
      <c r="B9" s="493" t="s">
        <v>796</v>
      </c>
      <c r="C9" s="493" t="s">
        <v>1795</v>
      </c>
      <c r="D9" s="494" t="s">
        <v>1796</v>
      </c>
      <c r="E9" s="495" t="s">
        <v>289</v>
      </c>
      <c r="F9" s="496">
        <f t="shared" si="0"/>
        <v>0</v>
      </c>
      <c r="G9" s="497"/>
      <c r="H9" s="497"/>
      <c r="I9" s="498">
        <f t="shared" si="2"/>
        <v>36</v>
      </c>
      <c r="J9" s="498">
        <v>0</v>
      </c>
      <c r="K9" s="498">
        <v>36</v>
      </c>
      <c r="L9" s="749">
        <f t="shared" si="1"/>
        <v>0</v>
      </c>
    </row>
    <row r="10" spans="1:12" s="485" customFormat="1" ht="15.75" customHeight="1">
      <c r="A10" s="743" t="s">
        <v>1051</v>
      </c>
      <c r="B10" s="493" t="s">
        <v>796</v>
      </c>
      <c r="C10" s="493" t="s">
        <v>1797</v>
      </c>
      <c r="D10" s="494" t="s">
        <v>1798</v>
      </c>
      <c r="E10" s="495" t="s">
        <v>657</v>
      </c>
      <c r="F10" s="496">
        <f t="shared" si="0"/>
        <v>0</v>
      </c>
      <c r="G10" s="755"/>
      <c r="H10" s="755"/>
      <c r="I10" s="498">
        <f t="shared" si="2"/>
        <v>118.8</v>
      </c>
      <c r="J10" s="498">
        <f>(J9)/10*33</f>
        <v>0</v>
      </c>
      <c r="K10" s="498">
        <f>(K9)/10*33</f>
        <v>118.8</v>
      </c>
      <c r="L10" s="749">
        <f t="shared" si="1"/>
        <v>0</v>
      </c>
    </row>
    <row r="11" spans="1:12" s="485" customFormat="1">
      <c r="A11" s="743" t="s">
        <v>1053</v>
      </c>
      <c r="B11" s="493" t="s">
        <v>796</v>
      </c>
      <c r="C11" s="493" t="s">
        <v>1799</v>
      </c>
      <c r="D11" s="787" t="s">
        <v>1308</v>
      </c>
      <c r="E11" s="495" t="s">
        <v>289</v>
      </c>
      <c r="F11" s="754">
        <f t="shared" si="0"/>
        <v>0</v>
      </c>
      <c r="G11" s="755"/>
      <c r="H11" s="497"/>
      <c r="I11" s="498">
        <f t="shared" si="2"/>
        <v>0</v>
      </c>
      <c r="J11" s="498">
        <v>0</v>
      </c>
      <c r="K11" s="498">
        <v>0</v>
      </c>
      <c r="L11" s="749">
        <f t="shared" si="1"/>
        <v>0</v>
      </c>
    </row>
    <row r="12" spans="1:12" s="485" customFormat="1" ht="31.5">
      <c r="A12" s="743" t="s">
        <v>1056</v>
      </c>
      <c r="B12" s="493" t="s">
        <v>796</v>
      </c>
      <c r="C12" s="493" t="s">
        <v>1800</v>
      </c>
      <c r="D12" s="500" t="s">
        <v>1801</v>
      </c>
      <c r="E12" s="495" t="s">
        <v>657</v>
      </c>
      <c r="F12" s="496">
        <f t="shared" si="0"/>
        <v>0</v>
      </c>
      <c r="G12" s="497"/>
      <c r="H12" s="497"/>
      <c r="I12" s="498">
        <f t="shared" si="2"/>
        <v>3</v>
      </c>
      <c r="J12" s="498">
        <v>0</v>
      </c>
      <c r="K12" s="498">
        <v>3</v>
      </c>
      <c r="L12" s="749">
        <f t="shared" si="1"/>
        <v>0</v>
      </c>
    </row>
    <row r="13" spans="1:12" s="485" customFormat="1" ht="47.25">
      <c r="A13" s="743" t="s">
        <v>1058</v>
      </c>
      <c r="B13" s="493" t="s">
        <v>796</v>
      </c>
      <c r="C13" s="493" t="s">
        <v>1802</v>
      </c>
      <c r="D13" s="494" t="s">
        <v>1803</v>
      </c>
      <c r="E13" s="495" t="s">
        <v>289</v>
      </c>
      <c r="F13" s="496">
        <f t="shared" si="0"/>
        <v>0</v>
      </c>
      <c r="G13" s="497"/>
      <c r="H13" s="497"/>
      <c r="I13" s="498">
        <f t="shared" si="2"/>
        <v>58</v>
      </c>
      <c r="J13" s="498">
        <v>22</v>
      </c>
      <c r="K13" s="498">
        <v>36</v>
      </c>
      <c r="L13" s="749">
        <f t="shared" si="1"/>
        <v>0</v>
      </c>
    </row>
    <row r="14" spans="1:12" s="485" customFormat="1" ht="31.5">
      <c r="A14" s="743" t="s">
        <v>1279</v>
      </c>
      <c r="B14" s="493" t="s">
        <v>796</v>
      </c>
      <c r="C14" s="493" t="s">
        <v>1804</v>
      </c>
      <c r="D14" s="494" t="s">
        <v>1805</v>
      </c>
      <c r="E14" s="495" t="s">
        <v>657</v>
      </c>
      <c r="F14" s="496">
        <f t="shared" si="0"/>
        <v>0</v>
      </c>
      <c r="G14" s="755"/>
      <c r="H14" s="755"/>
      <c r="I14" s="498">
        <f t="shared" si="2"/>
        <v>191.4</v>
      </c>
      <c r="J14" s="498">
        <f>(J13)/10*33</f>
        <v>72.600000000000009</v>
      </c>
      <c r="K14" s="498">
        <f>(K13)/10*33</f>
        <v>118.8</v>
      </c>
      <c r="L14" s="749">
        <f t="shared" si="1"/>
        <v>0</v>
      </c>
    </row>
    <row r="15" spans="1:12" s="485" customFormat="1">
      <c r="A15" s="750"/>
      <c r="B15" s="751" t="s">
        <v>1277</v>
      </c>
      <c r="C15" s="493"/>
      <c r="D15" s="752" t="s">
        <v>1278</v>
      </c>
      <c r="E15" s="495"/>
      <c r="F15" s="496"/>
      <c r="G15" s="496"/>
      <c r="H15" s="496"/>
      <c r="I15" s="498">
        <f t="shared" si="2"/>
        <v>0</v>
      </c>
      <c r="J15" s="498"/>
      <c r="K15" s="498"/>
      <c r="L15" s="749"/>
    </row>
    <row r="16" spans="1:12" s="485" customFormat="1" ht="17.100000000000001" customHeight="1">
      <c r="A16" s="743" t="s">
        <v>1282</v>
      </c>
      <c r="B16" s="493" t="s">
        <v>796</v>
      </c>
      <c r="C16" s="493" t="s">
        <v>1806</v>
      </c>
      <c r="D16" s="500" t="s">
        <v>1104</v>
      </c>
      <c r="E16" s="495" t="s">
        <v>657</v>
      </c>
      <c r="F16" s="496">
        <f>G16+H16</f>
        <v>0</v>
      </c>
      <c r="G16" s="497"/>
      <c r="H16" s="497"/>
      <c r="I16" s="498">
        <f t="shared" si="2"/>
        <v>12</v>
      </c>
      <c r="J16" s="498">
        <f>J5+J17+J18+J22</f>
        <v>0</v>
      </c>
      <c r="K16" s="498">
        <f>K5+K17+K18+K22</f>
        <v>12</v>
      </c>
      <c r="L16" s="749">
        <f t="shared" ref="L16:L34" si="3">I16*F16</f>
        <v>0</v>
      </c>
    </row>
    <row r="17" spans="1:12" s="485" customFormat="1" ht="17.100000000000001" customHeight="1">
      <c r="A17" s="743" t="s">
        <v>1285</v>
      </c>
      <c r="B17" s="493" t="s">
        <v>789</v>
      </c>
      <c r="C17" s="493" t="s">
        <v>1807</v>
      </c>
      <c r="D17" s="500" t="s">
        <v>1808</v>
      </c>
      <c r="E17" s="495" t="s">
        <v>657</v>
      </c>
      <c r="F17" s="496">
        <f t="shared" ref="F17:F25" si="4">G17+H17</f>
        <v>0</v>
      </c>
      <c r="G17" s="496">
        <v>0</v>
      </c>
      <c r="H17" s="497"/>
      <c r="I17" s="498">
        <f t="shared" si="2"/>
        <v>3</v>
      </c>
      <c r="J17" s="498">
        <v>0</v>
      </c>
      <c r="K17" s="498">
        <v>3</v>
      </c>
      <c r="L17" s="749">
        <f t="shared" si="3"/>
        <v>0</v>
      </c>
    </row>
    <row r="18" spans="1:12" s="485" customFormat="1" ht="17.100000000000001" customHeight="1">
      <c r="A18" s="743" t="s">
        <v>1288</v>
      </c>
      <c r="B18" s="493" t="s">
        <v>789</v>
      </c>
      <c r="C18" s="493" t="s">
        <v>1809</v>
      </c>
      <c r="D18" s="500" t="s">
        <v>1810</v>
      </c>
      <c r="E18" s="495" t="s">
        <v>657</v>
      </c>
      <c r="F18" s="496">
        <f t="shared" si="4"/>
        <v>0</v>
      </c>
      <c r="G18" s="496">
        <v>0</v>
      </c>
      <c r="H18" s="497"/>
      <c r="I18" s="498">
        <f t="shared" si="2"/>
        <v>3</v>
      </c>
      <c r="J18" s="498">
        <v>0</v>
      </c>
      <c r="K18" s="498">
        <f>K17</f>
        <v>3</v>
      </c>
      <c r="L18" s="749">
        <f t="shared" si="3"/>
        <v>0</v>
      </c>
    </row>
    <row r="19" spans="1:12" s="485" customFormat="1" ht="17.100000000000001" customHeight="1">
      <c r="A19" s="743" t="s">
        <v>1291</v>
      </c>
      <c r="B19" s="493" t="s">
        <v>789</v>
      </c>
      <c r="C19" s="493" t="s">
        <v>1811</v>
      </c>
      <c r="D19" s="500" t="s">
        <v>1812</v>
      </c>
      <c r="E19" s="495" t="s">
        <v>657</v>
      </c>
      <c r="F19" s="496">
        <f t="shared" si="4"/>
        <v>0</v>
      </c>
      <c r="G19" s="496">
        <v>0</v>
      </c>
      <c r="H19" s="497"/>
      <c r="I19" s="498">
        <f t="shared" si="2"/>
        <v>3</v>
      </c>
      <c r="J19" s="498">
        <f>J18</f>
        <v>0</v>
      </c>
      <c r="K19" s="498">
        <f>K18</f>
        <v>3</v>
      </c>
      <c r="L19" s="749">
        <f t="shared" si="3"/>
        <v>0</v>
      </c>
    </row>
    <row r="20" spans="1:12" s="485" customFormat="1" ht="17.100000000000001" customHeight="1">
      <c r="A20" s="743" t="s">
        <v>1294</v>
      </c>
      <c r="B20" s="493" t="s">
        <v>789</v>
      </c>
      <c r="C20" s="493" t="s">
        <v>1813</v>
      </c>
      <c r="D20" s="500" t="s">
        <v>1814</v>
      </c>
      <c r="E20" s="495" t="s">
        <v>657</v>
      </c>
      <c r="F20" s="496">
        <f t="shared" si="4"/>
        <v>0</v>
      </c>
      <c r="G20" s="496">
        <v>0</v>
      </c>
      <c r="H20" s="497"/>
      <c r="I20" s="498">
        <f t="shared" si="2"/>
        <v>3</v>
      </c>
      <c r="J20" s="498">
        <f>J17</f>
        <v>0</v>
      </c>
      <c r="K20" s="498">
        <f>K17</f>
        <v>3</v>
      </c>
      <c r="L20" s="749">
        <f t="shared" si="3"/>
        <v>0</v>
      </c>
    </row>
    <row r="21" spans="1:12" s="485" customFormat="1" ht="17.100000000000001" customHeight="1">
      <c r="A21" s="743" t="s">
        <v>1297</v>
      </c>
      <c r="B21" s="493" t="s">
        <v>789</v>
      </c>
      <c r="C21" s="493" t="s">
        <v>1815</v>
      </c>
      <c r="D21" s="500" t="s">
        <v>1816</v>
      </c>
      <c r="E21" s="495" t="s">
        <v>657</v>
      </c>
      <c r="F21" s="496">
        <f t="shared" si="4"/>
        <v>0</v>
      </c>
      <c r="G21" s="496">
        <v>0</v>
      </c>
      <c r="H21" s="497"/>
      <c r="I21" s="498">
        <f t="shared" si="2"/>
        <v>3</v>
      </c>
      <c r="J21" s="498">
        <f>J17</f>
        <v>0</v>
      </c>
      <c r="K21" s="498">
        <f>K17</f>
        <v>3</v>
      </c>
      <c r="L21" s="749">
        <f t="shared" si="3"/>
        <v>0</v>
      </c>
    </row>
    <row r="22" spans="1:12" s="485" customFormat="1" ht="17.100000000000001" customHeight="1">
      <c r="A22" s="743" t="s">
        <v>1300</v>
      </c>
      <c r="B22" s="493" t="s">
        <v>789</v>
      </c>
      <c r="C22" s="493" t="s">
        <v>1817</v>
      </c>
      <c r="D22" s="500" t="s">
        <v>1818</v>
      </c>
      <c r="E22" s="495" t="s">
        <v>657</v>
      </c>
      <c r="F22" s="496">
        <f t="shared" si="4"/>
        <v>0</v>
      </c>
      <c r="G22" s="496">
        <v>0</v>
      </c>
      <c r="H22" s="497"/>
      <c r="I22" s="498">
        <f t="shared" si="2"/>
        <v>1</v>
      </c>
      <c r="J22" s="498">
        <v>0</v>
      </c>
      <c r="K22" s="498">
        <v>1</v>
      </c>
      <c r="L22" s="749">
        <f t="shared" si="3"/>
        <v>0</v>
      </c>
    </row>
    <row r="23" spans="1:12" s="485" customFormat="1" ht="17.100000000000001" customHeight="1">
      <c r="A23" s="743" t="s">
        <v>1303</v>
      </c>
      <c r="B23" s="493" t="s">
        <v>789</v>
      </c>
      <c r="C23" s="493" t="s">
        <v>1819</v>
      </c>
      <c r="D23" s="500" t="s">
        <v>1820</v>
      </c>
      <c r="E23" s="495" t="s">
        <v>289</v>
      </c>
      <c r="F23" s="496">
        <f t="shared" si="4"/>
        <v>0</v>
      </c>
      <c r="G23" s="496">
        <v>0</v>
      </c>
      <c r="H23" s="497"/>
      <c r="I23" s="498">
        <f t="shared" si="2"/>
        <v>42</v>
      </c>
      <c r="J23" s="498">
        <v>0</v>
      </c>
      <c r="K23" s="498">
        <v>42</v>
      </c>
      <c r="L23" s="749">
        <f t="shared" si="3"/>
        <v>0</v>
      </c>
    </row>
    <row r="24" spans="1:12" s="485" customFormat="1" ht="17.100000000000001" customHeight="1">
      <c r="A24" s="743" t="s">
        <v>1306</v>
      </c>
      <c r="B24" s="493" t="s">
        <v>789</v>
      </c>
      <c r="C24" s="493" t="s">
        <v>1821</v>
      </c>
      <c r="D24" s="500" t="s">
        <v>1822</v>
      </c>
      <c r="E24" s="495" t="s">
        <v>657</v>
      </c>
      <c r="F24" s="496">
        <f t="shared" si="4"/>
        <v>0</v>
      </c>
      <c r="G24" s="496">
        <v>0</v>
      </c>
      <c r="H24" s="497"/>
      <c r="I24" s="498">
        <f t="shared" si="2"/>
        <v>5</v>
      </c>
      <c r="J24" s="498">
        <v>2</v>
      </c>
      <c r="K24" s="498">
        <v>3</v>
      </c>
      <c r="L24" s="749">
        <f t="shared" si="3"/>
        <v>0</v>
      </c>
    </row>
    <row r="25" spans="1:12" s="485" customFormat="1" ht="17.100000000000001" customHeight="1">
      <c r="A25" s="743" t="s">
        <v>1309</v>
      </c>
      <c r="B25" s="493" t="s">
        <v>789</v>
      </c>
      <c r="C25" s="493" t="s">
        <v>1823</v>
      </c>
      <c r="D25" s="500" t="s">
        <v>1824</v>
      </c>
      <c r="E25" s="495" t="s">
        <v>657</v>
      </c>
      <c r="F25" s="496">
        <f t="shared" si="4"/>
        <v>0</v>
      </c>
      <c r="G25" s="496">
        <v>0</v>
      </c>
      <c r="H25" s="497"/>
      <c r="I25" s="498">
        <f t="shared" si="2"/>
        <v>2</v>
      </c>
      <c r="J25" s="498">
        <v>2</v>
      </c>
      <c r="K25" s="498">
        <v>0</v>
      </c>
      <c r="L25" s="749">
        <f t="shared" si="3"/>
        <v>0</v>
      </c>
    </row>
    <row r="26" spans="1:12" s="485" customFormat="1" ht="17.100000000000001" customHeight="1">
      <c r="A26" s="743" t="s">
        <v>1312</v>
      </c>
      <c r="B26" s="493" t="s">
        <v>789</v>
      </c>
      <c r="C26" s="493" t="s">
        <v>1825</v>
      </c>
      <c r="D26" s="500" t="s">
        <v>1826</v>
      </c>
      <c r="E26" s="495" t="s">
        <v>256</v>
      </c>
      <c r="F26" s="496">
        <f t="shared" si="0"/>
        <v>0</v>
      </c>
      <c r="G26" s="496">
        <v>0</v>
      </c>
      <c r="H26" s="497"/>
      <c r="I26" s="498">
        <f t="shared" si="2"/>
        <v>16</v>
      </c>
      <c r="J26" s="498">
        <v>8</v>
      </c>
      <c r="K26" s="498">
        <v>8</v>
      </c>
      <c r="L26" s="749">
        <f t="shared" si="3"/>
        <v>0</v>
      </c>
    </row>
    <row r="27" spans="1:12" s="485" customFormat="1" ht="17.100000000000001" customHeight="1">
      <c r="A27" s="743" t="s">
        <v>1315</v>
      </c>
      <c r="B27" s="493" t="s">
        <v>789</v>
      </c>
      <c r="C27" s="493" t="s">
        <v>1827</v>
      </c>
      <c r="D27" s="500" t="s">
        <v>1828</v>
      </c>
      <c r="E27" s="495" t="s">
        <v>657</v>
      </c>
      <c r="F27" s="496">
        <f t="shared" si="0"/>
        <v>0</v>
      </c>
      <c r="G27" s="496">
        <v>0</v>
      </c>
      <c r="H27" s="497"/>
      <c r="I27" s="498">
        <f t="shared" si="2"/>
        <v>2</v>
      </c>
      <c r="J27" s="498">
        <v>1</v>
      </c>
      <c r="K27" s="498">
        <v>1</v>
      </c>
      <c r="L27" s="749">
        <f t="shared" si="3"/>
        <v>0</v>
      </c>
    </row>
    <row r="28" spans="1:12" s="485" customFormat="1">
      <c r="A28" s="743" t="s">
        <v>1318</v>
      </c>
      <c r="B28" s="493" t="s">
        <v>789</v>
      </c>
      <c r="C28" s="493" t="s">
        <v>1829</v>
      </c>
      <c r="D28" s="500" t="s">
        <v>1830</v>
      </c>
      <c r="E28" s="495" t="s">
        <v>657</v>
      </c>
      <c r="F28" s="496">
        <f t="shared" si="0"/>
        <v>0</v>
      </c>
      <c r="G28" s="496">
        <v>0</v>
      </c>
      <c r="H28" s="497"/>
      <c r="I28" s="498">
        <f t="shared" si="2"/>
        <v>2</v>
      </c>
      <c r="J28" s="498">
        <v>1</v>
      </c>
      <c r="K28" s="498">
        <v>1</v>
      </c>
      <c r="L28" s="749">
        <f t="shared" si="3"/>
        <v>0</v>
      </c>
    </row>
    <row r="29" spans="1:12" s="485" customFormat="1">
      <c r="A29" s="743" t="s">
        <v>1321</v>
      </c>
      <c r="B29" s="493" t="s">
        <v>789</v>
      </c>
      <c r="C29" s="493" t="s">
        <v>1831</v>
      </c>
      <c r="D29" s="500" t="s">
        <v>1832</v>
      </c>
      <c r="E29" s="495" t="s">
        <v>1367</v>
      </c>
      <c r="F29" s="496">
        <f t="shared" si="0"/>
        <v>0</v>
      </c>
      <c r="G29" s="496">
        <v>0</v>
      </c>
      <c r="H29" s="497"/>
      <c r="I29" s="498">
        <v>1</v>
      </c>
      <c r="J29" s="498">
        <v>0</v>
      </c>
      <c r="K29" s="498">
        <v>0</v>
      </c>
      <c r="L29" s="749">
        <f t="shared" si="3"/>
        <v>0</v>
      </c>
    </row>
    <row r="30" spans="1:12" s="485" customFormat="1">
      <c r="A30" s="743" t="s">
        <v>1324</v>
      </c>
      <c r="B30" s="493" t="s">
        <v>789</v>
      </c>
      <c r="C30" s="493" t="s">
        <v>1833</v>
      </c>
      <c r="D30" s="500" t="s">
        <v>1834</v>
      </c>
      <c r="E30" s="495" t="s">
        <v>1367</v>
      </c>
      <c r="F30" s="496">
        <f>G30+H30</f>
        <v>0</v>
      </c>
      <c r="G30" s="496">
        <v>0</v>
      </c>
      <c r="H30" s="497"/>
      <c r="I30" s="498">
        <v>1</v>
      </c>
      <c r="J30" s="498">
        <v>0</v>
      </c>
      <c r="K30" s="498">
        <v>0</v>
      </c>
      <c r="L30" s="749">
        <f t="shared" si="3"/>
        <v>0</v>
      </c>
    </row>
    <row r="31" spans="1:12" s="485" customFormat="1">
      <c r="A31" s="743" t="s">
        <v>1327</v>
      </c>
      <c r="B31" s="493" t="s">
        <v>789</v>
      </c>
      <c r="C31" s="493" t="s">
        <v>1835</v>
      </c>
      <c r="D31" s="500" t="s">
        <v>1355</v>
      </c>
      <c r="E31" s="495" t="s">
        <v>657</v>
      </c>
      <c r="F31" s="496">
        <f>G31+H31</f>
        <v>0</v>
      </c>
      <c r="G31" s="496">
        <v>0</v>
      </c>
      <c r="H31" s="497"/>
      <c r="I31" s="498">
        <f t="shared" si="2"/>
        <v>6</v>
      </c>
      <c r="J31" s="498">
        <v>3</v>
      </c>
      <c r="K31" s="498">
        <v>3</v>
      </c>
      <c r="L31" s="749">
        <f t="shared" si="3"/>
        <v>0</v>
      </c>
    </row>
    <row r="32" spans="1:12" s="485" customFormat="1" ht="31.5">
      <c r="A32" s="743" t="s">
        <v>1337</v>
      </c>
      <c r="B32" s="493" t="s">
        <v>789</v>
      </c>
      <c r="C32" s="493" t="s">
        <v>1836</v>
      </c>
      <c r="D32" s="500" t="s">
        <v>1398</v>
      </c>
      <c r="E32" s="495" t="s">
        <v>1367</v>
      </c>
      <c r="F32" s="496">
        <f t="shared" si="0"/>
        <v>0</v>
      </c>
      <c r="G32" s="496">
        <v>0</v>
      </c>
      <c r="H32" s="497"/>
      <c r="I32" s="498">
        <f t="shared" si="2"/>
        <v>32</v>
      </c>
      <c r="J32" s="498">
        <v>16</v>
      </c>
      <c r="K32" s="498">
        <v>16</v>
      </c>
      <c r="L32" s="749">
        <f t="shared" si="3"/>
        <v>0</v>
      </c>
    </row>
    <row r="33" spans="1:16" s="485" customFormat="1">
      <c r="A33" s="743" t="s">
        <v>1340</v>
      </c>
      <c r="B33" s="493" t="s">
        <v>789</v>
      </c>
      <c r="C33" s="493" t="s">
        <v>1837</v>
      </c>
      <c r="D33" s="500" t="s">
        <v>1838</v>
      </c>
      <c r="E33" s="495" t="s">
        <v>256</v>
      </c>
      <c r="F33" s="496">
        <f t="shared" si="0"/>
        <v>0</v>
      </c>
      <c r="G33" s="496">
        <v>0</v>
      </c>
      <c r="H33" s="497"/>
      <c r="I33" s="498">
        <f t="shared" si="2"/>
        <v>24</v>
      </c>
      <c r="J33" s="498">
        <v>16</v>
      </c>
      <c r="K33" s="498">
        <v>8</v>
      </c>
      <c r="L33" s="749">
        <f t="shared" si="3"/>
        <v>0</v>
      </c>
    </row>
    <row r="34" spans="1:16" s="485" customFormat="1">
      <c r="A34" s="743" t="s">
        <v>1343</v>
      </c>
      <c r="B34" s="493" t="s">
        <v>789</v>
      </c>
      <c r="C34" s="493" t="s">
        <v>1839</v>
      </c>
      <c r="D34" s="500" t="s">
        <v>459</v>
      </c>
      <c r="E34" s="495" t="s">
        <v>1367</v>
      </c>
      <c r="F34" s="754">
        <f t="shared" si="0"/>
        <v>0</v>
      </c>
      <c r="G34" s="756">
        <v>0</v>
      </c>
      <c r="H34" s="755"/>
      <c r="I34" s="498">
        <v>1</v>
      </c>
      <c r="J34" s="498">
        <v>0</v>
      </c>
      <c r="K34" s="498">
        <v>0</v>
      </c>
      <c r="L34" s="749">
        <f t="shared" si="3"/>
        <v>0</v>
      </c>
    </row>
    <row r="35" spans="1:16" s="485" customFormat="1" ht="25.5">
      <c r="A35" s="750"/>
      <c r="B35" s="751" t="s">
        <v>1277</v>
      </c>
      <c r="C35" s="493"/>
      <c r="D35" s="752" t="s">
        <v>1401</v>
      </c>
      <c r="E35" s="495"/>
      <c r="F35" s="954"/>
      <c r="G35" s="496"/>
      <c r="H35" s="496"/>
      <c r="I35" s="498"/>
      <c r="J35" s="498"/>
      <c r="K35" s="498"/>
      <c r="L35" s="749"/>
    </row>
    <row r="36" spans="1:16" s="485" customFormat="1">
      <c r="A36" s="750" t="s">
        <v>1345</v>
      </c>
      <c r="B36" s="493" t="s">
        <v>1043</v>
      </c>
      <c r="C36" s="493" t="s">
        <v>1840</v>
      </c>
      <c r="D36" s="500" t="s">
        <v>1404</v>
      </c>
      <c r="E36" s="495" t="s">
        <v>1367</v>
      </c>
      <c r="F36" s="496">
        <f t="shared" si="0"/>
        <v>0</v>
      </c>
      <c r="G36" s="496">
        <v>0</v>
      </c>
      <c r="H36" s="496">
        <f>SUMPRODUCT(H17:H35,I17:I35)*0.06</f>
        <v>0</v>
      </c>
      <c r="I36" s="498">
        <v>1</v>
      </c>
      <c r="J36" s="498">
        <v>0</v>
      </c>
      <c r="K36" s="498">
        <v>0</v>
      </c>
      <c r="L36" s="749">
        <f>I36*F36</f>
        <v>0</v>
      </c>
    </row>
    <row r="37" spans="1:16" s="485" customFormat="1">
      <c r="A37" s="750" t="s">
        <v>1348</v>
      </c>
      <c r="B37" s="493" t="s">
        <v>1043</v>
      </c>
      <c r="C37" s="493" t="s">
        <v>1841</v>
      </c>
      <c r="D37" s="500" t="s">
        <v>1407</v>
      </c>
      <c r="E37" s="495" t="s">
        <v>1367</v>
      </c>
      <c r="F37" s="496">
        <f t="shared" si="0"/>
        <v>0</v>
      </c>
      <c r="G37" s="496">
        <v>0</v>
      </c>
      <c r="H37" s="496">
        <f>SUMPRODUCT(G5:G16,I5:I16)*0.036</f>
        <v>0</v>
      </c>
      <c r="I37" s="498">
        <v>1</v>
      </c>
      <c r="J37" s="498">
        <v>0</v>
      </c>
      <c r="K37" s="498">
        <v>0</v>
      </c>
      <c r="L37" s="749">
        <f>I37*F37</f>
        <v>0</v>
      </c>
    </row>
    <row r="38" spans="1:16" ht="16.5" thickBot="1">
      <c r="A38" s="792"/>
      <c r="B38" s="793"/>
      <c r="C38" s="793"/>
      <c r="D38" s="955"/>
      <c r="E38" s="761"/>
      <c r="F38" s="762"/>
      <c r="G38" s="762"/>
      <c r="H38" s="762"/>
      <c r="I38" s="763"/>
      <c r="J38" s="763"/>
      <c r="K38" s="763"/>
      <c r="L38" s="764"/>
      <c r="O38" s="485"/>
      <c r="P38" s="485"/>
    </row>
    <row r="39" spans="1:16">
      <c r="A39" s="1187"/>
      <c r="B39" s="1187"/>
      <c r="C39" s="1187"/>
      <c r="D39" s="510"/>
    </row>
    <row r="40" spans="1:16" ht="15.75" customHeight="1">
      <c r="A40" s="765" t="s">
        <v>777</v>
      </c>
      <c r="B40" s="1175"/>
      <c r="C40" s="1176"/>
      <c r="D40" s="1177" t="s">
        <v>1842</v>
      </c>
      <c r="E40" s="1176"/>
      <c r="F40" s="1176"/>
      <c r="G40" s="1176"/>
      <c r="H40" s="1178"/>
      <c r="I40" s="476"/>
      <c r="J40" s="476"/>
      <c r="K40" s="476"/>
    </row>
    <row r="41" spans="1:16" ht="46.5" customHeight="1">
      <c r="A41" s="1092"/>
      <c r="B41" s="1193"/>
      <c r="C41" s="1194"/>
      <c r="D41" s="1578" t="s">
        <v>1408</v>
      </c>
      <c r="E41" s="1579"/>
      <c r="F41" s="1579"/>
      <c r="G41" s="1579"/>
      <c r="H41" s="961"/>
      <c r="I41" s="476"/>
      <c r="J41" s="476"/>
      <c r="K41" s="476"/>
    </row>
    <row r="42" spans="1:16" ht="36" customHeight="1">
      <c r="A42" s="768"/>
      <c r="B42" s="1190"/>
      <c r="C42" s="1195"/>
      <c r="D42" s="1575" t="s">
        <v>1698</v>
      </c>
      <c r="E42" s="1580"/>
      <c r="F42" s="1580"/>
      <c r="G42" s="1580"/>
      <c r="H42" s="964"/>
      <c r="I42" s="476"/>
      <c r="J42" s="476"/>
      <c r="K42" s="476"/>
    </row>
    <row r="43" spans="1:16">
      <c r="A43" s="1187"/>
      <c r="B43" s="1187"/>
      <c r="C43" s="1187"/>
      <c r="D43" s="510"/>
    </row>
    <row r="44" spans="1:16">
      <c r="A44" s="1187"/>
      <c r="B44" s="1187"/>
      <c r="C44" s="1187"/>
      <c r="D44" s="510"/>
    </row>
    <row r="45" spans="1:16" s="1187" customFormat="1">
      <c r="D45" s="510"/>
      <c r="F45" s="511"/>
      <c r="G45" s="511"/>
      <c r="H45" s="511"/>
      <c r="I45" s="512"/>
      <c r="J45" s="512"/>
      <c r="K45" s="512"/>
      <c r="L45" s="511"/>
      <c r="M45" s="476"/>
      <c r="N45" s="476"/>
      <c r="O45" s="476"/>
      <c r="P45" s="476"/>
    </row>
    <row r="46" spans="1:16" s="1187" customFormat="1">
      <c r="D46" s="510"/>
      <c r="F46" s="511"/>
      <c r="G46" s="511"/>
      <c r="H46" s="511"/>
      <c r="I46" s="512"/>
      <c r="J46" s="512"/>
      <c r="K46" s="512"/>
      <c r="L46" s="511"/>
      <c r="M46" s="476"/>
      <c r="N46" s="476"/>
      <c r="O46" s="476"/>
      <c r="P46" s="476"/>
    </row>
    <row r="47" spans="1:16" s="1187" customFormat="1">
      <c r="D47" s="510"/>
      <c r="F47" s="511"/>
      <c r="G47" s="511"/>
      <c r="H47" s="511"/>
      <c r="I47" s="512"/>
      <c r="J47" s="512"/>
      <c r="K47" s="512"/>
      <c r="L47" s="511"/>
      <c r="M47" s="476"/>
      <c r="N47" s="476"/>
      <c r="O47" s="476"/>
      <c r="P47" s="476"/>
    </row>
    <row r="48" spans="1:16" s="1187" customFormat="1">
      <c r="D48" s="510"/>
      <c r="F48" s="511"/>
      <c r="G48" s="511"/>
      <c r="H48" s="511"/>
      <c r="I48" s="512"/>
      <c r="J48" s="512"/>
      <c r="K48" s="512"/>
      <c r="L48" s="511"/>
      <c r="M48" s="476"/>
      <c r="N48" s="476"/>
      <c r="O48" s="476"/>
      <c r="P48" s="476"/>
    </row>
    <row r="49" spans="4:16" s="1187" customFormat="1">
      <c r="D49" s="510"/>
      <c r="F49" s="511"/>
      <c r="G49" s="511"/>
      <c r="H49" s="511"/>
      <c r="I49" s="512"/>
      <c r="J49" s="512"/>
      <c r="K49" s="512"/>
      <c r="L49" s="511"/>
      <c r="M49" s="476"/>
      <c r="N49" s="476"/>
      <c r="O49" s="476"/>
      <c r="P49" s="476"/>
    </row>
    <row r="50" spans="4:16" s="1187" customFormat="1">
      <c r="D50" s="510"/>
      <c r="F50" s="511"/>
      <c r="G50" s="511"/>
      <c r="H50" s="511"/>
      <c r="I50" s="512"/>
      <c r="J50" s="512"/>
      <c r="K50" s="512"/>
      <c r="L50" s="511"/>
      <c r="M50" s="476"/>
      <c r="N50" s="476"/>
      <c r="O50" s="476"/>
      <c r="P50" s="476"/>
    </row>
    <row r="51" spans="4:16" s="1187" customFormat="1">
      <c r="D51" s="510"/>
      <c r="F51" s="511"/>
      <c r="G51" s="511"/>
      <c r="H51" s="511"/>
      <c r="I51" s="512"/>
      <c r="J51" s="512"/>
      <c r="K51" s="512"/>
      <c r="L51" s="511"/>
      <c r="M51" s="476"/>
      <c r="N51" s="476"/>
      <c r="O51" s="476"/>
      <c r="P51" s="476"/>
    </row>
    <row r="52" spans="4:16" s="1187" customFormat="1">
      <c r="D52" s="510"/>
      <c r="F52" s="511"/>
      <c r="G52" s="511"/>
      <c r="H52" s="511"/>
      <c r="I52" s="512"/>
      <c r="J52" s="512"/>
      <c r="K52" s="512"/>
      <c r="L52" s="511"/>
      <c r="M52" s="476"/>
      <c r="N52" s="476"/>
      <c r="O52" s="476"/>
      <c r="P52" s="476"/>
    </row>
    <row r="53" spans="4:16" s="1187" customFormat="1">
      <c r="D53" s="510"/>
      <c r="F53" s="511"/>
      <c r="G53" s="511"/>
      <c r="H53" s="511"/>
      <c r="I53" s="512"/>
      <c r="J53" s="512"/>
      <c r="K53" s="512"/>
      <c r="L53" s="511"/>
      <c r="M53" s="476"/>
      <c r="N53" s="476"/>
      <c r="O53" s="476"/>
      <c r="P53" s="476"/>
    </row>
    <row r="54" spans="4:16" s="1187" customFormat="1">
      <c r="D54" s="510"/>
      <c r="F54" s="511"/>
      <c r="G54" s="511"/>
      <c r="H54" s="511"/>
      <c r="I54" s="512"/>
      <c r="J54" s="512"/>
      <c r="K54" s="512"/>
      <c r="L54" s="511"/>
      <c r="M54" s="476"/>
      <c r="N54" s="476"/>
      <c r="O54" s="476"/>
      <c r="P54" s="476"/>
    </row>
    <row r="55" spans="4:16" s="1187" customFormat="1">
      <c r="D55" s="510"/>
      <c r="F55" s="511"/>
      <c r="G55" s="511"/>
      <c r="H55" s="511"/>
      <c r="I55" s="512"/>
      <c r="J55" s="512"/>
      <c r="K55" s="512"/>
      <c r="L55" s="511"/>
      <c r="M55" s="476"/>
      <c r="N55" s="476"/>
      <c r="O55" s="476"/>
      <c r="P55" s="476"/>
    </row>
    <row r="56" spans="4:16" s="1187" customFormat="1">
      <c r="D56" s="510"/>
      <c r="F56" s="511"/>
      <c r="G56" s="511"/>
      <c r="H56" s="511"/>
      <c r="I56" s="512"/>
      <c r="J56" s="512"/>
      <c r="K56" s="512"/>
      <c r="L56" s="511"/>
      <c r="M56" s="476"/>
      <c r="N56" s="476"/>
      <c r="O56" s="476"/>
      <c r="P56" s="476"/>
    </row>
    <row r="57" spans="4:16" s="1187" customFormat="1">
      <c r="D57" s="510"/>
      <c r="F57" s="511"/>
      <c r="G57" s="511"/>
      <c r="H57" s="511"/>
      <c r="I57" s="512"/>
      <c r="J57" s="512"/>
      <c r="K57" s="512"/>
      <c r="L57" s="511"/>
      <c r="M57" s="476"/>
      <c r="N57" s="476"/>
      <c r="O57" s="476"/>
      <c r="P57" s="476"/>
    </row>
    <row r="58" spans="4:16" s="1187" customFormat="1">
      <c r="D58" s="510"/>
      <c r="F58" s="511"/>
      <c r="G58" s="511"/>
      <c r="H58" s="511"/>
      <c r="I58" s="512"/>
      <c r="J58" s="512"/>
      <c r="K58" s="512"/>
      <c r="L58" s="511"/>
      <c r="M58" s="476"/>
      <c r="N58" s="476"/>
      <c r="O58" s="476"/>
      <c r="P58" s="476"/>
    </row>
    <row r="59" spans="4:16" s="1187" customFormat="1">
      <c r="D59" s="510"/>
      <c r="F59" s="511"/>
      <c r="G59" s="511"/>
      <c r="H59" s="511"/>
      <c r="I59" s="512"/>
      <c r="J59" s="512"/>
      <c r="K59" s="512"/>
      <c r="L59" s="511"/>
      <c r="M59" s="476"/>
      <c r="N59" s="476"/>
      <c r="O59" s="476"/>
      <c r="P59" s="476"/>
    </row>
    <row r="60" spans="4:16" s="1187" customFormat="1">
      <c r="D60" s="510"/>
      <c r="F60" s="511"/>
      <c r="G60" s="511"/>
      <c r="H60" s="511"/>
      <c r="I60" s="512"/>
      <c r="J60" s="512"/>
      <c r="K60" s="512"/>
      <c r="L60" s="511"/>
      <c r="M60" s="476"/>
      <c r="N60" s="476"/>
      <c r="O60" s="476"/>
      <c r="P60" s="476"/>
    </row>
    <row r="61" spans="4:16" s="1187" customFormat="1">
      <c r="D61" s="510"/>
      <c r="F61" s="511"/>
      <c r="G61" s="511"/>
      <c r="H61" s="511"/>
      <c r="I61" s="512"/>
      <c r="J61" s="512"/>
      <c r="K61" s="512"/>
      <c r="L61" s="511"/>
      <c r="M61" s="476"/>
      <c r="N61" s="476"/>
      <c r="O61" s="476"/>
      <c r="P61" s="476"/>
    </row>
    <row r="62" spans="4:16" s="1187" customFormat="1">
      <c r="D62" s="510"/>
      <c r="F62" s="511"/>
      <c r="G62" s="511"/>
      <c r="H62" s="511"/>
      <c r="I62" s="512"/>
      <c r="J62" s="512"/>
      <c r="K62" s="512"/>
      <c r="L62" s="511"/>
      <c r="M62" s="476"/>
      <c r="N62" s="476"/>
      <c r="O62" s="476"/>
      <c r="P62" s="476"/>
    </row>
    <row r="63" spans="4:16" s="1187" customFormat="1">
      <c r="D63" s="510"/>
      <c r="F63" s="511"/>
      <c r="G63" s="511"/>
      <c r="H63" s="511"/>
      <c r="I63" s="512"/>
      <c r="J63" s="512"/>
      <c r="K63" s="512"/>
      <c r="L63" s="511"/>
      <c r="M63" s="476"/>
      <c r="N63" s="476"/>
      <c r="O63" s="476"/>
      <c r="P63" s="476"/>
    </row>
    <row r="64" spans="4:16" s="1187" customFormat="1">
      <c r="D64" s="510"/>
      <c r="F64" s="511"/>
      <c r="G64" s="511"/>
      <c r="H64" s="511"/>
      <c r="I64" s="512"/>
      <c r="J64" s="512"/>
      <c r="K64" s="512"/>
      <c r="L64" s="511"/>
      <c r="M64" s="476"/>
      <c r="N64" s="476"/>
      <c r="O64" s="476"/>
      <c r="P64" s="476"/>
    </row>
    <row r="65" spans="4:16" s="1187" customFormat="1">
      <c r="D65" s="510"/>
      <c r="F65" s="511"/>
      <c r="G65" s="511"/>
      <c r="H65" s="511"/>
      <c r="I65" s="512"/>
      <c r="J65" s="512"/>
      <c r="K65" s="512"/>
      <c r="L65" s="511"/>
      <c r="M65" s="476"/>
      <c r="N65" s="476"/>
      <c r="O65" s="476"/>
      <c r="P65" s="476"/>
    </row>
    <row r="66" spans="4:16" s="1187" customFormat="1">
      <c r="D66" s="510"/>
      <c r="F66" s="511"/>
      <c r="G66" s="511"/>
      <c r="H66" s="511"/>
      <c r="I66" s="512"/>
      <c r="J66" s="512"/>
      <c r="K66" s="512"/>
      <c r="L66" s="511"/>
      <c r="M66" s="476"/>
      <c r="N66" s="476"/>
      <c r="O66" s="476"/>
      <c r="P66" s="476"/>
    </row>
    <row r="67" spans="4:16" s="1187" customFormat="1">
      <c r="D67" s="510"/>
      <c r="F67" s="511"/>
      <c r="G67" s="511"/>
      <c r="H67" s="511"/>
      <c r="I67" s="512"/>
      <c r="J67" s="512"/>
      <c r="K67" s="512"/>
      <c r="L67" s="511"/>
      <c r="M67" s="476"/>
      <c r="N67" s="476"/>
      <c r="O67" s="476"/>
      <c r="P67" s="476"/>
    </row>
    <row r="68" spans="4:16" s="1187" customFormat="1">
      <c r="D68" s="510"/>
      <c r="F68" s="511"/>
      <c r="G68" s="511"/>
      <c r="H68" s="511"/>
      <c r="I68" s="512"/>
      <c r="J68" s="512"/>
      <c r="K68" s="512"/>
      <c r="L68" s="511"/>
      <c r="M68" s="476"/>
      <c r="N68" s="476"/>
      <c r="O68" s="476"/>
      <c r="P68" s="476"/>
    </row>
    <row r="69" spans="4:16" s="1187" customFormat="1">
      <c r="D69" s="510"/>
      <c r="F69" s="511"/>
      <c r="G69" s="511"/>
      <c r="H69" s="511"/>
      <c r="I69" s="512"/>
      <c r="J69" s="512"/>
      <c r="K69" s="512"/>
      <c r="L69" s="511"/>
      <c r="M69" s="476"/>
      <c r="N69" s="476"/>
      <c r="O69" s="476"/>
      <c r="P69" s="476"/>
    </row>
    <row r="70" spans="4:16" s="1187" customFormat="1">
      <c r="D70" s="510"/>
      <c r="F70" s="511"/>
      <c r="G70" s="511"/>
      <c r="H70" s="511"/>
      <c r="I70" s="512"/>
      <c r="J70" s="512"/>
      <c r="K70" s="512"/>
      <c r="L70" s="511"/>
      <c r="M70" s="476"/>
      <c r="N70" s="476"/>
      <c r="O70" s="476"/>
      <c r="P70" s="476"/>
    </row>
    <row r="71" spans="4:16" s="1187" customFormat="1">
      <c r="D71" s="510"/>
      <c r="F71" s="511"/>
      <c r="G71" s="511"/>
      <c r="H71" s="511"/>
      <c r="I71" s="512"/>
      <c r="J71" s="512"/>
      <c r="K71" s="512"/>
      <c r="L71" s="511"/>
      <c r="M71" s="476"/>
      <c r="N71" s="476"/>
      <c r="O71" s="476"/>
      <c r="P71" s="476"/>
    </row>
    <row r="72" spans="4:16" s="1187" customFormat="1">
      <c r="D72" s="510"/>
      <c r="F72" s="511"/>
      <c r="G72" s="511"/>
      <c r="H72" s="511"/>
      <c r="I72" s="512"/>
      <c r="J72" s="512"/>
      <c r="K72" s="512"/>
      <c r="L72" s="511"/>
      <c r="M72" s="476"/>
      <c r="N72" s="476"/>
      <c r="O72" s="476"/>
      <c r="P72" s="476"/>
    </row>
    <row r="73" spans="4:16" s="1187" customFormat="1">
      <c r="D73" s="510"/>
      <c r="F73" s="511"/>
      <c r="G73" s="511"/>
      <c r="H73" s="511"/>
      <c r="I73" s="512"/>
      <c r="J73" s="512"/>
      <c r="K73" s="512"/>
      <c r="L73" s="511"/>
      <c r="M73" s="476"/>
      <c r="N73" s="476"/>
      <c r="O73" s="476"/>
      <c r="P73" s="476"/>
    </row>
    <row r="74" spans="4:16" s="1187" customFormat="1">
      <c r="D74" s="510"/>
      <c r="F74" s="511"/>
      <c r="G74" s="511"/>
      <c r="H74" s="511"/>
      <c r="I74" s="512"/>
      <c r="J74" s="512"/>
      <c r="K74" s="512"/>
      <c r="L74" s="511"/>
      <c r="M74" s="476"/>
      <c r="N74" s="476"/>
      <c r="O74" s="476"/>
      <c r="P74" s="476"/>
    </row>
    <row r="75" spans="4:16" s="1187" customFormat="1">
      <c r="D75" s="510"/>
      <c r="F75" s="511"/>
      <c r="G75" s="511"/>
      <c r="H75" s="511"/>
      <c r="I75" s="512"/>
      <c r="J75" s="512"/>
      <c r="K75" s="512"/>
      <c r="L75" s="511"/>
      <c r="M75" s="476"/>
      <c r="N75" s="476"/>
      <c r="O75" s="476"/>
      <c r="P75" s="476"/>
    </row>
    <row r="76" spans="4:16" s="1187" customFormat="1">
      <c r="D76" s="510"/>
      <c r="F76" s="511"/>
      <c r="G76" s="511"/>
      <c r="H76" s="511"/>
      <c r="I76" s="512"/>
      <c r="J76" s="512"/>
      <c r="K76" s="512"/>
      <c r="L76" s="511"/>
      <c r="M76" s="476"/>
      <c r="N76" s="476"/>
      <c r="O76" s="476"/>
      <c r="P76" s="476"/>
    </row>
    <row r="77" spans="4:16" s="1187" customFormat="1">
      <c r="D77" s="510"/>
      <c r="F77" s="511"/>
      <c r="G77" s="511"/>
      <c r="H77" s="511"/>
      <c r="I77" s="512"/>
      <c r="J77" s="512"/>
      <c r="K77" s="512"/>
      <c r="L77" s="511"/>
      <c r="M77" s="476"/>
      <c r="N77" s="476"/>
      <c r="O77" s="476"/>
      <c r="P77" s="476"/>
    </row>
    <row r="78" spans="4:16" s="1187" customFormat="1">
      <c r="D78" s="510"/>
      <c r="F78" s="511"/>
      <c r="G78" s="511"/>
      <c r="H78" s="511"/>
      <c r="I78" s="512"/>
      <c r="J78" s="512"/>
      <c r="K78" s="512"/>
      <c r="L78" s="511"/>
      <c r="M78" s="476"/>
      <c r="N78" s="476"/>
      <c r="O78" s="476"/>
      <c r="P78" s="476"/>
    </row>
    <row r="79" spans="4:16" s="1187" customFormat="1">
      <c r="D79" s="510"/>
      <c r="F79" s="511"/>
      <c r="G79" s="511"/>
      <c r="H79" s="511"/>
      <c r="I79" s="512"/>
      <c r="J79" s="512"/>
      <c r="K79" s="512"/>
      <c r="L79" s="511"/>
      <c r="M79" s="476"/>
      <c r="N79" s="476"/>
      <c r="O79" s="476"/>
      <c r="P79" s="476"/>
    </row>
    <row r="80" spans="4:16" s="1187" customFormat="1">
      <c r="D80" s="510"/>
      <c r="F80" s="511"/>
      <c r="G80" s="511"/>
      <c r="H80" s="511"/>
      <c r="I80" s="512"/>
      <c r="J80" s="512"/>
      <c r="K80" s="512"/>
      <c r="L80" s="511"/>
      <c r="M80" s="476"/>
      <c r="N80" s="476"/>
      <c r="O80" s="476"/>
      <c r="P80" s="476"/>
    </row>
    <row r="81" spans="4:16" s="1187" customFormat="1">
      <c r="D81" s="510"/>
      <c r="F81" s="511"/>
      <c r="G81" s="511"/>
      <c r="H81" s="511"/>
      <c r="I81" s="512"/>
      <c r="J81" s="512"/>
      <c r="K81" s="512"/>
      <c r="L81" s="511"/>
      <c r="M81" s="476"/>
      <c r="N81" s="476"/>
      <c r="O81" s="476"/>
      <c r="P81" s="476"/>
    </row>
    <row r="82" spans="4:16" s="1187" customFormat="1">
      <c r="D82" s="510"/>
      <c r="F82" s="511"/>
      <c r="G82" s="511"/>
      <c r="H82" s="511"/>
      <c r="I82" s="512"/>
      <c r="J82" s="512"/>
      <c r="K82" s="512"/>
      <c r="L82" s="511"/>
      <c r="M82" s="476"/>
      <c r="N82" s="476"/>
      <c r="O82" s="476"/>
      <c r="P82" s="476"/>
    </row>
    <row r="83" spans="4:16" s="1187" customFormat="1">
      <c r="D83" s="510"/>
      <c r="F83" s="511"/>
      <c r="G83" s="511"/>
      <c r="H83" s="511"/>
      <c r="I83" s="512"/>
      <c r="J83" s="512"/>
      <c r="K83" s="512"/>
      <c r="L83" s="511"/>
      <c r="M83" s="476"/>
      <c r="N83" s="476"/>
      <c r="O83" s="476"/>
      <c r="P83" s="476"/>
    </row>
    <row r="84" spans="4:16" s="1187" customFormat="1">
      <c r="D84" s="510"/>
      <c r="F84" s="511"/>
      <c r="G84" s="511"/>
      <c r="H84" s="511"/>
      <c r="I84" s="512"/>
      <c r="J84" s="512"/>
      <c r="K84" s="512"/>
      <c r="L84" s="511"/>
      <c r="M84" s="476"/>
      <c r="N84" s="476"/>
      <c r="O84" s="476"/>
      <c r="P84" s="476"/>
    </row>
    <row r="85" spans="4:16" s="1187" customFormat="1">
      <c r="D85" s="510"/>
      <c r="F85" s="511"/>
      <c r="G85" s="511"/>
      <c r="H85" s="511"/>
      <c r="I85" s="512"/>
      <c r="J85" s="512"/>
      <c r="K85" s="512"/>
      <c r="L85" s="511"/>
      <c r="M85" s="476"/>
      <c r="N85" s="476"/>
      <c r="O85" s="476"/>
      <c r="P85" s="476"/>
    </row>
    <row r="86" spans="4:16" s="1187" customFormat="1">
      <c r="D86" s="510"/>
      <c r="F86" s="511"/>
      <c r="G86" s="511"/>
      <c r="H86" s="511"/>
      <c r="I86" s="512"/>
      <c r="J86" s="512"/>
      <c r="K86" s="512"/>
      <c r="L86" s="511"/>
      <c r="M86" s="476"/>
      <c r="N86" s="476"/>
      <c r="O86" s="476"/>
      <c r="P86" s="476"/>
    </row>
    <row r="87" spans="4:16" s="1187" customFormat="1">
      <c r="D87" s="510"/>
      <c r="F87" s="511"/>
      <c r="G87" s="511"/>
      <c r="H87" s="511"/>
      <c r="I87" s="512"/>
      <c r="J87" s="512"/>
      <c r="K87" s="512"/>
      <c r="L87" s="511"/>
      <c r="M87" s="476"/>
      <c r="N87" s="476"/>
      <c r="O87" s="476"/>
      <c r="P87" s="476"/>
    </row>
    <row r="88" spans="4:16" s="1187" customFormat="1">
      <c r="D88" s="510"/>
      <c r="F88" s="511"/>
      <c r="G88" s="511"/>
      <c r="H88" s="511"/>
      <c r="I88" s="512"/>
      <c r="J88" s="512"/>
      <c r="K88" s="512"/>
      <c r="L88" s="511"/>
      <c r="M88" s="476"/>
      <c r="N88" s="476"/>
      <c r="O88" s="476"/>
      <c r="P88" s="476"/>
    </row>
    <row r="89" spans="4:16" s="1187" customFormat="1">
      <c r="D89" s="510"/>
      <c r="F89" s="511"/>
      <c r="G89" s="511"/>
      <c r="H89" s="511"/>
      <c r="I89" s="512"/>
      <c r="J89" s="512"/>
      <c r="K89" s="512"/>
      <c r="L89" s="511"/>
      <c r="M89" s="476"/>
      <c r="N89" s="476"/>
      <c r="O89" s="476"/>
      <c r="P89" s="476"/>
    </row>
    <row r="90" spans="4:16" s="1187" customFormat="1">
      <c r="D90" s="510"/>
      <c r="F90" s="511"/>
      <c r="G90" s="511"/>
      <c r="H90" s="511"/>
      <c r="I90" s="512"/>
      <c r="J90" s="512"/>
      <c r="K90" s="512"/>
      <c r="L90" s="511"/>
      <c r="M90" s="476"/>
      <c r="N90" s="476"/>
      <c r="O90" s="476"/>
      <c r="P90" s="476"/>
    </row>
    <row r="91" spans="4:16" s="1187" customFormat="1">
      <c r="D91" s="510"/>
      <c r="F91" s="511"/>
      <c r="G91" s="511"/>
      <c r="H91" s="511"/>
      <c r="I91" s="512"/>
      <c r="J91" s="512"/>
      <c r="K91" s="512"/>
      <c r="L91" s="511"/>
      <c r="M91" s="476"/>
      <c r="N91" s="476"/>
      <c r="O91" s="476"/>
      <c r="P91" s="476"/>
    </row>
    <row r="92" spans="4:16" s="1187" customFormat="1">
      <c r="D92" s="510"/>
      <c r="F92" s="511"/>
      <c r="G92" s="511"/>
      <c r="H92" s="511"/>
      <c r="I92" s="512"/>
      <c r="J92" s="512"/>
      <c r="K92" s="512"/>
      <c r="L92" s="511"/>
      <c r="M92" s="476"/>
      <c r="N92" s="476"/>
      <c r="O92" s="476"/>
      <c r="P92" s="476"/>
    </row>
    <row r="93" spans="4:16" s="1187" customFormat="1">
      <c r="D93" s="510"/>
      <c r="F93" s="511"/>
      <c r="G93" s="511"/>
      <c r="H93" s="511"/>
      <c r="I93" s="512"/>
      <c r="J93" s="512"/>
      <c r="K93" s="512"/>
      <c r="L93" s="511"/>
      <c r="M93" s="476"/>
      <c r="N93" s="476"/>
      <c r="O93" s="476"/>
      <c r="P93" s="476"/>
    </row>
    <row r="94" spans="4:16" s="1187" customFormat="1">
      <c r="D94" s="510"/>
      <c r="F94" s="511"/>
      <c r="G94" s="511"/>
      <c r="H94" s="511"/>
      <c r="I94" s="512"/>
      <c r="J94" s="512"/>
      <c r="K94" s="512"/>
      <c r="L94" s="511"/>
      <c r="M94" s="476"/>
      <c r="N94" s="476"/>
      <c r="O94" s="476"/>
      <c r="P94" s="476"/>
    </row>
    <row r="95" spans="4:16" s="1187" customFormat="1">
      <c r="D95" s="510"/>
      <c r="F95" s="511"/>
      <c r="G95" s="511"/>
      <c r="H95" s="511"/>
      <c r="I95" s="512"/>
      <c r="J95" s="512"/>
      <c r="K95" s="512"/>
      <c r="L95" s="511"/>
      <c r="M95" s="476"/>
      <c r="N95" s="476"/>
      <c r="O95" s="476"/>
      <c r="P95" s="476"/>
    </row>
    <row r="96" spans="4:16" s="1187" customFormat="1">
      <c r="D96" s="510"/>
      <c r="F96" s="511"/>
      <c r="G96" s="511"/>
      <c r="H96" s="511"/>
      <c r="I96" s="512"/>
      <c r="J96" s="512"/>
      <c r="K96" s="512"/>
      <c r="L96" s="511"/>
      <c r="M96" s="476"/>
      <c r="N96" s="476"/>
      <c r="O96" s="476"/>
      <c r="P96" s="476"/>
    </row>
    <row r="97" spans="4:16" s="1187" customFormat="1">
      <c r="D97" s="510"/>
      <c r="F97" s="511"/>
      <c r="G97" s="511"/>
      <c r="H97" s="511"/>
      <c r="I97" s="512"/>
      <c r="J97" s="512"/>
      <c r="K97" s="512"/>
      <c r="L97" s="511"/>
      <c r="M97" s="476"/>
      <c r="N97" s="476"/>
      <c r="O97" s="476"/>
      <c r="P97" s="476"/>
    </row>
    <row r="98" spans="4:16" s="1187" customFormat="1">
      <c r="D98" s="510"/>
      <c r="F98" s="511"/>
      <c r="G98" s="511"/>
      <c r="H98" s="511"/>
      <c r="I98" s="512"/>
      <c r="J98" s="512"/>
      <c r="K98" s="512"/>
      <c r="L98" s="511"/>
      <c r="M98" s="476"/>
      <c r="N98" s="476"/>
      <c r="O98" s="476"/>
      <c r="P98" s="476"/>
    </row>
    <row r="99" spans="4:16" s="1187" customFormat="1">
      <c r="D99" s="510"/>
      <c r="F99" s="511"/>
      <c r="G99" s="511"/>
      <c r="H99" s="511"/>
      <c r="I99" s="512"/>
      <c r="J99" s="512"/>
      <c r="K99" s="512"/>
      <c r="L99" s="511"/>
      <c r="M99" s="476"/>
      <c r="N99" s="476"/>
      <c r="O99" s="476"/>
      <c r="P99" s="476"/>
    </row>
    <row r="100" spans="4:16" s="1187" customFormat="1">
      <c r="D100" s="510"/>
      <c r="F100" s="511"/>
      <c r="G100" s="511"/>
      <c r="H100" s="511"/>
      <c r="I100" s="512"/>
      <c r="J100" s="512"/>
      <c r="K100" s="512"/>
      <c r="L100" s="511"/>
      <c r="M100" s="476"/>
      <c r="N100" s="476"/>
      <c r="O100" s="476"/>
      <c r="P100" s="476"/>
    </row>
    <row r="101" spans="4:16" s="1187" customFormat="1">
      <c r="D101" s="510"/>
      <c r="F101" s="511"/>
      <c r="G101" s="511"/>
      <c r="H101" s="511"/>
      <c r="I101" s="512"/>
      <c r="J101" s="512"/>
      <c r="K101" s="512"/>
      <c r="L101" s="511"/>
      <c r="M101" s="476"/>
      <c r="N101" s="476"/>
      <c r="O101" s="476"/>
      <c r="P101" s="476"/>
    </row>
    <row r="102" spans="4:16" s="1187" customFormat="1">
      <c r="D102" s="510"/>
      <c r="F102" s="511"/>
      <c r="G102" s="511"/>
      <c r="H102" s="511"/>
      <c r="I102" s="512"/>
      <c r="J102" s="512"/>
      <c r="K102" s="512"/>
      <c r="L102" s="511"/>
      <c r="M102" s="476"/>
      <c r="N102" s="476"/>
      <c r="O102" s="476"/>
      <c r="P102" s="476"/>
    </row>
    <row r="103" spans="4:16" s="1187" customFormat="1">
      <c r="D103" s="510"/>
      <c r="F103" s="511"/>
      <c r="G103" s="511"/>
      <c r="H103" s="511"/>
      <c r="I103" s="512"/>
      <c r="J103" s="512"/>
      <c r="K103" s="512"/>
      <c r="L103" s="511"/>
      <c r="M103" s="476"/>
      <c r="N103" s="476"/>
      <c r="O103" s="476"/>
      <c r="P103" s="476"/>
    </row>
    <row r="104" spans="4:16" s="1187" customFormat="1">
      <c r="D104" s="510"/>
      <c r="F104" s="511"/>
      <c r="G104" s="511"/>
      <c r="H104" s="511"/>
      <c r="I104" s="512"/>
      <c r="J104" s="512"/>
      <c r="K104" s="512"/>
      <c r="L104" s="511"/>
      <c r="M104" s="476"/>
      <c r="N104" s="476"/>
      <c r="O104" s="476"/>
      <c r="P104" s="476"/>
    </row>
    <row r="105" spans="4:16" s="1187" customFormat="1">
      <c r="D105" s="510"/>
      <c r="F105" s="511"/>
      <c r="G105" s="511"/>
      <c r="H105" s="511"/>
      <c r="I105" s="512"/>
      <c r="J105" s="512"/>
      <c r="K105" s="512"/>
      <c r="L105" s="511"/>
      <c r="M105" s="476"/>
      <c r="N105" s="476"/>
      <c r="O105" s="476"/>
      <c r="P105" s="476"/>
    </row>
    <row r="106" spans="4:16" s="1187" customFormat="1">
      <c r="D106" s="510"/>
      <c r="F106" s="511"/>
      <c r="G106" s="511"/>
      <c r="H106" s="511"/>
      <c r="I106" s="512"/>
      <c r="J106" s="512"/>
      <c r="K106" s="512"/>
      <c r="L106" s="511"/>
      <c r="M106" s="476"/>
      <c r="N106" s="476"/>
      <c r="O106" s="476"/>
      <c r="P106" s="476"/>
    </row>
    <row r="107" spans="4:16" s="1187" customFormat="1">
      <c r="D107" s="510"/>
      <c r="F107" s="511"/>
      <c r="G107" s="511"/>
      <c r="H107" s="511"/>
      <c r="I107" s="512"/>
      <c r="J107" s="512"/>
      <c r="K107" s="512"/>
      <c r="L107" s="511"/>
      <c r="M107" s="476"/>
      <c r="N107" s="476"/>
      <c r="O107" s="476"/>
      <c r="P107" s="476"/>
    </row>
    <row r="108" spans="4:16" s="1187" customFormat="1">
      <c r="D108" s="510"/>
      <c r="F108" s="511"/>
      <c r="G108" s="511"/>
      <c r="H108" s="511"/>
      <c r="I108" s="512"/>
      <c r="J108" s="512"/>
      <c r="K108" s="512"/>
      <c r="L108" s="511"/>
      <c r="M108" s="476"/>
      <c r="N108" s="476"/>
      <c r="O108" s="476"/>
      <c r="P108" s="476"/>
    </row>
    <row r="109" spans="4:16" s="1187" customFormat="1">
      <c r="D109" s="510"/>
      <c r="F109" s="511"/>
      <c r="G109" s="511"/>
      <c r="H109" s="511"/>
      <c r="I109" s="512"/>
      <c r="J109" s="512"/>
      <c r="K109" s="512"/>
      <c r="L109" s="511"/>
      <c r="M109" s="476"/>
      <c r="N109" s="476"/>
      <c r="O109" s="476"/>
      <c r="P109" s="476"/>
    </row>
    <row r="110" spans="4:16" s="1187" customFormat="1">
      <c r="D110" s="510"/>
      <c r="F110" s="511"/>
      <c r="G110" s="511"/>
      <c r="H110" s="511"/>
      <c r="I110" s="512"/>
      <c r="J110" s="512"/>
      <c r="K110" s="512"/>
      <c r="L110" s="511"/>
      <c r="M110" s="476"/>
      <c r="N110" s="476"/>
      <c r="O110" s="476"/>
      <c r="P110" s="476"/>
    </row>
    <row r="111" spans="4:16" s="1187" customFormat="1">
      <c r="D111" s="510"/>
      <c r="F111" s="511"/>
      <c r="G111" s="511"/>
      <c r="H111" s="511"/>
      <c r="I111" s="512"/>
      <c r="J111" s="512"/>
      <c r="K111" s="512"/>
      <c r="L111" s="511"/>
      <c r="M111" s="476"/>
      <c r="N111" s="476"/>
      <c r="O111" s="476"/>
      <c r="P111" s="476"/>
    </row>
    <row r="112" spans="4:16" s="1187" customFormat="1">
      <c r="D112" s="510"/>
      <c r="F112" s="511"/>
      <c r="G112" s="511"/>
      <c r="H112" s="511"/>
      <c r="I112" s="512"/>
      <c r="J112" s="512"/>
      <c r="K112" s="512"/>
      <c r="L112" s="511"/>
      <c r="M112" s="476"/>
      <c r="N112" s="476"/>
      <c r="O112" s="476"/>
      <c r="P112" s="476"/>
    </row>
    <row r="113" spans="4:16" s="1187" customFormat="1">
      <c r="D113" s="510"/>
      <c r="F113" s="511"/>
      <c r="G113" s="511"/>
      <c r="H113" s="511"/>
      <c r="I113" s="512"/>
      <c r="J113" s="512"/>
      <c r="K113" s="512"/>
      <c r="L113" s="511"/>
      <c r="M113" s="476"/>
      <c r="N113" s="476"/>
      <c r="O113" s="476"/>
      <c r="P113" s="476"/>
    </row>
    <row r="114" spans="4:16" s="1187" customFormat="1">
      <c r="D114" s="510"/>
      <c r="F114" s="511"/>
      <c r="G114" s="511"/>
      <c r="H114" s="511"/>
      <c r="I114" s="512"/>
      <c r="J114" s="512"/>
      <c r="K114" s="512"/>
      <c r="L114" s="511"/>
      <c r="M114" s="476"/>
      <c r="N114" s="476"/>
      <c r="O114" s="476"/>
      <c r="P114" s="476"/>
    </row>
    <row r="115" spans="4:16" s="1187" customFormat="1">
      <c r="D115" s="510"/>
      <c r="F115" s="511"/>
      <c r="G115" s="511"/>
      <c r="H115" s="511"/>
      <c r="I115" s="512"/>
      <c r="J115" s="512"/>
      <c r="K115" s="512"/>
      <c r="L115" s="511"/>
      <c r="M115" s="476"/>
      <c r="N115" s="476"/>
      <c r="O115" s="476"/>
      <c r="P115" s="476"/>
    </row>
    <row r="116" spans="4:16" s="1187" customFormat="1">
      <c r="D116" s="510"/>
      <c r="F116" s="511"/>
      <c r="G116" s="511"/>
      <c r="H116" s="511"/>
      <c r="I116" s="512"/>
      <c r="J116" s="512"/>
      <c r="K116" s="512"/>
      <c r="L116" s="511"/>
      <c r="M116" s="476"/>
      <c r="N116" s="476"/>
      <c r="O116" s="476"/>
      <c r="P116" s="476"/>
    </row>
    <row r="117" spans="4:16" s="1187" customFormat="1">
      <c r="D117" s="510"/>
      <c r="F117" s="511"/>
      <c r="G117" s="511"/>
      <c r="H117" s="511"/>
      <c r="I117" s="512"/>
      <c r="J117" s="512"/>
      <c r="K117" s="512"/>
      <c r="L117" s="511"/>
      <c r="M117" s="476"/>
      <c r="N117" s="476"/>
      <c r="O117" s="476"/>
      <c r="P117" s="476"/>
    </row>
    <row r="118" spans="4:16" s="1187" customFormat="1">
      <c r="D118" s="510"/>
      <c r="F118" s="511"/>
      <c r="G118" s="511"/>
      <c r="H118" s="511"/>
      <c r="I118" s="512"/>
      <c r="J118" s="512"/>
      <c r="K118" s="512"/>
      <c r="L118" s="511"/>
      <c r="M118" s="476"/>
      <c r="N118" s="476"/>
      <c r="O118" s="476"/>
      <c r="P118" s="476"/>
    </row>
    <row r="119" spans="4:16" s="1187" customFormat="1">
      <c r="D119" s="510"/>
      <c r="F119" s="511"/>
      <c r="G119" s="511"/>
      <c r="H119" s="511"/>
      <c r="I119" s="512"/>
      <c r="J119" s="512"/>
      <c r="K119" s="512"/>
      <c r="L119" s="511"/>
      <c r="M119" s="476"/>
      <c r="N119" s="476"/>
      <c r="O119" s="476"/>
      <c r="P119" s="476"/>
    </row>
    <row r="120" spans="4:16" s="1187" customFormat="1">
      <c r="D120" s="510"/>
      <c r="F120" s="511"/>
      <c r="G120" s="511"/>
      <c r="H120" s="511"/>
      <c r="I120" s="512"/>
      <c r="J120" s="512"/>
      <c r="K120" s="512"/>
      <c r="L120" s="511"/>
      <c r="M120" s="476"/>
      <c r="N120" s="476"/>
      <c r="O120" s="476"/>
      <c r="P120" s="476"/>
    </row>
    <row r="121" spans="4:16" s="1187" customFormat="1">
      <c r="D121" s="510"/>
      <c r="F121" s="511"/>
      <c r="G121" s="511"/>
      <c r="H121" s="511"/>
      <c r="I121" s="512"/>
      <c r="J121" s="512"/>
      <c r="K121" s="512"/>
      <c r="L121" s="511"/>
      <c r="M121" s="476"/>
      <c r="N121" s="476"/>
      <c r="O121" s="476"/>
      <c r="P121" s="476"/>
    </row>
    <row r="122" spans="4:16" s="1187" customFormat="1">
      <c r="D122" s="510"/>
      <c r="F122" s="511"/>
      <c r="G122" s="511"/>
      <c r="H122" s="511"/>
      <c r="I122" s="512"/>
      <c r="J122" s="512"/>
      <c r="K122" s="512"/>
      <c r="L122" s="511"/>
      <c r="M122" s="476"/>
      <c r="N122" s="476"/>
      <c r="O122" s="476"/>
      <c r="P122" s="476"/>
    </row>
    <row r="123" spans="4:16" s="1187" customFormat="1">
      <c r="D123" s="510"/>
      <c r="F123" s="511"/>
      <c r="G123" s="511"/>
      <c r="H123" s="511"/>
      <c r="I123" s="512"/>
      <c r="J123" s="512"/>
      <c r="K123" s="512"/>
      <c r="L123" s="511"/>
      <c r="M123" s="476"/>
      <c r="N123" s="476"/>
      <c r="O123" s="476"/>
      <c r="P123" s="476"/>
    </row>
    <row r="124" spans="4:16" s="1187" customFormat="1">
      <c r="D124" s="510"/>
      <c r="F124" s="511"/>
      <c r="G124" s="511"/>
      <c r="H124" s="511"/>
      <c r="I124" s="512"/>
      <c r="J124" s="512"/>
      <c r="K124" s="512"/>
      <c r="L124" s="511"/>
      <c r="M124" s="476"/>
      <c r="N124" s="476"/>
      <c r="O124" s="476"/>
      <c r="P124" s="476"/>
    </row>
    <row r="125" spans="4:16" s="1187" customFormat="1">
      <c r="D125" s="510"/>
      <c r="F125" s="511"/>
      <c r="G125" s="511"/>
      <c r="H125" s="511"/>
      <c r="I125" s="512"/>
      <c r="J125" s="512"/>
      <c r="K125" s="512"/>
      <c r="L125" s="511"/>
      <c r="M125" s="476"/>
      <c r="N125" s="476"/>
      <c r="O125" s="476"/>
      <c r="P125" s="476"/>
    </row>
    <row r="126" spans="4:16" s="1187" customFormat="1">
      <c r="D126" s="510"/>
      <c r="F126" s="511"/>
      <c r="G126" s="511"/>
      <c r="H126" s="511"/>
      <c r="I126" s="512"/>
      <c r="J126" s="512"/>
      <c r="K126" s="512"/>
      <c r="L126" s="511"/>
      <c r="M126" s="476"/>
      <c r="N126" s="476"/>
      <c r="O126" s="476"/>
      <c r="P126" s="476"/>
    </row>
    <row r="127" spans="4:16" s="1187" customFormat="1">
      <c r="D127" s="510"/>
      <c r="F127" s="511"/>
      <c r="G127" s="511"/>
      <c r="H127" s="511"/>
      <c r="I127" s="512"/>
      <c r="J127" s="512"/>
      <c r="K127" s="512"/>
      <c r="L127" s="511"/>
      <c r="M127" s="476"/>
      <c r="N127" s="476"/>
      <c r="O127" s="476"/>
      <c r="P127" s="476"/>
    </row>
    <row r="128" spans="4:16" s="1187" customFormat="1">
      <c r="D128" s="510"/>
      <c r="F128" s="511"/>
      <c r="G128" s="511"/>
      <c r="H128" s="511"/>
      <c r="I128" s="512"/>
      <c r="J128" s="512"/>
      <c r="K128" s="512"/>
      <c r="L128" s="511"/>
      <c r="M128" s="476"/>
      <c r="N128" s="476"/>
      <c r="O128" s="476"/>
      <c r="P128" s="476"/>
    </row>
    <row r="129" spans="4:16" s="1187" customFormat="1">
      <c r="D129" s="510"/>
      <c r="F129" s="511"/>
      <c r="G129" s="511"/>
      <c r="H129" s="511"/>
      <c r="I129" s="512"/>
      <c r="J129" s="512"/>
      <c r="K129" s="512"/>
      <c r="L129" s="511"/>
      <c r="M129" s="476"/>
      <c r="N129" s="476"/>
      <c r="O129" s="476"/>
      <c r="P129" s="476"/>
    </row>
    <row r="130" spans="4:16" s="1187" customFormat="1">
      <c r="D130" s="510"/>
      <c r="F130" s="511"/>
      <c r="G130" s="511"/>
      <c r="H130" s="511"/>
      <c r="I130" s="512"/>
      <c r="J130" s="512"/>
      <c r="K130" s="512"/>
      <c r="L130" s="511"/>
      <c r="M130" s="476"/>
      <c r="N130" s="476"/>
      <c r="O130" s="476"/>
      <c r="P130" s="476"/>
    </row>
    <row r="131" spans="4:16" s="1187" customFormat="1">
      <c r="D131" s="510"/>
      <c r="F131" s="511"/>
      <c r="G131" s="511"/>
      <c r="H131" s="511"/>
      <c r="I131" s="512"/>
      <c r="J131" s="512"/>
      <c r="K131" s="512"/>
      <c r="L131" s="511"/>
      <c r="M131" s="476"/>
      <c r="N131" s="476"/>
      <c r="O131" s="476"/>
      <c r="P131" s="476"/>
    </row>
    <row r="132" spans="4:16" s="1187" customFormat="1">
      <c r="D132" s="510"/>
      <c r="F132" s="511"/>
      <c r="G132" s="511"/>
      <c r="H132" s="511"/>
      <c r="I132" s="512"/>
      <c r="J132" s="512"/>
      <c r="K132" s="512"/>
      <c r="L132" s="511"/>
      <c r="M132" s="476"/>
      <c r="N132" s="476"/>
      <c r="O132" s="476"/>
      <c r="P132" s="476"/>
    </row>
    <row r="133" spans="4:16" s="1187" customFormat="1">
      <c r="D133" s="510"/>
      <c r="F133" s="511"/>
      <c r="G133" s="511"/>
      <c r="H133" s="511"/>
      <c r="I133" s="512"/>
      <c r="J133" s="512"/>
      <c r="K133" s="512"/>
      <c r="L133" s="511"/>
      <c r="M133" s="476"/>
      <c r="N133" s="476"/>
      <c r="O133" s="476"/>
      <c r="P133" s="476"/>
    </row>
    <row r="134" spans="4:16" s="1187" customFormat="1">
      <c r="D134" s="510"/>
      <c r="F134" s="511"/>
      <c r="G134" s="511"/>
      <c r="H134" s="511"/>
      <c r="I134" s="512"/>
      <c r="J134" s="512"/>
      <c r="K134" s="512"/>
      <c r="L134" s="511"/>
      <c r="M134" s="476"/>
      <c r="N134" s="476"/>
      <c r="O134" s="476"/>
      <c r="P134" s="476"/>
    </row>
    <row r="135" spans="4:16" s="1187" customFormat="1">
      <c r="D135" s="510"/>
      <c r="F135" s="511"/>
      <c r="G135" s="511"/>
      <c r="H135" s="511"/>
      <c r="I135" s="512"/>
      <c r="J135" s="512"/>
      <c r="K135" s="512"/>
      <c r="L135" s="511"/>
      <c r="M135" s="476"/>
      <c r="N135" s="476"/>
      <c r="O135" s="476"/>
      <c r="P135" s="476"/>
    </row>
    <row r="136" spans="4:16" s="1187" customFormat="1">
      <c r="D136" s="510"/>
      <c r="F136" s="511"/>
      <c r="G136" s="511"/>
      <c r="H136" s="511"/>
      <c r="I136" s="512"/>
      <c r="J136" s="512"/>
      <c r="K136" s="512"/>
      <c r="L136" s="511"/>
      <c r="M136" s="476"/>
      <c r="N136" s="476"/>
      <c r="O136" s="476"/>
      <c r="P136" s="476"/>
    </row>
    <row r="137" spans="4:16" s="1187" customFormat="1">
      <c r="D137" s="510"/>
      <c r="F137" s="511"/>
      <c r="G137" s="511"/>
      <c r="H137" s="511"/>
      <c r="I137" s="512"/>
      <c r="J137" s="512"/>
      <c r="K137" s="512"/>
      <c r="L137" s="511"/>
      <c r="M137" s="476"/>
      <c r="N137" s="476"/>
      <c r="O137" s="476"/>
      <c r="P137" s="476"/>
    </row>
    <row r="138" spans="4:16" s="1187" customFormat="1">
      <c r="D138" s="510"/>
      <c r="F138" s="511"/>
      <c r="G138" s="511"/>
      <c r="H138" s="511"/>
      <c r="I138" s="512"/>
      <c r="J138" s="512"/>
      <c r="K138" s="512"/>
      <c r="L138" s="511"/>
      <c r="M138" s="476"/>
      <c r="N138" s="476"/>
      <c r="O138" s="476"/>
      <c r="P138" s="476"/>
    </row>
    <row r="139" spans="4:16" s="1187" customFormat="1">
      <c r="D139" s="510"/>
      <c r="F139" s="511"/>
      <c r="G139" s="511"/>
      <c r="H139" s="511"/>
      <c r="I139" s="512"/>
      <c r="J139" s="512"/>
      <c r="K139" s="512"/>
      <c r="L139" s="511"/>
      <c r="M139" s="476"/>
      <c r="N139" s="476"/>
      <c r="O139" s="476"/>
      <c r="P139" s="476"/>
    </row>
    <row r="140" spans="4:16" s="1187" customFormat="1">
      <c r="D140" s="510"/>
      <c r="F140" s="511"/>
      <c r="G140" s="511"/>
      <c r="H140" s="511"/>
      <c r="I140" s="512"/>
      <c r="J140" s="512"/>
      <c r="K140" s="512"/>
      <c r="L140" s="511"/>
      <c r="M140" s="476"/>
      <c r="N140" s="476"/>
      <c r="O140" s="476"/>
      <c r="P140" s="476"/>
    </row>
    <row r="141" spans="4:16" s="1187" customFormat="1">
      <c r="D141" s="510"/>
      <c r="F141" s="511"/>
      <c r="G141" s="511"/>
      <c r="H141" s="511"/>
      <c r="I141" s="512"/>
      <c r="J141" s="512"/>
      <c r="K141" s="512"/>
      <c r="L141" s="511"/>
      <c r="M141" s="476"/>
      <c r="N141" s="476"/>
      <c r="O141" s="476"/>
      <c r="P141" s="476"/>
    </row>
    <row r="142" spans="4:16" s="1187" customFormat="1">
      <c r="D142" s="510"/>
      <c r="F142" s="511"/>
      <c r="G142" s="511"/>
      <c r="H142" s="511"/>
      <c r="I142" s="512"/>
      <c r="J142" s="512"/>
      <c r="K142" s="512"/>
      <c r="L142" s="511"/>
      <c r="M142" s="476"/>
      <c r="N142" s="476"/>
      <c r="O142" s="476"/>
      <c r="P142" s="476"/>
    </row>
    <row r="143" spans="4:16" s="1187" customFormat="1">
      <c r="D143" s="510"/>
      <c r="F143" s="511"/>
      <c r="G143" s="511"/>
      <c r="H143" s="511"/>
      <c r="I143" s="512"/>
      <c r="J143" s="512"/>
      <c r="K143" s="512"/>
      <c r="L143" s="511"/>
      <c r="M143" s="476"/>
      <c r="N143" s="476"/>
      <c r="O143" s="476"/>
      <c r="P143" s="476"/>
    </row>
    <row r="144" spans="4:16" s="1187" customFormat="1">
      <c r="D144" s="510"/>
      <c r="F144" s="511"/>
      <c r="G144" s="511"/>
      <c r="H144" s="511"/>
      <c r="I144" s="512"/>
      <c r="J144" s="512"/>
      <c r="K144" s="512"/>
      <c r="L144" s="511"/>
      <c r="M144" s="476"/>
      <c r="N144" s="476"/>
      <c r="O144" s="476"/>
      <c r="P144" s="476"/>
    </row>
    <row r="145" spans="4:16" s="1187" customFormat="1">
      <c r="D145" s="510"/>
      <c r="F145" s="511"/>
      <c r="G145" s="511"/>
      <c r="H145" s="511"/>
      <c r="I145" s="512"/>
      <c r="J145" s="512"/>
      <c r="K145" s="512"/>
      <c r="L145" s="511"/>
      <c r="M145" s="476"/>
      <c r="N145" s="476"/>
      <c r="O145" s="476"/>
      <c r="P145" s="476"/>
    </row>
    <row r="146" spans="4:16" s="1187" customFormat="1">
      <c r="D146" s="510"/>
      <c r="F146" s="511"/>
      <c r="G146" s="511"/>
      <c r="H146" s="511"/>
      <c r="I146" s="512"/>
      <c r="J146" s="512"/>
      <c r="K146" s="512"/>
      <c r="L146" s="511"/>
      <c r="M146" s="476"/>
      <c r="N146" s="476"/>
      <c r="O146" s="476"/>
      <c r="P146" s="476"/>
    </row>
    <row r="147" spans="4:16" s="1187" customFormat="1">
      <c r="D147" s="510"/>
      <c r="F147" s="511"/>
      <c r="G147" s="511"/>
      <c r="H147" s="511"/>
      <c r="I147" s="512"/>
      <c r="J147" s="512"/>
      <c r="K147" s="512"/>
      <c r="L147" s="511"/>
      <c r="M147" s="476"/>
      <c r="N147" s="476"/>
      <c r="O147" s="476"/>
      <c r="P147" s="476"/>
    </row>
    <row r="148" spans="4:16" s="1187" customFormat="1">
      <c r="D148" s="510"/>
      <c r="F148" s="511"/>
      <c r="G148" s="511"/>
      <c r="H148" s="511"/>
      <c r="I148" s="512"/>
      <c r="J148" s="512"/>
      <c r="K148" s="512"/>
      <c r="L148" s="511"/>
      <c r="M148" s="476"/>
      <c r="N148" s="476"/>
      <c r="O148" s="476"/>
      <c r="P148" s="476"/>
    </row>
    <row r="149" spans="4:16" s="1187" customFormat="1">
      <c r="D149" s="510"/>
      <c r="F149" s="511"/>
      <c r="G149" s="511"/>
      <c r="H149" s="511"/>
      <c r="I149" s="512"/>
      <c r="J149" s="512"/>
      <c r="K149" s="512"/>
      <c r="L149" s="511"/>
      <c r="M149" s="476"/>
      <c r="N149" s="476"/>
      <c r="O149" s="476"/>
      <c r="P149" s="476"/>
    </row>
    <row r="150" spans="4:16" s="1187" customFormat="1">
      <c r="D150" s="510"/>
      <c r="F150" s="511"/>
      <c r="G150" s="511"/>
      <c r="H150" s="511"/>
      <c r="I150" s="512"/>
      <c r="J150" s="512"/>
      <c r="K150" s="512"/>
      <c r="L150" s="511"/>
      <c r="M150" s="476"/>
      <c r="N150" s="476"/>
      <c r="O150" s="476"/>
      <c r="P150" s="476"/>
    </row>
    <row r="151" spans="4:16" s="1187" customFormat="1">
      <c r="D151" s="510"/>
      <c r="F151" s="511"/>
      <c r="G151" s="511"/>
      <c r="H151" s="511"/>
      <c r="I151" s="512"/>
      <c r="J151" s="512"/>
      <c r="K151" s="512"/>
      <c r="L151" s="511"/>
      <c r="M151" s="476"/>
      <c r="N151" s="476"/>
      <c r="O151" s="476"/>
      <c r="P151" s="476"/>
    </row>
    <row r="152" spans="4:16" s="1187" customFormat="1">
      <c r="D152" s="510"/>
      <c r="F152" s="511"/>
      <c r="G152" s="511"/>
      <c r="H152" s="511"/>
      <c r="I152" s="512"/>
      <c r="J152" s="512"/>
      <c r="K152" s="512"/>
      <c r="L152" s="511"/>
      <c r="M152" s="476"/>
      <c r="N152" s="476"/>
      <c r="O152" s="476"/>
      <c r="P152" s="476"/>
    </row>
    <row r="153" spans="4:16" s="1187" customFormat="1">
      <c r="D153" s="510"/>
      <c r="F153" s="511"/>
      <c r="G153" s="511"/>
      <c r="H153" s="511"/>
      <c r="I153" s="512"/>
      <c r="J153" s="512"/>
      <c r="K153" s="512"/>
      <c r="L153" s="511"/>
      <c r="M153" s="476"/>
      <c r="N153" s="476"/>
      <c r="O153" s="476"/>
      <c r="P153" s="476"/>
    </row>
    <row r="154" spans="4:16" s="1187" customFormat="1">
      <c r="D154" s="510"/>
      <c r="F154" s="511"/>
      <c r="G154" s="511"/>
      <c r="H154" s="511"/>
      <c r="I154" s="512"/>
      <c r="J154" s="512"/>
      <c r="K154" s="512"/>
      <c r="L154" s="511"/>
      <c r="M154" s="476"/>
      <c r="N154" s="476"/>
      <c r="O154" s="476"/>
      <c r="P154" s="476"/>
    </row>
    <row r="155" spans="4:16" s="1187" customFormat="1">
      <c r="D155" s="510"/>
      <c r="F155" s="511"/>
      <c r="G155" s="511"/>
      <c r="H155" s="511"/>
      <c r="I155" s="512"/>
      <c r="J155" s="512"/>
      <c r="K155" s="512"/>
      <c r="L155" s="511"/>
      <c r="M155" s="476"/>
      <c r="N155" s="476"/>
      <c r="O155" s="476"/>
      <c r="P155" s="476"/>
    </row>
    <row r="156" spans="4:16" s="1187" customFormat="1">
      <c r="D156" s="510"/>
      <c r="F156" s="511"/>
      <c r="G156" s="511"/>
      <c r="H156" s="511"/>
      <c r="I156" s="512"/>
      <c r="J156" s="512"/>
      <c r="K156" s="512"/>
      <c r="L156" s="511"/>
      <c r="M156" s="476"/>
      <c r="N156" s="476"/>
      <c r="O156" s="476"/>
      <c r="P156" s="476"/>
    </row>
    <row r="157" spans="4:16" s="1187" customFormat="1">
      <c r="D157" s="510"/>
      <c r="F157" s="511"/>
      <c r="G157" s="511"/>
      <c r="H157" s="511"/>
      <c r="I157" s="512"/>
      <c r="J157" s="512"/>
      <c r="K157" s="512"/>
      <c r="L157" s="511"/>
      <c r="M157" s="476"/>
      <c r="N157" s="476"/>
      <c r="O157" s="476"/>
      <c r="P157" s="476"/>
    </row>
    <row r="158" spans="4:16" s="1187" customFormat="1">
      <c r="D158" s="510"/>
      <c r="F158" s="511"/>
      <c r="G158" s="511"/>
      <c r="H158" s="511"/>
      <c r="I158" s="512"/>
      <c r="J158" s="512"/>
      <c r="K158" s="512"/>
      <c r="L158" s="511"/>
      <c r="M158" s="476"/>
      <c r="N158" s="476"/>
      <c r="O158" s="476"/>
      <c r="P158" s="476"/>
    </row>
    <row r="159" spans="4:16" s="1187" customFormat="1">
      <c r="D159" s="510"/>
      <c r="F159" s="511"/>
      <c r="G159" s="511"/>
      <c r="H159" s="511"/>
      <c r="I159" s="512"/>
      <c r="J159" s="512"/>
      <c r="K159" s="512"/>
      <c r="L159" s="511"/>
      <c r="M159" s="476"/>
      <c r="N159" s="476"/>
      <c r="O159" s="476"/>
      <c r="P159" s="476"/>
    </row>
    <row r="160" spans="4:16" s="1187" customFormat="1">
      <c r="D160" s="510"/>
      <c r="F160" s="511"/>
      <c r="G160" s="511"/>
      <c r="H160" s="511"/>
      <c r="I160" s="512"/>
      <c r="J160" s="512"/>
      <c r="K160" s="512"/>
      <c r="L160" s="511"/>
      <c r="M160" s="476"/>
      <c r="N160" s="476"/>
      <c r="O160" s="476"/>
      <c r="P160" s="476"/>
    </row>
    <row r="161" spans="4:16" s="1187" customFormat="1">
      <c r="D161" s="510"/>
      <c r="F161" s="511"/>
      <c r="G161" s="511"/>
      <c r="H161" s="511"/>
      <c r="I161" s="512"/>
      <c r="J161" s="512"/>
      <c r="K161" s="512"/>
      <c r="L161" s="511"/>
      <c r="M161" s="476"/>
      <c r="N161" s="476"/>
      <c r="O161" s="476"/>
      <c r="P161" s="476"/>
    </row>
    <row r="162" spans="4:16" s="1187" customFormat="1">
      <c r="D162" s="510"/>
      <c r="F162" s="511"/>
      <c r="G162" s="511"/>
      <c r="H162" s="511"/>
      <c r="I162" s="512"/>
      <c r="J162" s="512"/>
      <c r="K162" s="512"/>
      <c r="L162" s="511"/>
      <c r="M162" s="476"/>
      <c r="N162" s="476"/>
      <c r="O162" s="476"/>
      <c r="P162" s="476"/>
    </row>
    <row r="163" spans="4:16" s="1187" customFormat="1">
      <c r="D163" s="510"/>
      <c r="F163" s="511"/>
      <c r="G163" s="511"/>
      <c r="H163" s="511"/>
      <c r="I163" s="512"/>
      <c r="J163" s="512"/>
      <c r="K163" s="512"/>
      <c r="L163" s="511"/>
      <c r="M163" s="476"/>
      <c r="N163" s="476"/>
      <c r="O163" s="476"/>
      <c r="P163" s="476"/>
    </row>
    <row r="164" spans="4:16" s="1187" customFormat="1">
      <c r="D164" s="510"/>
      <c r="F164" s="511"/>
      <c r="G164" s="511"/>
      <c r="H164" s="511"/>
      <c r="I164" s="512"/>
      <c r="J164" s="512"/>
      <c r="K164" s="512"/>
      <c r="L164" s="511"/>
      <c r="M164" s="476"/>
      <c r="N164" s="476"/>
      <c r="O164" s="476"/>
      <c r="P164" s="476"/>
    </row>
    <row r="165" spans="4:16" s="1187" customFormat="1">
      <c r="D165" s="510"/>
      <c r="F165" s="511"/>
      <c r="G165" s="511"/>
      <c r="H165" s="511"/>
      <c r="I165" s="512"/>
      <c r="J165" s="512"/>
      <c r="K165" s="512"/>
      <c r="L165" s="511"/>
      <c r="M165" s="476"/>
      <c r="N165" s="476"/>
      <c r="O165" s="476"/>
      <c r="P165" s="476"/>
    </row>
    <row r="166" spans="4:16" s="1187" customFormat="1">
      <c r="D166" s="510"/>
      <c r="F166" s="511"/>
      <c r="G166" s="511"/>
      <c r="H166" s="511"/>
      <c r="I166" s="512"/>
      <c r="J166" s="512"/>
      <c r="K166" s="512"/>
      <c r="L166" s="511"/>
      <c r="M166" s="476"/>
      <c r="N166" s="476"/>
      <c r="O166" s="476"/>
      <c r="P166" s="476"/>
    </row>
    <row r="167" spans="4:16" s="1187" customFormat="1">
      <c r="D167" s="510"/>
      <c r="F167" s="511"/>
      <c r="G167" s="511"/>
      <c r="H167" s="511"/>
      <c r="I167" s="512"/>
      <c r="J167" s="512"/>
      <c r="K167" s="512"/>
      <c r="L167" s="511"/>
      <c r="M167" s="476"/>
      <c r="N167" s="476"/>
      <c r="O167" s="476"/>
      <c r="P167" s="476"/>
    </row>
    <row r="168" spans="4:16" s="1187" customFormat="1">
      <c r="D168" s="510"/>
      <c r="F168" s="511"/>
      <c r="G168" s="511"/>
      <c r="H168" s="511"/>
      <c r="I168" s="512"/>
      <c r="J168" s="512"/>
      <c r="K168" s="512"/>
      <c r="L168" s="511"/>
      <c r="M168" s="476"/>
      <c r="N168" s="476"/>
      <c r="O168" s="476"/>
      <c r="P168" s="476"/>
    </row>
    <row r="169" spans="4:16" s="1187" customFormat="1">
      <c r="D169" s="510"/>
      <c r="F169" s="511"/>
      <c r="G169" s="511"/>
      <c r="H169" s="511"/>
      <c r="I169" s="512"/>
      <c r="J169" s="512"/>
      <c r="K169" s="512"/>
      <c r="L169" s="511"/>
      <c r="M169" s="476"/>
      <c r="N169" s="476"/>
      <c r="O169" s="476"/>
      <c r="P169" s="476"/>
    </row>
    <row r="170" spans="4:16" s="1187" customFormat="1">
      <c r="D170" s="510"/>
      <c r="F170" s="511"/>
      <c r="G170" s="511"/>
      <c r="H170" s="511"/>
      <c r="I170" s="512"/>
      <c r="J170" s="512"/>
      <c r="K170" s="512"/>
      <c r="L170" s="511"/>
      <c r="M170" s="476"/>
      <c r="N170" s="476"/>
      <c r="O170" s="476"/>
      <c r="P170" s="476"/>
    </row>
    <row r="171" spans="4:16" s="1187" customFormat="1">
      <c r="D171" s="510"/>
      <c r="F171" s="511"/>
      <c r="G171" s="511"/>
      <c r="H171" s="511"/>
      <c r="I171" s="512"/>
      <c r="J171" s="512"/>
      <c r="K171" s="512"/>
      <c r="L171" s="511"/>
      <c r="M171" s="476"/>
      <c r="N171" s="476"/>
      <c r="O171" s="476"/>
      <c r="P171" s="476"/>
    </row>
    <row r="172" spans="4:16" s="1187" customFormat="1">
      <c r="D172" s="510"/>
      <c r="F172" s="511"/>
      <c r="G172" s="511"/>
      <c r="H172" s="511"/>
      <c r="I172" s="512"/>
      <c r="J172" s="512"/>
      <c r="K172" s="512"/>
      <c r="L172" s="511"/>
      <c r="M172" s="476"/>
      <c r="N172" s="476"/>
      <c r="O172" s="476"/>
      <c r="P172" s="476"/>
    </row>
    <row r="173" spans="4:16" s="1187" customFormat="1">
      <c r="D173" s="510"/>
      <c r="F173" s="511"/>
      <c r="G173" s="511"/>
      <c r="H173" s="511"/>
      <c r="I173" s="512"/>
      <c r="J173" s="512"/>
      <c r="K173" s="512"/>
      <c r="L173" s="511"/>
      <c r="M173" s="476"/>
      <c r="N173" s="476"/>
      <c r="O173" s="476"/>
      <c r="P173" s="476"/>
    </row>
    <row r="174" spans="4:16" s="1187" customFormat="1">
      <c r="D174" s="510"/>
      <c r="F174" s="511"/>
      <c r="G174" s="511"/>
      <c r="H174" s="511"/>
      <c r="I174" s="512"/>
      <c r="J174" s="512"/>
      <c r="K174" s="512"/>
      <c r="L174" s="511"/>
      <c r="M174" s="476"/>
      <c r="N174" s="476"/>
      <c r="O174" s="476"/>
      <c r="P174" s="476"/>
    </row>
    <row r="175" spans="4:16" s="1187" customFormat="1">
      <c r="D175" s="510"/>
      <c r="F175" s="511"/>
      <c r="G175" s="511"/>
      <c r="H175" s="511"/>
      <c r="I175" s="512"/>
      <c r="J175" s="512"/>
      <c r="K175" s="512"/>
      <c r="L175" s="511"/>
      <c r="M175" s="476"/>
      <c r="N175" s="476"/>
      <c r="O175" s="476"/>
      <c r="P175" s="476"/>
    </row>
    <row r="176" spans="4:16" s="1187" customFormat="1">
      <c r="D176" s="510"/>
      <c r="F176" s="511"/>
      <c r="G176" s="511"/>
      <c r="H176" s="511"/>
      <c r="I176" s="512"/>
      <c r="J176" s="512"/>
      <c r="K176" s="512"/>
      <c r="L176" s="511"/>
      <c r="M176" s="476"/>
      <c r="N176" s="476"/>
      <c r="O176" s="476"/>
      <c r="P176" s="476"/>
    </row>
    <row r="177" spans="4:16" s="1187" customFormat="1">
      <c r="D177" s="510"/>
      <c r="F177" s="511"/>
      <c r="G177" s="511"/>
      <c r="H177" s="511"/>
      <c r="I177" s="512"/>
      <c r="J177" s="512"/>
      <c r="K177" s="512"/>
      <c r="L177" s="511"/>
      <c r="M177" s="476"/>
      <c r="N177" s="476"/>
      <c r="O177" s="476"/>
      <c r="P177" s="476"/>
    </row>
    <row r="178" spans="4:16" s="1187" customFormat="1">
      <c r="D178" s="510"/>
      <c r="F178" s="511"/>
      <c r="G178" s="511"/>
      <c r="H178" s="511"/>
      <c r="I178" s="512"/>
      <c r="J178" s="512"/>
      <c r="K178" s="512"/>
      <c r="L178" s="511"/>
      <c r="M178" s="476"/>
      <c r="N178" s="476"/>
      <c r="O178" s="476"/>
      <c r="P178" s="476"/>
    </row>
    <row r="179" spans="4:16" s="1187" customFormat="1">
      <c r="D179" s="510"/>
      <c r="F179" s="511"/>
      <c r="G179" s="511"/>
      <c r="H179" s="511"/>
      <c r="I179" s="512"/>
      <c r="J179" s="512"/>
      <c r="K179" s="512"/>
      <c r="L179" s="511"/>
      <c r="M179" s="476"/>
      <c r="N179" s="476"/>
      <c r="O179" s="476"/>
      <c r="P179" s="476"/>
    </row>
    <row r="180" spans="4:16" s="1187" customFormat="1">
      <c r="D180" s="510"/>
      <c r="F180" s="511"/>
      <c r="G180" s="511"/>
      <c r="H180" s="511"/>
      <c r="I180" s="512"/>
      <c r="J180" s="512"/>
      <c r="K180" s="512"/>
      <c r="L180" s="511"/>
      <c r="M180" s="476"/>
      <c r="N180" s="476"/>
      <c r="O180" s="476"/>
      <c r="P180" s="476"/>
    </row>
    <row r="181" spans="4:16" s="1187" customFormat="1">
      <c r="D181" s="510"/>
      <c r="F181" s="511"/>
      <c r="G181" s="511"/>
      <c r="H181" s="511"/>
      <c r="I181" s="512"/>
      <c r="J181" s="512"/>
      <c r="K181" s="512"/>
      <c r="L181" s="511"/>
      <c r="M181" s="476"/>
      <c r="N181" s="476"/>
      <c r="O181" s="476"/>
      <c r="P181" s="476"/>
    </row>
    <row r="182" spans="4:16" s="1187" customFormat="1">
      <c r="D182" s="510"/>
      <c r="F182" s="511"/>
      <c r="G182" s="511"/>
      <c r="H182" s="511"/>
      <c r="I182" s="512"/>
      <c r="J182" s="512"/>
      <c r="K182" s="512"/>
      <c r="L182" s="511"/>
      <c r="M182" s="476"/>
      <c r="N182" s="476"/>
      <c r="O182" s="476"/>
      <c r="P182" s="476"/>
    </row>
    <row r="183" spans="4:16" s="1187" customFormat="1">
      <c r="D183" s="510"/>
      <c r="F183" s="511"/>
      <c r="G183" s="511"/>
      <c r="H183" s="511"/>
      <c r="I183" s="512"/>
      <c r="J183" s="512"/>
      <c r="K183" s="512"/>
      <c r="L183" s="511"/>
      <c r="M183" s="476"/>
      <c r="N183" s="476"/>
      <c r="O183" s="476"/>
      <c r="P183" s="476"/>
    </row>
    <row r="184" spans="4:16" s="1187" customFormat="1">
      <c r="D184" s="510"/>
      <c r="F184" s="511"/>
      <c r="G184" s="511"/>
      <c r="H184" s="511"/>
      <c r="I184" s="512"/>
      <c r="J184" s="512"/>
      <c r="K184" s="512"/>
      <c r="L184" s="511"/>
      <c r="M184" s="476"/>
      <c r="N184" s="476"/>
      <c r="O184" s="476"/>
      <c r="P184" s="476"/>
    </row>
    <row r="185" spans="4:16" s="1187" customFormat="1">
      <c r="D185" s="510"/>
      <c r="F185" s="511"/>
      <c r="G185" s="511"/>
      <c r="H185" s="511"/>
      <c r="I185" s="512"/>
      <c r="J185" s="512"/>
      <c r="K185" s="512"/>
      <c r="L185" s="511"/>
      <c r="M185" s="476"/>
      <c r="N185" s="476"/>
      <c r="O185" s="476"/>
      <c r="P185" s="476"/>
    </row>
    <row r="186" spans="4:16" s="1187" customFormat="1">
      <c r="D186" s="510"/>
      <c r="F186" s="511"/>
      <c r="G186" s="511"/>
      <c r="H186" s="511"/>
      <c r="I186" s="512"/>
      <c r="J186" s="512"/>
      <c r="K186" s="512"/>
      <c r="L186" s="511"/>
      <c r="M186" s="476"/>
      <c r="N186" s="476"/>
      <c r="O186" s="476"/>
      <c r="P186" s="476"/>
    </row>
    <row r="187" spans="4:16" s="1187" customFormat="1">
      <c r="D187" s="510"/>
      <c r="F187" s="511"/>
      <c r="G187" s="511"/>
      <c r="H187" s="511"/>
      <c r="I187" s="512"/>
      <c r="J187" s="512"/>
      <c r="K187" s="512"/>
      <c r="L187" s="511"/>
      <c r="M187" s="476"/>
      <c r="N187" s="476"/>
      <c r="O187" s="476"/>
      <c r="P187" s="476"/>
    </row>
    <row r="188" spans="4:16" s="1187" customFormat="1">
      <c r="D188" s="510"/>
      <c r="F188" s="511"/>
      <c r="G188" s="511"/>
      <c r="H188" s="511"/>
      <c r="I188" s="512"/>
      <c r="J188" s="512"/>
      <c r="K188" s="512"/>
      <c r="L188" s="511"/>
      <c r="M188" s="476"/>
      <c r="N188" s="476"/>
      <c r="O188" s="476"/>
      <c r="P188" s="476"/>
    </row>
    <row r="189" spans="4:16" s="1187" customFormat="1">
      <c r="D189" s="510"/>
      <c r="F189" s="511"/>
      <c r="G189" s="511"/>
      <c r="H189" s="511"/>
      <c r="I189" s="512"/>
      <c r="J189" s="512"/>
      <c r="K189" s="512"/>
      <c r="L189" s="511"/>
      <c r="M189" s="476"/>
      <c r="N189" s="476"/>
      <c r="O189" s="476"/>
      <c r="P189" s="476"/>
    </row>
    <row r="190" spans="4:16" s="1187" customFormat="1">
      <c r="D190" s="510"/>
      <c r="F190" s="511"/>
      <c r="G190" s="511"/>
      <c r="H190" s="511"/>
      <c r="I190" s="512"/>
      <c r="J190" s="512"/>
      <c r="K190" s="512"/>
      <c r="L190" s="511"/>
      <c r="M190" s="476"/>
      <c r="N190" s="476"/>
      <c r="O190" s="476"/>
      <c r="P190" s="476"/>
    </row>
    <row r="191" spans="4:16" s="1187" customFormat="1">
      <c r="D191" s="510"/>
      <c r="F191" s="511"/>
      <c r="G191" s="511"/>
      <c r="H191" s="511"/>
      <c r="I191" s="512"/>
      <c r="J191" s="512"/>
      <c r="K191" s="512"/>
      <c r="L191" s="511"/>
      <c r="M191" s="476"/>
      <c r="N191" s="476"/>
      <c r="O191" s="476"/>
      <c r="P191" s="476"/>
    </row>
    <row r="192" spans="4:16" s="1187" customFormat="1">
      <c r="D192" s="510"/>
      <c r="F192" s="511"/>
      <c r="G192" s="511"/>
      <c r="H192" s="511"/>
      <c r="I192" s="512"/>
      <c r="J192" s="512"/>
      <c r="K192" s="512"/>
      <c r="L192" s="511"/>
      <c r="M192" s="476"/>
      <c r="N192" s="476"/>
      <c r="O192" s="476"/>
      <c r="P192" s="476"/>
    </row>
    <row r="193" spans="4:16" s="1187" customFormat="1">
      <c r="D193" s="510"/>
      <c r="F193" s="511"/>
      <c r="G193" s="511"/>
      <c r="H193" s="511"/>
      <c r="I193" s="512"/>
      <c r="J193" s="512"/>
      <c r="K193" s="512"/>
      <c r="L193" s="511"/>
      <c r="M193" s="476"/>
      <c r="N193" s="476"/>
      <c r="O193" s="476"/>
      <c r="P193" s="476"/>
    </row>
    <row r="194" spans="4:16" s="1187" customFormat="1">
      <c r="D194" s="510"/>
      <c r="F194" s="511"/>
      <c r="G194" s="511"/>
      <c r="H194" s="511"/>
      <c r="I194" s="512"/>
      <c r="J194" s="512"/>
      <c r="K194" s="512"/>
      <c r="L194" s="511"/>
      <c r="M194" s="476"/>
      <c r="N194" s="476"/>
      <c r="O194" s="476"/>
      <c r="P194" s="476"/>
    </row>
    <row r="195" spans="4:16" s="1187" customFormat="1">
      <c r="D195" s="510"/>
      <c r="F195" s="511"/>
      <c r="G195" s="511"/>
      <c r="H195" s="511"/>
      <c r="I195" s="512"/>
      <c r="J195" s="512"/>
      <c r="K195" s="512"/>
      <c r="L195" s="511"/>
      <c r="M195" s="476"/>
      <c r="N195" s="476"/>
      <c r="O195" s="476"/>
      <c r="P195" s="476"/>
    </row>
    <row r="196" spans="4:16" s="1187" customFormat="1">
      <c r="D196" s="510"/>
      <c r="F196" s="511"/>
      <c r="G196" s="511"/>
      <c r="H196" s="511"/>
      <c r="I196" s="512"/>
      <c r="J196" s="512"/>
      <c r="K196" s="512"/>
      <c r="L196" s="511"/>
      <c r="M196" s="476"/>
      <c r="N196" s="476"/>
      <c r="O196" s="476"/>
      <c r="P196" s="476"/>
    </row>
    <row r="197" spans="4:16" s="1187" customFormat="1">
      <c r="D197" s="510"/>
      <c r="F197" s="511"/>
      <c r="G197" s="511"/>
      <c r="H197" s="511"/>
      <c r="I197" s="512"/>
      <c r="J197" s="512"/>
      <c r="K197" s="512"/>
      <c r="L197" s="511"/>
      <c r="M197" s="476"/>
      <c r="N197" s="476"/>
      <c r="O197" s="476"/>
      <c r="P197" s="476"/>
    </row>
    <row r="198" spans="4:16" s="1187" customFormat="1">
      <c r="D198" s="510"/>
      <c r="F198" s="511"/>
      <c r="G198" s="511"/>
      <c r="H198" s="511"/>
      <c r="I198" s="512"/>
      <c r="J198" s="512"/>
      <c r="K198" s="512"/>
      <c r="L198" s="511"/>
      <c r="M198" s="476"/>
      <c r="N198" s="476"/>
      <c r="O198" s="476"/>
      <c r="P198" s="476"/>
    </row>
    <row r="199" spans="4:16" s="1187" customFormat="1">
      <c r="D199" s="510"/>
      <c r="F199" s="511"/>
      <c r="G199" s="511"/>
      <c r="H199" s="511"/>
      <c r="I199" s="512"/>
      <c r="J199" s="512"/>
      <c r="K199" s="512"/>
      <c r="L199" s="511"/>
      <c r="M199" s="476"/>
      <c r="N199" s="476"/>
      <c r="O199" s="476"/>
      <c r="P199" s="476"/>
    </row>
    <row r="200" spans="4:16" s="1187" customFormat="1">
      <c r="D200" s="510"/>
      <c r="F200" s="511"/>
      <c r="G200" s="511"/>
      <c r="H200" s="511"/>
      <c r="I200" s="512"/>
      <c r="J200" s="512"/>
      <c r="K200" s="512"/>
      <c r="L200" s="511"/>
      <c r="M200" s="476"/>
      <c r="N200" s="476"/>
      <c r="O200" s="476"/>
      <c r="P200" s="476"/>
    </row>
    <row r="201" spans="4:16" s="1187" customFormat="1">
      <c r="D201" s="510"/>
      <c r="F201" s="511"/>
      <c r="G201" s="511"/>
      <c r="H201" s="511"/>
      <c r="I201" s="512"/>
      <c r="J201" s="512"/>
      <c r="K201" s="512"/>
      <c r="L201" s="511"/>
      <c r="M201" s="476"/>
      <c r="N201" s="476"/>
      <c r="O201" s="476"/>
      <c r="P201" s="476"/>
    </row>
    <row r="202" spans="4:16" s="1187" customFormat="1">
      <c r="D202" s="510"/>
      <c r="F202" s="511"/>
      <c r="G202" s="511"/>
      <c r="H202" s="511"/>
      <c r="I202" s="512"/>
      <c r="J202" s="512"/>
      <c r="K202" s="512"/>
      <c r="L202" s="511"/>
      <c r="M202" s="476"/>
      <c r="N202" s="476"/>
      <c r="O202" s="476"/>
      <c r="P202" s="476"/>
    </row>
    <row r="203" spans="4:16" s="1187" customFormat="1">
      <c r="D203" s="510"/>
      <c r="F203" s="511"/>
      <c r="G203" s="511"/>
      <c r="H203" s="511"/>
      <c r="I203" s="512"/>
      <c r="J203" s="512"/>
      <c r="K203" s="512"/>
      <c r="L203" s="511"/>
      <c r="M203" s="476"/>
      <c r="N203" s="476"/>
      <c r="O203" s="476"/>
      <c r="P203" s="476"/>
    </row>
    <row r="204" spans="4:16" s="1187" customFormat="1">
      <c r="D204" s="510"/>
      <c r="F204" s="511"/>
      <c r="G204" s="511"/>
      <c r="H204" s="511"/>
      <c r="I204" s="512"/>
      <c r="J204" s="512"/>
      <c r="K204" s="512"/>
      <c r="L204" s="511"/>
      <c r="M204" s="476"/>
      <c r="N204" s="476"/>
      <c r="O204" s="476"/>
      <c r="P204" s="476"/>
    </row>
    <row r="205" spans="4:16" s="1187" customFormat="1">
      <c r="D205" s="510"/>
      <c r="F205" s="511"/>
      <c r="G205" s="511"/>
      <c r="H205" s="511"/>
      <c r="I205" s="512"/>
      <c r="J205" s="512"/>
      <c r="K205" s="512"/>
      <c r="L205" s="511"/>
      <c r="M205" s="476"/>
      <c r="N205" s="476"/>
      <c r="O205" s="476"/>
      <c r="P205" s="476"/>
    </row>
    <row r="206" spans="4:16" s="1187" customFormat="1">
      <c r="D206" s="510"/>
      <c r="F206" s="511"/>
      <c r="G206" s="511"/>
      <c r="H206" s="511"/>
      <c r="I206" s="512"/>
      <c r="J206" s="512"/>
      <c r="K206" s="512"/>
      <c r="L206" s="511"/>
      <c r="M206" s="476"/>
      <c r="N206" s="476"/>
      <c r="O206" s="476"/>
      <c r="P206" s="476"/>
    </row>
    <row r="207" spans="4:16" s="1187" customFormat="1">
      <c r="D207" s="510"/>
      <c r="F207" s="511"/>
      <c r="G207" s="511"/>
      <c r="H207" s="511"/>
      <c r="I207" s="512"/>
      <c r="J207" s="512"/>
      <c r="K207" s="512"/>
      <c r="L207" s="511"/>
      <c r="M207" s="476"/>
      <c r="N207" s="476"/>
      <c r="O207" s="476"/>
      <c r="P207" s="476"/>
    </row>
    <row r="208" spans="4:16" s="1187" customFormat="1">
      <c r="D208" s="510"/>
      <c r="F208" s="511"/>
      <c r="G208" s="511"/>
      <c r="H208" s="511"/>
      <c r="I208" s="512"/>
      <c r="J208" s="512"/>
      <c r="K208" s="512"/>
      <c r="L208" s="511"/>
      <c r="M208" s="476"/>
      <c r="N208" s="476"/>
      <c r="O208" s="476"/>
      <c r="P208" s="476"/>
    </row>
    <row r="209" spans="4:16" s="1187" customFormat="1">
      <c r="D209" s="510"/>
      <c r="F209" s="511"/>
      <c r="G209" s="511"/>
      <c r="H209" s="511"/>
      <c r="I209" s="512"/>
      <c r="J209" s="512"/>
      <c r="K209" s="512"/>
      <c r="L209" s="511"/>
      <c r="M209" s="476"/>
      <c r="N209" s="476"/>
      <c r="O209" s="476"/>
      <c r="P209" s="476"/>
    </row>
    <row r="210" spans="4:16" s="1187" customFormat="1">
      <c r="D210" s="510"/>
      <c r="F210" s="511"/>
      <c r="G210" s="511"/>
      <c r="H210" s="511"/>
      <c r="I210" s="512"/>
      <c r="J210" s="512"/>
      <c r="K210" s="512"/>
      <c r="L210" s="511"/>
      <c r="M210" s="476"/>
      <c r="N210" s="476"/>
      <c r="O210" s="476"/>
      <c r="P210" s="476"/>
    </row>
    <row r="211" spans="4:16" s="1187" customFormat="1">
      <c r="D211" s="510"/>
      <c r="F211" s="511"/>
      <c r="G211" s="511"/>
      <c r="H211" s="511"/>
      <c r="I211" s="512"/>
      <c r="J211" s="512"/>
      <c r="K211" s="512"/>
      <c r="L211" s="511"/>
      <c r="M211" s="476"/>
      <c r="N211" s="476"/>
      <c r="O211" s="476"/>
      <c r="P211" s="476"/>
    </row>
    <row r="212" spans="4:16" s="1187" customFormat="1">
      <c r="D212" s="510"/>
      <c r="F212" s="511"/>
      <c r="G212" s="511"/>
      <c r="H212" s="511"/>
      <c r="I212" s="512"/>
      <c r="J212" s="512"/>
      <c r="K212" s="512"/>
      <c r="L212" s="511"/>
      <c r="M212" s="476"/>
      <c r="N212" s="476"/>
      <c r="O212" s="476"/>
      <c r="P212" s="476"/>
    </row>
    <row r="213" spans="4:16" s="1187" customFormat="1">
      <c r="D213" s="510"/>
      <c r="F213" s="511"/>
      <c r="G213" s="511"/>
      <c r="H213" s="511"/>
      <c r="I213" s="512"/>
      <c r="J213" s="512"/>
      <c r="K213" s="512"/>
      <c r="L213" s="511"/>
      <c r="M213" s="476"/>
      <c r="N213" s="476"/>
      <c r="O213" s="476"/>
      <c r="P213" s="476"/>
    </row>
    <row r="214" spans="4:16" s="1187" customFormat="1">
      <c r="D214" s="510"/>
      <c r="F214" s="511"/>
      <c r="G214" s="511"/>
      <c r="H214" s="511"/>
      <c r="I214" s="512"/>
      <c r="J214" s="512"/>
      <c r="K214" s="512"/>
      <c r="L214" s="511"/>
      <c r="M214" s="476"/>
      <c r="N214" s="476"/>
      <c r="O214" s="476"/>
      <c r="P214" s="476"/>
    </row>
    <row r="215" spans="4:16" s="1187" customFormat="1">
      <c r="D215" s="510"/>
      <c r="F215" s="511"/>
      <c r="G215" s="511"/>
      <c r="H215" s="511"/>
      <c r="I215" s="512"/>
      <c r="J215" s="512"/>
      <c r="K215" s="512"/>
      <c r="L215" s="511"/>
      <c r="M215" s="476"/>
      <c r="N215" s="476"/>
      <c r="O215" s="476"/>
      <c r="P215" s="476"/>
    </row>
    <row r="216" spans="4:16" s="1187" customFormat="1">
      <c r="D216" s="510"/>
      <c r="F216" s="511"/>
      <c r="G216" s="511"/>
      <c r="H216" s="511"/>
      <c r="I216" s="512"/>
      <c r="J216" s="512"/>
      <c r="K216" s="512"/>
      <c r="L216" s="511"/>
      <c r="M216" s="476"/>
      <c r="N216" s="476"/>
      <c r="O216" s="476"/>
      <c r="P216" s="476"/>
    </row>
    <row r="217" spans="4:16" s="1187" customFormat="1">
      <c r="D217" s="510"/>
      <c r="F217" s="511"/>
      <c r="G217" s="511"/>
      <c r="H217" s="511"/>
      <c r="I217" s="512"/>
      <c r="J217" s="512"/>
      <c r="K217" s="512"/>
      <c r="L217" s="511"/>
      <c r="M217" s="476"/>
      <c r="N217" s="476"/>
      <c r="O217" s="476"/>
      <c r="P217" s="476"/>
    </row>
    <row r="218" spans="4:16" s="1187" customFormat="1">
      <c r="D218" s="510"/>
      <c r="F218" s="511"/>
      <c r="G218" s="511"/>
      <c r="H218" s="511"/>
      <c r="I218" s="512"/>
      <c r="J218" s="512"/>
      <c r="K218" s="512"/>
      <c r="L218" s="511"/>
      <c r="M218" s="476"/>
      <c r="N218" s="476"/>
      <c r="O218" s="476"/>
      <c r="P218" s="476"/>
    </row>
    <row r="219" spans="4:16" s="1187" customFormat="1">
      <c r="D219" s="510"/>
      <c r="F219" s="511"/>
      <c r="G219" s="511"/>
      <c r="H219" s="511"/>
      <c r="I219" s="512"/>
      <c r="J219" s="512"/>
      <c r="K219" s="512"/>
      <c r="L219" s="511"/>
      <c r="M219" s="476"/>
      <c r="N219" s="476"/>
      <c r="O219" s="476"/>
      <c r="P219" s="476"/>
    </row>
    <row r="220" spans="4:16" s="1187" customFormat="1">
      <c r="D220" s="510"/>
      <c r="F220" s="511"/>
      <c r="G220" s="511"/>
      <c r="H220" s="511"/>
      <c r="I220" s="512"/>
      <c r="J220" s="512"/>
      <c r="K220" s="512"/>
      <c r="L220" s="511"/>
      <c r="M220" s="476"/>
      <c r="N220" s="476"/>
      <c r="O220" s="476"/>
      <c r="P220" s="476"/>
    </row>
    <row r="221" spans="4:16" s="1187" customFormat="1">
      <c r="D221" s="510"/>
      <c r="F221" s="511"/>
      <c r="G221" s="511"/>
      <c r="H221" s="511"/>
      <c r="I221" s="512"/>
      <c r="J221" s="512"/>
      <c r="K221" s="512"/>
      <c r="L221" s="511"/>
      <c r="M221" s="476"/>
      <c r="N221" s="476"/>
      <c r="O221" s="476"/>
      <c r="P221" s="476"/>
    </row>
    <row r="222" spans="4:16" s="1187" customFormat="1">
      <c r="D222" s="510"/>
      <c r="F222" s="511"/>
      <c r="G222" s="511"/>
      <c r="H222" s="511"/>
      <c r="I222" s="512"/>
      <c r="J222" s="512"/>
      <c r="K222" s="512"/>
      <c r="L222" s="511"/>
      <c r="M222" s="476"/>
      <c r="N222" s="476"/>
      <c r="O222" s="476"/>
      <c r="P222" s="476"/>
    </row>
    <row r="223" spans="4:16" s="1187" customFormat="1">
      <c r="D223" s="510"/>
      <c r="F223" s="511"/>
      <c r="G223" s="511"/>
      <c r="H223" s="511"/>
      <c r="I223" s="512"/>
      <c r="J223" s="512"/>
      <c r="K223" s="512"/>
      <c r="L223" s="511"/>
      <c r="M223" s="476"/>
      <c r="N223" s="476"/>
      <c r="O223" s="476"/>
      <c r="P223" s="476"/>
    </row>
    <row r="224" spans="4:16" s="1187" customFormat="1">
      <c r="D224" s="510"/>
      <c r="F224" s="511"/>
      <c r="G224" s="511"/>
      <c r="H224" s="511"/>
      <c r="I224" s="512"/>
      <c r="J224" s="512"/>
      <c r="K224" s="512"/>
      <c r="L224" s="511"/>
      <c r="M224" s="476"/>
      <c r="N224" s="476"/>
      <c r="O224" s="476"/>
      <c r="P224" s="476"/>
    </row>
    <row r="225" spans="4:16" s="1187" customFormat="1">
      <c r="D225" s="510"/>
      <c r="F225" s="511"/>
      <c r="G225" s="511"/>
      <c r="H225" s="511"/>
      <c r="I225" s="512"/>
      <c r="J225" s="512"/>
      <c r="K225" s="512"/>
      <c r="L225" s="511"/>
      <c r="M225" s="476"/>
      <c r="N225" s="476"/>
      <c r="O225" s="476"/>
      <c r="P225" s="476"/>
    </row>
    <row r="226" spans="4:16" s="1187" customFormat="1">
      <c r="D226" s="510"/>
      <c r="F226" s="511"/>
      <c r="G226" s="511"/>
      <c r="H226" s="511"/>
      <c r="I226" s="512"/>
      <c r="J226" s="512"/>
      <c r="K226" s="512"/>
      <c r="L226" s="511"/>
      <c r="M226" s="476"/>
      <c r="N226" s="476"/>
      <c r="O226" s="476"/>
      <c r="P226" s="476"/>
    </row>
    <row r="227" spans="4:16" s="1187" customFormat="1">
      <c r="D227" s="510"/>
      <c r="F227" s="511"/>
      <c r="G227" s="511"/>
      <c r="H227" s="511"/>
      <c r="I227" s="512"/>
      <c r="J227" s="512"/>
      <c r="K227" s="512"/>
      <c r="L227" s="511"/>
      <c r="M227" s="476"/>
      <c r="N227" s="476"/>
      <c r="O227" s="476"/>
      <c r="P227" s="476"/>
    </row>
    <row r="228" spans="4:16" s="1187" customFormat="1">
      <c r="D228" s="510"/>
      <c r="F228" s="511"/>
      <c r="G228" s="511"/>
      <c r="H228" s="511"/>
      <c r="I228" s="512"/>
      <c r="J228" s="512"/>
      <c r="K228" s="512"/>
      <c r="L228" s="511"/>
      <c r="M228" s="476"/>
      <c r="N228" s="476"/>
      <c r="O228" s="476"/>
      <c r="P228" s="476"/>
    </row>
    <row r="229" spans="4:16" s="1187" customFormat="1">
      <c r="D229" s="510"/>
      <c r="F229" s="511"/>
      <c r="G229" s="511"/>
      <c r="H229" s="511"/>
      <c r="I229" s="512"/>
      <c r="J229" s="512"/>
      <c r="K229" s="512"/>
      <c r="L229" s="511"/>
      <c r="M229" s="476"/>
      <c r="N229" s="476"/>
      <c r="O229" s="476"/>
      <c r="P229" s="476"/>
    </row>
    <row r="230" spans="4:16" s="1187" customFormat="1">
      <c r="D230" s="510"/>
      <c r="F230" s="511"/>
      <c r="G230" s="511"/>
      <c r="H230" s="511"/>
      <c r="I230" s="512"/>
      <c r="J230" s="512"/>
      <c r="K230" s="512"/>
      <c r="L230" s="511"/>
      <c r="M230" s="476"/>
      <c r="N230" s="476"/>
      <c r="O230" s="476"/>
      <c r="P230" s="476"/>
    </row>
    <row r="231" spans="4:16" s="1187" customFormat="1">
      <c r="D231" s="510"/>
      <c r="F231" s="511"/>
      <c r="G231" s="511"/>
      <c r="H231" s="511"/>
      <c r="I231" s="512"/>
      <c r="J231" s="512"/>
      <c r="K231" s="512"/>
      <c r="L231" s="511"/>
      <c r="M231" s="476"/>
      <c r="N231" s="476"/>
      <c r="O231" s="476"/>
      <c r="P231" s="476"/>
    </row>
    <row r="232" spans="4:16" s="1187" customFormat="1">
      <c r="D232" s="510"/>
      <c r="F232" s="511"/>
      <c r="G232" s="511"/>
      <c r="H232" s="511"/>
      <c r="I232" s="512"/>
      <c r="J232" s="512"/>
      <c r="K232" s="512"/>
      <c r="L232" s="511"/>
      <c r="M232" s="476"/>
      <c r="N232" s="476"/>
      <c r="O232" s="476"/>
      <c r="P232" s="476"/>
    </row>
    <row r="233" spans="4:16" s="1187" customFormat="1">
      <c r="D233" s="510"/>
      <c r="F233" s="511"/>
      <c r="G233" s="511"/>
      <c r="H233" s="511"/>
      <c r="I233" s="512"/>
      <c r="J233" s="512"/>
      <c r="K233" s="512"/>
      <c r="L233" s="511"/>
      <c r="M233" s="476"/>
      <c r="N233" s="476"/>
      <c r="O233" s="476"/>
      <c r="P233" s="476"/>
    </row>
    <row r="234" spans="4:16" s="1187" customFormat="1">
      <c r="D234" s="510"/>
      <c r="F234" s="511"/>
      <c r="G234" s="511"/>
      <c r="H234" s="511"/>
      <c r="I234" s="512"/>
      <c r="J234" s="512"/>
      <c r="K234" s="512"/>
      <c r="L234" s="511"/>
      <c r="M234" s="476"/>
      <c r="N234" s="476"/>
      <c r="O234" s="476"/>
      <c r="P234" s="476"/>
    </row>
    <row r="235" spans="4:16" s="1187" customFormat="1">
      <c r="D235" s="510"/>
      <c r="F235" s="511"/>
      <c r="G235" s="511"/>
      <c r="H235" s="511"/>
      <c r="I235" s="512"/>
      <c r="J235" s="512"/>
      <c r="K235" s="512"/>
      <c r="L235" s="511"/>
      <c r="M235" s="476"/>
      <c r="N235" s="476"/>
      <c r="O235" s="476"/>
      <c r="P235" s="476"/>
    </row>
    <row r="236" spans="4:16" s="1187" customFormat="1">
      <c r="D236" s="510"/>
      <c r="F236" s="511"/>
      <c r="G236" s="511"/>
      <c r="H236" s="511"/>
      <c r="I236" s="512"/>
      <c r="J236" s="512"/>
      <c r="K236" s="512"/>
      <c r="L236" s="511"/>
      <c r="M236" s="476"/>
      <c r="N236" s="476"/>
      <c r="O236" s="476"/>
      <c r="P236" s="476"/>
    </row>
    <row r="237" spans="4:16" s="1187" customFormat="1">
      <c r="D237" s="510"/>
      <c r="F237" s="511"/>
      <c r="G237" s="511"/>
      <c r="H237" s="511"/>
      <c r="I237" s="512"/>
      <c r="J237" s="512"/>
      <c r="K237" s="512"/>
      <c r="L237" s="511"/>
      <c r="M237" s="476"/>
      <c r="N237" s="476"/>
      <c r="O237" s="476"/>
      <c r="P237" s="476"/>
    </row>
    <row r="238" spans="4:16" s="1187" customFormat="1">
      <c r="D238" s="510"/>
      <c r="F238" s="511"/>
      <c r="G238" s="511"/>
      <c r="H238" s="511"/>
      <c r="I238" s="512"/>
      <c r="J238" s="512"/>
      <c r="K238" s="512"/>
      <c r="L238" s="511"/>
      <c r="M238" s="476"/>
      <c r="N238" s="476"/>
      <c r="O238" s="476"/>
      <c r="P238" s="476"/>
    </row>
    <row r="239" spans="4:16" s="1187" customFormat="1">
      <c r="D239" s="510"/>
      <c r="F239" s="511"/>
      <c r="G239" s="511"/>
      <c r="H239" s="511"/>
      <c r="I239" s="512"/>
      <c r="J239" s="512"/>
      <c r="K239" s="512"/>
      <c r="L239" s="511"/>
      <c r="M239" s="476"/>
      <c r="N239" s="476"/>
      <c r="O239" s="476"/>
      <c r="P239" s="476"/>
    </row>
    <row r="240" spans="4:16" s="1187" customFormat="1">
      <c r="D240" s="510"/>
      <c r="F240" s="511"/>
      <c r="G240" s="511"/>
      <c r="H240" s="511"/>
      <c r="I240" s="512"/>
      <c r="J240" s="512"/>
      <c r="K240" s="512"/>
      <c r="L240" s="511"/>
      <c r="M240" s="476"/>
      <c r="N240" s="476"/>
      <c r="O240" s="476"/>
      <c r="P240" s="476"/>
    </row>
    <row r="241" spans="4:16" s="1187" customFormat="1">
      <c r="D241" s="510"/>
      <c r="F241" s="511"/>
      <c r="G241" s="511"/>
      <c r="H241" s="511"/>
      <c r="I241" s="512"/>
      <c r="J241" s="512"/>
      <c r="K241" s="512"/>
      <c r="L241" s="511"/>
      <c r="M241" s="476"/>
      <c r="N241" s="476"/>
      <c r="O241" s="476"/>
      <c r="P241" s="476"/>
    </row>
    <row r="242" spans="4:16" s="1187" customFormat="1">
      <c r="D242" s="510"/>
      <c r="F242" s="511"/>
      <c r="G242" s="511"/>
      <c r="H242" s="511"/>
      <c r="I242" s="512"/>
      <c r="J242" s="512"/>
      <c r="K242" s="512"/>
      <c r="L242" s="511"/>
      <c r="M242" s="476"/>
      <c r="N242" s="476"/>
      <c r="O242" s="476"/>
      <c r="P242" s="476"/>
    </row>
    <row r="243" spans="4:16" s="1187" customFormat="1">
      <c r="D243" s="510"/>
      <c r="F243" s="511"/>
      <c r="G243" s="511"/>
      <c r="H243" s="511"/>
      <c r="I243" s="512"/>
      <c r="J243" s="512"/>
      <c r="K243" s="512"/>
      <c r="L243" s="511"/>
      <c r="M243" s="476"/>
      <c r="N243" s="476"/>
      <c r="O243" s="476"/>
      <c r="P243" s="476"/>
    </row>
    <row r="244" spans="4:16" s="1187" customFormat="1">
      <c r="D244" s="510"/>
      <c r="F244" s="511"/>
      <c r="G244" s="511"/>
      <c r="H244" s="511"/>
      <c r="I244" s="512"/>
      <c r="J244" s="512"/>
      <c r="K244" s="512"/>
      <c r="L244" s="511"/>
      <c r="M244" s="476"/>
      <c r="N244" s="476"/>
      <c r="O244" s="476"/>
      <c r="P244" s="476"/>
    </row>
    <row r="245" spans="4:16" s="1187" customFormat="1">
      <c r="D245" s="510"/>
      <c r="F245" s="511"/>
      <c r="G245" s="511"/>
      <c r="H245" s="511"/>
      <c r="I245" s="512"/>
      <c r="J245" s="512"/>
      <c r="K245" s="512"/>
      <c r="L245" s="511"/>
      <c r="M245" s="476"/>
      <c r="N245" s="476"/>
      <c r="O245" s="476"/>
      <c r="P245" s="476"/>
    </row>
    <row r="246" spans="4:16" s="1187" customFormat="1">
      <c r="D246" s="510"/>
      <c r="F246" s="511"/>
      <c r="G246" s="511"/>
      <c r="H246" s="511"/>
      <c r="I246" s="512"/>
      <c r="J246" s="512"/>
      <c r="K246" s="512"/>
      <c r="L246" s="511"/>
      <c r="M246" s="476"/>
      <c r="N246" s="476"/>
      <c r="O246" s="476"/>
      <c r="P246" s="476"/>
    </row>
    <row r="247" spans="4:16" s="1187" customFormat="1">
      <c r="D247" s="510"/>
      <c r="F247" s="511"/>
      <c r="G247" s="511"/>
      <c r="H247" s="511"/>
      <c r="I247" s="512"/>
      <c r="J247" s="512"/>
      <c r="K247" s="512"/>
      <c r="L247" s="511"/>
      <c r="M247" s="476"/>
      <c r="N247" s="476"/>
      <c r="O247" s="476"/>
      <c r="P247" s="476"/>
    </row>
    <row r="248" spans="4:16" s="1187" customFormat="1">
      <c r="D248" s="510"/>
      <c r="F248" s="511"/>
      <c r="G248" s="511"/>
      <c r="H248" s="511"/>
      <c r="I248" s="512"/>
      <c r="J248" s="512"/>
      <c r="K248" s="512"/>
      <c r="L248" s="511"/>
      <c r="M248" s="476"/>
      <c r="N248" s="476"/>
      <c r="O248" s="476"/>
      <c r="P248" s="476"/>
    </row>
    <row r="249" spans="4:16" s="1187" customFormat="1">
      <c r="D249" s="510"/>
      <c r="F249" s="511"/>
      <c r="G249" s="511"/>
      <c r="H249" s="511"/>
      <c r="I249" s="512"/>
      <c r="J249" s="512"/>
      <c r="K249" s="512"/>
      <c r="L249" s="511"/>
      <c r="M249" s="476"/>
      <c r="N249" s="476"/>
      <c r="O249" s="476"/>
      <c r="P249" s="476"/>
    </row>
    <row r="250" spans="4:16" s="1187" customFormat="1">
      <c r="D250" s="510"/>
      <c r="F250" s="511"/>
      <c r="G250" s="511"/>
      <c r="H250" s="511"/>
      <c r="I250" s="512"/>
      <c r="J250" s="512"/>
      <c r="K250" s="512"/>
      <c r="L250" s="511"/>
      <c r="M250" s="476"/>
      <c r="N250" s="476"/>
      <c r="O250" s="476"/>
      <c r="P250" s="476"/>
    </row>
    <row r="251" spans="4:16" s="1187" customFormat="1">
      <c r="D251" s="510"/>
      <c r="F251" s="511"/>
      <c r="G251" s="511"/>
      <c r="H251" s="511"/>
      <c r="I251" s="512"/>
      <c r="J251" s="512"/>
      <c r="K251" s="512"/>
      <c r="L251" s="511"/>
      <c r="M251" s="476"/>
      <c r="N251" s="476"/>
      <c r="O251" s="476"/>
      <c r="P251" s="476"/>
    </row>
    <row r="252" spans="4:16" s="1187" customFormat="1">
      <c r="D252" s="510"/>
      <c r="F252" s="511"/>
      <c r="G252" s="511"/>
      <c r="H252" s="511"/>
      <c r="I252" s="512"/>
      <c r="J252" s="512"/>
      <c r="K252" s="512"/>
      <c r="L252" s="511"/>
      <c r="M252" s="476"/>
      <c r="N252" s="476"/>
      <c r="O252" s="476"/>
      <c r="P252" s="476"/>
    </row>
    <row r="253" spans="4:16" s="1187" customFormat="1">
      <c r="D253" s="510"/>
      <c r="F253" s="511"/>
      <c r="G253" s="511"/>
      <c r="H253" s="511"/>
      <c r="I253" s="512"/>
      <c r="J253" s="512"/>
      <c r="K253" s="512"/>
      <c r="L253" s="511"/>
      <c r="M253" s="476"/>
      <c r="N253" s="476"/>
      <c r="O253" s="476"/>
      <c r="P253" s="476"/>
    </row>
    <row r="254" spans="4:16" s="1187" customFormat="1">
      <c r="D254" s="510"/>
      <c r="F254" s="511"/>
      <c r="G254" s="511"/>
      <c r="H254" s="511"/>
      <c r="I254" s="512"/>
      <c r="J254" s="512"/>
      <c r="K254" s="512"/>
      <c r="L254" s="511"/>
      <c r="M254" s="476"/>
      <c r="N254" s="476"/>
      <c r="O254" s="476"/>
      <c r="P254" s="476"/>
    </row>
    <row r="255" spans="4:16" s="1187" customFormat="1">
      <c r="D255" s="510"/>
      <c r="F255" s="511"/>
      <c r="G255" s="511"/>
      <c r="H255" s="511"/>
      <c r="I255" s="512"/>
      <c r="J255" s="512"/>
      <c r="K255" s="512"/>
      <c r="L255" s="511"/>
      <c r="M255" s="476"/>
      <c r="N255" s="476"/>
      <c r="O255" s="476"/>
      <c r="P255" s="476"/>
    </row>
    <row r="256" spans="4:16" s="1187" customFormat="1">
      <c r="D256" s="510"/>
      <c r="F256" s="511"/>
      <c r="G256" s="511"/>
      <c r="H256" s="511"/>
      <c r="I256" s="512"/>
      <c r="J256" s="512"/>
      <c r="K256" s="512"/>
      <c r="L256" s="511"/>
      <c r="M256" s="476"/>
      <c r="N256" s="476"/>
      <c r="O256" s="476"/>
      <c r="P256" s="476"/>
    </row>
    <row r="257" spans="4:16" s="1187" customFormat="1">
      <c r="D257" s="510"/>
      <c r="F257" s="511"/>
      <c r="G257" s="511"/>
      <c r="H257" s="511"/>
      <c r="I257" s="512"/>
      <c r="J257" s="512"/>
      <c r="K257" s="512"/>
      <c r="L257" s="511"/>
      <c r="M257" s="476"/>
      <c r="N257" s="476"/>
      <c r="O257" s="476"/>
      <c r="P257" s="476"/>
    </row>
    <row r="258" spans="4:16" s="1187" customFormat="1">
      <c r="D258" s="510"/>
      <c r="F258" s="511"/>
      <c r="G258" s="511"/>
      <c r="H258" s="511"/>
      <c r="I258" s="512"/>
      <c r="J258" s="512"/>
      <c r="K258" s="512"/>
      <c r="L258" s="511"/>
      <c r="M258" s="476"/>
      <c r="N258" s="476"/>
      <c r="O258" s="476"/>
      <c r="P258" s="476"/>
    </row>
    <row r="259" spans="4:16" s="1187" customFormat="1">
      <c r="D259" s="510"/>
      <c r="F259" s="511"/>
      <c r="G259" s="511"/>
      <c r="H259" s="511"/>
      <c r="I259" s="512"/>
      <c r="J259" s="512"/>
      <c r="K259" s="512"/>
      <c r="L259" s="511"/>
      <c r="M259" s="476"/>
      <c r="N259" s="476"/>
      <c r="O259" s="476"/>
      <c r="P259" s="476"/>
    </row>
    <row r="260" spans="4:16" s="1187" customFormat="1">
      <c r="D260" s="510"/>
      <c r="F260" s="511"/>
      <c r="G260" s="511"/>
      <c r="H260" s="511"/>
      <c r="I260" s="512"/>
      <c r="J260" s="512"/>
      <c r="K260" s="512"/>
      <c r="L260" s="511"/>
      <c r="M260" s="476"/>
      <c r="N260" s="476"/>
      <c r="O260" s="476"/>
      <c r="P260" s="476"/>
    </row>
    <row r="261" spans="4:16" s="1187" customFormat="1">
      <c r="D261" s="510"/>
      <c r="F261" s="511"/>
      <c r="G261" s="511"/>
      <c r="H261" s="511"/>
      <c r="I261" s="512"/>
      <c r="J261" s="512"/>
      <c r="K261" s="512"/>
      <c r="L261" s="511"/>
      <c r="M261" s="476"/>
      <c r="N261" s="476"/>
      <c r="O261" s="476"/>
      <c r="P261" s="476"/>
    </row>
    <row r="262" spans="4:16" s="1187" customFormat="1">
      <c r="D262" s="510"/>
      <c r="F262" s="511"/>
      <c r="G262" s="511"/>
      <c r="H262" s="511"/>
      <c r="I262" s="512"/>
      <c r="J262" s="512"/>
      <c r="K262" s="512"/>
      <c r="L262" s="511"/>
      <c r="M262" s="476"/>
      <c r="N262" s="476"/>
      <c r="O262" s="476"/>
      <c r="P262" s="476"/>
    </row>
    <row r="263" spans="4:16" s="1187" customFormat="1">
      <c r="D263" s="510"/>
      <c r="F263" s="511"/>
      <c r="G263" s="511"/>
      <c r="H263" s="511"/>
      <c r="I263" s="512"/>
      <c r="J263" s="512"/>
      <c r="K263" s="512"/>
      <c r="L263" s="511"/>
      <c r="M263" s="476"/>
      <c r="N263" s="476"/>
      <c r="O263" s="476"/>
      <c r="P263" s="476"/>
    </row>
    <row r="264" spans="4:16" s="1187" customFormat="1">
      <c r="D264" s="510"/>
      <c r="F264" s="511"/>
      <c r="G264" s="511"/>
      <c r="H264" s="511"/>
      <c r="I264" s="512"/>
      <c r="J264" s="512"/>
      <c r="K264" s="512"/>
      <c r="L264" s="511"/>
      <c r="M264" s="476"/>
      <c r="N264" s="476"/>
      <c r="O264" s="476"/>
      <c r="P264" s="476"/>
    </row>
    <row r="265" spans="4:16" s="1187" customFormat="1">
      <c r="D265" s="510"/>
      <c r="F265" s="511"/>
      <c r="G265" s="511"/>
      <c r="H265" s="511"/>
      <c r="I265" s="512"/>
      <c r="J265" s="512"/>
      <c r="K265" s="512"/>
      <c r="L265" s="511"/>
      <c r="M265" s="476"/>
      <c r="N265" s="476"/>
      <c r="O265" s="476"/>
      <c r="P265" s="476"/>
    </row>
    <row r="266" spans="4:16" s="1187" customFormat="1">
      <c r="D266" s="510"/>
      <c r="F266" s="511"/>
      <c r="G266" s="511"/>
      <c r="H266" s="511"/>
      <c r="I266" s="512"/>
      <c r="J266" s="512"/>
      <c r="K266" s="512"/>
      <c r="L266" s="511"/>
      <c r="M266" s="476"/>
      <c r="N266" s="476"/>
      <c r="O266" s="476"/>
      <c r="P266" s="476"/>
    </row>
    <row r="267" spans="4:16" s="1187" customFormat="1">
      <c r="D267" s="510"/>
      <c r="F267" s="511"/>
      <c r="G267" s="511"/>
      <c r="H267" s="511"/>
      <c r="I267" s="512"/>
      <c r="J267" s="512"/>
      <c r="K267" s="512"/>
      <c r="L267" s="511"/>
      <c r="M267" s="476"/>
      <c r="N267" s="476"/>
      <c r="O267" s="476"/>
      <c r="P267" s="476"/>
    </row>
    <row r="268" spans="4:16" s="1187" customFormat="1">
      <c r="D268" s="510"/>
      <c r="F268" s="511"/>
      <c r="G268" s="511"/>
      <c r="H268" s="511"/>
      <c r="I268" s="512"/>
      <c r="J268" s="512"/>
      <c r="K268" s="512"/>
      <c r="L268" s="511"/>
      <c r="M268" s="476"/>
      <c r="N268" s="476"/>
      <c r="O268" s="476"/>
      <c r="P268" s="476"/>
    </row>
    <row r="269" spans="4:16" s="1187" customFormat="1">
      <c r="D269" s="510"/>
      <c r="F269" s="511"/>
      <c r="G269" s="511"/>
      <c r="H269" s="511"/>
      <c r="I269" s="512"/>
      <c r="J269" s="512"/>
      <c r="K269" s="512"/>
      <c r="L269" s="511"/>
      <c r="M269" s="476"/>
      <c r="N269" s="476"/>
      <c r="O269" s="476"/>
      <c r="P269" s="476"/>
    </row>
    <row r="270" spans="4:16" s="1187" customFormat="1">
      <c r="D270" s="510"/>
      <c r="F270" s="511"/>
      <c r="G270" s="511"/>
      <c r="H270" s="511"/>
      <c r="I270" s="512"/>
      <c r="J270" s="512"/>
      <c r="K270" s="512"/>
      <c r="L270" s="511"/>
      <c r="M270" s="476"/>
      <c r="N270" s="476"/>
      <c r="O270" s="476"/>
      <c r="P270" s="476"/>
    </row>
    <row r="271" spans="4:16" s="1187" customFormat="1">
      <c r="D271" s="510"/>
      <c r="F271" s="511"/>
      <c r="G271" s="511"/>
      <c r="H271" s="511"/>
      <c r="I271" s="512"/>
      <c r="J271" s="512"/>
      <c r="K271" s="512"/>
      <c r="L271" s="511"/>
      <c r="M271" s="476"/>
      <c r="N271" s="476"/>
      <c r="O271" s="476"/>
      <c r="P271" s="476"/>
    </row>
    <row r="272" spans="4:16" s="1187" customFormat="1">
      <c r="D272" s="510"/>
      <c r="F272" s="511"/>
      <c r="G272" s="511"/>
      <c r="H272" s="511"/>
      <c r="I272" s="512"/>
      <c r="J272" s="512"/>
      <c r="K272" s="512"/>
      <c r="L272" s="511"/>
      <c r="M272" s="476"/>
      <c r="N272" s="476"/>
      <c r="O272" s="476"/>
      <c r="P272" s="476"/>
    </row>
    <row r="273" spans="4:16" s="1187" customFormat="1">
      <c r="D273" s="510"/>
      <c r="F273" s="511"/>
      <c r="G273" s="511"/>
      <c r="H273" s="511"/>
      <c r="I273" s="512"/>
      <c r="J273" s="512"/>
      <c r="K273" s="512"/>
      <c r="L273" s="511"/>
      <c r="M273" s="476"/>
      <c r="N273" s="476"/>
      <c r="O273" s="476"/>
      <c r="P273" s="476"/>
    </row>
    <row r="274" spans="4:16" s="1187" customFormat="1">
      <c r="D274" s="510"/>
      <c r="F274" s="511"/>
      <c r="G274" s="511"/>
      <c r="H274" s="511"/>
      <c r="I274" s="512"/>
      <c r="J274" s="512"/>
      <c r="K274" s="512"/>
      <c r="L274" s="511"/>
      <c r="M274" s="476"/>
      <c r="N274" s="476"/>
      <c r="O274" s="476"/>
      <c r="P274" s="476"/>
    </row>
    <row r="275" spans="4:16" s="1187" customFormat="1">
      <c r="D275" s="510"/>
      <c r="F275" s="511"/>
      <c r="G275" s="511"/>
      <c r="H275" s="511"/>
      <c r="I275" s="512"/>
      <c r="J275" s="512"/>
      <c r="K275" s="512"/>
      <c r="L275" s="511"/>
      <c r="M275" s="476"/>
      <c r="N275" s="476"/>
      <c r="O275" s="476"/>
      <c r="P275" s="476"/>
    </row>
    <row r="276" spans="4:16" s="1187" customFormat="1">
      <c r="D276" s="510"/>
      <c r="F276" s="511"/>
      <c r="G276" s="511"/>
      <c r="H276" s="511"/>
      <c r="I276" s="512"/>
      <c r="J276" s="512"/>
      <c r="K276" s="512"/>
      <c r="L276" s="511"/>
      <c r="M276" s="476"/>
      <c r="N276" s="476"/>
      <c r="O276" s="476"/>
      <c r="P276" s="476"/>
    </row>
    <row r="277" spans="4:16" s="1187" customFormat="1">
      <c r="D277" s="510"/>
      <c r="F277" s="511"/>
      <c r="G277" s="511"/>
      <c r="H277" s="511"/>
      <c r="I277" s="512"/>
      <c r="J277" s="512"/>
      <c r="K277" s="512"/>
      <c r="L277" s="511"/>
      <c r="M277" s="476"/>
      <c r="N277" s="476"/>
      <c r="O277" s="476"/>
      <c r="P277" s="476"/>
    </row>
    <row r="278" spans="4:16" s="1187" customFormat="1">
      <c r="D278" s="510"/>
      <c r="F278" s="511"/>
      <c r="G278" s="511"/>
      <c r="H278" s="511"/>
      <c r="I278" s="512"/>
      <c r="J278" s="512"/>
      <c r="K278" s="512"/>
      <c r="L278" s="511"/>
      <c r="M278" s="476"/>
      <c r="N278" s="476"/>
      <c r="O278" s="476"/>
      <c r="P278" s="476"/>
    </row>
    <row r="279" spans="4:16" s="1187" customFormat="1">
      <c r="D279" s="510"/>
      <c r="F279" s="511"/>
      <c r="G279" s="511"/>
      <c r="H279" s="511"/>
      <c r="I279" s="512"/>
      <c r="J279" s="512"/>
      <c r="K279" s="512"/>
      <c r="L279" s="511"/>
      <c r="M279" s="476"/>
      <c r="N279" s="476"/>
      <c r="O279" s="476"/>
      <c r="P279" s="476"/>
    </row>
    <row r="280" spans="4:16" s="1187" customFormat="1">
      <c r="D280" s="510"/>
      <c r="F280" s="511"/>
      <c r="G280" s="511"/>
      <c r="H280" s="511"/>
      <c r="I280" s="512"/>
      <c r="J280" s="512"/>
      <c r="K280" s="512"/>
      <c r="L280" s="511"/>
      <c r="M280" s="476"/>
      <c r="N280" s="476"/>
      <c r="O280" s="476"/>
      <c r="P280" s="476"/>
    </row>
    <row r="281" spans="4:16" s="1187" customFormat="1">
      <c r="D281" s="510"/>
      <c r="F281" s="511"/>
      <c r="G281" s="511"/>
      <c r="H281" s="511"/>
      <c r="I281" s="512"/>
      <c r="J281" s="512"/>
      <c r="K281" s="512"/>
      <c r="L281" s="511"/>
      <c r="M281" s="476"/>
      <c r="N281" s="476"/>
      <c r="O281" s="476"/>
      <c r="P281" s="476"/>
    </row>
    <row r="282" spans="4:16" s="1187" customFormat="1">
      <c r="D282" s="510"/>
      <c r="F282" s="511"/>
      <c r="G282" s="511"/>
      <c r="H282" s="511"/>
      <c r="I282" s="512"/>
      <c r="J282" s="512"/>
      <c r="K282" s="512"/>
      <c r="L282" s="511"/>
      <c r="M282" s="476"/>
      <c r="N282" s="476"/>
      <c r="O282" s="476"/>
      <c r="P282" s="476"/>
    </row>
    <row r="283" spans="4:16" s="1187" customFormat="1">
      <c r="D283" s="510"/>
      <c r="F283" s="511"/>
      <c r="G283" s="511"/>
      <c r="H283" s="511"/>
      <c r="I283" s="512"/>
      <c r="J283" s="512"/>
      <c r="K283" s="512"/>
      <c r="L283" s="511"/>
      <c r="M283" s="476"/>
      <c r="N283" s="476"/>
      <c r="O283" s="476"/>
      <c r="P283" s="476"/>
    </row>
    <row r="284" spans="4:16" s="1187" customFormat="1">
      <c r="D284" s="510"/>
      <c r="F284" s="511"/>
      <c r="G284" s="511"/>
      <c r="H284" s="511"/>
      <c r="I284" s="512"/>
      <c r="J284" s="512"/>
      <c r="K284" s="512"/>
      <c r="L284" s="511"/>
      <c r="M284" s="476"/>
      <c r="N284" s="476"/>
      <c r="O284" s="476"/>
      <c r="P284" s="476"/>
    </row>
    <row r="285" spans="4:16" s="1187" customFormat="1">
      <c r="D285" s="510"/>
      <c r="F285" s="511"/>
      <c r="G285" s="511"/>
      <c r="H285" s="511"/>
      <c r="I285" s="512"/>
      <c r="J285" s="512"/>
      <c r="K285" s="512"/>
      <c r="L285" s="511"/>
      <c r="M285" s="476"/>
      <c r="N285" s="476"/>
      <c r="O285" s="476"/>
      <c r="P285" s="476"/>
    </row>
    <row r="286" spans="4:16" s="1187" customFormat="1">
      <c r="D286" s="510"/>
      <c r="F286" s="511"/>
      <c r="G286" s="511"/>
      <c r="H286" s="511"/>
      <c r="I286" s="512"/>
      <c r="J286" s="512"/>
      <c r="K286" s="512"/>
      <c r="L286" s="511"/>
      <c r="M286" s="476"/>
      <c r="N286" s="476"/>
      <c r="O286" s="476"/>
      <c r="P286" s="476"/>
    </row>
    <row r="287" spans="4:16" s="1187" customFormat="1">
      <c r="D287" s="510"/>
      <c r="F287" s="511"/>
      <c r="G287" s="511"/>
      <c r="H287" s="511"/>
      <c r="I287" s="512"/>
      <c r="J287" s="512"/>
      <c r="K287" s="512"/>
      <c r="L287" s="511"/>
      <c r="M287" s="476"/>
      <c r="N287" s="476"/>
      <c r="O287" s="476"/>
      <c r="P287" s="476"/>
    </row>
    <row r="288" spans="4:16" s="1187" customFormat="1">
      <c r="D288" s="510"/>
      <c r="F288" s="511"/>
      <c r="G288" s="511"/>
      <c r="H288" s="511"/>
      <c r="I288" s="512"/>
      <c r="J288" s="512"/>
      <c r="K288" s="512"/>
      <c r="L288" s="511"/>
      <c r="M288" s="476"/>
      <c r="N288" s="476"/>
      <c r="O288" s="476"/>
      <c r="P288" s="476"/>
    </row>
    <row r="289" spans="4:16" s="1187" customFormat="1">
      <c r="D289" s="510"/>
      <c r="F289" s="511"/>
      <c r="G289" s="511"/>
      <c r="H289" s="511"/>
      <c r="I289" s="512"/>
      <c r="J289" s="512"/>
      <c r="K289" s="512"/>
      <c r="L289" s="511"/>
      <c r="M289" s="476"/>
      <c r="N289" s="476"/>
      <c r="O289" s="476"/>
      <c r="P289" s="476"/>
    </row>
    <row r="290" spans="4:16" s="1187" customFormat="1">
      <c r="D290" s="510"/>
      <c r="F290" s="511"/>
      <c r="G290" s="511"/>
      <c r="H290" s="511"/>
      <c r="I290" s="512"/>
      <c r="J290" s="512"/>
      <c r="K290" s="512"/>
      <c r="L290" s="511"/>
      <c r="M290" s="476"/>
      <c r="N290" s="476"/>
      <c r="O290" s="476"/>
      <c r="P290" s="476"/>
    </row>
    <row r="291" spans="4:16" s="1187" customFormat="1">
      <c r="D291" s="510"/>
      <c r="F291" s="511"/>
      <c r="G291" s="511"/>
      <c r="H291" s="511"/>
      <c r="I291" s="512"/>
      <c r="J291" s="512"/>
      <c r="K291" s="512"/>
      <c r="L291" s="511"/>
      <c r="M291" s="476"/>
      <c r="N291" s="476"/>
      <c r="O291" s="476"/>
      <c r="P291" s="476"/>
    </row>
    <row r="292" spans="4:16" s="1187" customFormat="1">
      <c r="D292" s="510"/>
      <c r="F292" s="511"/>
      <c r="G292" s="511"/>
      <c r="H292" s="511"/>
      <c r="I292" s="512"/>
      <c r="J292" s="512"/>
      <c r="K292" s="512"/>
      <c r="L292" s="511"/>
      <c r="M292" s="476"/>
      <c r="N292" s="476"/>
      <c r="O292" s="476"/>
      <c r="P292" s="476"/>
    </row>
    <row r="293" spans="4:16" s="1187" customFormat="1">
      <c r="D293" s="510"/>
      <c r="F293" s="511"/>
      <c r="G293" s="511"/>
      <c r="H293" s="511"/>
      <c r="I293" s="512"/>
      <c r="J293" s="512"/>
      <c r="K293" s="512"/>
      <c r="L293" s="511"/>
      <c r="M293" s="476"/>
      <c r="N293" s="476"/>
      <c r="O293" s="476"/>
      <c r="P293" s="476"/>
    </row>
    <row r="294" spans="4:16" s="1187" customFormat="1">
      <c r="D294" s="510"/>
      <c r="F294" s="511"/>
      <c r="G294" s="511"/>
      <c r="H294" s="511"/>
      <c r="I294" s="512"/>
      <c r="J294" s="512"/>
      <c r="K294" s="512"/>
      <c r="L294" s="511"/>
      <c r="M294" s="476"/>
      <c r="N294" s="476"/>
      <c r="O294" s="476"/>
      <c r="P294" s="476"/>
    </row>
    <row r="295" spans="4:16" s="1187" customFormat="1">
      <c r="D295" s="510"/>
      <c r="F295" s="511"/>
      <c r="G295" s="511"/>
      <c r="H295" s="511"/>
      <c r="I295" s="512"/>
      <c r="J295" s="512"/>
      <c r="K295" s="512"/>
      <c r="L295" s="511"/>
      <c r="M295" s="476"/>
      <c r="N295" s="476"/>
      <c r="O295" s="476"/>
      <c r="P295" s="476"/>
    </row>
    <row r="296" spans="4:16" s="1187" customFormat="1">
      <c r="D296" s="510"/>
      <c r="F296" s="511"/>
      <c r="G296" s="511"/>
      <c r="H296" s="511"/>
      <c r="I296" s="512"/>
      <c r="J296" s="512"/>
      <c r="K296" s="512"/>
      <c r="L296" s="511"/>
      <c r="M296" s="476"/>
      <c r="N296" s="476"/>
      <c r="O296" s="476"/>
      <c r="P296" s="476"/>
    </row>
    <row r="297" spans="4:16" s="1187" customFormat="1">
      <c r="D297" s="510"/>
      <c r="F297" s="511"/>
      <c r="G297" s="511"/>
      <c r="H297" s="511"/>
      <c r="I297" s="512"/>
      <c r="J297" s="512"/>
      <c r="K297" s="512"/>
      <c r="L297" s="511"/>
      <c r="M297" s="476"/>
      <c r="N297" s="476"/>
      <c r="O297" s="476"/>
      <c r="P297" s="476"/>
    </row>
    <row r="298" spans="4:16" s="1187" customFormat="1">
      <c r="D298" s="510"/>
      <c r="F298" s="511"/>
      <c r="G298" s="511"/>
      <c r="H298" s="511"/>
      <c r="I298" s="512"/>
      <c r="J298" s="512"/>
      <c r="K298" s="512"/>
      <c r="L298" s="511"/>
      <c r="M298" s="476"/>
      <c r="N298" s="476"/>
      <c r="O298" s="476"/>
      <c r="P298" s="476"/>
    </row>
    <row r="299" spans="4:16" s="1187" customFormat="1">
      <c r="D299" s="510"/>
      <c r="F299" s="511"/>
      <c r="G299" s="511"/>
      <c r="H299" s="511"/>
      <c r="I299" s="512"/>
      <c r="J299" s="512"/>
      <c r="K299" s="512"/>
      <c r="L299" s="511"/>
      <c r="M299" s="476"/>
      <c r="N299" s="476"/>
      <c r="O299" s="476"/>
      <c r="P299" s="476"/>
    </row>
    <row r="300" spans="4:16" s="1187" customFormat="1">
      <c r="D300" s="510"/>
      <c r="F300" s="511"/>
      <c r="G300" s="511"/>
      <c r="H300" s="511"/>
      <c r="I300" s="512"/>
      <c r="J300" s="512"/>
      <c r="K300" s="512"/>
      <c r="L300" s="511"/>
      <c r="M300" s="476"/>
      <c r="N300" s="476"/>
      <c r="O300" s="476"/>
      <c r="P300" s="476"/>
    </row>
    <row r="301" spans="4:16" s="1187" customFormat="1">
      <c r="D301" s="510"/>
      <c r="F301" s="511"/>
      <c r="G301" s="511"/>
      <c r="H301" s="511"/>
      <c r="I301" s="512"/>
      <c r="J301" s="512"/>
      <c r="K301" s="512"/>
      <c r="L301" s="511"/>
      <c r="M301" s="476"/>
      <c r="N301" s="476"/>
      <c r="O301" s="476"/>
      <c r="P301" s="476"/>
    </row>
    <row r="302" spans="4:16" s="1187" customFormat="1">
      <c r="D302" s="510"/>
      <c r="F302" s="511"/>
      <c r="G302" s="511"/>
      <c r="H302" s="511"/>
      <c r="I302" s="512"/>
      <c r="J302" s="512"/>
      <c r="K302" s="512"/>
      <c r="L302" s="511"/>
      <c r="M302" s="476"/>
      <c r="N302" s="476"/>
      <c r="O302" s="476"/>
      <c r="P302" s="476"/>
    </row>
    <row r="303" spans="4:16" s="1187" customFormat="1">
      <c r="D303" s="510"/>
      <c r="F303" s="511"/>
      <c r="G303" s="511"/>
      <c r="H303" s="511"/>
      <c r="I303" s="512"/>
      <c r="J303" s="512"/>
      <c r="K303" s="512"/>
      <c r="L303" s="511"/>
      <c r="M303" s="476"/>
      <c r="N303" s="476"/>
      <c r="O303" s="476"/>
      <c r="P303" s="476"/>
    </row>
    <row r="304" spans="4:16" s="1187" customFormat="1">
      <c r="D304" s="510"/>
      <c r="F304" s="511"/>
      <c r="G304" s="511"/>
      <c r="H304" s="511"/>
      <c r="I304" s="512"/>
      <c r="J304" s="512"/>
      <c r="K304" s="512"/>
      <c r="L304" s="511"/>
      <c r="M304" s="476"/>
      <c r="N304" s="476"/>
      <c r="O304" s="476"/>
      <c r="P304" s="476"/>
    </row>
    <row r="305" spans="1:16" s="1187" customFormat="1">
      <c r="D305" s="510"/>
      <c r="F305" s="511"/>
      <c r="G305" s="511"/>
      <c r="H305" s="511"/>
      <c r="I305" s="512"/>
      <c r="J305" s="512"/>
      <c r="K305" s="512"/>
      <c r="L305" s="511"/>
      <c r="M305" s="476"/>
      <c r="N305" s="476"/>
      <c r="O305" s="476"/>
      <c r="P305" s="476"/>
    </row>
    <row r="306" spans="1:16" s="1187" customFormat="1">
      <c r="A306" s="476"/>
      <c r="B306" s="476"/>
      <c r="C306" s="476"/>
      <c r="D306" s="510"/>
      <c r="F306" s="511"/>
      <c r="G306" s="511"/>
      <c r="H306" s="511"/>
      <c r="I306" s="512"/>
      <c r="J306" s="512"/>
      <c r="K306" s="512"/>
      <c r="L306" s="511"/>
      <c r="M306" s="476"/>
      <c r="N306" s="476"/>
      <c r="O306" s="476"/>
      <c r="P306" s="476"/>
    </row>
    <row r="307" spans="1:16" s="1187" customFormat="1">
      <c r="A307" s="476"/>
      <c r="B307" s="476"/>
      <c r="C307" s="476"/>
      <c r="D307" s="510"/>
      <c r="F307" s="511"/>
      <c r="G307" s="511"/>
      <c r="H307" s="511"/>
      <c r="I307" s="512"/>
      <c r="J307" s="512"/>
      <c r="K307" s="512"/>
      <c r="L307" s="511"/>
      <c r="M307" s="476"/>
      <c r="N307" s="476"/>
      <c r="O307" s="476"/>
      <c r="P307" s="476"/>
    </row>
    <row r="308" spans="1:16" s="1187" customFormat="1">
      <c r="A308" s="476"/>
      <c r="B308" s="476"/>
      <c r="C308" s="476"/>
      <c r="D308" s="510"/>
      <c r="F308" s="511"/>
      <c r="G308" s="511"/>
      <c r="H308" s="511"/>
      <c r="I308" s="512"/>
      <c r="J308" s="512"/>
      <c r="K308" s="512"/>
      <c r="L308" s="511"/>
      <c r="M308" s="476"/>
      <c r="N308" s="476"/>
      <c r="O308" s="476"/>
      <c r="P308" s="476"/>
    </row>
    <row r="309" spans="1:16" s="1187" customFormat="1">
      <c r="A309" s="476"/>
      <c r="B309" s="476"/>
      <c r="C309" s="476"/>
      <c r="D309" s="510"/>
      <c r="F309" s="511"/>
      <c r="G309" s="511"/>
      <c r="H309" s="511"/>
      <c r="I309" s="512"/>
      <c r="J309" s="512"/>
      <c r="K309" s="512"/>
      <c r="L309" s="511"/>
      <c r="M309" s="476"/>
      <c r="N309" s="476"/>
      <c r="O309" s="476"/>
      <c r="P309" s="476"/>
    </row>
    <row r="310" spans="1:16" s="1187" customFormat="1">
      <c r="A310" s="476"/>
      <c r="B310" s="476"/>
      <c r="C310" s="476"/>
      <c r="D310" s="510"/>
      <c r="F310" s="511"/>
      <c r="G310" s="511"/>
      <c r="H310" s="511"/>
      <c r="I310" s="512"/>
      <c r="J310" s="512"/>
      <c r="K310" s="512"/>
      <c r="L310" s="511"/>
      <c r="M310" s="476"/>
      <c r="N310" s="476"/>
      <c r="O310" s="476"/>
      <c r="P310" s="476"/>
    </row>
    <row r="311" spans="1:16" s="1187" customFormat="1">
      <c r="A311" s="476"/>
      <c r="B311" s="476"/>
      <c r="C311" s="476"/>
      <c r="D311" s="510"/>
      <c r="F311" s="511"/>
      <c r="G311" s="511"/>
      <c r="H311" s="511"/>
      <c r="I311" s="512"/>
      <c r="J311" s="512"/>
      <c r="K311" s="512"/>
      <c r="L311" s="511"/>
      <c r="M311" s="476"/>
      <c r="N311" s="476"/>
      <c r="O311" s="476"/>
      <c r="P311" s="476"/>
    </row>
    <row r="312" spans="1:16" s="1187" customFormat="1">
      <c r="A312" s="476"/>
      <c r="B312" s="476"/>
      <c r="C312" s="476"/>
      <c r="D312" s="510"/>
      <c r="F312" s="511"/>
      <c r="G312" s="511"/>
      <c r="H312" s="511"/>
      <c r="I312" s="512"/>
      <c r="J312" s="512"/>
      <c r="K312" s="512"/>
      <c r="L312" s="511"/>
      <c r="M312" s="476"/>
      <c r="N312" s="476"/>
      <c r="O312" s="476"/>
      <c r="P312" s="476"/>
    </row>
    <row r="313" spans="1:16" s="1187" customFormat="1">
      <c r="A313" s="476"/>
      <c r="B313" s="476"/>
      <c r="C313" s="476"/>
      <c r="D313" s="510"/>
      <c r="F313" s="511"/>
      <c r="G313" s="511"/>
      <c r="H313" s="511"/>
      <c r="I313" s="512"/>
      <c r="J313" s="512"/>
      <c r="K313" s="512"/>
      <c r="L313" s="511"/>
      <c r="M313" s="476"/>
      <c r="N313" s="476"/>
      <c r="O313" s="476"/>
      <c r="P313" s="476"/>
    </row>
    <row r="314" spans="1:16" s="1187" customFormat="1">
      <c r="A314" s="476"/>
      <c r="B314" s="476"/>
      <c r="C314" s="476"/>
      <c r="D314" s="510"/>
      <c r="F314" s="511"/>
      <c r="G314" s="511"/>
      <c r="H314" s="511"/>
      <c r="I314" s="512"/>
      <c r="J314" s="512"/>
      <c r="K314" s="512"/>
      <c r="L314" s="511"/>
      <c r="M314" s="476"/>
      <c r="N314" s="476"/>
      <c r="O314" s="476"/>
      <c r="P314" s="476"/>
    </row>
    <row r="315" spans="1:16" s="1187" customFormat="1">
      <c r="A315" s="476"/>
      <c r="B315" s="476"/>
      <c r="C315" s="476"/>
      <c r="D315" s="510"/>
      <c r="F315" s="511"/>
      <c r="G315" s="511"/>
      <c r="H315" s="511"/>
      <c r="I315" s="512"/>
      <c r="J315" s="512"/>
      <c r="K315" s="512"/>
      <c r="L315" s="511"/>
      <c r="M315" s="476"/>
      <c r="N315" s="476"/>
      <c r="O315" s="476"/>
      <c r="P315" s="476"/>
    </row>
    <row r="316" spans="1:16" s="1187" customFormat="1">
      <c r="A316" s="476"/>
      <c r="B316" s="476"/>
      <c r="C316" s="476"/>
      <c r="D316" s="510"/>
      <c r="F316" s="511"/>
      <c r="G316" s="511"/>
      <c r="H316" s="511"/>
      <c r="I316" s="512"/>
      <c r="J316" s="512"/>
      <c r="K316" s="512"/>
      <c r="L316" s="511"/>
      <c r="M316" s="476"/>
      <c r="N316" s="476"/>
      <c r="O316" s="476"/>
      <c r="P316" s="476"/>
    </row>
  </sheetData>
  <mergeCells count="2">
    <mergeCell ref="D41:G41"/>
    <mergeCell ref="D42:G42"/>
  </mergeCells>
  <conditionalFormatting sqref="G11 G16:H22 G28">
    <cfRule type="containsBlanks" priority="8">
      <formula>LEN(TRIM(G11))=0</formula>
    </cfRule>
  </conditionalFormatting>
  <conditionalFormatting sqref="G5:H33">
    <cfRule type="containsBlanks" dxfId="65" priority="7">
      <formula>LEN(TRIM(G5))=0</formula>
    </cfRule>
  </conditionalFormatting>
  <conditionalFormatting sqref="G31:H31">
    <cfRule type="containsBlanks" priority="6">
      <formula>LEN(TRIM(G31))=0</formula>
    </cfRule>
  </conditionalFormatting>
  <conditionalFormatting sqref="G35:H35">
    <cfRule type="containsBlanks" dxfId="64" priority="4">
      <formula>LEN(TRIM(G35))=0</formula>
    </cfRule>
    <cfRule type="containsBlanks" priority="5">
      <formula>LEN(TRIM(G35))=0</formula>
    </cfRule>
  </conditionalFormatting>
  <conditionalFormatting sqref="G38:H38">
    <cfRule type="containsBlanks" dxfId="63" priority="3">
      <formula>LEN(TRIM(G38))=0</formula>
    </cfRule>
  </conditionalFormatting>
  <conditionalFormatting sqref="H36:H37">
    <cfRule type="cellIs" dxfId="62" priority="1" operator="equal">
      <formula>" "</formula>
    </cfRule>
    <cfRule type="containsBlanks" dxfId="61" priority="2">
      <formula>LEN(TRIM(H36))=0</formula>
    </cfRule>
  </conditionalFormatting>
  <pageMargins left="0.78740157480314965" right="0.59055118110236227" top="1.1811023622047245" bottom="0.98425196850393704" header="0.31496062992125984" footer="0.31496062992125984"/>
  <pageSetup paperSize="9" scale="62" fitToHeight="0" orientation="landscape" r:id="rId1"/>
  <headerFooter alignWithMargins="0">
    <oddHeader>&amp;L&amp;10ČRo Olomouc - dostavba studií objektu Pavelčákova 2/19&amp;C&amp;10D.1.4.i -Instalace EPSEtapa II.a - studia v 3.NP &amp;12&amp;R&amp;10 12/2023DSP</oddHeader>
    <oddFooter>&amp;Rstrana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8"/>
  <sheetViews>
    <sheetView zoomScaleSheetLayoutView="130" workbookViewId="0"/>
  </sheetViews>
  <sheetFormatPr defaultRowHeight="15"/>
  <cols>
    <col min="1" max="1" width="9.140625" style="1336"/>
    <col min="2" max="2" width="36.85546875" style="1336" bestFit="1" customWidth="1"/>
    <col min="3" max="3" width="13.42578125" style="1336" customWidth="1"/>
    <col min="4" max="16384" width="9.140625" style="1336"/>
  </cols>
  <sheetData>
    <row r="1" spans="1:3">
      <c r="A1" s="1336" t="s">
        <v>2230</v>
      </c>
    </row>
    <row r="2" spans="1:3">
      <c r="A2" s="1336" t="s">
        <v>2231</v>
      </c>
    </row>
    <row r="3" spans="1:3">
      <c r="A3" s="1336" t="s">
        <v>622</v>
      </c>
    </row>
    <row r="4" spans="1:3" ht="15.75" thickBot="1"/>
    <row r="5" spans="1:3">
      <c r="B5" s="1337" t="s">
        <v>2232</v>
      </c>
      <c r="C5" s="1338" t="s">
        <v>2233</v>
      </c>
    </row>
    <row r="6" spans="1:3">
      <c r="B6" s="1339" t="str">
        <f>'Etapa II.a - Radio - kabelaz+PP'!C3</f>
        <v>RT - Kabeláž pro rozhlasové technologie</v>
      </c>
      <c r="C6" s="1340">
        <f>'Etapa II.a - Radio - kabelaz+PP'!I3</f>
        <v>0</v>
      </c>
    </row>
    <row r="7" spans="1:3" ht="15.75" thickBot="1">
      <c r="B7" s="1341" t="str">
        <f>'Etapa II.a - Radio - kabel.tras'!C3</f>
        <v>KK - Kabelové konstrukce - žlaby</v>
      </c>
      <c r="C7" s="1342">
        <f>'Etapa II.a - Radio - kabel.tras'!I3</f>
        <v>0</v>
      </c>
    </row>
    <row r="8" spans="1:3" ht="15.75" thickBot="1">
      <c r="B8" s="1343" t="s">
        <v>2234</v>
      </c>
      <c r="C8" s="1344">
        <f>SUM(C6:C7)</f>
        <v>0</v>
      </c>
    </row>
  </sheetData>
  <pageMargins left="0.7" right="0.7" top="0.75" bottom="0.75" header="0.3" footer="0.3"/>
  <pageSetup paperSize="9"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48"/>
  <sheetViews>
    <sheetView zoomScale="85" zoomScaleNormal="85" workbookViewId="0">
      <pane ySplit="3" topLeftCell="A24" activePane="bottomLeft" state="frozen"/>
      <selection pane="bottomLeft" activeCell="E4" sqref="E4:E43"/>
    </sheetView>
  </sheetViews>
  <sheetFormatPr defaultColWidth="10.28515625" defaultRowHeight="15"/>
  <cols>
    <col min="1" max="1" width="8.5703125" style="1336" bestFit="1" customWidth="1"/>
    <col min="2" max="2" width="9.42578125" style="1336" bestFit="1" customWidth="1"/>
    <col min="3" max="3" width="86.7109375" style="1336" bestFit="1" customWidth="1"/>
    <col min="4" max="4" width="11.42578125" style="1336" customWidth="1"/>
    <col min="5" max="5" width="13.140625" style="1336" customWidth="1"/>
    <col min="6" max="8" width="7.85546875" style="1336" customWidth="1"/>
    <col min="9" max="9" width="14.28515625" style="1336" customWidth="1"/>
    <col min="10" max="16384" width="10.28515625" style="1336"/>
  </cols>
  <sheetData>
    <row r="1" spans="1:12" ht="15.75" thickBot="1">
      <c r="A1" s="1336" t="s">
        <v>2235</v>
      </c>
    </row>
    <row r="2" spans="1:12" s="476" customFormat="1" ht="39" customHeight="1" thickTop="1" thickBot="1">
      <c r="A2" s="1200" t="s">
        <v>133</v>
      </c>
      <c r="B2" s="1201" t="s">
        <v>2236</v>
      </c>
      <c r="C2" s="1202" t="s">
        <v>627</v>
      </c>
      <c r="D2" s="1203" t="s">
        <v>629</v>
      </c>
      <c r="E2" s="1204" t="s">
        <v>2237</v>
      </c>
      <c r="F2" s="1205" t="s">
        <v>2238</v>
      </c>
      <c r="G2" s="1205" t="s">
        <v>2239</v>
      </c>
      <c r="H2" s="1205" t="s">
        <v>2240</v>
      </c>
      <c r="I2" s="1206" t="s">
        <v>1032</v>
      </c>
    </row>
    <row r="3" spans="1:12" s="485" customFormat="1" ht="17.25" thickTop="1" thickBot="1">
      <c r="A3" s="1207"/>
      <c r="B3" s="1208"/>
      <c r="C3" s="1209" t="s">
        <v>2241</v>
      </c>
      <c r="D3" s="1208"/>
      <c r="E3" s="1208"/>
      <c r="F3" s="1210"/>
      <c r="G3" s="1211"/>
      <c r="H3" s="1211"/>
      <c r="I3" s="1212">
        <f>SUM(I4:I45)</f>
        <v>0</v>
      </c>
    </row>
    <row r="4" spans="1:12" s="1220" customFormat="1" ht="31.5">
      <c r="A4" s="1213">
        <v>1</v>
      </c>
      <c r="B4" s="1214"/>
      <c r="C4" s="1215" t="s">
        <v>2242</v>
      </c>
      <c r="D4" s="827" t="s">
        <v>657</v>
      </c>
      <c r="E4" s="1216"/>
      <c r="F4" s="1217">
        <f>SUM(G4:H4)</f>
        <v>4</v>
      </c>
      <c r="G4" s="1218">
        <v>3</v>
      </c>
      <c r="H4" s="1218">
        <v>1</v>
      </c>
      <c r="I4" s="1219">
        <f>F4*E4</f>
        <v>0</v>
      </c>
    </row>
    <row r="5" spans="1:12" s="1220" customFormat="1" ht="15.75">
      <c r="A5" s="1213">
        <v>2</v>
      </c>
      <c r="B5" s="1214"/>
      <c r="C5" s="1221" t="s">
        <v>2243</v>
      </c>
      <c r="D5" s="827" t="s">
        <v>657</v>
      </c>
      <c r="E5" s="1216"/>
      <c r="F5" s="1217">
        <f>SUM(G5:H5)</f>
        <v>90</v>
      </c>
      <c r="G5" s="1218">
        <f>24+(12+4+2)*2</f>
        <v>60</v>
      </c>
      <c r="H5" s="1218">
        <f>24+4+2</f>
        <v>30</v>
      </c>
      <c r="I5" s="1219">
        <f>F5*E5</f>
        <v>0</v>
      </c>
    </row>
    <row r="6" spans="1:12" s="485" customFormat="1" ht="15.75">
      <c r="A6" s="1213">
        <v>3</v>
      </c>
      <c r="B6" s="1214"/>
      <c r="C6" s="1222" t="s">
        <v>2244</v>
      </c>
      <c r="D6" s="827" t="s">
        <v>657</v>
      </c>
      <c r="E6" s="1216"/>
      <c r="F6" s="1217">
        <f>SUM(G6:H6)</f>
        <v>5</v>
      </c>
      <c r="G6" s="1218">
        <v>3</v>
      </c>
      <c r="H6" s="1218">
        <v>2</v>
      </c>
      <c r="I6" s="1219">
        <f>F6*E6</f>
        <v>0</v>
      </c>
    </row>
    <row r="7" spans="1:12" s="485" customFormat="1" ht="15.75">
      <c r="A7" s="1213">
        <v>4</v>
      </c>
      <c r="B7" s="1214"/>
      <c r="C7" s="1215" t="s">
        <v>2245</v>
      </c>
      <c r="D7" s="827" t="s">
        <v>657</v>
      </c>
      <c r="E7" s="1216"/>
      <c r="F7" s="1217">
        <f>SUM(G7:H7)</f>
        <v>2</v>
      </c>
      <c r="G7" s="1218">
        <v>1</v>
      </c>
      <c r="H7" s="1218">
        <v>1</v>
      </c>
      <c r="I7" s="1219">
        <f>F7*E7</f>
        <v>0</v>
      </c>
    </row>
    <row r="8" spans="1:12" s="485" customFormat="1" ht="15.75">
      <c r="A8" s="1223"/>
      <c r="B8" s="1214"/>
      <c r="C8" s="1224" t="s">
        <v>2246</v>
      </c>
      <c r="D8" s="827"/>
      <c r="E8" s="1225"/>
      <c r="F8" s="1217"/>
      <c r="G8" s="1218"/>
      <c r="H8" s="1218"/>
      <c r="I8" s="1219"/>
    </row>
    <row r="9" spans="1:12" s="485" customFormat="1" ht="15.75">
      <c r="A9" s="1213">
        <v>5</v>
      </c>
      <c r="B9" s="1214"/>
      <c r="C9" s="1215" t="s">
        <v>2247</v>
      </c>
      <c r="D9" s="827" t="s">
        <v>657</v>
      </c>
      <c r="E9" s="1216"/>
      <c r="F9" s="1217">
        <f>SUM(G9:H9)</f>
        <v>4</v>
      </c>
      <c r="G9" s="1218">
        <v>2</v>
      </c>
      <c r="H9" s="1218">
        <v>2</v>
      </c>
      <c r="I9" s="1219">
        <f>F9*E9</f>
        <v>0</v>
      </c>
    </row>
    <row r="10" spans="1:12" s="485" customFormat="1" ht="15.75">
      <c r="A10" s="1213">
        <v>6</v>
      </c>
      <c r="B10" s="1214"/>
      <c r="C10" s="1215" t="s">
        <v>2248</v>
      </c>
      <c r="D10" s="827" t="s">
        <v>657</v>
      </c>
      <c r="E10" s="1216"/>
      <c r="F10" s="1217">
        <f>SUM(G10:H10)</f>
        <v>50</v>
      </c>
      <c r="G10" s="1218">
        <v>50</v>
      </c>
      <c r="H10" s="1218"/>
      <c r="I10" s="1219">
        <f>F10*E10</f>
        <v>0</v>
      </c>
    </row>
    <row r="11" spans="1:12" s="485" customFormat="1" ht="15.75">
      <c r="A11" s="1213">
        <v>7</v>
      </c>
      <c r="B11" s="1214"/>
      <c r="C11" s="1215" t="s">
        <v>2249</v>
      </c>
      <c r="D11" s="827" t="s">
        <v>657</v>
      </c>
      <c r="E11" s="1216"/>
      <c r="F11" s="1217">
        <f>SUM(G11:H11)</f>
        <v>25</v>
      </c>
      <c r="G11" s="1218"/>
      <c r="H11" s="1218">
        <v>25</v>
      </c>
      <c r="I11" s="1219">
        <f>F11*E11</f>
        <v>0</v>
      </c>
    </row>
    <row r="12" spans="1:12" s="485" customFormat="1" ht="15.75">
      <c r="A12" s="1226">
        <v>8</v>
      </c>
      <c r="B12" s="1227"/>
      <c r="C12" s="1228" t="s">
        <v>2250</v>
      </c>
      <c r="D12" s="1229" t="s">
        <v>657</v>
      </c>
      <c r="E12" s="1230"/>
      <c r="F12" s="1231">
        <f>SUM(G12:H12)</f>
        <v>25</v>
      </c>
      <c r="G12" s="1232"/>
      <c r="H12" s="1232">
        <v>25</v>
      </c>
      <c r="I12" s="1233">
        <f>F12*E12</f>
        <v>0</v>
      </c>
    </row>
    <row r="13" spans="1:12" s="1220" customFormat="1" ht="15.75">
      <c r="A13" s="1234"/>
      <c r="B13" s="1235"/>
      <c r="C13" s="1236" t="s">
        <v>2251</v>
      </c>
      <c r="D13" s="1237"/>
      <c r="E13" s="1238"/>
      <c r="F13" s="1239"/>
      <c r="G13" s="1240"/>
      <c r="H13" s="1240"/>
      <c r="I13" s="1241"/>
    </row>
    <row r="14" spans="1:12" s="485" customFormat="1" ht="15.75">
      <c r="A14" s="1213">
        <v>9</v>
      </c>
      <c r="B14" s="1214"/>
      <c r="C14" s="1215" t="s">
        <v>2252</v>
      </c>
      <c r="D14" s="827" t="s">
        <v>289</v>
      </c>
      <c r="E14" s="1216"/>
      <c r="F14" s="1217">
        <v>1130</v>
      </c>
      <c r="G14" s="1218"/>
      <c r="H14" s="1218"/>
      <c r="I14" s="1219">
        <f t="shared" ref="I14:I19" si="0">F14*E14</f>
        <v>0</v>
      </c>
      <c r="L14" s="1028"/>
    </row>
    <row r="15" spans="1:12" s="485" customFormat="1" ht="19.5" customHeight="1">
      <c r="A15" s="1213">
        <v>10</v>
      </c>
      <c r="B15" s="1242"/>
      <c r="C15" s="1215" t="s">
        <v>2253</v>
      </c>
      <c r="D15" s="827" t="s">
        <v>289</v>
      </c>
      <c r="E15" s="1216"/>
      <c r="F15" s="1217">
        <v>30</v>
      </c>
      <c r="G15" s="1218"/>
      <c r="H15" s="1218"/>
      <c r="I15" s="1219">
        <f t="shared" si="0"/>
        <v>0</v>
      </c>
      <c r="L15" s="1028"/>
    </row>
    <row r="16" spans="1:12" s="485" customFormat="1" ht="31.5">
      <c r="A16" s="1213">
        <v>11</v>
      </c>
      <c r="B16" s="1242"/>
      <c r="C16" s="1215" t="s">
        <v>2254</v>
      </c>
      <c r="D16" s="827" t="s">
        <v>289</v>
      </c>
      <c r="E16" s="1216"/>
      <c r="F16" s="1217">
        <v>30</v>
      </c>
      <c r="G16" s="1218"/>
      <c r="H16" s="1218"/>
      <c r="I16" s="1219">
        <f t="shared" si="0"/>
        <v>0</v>
      </c>
      <c r="L16" s="1028"/>
    </row>
    <row r="17" spans="1:12" s="485" customFormat="1" ht="31.5">
      <c r="A17" s="1213">
        <v>12</v>
      </c>
      <c r="B17" s="1242"/>
      <c r="C17" s="1215" t="s">
        <v>2255</v>
      </c>
      <c r="D17" s="827" t="s">
        <v>289</v>
      </c>
      <c r="E17" s="1216"/>
      <c r="F17" s="1217">
        <v>90</v>
      </c>
      <c r="G17" s="1218"/>
      <c r="H17" s="1218"/>
      <c r="I17" s="1219">
        <f t="shared" si="0"/>
        <v>0</v>
      </c>
      <c r="L17" s="1028"/>
    </row>
    <row r="18" spans="1:12" s="485" customFormat="1" ht="31.5">
      <c r="A18" s="1213">
        <v>13</v>
      </c>
      <c r="B18" s="1242"/>
      <c r="C18" s="1215" t="s">
        <v>2256</v>
      </c>
      <c r="D18" s="827" t="s">
        <v>289</v>
      </c>
      <c r="E18" s="1216"/>
      <c r="F18" s="1217">
        <v>60</v>
      </c>
      <c r="G18" s="1218"/>
      <c r="H18" s="1218"/>
      <c r="I18" s="1219">
        <f t="shared" si="0"/>
        <v>0</v>
      </c>
      <c r="L18" s="1028"/>
    </row>
    <row r="19" spans="1:12" s="1220" customFormat="1" ht="47.25">
      <c r="A19" s="1226">
        <v>14</v>
      </c>
      <c r="B19" s="1243"/>
      <c r="C19" s="1228" t="s">
        <v>2257</v>
      </c>
      <c r="D19" s="1229" t="s">
        <v>657</v>
      </c>
      <c r="E19" s="1230"/>
      <c r="F19" s="1231">
        <f>SUM(G19:H19)</f>
        <v>2</v>
      </c>
      <c r="G19" s="1232">
        <v>2</v>
      </c>
      <c r="H19" s="1232">
        <v>0</v>
      </c>
      <c r="I19" s="1233">
        <f t="shared" si="0"/>
        <v>0</v>
      </c>
      <c r="L19" s="1244"/>
    </row>
    <row r="20" spans="1:12" s="485" customFormat="1" ht="15.75">
      <c r="A20" s="1245"/>
      <c r="B20" s="1235"/>
      <c r="C20" s="1236" t="s">
        <v>2258</v>
      </c>
      <c r="D20" s="1237"/>
      <c r="E20" s="1238"/>
      <c r="F20" s="1239"/>
      <c r="G20" s="1240"/>
      <c r="H20" s="1240"/>
      <c r="I20" s="1241"/>
    </row>
    <row r="21" spans="1:12" s="485" customFormat="1" ht="15.75">
      <c r="A21" s="1213">
        <v>15</v>
      </c>
      <c r="B21" s="1214"/>
      <c r="C21" s="1215" t="s">
        <v>2259</v>
      </c>
      <c r="D21" s="827" t="s">
        <v>657</v>
      </c>
      <c r="E21" s="1216"/>
      <c r="F21" s="1217">
        <f>SUM(G21:H21)</f>
        <v>8</v>
      </c>
      <c r="G21" s="1218">
        <v>6</v>
      </c>
      <c r="H21" s="1218">
        <v>2</v>
      </c>
      <c r="I21" s="1219">
        <f>F21*E21</f>
        <v>0</v>
      </c>
    </row>
    <row r="22" spans="1:12" s="485" customFormat="1" ht="15.75">
      <c r="A22" s="1213">
        <v>16</v>
      </c>
      <c r="B22" s="1214"/>
      <c r="C22" s="758" t="s">
        <v>2260</v>
      </c>
      <c r="D22" s="827" t="s">
        <v>642</v>
      </c>
      <c r="E22" s="1216"/>
      <c r="F22" s="1217">
        <f>SUM(G22:H22)</f>
        <v>2</v>
      </c>
      <c r="G22" s="1218">
        <v>1</v>
      </c>
      <c r="H22" s="1218">
        <v>1</v>
      </c>
      <c r="I22" s="1219">
        <f>F22*E22</f>
        <v>0</v>
      </c>
    </row>
    <row r="23" spans="1:12" s="485" customFormat="1" ht="31.5">
      <c r="A23" s="1226">
        <v>17</v>
      </c>
      <c r="B23" s="1227"/>
      <c r="C23" s="1246" t="s">
        <v>2261</v>
      </c>
      <c r="D23" s="1229" t="s">
        <v>642</v>
      </c>
      <c r="E23" s="1230"/>
      <c r="F23" s="1231">
        <f>SUM(G23:H23)</f>
        <v>2</v>
      </c>
      <c r="G23" s="1232">
        <v>1</v>
      </c>
      <c r="H23" s="1232">
        <v>1</v>
      </c>
      <c r="I23" s="1233">
        <f>F23*E23</f>
        <v>0</v>
      </c>
    </row>
    <row r="24" spans="1:12" s="485" customFormat="1" ht="15.75">
      <c r="A24" s="1245"/>
      <c r="B24" s="1235"/>
      <c r="C24" s="1236" t="s">
        <v>2262</v>
      </c>
      <c r="D24" s="1237"/>
      <c r="E24" s="1238"/>
      <c r="F24" s="1239"/>
      <c r="G24" s="1240"/>
      <c r="H24" s="1240"/>
      <c r="I24" s="1241"/>
    </row>
    <row r="25" spans="1:12" s="485" customFormat="1" ht="15.75">
      <c r="A25" s="1213">
        <v>18</v>
      </c>
      <c r="B25" s="1214"/>
      <c r="C25" s="758" t="s">
        <v>2263</v>
      </c>
      <c r="D25" s="827" t="s">
        <v>657</v>
      </c>
      <c r="E25" s="1216"/>
      <c r="F25" s="1217">
        <f>SUM(G25:H25)</f>
        <v>142</v>
      </c>
      <c r="G25" s="1218">
        <f>2*12+(3*12+4)*2+12+2</f>
        <v>118</v>
      </c>
      <c r="H25" s="1218">
        <f>2*12</f>
        <v>24</v>
      </c>
      <c r="I25" s="1219">
        <f>F25*E25</f>
        <v>0</v>
      </c>
    </row>
    <row r="26" spans="1:12" s="485" customFormat="1" ht="15.75">
      <c r="A26" s="1213">
        <v>19</v>
      </c>
      <c r="B26" s="1214"/>
      <c r="C26" s="758" t="s">
        <v>2264</v>
      </c>
      <c r="D26" s="827" t="s">
        <v>657</v>
      </c>
      <c r="E26" s="1216"/>
      <c r="F26" s="1217">
        <f>SUM(G26:H26)</f>
        <v>10</v>
      </c>
      <c r="G26" s="1218">
        <f>8+2</f>
        <v>10</v>
      </c>
      <c r="H26" s="1218"/>
      <c r="I26" s="1219">
        <f>F26*E26</f>
        <v>0</v>
      </c>
    </row>
    <row r="27" spans="1:12" s="485" customFormat="1" ht="47.25">
      <c r="A27" s="1226">
        <v>20</v>
      </c>
      <c r="B27" s="1227"/>
      <c r="C27" s="1228" t="s">
        <v>2265</v>
      </c>
      <c r="D27" s="1229" t="s">
        <v>642</v>
      </c>
      <c r="E27" s="1230"/>
      <c r="F27" s="1231">
        <f>SUM(G27:H27)</f>
        <v>1</v>
      </c>
      <c r="G27" s="1232">
        <v>1</v>
      </c>
      <c r="H27" s="1232"/>
      <c r="I27" s="1247">
        <f>F27*E27</f>
        <v>0</v>
      </c>
    </row>
    <row r="28" spans="1:12" s="485" customFormat="1" ht="36" customHeight="1">
      <c r="A28" s="1248">
        <v>21</v>
      </c>
      <c r="B28" s="1249"/>
      <c r="C28" s="1228" t="s">
        <v>2266</v>
      </c>
      <c r="D28" s="1250" t="s">
        <v>642</v>
      </c>
      <c r="E28" s="1230"/>
      <c r="F28" s="1231">
        <f>SUM(G28:H28)</f>
        <v>2</v>
      </c>
      <c r="G28" s="1232">
        <v>2</v>
      </c>
      <c r="H28" s="1232"/>
      <c r="I28" s="1247">
        <f>F28*E28</f>
        <v>0</v>
      </c>
    </row>
    <row r="29" spans="1:12" s="485" customFormat="1" ht="15.75">
      <c r="A29" s="1245"/>
      <c r="B29" s="1235"/>
      <c r="C29" s="1236" t="s">
        <v>2267</v>
      </c>
      <c r="D29" s="1237"/>
      <c r="E29" s="1238"/>
      <c r="F29" s="1240"/>
      <c r="G29" s="1240"/>
      <c r="H29" s="1240"/>
      <c r="I29" s="1241"/>
    </row>
    <row r="30" spans="1:12" s="485" customFormat="1" ht="15.75">
      <c r="A30" s="1213">
        <v>22</v>
      </c>
      <c r="B30" s="1214"/>
      <c r="C30" s="758" t="s">
        <v>2268</v>
      </c>
      <c r="D30" s="1251" t="s">
        <v>289</v>
      </c>
      <c r="E30" s="1216"/>
      <c r="F30" s="1217">
        <f>SUM(G30:H30)</f>
        <v>26</v>
      </c>
      <c r="G30" s="1218">
        <f>16+5+5</f>
        <v>26</v>
      </c>
      <c r="H30" s="1218"/>
      <c r="I30" s="1252">
        <f>F30*E30</f>
        <v>0</v>
      </c>
    </row>
    <row r="31" spans="1:12" s="485" customFormat="1" ht="15.75">
      <c r="A31" s="1226">
        <v>23</v>
      </c>
      <c r="B31" s="1227"/>
      <c r="C31" s="1246" t="s">
        <v>2269</v>
      </c>
      <c r="D31" s="1229" t="s">
        <v>289</v>
      </c>
      <c r="E31" s="1230"/>
      <c r="F31" s="1231">
        <f>SUM(G31:H31)</f>
        <v>7</v>
      </c>
      <c r="G31" s="1232">
        <f>2*3.5</f>
        <v>7</v>
      </c>
      <c r="H31" s="1232"/>
      <c r="I31" s="1247">
        <f>F31*E31</f>
        <v>0</v>
      </c>
    </row>
    <row r="32" spans="1:12" s="485" customFormat="1" ht="15.75">
      <c r="A32" s="1245"/>
      <c r="B32" s="1235"/>
      <c r="C32" s="1253" t="s">
        <v>2270</v>
      </c>
      <c r="D32" s="1237"/>
      <c r="E32" s="1238"/>
      <c r="F32" s="1239"/>
      <c r="G32" s="1240"/>
      <c r="H32" s="1240"/>
      <c r="I32" s="1254"/>
    </row>
    <row r="33" spans="1:11" s="485" customFormat="1" ht="15.75">
      <c r="A33" s="1213">
        <v>24</v>
      </c>
      <c r="B33" s="1214"/>
      <c r="C33" s="758" t="s">
        <v>2271</v>
      </c>
      <c r="D33" s="827" t="s">
        <v>289</v>
      </c>
      <c r="E33" s="1216"/>
      <c r="F33" s="1218">
        <f>SUM(F14:F19)</f>
        <v>1342</v>
      </c>
      <c r="G33" s="1218"/>
      <c r="H33" s="1218"/>
      <c r="I33" s="1219">
        <f t="shared" ref="I33:I45" si="1">F33*E33</f>
        <v>0</v>
      </c>
    </row>
    <row r="34" spans="1:11" s="1220" customFormat="1" ht="15.75">
      <c r="A34" s="1213">
        <v>25</v>
      </c>
      <c r="B34" s="1214"/>
      <c r="C34" s="1215" t="s">
        <v>2272</v>
      </c>
      <c r="D34" s="1255" t="s">
        <v>657</v>
      </c>
      <c r="E34" s="1216"/>
      <c r="F34" s="1217">
        <f t="shared" ref="F34:F39" si="2">SUM(G34:H34)</f>
        <v>90</v>
      </c>
      <c r="G34" s="1217">
        <f>G5</f>
        <v>60</v>
      </c>
      <c r="H34" s="1217">
        <f>H5</f>
        <v>30</v>
      </c>
      <c r="I34" s="1252">
        <f t="shared" si="1"/>
        <v>0</v>
      </c>
    </row>
    <row r="35" spans="1:11" s="485" customFormat="1" ht="15.75">
      <c r="A35" s="1213">
        <v>26</v>
      </c>
      <c r="B35" s="1214"/>
      <c r="C35" s="758" t="s">
        <v>2273</v>
      </c>
      <c r="D35" s="827" t="s">
        <v>657</v>
      </c>
      <c r="E35" s="1216"/>
      <c r="F35" s="1218">
        <f t="shared" si="2"/>
        <v>90</v>
      </c>
      <c r="G35" s="1217">
        <f>G5</f>
        <v>60</v>
      </c>
      <c r="H35" s="1217">
        <f>H5</f>
        <v>30</v>
      </c>
      <c r="I35" s="1219">
        <f t="shared" si="1"/>
        <v>0</v>
      </c>
    </row>
    <row r="36" spans="1:11" s="485" customFormat="1" ht="31.5">
      <c r="A36" s="1213">
        <v>27</v>
      </c>
      <c r="B36" s="1214"/>
      <c r="C36" s="758" t="s">
        <v>2274</v>
      </c>
      <c r="D36" s="827" t="s">
        <v>657</v>
      </c>
      <c r="E36" s="1216"/>
      <c r="F36" s="1218">
        <f t="shared" si="2"/>
        <v>4</v>
      </c>
      <c r="G36" s="1218">
        <f>G4</f>
        <v>3</v>
      </c>
      <c r="H36" s="1218">
        <f>H4</f>
        <v>1</v>
      </c>
      <c r="I36" s="1219">
        <f t="shared" si="1"/>
        <v>0</v>
      </c>
      <c r="K36" s="1256"/>
    </row>
    <row r="37" spans="1:11" s="485" customFormat="1" ht="15.75">
      <c r="A37" s="1213">
        <v>28</v>
      </c>
      <c r="B37" s="1214"/>
      <c r="C37" s="758" t="s">
        <v>2275</v>
      </c>
      <c r="D37" s="827" t="s">
        <v>657</v>
      </c>
      <c r="E37" s="1216"/>
      <c r="F37" s="1218">
        <f t="shared" si="2"/>
        <v>242</v>
      </c>
      <c r="G37" s="1218">
        <f>G35+G38+G39</f>
        <v>188</v>
      </c>
      <c r="H37" s="1218">
        <f>H35+H38+H39</f>
        <v>54</v>
      </c>
      <c r="I37" s="1219">
        <f t="shared" si="1"/>
        <v>0</v>
      </c>
      <c r="K37" s="1256"/>
    </row>
    <row r="38" spans="1:11" s="485" customFormat="1" ht="15.75">
      <c r="A38" s="1213">
        <v>29</v>
      </c>
      <c r="B38" s="1214"/>
      <c r="C38" s="758" t="s">
        <v>2276</v>
      </c>
      <c r="D38" s="827" t="s">
        <v>657</v>
      </c>
      <c r="E38" s="1216"/>
      <c r="F38" s="1218">
        <f t="shared" si="2"/>
        <v>142</v>
      </c>
      <c r="G38" s="1217">
        <f>G25</f>
        <v>118</v>
      </c>
      <c r="H38" s="1217">
        <f>H25</f>
        <v>24</v>
      </c>
      <c r="I38" s="1219">
        <f t="shared" si="1"/>
        <v>0</v>
      </c>
    </row>
    <row r="39" spans="1:11" s="485" customFormat="1" ht="15.75">
      <c r="A39" s="1213">
        <v>30</v>
      </c>
      <c r="B39" s="1214"/>
      <c r="C39" s="758" t="s">
        <v>2277</v>
      </c>
      <c r="D39" s="827" t="s">
        <v>657</v>
      </c>
      <c r="E39" s="1216"/>
      <c r="F39" s="1218">
        <f t="shared" si="2"/>
        <v>10</v>
      </c>
      <c r="G39" s="1217">
        <f>G26</f>
        <v>10</v>
      </c>
      <c r="H39" s="1217">
        <f>H26</f>
        <v>0</v>
      </c>
      <c r="I39" s="1219">
        <f t="shared" si="1"/>
        <v>0</v>
      </c>
    </row>
    <row r="40" spans="1:11" s="485" customFormat="1" ht="15.75">
      <c r="A40" s="1213">
        <v>31</v>
      </c>
      <c r="B40" s="1214"/>
      <c r="C40" s="758" t="s">
        <v>2278</v>
      </c>
      <c r="D40" s="827" t="s">
        <v>642</v>
      </c>
      <c r="E40" s="1216"/>
      <c r="F40" s="1218">
        <f>SUM(F27:F28)</f>
        <v>3</v>
      </c>
      <c r="G40" s="1217"/>
      <c r="H40" s="1217"/>
      <c r="I40" s="1219">
        <f t="shared" si="1"/>
        <v>0</v>
      </c>
    </row>
    <row r="41" spans="1:11" s="485" customFormat="1" ht="15.75">
      <c r="A41" s="1213">
        <v>32</v>
      </c>
      <c r="B41" s="1214"/>
      <c r="C41" s="758" t="s">
        <v>2279</v>
      </c>
      <c r="D41" s="827" t="s">
        <v>289</v>
      </c>
      <c r="E41" s="1216"/>
      <c r="F41" s="1218">
        <f>SUM(F30:F31)</f>
        <v>33</v>
      </c>
      <c r="G41" s="1217"/>
      <c r="H41" s="1217"/>
      <c r="I41" s="1219">
        <f t="shared" si="1"/>
        <v>0</v>
      </c>
    </row>
    <row r="42" spans="1:11" s="485" customFormat="1" ht="15.75">
      <c r="A42" s="1213">
        <v>33</v>
      </c>
      <c r="B42" s="1214"/>
      <c r="C42" s="758" t="s">
        <v>1366</v>
      </c>
      <c r="D42" s="827" t="s">
        <v>642</v>
      </c>
      <c r="E42" s="1216"/>
      <c r="F42" s="1218">
        <v>1</v>
      </c>
      <c r="G42" s="1218"/>
      <c r="H42" s="1218"/>
      <c r="I42" s="1252">
        <f t="shared" si="1"/>
        <v>0</v>
      </c>
    </row>
    <row r="43" spans="1:11" s="485" customFormat="1" ht="15.75">
      <c r="A43" s="1213">
        <v>34</v>
      </c>
      <c r="B43" s="1214"/>
      <c r="C43" s="758" t="s">
        <v>1370</v>
      </c>
      <c r="D43" s="827" t="s">
        <v>642</v>
      </c>
      <c r="E43" s="1216"/>
      <c r="F43" s="1218">
        <v>1</v>
      </c>
      <c r="G43" s="1218"/>
      <c r="H43" s="1218"/>
      <c r="I43" s="1252">
        <f t="shared" si="1"/>
        <v>0</v>
      </c>
    </row>
    <row r="44" spans="1:11" s="485" customFormat="1" ht="15.75">
      <c r="A44" s="1213">
        <v>35</v>
      </c>
      <c r="B44" s="1214"/>
      <c r="C44" s="758" t="s">
        <v>1404</v>
      </c>
      <c r="D44" s="827" t="s">
        <v>642</v>
      </c>
      <c r="E44" s="1225">
        <f>SUM(I33:I43)*0.06</f>
        <v>0</v>
      </c>
      <c r="F44" s="1218">
        <v>1</v>
      </c>
      <c r="G44" s="1218"/>
      <c r="H44" s="1218"/>
      <c r="I44" s="1219">
        <f t="shared" si="1"/>
        <v>0</v>
      </c>
    </row>
    <row r="45" spans="1:11" s="485" customFormat="1" ht="16.5" thickBot="1">
      <c r="A45" s="1257">
        <v>36</v>
      </c>
      <c r="B45" s="1258"/>
      <c r="C45" s="1259" t="s">
        <v>1407</v>
      </c>
      <c r="D45" s="1260" t="s">
        <v>642</v>
      </c>
      <c r="E45" s="1261">
        <f>(SUM(I4:I31))*0.036</f>
        <v>0</v>
      </c>
      <c r="F45" s="1262">
        <v>1</v>
      </c>
      <c r="G45" s="1262"/>
      <c r="H45" s="1262"/>
      <c r="I45" s="1263">
        <f t="shared" si="1"/>
        <v>0</v>
      </c>
    </row>
    <row r="46" spans="1:11" s="485" customFormat="1" ht="15.75">
      <c r="A46" s="1336"/>
      <c r="B46" s="1336"/>
      <c r="C46" s="1336"/>
      <c r="D46" s="1336"/>
      <c r="E46" s="1336"/>
      <c r="F46" s="1336"/>
      <c r="G46" s="1336"/>
      <c r="H46" s="1336"/>
      <c r="I46" s="1336"/>
      <c r="J46" s="1336"/>
    </row>
    <row r="47" spans="1:11" s="485" customFormat="1" ht="15.75">
      <c r="A47" s="1336" t="s">
        <v>2280</v>
      </c>
      <c r="B47" s="1336"/>
      <c r="C47" s="1336"/>
      <c r="D47" s="1336"/>
      <c r="E47" s="1336"/>
      <c r="F47" s="1336"/>
      <c r="G47" s="1336"/>
      <c r="H47" s="1336"/>
      <c r="I47" s="1336"/>
      <c r="J47" s="1336"/>
    </row>
    <row r="48" spans="1:11" s="485" customFormat="1" ht="15.75">
      <c r="A48" s="1336"/>
      <c r="B48" s="1336" t="s">
        <v>2281</v>
      </c>
      <c r="C48" s="1336"/>
      <c r="D48" s="1336"/>
      <c r="E48" s="1336"/>
      <c r="F48" s="1336"/>
      <c r="G48" s="1336"/>
      <c r="H48" s="1336"/>
      <c r="I48" s="1336"/>
      <c r="J48" s="1336"/>
    </row>
  </sheetData>
  <pageMargins left="0.7" right="0.7" top="0.75" bottom="0.75" header="0.3" footer="0.3"/>
  <pageSetup paperSize="9" scale="66" fitToHeight="0" orientation="landscape" r:id="rId1"/>
  <rowBreaks count="1" manualBreakCount="1">
    <brk id="30"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L14"/>
  <sheetViews>
    <sheetView zoomScale="85" zoomScaleNormal="85" workbookViewId="0">
      <pane ySplit="3" topLeftCell="A4" activePane="bottomLeft" state="frozen"/>
      <selection pane="bottomLeft" activeCell="E4" sqref="E4:E10"/>
    </sheetView>
  </sheetViews>
  <sheetFormatPr defaultColWidth="10.28515625" defaultRowHeight="15"/>
  <cols>
    <col min="1" max="1" width="8.5703125" style="1336" bestFit="1" customWidth="1"/>
    <col min="2" max="2" width="9.42578125" style="1336" bestFit="1" customWidth="1"/>
    <col min="3" max="3" width="86.7109375" style="1336" bestFit="1" customWidth="1"/>
    <col min="4" max="4" width="11.42578125" style="1336" customWidth="1"/>
    <col min="5" max="5" width="13.140625" style="1336" customWidth="1"/>
    <col min="6" max="8" width="7.85546875" style="1336" customWidth="1"/>
    <col min="9" max="9" width="14.28515625" style="1336" customWidth="1"/>
    <col min="10" max="16384" width="10.28515625" style="1336"/>
  </cols>
  <sheetData>
    <row r="1" spans="1:12" ht="15.75" thickBot="1">
      <c r="A1" s="1336" t="s">
        <v>2235</v>
      </c>
    </row>
    <row r="2" spans="1:12" s="476" customFormat="1" ht="32.25" thickBot="1">
      <c r="A2" s="1264" t="s">
        <v>133</v>
      </c>
      <c r="B2" s="1265" t="s">
        <v>2236</v>
      </c>
      <c r="C2" s="1266" t="s">
        <v>627</v>
      </c>
      <c r="D2" s="1267" t="s">
        <v>629</v>
      </c>
      <c r="E2" s="1268" t="s">
        <v>2237</v>
      </c>
      <c r="F2" s="1269" t="s">
        <v>2238</v>
      </c>
      <c r="G2" s="1269" t="s">
        <v>2239</v>
      </c>
      <c r="H2" s="1269" t="s">
        <v>2240</v>
      </c>
      <c r="I2" s="1270" t="s">
        <v>1032</v>
      </c>
    </row>
    <row r="3" spans="1:12" s="485" customFormat="1" ht="17.25" thickTop="1" thickBot="1">
      <c r="A3" s="1271"/>
      <c r="B3" s="1208"/>
      <c r="C3" s="1209" t="s">
        <v>2282</v>
      </c>
      <c r="D3" s="1208"/>
      <c r="E3" s="1208"/>
      <c r="F3" s="1210"/>
      <c r="G3" s="1581"/>
      <c r="H3" s="1582"/>
      <c r="I3" s="1272">
        <f>SUM(I4:I12)</f>
        <v>0</v>
      </c>
      <c r="J3" s="1273" t="s">
        <v>2283</v>
      </c>
      <c r="L3" s="1273"/>
    </row>
    <row r="4" spans="1:12" s="485" customFormat="1" ht="15.75" customHeight="1">
      <c r="A4" s="1274">
        <v>1</v>
      </c>
      <c r="B4" s="1275"/>
      <c r="C4" s="1276" t="s">
        <v>2284</v>
      </c>
      <c r="D4" s="1277" t="s">
        <v>289</v>
      </c>
      <c r="E4" s="1278"/>
      <c r="F4" s="1279">
        <f>SUM(G4:H4)</f>
        <v>6</v>
      </c>
      <c r="G4" s="1279">
        <v>6</v>
      </c>
      <c r="H4" s="1279"/>
      <c r="I4" s="1280">
        <f>F4*E4</f>
        <v>0</v>
      </c>
      <c r="J4" s="1273" t="s">
        <v>2285</v>
      </c>
      <c r="L4" s="1273"/>
    </row>
    <row r="5" spans="1:12" s="485" customFormat="1" ht="34.9" customHeight="1">
      <c r="A5" s="1274">
        <v>2</v>
      </c>
      <c r="B5" s="1275"/>
      <c r="C5" s="1281" t="s">
        <v>2286</v>
      </c>
      <c r="D5" s="1277" t="s">
        <v>657</v>
      </c>
      <c r="E5" s="1278"/>
      <c r="F5" s="1279">
        <f>SUM(G5:H5)</f>
        <v>6</v>
      </c>
      <c r="G5" s="1279">
        <v>6</v>
      </c>
      <c r="H5" s="1279"/>
      <c r="I5" s="1280">
        <f>F5*E5</f>
        <v>0</v>
      </c>
      <c r="J5" s="1282"/>
      <c r="L5" s="1273"/>
    </row>
    <row r="6" spans="1:12" s="485" customFormat="1" ht="15.75">
      <c r="A6" s="1274">
        <v>3</v>
      </c>
      <c r="B6" s="1275"/>
      <c r="C6" s="1283" t="s">
        <v>2287</v>
      </c>
      <c r="D6" s="1277" t="s">
        <v>289</v>
      </c>
      <c r="E6" s="1278"/>
      <c r="F6" s="1279">
        <f>SUM(G6:H6)</f>
        <v>5</v>
      </c>
      <c r="G6" s="1279"/>
      <c r="H6" s="1279">
        <v>5</v>
      </c>
      <c r="I6" s="1280">
        <f>F6*E6</f>
        <v>0</v>
      </c>
      <c r="J6" s="1273" t="s">
        <v>2288</v>
      </c>
      <c r="L6" s="1273"/>
    </row>
    <row r="7" spans="1:12" s="485" customFormat="1" ht="33" customHeight="1">
      <c r="A7" s="1284">
        <v>4</v>
      </c>
      <c r="B7" s="1285"/>
      <c r="C7" s="1286" t="s">
        <v>2289</v>
      </c>
      <c r="D7" s="1287" t="s">
        <v>657</v>
      </c>
      <c r="E7" s="1288"/>
      <c r="F7" s="1289">
        <f>SUM(G7:H7)</f>
        <v>5</v>
      </c>
      <c r="G7" s="1289"/>
      <c r="H7" s="1289">
        <v>5</v>
      </c>
      <c r="I7" s="1290">
        <f>F7*E7</f>
        <v>0</v>
      </c>
      <c r="K7" s="1273"/>
      <c r="L7" s="1273"/>
    </row>
    <row r="8" spans="1:12" s="485" customFormat="1" ht="15.75">
      <c r="A8" s="1291"/>
      <c r="B8" s="1292"/>
      <c r="C8" s="1293" t="s">
        <v>660</v>
      </c>
      <c r="D8" s="1294"/>
      <c r="E8" s="1295"/>
      <c r="F8" s="1296"/>
      <c r="G8" s="1296"/>
      <c r="H8" s="1296"/>
      <c r="I8" s="1297"/>
    </row>
    <row r="9" spans="1:12" s="485" customFormat="1" ht="15.75">
      <c r="A9" s="1298">
        <v>5</v>
      </c>
      <c r="B9" s="1299"/>
      <c r="C9" s="1300" t="s">
        <v>2290</v>
      </c>
      <c r="D9" s="1277" t="s">
        <v>289</v>
      </c>
      <c r="E9" s="1278"/>
      <c r="F9" s="1279">
        <f>SUM(G9:H9)</f>
        <v>11</v>
      </c>
      <c r="G9" s="1279">
        <f t="shared" ref="G9:H12" si="0">G4+G6</f>
        <v>6</v>
      </c>
      <c r="H9" s="1279">
        <f t="shared" si="0"/>
        <v>5</v>
      </c>
      <c r="I9" s="1280">
        <f>F9*E9</f>
        <v>0</v>
      </c>
    </row>
    <row r="10" spans="1:12" s="485" customFormat="1" ht="15.75">
      <c r="A10" s="1274">
        <v>6</v>
      </c>
      <c r="B10" s="1275"/>
      <c r="C10" s="758" t="s">
        <v>1202</v>
      </c>
      <c r="D10" s="1277" t="s">
        <v>642</v>
      </c>
      <c r="E10" s="1278"/>
      <c r="F10" s="1279">
        <f>SUM(G10:H10)</f>
        <v>11</v>
      </c>
      <c r="G10" s="1279">
        <f t="shared" si="0"/>
        <v>6</v>
      </c>
      <c r="H10" s="1279">
        <f t="shared" si="0"/>
        <v>5</v>
      </c>
      <c r="I10" s="1280">
        <f>F10*E10</f>
        <v>0</v>
      </c>
    </row>
    <row r="11" spans="1:12" s="485" customFormat="1" ht="15.75">
      <c r="A11" s="1274">
        <v>7</v>
      </c>
      <c r="B11" s="1275"/>
      <c r="C11" s="758" t="s">
        <v>1404</v>
      </c>
      <c r="D11" s="1277" t="s">
        <v>642</v>
      </c>
      <c r="E11" s="1314">
        <f>SUM(I9:I10)*0.06+SUM(G13:G13)*0.06</f>
        <v>0</v>
      </c>
      <c r="F11" s="1279">
        <v>1</v>
      </c>
      <c r="G11" s="1279">
        <f t="shared" si="0"/>
        <v>0</v>
      </c>
      <c r="H11" s="1279">
        <f t="shared" si="0"/>
        <v>5</v>
      </c>
      <c r="I11" s="1280">
        <f>F11*E11</f>
        <v>0</v>
      </c>
    </row>
    <row r="12" spans="1:12" s="485" customFormat="1" ht="16.5" thickBot="1">
      <c r="A12" s="1301">
        <v>8</v>
      </c>
      <c r="B12" s="1302"/>
      <c r="C12" s="1259" t="s">
        <v>1407</v>
      </c>
      <c r="D12" s="1303" t="s">
        <v>642</v>
      </c>
      <c r="E12" s="1315">
        <f>SUM(I4:I8)*0.036</f>
        <v>0</v>
      </c>
      <c r="F12" s="1304">
        <v>1</v>
      </c>
      <c r="G12" s="1304">
        <f t="shared" si="0"/>
        <v>6</v>
      </c>
      <c r="H12" s="1304">
        <f t="shared" si="0"/>
        <v>10</v>
      </c>
      <c r="I12" s="1305">
        <f>F12*E12</f>
        <v>0</v>
      </c>
    </row>
    <row r="14" spans="1:12" ht="15.75">
      <c r="C14" s="1336" t="s">
        <v>2291</v>
      </c>
    </row>
  </sheetData>
  <mergeCells count="1">
    <mergeCell ref="G3:H3"/>
  </mergeCells>
  <pageMargins left="0.7" right="0.7" top="0.75" bottom="0.75" header="0.3" footer="0.3"/>
  <pageSetup paperSize="9" scale="78" fitToHeight="0" orientation="landscape"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outlinePr summaryBelow="0"/>
  </sheetPr>
  <dimension ref="A1:BF5000"/>
  <sheetViews>
    <sheetView workbookViewId="0">
      <pane ySplit="7" topLeftCell="A26" activePane="bottomLeft" state="frozen"/>
      <selection pane="bottomLeft" activeCell="C37" sqref="C37"/>
    </sheetView>
  </sheetViews>
  <sheetFormatPr defaultRowHeight="12.75" outlineLevelRow="3"/>
  <cols>
    <col min="1" max="1" width="3.42578125" customWidth="1"/>
    <col min="2" max="2" width="12.7109375" style="118" customWidth="1"/>
    <col min="3" max="3" width="63.28515625" style="118" customWidth="1"/>
    <col min="4" max="4" width="4.85546875" customWidth="1"/>
    <col min="5" max="5" width="10.7109375" customWidth="1"/>
    <col min="6" max="6" width="9.85546875" customWidth="1"/>
    <col min="7" max="7" width="12.7109375" customWidth="1"/>
    <col min="8" max="23" width="0" hidden="1" customWidth="1"/>
    <col min="27" max="27" width="0" hidden="1" customWidth="1"/>
    <col min="29" max="39" width="0" hidden="1" customWidth="1"/>
    <col min="51" max="51" width="98.7109375" customWidth="1"/>
  </cols>
  <sheetData>
    <row r="1" spans="1:58" ht="15.75" customHeight="1">
      <c r="A1" s="1402" t="s">
        <v>127</v>
      </c>
      <c r="B1" s="1402"/>
      <c r="C1" s="1402"/>
      <c r="D1" s="1402"/>
      <c r="E1" s="1402"/>
      <c r="F1" s="1402"/>
      <c r="G1" s="1402"/>
      <c r="AE1" t="s">
        <v>128</v>
      </c>
    </row>
    <row r="2" spans="1:58" ht="25.15" customHeight="1">
      <c r="A2" s="137" t="s">
        <v>7</v>
      </c>
      <c r="B2" s="48" t="s">
        <v>42</v>
      </c>
      <c r="C2" s="1403" t="s">
        <v>43</v>
      </c>
      <c r="D2" s="1404"/>
      <c r="E2" s="1404"/>
      <c r="F2" s="1404"/>
      <c r="G2" s="1405"/>
      <c r="AE2" t="s">
        <v>129</v>
      </c>
    </row>
    <row r="3" spans="1:58" ht="25.15" customHeight="1">
      <c r="A3" s="137" t="s">
        <v>8</v>
      </c>
      <c r="B3" s="48" t="s">
        <v>58</v>
      </c>
      <c r="C3" s="1403" t="s">
        <v>59</v>
      </c>
      <c r="D3" s="1404"/>
      <c r="E3" s="1404"/>
      <c r="F3" s="1404"/>
      <c r="G3" s="1405"/>
      <c r="AA3" s="118" t="s">
        <v>129</v>
      </c>
      <c r="AE3" t="s">
        <v>130</v>
      </c>
    </row>
    <row r="4" spans="1:58" ht="25.15" customHeight="1">
      <c r="A4" s="138" t="s">
        <v>9</v>
      </c>
      <c r="B4" s="139" t="s">
        <v>62</v>
      </c>
      <c r="C4" s="1406" t="s">
        <v>63</v>
      </c>
      <c r="D4" s="1407"/>
      <c r="E4" s="1407"/>
      <c r="F4" s="1407"/>
      <c r="G4" s="1408"/>
      <c r="AE4" t="s">
        <v>131</v>
      </c>
    </row>
    <row r="5" spans="1:58">
      <c r="D5" s="10"/>
    </row>
    <row r="6" spans="1:58" ht="38.25">
      <c r="A6" s="141" t="s">
        <v>132</v>
      </c>
      <c r="B6" s="143" t="s">
        <v>133</v>
      </c>
      <c r="C6" s="143" t="s">
        <v>134</v>
      </c>
      <c r="D6" s="142" t="s">
        <v>135</v>
      </c>
      <c r="E6" s="141" t="s">
        <v>136</v>
      </c>
      <c r="F6" s="140" t="s">
        <v>137</v>
      </c>
      <c r="G6" s="141" t="s">
        <v>28</v>
      </c>
      <c r="H6" s="144" t="s">
        <v>29</v>
      </c>
      <c r="I6" s="144" t="s">
        <v>138</v>
      </c>
      <c r="J6" s="144" t="s">
        <v>30</v>
      </c>
      <c r="K6" s="144" t="s">
        <v>139</v>
      </c>
      <c r="L6" s="144" t="s">
        <v>140</v>
      </c>
      <c r="M6" s="144" t="s">
        <v>141</v>
      </c>
      <c r="N6" s="144" t="s">
        <v>142</v>
      </c>
      <c r="O6" s="144" t="s">
        <v>143</v>
      </c>
      <c r="P6" s="144" t="s">
        <v>144</v>
      </c>
      <c r="Q6" s="144" t="s">
        <v>145</v>
      </c>
      <c r="R6" s="144" t="s">
        <v>146</v>
      </c>
      <c r="S6" s="144" t="s">
        <v>147</v>
      </c>
      <c r="T6" s="144" t="s">
        <v>148</v>
      </c>
      <c r="U6" s="144" t="s">
        <v>149</v>
      </c>
      <c r="V6" s="144" t="s">
        <v>150</v>
      </c>
      <c r="W6" s="144" t="s">
        <v>151</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152</v>
      </c>
      <c r="B8" s="160" t="s">
        <v>72</v>
      </c>
      <c r="C8" s="181" t="s">
        <v>73</v>
      </c>
      <c r="D8" s="161"/>
      <c r="E8" s="162"/>
      <c r="F8" s="163"/>
      <c r="G8" s="163">
        <f>SUMIF(AE9:AE10,"&lt;&gt;NOR",G9:G10)</f>
        <v>0</v>
      </c>
      <c r="H8" s="163"/>
      <c r="I8" s="163">
        <f>SUM(I9:I10)</f>
        <v>0</v>
      </c>
      <c r="J8" s="163"/>
      <c r="K8" s="163">
        <f>SUM(K9:K10)</f>
        <v>0</v>
      </c>
      <c r="L8" s="163"/>
      <c r="M8" s="163">
        <f>SUM(M9:M10)</f>
        <v>0</v>
      </c>
      <c r="N8" s="162"/>
      <c r="O8" s="162">
        <f>SUM(O9:O10)</f>
        <v>1.69</v>
      </c>
      <c r="P8" s="162"/>
      <c r="Q8" s="162">
        <f>SUM(Q9:Q10)</f>
        <v>0</v>
      </c>
      <c r="R8" s="164"/>
      <c r="S8" s="158"/>
      <c r="T8" s="158">
        <f>SUM(T9:T10)</f>
        <v>47.45</v>
      </c>
      <c r="U8" s="158"/>
      <c r="V8" s="158"/>
      <c r="W8" s="158"/>
      <c r="AE8" t="s">
        <v>153</v>
      </c>
    </row>
    <row r="9" spans="1:58" outlineLevel="1">
      <c r="A9" s="166">
        <v>1</v>
      </c>
      <c r="B9" s="167" t="s">
        <v>468</v>
      </c>
      <c r="C9" s="182" t="s">
        <v>469</v>
      </c>
      <c r="D9" s="168" t="s">
        <v>167</v>
      </c>
      <c r="E9" s="169">
        <v>25.929400000000001</v>
      </c>
      <c r="F9" s="170"/>
      <c r="G9" s="171">
        <f>ROUND(E9*F9,2)</f>
        <v>0</v>
      </c>
      <c r="H9" s="170"/>
      <c r="I9" s="171">
        <f>ROUND(E9*H9,2)</f>
        <v>0</v>
      </c>
      <c r="J9" s="170"/>
      <c r="K9" s="171">
        <f>ROUND(E9*J9,2)</f>
        <v>0</v>
      </c>
      <c r="L9" s="171">
        <v>21</v>
      </c>
      <c r="M9" s="171">
        <f>G9*(1+L9/100)</f>
        <v>0</v>
      </c>
      <c r="N9" s="169">
        <v>6.5000000000000002E-2</v>
      </c>
      <c r="O9" s="169">
        <f>ROUND(E9*N9,2)</f>
        <v>1.69</v>
      </c>
      <c r="P9" s="169">
        <v>0</v>
      </c>
      <c r="Q9" s="169">
        <f>ROUND(E9*P9,2)</f>
        <v>0</v>
      </c>
      <c r="R9" s="172" t="s">
        <v>189</v>
      </c>
      <c r="S9" s="155">
        <v>1.83</v>
      </c>
      <c r="T9" s="155">
        <f>ROUND(E9*S9,2)</f>
        <v>47.45</v>
      </c>
      <c r="U9" s="155"/>
      <c r="V9" s="155" t="s">
        <v>158</v>
      </c>
      <c r="W9" s="155" t="s">
        <v>159</v>
      </c>
      <c r="X9" s="145"/>
      <c r="Y9" s="145"/>
      <c r="Z9" s="145"/>
      <c r="AA9" s="145"/>
      <c r="AB9" s="145"/>
      <c r="AC9" s="145"/>
      <c r="AD9" s="145"/>
      <c r="AE9" s="145" t="s">
        <v>160</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outlineLevel="2">
      <c r="A10" s="152"/>
      <c r="B10" s="153"/>
      <c r="C10" s="183" t="s">
        <v>470</v>
      </c>
      <c r="D10" s="156"/>
      <c r="E10" s="157">
        <v>25.929400000000001</v>
      </c>
      <c r="F10" s="155"/>
      <c r="G10" s="155"/>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164</v>
      </c>
      <c r="AF10" s="145">
        <v>0</v>
      </c>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row>
    <row r="11" spans="1:58">
      <c r="A11" s="159" t="s">
        <v>152</v>
      </c>
      <c r="B11" s="160" t="s">
        <v>78</v>
      </c>
      <c r="C11" s="181" t="s">
        <v>79</v>
      </c>
      <c r="D11" s="161"/>
      <c r="E11" s="162"/>
      <c r="F11" s="163"/>
      <c r="G11" s="163">
        <f>SUMIF(AE12:AE12,"&lt;&gt;NOR",G12:G12)</f>
        <v>0</v>
      </c>
      <c r="H11" s="163"/>
      <c r="I11" s="163">
        <f>SUM(I12:I12)</f>
        <v>0</v>
      </c>
      <c r="J11" s="163"/>
      <c r="K11" s="163">
        <f>SUM(K12:K12)</f>
        <v>0</v>
      </c>
      <c r="L11" s="163"/>
      <c r="M11" s="163">
        <f>SUM(M12:M12)</f>
        <v>0</v>
      </c>
      <c r="N11" s="162"/>
      <c r="O11" s="162">
        <f>SUM(O12:O12)</f>
        <v>0</v>
      </c>
      <c r="P11" s="162"/>
      <c r="Q11" s="162">
        <f>SUM(Q12:Q12)</f>
        <v>0</v>
      </c>
      <c r="R11" s="164"/>
      <c r="S11" s="158"/>
      <c r="T11" s="158">
        <f>SUM(T12:T12)</f>
        <v>0</v>
      </c>
      <c r="U11" s="158"/>
      <c r="V11" s="158"/>
      <c r="W11" s="158"/>
      <c r="AE11" t="s">
        <v>153</v>
      </c>
    </row>
    <row r="12" spans="1:58" outlineLevel="1">
      <c r="A12" s="174">
        <v>2</v>
      </c>
      <c r="B12" s="175" t="s">
        <v>237</v>
      </c>
      <c r="C12" s="184" t="s">
        <v>471</v>
      </c>
      <c r="D12" s="176" t="s">
        <v>239</v>
      </c>
      <c r="E12" s="177">
        <v>1</v>
      </c>
      <c r="F12" s="178"/>
      <c r="G12" s="179">
        <f>ROUND(E12*F12,2)</f>
        <v>0</v>
      </c>
      <c r="H12" s="178"/>
      <c r="I12" s="179">
        <f>ROUND(E12*H12,2)</f>
        <v>0</v>
      </c>
      <c r="J12" s="178"/>
      <c r="K12" s="179">
        <f>ROUND(E12*J12,2)</f>
        <v>0</v>
      </c>
      <c r="L12" s="179">
        <v>21</v>
      </c>
      <c r="M12" s="179">
        <f>G12*(1+L12/100)</f>
        <v>0</v>
      </c>
      <c r="N12" s="177">
        <v>0</v>
      </c>
      <c r="O12" s="177">
        <f>ROUND(E12*N12,2)</f>
        <v>0</v>
      </c>
      <c r="P12" s="177">
        <v>0</v>
      </c>
      <c r="Q12" s="177">
        <f>ROUND(E12*P12,2)</f>
        <v>0</v>
      </c>
      <c r="R12" s="180" t="s">
        <v>189</v>
      </c>
      <c r="S12" s="155">
        <v>0</v>
      </c>
      <c r="T12" s="155">
        <f>ROUND(E12*S12,2)</f>
        <v>0</v>
      </c>
      <c r="U12" s="155"/>
      <c r="V12" s="155" t="s">
        <v>158</v>
      </c>
      <c r="W12" s="155" t="s">
        <v>159</v>
      </c>
      <c r="X12" s="145"/>
      <c r="Y12" s="145"/>
      <c r="Z12" s="145"/>
      <c r="AA12" s="145"/>
      <c r="AB12" s="145"/>
      <c r="AC12" s="145"/>
      <c r="AD12" s="145"/>
      <c r="AE12" s="145" t="s">
        <v>160</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c r="A13" s="159" t="s">
        <v>152</v>
      </c>
      <c r="B13" s="160" t="s">
        <v>80</v>
      </c>
      <c r="C13" s="181" t="s">
        <v>81</v>
      </c>
      <c r="D13" s="161"/>
      <c r="E13" s="162"/>
      <c r="F13" s="163"/>
      <c r="G13" s="163">
        <f>SUMIF(AE14:AE15,"&lt;&gt;NOR",G14:G15)</f>
        <v>0</v>
      </c>
      <c r="H13" s="163"/>
      <c r="I13" s="163">
        <f>SUM(I14:I15)</f>
        <v>0</v>
      </c>
      <c r="J13" s="163"/>
      <c r="K13" s="163">
        <f>SUM(K14:K15)</f>
        <v>0</v>
      </c>
      <c r="L13" s="163"/>
      <c r="M13" s="163">
        <f>SUM(M14:M15)</f>
        <v>0</v>
      </c>
      <c r="N13" s="162"/>
      <c r="O13" s="162">
        <f>SUM(O14:O15)</f>
        <v>0.06</v>
      </c>
      <c r="P13" s="162"/>
      <c r="Q13" s="162">
        <f>SUM(Q14:Q15)</f>
        <v>0</v>
      </c>
      <c r="R13" s="164"/>
      <c r="S13" s="158"/>
      <c r="T13" s="158">
        <f>SUM(T14:T15)</f>
        <v>0</v>
      </c>
      <c r="U13" s="158"/>
      <c r="V13" s="158"/>
      <c r="W13" s="158"/>
      <c r="AE13" t="s">
        <v>153</v>
      </c>
    </row>
    <row r="14" spans="1:58" ht="22.5" outlineLevel="1">
      <c r="A14" s="166">
        <v>3</v>
      </c>
      <c r="B14" s="167" t="s">
        <v>472</v>
      </c>
      <c r="C14" s="182" t="s">
        <v>473</v>
      </c>
      <c r="D14" s="168" t="s">
        <v>242</v>
      </c>
      <c r="E14" s="169">
        <v>1</v>
      </c>
      <c r="F14" s="170"/>
      <c r="G14" s="171">
        <f>ROUND(E14*F14,2)</f>
        <v>0</v>
      </c>
      <c r="H14" s="170"/>
      <c r="I14" s="171">
        <f>ROUND(E14*H14,2)</f>
        <v>0</v>
      </c>
      <c r="J14" s="170"/>
      <c r="K14" s="171">
        <f>ROUND(E14*J14,2)</f>
        <v>0</v>
      </c>
      <c r="L14" s="171">
        <v>21</v>
      </c>
      <c r="M14" s="171">
        <f>G14*(1+L14/100)</f>
        <v>0</v>
      </c>
      <c r="N14" s="169">
        <v>0.06</v>
      </c>
      <c r="O14" s="169">
        <f>ROUND(E14*N14,2)</f>
        <v>0.06</v>
      </c>
      <c r="P14" s="169">
        <v>0</v>
      </c>
      <c r="Q14" s="169">
        <f>ROUND(E14*P14,2)</f>
        <v>0</v>
      </c>
      <c r="R14" s="172" t="s">
        <v>189</v>
      </c>
      <c r="S14" s="155">
        <v>0</v>
      </c>
      <c r="T14" s="155">
        <f>ROUND(E14*S14,2)</f>
        <v>0</v>
      </c>
      <c r="U14" s="155"/>
      <c r="V14" s="155" t="s">
        <v>158</v>
      </c>
      <c r="W14" s="155" t="s">
        <v>159</v>
      </c>
      <c r="X14" s="145"/>
      <c r="Y14" s="145"/>
      <c r="Z14" s="145"/>
      <c r="AA14" s="145"/>
      <c r="AB14" s="145"/>
      <c r="AC14" s="145"/>
      <c r="AD14" s="145"/>
      <c r="AE14" s="145" t="s">
        <v>160</v>
      </c>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2">
      <c r="A15" s="152"/>
      <c r="B15" s="153"/>
      <c r="C15" s="1411" t="s">
        <v>243</v>
      </c>
      <c r="D15" s="1412"/>
      <c r="E15" s="1412"/>
      <c r="F15" s="1412"/>
      <c r="G15" s="1412"/>
      <c r="H15" s="155"/>
      <c r="I15" s="155"/>
      <c r="J15" s="155"/>
      <c r="K15" s="155"/>
      <c r="L15" s="155"/>
      <c r="M15" s="155"/>
      <c r="N15" s="154"/>
      <c r="O15" s="154"/>
      <c r="P15" s="154"/>
      <c r="Q15" s="154"/>
      <c r="R15" s="155"/>
      <c r="S15" s="155"/>
      <c r="T15" s="155"/>
      <c r="U15" s="155"/>
      <c r="V15" s="155"/>
      <c r="W15" s="155"/>
      <c r="X15" s="145"/>
      <c r="Y15" s="145"/>
      <c r="Z15" s="145"/>
      <c r="AA15" s="145"/>
      <c r="AB15" s="145"/>
      <c r="AC15" s="145"/>
      <c r="AD15" s="145"/>
      <c r="AE15" s="145" t="s">
        <v>179</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c r="A16" s="159" t="s">
        <v>152</v>
      </c>
      <c r="B16" s="160" t="s">
        <v>84</v>
      </c>
      <c r="C16" s="181" t="s">
        <v>85</v>
      </c>
      <c r="D16" s="161"/>
      <c r="E16" s="162"/>
      <c r="F16" s="163"/>
      <c r="G16" s="163">
        <f>SUMIF(AE17:AE21,"&lt;&gt;NOR",G17:G21)</f>
        <v>0</v>
      </c>
      <c r="H16" s="163"/>
      <c r="I16" s="163">
        <f>SUM(I17:I21)</f>
        <v>0</v>
      </c>
      <c r="J16" s="163"/>
      <c r="K16" s="163">
        <f>SUM(K17:K21)</f>
        <v>0</v>
      </c>
      <c r="L16" s="163"/>
      <c r="M16" s="163">
        <f>SUM(M17:M21)</f>
        <v>0</v>
      </c>
      <c r="N16" s="162"/>
      <c r="O16" s="162">
        <f>SUM(O17:O21)</f>
        <v>0.01</v>
      </c>
      <c r="P16" s="162"/>
      <c r="Q16" s="162">
        <f>SUM(Q17:Q21)</f>
        <v>0</v>
      </c>
      <c r="R16" s="164"/>
      <c r="S16" s="158"/>
      <c r="T16" s="158">
        <f>SUM(T17:T21)</f>
        <v>83.91</v>
      </c>
      <c r="U16" s="158"/>
      <c r="V16" s="158"/>
      <c r="W16" s="158"/>
      <c r="AE16" t="s">
        <v>153</v>
      </c>
    </row>
    <row r="17" spans="1:58" ht="56.25" outlineLevel="1">
      <c r="A17" s="166">
        <v>4</v>
      </c>
      <c r="B17" s="167" t="s">
        <v>246</v>
      </c>
      <c r="C17" s="188" t="s">
        <v>247</v>
      </c>
      <c r="D17" s="168" t="s">
        <v>167</v>
      </c>
      <c r="E17" s="169">
        <v>239.96</v>
      </c>
      <c r="F17" s="170"/>
      <c r="G17" s="171">
        <f>ROUND(E17*F17,2)</f>
        <v>0</v>
      </c>
      <c r="H17" s="170"/>
      <c r="I17" s="171">
        <f>ROUND(E17*H17,2)</f>
        <v>0</v>
      </c>
      <c r="J17" s="170"/>
      <c r="K17" s="171">
        <f>ROUND(E17*J17,2)</f>
        <v>0</v>
      </c>
      <c r="L17" s="171">
        <v>21</v>
      </c>
      <c r="M17" s="171">
        <f>G17*(1+L17/100)</f>
        <v>0</v>
      </c>
      <c r="N17" s="169">
        <v>4.0000000000000003E-5</v>
      </c>
      <c r="O17" s="169">
        <f>ROUND(E17*N17,2)</f>
        <v>0.01</v>
      </c>
      <c r="P17" s="169">
        <v>0</v>
      </c>
      <c r="Q17" s="169">
        <f>ROUND(E17*P17,2)</f>
        <v>0</v>
      </c>
      <c r="R17" s="172" t="s">
        <v>157</v>
      </c>
      <c r="S17" s="155">
        <v>0.308</v>
      </c>
      <c r="T17" s="155">
        <f>ROUND(E17*S17,2)</f>
        <v>73.91</v>
      </c>
      <c r="U17" s="155"/>
      <c r="V17" s="155" t="s">
        <v>158</v>
      </c>
      <c r="W17" s="155" t="s">
        <v>159</v>
      </c>
      <c r="X17" s="145"/>
      <c r="Y17" s="145"/>
      <c r="Z17" s="145"/>
      <c r="AA17" s="145"/>
      <c r="AB17" s="145"/>
      <c r="AC17" s="145"/>
      <c r="AD17" s="145"/>
      <c r="AE17" s="145" t="s">
        <v>160</v>
      </c>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2">
      <c r="A18" s="152"/>
      <c r="B18" s="153"/>
      <c r="C18" s="183" t="s">
        <v>474</v>
      </c>
      <c r="D18" s="156"/>
      <c r="E18" s="157">
        <v>139.96</v>
      </c>
      <c r="F18" s="155"/>
      <c r="G18" s="155"/>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164</v>
      </c>
      <c r="AF18" s="145">
        <v>0</v>
      </c>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row>
    <row r="19" spans="1:58" outlineLevel="3">
      <c r="A19" s="152"/>
      <c r="B19" s="153"/>
      <c r="C19" s="183" t="s">
        <v>253</v>
      </c>
      <c r="D19" s="156"/>
      <c r="E19" s="157">
        <v>100</v>
      </c>
      <c r="F19" s="155"/>
      <c r="G19" s="155"/>
      <c r="H19" s="155"/>
      <c r="I19" s="155"/>
      <c r="J19" s="155"/>
      <c r="K19" s="155"/>
      <c r="L19" s="155"/>
      <c r="M19" s="155"/>
      <c r="N19" s="154"/>
      <c r="O19" s="154"/>
      <c r="P19" s="154"/>
      <c r="Q19" s="154"/>
      <c r="R19" s="155"/>
      <c r="S19" s="155"/>
      <c r="T19" s="155"/>
      <c r="U19" s="155"/>
      <c r="V19" s="155"/>
      <c r="W19" s="155"/>
      <c r="X19" s="145"/>
      <c r="Y19" s="145"/>
      <c r="Z19" s="145"/>
      <c r="AA19" s="145"/>
      <c r="AB19" s="145"/>
      <c r="AC19" s="145"/>
      <c r="AD19" s="145"/>
      <c r="AE19" s="145" t="s">
        <v>164</v>
      </c>
      <c r="AF19" s="145">
        <v>0</v>
      </c>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row>
    <row r="20" spans="1:58" outlineLevel="1">
      <c r="A20" s="166">
        <v>5</v>
      </c>
      <c r="B20" s="167" t="s">
        <v>254</v>
      </c>
      <c r="C20" s="182" t="s">
        <v>255</v>
      </c>
      <c r="D20" s="168" t="s">
        <v>256</v>
      </c>
      <c r="E20" s="169">
        <v>10</v>
      </c>
      <c r="F20" s="170"/>
      <c r="G20" s="171">
        <f>ROUND(E20*F20,2)</f>
        <v>0</v>
      </c>
      <c r="H20" s="170"/>
      <c r="I20" s="171">
        <f>ROUND(E20*H20,2)</f>
        <v>0</v>
      </c>
      <c r="J20" s="170"/>
      <c r="K20" s="171">
        <f>ROUND(E20*J20,2)</f>
        <v>0</v>
      </c>
      <c r="L20" s="171">
        <v>21</v>
      </c>
      <c r="M20" s="171">
        <f>G20*(1+L20/100)</f>
        <v>0</v>
      </c>
      <c r="N20" s="169">
        <v>0</v>
      </c>
      <c r="O20" s="169">
        <f>ROUND(E20*N20,2)</f>
        <v>0</v>
      </c>
      <c r="P20" s="169">
        <v>0</v>
      </c>
      <c r="Q20" s="169">
        <f>ROUND(E20*P20,2)</f>
        <v>0</v>
      </c>
      <c r="R20" s="172" t="s">
        <v>157</v>
      </c>
      <c r="S20" s="155">
        <v>1</v>
      </c>
      <c r="T20" s="155">
        <f>ROUND(E20*S20,2)</f>
        <v>10</v>
      </c>
      <c r="U20" s="155"/>
      <c r="V20" s="155" t="s">
        <v>257</v>
      </c>
      <c r="W20" s="155" t="s">
        <v>159</v>
      </c>
      <c r="X20" s="145"/>
      <c r="Y20" s="145"/>
      <c r="Z20" s="145"/>
      <c r="AA20" s="145"/>
      <c r="AB20" s="145"/>
      <c r="AC20" s="145"/>
      <c r="AD20" s="145"/>
      <c r="AE20" s="145" t="s">
        <v>258</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83" t="s">
        <v>475</v>
      </c>
      <c r="D21" s="156"/>
      <c r="E21" s="157">
        <v>10</v>
      </c>
      <c r="F21" s="155"/>
      <c r="G21" s="155"/>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164</v>
      </c>
      <c r="AF21" s="145">
        <v>0</v>
      </c>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c r="A22" s="159" t="s">
        <v>152</v>
      </c>
      <c r="B22" s="160" t="s">
        <v>86</v>
      </c>
      <c r="C22" s="181" t="s">
        <v>87</v>
      </c>
      <c r="D22" s="161"/>
      <c r="E22" s="162"/>
      <c r="F22" s="163"/>
      <c r="G22" s="163">
        <f>SUMIF(AE23:AE26,"&lt;&gt;NOR",G23:G26)</f>
        <v>0</v>
      </c>
      <c r="H22" s="163"/>
      <c r="I22" s="163">
        <f>SUM(I23:I26)</f>
        <v>0</v>
      </c>
      <c r="J22" s="163"/>
      <c r="K22" s="163">
        <f>SUM(K23:K26)</f>
        <v>0</v>
      </c>
      <c r="L22" s="163"/>
      <c r="M22" s="163">
        <f>SUM(M23:M26)</f>
        <v>0</v>
      </c>
      <c r="N22" s="162"/>
      <c r="O22" s="162">
        <f>SUM(O23:O26)</f>
        <v>0</v>
      </c>
      <c r="P22" s="162"/>
      <c r="Q22" s="162">
        <f>SUM(Q23:Q26)</f>
        <v>0.02</v>
      </c>
      <c r="R22" s="164"/>
      <c r="S22" s="158"/>
      <c r="T22" s="158">
        <f>SUM(T23:T26)</f>
        <v>1.02</v>
      </c>
      <c r="U22" s="158"/>
      <c r="V22" s="158"/>
      <c r="W22" s="158"/>
      <c r="AE22" t="s">
        <v>153</v>
      </c>
    </row>
    <row r="23" spans="1:58" ht="22.5" outlineLevel="1">
      <c r="A23" s="166">
        <v>6</v>
      </c>
      <c r="B23" s="167" t="s">
        <v>476</v>
      </c>
      <c r="C23" s="182" t="s">
        <v>477</v>
      </c>
      <c r="D23" s="168" t="s">
        <v>177</v>
      </c>
      <c r="E23" s="169">
        <v>2</v>
      </c>
      <c r="F23" s="170"/>
      <c r="G23" s="171">
        <f>ROUND(E23*F23,2)</f>
        <v>0</v>
      </c>
      <c r="H23" s="170"/>
      <c r="I23" s="171">
        <f>ROUND(E23*H23,2)</f>
        <v>0</v>
      </c>
      <c r="J23" s="170"/>
      <c r="K23" s="171">
        <f>ROUND(E23*J23,2)</f>
        <v>0</v>
      </c>
      <c r="L23" s="171">
        <v>21</v>
      </c>
      <c r="M23" s="171">
        <f>G23*(1+L23/100)</f>
        <v>0</v>
      </c>
      <c r="N23" s="169">
        <v>0</v>
      </c>
      <c r="O23" s="169">
        <f>ROUND(E23*N23,2)</f>
        <v>0</v>
      </c>
      <c r="P23" s="169">
        <v>8.0000000000000002E-3</v>
      </c>
      <c r="Q23" s="169">
        <f>ROUND(E23*P23,2)</f>
        <v>0.02</v>
      </c>
      <c r="R23" s="172" t="s">
        <v>157</v>
      </c>
      <c r="S23" s="155">
        <v>0.51200000000000001</v>
      </c>
      <c r="T23" s="155">
        <f>ROUND(E23*S23,2)</f>
        <v>1.02</v>
      </c>
      <c r="U23" s="155"/>
      <c r="V23" s="155" t="s">
        <v>158</v>
      </c>
      <c r="W23" s="155" t="s">
        <v>159</v>
      </c>
      <c r="X23" s="145"/>
      <c r="Y23" s="145"/>
      <c r="Z23" s="145"/>
      <c r="AA23" s="145"/>
      <c r="AB23" s="145"/>
      <c r="AC23" s="145"/>
      <c r="AD23" s="145"/>
      <c r="AE23" s="145" t="s">
        <v>160</v>
      </c>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2">
      <c r="A24" s="152"/>
      <c r="B24" s="153"/>
      <c r="C24" s="1409" t="s">
        <v>478</v>
      </c>
      <c r="D24" s="1410"/>
      <c r="E24" s="1410"/>
      <c r="F24" s="1410"/>
      <c r="G24" s="1410"/>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162</v>
      </c>
      <c r="AF24" s="145"/>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row>
    <row r="25" spans="1:58" outlineLevel="2">
      <c r="A25" s="152"/>
      <c r="B25" s="153"/>
      <c r="C25" s="183" t="s">
        <v>479</v>
      </c>
      <c r="D25" s="156"/>
      <c r="E25" s="157">
        <v>1</v>
      </c>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164</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3">
      <c r="A26" s="152"/>
      <c r="B26" s="153"/>
      <c r="C26" s="183" t="s">
        <v>480</v>
      </c>
      <c r="D26" s="156"/>
      <c r="E26" s="157">
        <v>1</v>
      </c>
      <c r="F26" s="155"/>
      <c r="G26" s="155"/>
      <c r="H26" s="155"/>
      <c r="I26" s="155"/>
      <c r="J26" s="155"/>
      <c r="K26" s="155"/>
      <c r="L26" s="155"/>
      <c r="M26" s="155"/>
      <c r="N26" s="154"/>
      <c r="O26" s="154"/>
      <c r="P26" s="154"/>
      <c r="Q26" s="154"/>
      <c r="R26" s="155"/>
      <c r="S26" s="155"/>
      <c r="T26" s="155"/>
      <c r="U26" s="155"/>
      <c r="V26" s="155"/>
      <c r="W26" s="155"/>
      <c r="X26" s="145"/>
      <c r="Y26" s="145"/>
      <c r="Z26" s="145"/>
      <c r="AA26" s="145"/>
      <c r="AB26" s="145"/>
      <c r="AC26" s="145"/>
      <c r="AD26" s="145"/>
      <c r="AE26" s="145" t="s">
        <v>164</v>
      </c>
      <c r="AF26" s="145">
        <v>0</v>
      </c>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c r="A27" s="159" t="s">
        <v>152</v>
      </c>
      <c r="B27" s="160" t="s">
        <v>88</v>
      </c>
      <c r="C27" s="181" t="s">
        <v>89</v>
      </c>
      <c r="D27" s="161"/>
      <c r="E27" s="162"/>
      <c r="F27" s="163"/>
      <c r="G27" s="163">
        <f>SUMIF(AE28:AE29,"&lt;&gt;NOR",G28:G29)</f>
        <v>0</v>
      </c>
      <c r="H27" s="163"/>
      <c r="I27" s="163">
        <f>SUM(I28:I29)</f>
        <v>0</v>
      </c>
      <c r="J27" s="163"/>
      <c r="K27" s="163">
        <f>SUM(K28:K29)</f>
        <v>0</v>
      </c>
      <c r="L27" s="163"/>
      <c r="M27" s="163">
        <f>SUM(M28:M29)</f>
        <v>0</v>
      </c>
      <c r="N27" s="162"/>
      <c r="O27" s="162">
        <f>SUM(O28:O29)</f>
        <v>0</v>
      </c>
      <c r="P27" s="162"/>
      <c r="Q27" s="162">
        <f>SUM(Q28:Q29)</f>
        <v>0</v>
      </c>
      <c r="R27" s="164"/>
      <c r="S27" s="158"/>
      <c r="T27" s="158">
        <f>SUM(T28:T29)</f>
        <v>4.5199999999999996</v>
      </c>
      <c r="U27" s="158"/>
      <c r="V27" s="158"/>
      <c r="W27" s="158"/>
      <c r="AE27" t="s">
        <v>153</v>
      </c>
    </row>
    <row r="28" spans="1:58" ht="22.5" outlineLevel="1">
      <c r="A28" s="166">
        <v>7</v>
      </c>
      <c r="B28" s="167" t="s">
        <v>294</v>
      </c>
      <c r="C28" s="182" t="s">
        <v>295</v>
      </c>
      <c r="D28" s="168" t="s">
        <v>156</v>
      </c>
      <c r="E28" s="169">
        <v>1.75501</v>
      </c>
      <c r="F28" s="170"/>
      <c r="G28" s="171">
        <f>ROUND(E28*F28,2)</f>
        <v>0</v>
      </c>
      <c r="H28" s="170"/>
      <c r="I28" s="171">
        <f>ROUND(E28*H28,2)</f>
        <v>0</v>
      </c>
      <c r="J28" s="170"/>
      <c r="K28" s="171">
        <f>ROUND(E28*J28,2)</f>
        <v>0</v>
      </c>
      <c r="L28" s="171">
        <v>21</v>
      </c>
      <c r="M28" s="171">
        <f>G28*(1+L28/100)</f>
        <v>0</v>
      </c>
      <c r="N28" s="169">
        <v>0</v>
      </c>
      <c r="O28" s="169">
        <f>ROUND(E28*N28,2)</f>
        <v>0</v>
      </c>
      <c r="P28" s="169">
        <v>0</v>
      </c>
      <c r="Q28" s="169">
        <f>ROUND(E28*P28,2)</f>
        <v>0</v>
      </c>
      <c r="R28" s="172" t="s">
        <v>157</v>
      </c>
      <c r="S28" s="155">
        <v>2.577</v>
      </c>
      <c r="T28" s="155">
        <f>ROUND(E28*S28,2)</f>
        <v>4.5199999999999996</v>
      </c>
      <c r="U28" s="155"/>
      <c r="V28" s="155" t="s">
        <v>296</v>
      </c>
      <c r="W28" s="155" t="s">
        <v>159</v>
      </c>
      <c r="X28" s="145"/>
      <c r="Y28" s="145"/>
      <c r="Z28" s="145"/>
      <c r="AA28" s="145"/>
      <c r="AB28" s="145"/>
      <c r="AC28" s="145"/>
      <c r="AD28" s="145"/>
      <c r="AE28" s="145" t="s">
        <v>297</v>
      </c>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2">
      <c r="A29" s="152"/>
      <c r="B29" s="153"/>
      <c r="C29" s="1409" t="s">
        <v>298</v>
      </c>
      <c r="D29" s="1410"/>
      <c r="E29" s="1410"/>
      <c r="F29" s="1410"/>
      <c r="G29" s="1410"/>
      <c r="H29" s="155"/>
      <c r="I29" s="155"/>
      <c r="J29" s="155"/>
      <c r="K29" s="155"/>
      <c r="L29" s="155"/>
      <c r="M29" s="155"/>
      <c r="N29" s="154"/>
      <c r="O29" s="154"/>
      <c r="P29" s="154"/>
      <c r="Q29" s="154"/>
      <c r="R29" s="155"/>
      <c r="S29" s="155"/>
      <c r="T29" s="155"/>
      <c r="U29" s="155"/>
      <c r="V29" s="155"/>
      <c r="W29" s="155"/>
      <c r="X29" s="145"/>
      <c r="Y29" s="145"/>
      <c r="Z29" s="145"/>
      <c r="AA29" s="145"/>
      <c r="AB29" s="145"/>
      <c r="AC29" s="145"/>
      <c r="AD29" s="145"/>
      <c r="AE29" s="145" t="s">
        <v>162</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c r="A30" s="159" t="s">
        <v>152</v>
      </c>
      <c r="B30" s="160" t="s">
        <v>92</v>
      </c>
      <c r="C30" s="181" t="s">
        <v>93</v>
      </c>
      <c r="D30" s="161"/>
      <c r="E30" s="162"/>
      <c r="F30" s="163"/>
      <c r="G30" s="163">
        <f>SUMIF(AE31:AE31,"&lt;&gt;NOR",G31:G31)</f>
        <v>0</v>
      </c>
      <c r="H30" s="163"/>
      <c r="I30" s="163">
        <f>SUM(I31:I31)</f>
        <v>0</v>
      </c>
      <c r="J30" s="163"/>
      <c r="K30" s="163">
        <f>SUM(K31:K31)</f>
        <v>0</v>
      </c>
      <c r="L30" s="163"/>
      <c r="M30" s="163">
        <f>SUM(M31:M31)</f>
        <v>0</v>
      </c>
      <c r="N30" s="162"/>
      <c r="O30" s="162">
        <f>SUM(O31:O31)</f>
        <v>0</v>
      </c>
      <c r="P30" s="162"/>
      <c r="Q30" s="162">
        <f>SUM(Q31:Q31)</f>
        <v>0</v>
      </c>
      <c r="R30" s="164"/>
      <c r="S30" s="158"/>
      <c r="T30" s="158">
        <f>SUM(T31:T31)</f>
        <v>0</v>
      </c>
      <c r="U30" s="158"/>
      <c r="V30" s="158"/>
      <c r="W30" s="158"/>
      <c r="AE30" t="s">
        <v>153</v>
      </c>
    </row>
    <row r="31" spans="1:58" outlineLevel="1">
      <c r="A31" s="174">
        <v>8</v>
      </c>
      <c r="B31" s="175" t="s">
        <v>315</v>
      </c>
      <c r="C31" s="184" t="s">
        <v>316</v>
      </c>
      <c r="D31" s="176" t="s">
        <v>239</v>
      </c>
      <c r="E31" s="177">
        <v>1</v>
      </c>
      <c r="F31" s="965">
        <f>SUM('Etapa II.b - AKU - Souhrn'!C6)</f>
        <v>0</v>
      </c>
      <c r="G31" s="179">
        <f>ROUND(E31*F31,2)</f>
        <v>0</v>
      </c>
      <c r="H31" s="178"/>
      <c r="I31" s="179">
        <f>ROUND(E31*H31,2)</f>
        <v>0</v>
      </c>
      <c r="J31" s="178"/>
      <c r="K31" s="179">
        <f>ROUND(E31*J31,2)</f>
        <v>0</v>
      </c>
      <c r="L31" s="179">
        <v>21</v>
      </c>
      <c r="M31" s="179">
        <f>G31*(1+L31/100)</f>
        <v>0</v>
      </c>
      <c r="N31" s="177">
        <v>0</v>
      </c>
      <c r="O31" s="177">
        <f>ROUND(E31*N31,2)</f>
        <v>0</v>
      </c>
      <c r="P31" s="177">
        <v>0</v>
      </c>
      <c r="Q31" s="177">
        <f>ROUND(E31*P31,2)</f>
        <v>0</v>
      </c>
      <c r="R31" s="180" t="s">
        <v>189</v>
      </c>
      <c r="S31" s="155">
        <v>0</v>
      </c>
      <c r="T31" s="155">
        <f>ROUND(E31*S31,2)</f>
        <v>0</v>
      </c>
      <c r="U31" s="155"/>
      <c r="V31" s="155" t="s">
        <v>158</v>
      </c>
      <c r="W31" s="155" t="s">
        <v>159</v>
      </c>
      <c r="X31" s="145"/>
      <c r="Y31" s="145"/>
      <c r="Z31" s="145"/>
      <c r="AA31" s="145"/>
      <c r="AB31" s="145"/>
      <c r="AC31" s="145"/>
      <c r="AD31" s="145"/>
      <c r="AE31" s="145" t="s">
        <v>160</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c r="A32" s="159" t="s">
        <v>152</v>
      </c>
      <c r="B32" s="160" t="s">
        <v>96</v>
      </c>
      <c r="C32" s="181" t="s">
        <v>97</v>
      </c>
      <c r="D32" s="161"/>
      <c r="E32" s="162"/>
      <c r="F32" s="163"/>
      <c r="G32" s="163">
        <f>SUMIF(AE33:AE33,"&lt;&gt;NOR",G33:G33)</f>
        <v>0</v>
      </c>
      <c r="H32" s="163"/>
      <c r="I32" s="163">
        <f>SUM(I33:I33)</f>
        <v>0</v>
      </c>
      <c r="J32" s="163"/>
      <c r="K32" s="163">
        <f>SUM(K33:K33)</f>
        <v>0</v>
      </c>
      <c r="L32" s="163"/>
      <c r="M32" s="163">
        <f>SUM(M33:M33)</f>
        <v>0</v>
      </c>
      <c r="N32" s="162"/>
      <c r="O32" s="162">
        <f>SUM(O33:O33)</f>
        <v>0</v>
      </c>
      <c r="P32" s="162"/>
      <c r="Q32" s="162">
        <f>SUM(Q33:Q33)</f>
        <v>0</v>
      </c>
      <c r="R32" s="164"/>
      <c r="S32" s="158"/>
      <c r="T32" s="158">
        <f>SUM(T33:T33)</f>
        <v>0</v>
      </c>
      <c r="U32" s="158"/>
      <c r="V32" s="158"/>
      <c r="W32" s="158"/>
      <c r="AE32" t="s">
        <v>153</v>
      </c>
    </row>
    <row r="33" spans="1:58" outlineLevel="1">
      <c r="A33" s="174">
        <v>9</v>
      </c>
      <c r="B33" s="175" t="s">
        <v>319</v>
      </c>
      <c r="C33" s="184" t="s">
        <v>320</v>
      </c>
      <c r="D33" s="176" t="s">
        <v>239</v>
      </c>
      <c r="E33" s="177">
        <v>1</v>
      </c>
      <c r="F33" s="965">
        <f>SUM('Etapa II.b - VZT'!M24:P24)</f>
        <v>0</v>
      </c>
      <c r="G33" s="179">
        <f>ROUND(E33*F33,2)</f>
        <v>0</v>
      </c>
      <c r="H33" s="178"/>
      <c r="I33" s="179">
        <f>ROUND(E33*H33,2)</f>
        <v>0</v>
      </c>
      <c r="J33" s="178"/>
      <c r="K33" s="179">
        <f>ROUND(E33*J33,2)</f>
        <v>0</v>
      </c>
      <c r="L33" s="179">
        <v>21</v>
      </c>
      <c r="M33" s="179">
        <f>G33*(1+L33/100)</f>
        <v>0</v>
      </c>
      <c r="N33" s="177">
        <v>0</v>
      </c>
      <c r="O33" s="177">
        <f>ROUND(E33*N33,2)</f>
        <v>0</v>
      </c>
      <c r="P33" s="177">
        <v>0</v>
      </c>
      <c r="Q33" s="177">
        <f>ROUND(E33*P33,2)</f>
        <v>0</v>
      </c>
      <c r="R33" s="180" t="s">
        <v>189</v>
      </c>
      <c r="S33" s="155">
        <v>0</v>
      </c>
      <c r="T33" s="155">
        <f>ROUND(E33*S33,2)</f>
        <v>0</v>
      </c>
      <c r="U33" s="155"/>
      <c r="V33" s="155" t="s">
        <v>158</v>
      </c>
      <c r="W33" s="155" t="s">
        <v>159</v>
      </c>
      <c r="X33" s="145"/>
      <c r="Y33" s="145"/>
      <c r="Z33" s="145"/>
      <c r="AA33" s="145"/>
      <c r="AB33" s="145"/>
      <c r="AC33" s="145"/>
      <c r="AD33" s="145"/>
      <c r="AE33" s="145" t="s">
        <v>160</v>
      </c>
      <c r="AF33" s="145"/>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row>
    <row r="34" spans="1:58">
      <c r="A34" s="159" t="s">
        <v>152</v>
      </c>
      <c r="B34" s="160" t="s">
        <v>98</v>
      </c>
      <c r="C34" s="181" t="s">
        <v>99</v>
      </c>
      <c r="D34" s="161"/>
      <c r="E34" s="162"/>
      <c r="F34" s="163"/>
      <c r="G34" s="163">
        <f>SUMIF(AE35:AE35,"&lt;&gt;NOR",G35:G35)</f>
        <v>0</v>
      </c>
      <c r="H34" s="163"/>
      <c r="I34" s="163">
        <f>SUM(I35:I35)</f>
        <v>0</v>
      </c>
      <c r="J34" s="163"/>
      <c r="K34" s="163">
        <f>SUM(K35:K35)</f>
        <v>0</v>
      </c>
      <c r="L34" s="163"/>
      <c r="M34" s="163">
        <f>SUM(M35:M35)</f>
        <v>0</v>
      </c>
      <c r="N34" s="162"/>
      <c r="O34" s="162">
        <f>SUM(O35:O35)</f>
        <v>0</v>
      </c>
      <c r="P34" s="162"/>
      <c r="Q34" s="162">
        <f>SUM(Q35:Q35)</f>
        <v>0</v>
      </c>
      <c r="R34" s="164"/>
      <c r="S34" s="158"/>
      <c r="T34" s="158">
        <f>SUM(T35:T35)</f>
        <v>0</v>
      </c>
      <c r="U34" s="158"/>
      <c r="V34" s="158"/>
      <c r="W34" s="158"/>
      <c r="AE34" t="s">
        <v>153</v>
      </c>
    </row>
    <row r="35" spans="1:58" outlineLevel="1">
      <c r="A35" s="174">
        <v>10</v>
      </c>
      <c r="B35" s="175" t="s">
        <v>321</v>
      </c>
      <c r="C35" s="184" t="s">
        <v>322</v>
      </c>
      <c r="D35" s="176" t="s">
        <v>239</v>
      </c>
      <c r="E35" s="177">
        <v>1</v>
      </c>
      <c r="F35" s="965">
        <f>SUM('Etapa II.b - ÚT'!G37)</f>
        <v>0</v>
      </c>
      <c r="G35" s="179">
        <f>ROUND(E35*F35,2)</f>
        <v>0</v>
      </c>
      <c r="H35" s="178"/>
      <c r="I35" s="179">
        <f>ROUND(E35*H35,2)</f>
        <v>0</v>
      </c>
      <c r="J35" s="178"/>
      <c r="K35" s="179">
        <f>ROUND(E35*J35,2)</f>
        <v>0</v>
      </c>
      <c r="L35" s="179">
        <v>21</v>
      </c>
      <c r="M35" s="179">
        <f>G35*(1+L35/100)</f>
        <v>0</v>
      </c>
      <c r="N35" s="177">
        <v>0</v>
      </c>
      <c r="O35" s="177">
        <f>ROUND(E35*N35,2)</f>
        <v>0</v>
      </c>
      <c r="P35" s="177">
        <v>0</v>
      </c>
      <c r="Q35" s="177">
        <f>ROUND(E35*P35,2)</f>
        <v>0</v>
      </c>
      <c r="R35" s="180" t="s">
        <v>189</v>
      </c>
      <c r="S35" s="155">
        <v>0</v>
      </c>
      <c r="T35" s="155">
        <f>ROUND(E35*S35,2)</f>
        <v>0</v>
      </c>
      <c r="U35" s="155"/>
      <c r="V35" s="155" t="s">
        <v>158</v>
      </c>
      <c r="W35" s="155" t="s">
        <v>159</v>
      </c>
      <c r="X35" s="145"/>
      <c r="Y35" s="145"/>
      <c r="Z35" s="145"/>
      <c r="AA35" s="145"/>
      <c r="AB35" s="145"/>
      <c r="AC35" s="145"/>
      <c r="AD35" s="145"/>
      <c r="AE35" s="145" t="s">
        <v>160</v>
      </c>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c r="A36" s="159" t="s">
        <v>152</v>
      </c>
      <c r="B36" s="160" t="s">
        <v>102</v>
      </c>
      <c r="C36" s="181" t="s">
        <v>103</v>
      </c>
      <c r="D36" s="161"/>
      <c r="E36" s="162"/>
      <c r="F36" s="163"/>
      <c r="G36" s="163" t="e">
        <f>SUMIF(AE37:AE37,"&lt;&gt;NOR",G37:G37)</f>
        <v>#REF!</v>
      </c>
      <c r="H36" s="163"/>
      <c r="I36" s="163">
        <f>SUM(I37:I37)</f>
        <v>0</v>
      </c>
      <c r="J36" s="163"/>
      <c r="K36" s="163">
        <f>SUM(K37:K37)</f>
        <v>0</v>
      </c>
      <c r="L36" s="163"/>
      <c r="M36" s="163" t="e">
        <f>SUM(M37:M37)</f>
        <v>#REF!</v>
      </c>
      <c r="N36" s="162"/>
      <c r="O36" s="162">
        <f>SUM(O37:O37)</f>
        <v>0</v>
      </c>
      <c r="P36" s="162"/>
      <c r="Q36" s="162">
        <f>SUM(Q37:Q37)</f>
        <v>0</v>
      </c>
      <c r="R36" s="164"/>
      <c r="S36" s="158"/>
      <c r="T36" s="158">
        <f>SUM(T37:T37)</f>
        <v>0</v>
      </c>
      <c r="U36" s="158"/>
      <c r="V36" s="158"/>
      <c r="W36" s="158"/>
      <c r="AE36" t="s">
        <v>153</v>
      </c>
    </row>
    <row r="37" spans="1:58" outlineLevel="1">
      <c r="A37" s="174">
        <v>11</v>
      </c>
      <c r="B37" s="175" t="s">
        <v>326</v>
      </c>
      <c r="C37" s="184" t="s">
        <v>2301</v>
      </c>
      <c r="D37" s="176" t="s">
        <v>239</v>
      </c>
      <c r="E37" s="177">
        <v>1</v>
      </c>
      <c r="F37" s="965" t="e">
        <f>SUM(#REF!)</f>
        <v>#REF!</v>
      </c>
      <c r="G37" s="179" t="e">
        <f>ROUND(E37*F37,2)</f>
        <v>#REF!</v>
      </c>
      <c r="H37" s="178"/>
      <c r="I37" s="179">
        <f>ROUND(E37*H37,2)</f>
        <v>0</v>
      </c>
      <c r="J37" s="178"/>
      <c r="K37" s="179">
        <f>ROUND(E37*J37,2)</f>
        <v>0</v>
      </c>
      <c r="L37" s="179">
        <v>21</v>
      </c>
      <c r="M37" s="179" t="e">
        <f>G37*(1+L37/100)</f>
        <v>#REF!</v>
      </c>
      <c r="N37" s="177">
        <v>0</v>
      </c>
      <c r="O37" s="177">
        <f>ROUND(E37*N37,2)</f>
        <v>0</v>
      </c>
      <c r="P37" s="177">
        <v>0</v>
      </c>
      <c r="Q37" s="177">
        <f>ROUND(E37*P37,2)</f>
        <v>0</v>
      </c>
      <c r="R37" s="180" t="s">
        <v>189</v>
      </c>
      <c r="S37" s="155">
        <v>0</v>
      </c>
      <c r="T37" s="155">
        <f>ROUND(E37*S37,2)</f>
        <v>0</v>
      </c>
      <c r="U37" s="155"/>
      <c r="V37" s="155" t="s">
        <v>158</v>
      </c>
      <c r="W37" s="155" t="s">
        <v>159</v>
      </c>
      <c r="X37" s="145"/>
      <c r="Y37" s="145"/>
      <c r="Z37" s="145"/>
      <c r="AA37" s="145"/>
      <c r="AB37" s="145"/>
      <c r="AC37" s="145"/>
      <c r="AD37" s="145"/>
      <c r="AE37" s="145" t="s">
        <v>160</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c r="A38" s="159" t="s">
        <v>152</v>
      </c>
      <c r="B38" s="160" t="s">
        <v>104</v>
      </c>
      <c r="C38" s="181" t="s">
        <v>105</v>
      </c>
      <c r="D38" s="161"/>
      <c r="E38" s="162"/>
      <c r="F38" s="163"/>
      <c r="G38" s="163">
        <f>SUMIF(AE39:AE43,"&lt;&gt;NOR",G39:G43)</f>
        <v>0</v>
      </c>
      <c r="H38" s="163"/>
      <c r="I38" s="163">
        <f>SUM(I39:I43)</f>
        <v>0</v>
      </c>
      <c r="J38" s="163"/>
      <c r="K38" s="163">
        <f>SUM(K39:K43)</f>
        <v>0</v>
      </c>
      <c r="L38" s="163"/>
      <c r="M38" s="163">
        <f>SUM(M39:M43)</f>
        <v>0</v>
      </c>
      <c r="N38" s="162"/>
      <c r="O38" s="162">
        <f>SUM(O39:O43)</f>
        <v>1.54</v>
      </c>
      <c r="P38" s="162"/>
      <c r="Q38" s="162">
        <f>SUM(Q39:Q43)</f>
        <v>0</v>
      </c>
      <c r="R38" s="164"/>
      <c r="S38" s="158"/>
      <c r="T38" s="158">
        <f>SUM(T39:T43)</f>
        <v>17.93</v>
      </c>
      <c r="U38" s="158"/>
      <c r="V38" s="158"/>
      <c r="W38" s="158"/>
      <c r="AE38" t="s">
        <v>153</v>
      </c>
    </row>
    <row r="39" spans="1:58" outlineLevel="1" collapsed="1">
      <c r="A39" s="166">
        <v>12</v>
      </c>
      <c r="B39" s="167" t="s">
        <v>339</v>
      </c>
      <c r="C39" s="182" t="s">
        <v>340</v>
      </c>
      <c r="D39" s="168" t="s">
        <v>167</v>
      </c>
      <c r="E39" s="169">
        <v>61.2</v>
      </c>
      <c r="F39" s="170"/>
      <c r="G39" s="171">
        <f>ROUND(E39*F39,2)</f>
        <v>0</v>
      </c>
      <c r="H39" s="170"/>
      <c r="I39" s="171">
        <f>ROUND(E39*H39,2)</f>
        <v>0</v>
      </c>
      <c r="J39" s="170"/>
      <c r="K39" s="171">
        <f>ROUND(E39*J39,2)</f>
        <v>0</v>
      </c>
      <c r="L39" s="171">
        <v>21</v>
      </c>
      <c r="M39" s="171">
        <f>G39*(1+L39/100)</f>
        <v>0</v>
      </c>
      <c r="N39" s="169">
        <v>2.52E-2</v>
      </c>
      <c r="O39" s="169">
        <f>ROUND(E39*N39,2)</f>
        <v>1.54</v>
      </c>
      <c r="P39" s="169">
        <v>0</v>
      </c>
      <c r="Q39" s="169">
        <f>ROUND(E39*P39,2)</f>
        <v>0</v>
      </c>
      <c r="R39" s="172" t="s">
        <v>157</v>
      </c>
      <c r="S39" s="155">
        <v>0.217</v>
      </c>
      <c r="T39" s="155">
        <f>ROUND(E39*S39,2)</f>
        <v>13.28</v>
      </c>
      <c r="U39" s="155"/>
      <c r="V39" s="155" t="s">
        <v>158</v>
      </c>
      <c r="W39" s="155" t="s">
        <v>159</v>
      </c>
      <c r="X39" s="145"/>
      <c r="Y39" s="145"/>
      <c r="Z39" s="145"/>
      <c r="AA39" s="145"/>
      <c r="AB39" s="145"/>
      <c r="AC39" s="145"/>
      <c r="AD39" s="145"/>
      <c r="AE39" s="145" t="s">
        <v>160</v>
      </c>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hidden="1" outlineLevel="2">
      <c r="A40" s="152"/>
      <c r="B40" s="153"/>
      <c r="C40" s="1411" t="s">
        <v>341</v>
      </c>
      <c r="D40" s="1412"/>
      <c r="E40" s="1412"/>
      <c r="F40" s="1412"/>
      <c r="G40" s="1412"/>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179</v>
      </c>
      <c r="AF40" s="145"/>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idden="1" outlineLevel="2">
      <c r="A41" s="152"/>
      <c r="B41" s="153"/>
      <c r="C41" s="183" t="s">
        <v>481</v>
      </c>
      <c r="D41" s="156"/>
      <c r="E41" s="157">
        <v>61.2</v>
      </c>
      <c r="F41" s="155"/>
      <c r="G41" s="155"/>
      <c r="H41" s="155"/>
      <c r="I41" s="155"/>
      <c r="J41" s="155"/>
      <c r="K41" s="155"/>
      <c r="L41" s="155"/>
      <c r="M41" s="155"/>
      <c r="N41" s="154"/>
      <c r="O41" s="154"/>
      <c r="P41" s="154"/>
      <c r="Q41" s="154"/>
      <c r="R41" s="155"/>
      <c r="S41" s="155"/>
      <c r="T41" s="155"/>
      <c r="U41" s="155"/>
      <c r="V41" s="155"/>
      <c r="W41" s="155"/>
      <c r="X41" s="145"/>
      <c r="Y41" s="145"/>
      <c r="Z41" s="145"/>
      <c r="AA41" s="145"/>
      <c r="AB41" s="145"/>
      <c r="AC41" s="145"/>
      <c r="AD41" s="145"/>
      <c r="AE41" s="145" t="s">
        <v>164</v>
      </c>
      <c r="AF41" s="145">
        <v>0</v>
      </c>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outlineLevel="1">
      <c r="A42" s="166">
        <v>13</v>
      </c>
      <c r="B42" s="167" t="s">
        <v>343</v>
      </c>
      <c r="C42" s="182" t="s">
        <v>344</v>
      </c>
      <c r="D42" s="168" t="s">
        <v>156</v>
      </c>
      <c r="E42" s="169">
        <v>1.5422400000000001</v>
      </c>
      <c r="F42" s="170"/>
      <c r="G42" s="171">
        <f>ROUND(E42*F42,2)</f>
        <v>0</v>
      </c>
      <c r="H42" s="170"/>
      <c r="I42" s="171">
        <f>ROUND(E42*H42,2)</f>
        <v>0</v>
      </c>
      <c r="J42" s="170"/>
      <c r="K42" s="171">
        <f>ROUND(E42*J42,2)</f>
        <v>0</v>
      </c>
      <c r="L42" s="171">
        <v>21</v>
      </c>
      <c r="M42" s="171">
        <f>G42*(1+L42/100)</f>
        <v>0</v>
      </c>
      <c r="N42" s="169">
        <v>0</v>
      </c>
      <c r="O42" s="169">
        <f>ROUND(E42*N42,2)</f>
        <v>0</v>
      </c>
      <c r="P42" s="169">
        <v>0</v>
      </c>
      <c r="Q42" s="169">
        <f>ROUND(E42*P42,2)</f>
        <v>0</v>
      </c>
      <c r="R42" s="172" t="s">
        <v>157</v>
      </c>
      <c r="S42" s="155">
        <v>3.016</v>
      </c>
      <c r="T42" s="155">
        <f>ROUND(E42*S42,2)</f>
        <v>4.6500000000000004</v>
      </c>
      <c r="U42" s="155"/>
      <c r="V42" s="155" t="s">
        <v>296</v>
      </c>
      <c r="W42" s="155" t="s">
        <v>159</v>
      </c>
      <c r="X42" s="145"/>
      <c r="Y42" s="145"/>
      <c r="Z42" s="145"/>
      <c r="AA42" s="145"/>
      <c r="AB42" s="145"/>
      <c r="AC42" s="145"/>
      <c r="AD42" s="145"/>
      <c r="AE42" s="145" t="s">
        <v>297</v>
      </c>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outlineLevel="2">
      <c r="A43" s="152"/>
      <c r="B43" s="153"/>
      <c r="C43" s="1409" t="s">
        <v>314</v>
      </c>
      <c r="D43" s="1410"/>
      <c r="E43" s="1410"/>
      <c r="F43" s="1410"/>
      <c r="G43" s="1410"/>
      <c r="H43" s="155"/>
      <c r="I43" s="155"/>
      <c r="J43" s="155"/>
      <c r="K43" s="155"/>
      <c r="L43" s="155"/>
      <c r="M43" s="155"/>
      <c r="N43" s="154"/>
      <c r="O43" s="154"/>
      <c r="P43" s="154"/>
      <c r="Q43" s="154"/>
      <c r="R43" s="155"/>
      <c r="S43" s="155"/>
      <c r="T43" s="155"/>
      <c r="U43" s="155"/>
      <c r="V43" s="155"/>
      <c r="W43" s="155"/>
      <c r="X43" s="145"/>
      <c r="Y43" s="145"/>
      <c r="Z43" s="145"/>
      <c r="AA43" s="145"/>
      <c r="AB43" s="145"/>
      <c r="AC43" s="145"/>
      <c r="AD43" s="145"/>
      <c r="AE43" s="145" t="s">
        <v>162</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c r="A44" s="159" t="s">
        <v>152</v>
      </c>
      <c r="B44" s="160" t="s">
        <v>112</v>
      </c>
      <c r="C44" s="181" t="s">
        <v>113</v>
      </c>
      <c r="D44" s="161"/>
      <c r="E44" s="162"/>
      <c r="F44" s="163"/>
      <c r="G44" s="163">
        <f>SUMIF(AE45:AE49,"&lt;&gt;NOR",G45:G49)</f>
        <v>0</v>
      </c>
      <c r="H44" s="163"/>
      <c r="I44" s="163">
        <f>SUM(I45:I49)</f>
        <v>0</v>
      </c>
      <c r="J44" s="163"/>
      <c r="K44" s="163">
        <f>SUM(K45:K49)</f>
        <v>0</v>
      </c>
      <c r="L44" s="163"/>
      <c r="M44" s="163">
        <f>SUM(M45:M49)</f>
        <v>0</v>
      </c>
      <c r="N44" s="162"/>
      <c r="O44" s="162">
        <f>SUM(O45:O49)</f>
        <v>0.01</v>
      </c>
      <c r="P44" s="162"/>
      <c r="Q44" s="162">
        <f>SUM(Q45:Q49)</f>
        <v>0</v>
      </c>
      <c r="R44" s="164"/>
      <c r="S44" s="158"/>
      <c r="T44" s="158">
        <f>SUM(T45:T49)</f>
        <v>6.1</v>
      </c>
      <c r="U44" s="158"/>
      <c r="V44" s="158"/>
      <c r="W44" s="158"/>
      <c r="AE44" t="s">
        <v>153</v>
      </c>
    </row>
    <row r="45" spans="1:58" ht="22.5" outlineLevel="1">
      <c r="A45" s="166">
        <v>14</v>
      </c>
      <c r="B45" s="167" t="s">
        <v>371</v>
      </c>
      <c r="C45" s="182" t="s">
        <v>482</v>
      </c>
      <c r="D45" s="168" t="s">
        <v>167</v>
      </c>
      <c r="E45" s="169">
        <v>45.392000000000003</v>
      </c>
      <c r="F45" s="170"/>
      <c r="G45" s="171">
        <f>ROUND(E45*F45,2)</f>
        <v>0</v>
      </c>
      <c r="H45" s="170"/>
      <c r="I45" s="171">
        <f>ROUND(E45*H45,2)</f>
        <v>0</v>
      </c>
      <c r="J45" s="170"/>
      <c r="K45" s="171">
        <f>ROUND(E45*J45,2)</f>
        <v>0</v>
      </c>
      <c r="L45" s="171">
        <v>21</v>
      </c>
      <c r="M45" s="171">
        <f>G45*(1+L45/100)</f>
        <v>0</v>
      </c>
      <c r="N45" s="169">
        <v>6.9999999999999994E-5</v>
      </c>
      <c r="O45" s="169">
        <f>ROUND(E45*N45,2)</f>
        <v>0</v>
      </c>
      <c r="P45" s="169">
        <v>0</v>
      </c>
      <c r="Q45" s="169">
        <f>ROUND(E45*P45,2)</f>
        <v>0</v>
      </c>
      <c r="R45" s="172" t="s">
        <v>157</v>
      </c>
      <c r="S45" s="155">
        <v>3.2480000000000002E-2</v>
      </c>
      <c r="T45" s="155">
        <f>ROUND(E45*S45,2)</f>
        <v>1.47</v>
      </c>
      <c r="U45" s="155"/>
      <c r="V45" s="155" t="s">
        <v>158</v>
      </c>
      <c r="W45" s="155" t="s">
        <v>159</v>
      </c>
      <c r="X45" s="145"/>
      <c r="Y45" s="145"/>
      <c r="Z45" s="145"/>
      <c r="AA45" s="145"/>
      <c r="AB45" s="145"/>
      <c r="AC45" s="145"/>
      <c r="AD45" s="145"/>
      <c r="AE45" s="145" t="s">
        <v>160</v>
      </c>
      <c r="AF45" s="145"/>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outlineLevel="2">
      <c r="A46" s="152"/>
      <c r="B46" s="153"/>
      <c r="C46" s="183" t="s">
        <v>483</v>
      </c>
      <c r="D46" s="156"/>
      <c r="E46" s="157">
        <v>25.391999999999999</v>
      </c>
      <c r="F46" s="155"/>
      <c r="G46" s="155"/>
      <c r="H46" s="155"/>
      <c r="I46" s="155"/>
      <c r="J46" s="155"/>
      <c r="K46" s="155"/>
      <c r="L46" s="155"/>
      <c r="M46" s="155"/>
      <c r="N46" s="154"/>
      <c r="O46" s="154"/>
      <c r="P46" s="154"/>
      <c r="Q46" s="154"/>
      <c r="R46" s="155"/>
      <c r="S46" s="155"/>
      <c r="T46" s="155"/>
      <c r="U46" s="155"/>
      <c r="V46" s="155"/>
      <c r="W46" s="155"/>
      <c r="X46" s="145"/>
      <c r="Y46" s="145"/>
      <c r="Z46" s="145"/>
      <c r="AA46" s="145"/>
      <c r="AB46" s="145"/>
      <c r="AC46" s="145"/>
      <c r="AD46" s="145"/>
      <c r="AE46" s="145" t="s">
        <v>164</v>
      </c>
      <c r="AF46" s="145">
        <v>0</v>
      </c>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outlineLevel="3">
      <c r="A47" s="152"/>
      <c r="B47" s="153"/>
      <c r="C47" s="183" t="s">
        <v>484</v>
      </c>
      <c r="D47" s="156"/>
      <c r="E47" s="157">
        <v>20</v>
      </c>
      <c r="F47" s="155"/>
      <c r="G47" s="155"/>
      <c r="H47" s="155"/>
      <c r="I47" s="155"/>
      <c r="J47" s="155"/>
      <c r="K47" s="155"/>
      <c r="L47" s="155"/>
      <c r="M47" s="155"/>
      <c r="N47" s="154"/>
      <c r="O47" s="154"/>
      <c r="P47" s="154"/>
      <c r="Q47" s="154"/>
      <c r="R47" s="155"/>
      <c r="S47" s="155"/>
      <c r="T47" s="155"/>
      <c r="U47" s="155"/>
      <c r="V47" s="155"/>
      <c r="W47" s="155"/>
      <c r="X47" s="145"/>
      <c r="Y47" s="145"/>
      <c r="Z47" s="145"/>
      <c r="AA47" s="145"/>
      <c r="AB47" s="145"/>
      <c r="AC47" s="145"/>
      <c r="AD47" s="145"/>
      <c r="AE47" s="145" t="s">
        <v>164</v>
      </c>
      <c r="AF47" s="145">
        <v>0</v>
      </c>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outlineLevel="1">
      <c r="A48" s="166">
        <v>15</v>
      </c>
      <c r="B48" s="167" t="s">
        <v>381</v>
      </c>
      <c r="C48" s="182" t="s">
        <v>382</v>
      </c>
      <c r="D48" s="168" t="s">
        <v>167</v>
      </c>
      <c r="E48" s="169">
        <v>45.392000000000003</v>
      </c>
      <c r="F48" s="170"/>
      <c r="G48" s="171">
        <f>ROUND(E48*F48,2)</f>
        <v>0</v>
      </c>
      <c r="H48" s="170"/>
      <c r="I48" s="171">
        <f>ROUND(E48*H48,2)</f>
        <v>0</v>
      </c>
      <c r="J48" s="170"/>
      <c r="K48" s="171">
        <f>ROUND(E48*J48,2)</f>
        <v>0</v>
      </c>
      <c r="L48" s="171">
        <v>21</v>
      </c>
      <c r="M48" s="171">
        <f>G48*(1+L48/100)</f>
        <v>0</v>
      </c>
      <c r="N48" s="169">
        <v>1.4999999999999999E-4</v>
      </c>
      <c r="O48" s="169">
        <f>ROUND(E48*N48,2)</f>
        <v>0.01</v>
      </c>
      <c r="P48" s="169">
        <v>0</v>
      </c>
      <c r="Q48" s="169">
        <f>ROUND(E48*P48,2)</f>
        <v>0</v>
      </c>
      <c r="R48" s="172" t="s">
        <v>157</v>
      </c>
      <c r="S48" s="155">
        <v>0.10191</v>
      </c>
      <c r="T48" s="155">
        <f>ROUND(E48*S48,2)</f>
        <v>4.63</v>
      </c>
      <c r="U48" s="155"/>
      <c r="V48" s="155" t="s">
        <v>158</v>
      </c>
      <c r="W48" s="155" t="s">
        <v>159</v>
      </c>
      <c r="X48" s="145"/>
      <c r="Y48" s="145"/>
      <c r="Z48" s="145"/>
      <c r="AA48" s="145"/>
      <c r="AB48" s="145"/>
      <c r="AC48" s="145"/>
      <c r="AD48" s="145"/>
      <c r="AE48" s="145" t="s">
        <v>160</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83" t="s">
        <v>485</v>
      </c>
      <c r="D49" s="156"/>
      <c r="E49" s="157">
        <v>45.392000000000003</v>
      </c>
      <c r="F49" s="155"/>
      <c r="G49" s="155"/>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164</v>
      </c>
      <c r="AF49" s="145">
        <v>5</v>
      </c>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c r="A50" s="159" t="s">
        <v>152</v>
      </c>
      <c r="B50" s="160" t="s">
        <v>114</v>
      </c>
      <c r="C50" s="181" t="s">
        <v>115</v>
      </c>
      <c r="D50" s="161"/>
      <c r="E50" s="162"/>
      <c r="F50" s="163"/>
      <c r="G50" s="163">
        <f>SUMIF(AE51:AE51,"&lt;&gt;NOR",G51:G51)</f>
        <v>0</v>
      </c>
      <c r="H50" s="163"/>
      <c r="I50" s="163">
        <f>SUM(I51:I51)</f>
        <v>0</v>
      </c>
      <c r="J50" s="163"/>
      <c r="K50" s="163">
        <f>SUM(K51:K51)</f>
        <v>0</v>
      </c>
      <c r="L50" s="163"/>
      <c r="M50" s="163">
        <f>SUM(M51:M51)</f>
        <v>0</v>
      </c>
      <c r="N50" s="162"/>
      <c r="O50" s="162">
        <f>SUM(O51:O51)</f>
        <v>0</v>
      </c>
      <c r="P50" s="162"/>
      <c r="Q50" s="162">
        <f>SUM(Q51:Q51)</f>
        <v>0</v>
      </c>
      <c r="R50" s="164"/>
      <c r="S50" s="158"/>
      <c r="T50" s="158">
        <f>SUM(T51:T51)</f>
        <v>0</v>
      </c>
      <c r="U50" s="158"/>
      <c r="V50" s="158"/>
      <c r="W50" s="158"/>
      <c r="AE50" t="s">
        <v>153</v>
      </c>
    </row>
    <row r="51" spans="1:58" outlineLevel="1">
      <c r="A51" s="174">
        <v>16</v>
      </c>
      <c r="B51" s="175" t="s">
        <v>384</v>
      </c>
      <c r="C51" s="184" t="s">
        <v>385</v>
      </c>
      <c r="D51" s="176" t="s">
        <v>239</v>
      </c>
      <c r="E51" s="177">
        <v>1</v>
      </c>
      <c r="F51" s="965">
        <f>SUM('Etapa II.b - EL-SIL - Krycí'!D16)</f>
        <v>0</v>
      </c>
      <c r="G51" s="179">
        <f>ROUND(E51*F51,2)</f>
        <v>0</v>
      </c>
      <c r="H51" s="178"/>
      <c r="I51" s="179">
        <f>ROUND(E51*H51,2)</f>
        <v>0</v>
      </c>
      <c r="J51" s="178"/>
      <c r="K51" s="179">
        <f>ROUND(E51*J51,2)</f>
        <v>0</v>
      </c>
      <c r="L51" s="179">
        <v>21</v>
      </c>
      <c r="M51" s="179">
        <f>G51*(1+L51/100)</f>
        <v>0</v>
      </c>
      <c r="N51" s="177">
        <v>0</v>
      </c>
      <c r="O51" s="177">
        <f>ROUND(E51*N51,2)</f>
        <v>0</v>
      </c>
      <c r="P51" s="177">
        <v>0</v>
      </c>
      <c r="Q51" s="177">
        <f>ROUND(E51*P51,2)</f>
        <v>0</v>
      </c>
      <c r="R51" s="180" t="s">
        <v>189</v>
      </c>
      <c r="S51" s="155">
        <v>0</v>
      </c>
      <c r="T51" s="155">
        <f>ROUND(E51*S51,2)</f>
        <v>0</v>
      </c>
      <c r="U51" s="155"/>
      <c r="V51" s="155" t="s">
        <v>158</v>
      </c>
      <c r="W51" s="155" t="s">
        <v>159</v>
      </c>
      <c r="X51" s="145"/>
      <c r="Y51" s="145"/>
      <c r="Z51" s="145"/>
      <c r="AA51" s="145"/>
      <c r="AB51" s="145"/>
      <c r="AC51" s="145"/>
      <c r="AD51" s="145"/>
      <c r="AE51" s="145" t="s">
        <v>160</v>
      </c>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row>
    <row r="52" spans="1:58">
      <c r="A52" s="159" t="s">
        <v>152</v>
      </c>
      <c r="B52" s="160" t="s">
        <v>116</v>
      </c>
      <c r="C52" s="181" t="s">
        <v>117</v>
      </c>
      <c r="D52" s="161"/>
      <c r="E52" s="162"/>
      <c r="F52" s="163"/>
      <c r="G52" s="163">
        <f>SUMIF(AE53:AE55,"&lt;&gt;NOR",G53:G55)</f>
        <v>0</v>
      </c>
      <c r="H52" s="163"/>
      <c r="I52" s="163">
        <f>SUM(I53:I55)</f>
        <v>0</v>
      </c>
      <c r="J52" s="163"/>
      <c r="K52" s="163">
        <f>SUM(K53:K55)</f>
        <v>0</v>
      </c>
      <c r="L52" s="163"/>
      <c r="M52" s="163">
        <f>SUM(M53:M55)</f>
        <v>0</v>
      </c>
      <c r="N52" s="162"/>
      <c r="O52" s="162">
        <f>SUM(O53:O55)</f>
        <v>0</v>
      </c>
      <c r="P52" s="162"/>
      <c r="Q52" s="162">
        <f>SUM(Q53:Q55)</f>
        <v>0</v>
      </c>
      <c r="R52" s="164"/>
      <c r="S52" s="158"/>
      <c r="T52" s="158">
        <f>SUM(T53:T55)</f>
        <v>0</v>
      </c>
      <c r="U52" s="158"/>
      <c r="V52" s="158"/>
      <c r="W52" s="158"/>
      <c r="AE52" t="s">
        <v>153</v>
      </c>
    </row>
    <row r="53" spans="1:58" outlineLevel="1">
      <c r="A53" s="174">
        <v>17</v>
      </c>
      <c r="B53" s="175" t="s">
        <v>386</v>
      </c>
      <c r="C53" s="184" t="s">
        <v>387</v>
      </c>
      <c r="D53" s="176" t="s">
        <v>239</v>
      </c>
      <c r="E53" s="177">
        <v>1</v>
      </c>
      <c r="F53" s="965">
        <f>SUM('Etapa II.b - MaR'!G6)</f>
        <v>0</v>
      </c>
      <c r="G53" s="179">
        <f>ROUND(E53*F53,2)</f>
        <v>0</v>
      </c>
      <c r="H53" s="178"/>
      <c r="I53" s="179">
        <f>ROUND(E53*H53,2)</f>
        <v>0</v>
      </c>
      <c r="J53" s="178"/>
      <c r="K53" s="179">
        <f>ROUND(E53*J53,2)</f>
        <v>0</v>
      </c>
      <c r="L53" s="179">
        <v>21</v>
      </c>
      <c r="M53" s="179">
        <f>G53*(1+L53/100)</f>
        <v>0</v>
      </c>
      <c r="N53" s="177">
        <v>0</v>
      </c>
      <c r="O53" s="177">
        <f>ROUND(E53*N53,2)</f>
        <v>0</v>
      </c>
      <c r="P53" s="177">
        <v>0</v>
      </c>
      <c r="Q53" s="177">
        <f>ROUND(E53*P53,2)</f>
        <v>0</v>
      </c>
      <c r="R53" s="180" t="s">
        <v>189</v>
      </c>
      <c r="S53" s="155">
        <v>0</v>
      </c>
      <c r="T53" s="155">
        <f>ROUND(E53*S53,2)</f>
        <v>0</v>
      </c>
      <c r="U53" s="155"/>
      <c r="V53" s="155" t="s">
        <v>158</v>
      </c>
      <c r="W53" s="155" t="s">
        <v>159</v>
      </c>
      <c r="X53" s="145"/>
      <c r="Y53" s="145"/>
      <c r="Z53" s="145"/>
      <c r="AA53" s="145"/>
      <c r="AB53" s="145"/>
      <c r="AC53" s="145"/>
      <c r="AD53" s="145"/>
      <c r="AE53" s="145" t="s">
        <v>160</v>
      </c>
      <c r="AF53" s="145"/>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row>
    <row r="54" spans="1:58" outlineLevel="1">
      <c r="A54" s="174">
        <v>18</v>
      </c>
      <c r="B54" s="175" t="s">
        <v>388</v>
      </c>
      <c r="C54" s="184" t="s">
        <v>389</v>
      </c>
      <c r="D54" s="176" t="s">
        <v>239</v>
      </c>
      <c r="E54" s="177">
        <v>1</v>
      </c>
      <c r="F54" s="965">
        <f>SUM('Etapa II.b - EL-SLBP - Krycí'!R26)</f>
        <v>0</v>
      </c>
      <c r="G54" s="179">
        <f>ROUND(E54*F54,2)</f>
        <v>0</v>
      </c>
      <c r="H54" s="178"/>
      <c r="I54" s="179">
        <f>ROUND(E54*H54,2)</f>
        <v>0</v>
      </c>
      <c r="J54" s="178"/>
      <c r="K54" s="179">
        <f>ROUND(E54*J54,2)</f>
        <v>0</v>
      </c>
      <c r="L54" s="179">
        <v>21</v>
      </c>
      <c r="M54" s="179">
        <f>G54*(1+L54/100)</f>
        <v>0</v>
      </c>
      <c r="N54" s="177">
        <v>0</v>
      </c>
      <c r="O54" s="177">
        <f>ROUND(E54*N54,2)</f>
        <v>0</v>
      </c>
      <c r="P54" s="177">
        <v>0</v>
      </c>
      <c r="Q54" s="177">
        <f>ROUND(E54*P54,2)</f>
        <v>0</v>
      </c>
      <c r="R54" s="180" t="s">
        <v>189</v>
      </c>
      <c r="S54" s="155">
        <v>0</v>
      </c>
      <c r="T54" s="155">
        <f>ROUND(E54*S54,2)</f>
        <v>0</v>
      </c>
      <c r="U54" s="155"/>
      <c r="V54" s="155" t="s">
        <v>158</v>
      </c>
      <c r="W54" s="155" t="s">
        <v>159</v>
      </c>
      <c r="X54" s="145"/>
      <c r="Y54" s="145"/>
      <c r="Z54" s="145"/>
      <c r="AA54" s="145"/>
      <c r="AB54" s="145"/>
      <c r="AC54" s="145"/>
      <c r="AD54" s="145"/>
      <c r="AE54" s="145" t="s">
        <v>160</v>
      </c>
      <c r="AF54" s="145"/>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outlineLevel="1">
      <c r="A55" s="174">
        <v>19</v>
      </c>
      <c r="B55" s="175" t="s">
        <v>390</v>
      </c>
      <c r="C55" s="184" t="s">
        <v>391</v>
      </c>
      <c r="D55" s="176" t="s">
        <v>239</v>
      </c>
      <c r="E55" s="177">
        <v>1</v>
      </c>
      <c r="F55" s="965">
        <f>SUM('Etapa II.b - EPS - Krycí'!R27)</f>
        <v>0</v>
      </c>
      <c r="G55" s="179">
        <f>ROUND(E55*F55,2)</f>
        <v>0</v>
      </c>
      <c r="H55" s="178"/>
      <c r="I55" s="179">
        <f>ROUND(E55*H55,2)</f>
        <v>0</v>
      </c>
      <c r="J55" s="178"/>
      <c r="K55" s="179">
        <f>ROUND(E55*J55,2)</f>
        <v>0</v>
      </c>
      <c r="L55" s="179">
        <v>21</v>
      </c>
      <c r="M55" s="179">
        <f>G55*(1+L55/100)</f>
        <v>0</v>
      </c>
      <c r="N55" s="177">
        <v>0</v>
      </c>
      <c r="O55" s="177">
        <f>ROUND(E55*N55,2)</f>
        <v>0</v>
      </c>
      <c r="P55" s="177">
        <v>0</v>
      </c>
      <c r="Q55" s="177">
        <f>ROUND(E55*P55,2)</f>
        <v>0</v>
      </c>
      <c r="R55" s="180" t="s">
        <v>189</v>
      </c>
      <c r="S55" s="155">
        <v>0</v>
      </c>
      <c r="T55" s="155">
        <f>ROUND(E55*S55,2)</f>
        <v>0</v>
      </c>
      <c r="U55" s="155"/>
      <c r="V55" s="155" t="s">
        <v>158</v>
      </c>
      <c r="W55" s="155" t="s">
        <v>159</v>
      </c>
      <c r="X55" s="145"/>
      <c r="Y55" s="145"/>
      <c r="Z55" s="145"/>
      <c r="AA55" s="145"/>
      <c r="AB55" s="145"/>
      <c r="AC55" s="145"/>
      <c r="AD55" s="145"/>
      <c r="AE55" s="145" t="s">
        <v>160</v>
      </c>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c r="A56" s="159" t="s">
        <v>152</v>
      </c>
      <c r="B56" s="160" t="s">
        <v>118</v>
      </c>
      <c r="C56" s="181" t="s">
        <v>119</v>
      </c>
      <c r="D56" s="161"/>
      <c r="E56" s="162"/>
      <c r="F56" s="163"/>
      <c r="G56" s="163">
        <f>SUMIF(AE57:AE57,"&lt;&gt;NOR",G57:G57)</f>
        <v>0</v>
      </c>
      <c r="H56" s="163"/>
      <c r="I56" s="163">
        <f>SUM(I57:I57)</f>
        <v>0</v>
      </c>
      <c r="J56" s="163"/>
      <c r="K56" s="163">
        <f>SUM(K57:K57)</f>
        <v>0</v>
      </c>
      <c r="L56" s="163"/>
      <c r="M56" s="163">
        <f>SUM(M57:M57)</f>
        <v>0</v>
      </c>
      <c r="N56" s="162"/>
      <c r="O56" s="162">
        <f>SUM(O57:O57)</f>
        <v>0</v>
      </c>
      <c r="P56" s="162"/>
      <c r="Q56" s="162">
        <f>SUM(Q57:Q57)</f>
        <v>0</v>
      </c>
      <c r="R56" s="164"/>
      <c r="S56" s="158"/>
      <c r="T56" s="158">
        <f>SUM(T57:T57)</f>
        <v>0</v>
      </c>
      <c r="U56" s="158"/>
      <c r="V56" s="158"/>
      <c r="W56" s="158"/>
      <c r="AE56" t="s">
        <v>153</v>
      </c>
    </row>
    <row r="57" spans="1:58" outlineLevel="1">
      <c r="A57" s="174">
        <v>20</v>
      </c>
      <c r="B57" s="175" t="s">
        <v>392</v>
      </c>
      <c r="C57" s="184" t="s">
        <v>393</v>
      </c>
      <c r="D57" s="176" t="s">
        <v>239</v>
      </c>
      <c r="E57" s="177">
        <v>1</v>
      </c>
      <c r="F57" s="965">
        <f>SUM('Etapa II.b - Radio - SOUHRN'!C8)</f>
        <v>0</v>
      </c>
      <c r="G57" s="179">
        <f>ROUND(E57*F57,2)</f>
        <v>0</v>
      </c>
      <c r="H57" s="178"/>
      <c r="I57" s="179">
        <f>ROUND(E57*H57,2)</f>
        <v>0</v>
      </c>
      <c r="J57" s="178"/>
      <c r="K57" s="179">
        <f>ROUND(E57*J57,2)</f>
        <v>0</v>
      </c>
      <c r="L57" s="179">
        <v>21</v>
      </c>
      <c r="M57" s="179">
        <f>G57*(1+L57/100)</f>
        <v>0</v>
      </c>
      <c r="N57" s="177">
        <v>0</v>
      </c>
      <c r="O57" s="177">
        <f>ROUND(E57*N57,2)</f>
        <v>0</v>
      </c>
      <c r="P57" s="177">
        <v>0</v>
      </c>
      <c r="Q57" s="177">
        <f>ROUND(E57*P57,2)</f>
        <v>0</v>
      </c>
      <c r="R57" s="180" t="s">
        <v>189</v>
      </c>
      <c r="S57" s="155">
        <v>0</v>
      </c>
      <c r="T57" s="155">
        <f>ROUND(E57*S57,2)</f>
        <v>0</v>
      </c>
      <c r="U57" s="155"/>
      <c r="V57" s="155" t="s">
        <v>158</v>
      </c>
      <c r="W57" s="155" t="s">
        <v>159</v>
      </c>
      <c r="X57" s="145"/>
      <c r="Y57" s="145"/>
      <c r="Z57" s="145"/>
      <c r="AA57" s="145"/>
      <c r="AB57" s="145"/>
      <c r="AC57" s="145"/>
      <c r="AD57" s="145"/>
      <c r="AE57" s="145" t="s">
        <v>160</v>
      </c>
      <c r="AF57" s="145"/>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row>
    <row r="58" spans="1:58">
      <c r="A58" s="159" t="s">
        <v>152</v>
      </c>
      <c r="B58" s="160" t="s">
        <v>120</v>
      </c>
      <c r="C58" s="181" t="s">
        <v>121</v>
      </c>
      <c r="D58" s="161"/>
      <c r="E58" s="162"/>
      <c r="F58" s="163"/>
      <c r="G58" s="163">
        <f>SUMIF(AE59:AE64,"&lt;&gt;NOR",G59:G64)</f>
        <v>0</v>
      </c>
      <c r="H58" s="163"/>
      <c r="I58" s="163">
        <f>SUM(I59:I64)</f>
        <v>0</v>
      </c>
      <c r="J58" s="163"/>
      <c r="K58" s="163">
        <f>SUM(K59:K64)</f>
        <v>0</v>
      </c>
      <c r="L58" s="163"/>
      <c r="M58" s="163">
        <f>SUM(M59:M64)</f>
        <v>0</v>
      </c>
      <c r="N58" s="162"/>
      <c r="O58" s="162">
        <f>SUM(O59:O64)</f>
        <v>0.09</v>
      </c>
      <c r="P58" s="162"/>
      <c r="Q58" s="162">
        <f>SUM(Q59:Q64)</f>
        <v>0</v>
      </c>
      <c r="R58" s="164"/>
      <c r="S58" s="158"/>
      <c r="T58" s="158">
        <f>SUM(T59:T64)</f>
        <v>10.49</v>
      </c>
      <c r="U58" s="158"/>
      <c r="V58" s="158"/>
      <c r="W58" s="158"/>
      <c r="AE58" t="s">
        <v>153</v>
      </c>
    </row>
    <row r="59" spans="1:58" ht="22.5" outlineLevel="1">
      <c r="A59" s="166">
        <v>21</v>
      </c>
      <c r="B59" s="167" t="s">
        <v>394</v>
      </c>
      <c r="C59" s="182" t="s">
        <v>486</v>
      </c>
      <c r="D59" s="168" t="s">
        <v>167</v>
      </c>
      <c r="E59" s="169">
        <v>250</v>
      </c>
      <c r="F59" s="170"/>
      <c r="G59" s="171">
        <f>ROUND(E59*F59,2)</f>
        <v>0</v>
      </c>
      <c r="H59" s="170"/>
      <c r="I59" s="171">
        <f>ROUND(E59*H59,2)</f>
        <v>0</v>
      </c>
      <c r="J59" s="170"/>
      <c r="K59" s="171">
        <f>ROUND(E59*J59,2)</f>
        <v>0</v>
      </c>
      <c r="L59" s="171">
        <v>21</v>
      </c>
      <c r="M59" s="171">
        <f>G59*(1+L59/100)</f>
        <v>0</v>
      </c>
      <c r="N59" s="169">
        <v>2.0000000000000002E-5</v>
      </c>
      <c r="O59" s="169">
        <f>ROUND(E59*N59,2)</f>
        <v>0.01</v>
      </c>
      <c r="P59" s="169">
        <v>0</v>
      </c>
      <c r="Q59" s="169">
        <f>ROUND(E59*P59,2)</f>
        <v>0</v>
      </c>
      <c r="R59" s="172" t="s">
        <v>157</v>
      </c>
      <c r="S59" s="155">
        <v>2.9000000000000001E-2</v>
      </c>
      <c r="T59" s="155">
        <f>ROUND(E59*S59,2)</f>
        <v>7.25</v>
      </c>
      <c r="U59" s="155"/>
      <c r="V59" s="155" t="s">
        <v>158</v>
      </c>
      <c r="W59" s="155" t="s">
        <v>159</v>
      </c>
      <c r="X59" s="145"/>
      <c r="Y59" s="145"/>
      <c r="Z59" s="145"/>
      <c r="AA59" s="145"/>
      <c r="AB59" s="145"/>
      <c r="AC59" s="145"/>
      <c r="AD59" s="145"/>
      <c r="AE59" s="145" t="s">
        <v>160</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411" t="s">
        <v>396</v>
      </c>
      <c r="D60" s="1412"/>
      <c r="E60" s="1412"/>
      <c r="F60" s="1412"/>
      <c r="G60" s="1412"/>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179</v>
      </c>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outlineLevel="1">
      <c r="A61" s="166">
        <v>22</v>
      </c>
      <c r="B61" s="167" t="s">
        <v>397</v>
      </c>
      <c r="C61" s="182" t="s">
        <v>398</v>
      </c>
      <c r="D61" s="168" t="s">
        <v>167</v>
      </c>
      <c r="E61" s="169">
        <v>239.96</v>
      </c>
      <c r="F61" s="170"/>
      <c r="G61" s="171">
        <f>ROUND(E61*F61,2)</f>
        <v>0</v>
      </c>
      <c r="H61" s="170"/>
      <c r="I61" s="171">
        <f>ROUND(E61*H61,2)</f>
        <v>0</v>
      </c>
      <c r="J61" s="170"/>
      <c r="K61" s="171">
        <f>ROUND(E61*J61,2)</f>
        <v>0</v>
      </c>
      <c r="L61" s="171">
        <v>21</v>
      </c>
      <c r="M61" s="171">
        <f>G61*(1+L61/100)</f>
        <v>0</v>
      </c>
      <c r="N61" s="169">
        <v>3.5E-4</v>
      </c>
      <c r="O61" s="169">
        <f>ROUND(E61*N61,2)</f>
        <v>0.08</v>
      </c>
      <c r="P61" s="169">
        <v>0</v>
      </c>
      <c r="Q61" s="169">
        <f>ROUND(E61*P61,2)</f>
        <v>0</v>
      </c>
      <c r="R61" s="172" t="s">
        <v>157</v>
      </c>
      <c r="S61" s="155">
        <v>1.35E-2</v>
      </c>
      <c r="T61" s="155">
        <f>ROUND(E61*S61,2)</f>
        <v>3.24</v>
      </c>
      <c r="U61" s="155"/>
      <c r="V61" s="155" t="s">
        <v>158</v>
      </c>
      <c r="W61" s="155" t="s">
        <v>159</v>
      </c>
      <c r="X61" s="145"/>
      <c r="Y61" s="145"/>
      <c r="Z61" s="145"/>
      <c r="AA61" s="145"/>
      <c r="AB61" s="145"/>
      <c r="AC61" s="145"/>
      <c r="AD61" s="145"/>
      <c r="AE61" s="145" t="s">
        <v>160</v>
      </c>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2">
      <c r="A62" s="152"/>
      <c r="B62" s="153"/>
      <c r="C62" s="183" t="s">
        <v>487</v>
      </c>
      <c r="D62" s="156"/>
      <c r="E62" s="157">
        <v>239.96</v>
      </c>
      <c r="F62" s="155"/>
      <c r="G62" s="155"/>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164</v>
      </c>
      <c r="AF62" s="145">
        <v>5</v>
      </c>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1">
      <c r="A63" s="166">
        <v>23</v>
      </c>
      <c r="B63" s="167" t="s">
        <v>400</v>
      </c>
      <c r="C63" s="182" t="s">
        <v>401</v>
      </c>
      <c r="D63" s="168" t="s">
        <v>239</v>
      </c>
      <c r="E63" s="169">
        <v>1</v>
      </c>
      <c r="F63" s="170"/>
      <c r="G63" s="171">
        <f>ROUND(E63*F63,2)</f>
        <v>0</v>
      </c>
      <c r="H63" s="170"/>
      <c r="I63" s="171">
        <f>ROUND(E63*H63,2)</f>
        <v>0</v>
      </c>
      <c r="J63" s="170"/>
      <c r="K63" s="171">
        <f>ROUND(E63*J63,2)</f>
        <v>0</v>
      </c>
      <c r="L63" s="171">
        <v>21</v>
      </c>
      <c r="M63" s="171">
        <f>G63*(1+L63/100)</f>
        <v>0</v>
      </c>
      <c r="N63" s="169">
        <v>0</v>
      </c>
      <c r="O63" s="169">
        <f>ROUND(E63*N63,2)</f>
        <v>0</v>
      </c>
      <c r="P63" s="169">
        <v>0</v>
      </c>
      <c r="Q63" s="169">
        <f>ROUND(E63*P63,2)</f>
        <v>0</v>
      </c>
      <c r="R63" s="172" t="s">
        <v>189</v>
      </c>
      <c r="S63" s="155">
        <v>0</v>
      </c>
      <c r="T63" s="155">
        <f>ROUND(E63*S63,2)</f>
        <v>0</v>
      </c>
      <c r="U63" s="155"/>
      <c r="V63" s="155" t="s">
        <v>158</v>
      </c>
      <c r="W63" s="155" t="s">
        <v>159</v>
      </c>
      <c r="X63" s="145"/>
      <c r="Y63" s="145"/>
      <c r="Z63" s="145"/>
      <c r="AA63" s="145"/>
      <c r="AB63" s="145"/>
      <c r="AC63" s="145"/>
      <c r="AD63" s="145"/>
      <c r="AE63" s="145" t="s">
        <v>160</v>
      </c>
      <c r="AF63" s="145"/>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ht="22.5" outlineLevel="2">
      <c r="A64" s="152"/>
      <c r="B64" s="153"/>
      <c r="C64" s="1411" t="s">
        <v>402</v>
      </c>
      <c r="D64" s="1412"/>
      <c r="E64" s="1412"/>
      <c r="F64" s="1412"/>
      <c r="G64" s="1412"/>
      <c r="H64" s="155"/>
      <c r="I64" s="155"/>
      <c r="J64" s="155"/>
      <c r="K64" s="155"/>
      <c r="L64" s="155"/>
      <c r="M64" s="155"/>
      <c r="N64" s="154"/>
      <c r="O64" s="154"/>
      <c r="P64" s="154"/>
      <c r="Q64" s="154"/>
      <c r="R64" s="155"/>
      <c r="S64" s="155"/>
      <c r="T64" s="155"/>
      <c r="U64" s="155"/>
      <c r="V64" s="155"/>
      <c r="W64" s="155"/>
      <c r="X64" s="145"/>
      <c r="Y64" s="145"/>
      <c r="Z64" s="145"/>
      <c r="AA64" s="145"/>
      <c r="AB64" s="145"/>
      <c r="AC64" s="145"/>
      <c r="AD64" s="145"/>
      <c r="AE64" s="145" t="s">
        <v>179</v>
      </c>
      <c r="AF64" s="145"/>
      <c r="AG64" s="145"/>
      <c r="AH64" s="145"/>
      <c r="AI64" s="145"/>
      <c r="AJ64" s="145"/>
      <c r="AK64" s="145"/>
      <c r="AL64" s="145"/>
      <c r="AM64" s="145"/>
      <c r="AN64" s="145"/>
      <c r="AO64" s="145"/>
      <c r="AP64" s="145"/>
      <c r="AQ64" s="145"/>
      <c r="AR64" s="145"/>
      <c r="AS64" s="145"/>
      <c r="AT64" s="145"/>
      <c r="AU64" s="145"/>
      <c r="AV64" s="145"/>
      <c r="AW64" s="145"/>
      <c r="AX64" s="145"/>
      <c r="AY64" s="173" t="str">
        <f>C64</f>
        <v>Provizorní ukotvení fóliové zástěny ke svislým s vodorovným konstrukcím pro maxilámní eliminaci šíření prachu při provádění bouracích prací.</v>
      </c>
      <c r="AZ64" s="145"/>
      <c r="BA64" s="145"/>
      <c r="BB64" s="145"/>
      <c r="BC64" s="145"/>
      <c r="BD64" s="145"/>
      <c r="BE64" s="145"/>
      <c r="BF64" s="145"/>
    </row>
    <row r="65" spans="1:58">
      <c r="A65" s="159" t="s">
        <v>152</v>
      </c>
      <c r="B65" s="160" t="s">
        <v>122</v>
      </c>
      <c r="C65" s="181" t="s">
        <v>123</v>
      </c>
      <c r="D65" s="161"/>
      <c r="E65" s="162"/>
      <c r="F65" s="163"/>
      <c r="G65" s="163">
        <f>SUMIF(AE66:AE73,"&lt;&gt;NOR",G66:G73)</f>
        <v>0</v>
      </c>
      <c r="H65" s="163"/>
      <c r="I65" s="163">
        <f>SUM(I66:I73)</f>
        <v>0</v>
      </c>
      <c r="J65" s="163"/>
      <c r="K65" s="163">
        <f>SUM(K66:K73)</f>
        <v>0</v>
      </c>
      <c r="L65" s="163"/>
      <c r="M65" s="163">
        <f>SUM(M66:M73)</f>
        <v>0</v>
      </c>
      <c r="N65" s="162"/>
      <c r="O65" s="162">
        <f>SUM(O66:O73)</f>
        <v>0</v>
      </c>
      <c r="P65" s="162"/>
      <c r="Q65" s="162">
        <f>SUM(Q66:Q73)</f>
        <v>0</v>
      </c>
      <c r="R65" s="164"/>
      <c r="S65" s="158"/>
      <c r="T65" s="158">
        <f>SUM(T66:T73)</f>
        <v>0.12</v>
      </c>
      <c r="U65" s="158"/>
      <c r="V65" s="158"/>
      <c r="W65" s="158"/>
      <c r="AE65" t="s">
        <v>153</v>
      </c>
    </row>
    <row r="66" spans="1:58" ht="22.5" outlineLevel="1">
      <c r="A66" s="174">
        <v>24</v>
      </c>
      <c r="B66" s="175" t="s">
        <v>423</v>
      </c>
      <c r="C66" s="184" t="s">
        <v>424</v>
      </c>
      <c r="D66" s="176" t="s">
        <v>156</v>
      </c>
      <c r="E66" s="177">
        <v>1.6E-2</v>
      </c>
      <c r="F66" s="178"/>
      <c r="G66" s="179">
        <f>ROUND(E66*F66,2)</f>
        <v>0</v>
      </c>
      <c r="H66" s="178"/>
      <c r="I66" s="179">
        <f>ROUND(E66*H66,2)</f>
        <v>0</v>
      </c>
      <c r="J66" s="178"/>
      <c r="K66" s="179">
        <f>ROUND(E66*J66,2)</f>
        <v>0</v>
      </c>
      <c r="L66" s="179">
        <v>21</v>
      </c>
      <c r="M66" s="179">
        <f>G66*(1+L66/100)</f>
        <v>0</v>
      </c>
      <c r="N66" s="177">
        <v>0</v>
      </c>
      <c r="O66" s="177">
        <f>ROUND(E66*N66,2)</f>
        <v>0</v>
      </c>
      <c r="P66" s="177">
        <v>0</v>
      </c>
      <c r="Q66" s="177">
        <f>ROUND(E66*P66,2)</f>
        <v>0</v>
      </c>
      <c r="R66" s="180" t="s">
        <v>157</v>
      </c>
      <c r="S66" s="155">
        <v>2.0089999999999999</v>
      </c>
      <c r="T66" s="155">
        <f>ROUND(E66*S66,2)</f>
        <v>0.03</v>
      </c>
      <c r="U66" s="155"/>
      <c r="V66" s="155" t="s">
        <v>425</v>
      </c>
      <c r="W66" s="155" t="s">
        <v>159</v>
      </c>
      <c r="X66" s="145"/>
      <c r="Y66" s="145"/>
      <c r="Z66" s="145"/>
      <c r="AA66" s="145"/>
      <c r="AB66" s="145"/>
      <c r="AC66" s="145"/>
      <c r="AD66" s="145"/>
      <c r="AE66" s="145" t="s">
        <v>426</v>
      </c>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row>
    <row r="67" spans="1:58" ht="22.5" outlineLevel="1">
      <c r="A67" s="174">
        <v>25</v>
      </c>
      <c r="B67" s="175" t="s">
        <v>427</v>
      </c>
      <c r="C67" s="184" t="s">
        <v>428</v>
      </c>
      <c r="D67" s="176" t="s">
        <v>156</v>
      </c>
      <c r="E67" s="177">
        <v>4.8000000000000001E-2</v>
      </c>
      <c r="F67" s="178"/>
      <c r="G67" s="179">
        <f>ROUND(E67*F67,2)</f>
        <v>0</v>
      </c>
      <c r="H67" s="178"/>
      <c r="I67" s="179">
        <f>ROUND(E67*H67,2)</f>
        <v>0</v>
      </c>
      <c r="J67" s="178"/>
      <c r="K67" s="179">
        <f>ROUND(E67*J67,2)</f>
        <v>0</v>
      </c>
      <c r="L67" s="179">
        <v>21</v>
      </c>
      <c r="M67" s="179">
        <f>G67*(1+L67/100)</f>
        <v>0</v>
      </c>
      <c r="N67" s="177">
        <v>0</v>
      </c>
      <c r="O67" s="177">
        <f>ROUND(E67*N67,2)</f>
        <v>0</v>
      </c>
      <c r="P67" s="177">
        <v>0</v>
      </c>
      <c r="Q67" s="177">
        <f>ROUND(E67*P67,2)</f>
        <v>0</v>
      </c>
      <c r="R67" s="180" t="s">
        <v>157</v>
      </c>
      <c r="S67" s="155">
        <v>0.95899999999999996</v>
      </c>
      <c r="T67" s="155">
        <f>ROUND(E67*S67,2)</f>
        <v>0.05</v>
      </c>
      <c r="U67" s="155"/>
      <c r="V67" s="155" t="s">
        <v>425</v>
      </c>
      <c r="W67" s="155" t="s">
        <v>159</v>
      </c>
      <c r="X67" s="145"/>
      <c r="Y67" s="145"/>
      <c r="Z67" s="145"/>
      <c r="AA67" s="145"/>
      <c r="AB67" s="145"/>
      <c r="AC67" s="145"/>
      <c r="AD67" s="145"/>
      <c r="AE67" s="145" t="s">
        <v>426</v>
      </c>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1">
      <c r="A68" s="166">
        <v>26</v>
      </c>
      <c r="B68" s="167" t="s">
        <v>429</v>
      </c>
      <c r="C68" s="182" t="s">
        <v>430</v>
      </c>
      <c r="D68" s="168" t="s">
        <v>156</v>
      </c>
      <c r="E68" s="169">
        <v>1.6E-2</v>
      </c>
      <c r="F68" s="170"/>
      <c r="G68" s="171">
        <f>ROUND(E68*F68,2)</f>
        <v>0</v>
      </c>
      <c r="H68" s="170"/>
      <c r="I68" s="171">
        <f>ROUND(E68*H68,2)</f>
        <v>0</v>
      </c>
      <c r="J68" s="170"/>
      <c r="K68" s="171">
        <f>ROUND(E68*J68,2)</f>
        <v>0</v>
      </c>
      <c r="L68" s="171">
        <v>21</v>
      </c>
      <c r="M68" s="171">
        <f>G68*(1+L68/100)</f>
        <v>0</v>
      </c>
      <c r="N68" s="169">
        <v>0</v>
      </c>
      <c r="O68" s="169">
        <f>ROUND(E68*N68,2)</f>
        <v>0</v>
      </c>
      <c r="P68" s="169">
        <v>0</v>
      </c>
      <c r="Q68" s="169">
        <f>ROUND(E68*P68,2)</f>
        <v>0</v>
      </c>
      <c r="R68" s="172" t="s">
        <v>157</v>
      </c>
      <c r="S68" s="155">
        <v>0.49</v>
      </c>
      <c r="T68" s="155">
        <f>ROUND(E68*S68,2)</f>
        <v>0.01</v>
      </c>
      <c r="U68" s="155"/>
      <c r="V68" s="155" t="s">
        <v>425</v>
      </c>
      <c r="W68" s="155" t="s">
        <v>159</v>
      </c>
      <c r="X68" s="145"/>
      <c r="Y68" s="145"/>
      <c r="Z68" s="145"/>
      <c r="AA68" s="145"/>
      <c r="AB68" s="145"/>
      <c r="AC68" s="145"/>
      <c r="AD68" s="145"/>
      <c r="AE68" s="145" t="s">
        <v>426</v>
      </c>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2">
      <c r="A69" s="152"/>
      <c r="B69" s="153"/>
      <c r="C69" s="1411" t="s">
        <v>431</v>
      </c>
      <c r="D69" s="1412"/>
      <c r="E69" s="1412"/>
      <c r="F69" s="1412"/>
      <c r="G69" s="1412"/>
      <c r="H69" s="155"/>
      <c r="I69" s="155"/>
      <c r="J69" s="155"/>
      <c r="K69" s="155"/>
      <c r="L69" s="155"/>
      <c r="M69" s="155"/>
      <c r="N69" s="154"/>
      <c r="O69" s="154"/>
      <c r="P69" s="154"/>
      <c r="Q69" s="154"/>
      <c r="R69" s="155"/>
      <c r="S69" s="155"/>
      <c r="T69" s="155"/>
      <c r="U69" s="155"/>
      <c r="V69" s="155"/>
      <c r="W69" s="155"/>
      <c r="X69" s="145"/>
      <c r="Y69" s="145"/>
      <c r="Z69" s="145"/>
      <c r="AA69" s="145"/>
      <c r="AB69" s="145"/>
      <c r="AC69" s="145"/>
      <c r="AD69" s="145"/>
      <c r="AE69" s="145" t="s">
        <v>179</v>
      </c>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1">
      <c r="A70" s="174">
        <v>27</v>
      </c>
      <c r="B70" s="175" t="s">
        <v>432</v>
      </c>
      <c r="C70" s="184" t="s">
        <v>433</v>
      </c>
      <c r="D70" s="176" t="s">
        <v>156</v>
      </c>
      <c r="E70" s="177">
        <v>0.30399999999999999</v>
      </c>
      <c r="F70" s="178"/>
      <c r="G70" s="179">
        <f>ROUND(E70*F70,2)</f>
        <v>0</v>
      </c>
      <c r="H70" s="178"/>
      <c r="I70" s="179">
        <f>ROUND(E70*H70,2)</f>
        <v>0</v>
      </c>
      <c r="J70" s="178"/>
      <c r="K70" s="179">
        <f>ROUND(E70*J70,2)</f>
        <v>0</v>
      </c>
      <c r="L70" s="179">
        <v>21</v>
      </c>
      <c r="M70" s="179">
        <f>G70*(1+L70/100)</f>
        <v>0</v>
      </c>
      <c r="N70" s="177">
        <v>0</v>
      </c>
      <c r="O70" s="177">
        <f>ROUND(E70*N70,2)</f>
        <v>0</v>
      </c>
      <c r="P70" s="177">
        <v>0</v>
      </c>
      <c r="Q70" s="177">
        <f>ROUND(E70*P70,2)</f>
        <v>0</v>
      </c>
      <c r="R70" s="180" t="s">
        <v>157</v>
      </c>
      <c r="S70" s="155">
        <v>0</v>
      </c>
      <c r="T70" s="155">
        <f>ROUND(E70*S70,2)</f>
        <v>0</v>
      </c>
      <c r="U70" s="155"/>
      <c r="V70" s="155" t="s">
        <v>425</v>
      </c>
      <c r="W70" s="155" t="s">
        <v>159</v>
      </c>
      <c r="X70" s="145"/>
      <c r="Y70" s="145"/>
      <c r="Z70" s="145"/>
      <c r="AA70" s="145"/>
      <c r="AB70" s="145"/>
      <c r="AC70" s="145"/>
      <c r="AD70" s="145"/>
      <c r="AE70" s="145" t="s">
        <v>426</v>
      </c>
      <c r="AF70" s="145"/>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row>
    <row r="71" spans="1:58" outlineLevel="1">
      <c r="A71" s="174">
        <v>28</v>
      </c>
      <c r="B71" s="175" t="s">
        <v>434</v>
      </c>
      <c r="C71" s="184" t="s">
        <v>435</v>
      </c>
      <c r="D71" s="176" t="s">
        <v>156</v>
      </c>
      <c r="E71" s="177">
        <v>1.6E-2</v>
      </c>
      <c r="F71" s="178"/>
      <c r="G71" s="179">
        <f>ROUND(E71*F71,2)</f>
        <v>0</v>
      </c>
      <c r="H71" s="178"/>
      <c r="I71" s="179">
        <f>ROUND(E71*H71,2)</f>
        <v>0</v>
      </c>
      <c r="J71" s="178"/>
      <c r="K71" s="179">
        <f>ROUND(E71*J71,2)</f>
        <v>0</v>
      </c>
      <c r="L71" s="179">
        <v>21</v>
      </c>
      <c r="M71" s="179">
        <f>G71*(1+L71/100)</f>
        <v>0</v>
      </c>
      <c r="N71" s="177">
        <v>0</v>
      </c>
      <c r="O71" s="177">
        <f>ROUND(E71*N71,2)</f>
        <v>0</v>
      </c>
      <c r="P71" s="177">
        <v>0</v>
      </c>
      <c r="Q71" s="177">
        <f>ROUND(E71*P71,2)</f>
        <v>0</v>
      </c>
      <c r="R71" s="180" t="s">
        <v>157</v>
      </c>
      <c r="S71" s="155">
        <v>0.94199999999999995</v>
      </c>
      <c r="T71" s="155">
        <f>ROUND(E71*S71,2)</f>
        <v>0.02</v>
      </c>
      <c r="U71" s="155"/>
      <c r="V71" s="155" t="s">
        <v>425</v>
      </c>
      <c r="W71" s="155" t="s">
        <v>159</v>
      </c>
      <c r="X71" s="145"/>
      <c r="Y71" s="145"/>
      <c r="Z71" s="145"/>
      <c r="AA71" s="145"/>
      <c r="AB71" s="145"/>
      <c r="AC71" s="145"/>
      <c r="AD71" s="145"/>
      <c r="AE71" s="145" t="s">
        <v>426</v>
      </c>
      <c r="AF71" s="145"/>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ht="22.5" outlineLevel="1">
      <c r="A72" s="174">
        <v>29</v>
      </c>
      <c r="B72" s="175" t="s">
        <v>436</v>
      </c>
      <c r="C72" s="184" t="s">
        <v>437</v>
      </c>
      <c r="D72" s="176" t="s">
        <v>156</v>
      </c>
      <c r="E72" s="177">
        <v>9.6000000000000002E-2</v>
      </c>
      <c r="F72" s="178"/>
      <c r="G72" s="179">
        <f>ROUND(E72*F72,2)</f>
        <v>0</v>
      </c>
      <c r="H72" s="178"/>
      <c r="I72" s="179">
        <f>ROUND(E72*H72,2)</f>
        <v>0</v>
      </c>
      <c r="J72" s="178"/>
      <c r="K72" s="179">
        <f>ROUND(E72*J72,2)</f>
        <v>0</v>
      </c>
      <c r="L72" s="179">
        <v>21</v>
      </c>
      <c r="M72" s="179">
        <f>G72*(1+L72/100)</f>
        <v>0</v>
      </c>
      <c r="N72" s="177">
        <v>0</v>
      </c>
      <c r="O72" s="177">
        <f>ROUND(E72*N72,2)</f>
        <v>0</v>
      </c>
      <c r="P72" s="177">
        <v>0</v>
      </c>
      <c r="Q72" s="177">
        <f>ROUND(E72*P72,2)</f>
        <v>0</v>
      </c>
      <c r="R72" s="180" t="s">
        <v>157</v>
      </c>
      <c r="S72" s="155">
        <v>0.105</v>
      </c>
      <c r="T72" s="155">
        <f>ROUND(E72*S72,2)</f>
        <v>0.01</v>
      </c>
      <c r="U72" s="155"/>
      <c r="V72" s="155" t="s">
        <v>425</v>
      </c>
      <c r="W72" s="155" t="s">
        <v>159</v>
      </c>
      <c r="X72" s="145"/>
      <c r="Y72" s="145"/>
      <c r="Z72" s="145"/>
      <c r="AA72" s="145"/>
      <c r="AB72" s="145"/>
      <c r="AC72" s="145"/>
      <c r="AD72" s="145"/>
      <c r="AE72" s="145" t="s">
        <v>426</v>
      </c>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row>
    <row r="73" spans="1:58" ht="22.5" outlineLevel="1">
      <c r="A73" s="174">
        <v>30</v>
      </c>
      <c r="B73" s="175" t="s">
        <v>417</v>
      </c>
      <c r="C73" s="184" t="s">
        <v>488</v>
      </c>
      <c r="D73" s="176" t="s">
        <v>156</v>
      </c>
      <c r="E73" s="177">
        <v>1.6E-2</v>
      </c>
      <c r="F73" s="178"/>
      <c r="G73" s="179">
        <f>ROUND(E73*F73,2)</f>
        <v>0</v>
      </c>
      <c r="H73" s="178"/>
      <c r="I73" s="179">
        <f>ROUND(E73*H73,2)</f>
        <v>0</v>
      </c>
      <c r="J73" s="178"/>
      <c r="K73" s="179">
        <f>ROUND(E73*J73,2)</f>
        <v>0</v>
      </c>
      <c r="L73" s="179">
        <v>21</v>
      </c>
      <c r="M73" s="179">
        <f>G73*(1+L73/100)</f>
        <v>0</v>
      </c>
      <c r="N73" s="177">
        <v>0</v>
      </c>
      <c r="O73" s="177">
        <f>ROUND(E73*N73,2)</f>
        <v>0</v>
      </c>
      <c r="P73" s="177">
        <v>0</v>
      </c>
      <c r="Q73" s="177">
        <f>ROUND(E73*P73,2)</f>
        <v>0</v>
      </c>
      <c r="R73" s="180" t="s">
        <v>157</v>
      </c>
      <c r="S73" s="155">
        <v>0</v>
      </c>
      <c r="T73" s="155">
        <f>ROUND(E73*S73,2)</f>
        <v>0</v>
      </c>
      <c r="U73" s="155"/>
      <c r="V73" s="155" t="s">
        <v>425</v>
      </c>
      <c r="W73" s="155" t="s">
        <v>159</v>
      </c>
      <c r="X73" s="145"/>
      <c r="Y73" s="145"/>
      <c r="Z73" s="145"/>
      <c r="AA73" s="145"/>
      <c r="AB73" s="145"/>
      <c r="AC73" s="145"/>
      <c r="AD73" s="145"/>
      <c r="AE73" s="145" t="s">
        <v>426</v>
      </c>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row>
    <row r="74" spans="1:58">
      <c r="A74" s="159" t="s">
        <v>152</v>
      </c>
      <c r="B74" s="160" t="s">
        <v>125</v>
      </c>
      <c r="C74" s="181" t="s">
        <v>26</v>
      </c>
      <c r="D74" s="161"/>
      <c r="E74" s="162"/>
      <c r="F74" s="163"/>
      <c r="G74" s="163">
        <f>SUMIF(AE75:AE80,"&lt;&gt;NOR",G75:G80)</f>
        <v>0</v>
      </c>
      <c r="H74" s="163"/>
      <c r="I74" s="163">
        <f>SUM(I75:I80)</f>
        <v>0</v>
      </c>
      <c r="J74" s="163"/>
      <c r="K74" s="163">
        <f>SUM(K75:K80)</f>
        <v>0</v>
      </c>
      <c r="L74" s="163"/>
      <c r="M74" s="163">
        <f>SUM(M75:M80)</f>
        <v>0</v>
      </c>
      <c r="N74" s="162"/>
      <c r="O74" s="162">
        <f>SUM(O75:O80)</f>
        <v>0</v>
      </c>
      <c r="P74" s="162"/>
      <c r="Q74" s="162">
        <f>SUM(Q75:Q80)</f>
        <v>0</v>
      </c>
      <c r="R74" s="164"/>
      <c r="S74" s="158"/>
      <c r="T74" s="158">
        <f>SUM(T75:T80)</f>
        <v>0</v>
      </c>
      <c r="U74" s="158"/>
      <c r="V74" s="158"/>
      <c r="W74" s="158"/>
      <c r="AE74" t="s">
        <v>153</v>
      </c>
    </row>
    <row r="75" spans="1:58" outlineLevel="1">
      <c r="A75" s="166">
        <v>31</v>
      </c>
      <c r="B75" s="167" t="s">
        <v>438</v>
      </c>
      <c r="C75" s="182" t="s">
        <v>439</v>
      </c>
      <c r="D75" s="168" t="s">
        <v>440</v>
      </c>
      <c r="E75" s="169">
        <v>1</v>
      </c>
      <c r="F75" s="170"/>
      <c r="G75" s="171">
        <f>ROUND(E75*F75,2)</f>
        <v>0</v>
      </c>
      <c r="H75" s="170"/>
      <c r="I75" s="171">
        <f>ROUND(E75*H75,2)</f>
        <v>0</v>
      </c>
      <c r="J75" s="170"/>
      <c r="K75" s="171">
        <f>ROUND(E75*J75,2)</f>
        <v>0</v>
      </c>
      <c r="L75" s="171">
        <v>21</v>
      </c>
      <c r="M75" s="171">
        <f>G75*(1+L75/100)</f>
        <v>0</v>
      </c>
      <c r="N75" s="169">
        <v>0</v>
      </c>
      <c r="O75" s="169">
        <f>ROUND(E75*N75,2)</f>
        <v>0</v>
      </c>
      <c r="P75" s="169">
        <v>0</v>
      </c>
      <c r="Q75" s="169">
        <f>ROUND(E75*P75,2)</f>
        <v>0</v>
      </c>
      <c r="R75" s="172" t="s">
        <v>189</v>
      </c>
      <c r="S75" s="155">
        <v>0</v>
      </c>
      <c r="T75" s="155">
        <f>ROUND(E75*S75,2)</f>
        <v>0</v>
      </c>
      <c r="U75" s="155"/>
      <c r="V75" s="155" t="s">
        <v>441</v>
      </c>
      <c r="W75" s="155" t="s">
        <v>159</v>
      </c>
      <c r="X75" s="145"/>
      <c r="Y75" s="145"/>
      <c r="Z75" s="145"/>
      <c r="AA75" s="145"/>
      <c r="AB75" s="145"/>
      <c r="AC75" s="145"/>
      <c r="AD75" s="145"/>
      <c r="AE75" s="145" t="s">
        <v>442</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11" t="s">
        <v>443</v>
      </c>
      <c r="D76" s="1412"/>
      <c r="E76" s="1412"/>
      <c r="F76" s="1412"/>
      <c r="G76" s="1412"/>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179</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outlineLevel="1">
      <c r="A77" s="166">
        <v>32</v>
      </c>
      <c r="B77" s="167" t="s">
        <v>444</v>
      </c>
      <c r="C77" s="182" t="s">
        <v>445</v>
      </c>
      <c r="D77" s="168" t="s">
        <v>440</v>
      </c>
      <c r="E77" s="169">
        <v>1</v>
      </c>
      <c r="F77" s="170"/>
      <c r="G77" s="171">
        <f>ROUND(E77*F77,2)</f>
        <v>0</v>
      </c>
      <c r="H77" s="170"/>
      <c r="I77" s="171">
        <f>ROUND(E77*H77,2)</f>
        <v>0</v>
      </c>
      <c r="J77" s="170"/>
      <c r="K77" s="171">
        <f>ROUND(E77*J77,2)</f>
        <v>0</v>
      </c>
      <c r="L77" s="171">
        <v>21</v>
      </c>
      <c r="M77" s="171">
        <f>G77*(1+L77/100)</f>
        <v>0</v>
      </c>
      <c r="N77" s="169">
        <v>0</v>
      </c>
      <c r="O77" s="169">
        <f>ROUND(E77*N77,2)</f>
        <v>0</v>
      </c>
      <c r="P77" s="169">
        <v>0</v>
      </c>
      <c r="Q77" s="169">
        <f>ROUND(E77*P77,2)</f>
        <v>0</v>
      </c>
      <c r="R77" s="172" t="s">
        <v>189</v>
      </c>
      <c r="S77" s="155">
        <v>0</v>
      </c>
      <c r="T77" s="155">
        <f>ROUND(E77*S77,2)</f>
        <v>0</v>
      </c>
      <c r="U77" s="155"/>
      <c r="V77" s="155" t="s">
        <v>441</v>
      </c>
      <c r="W77" s="155" t="s">
        <v>159</v>
      </c>
      <c r="X77" s="145"/>
      <c r="Y77" s="145"/>
      <c r="Z77" s="145"/>
      <c r="AA77" s="145"/>
      <c r="AB77" s="145"/>
      <c r="AC77" s="145"/>
      <c r="AD77" s="145"/>
      <c r="AE77" s="145" t="s">
        <v>446</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ht="22.5" outlineLevel="2">
      <c r="A78" s="152"/>
      <c r="B78" s="153"/>
      <c r="C78" s="1411" t="s">
        <v>447</v>
      </c>
      <c r="D78" s="1412"/>
      <c r="E78" s="1412"/>
      <c r="F78" s="1412"/>
      <c r="G78" s="1412"/>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179</v>
      </c>
      <c r="AF78" s="145"/>
      <c r="AG78" s="145"/>
      <c r="AH78" s="145"/>
      <c r="AI78" s="145"/>
      <c r="AJ78" s="145"/>
      <c r="AK78" s="145"/>
      <c r="AL78" s="145"/>
      <c r="AM78" s="145"/>
      <c r="AN78" s="145"/>
      <c r="AO78" s="145"/>
      <c r="AP78" s="145"/>
      <c r="AQ78" s="145"/>
      <c r="AR78" s="145"/>
      <c r="AS78" s="145"/>
      <c r="AT78" s="145"/>
      <c r="AU78" s="145"/>
      <c r="AV78" s="145"/>
      <c r="AW78" s="145"/>
      <c r="AX78" s="145"/>
      <c r="AY78" s="173" t="str">
        <f>C78</f>
        <v>Náklady na ztížené provádění stavebních prací v důsledku nepřerušeného provozu na staveništi nebo v případech nepřerušeného provozu v objektech v nichž se stavební práce provádí.</v>
      </c>
      <c r="AZ78" s="145"/>
      <c r="BA78" s="145"/>
      <c r="BB78" s="145"/>
      <c r="BC78" s="145"/>
      <c r="BD78" s="145"/>
      <c r="BE78" s="145"/>
      <c r="BF78" s="145"/>
    </row>
    <row r="79" spans="1:58" outlineLevel="1">
      <c r="A79" s="166">
        <v>33</v>
      </c>
      <c r="B79" s="167" t="s">
        <v>448</v>
      </c>
      <c r="C79" s="182" t="s">
        <v>449</v>
      </c>
      <c r="D79" s="168" t="s">
        <v>440</v>
      </c>
      <c r="E79" s="169">
        <v>1</v>
      </c>
      <c r="F79" s="170"/>
      <c r="G79" s="171">
        <f>ROUND(E79*F79,2)</f>
        <v>0</v>
      </c>
      <c r="H79" s="170"/>
      <c r="I79" s="171">
        <f>ROUND(E79*H79,2)</f>
        <v>0</v>
      </c>
      <c r="J79" s="170"/>
      <c r="K79" s="171">
        <f>ROUND(E79*J79,2)</f>
        <v>0</v>
      </c>
      <c r="L79" s="171">
        <v>21</v>
      </c>
      <c r="M79" s="171">
        <f>G79*(1+L79/100)</f>
        <v>0</v>
      </c>
      <c r="N79" s="169">
        <v>0</v>
      </c>
      <c r="O79" s="169">
        <f>ROUND(E79*N79,2)</f>
        <v>0</v>
      </c>
      <c r="P79" s="169">
        <v>0</v>
      </c>
      <c r="Q79" s="169">
        <f>ROUND(E79*P79,2)</f>
        <v>0</v>
      </c>
      <c r="R79" s="172" t="s">
        <v>189</v>
      </c>
      <c r="S79" s="155">
        <v>0</v>
      </c>
      <c r="T79" s="155">
        <f>ROUND(E79*S79,2)</f>
        <v>0</v>
      </c>
      <c r="U79" s="155"/>
      <c r="V79" s="155" t="s">
        <v>441</v>
      </c>
      <c r="W79" s="155" t="s">
        <v>159</v>
      </c>
      <c r="X79" s="145"/>
      <c r="Y79" s="145"/>
      <c r="Z79" s="145"/>
      <c r="AA79" s="145"/>
      <c r="AB79" s="145"/>
      <c r="AC79" s="145"/>
      <c r="AD79" s="145"/>
      <c r="AE79" s="145" t="s">
        <v>442</v>
      </c>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row>
    <row r="80" spans="1:58" outlineLevel="2">
      <c r="A80" s="152"/>
      <c r="B80" s="153"/>
      <c r="C80" s="1411" t="s">
        <v>450</v>
      </c>
      <c r="D80" s="1412"/>
      <c r="E80" s="1412"/>
      <c r="F80" s="1412"/>
      <c r="G80" s="1412"/>
      <c r="H80" s="155"/>
      <c r="I80" s="155"/>
      <c r="J80" s="155"/>
      <c r="K80" s="155"/>
      <c r="L80" s="155"/>
      <c r="M80" s="155"/>
      <c r="N80" s="154"/>
      <c r="O80" s="154"/>
      <c r="P80" s="154"/>
      <c r="Q80" s="154"/>
      <c r="R80" s="155"/>
      <c r="S80" s="155"/>
      <c r="T80" s="155"/>
      <c r="U80" s="155"/>
      <c r="V80" s="155"/>
      <c r="W80" s="155"/>
      <c r="X80" s="145"/>
      <c r="Y80" s="145"/>
      <c r="Z80" s="145"/>
      <c r="AA80" s="145"/>
      <c r="AB80" s="145"/>
      <c r="AC80" s="145"/>
      <c r="AD80" s="145"/>
      <c r="AE80" s="145" t="s">
        <v>179</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c r="A81" s="159" t="s">
        <v>152</v>
      </c>
      <c r="B81" s="160" t="s">
        <v>126</v>
      </c>
      <c r="C81" s="181" t="s">
        <v>27</v>
      </c>
      <c r="D81" s="161"/>
      <c r="E81" s="162"/>
      <c r="F81" s="163"/>
      <c r="G81" s="163">
        <f>SUMIF(AE82:AE89,"&lt;&gt;NOR",G82:G89)</f>
        <v>0</v>
      </c>
      <c r="H81" s="163"/>
      <c r="I81" s="163">
        <f>SUM(I82:I89)</f>
        <v>0</v>
      </c>
      <c r="J81" s="163"/>
      <c r="K81" s="163">
        <f>SUM(K82:K89)</f>
        <v>0</v>
      </c>
      <c r="L81" s="163"/>
      <c r="M81" s="163">
        <f>SUM(M82:M89)</f>
        <v>0</v>
      </c>
      <c r="N81" s="162"/>
      <c r="O81" s="162">
        <f>SUM(O82:O89)</f>
        <v>0</v>
      </c>
      <c r="P81" s="162"/>
      <c r="Q81" s="162">
        <f>SUM(Q82:Q89)</f>
        <v>0</v>
      </c>
      <c r="R81" s="164"/>
      <c r="S81" s="158"/>
      <c r="T81" s="158">
        <f>SUM(T82:T89)</f>
        <v>0</v>
      </c>
      <c r="U81" s="158"/>
      <c r="V81" s="158"/>
      <c r="W81" s="158"/>
      <c r="AE81" t="s">
        <v>153</v>
      </c>
    </row>
    <row r="82" spans="1:58" outlineLevel="1">
      <c r="A82" s="166">
        <v>34</v>
      </c>
      <c r="B82" s="167" t="s">
        <v>451</v>
      </c>
      <c r="C82" s="182" t="s">
        <v>452</v>
      </c>
      <c r="D82" s="168" t="s">
        <v>440</v>
      </c>
      <c r="E82" s="169">
        <v>1</v>
      </c>
      <c r="F82" s="170"/>
      <c r="G82" s="171">
        <f>ROUND(E82*F82,2)</f>
        <v>0</v>
      </c>
      <c r="H82" s="170"/>
      <c r="I82" s="171">
        <f>ROUND(E82*H82,2)</f>
        <v>0</v>
      </c>
      <c r="J82" s="170"/>
      <c r="K82" s="171">
        <f>ROUND(E82*J82,2)</f>
        <v>0</v>
      </c>
      <c r="L82" s="171">
        <v>21</v>
      </c>
      <c r="M82" s="171">
        <f>G82*(1+L82/100)</f>
        <v>0</v>
      </c>
      <c r="N82" s="169">
        <v>0</v>
      </c>
      <c r="O82" s="169">
        <f>ROUND(E82*N82,2)</f>
        <v>0</v>
      </c>
      <c r="P82" s="169">
        <v>0</v>
      </c>
      <c r="Q82" s="169">
        <f>ROUND(E82*P82,2)</f>
        <v>0</v>
      </c>
      <c r="R82" s="172" t="s">
        <v>189</v>
      </c>
      <c r="S82" s="155">
        <v>0</v>
      </c>
      <c r="T82" s="155">
        <f>ROUND(E82*S82,2)</f>
        <v>0</v>
      </c>
      <c r="U82" s="155"/>
      <c r="V82" s="155" t="s">
        <v>441</v>
      </c>
      <c r="W82" s="155" t="s">
        <v>159</v>
      </c>
      <c r="X82" s="145"/>
      <c r="Y82" s="145"/>
      <c r="Z82" s="145"/>
      <c r="AA82" s="145"/>
      <c r="AB82" s="145"/>
      <c r="AC82" s="145"/>
      <c r="AD82" s="145"/>
      <c r="AE82" s="145" t="s">
        <v>453</v>
      </c>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ht="22.5" outlineLevel="2">
      <c r="A83" s="152"/>
      <c r="B83" s="153"/>
      <c r="C83" s="1411" t="s">
        <v>454</v>
      </c>
      <c r="D83" s="1412"/>
      <c r="E83" s="1412"/>
      <c r="F83" s="1412"/>
      <c r="G83" s="1412"/>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179</v>
      </c>
      <c r="AF83" s="145"/>
      <c r="AG83" s="145"/>
      <c r="AH83" s="145"/>
      <c r="AI83" s="145"/>
      <c r="AJ83" s="145"/>
      <c r="AK83" s="145"/>
      <c r="AL83" s="145"/>
      <c r="AM83" s="145"/>
      <c r="AN83" s="145"/>
      <c r="AO83" s="145"/>
      <c r="AP83" s="145"/>
      <c r="AQ83" s="145"/>
      <c r="AR83" s="145"/>
      <c r="AS83" s="145"/>
      <c r="AT83" s="145"/>
      <c r="AU83" s="145"/>
      <c r="AV83" s="145"/>
      <c r="AW83" s="145"/>
      <c r="AX83" s="145"/>
      <c r="AY83" s="173" t="str">
        <f>C83</f>
        <v>Náklady a poplatky spojené s užíváním veřejných ploch a prostranství, pokud jsou stavebními pracemi nebo souvisejícími činnostmi dotčeny, a to včetně užívání ploch v souvislosti s uložením stavebního materiálu nebo stavebního odpadu.</v>
      </c>
      <c r="AZ83" s="145"/>
      <c r="BA83" s="145"/>
      <c r="BB83" s="145"/>
      <c r="BC83" s="145"/>
      <c r="BD83" s="145"/>
      <c r="BE83" s="145"/>
      <c r="BF83" s="145"/>
    </row>
    <row r="84" spans="1:58" outlineLevel="1">
      <c r="A84" s="166">
        <v>35</v>
      </c>
      <c r="B84" s="167" t="s">
        <v>455</v>
      </c>
      <c r="C84" s="182" t="s">
        <v>456</v>
      </c>
      <c r="D84" s="168" t="s">
        <v>440</v>
      </c>
      <c r="E84" s="169">
        <v>1</v>
      </c>
      <c r="F84" s="170"/>
      <c r="G84" s="171">
        <f>ROUND(E84*F84,2)</f>
        <v>0</v>
      </c>
      <c r="H84" s="170"/>
      <c r="I84" s="171">
        <f>ROUND(E84*H84,2)</f>
        <v>0</v>
      </c>
      <c r="J84" s="170"/>
      <c r="K84" s="171">
        <f>ROUND(E84*J84,2)</f>
        <v>0</v>
      </c>
      <c r="L84" s="171">
        <v>21</v>
      </c>
      <c r="M84" s="171">
        <f>G84*(1+L84/100)</f>
        <v>0</v>
      </c>
      <c r="N84" s="169">
        <v>0</v>
      </c>
      <c r="O84" s="169">
        <f>ROUND(E84*N84,2)</f>
        <v>0</v>
      </c>
      <c r="P84" s="169">
        <v>0</v>
      </c>
      <c r="Q84" s="169">
        <f>ROUND(E84*P84,2)</f>
        <v>0</v>
      </c>
      <c r="R84" s="172" t="s">
        <v>189</v>
      </c>
      <c r="S84" s="155">
        <v>0</v>
      </c>
      <c r="T84" s="155">
        <f>ROUND(E84*S84,2)</f>
        <v>0</v>
      </c>
      <c r="U84" s="155"/>
      <c r="V84" s="155" t="s">
        <v>441</v>
      </c>
      <c r="W84" s="155" t="s">
        <v>159</v>
      </c>
      <c r="X84" s="145"/>
      <c r="Y84" s="145"/>
      <c r="Z84" s="145"/>
      <c r="AA84" s="145"/>
      <c r="AB84" s="145"/>
      <c r="AC84" s="145"/>
      <c r="AD84" s="145"/>
      <c r="AE84" s="145" t="s">
        <v>453</v>
      </c>
      <c r="AF84" s="145"/>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ht="33.75" outlineLevel="2">
      <c r="A85" s="152"/>
      <c r="B85" s="153"/>
      <c r="C85" s="1411" t="s">
        <v>457</v>
      </c>
      <c r="D85" s="1412"/>
      <c r="E85" s="1412"/>
      <c r="F85" s="1412"/>
      <c r="G85" s="1412"/>
      <c r="H85" s="155"/>
      <c r="I85" s="155"/>
      <c r="J85" s="155"/>
      <c r="K85" s="155"/>
      <c r="L85" s="155"/>
      <c r="M85" s="155"/>
      <c r="N85" s="154"/>
      <c r="O85" s="154"/>
      <c r="P85" s="154"/>
      <c r="Q85" s="154"/>
      <c r="R85" s="155"/>
      <c r="S85" s="155"/>
      <c r="T85" s="155"/>
      <c r="U85" s="155"/>
      <c r="V85" s="155"/>
      <c r="W85" s="155"/>
      <c r="X85" s="145"/>
      <c r="Y85" s="145"/>
      <c r="Z85" s="145"/>
      <c r="AA85" s="145"/>
      <c r="AB85" s="145"/>
      <c r="AC85" s="145"/>
      <c r="AD85" s="145"/>
      <c r="AE85" s="145" t="s">
        <v>179</v>
      </c>
      <c r="AF85" s="145"/>
      <c r="AG85" s="145"/>
      <c r="AH85" s="145"/>
      <c r="AI85" s="145"/>
      <c r="AJ85" s="145"/>
      <c r="AK85" s="145"/>
      <c r="AL85" s="145"/>
      <c r="AM85" s="145"/>
      <c r="AN85" s="145"/>
      <c r="AO85" s="145"/>
      <c r="AP85" s="145"/>
      <c r="AQ85" s="145"/>
      <c r="AR85" s="145"/>
      <c r="AS85" s="145"/>
      <c r="AT85" s="145"/>
      <c r="AU85" s="145"/>
      <c r="AV85" s="145"/>
      <c r="AW85" s="145"/>
      <c r="AX85" s="145"/>
      <c r="AY85" s="173" t="str">
        <f>C85</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85" s="145"/>
      <c r="BA85" s="145"/>
      <c r="BB85" s="145"/>
      <c r="BC85" s="145"/>
      <c r="BD85" s="145"/>
      <c r="BE85" s="145"/>
      <c r="BF85" s="145"/>
    </row>
    <row r="86" spans="1:58" outlineLevel="1">
      <c r="A86" s="166">
        <v>36</v>
      </c>
      <c r="B86" s="167" t="s">
        <v>458</v>
      </c>
      <c r="C86" s="182" t="s">
        <v>459</v>
      </c>
      <c r="D86" s="168" t="s">
        <v>440</v>
      </c>
      <c r="E86" s="169">
        <v>1</v>
      </c>
      <c r="F86" s="170"/>
      <c r="G86" s="171">
        <f>ROUND(E86*F86,2)</f>
        <v>0</v>
      </c>
      <c r="H86" s="170"/>
      <c r="I86" s="171">
        <f>ROUND(E86*H86,2)</f>
        <v>0</v>
      </c>
      <c r="J86" s="170"/>
      <c r="K86" s="171">
        <f>ROUND(E86*J86,2)</f>
        <v>0</v>
      </c>
      <c r="L86" s="171">
        <v>21</v>
      </c>
      <c r="M86" s="171">
        <f>G86*(1+L86/100)</f>
        <v>0</v>
      </c>
      <c r="N86" s="169">
        <v>0</v>
      </c>
      <c r="O86" s="169">
        <f>ROUND(E86*N86,2)</f>
        <v>0</v>
      </c>
      <c r="P86" s="169">
        <v>0</v>
      </c>
      <c r="Q86" s="169">
        <f>ROUND(E86*P86,2)</f>
        <v>0</v>
      </c>
      <c r="R86" s="172" t="s">
        <v>189</v>
      </c>
      <c r="S86" s="155">
        <v>0</v>
      </c>
      <c r="T86" s="155">
        <f>ROUND(E86*S86,2)</f>
        <v>0</v>
      </c>
      <c r="U86" s="155"/>
      <c r="V86" s="155" t="s">
        <v>441</v>
      </c>
      <c r="W86" s="155" t="s">
        <v>159</v>
      </c>
      <c r="X86" s="145"/>
      <c r="Y86" s="145"/>
      <c r="Z86" s="145"/>
      <c r="AA86" s="145"/>
      <c r="AB86" s="145"/>
      <c r="AC86" s="145"/>
      <c r="AD86" s="145"/>
      <c r="AE86" s="145" t="s">
        <v>453</v>
      </c>
      <c r="AF86" s="145"/>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outlineLevel="2">
      <c r="A87" s="152"/>
      <c r="B87" s="153"/>
      <c r="C87" s="1411" t="s">
        <v>460</v>
      </c>
      <c r="D87" s="1412"/>
      <c r="E87" s="1412"/>
      <c r="F87" s="1412"/>
      <c r="G87" s="1412"/>
      <c r="H87" s="155"/>
      <c r="I87" s="155"/>
      <c r="J87" s="155"/>
      <c r="K87" s="155"/>
      <c r="L87" s="155"/>
      <c r="M87" s="155"/>
      <c r="N87" s="154"/>
      <c r="O87" s="154"/>
      <c r="P87" s="154"/>
      <c r="Q87" s="154"/>
      <c r="R87" s="155"/>
      <c r="S87" s="155"/>
      <c r="T87" s="155"/>
      <c r="U87" s="155"/>
      <c r="V87" s="155"/>
      <c r="W87" s="155"/>
      <c r="X87" s="145"/>
      <c r="Y87" s="145"/>
      <c r="Z87" s="145"/>
      <c r="AA87" s="145"/>
      <c r="AB87" s="145"/>
      <c r="AC87" s="145"/>
      <c r="AD87" s="145"/>
      <c r="AE87" s="145" t="s">
        <v>179</v>
      </c>
      <c r="AF87" s="145"/>
      <c r="AG87" s="145"/>
      <c r="AH87" s="145"/>
      <c r="AI87" s="145"/>
      <c r="AJ87" s="145"/>
      <c r="AK87" s="145"/>
      <c r="AL87" s="145"/>
      <c r="AM87" s="145"/>
      <c r="AN87" s="145"/>
      <c r="AO87" s="145"/>
      <c r="AP87" s="145"/>
      <c r="AQ87" s="145"/>
      <c r="AR87" s="145"/>
      <c r="AS87" s="145"/>
      <c r="AT87" s="145"/>
      <c r="AU87" s="145"/>
      <c r="AV87" s="145"/>
      <c r="AW87" s="145"/>
      <c r="AX87" s="145"/>
      <c r="AY87" s="173" t="str">
        <f>C87</f>
        <v>náklady spojené s provedením všech technickými normami předepsaných zkoušek a revizí stavebních konstrukcí nebo stavebních prací.</v>
      </c>
      <c r="AZ87" s="145"/>
      <c r="BA87" s="145"/>
      <c r="BB87" s="145"/>
      <c r="BC87" s="145"/>
      <c r="BD87" s="145"/>
      <c r="BE87" s="145"/>
      <c r="BF87" s="145"/>
    </row>
    <row r="88" spans="1:58" outlineLevel="1">
      <c r="A88" s="166">
        <v>37</v>
      </c>
      <c r="B88" s="167" t="s">
        <v>461</v>
      </c>
      <c r="C88" s="182" t="s">
        <v>462</v>
      </c>
      <c r="D88" s="168" t="s">
        <v>440</v>
      </c>
      <c r="E88" s="169">
        <v>1</v>
      </c>
      <c r="F88" s="170"/>
      <c r="G88" s="171">
        <f>ROUND(E88*F88,2)</f>
        <v>0</v>
      </c>
      <c r="H88" s="170"/>
      <c r="I88" s="171">
        <f>ROUND(E88*H88,2)</f>
        <v>0</v>
      </c>
      <c r="J88" s="170"/>
      <c r="K88" s="171">
        <f>ROUND(E88*J88,2)</f>
        <v>0</v>
      </c>
      <c r="L88" s="171">
        <v>21</v>
      </c>
      <c r="M88" s="171">
        <f>G88*(1+L88/100)</f>
        <v>0</v>
      </c>
      <c r="N88" s="169">
        <v>0</v>
      </c>
      <c r="O88" s="169">
        <f>ROUND(E88*N88,2)</f>
        <v>0</v>
      </c>
      <c r="P88" s="169">
        <v>0</v>
      </c>
      <c r="Q88" s="169">
        <f>ROUND(E88*P88,2)</f>
        <v>0</v>
      </c>
      <c r="R88" s="172" t="s">
        <v>189</v>
      </c>
      <c r="S88" s="155">
        <v>0</v>
      </c>
      <c r="T88" s="155">
        <f>ROUND(E88*S88,2)</f>
        <v>0</v>
      </c>
      <c r="U88" s="155"/>
      <c r="V88" s="155" t="s">
        <v>441</v>
      </c>
      <c r="W88" s="155" t="s">
        <v>159</v>
      </c>
      <c r="X88" s="145"/>
      <c r="Y88" s="145"/>
      <c r="Z88" s="145"/>
      <c r="AA88" s="145"/>
      <c r="AB88" s="145"/>
      <c r="AC88" s="145"/>
      <c r="AD88" s="145"/>
      <c r="AE88" s="145" t="s">
        <v>453</v>
      </c>
      <c r="AF88" s="145"/>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outlineLevel="2">
      <c r="A89" s="152"/>
      <c r="B89" s="153"/>
      <c r="C89" s="1411" t="s">
        <v>463</v>
      </c>
      <c r="D89" s="1412"/>
      <c r="E89" s="1412"/>
      <c r="F89" s="1412"/>
      <c r="G89" s="1412"/>
      <c r="H89" s="155"/>
      <c r="I89" s="155"/>
      <c r="J89" s="155"/>
      <c r="K89" s="155"/>
      <c r="L89" s="155"/>
      <c r="M89" s="155"/>
      <c r="N89" s="154"/>
      <c r="O89" s="154"/>
      <c r="P89" s="154"/>
      <c r="Q89" s="154"/>
      <c r="R89" s="155"/>
      <c r="S89" s="155"/>
      <c r="T89" s="155"/>
      <c r="U89" s="155"/>
      <c r="V89" s="155"/>
      <c r="W89" s="155"/>
      <c r="X89" s="145"/>
      <c r="Y89" s="145"/>
      <c r="Z89" s="145"/>
      <c r="AA89" s="145"/>
      <c r="AB89" s="145"/>
      <c r="AC89" s="145"/>
      <c r="AD89" s="145"/>
      <c r="AE89" s="145" t="s">
        <v>179</v>
      </c>
      <c r="AF89" s="145"/>
      <c r="AG89" s="145"/>
      <c r="AH89" s="145"/>
      <c r="AI89" s="145"/>
      <c r="AJ89" s="145"/>
      <c r="AK89" s="145"/>
      <c r="AL89" s="145"/>
      <c r="AM89" s="145"/>
      <c r="AN89" s="145"/>
      <c r="AO89" s="145"/>
      <c r="AP89" s="145"/>
      <c r="AQ89" s="145"/>
      <c r="AR89" s="145"/>
      <c r="AS89" s="145"/>
      <c r="AT89" s="145"/>
      <c r="AU89" s="145"/>
      <c r="AV89" s="145"/>
      <c r="AW89" s="145"/>
      <c r="AX89" s="145"/>
      <c r="AY89" s="173" t="str">
        <f>C89</f>
        <v>Náklady na vyhotovení dokumentace skutečného provedení stavby a její předání objednateli v požadované formě a požadovaném počtu.</v>
      </c>
      <c r="AZ89" s="145"/>
      <c r="BA89" s="145"/>
      <c r="BB89" s="145"/>
      <c r="BC89" s="145"/>
      <c r="BD89" s="145"/>
      <c r="BE89" s="145"/>
      <c r="BF89" s="145"/>
    </row>
    <row r="90" spans="1:58">
      <c r="A90" s="3"/>
      <c r="B90" s="4"/>
      <c r="C90" s="185"/>
      <c r="D90" s="6"/>
      <c r="E90" s="3"/>
      <c r="F90" s="3"/>
      <c r="G90" s="3"/>
      <c r="H90" s="3"/>
      <c r="I90" s="3"/>
      <c r="J90" s="3"/>
      <c r="K90" s="3"/>
      <c r="L90" s="3"/>
      <c r="M90" s="3"/>
      <c r="N90" s="3"/>
      <c r="O90" s="3"/>
      <c r="P90" s="3"/>
      <c r="Q90" s="3"/>
      <c r="R90" s="3"/>
      <c r="S90" s="3"/>
      <c r="T90" s="3"/>
      <c r="U90" s="3"/>
      <c r="V90" s="3"/>
      <c r="W90" s="3"/>
      <c r="AC90">
        <v>15</v>
      </c>
      <c r="AD90">
        <v>21</v>
      </c>
      <c r="AE90" t="s">
        <v>140</v>
      </c>
    </row>
    <row r="91" spans="1:58">
      <c r="A91" s="148"/>
      <c r="B91" s="149" t="s">
        <v>28</v>
      </c>
      <c r="C91" s="186"/>
      <c r="D91" s="150"/>
      <c r="E91" s="151"/>
      <c r="F91" s="151"/>
      <c r="G91" s="165" t="e">
        <f>G8+G11+G13+G16+G22+G27+G30+G32+G34+G36+G38+G44+G50+G52+G56+G58+G65+G74+G81</f>
        <v>#REF!</v>
      </c>
      <c r="H91" s="3"/>
      <c r="I91" s="3"/>
      <c r="J91" s="3"/>
      <c r="K91" s="3"/>
      <c r="L91" s="3"/>
      <c r="M91" s="3"/>
      <c r="N91" s="3"/>
      <c r="O91" s="3"/>
      <c r="P91" s="3"/>
      <c r="Q91" s="3"/>
      <c r="R91" s="3"/>
      <c r="S91" s="3"/>
      <c r="T91" s="3"/>
      <c r="U91" s="3"/>
      <c r="V91" s="3"/>
      <c r="W91" s="3"/>
      <c r="AC91">
        <f>SUMIF(L7:L89,AC90,G7:G89)</f>
        <v>0</v>
      </c>
      <c r="AD91" t="e">
        <f>SUMIF(L7:L89,AD90,G7:G89)</f>
        <v>#REF!</v>
      </c>
      <c r="AE91" t="s">
        <v>464</v>
      </c>
    </row>
    <row r="92" spans="1:58">
      <c r="C92" s="187"/>
      <c r="D92" s="10"/>
      <c r="AE92" t="s">
        <v>467</v>
      </c>
    </row>
    <row r="93" spans="1:58">
      <c r="D93" s="10"/>
    </row>
    <row r="94" spans="1:58">
      <c r="D94" s="10"/>
    </row>
    <row r="95" spans="1:58">
      <c r="D95" s="10"/>
    </row>
    <row r="96" spans="1:58">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19">
    <mergeCell ref="C89:G89"/>
    <mergeCell ref="C76:G76"/>
    <mergeCell ref="C78:G78"/>
    <mergeCell ref="C80:G80"/>
    <mergeCell ref="C83:G83"/>
    <mergeCell ref="C85:G85"/>
    <mergeCell ref="C87:G87"/>
    <mergeCell ref="C69:G69"/>
    <mergeCell ref="A1:G1"/>
    <mergeCell ref="C2:G2"/>
    <mergeCell ref="C3:G3"/>
    <mergeCell ref="C4:G4"/>
    <mergeCell ref="C15:G15"/>
    <mergeCell ref="C24:G24"/>
    <mergeCell ref="C29:G29"/>
    <mergeCell ref="C40:G40"/>
    <mergeCell ref="C43:G43"/>
    <mergeCell ref="C60:G60"/>
    <mergeCell ref="C64:G6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F7"/>
  <sheetViews>
    <sheetView zoomScaleSheetLayoutView="100" workbookViewId="0">
      <selection activeCell="C5" sqref="C5"/>
    </sheetView>
  </sheetViews>
  <sheetFormatPr defaultColWidth="8.85546875" defaultRowHeight="15"/>
  <cols>
    <col min="1" max="1" width="8.85546875" style="189"/>
    <col min="2" max="2" width="30.7109375" style="199" bestFit="1" customWidth="1"/>
    <col min="3" max="3" width="19.28515625" style="200" customWidth="1"/>
    <col min="4" max="16384" width="8.85546875" style="189"/>
  </cols>
  <sheetData>
    <row r="1" spans="2:6">
      <c r="B1" s="189" t="s">
        <v>618</v>
      </c>
      <c r="C1" s="189" t="s">
        <v>619</v>
      </c>
    </row>
    <row r="2" spans="2:6">
      <c r="B2" s="189" t="s">
        <v>620</v>
      </c>
      <c r="C2" s="189" t="s">
        <v>621</v>
      </c>
    </row>
    <row r="3" spans="2:6">
      <c r="B3" s="190" t="s">
        <v>622</v>
      </c>
      <c r="C3" s="190" t="s">
        <v>62</v>
      </c>
    </row>
    <row r="4" spans="2:6" ht="15.75" thickBot="1">
      <c r="B4" s="189"/>
      <c r="C4" s="189"/>
    </row>
    <row r="5" spans="2:6" ht="15.75" thickBot="1">
      <c r="B5" s="191" t="str">
        <f ca="1">'Etapa II.b - AKU - 409P režie'!C2</f>
        <v>Etapa II.b - AKU - 409P režie</v>
      </c>
      <c r="C5" s="192">
        <f>'Etapa II.b - AKU - 409P režie'!F22</f>
        <v>0</v>
      </c>
      <c r="D5" s="193"/>
      <c r="E5" s="193"/>
    </row>
    <row r="6" spans="2:6" ht="15.75" thickBot="1">
      <c r="B6" s="196" t="s">
        <v>623</v>
      </c>
      <c r="C6" s="197">
        <f>SUM(C5:C5)</f>
        <v>0</v>
      </c>
      <c r="D6" s="198"/>
      <c r="E6" s="198"/>
      <c r="F6" s="190"/>
    </row>
    <row r="7" spans="2:6">
      <c r="D7" s="193"/>
      <c r="E7" s="193"/>
    </row>
  </sheetData>
  <pageMargins left="0.7" right="0.7" top="0.75" bottom="0.75" header="0.3" footer="0.3"/>
  <pageSetup paperSize="9" fitToHeight="0"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5"/>
  <sheetViews>
    <sheetView view="pageBreakPreview" zoomScaleSheetLayoutView="100" workbookViewId="0">
      <pane ySplit="5" topLeftCell="A9" activePane="bottomLeft" state="frozen"/>
      <selection pane="bottomLeft" activeCell="E6" sqref="E6:E21"/>
    </sheetView>
  </sheetViews>
  <sheetFormatPr defaultColWidth="8.85546875" defaultRowHeight="15"/>
  <cols>
    <col min="1" max="1" width="11.140625" style="189" customWidth="1"/>
    <col min="2" max="2" width="47.28515625" style="189" customWidth="1"/>
    <col min="3" max="3" width="18.42578125" style="189" customWidth="1"/>
    <col min="4" max="4" width="11.7109375" style="189" bestFit="1" customWidth="1"/>
    <col min="5" max="5" width="16" style="189" bestFit="1" customWidth="1"/>
    <col min="6" max="6" width="15.28515625" style="189" customWidth="1"/>
    <col min="7" max="7" width="82.140625" style="189" customWidth="1"/>
    <col min="8" max="16384" width="8.85546875" style="189"/>
  </cols>
  <sheetData>
    <row r="1" spans="1:7">
      <c r="A1" s="201" t="s">
        <v>618</v>
      </c>
      <c r="B1" s="202"/>
      <c r="C1" s="203" t="s">
        <v>1843</v>
      </c>
      <c r="D1" s="204"/>
      <c r="E1" s="202"/>
      <c r="F1" s="202"/>
      <c r="G1" s="202"/>
    </row>
    <row r="2" spans="1:7">
      <c r="A2" s="201" t="s">
        <v>625</v>
      </c>
      <c r="B2" s="202"/>
      <c r="C2" s="203" t="str">
        <f ca="1">RIGHT(CELL("filename",A1),LEN(CELL("filename",A1))-FIND("]",CELL("filename",A1)))</f>
        <v>Etapa II.b - AKU - 409P režie</v>
      </c>
      <c r="D2" s="204"/>
      <c r="E2" s="202"/>
      <c r="F2" s="202"/>
      <c r="G2" s="202"/>
    </row>
    <row r="3" spans="1:7">
      <c r="A3" s="201" t="s">
        <v>620</v>
      </c>
      <c r="B3" s="202"/>
      <c r="C3" s="202" t="s">
        <v>621</v>
      </c>
      <c r="D3" s="202"/>
      <c r="E3" s="202"/>
      <c r="F3" s="202"/>
      <c r="G3" s="202"/>
    </row>
    <row r="4" spans="1:7" ht="15.75" thickBot="1">
      <c r="A4" s="206"/>
      <c r="B4" s="207"/>
      <c r="C4" s="207"/>
      <c r="D4" s="207"/>
      <c r="E4" s="208"/>
      <c r="F4" s="207"/>
      <c r="G4" s="207"/>
    </row>
    <row r="5" spans="1:7" ht="15.75" thickTop="1">
      <c r="A5" s="209" t="s">
        <v>626</v>
      </c>
      <c r="B5" s="210" t="s">
        <v>627</v>
      </c>
      <c r="C5" s="211" t="s">
        <v>628</v>
      </c>
      <c r="D5" s="211" t="s">
        <v>629</v>
      </c>
      <c r="E5" s="211" t="s">
        <v>630</v>
      </c>
      <c r="F5" s="211" t="s">
        <v>631</v>
      </c>
      <c r="G5" s="212" t="s">
        <v>632</v>
      </c>
    </row>
    <row r="6" spans="1:7" ht="66">
      <c r="A6" s="213">
        <v>1</v>
      </c>
      <c r="B6" s="966" t="s">
        <v>633</v>
      </c>
      <c r="C6" s="967">
        <v>40</v>
      </c>
      <c r="D6" s="967" t="s">
        <v>634</v>
      </c>
      <c r="E6" s="968"/>
      <c r="F6" s="969">
        <f t="shared" ref="F6:F21" si="0">E6*C6</f>
        <v>0</v>
      </c>
      <c r="G6" s="970" t="s">
        <v>667</v>
      </c>
    </row>
    <row r="7" spans="1:7" ht="38.25">
      <c r="A7" s="219">
        <v>2</v>
      </c>
      <c r="B7" s="971" t="s">
        <v>668</v>
      </c>
      <c r="C7" s="972">
        <v>40</v>
      </c>
      <c r="D7" s="972" t="s">
        <v>637</v>
      </c>
      <c r="E7" s="968"/>
      <c r="F7" s="969">
        <f t="shared" si="0"/>
        <v>0</v>
      </c>
      <c r="G7" s="970" t="s">
        <v>669</v>
      </c>
    </row>
    <row r="8" spans="1:7" ht="66.75">
      <c r="A8" s="213">
        <v>3</v>
      </c>
      <c r="B8" s="971" t="s">
        <v>1844</v>
      </c>
      <c r="C8" s="972">
        <v>20</v>
      </c>
      <c r="D8" s="972" t="s">
        <v>637</v>
      </c>
      <c r="E8" s="968"/>
      <c r="F8" s="969">
        <f t="shared" si="0"/>
        <v>0</v>
      </c>
      <c r="G8" s="973" t="s">
        <v>1845</v>
      </c>
    </row>
    <row r="9" spans="1:7" ht="79.5">
      <c r="A9" s="213">
        <v>4</v>
      </c>
      <c r="B9" s="971" t="s">
        <v>1846</v>
      </c>
      <c r="C9" s="972">
        <v>10</v>
      </c>
      <c r="D9" s="972" t="s">
        <v>637</v>
      </c>
      <c r="E9" s="968"/>
      <c r="F9" s="969">
        <f t="shared" si="0"/>
        <v>0</v>
      </c>
      <c r="G9" s="973" t="s">
        <v>1847</v>
      </c>
    </row>
    <row r="10" spans="1:7" ht="63.75">
      <c r="A10" s="213">
        <v>5</v>
      </c>
      <c r="B10" s="971" t="s">
        <v>1848</v>
      </c>
      <c r="C10" s="972">
        <v>45</v>
      </c>
      <c r="D10" s="972" t="s">
        <v>637</v>
      </c>
      <c r="E10" s="968"/>
      <c r="F10" s="969">
        <f t="shared" si="0"/>
        <v>0</v>
      </c>
      <c r="G10" s="973" t="s">
        <v>1849</v>
      </c>
    </row>
    <row r="11" spans="1:7" ht="51">
      <c r="A11" s="219">
        <v>6</v>
      </c>
      <c r="B11" s="971" t="s">
        <v>1850</v>
      </c>
      <c r="C11" s="972">
        <v>25</v>
      </c>
      <c r="D11" s="972" t="s">
        <v>637</v>
      </c>
      <c r="E11" s="968"/>
      <c r="F11" s="969">
        <f t="shared" si="0"/>
        <v>0</v>
      </c>
      <c r="G11" s="973" t="s">
        <v>1851</v>
      </c>
    </row>
    <row r="12" spans="1:7" ht="36.75" customHeight="1">
      <c r="A12" s="213">
        <v>7</v>
      </c>
      <c r="B12" s="971" t="s">
        <v>644</v>
      </c>
      <c r="C12" s="972">
        <v>3</v>
      </c>
      <c r="D12" s="972" t="s">
        <v>167</v>
      </c>
      <c r="E12" s="968"/>
      <c r="F12" s="969">
        <f t="shared" si="0"/>
        <v>0</v>
      </c>
      <c r="G12" s="973" t="s">
        <v>1852</v>
      </c>
    </row>
    <row r="13" spans="1:7" ht="51">
      <c r="A13" s="213">
        <v>8</v>
      </c>
      <c r="B13" s="971" t="s">
        <v>1853</v>
      </c>
      <c r="C13" s="972">
        <v>1</v>
      </c>
      <c r="D13" s="972" t="s">
        <v>642</v>
      </c>
      <c r="E13" s="968"/>
      <c r="F13" s="969">
        <f t="shared" si="0"/>
        <v>0</v>
      </c>
      <c r="G13" s="973" t="s">
        <v>1854</v>
      </c>
    </row>
    <row r="14" spans="1:7" ht="25.5">
      <c r="A14" s="213">
        <v>9</v>
      </c>
      <c r="B14" s="971" t="s">
        <v>650</v>
      </c>
      <c r="C14" s="972">
        <f>0.3*7</f>
        <v>2.1</v>
      </c>
      <c r="D14" s="972" t="s">
        <v>637</v>
      </c>
      <c r="E14" s="968"/>
      <c r="F14" s="969">
        <f t="shared" si="0"/>
        <v>0</v>
      </c>
      <c r="G14" s="973" t="s">
        <v>651</v>
      </c>
    </row>
    <row r="15" spans="1:7" ht="38.25">
      <c r="A15" s="219">
        <v>10</v>
      </c>
      <c r="B15" s="971" t="s">
        <v>652</v>
      </c>
      <c r="C15" s="972">
        <v>5.8</v>
      </c>
      <c r="D15" s="972" t="s">
        <v>637</v>
      </c>
      <c r="E15" s="968"/>
      <c r="F15" s="969">
        <f t="shared" si="0"/>
        <v>0</v>
      </c>
      <c r="G15" s="973" t="s">
        <v>653</v>
      </c>
    </row>
    <row r="16" spans="1:7" ht="34.5" customHeight="1">
      <c r="A16" s="213">
        <v>11</v>
      </c>
      <c r="B16" s="971" t="s">
        <v>654</v>
      </c>
      <c r="C16" s="972">
        <v>65</v>
      </c>
      <c r="D16" s="972" t="s">
        <v>637</v>
      </c>
      <c r="E16" s="968"/>
      <c r="F16" s="969">
        <f t="shared" si="0"/>
        <v>0</v>
      </c>
      <c r="G16" s="973" t="s">
        <v>679</v>
      </c>
    </row>
    <row r="17" spans="1:7">
      <c r="A17" s="213">
        <v>12</v>
      </c>
      <c r="B17" s="971" t="s">
        <v>659</v>
      </c>
      <c r="C17" s="972">
        <v>1</v>
      </c>
      <c r="D17" s="972" t="s">
        <v>642</v>
      </c>
      <c r="E17" s="968"/>
      <c r="F17" s="969">
        <f t="shared" si="0"/>
        <v>0</v>
      </c>
      <c r="G17" s="973"/>
    </row>
    <row r="18" spans="1:7" ht="25.5">
      <c r="A18" s="213">
        <v>13</v>
      </c>
      <c r="B18" s="974" t="s">
        <v>660</v>
      </c>
      <c r="C18" s="975">
        <v>1</v>
      </c>
      <c r="D18" s="975" t="s">
        <v>642</v>
      </c>
      <c r="E18" s="976"/>
      <c r="F18" s="969">
        <f t="shared" si="0"/>
        <v>0</v>
      </c>
      <c r="G18" s="970" t="s">
        <v>661</v>
      </c>
    </row>
    <row r="19" spans="1:7">
      <c r="A19" s="219">
        <v>14</v>
      </c>
      <c r="B19" s="971" t="s">
        <v>662</v>
      </c>
      <c r="C19" s="972">
        <v>1</v>
      </c>
      <c r="D19" s="972" t="s">
        <v>642</v>
      </c>
      <c r="E19" s="968"/>
      <c r="F19" s="969">
        <f t="shared" si="0"/>
        <v>0</v>
      </c>
      <c r="G19" s="973"/>
    </row>
    <row r="20" spans="1:7" ht="38.25">
      <c r="A20" s="213">
        <v>15</v>
      </c>
      <c r="B20" s="974" t="s">
        <v>663</v>
      </c>
      <c r="C20" s="975">
        <v>3</v>
      </c>
      <c r="D20" s="975" t="s">
        <v>642</v>
      </c>
      <c r="E20" s="976"/>
      <c r="F20" s="969">
        <f t="shared" si="0"/>
        <v>0</v>
      </c>
      <c r="G20" s="970" t="s">
        <v>664</v>
      </c>
    </row>
    <row r="21" spans="1:7" ht="39" thickBot="1">
      <c r="A21" s="213">
        <v>16</v>
      </c>
      <c r="B21" s="974" t="s">
        <v>665</v>
      </c>
      <c r="C21" s="975">
        <v>1</v>
      </c>
      <c r="D21" s="975" t="s">
        <v>642</v>
      </c>
      <c r="E21" s="968"/>
      <c r="F21" s="969">
        <f t="shared" si="0"/>
        <v>0</v>
      </c>
      <c r="G21" s="970" t="s">
        <v>666</v>
      </c>
    </row>
    <row r="22" spans="1:7" ht="15.75" thickBot="1">
      <c r="A22" s="226"/>
      <c r="B22" s="227" t="s">
        <v>28</v>
      </c>
      <c r="C22" s="228"/>
      <c r="D22" s="228"/>
      <c r="E22" s="229"/>
      <c r="F22" s="230">
        <f>SUM(F6:F21)</f>
        <v>0</v>
      </c>
      <c r="G22" s="231"/>
    </row>
    <row r="23" spans="1:7">
      <c r="A23" s="232"/>
    </row>
    <row r="24" spans="1:7">
      <c r="A24" s="232"/>
      <c r="B24" s="233"/>
    </row>
    <row r="25" spans="1:7">
      <c r="A25" s="232"/>
      <c r="B25" s="234"/>
    </row>
  </sheetData>
  <pageMargins left="0.7" right="0.7" top="0.75" bottom="0.75" header="0.3" footer="0.3"/>
  <pageSetup paperSize="9" scale="6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M129"/>
  <sheetViews>
    <sheetView showGridLines="0" workbookViewId="0">
      <pane ySplit="1" topLeftCell="A2" activePane="bottomLeft" state="frozenSplit"/>
      <selection pane="bottomLeft" activeCell="L73" sqref="L73:M124"/>
    </sheetView>
  </sheetViews>
  <sheetFormatPr defaultColWidth="8.140625" defaultRowHeight="14.25" customHeight="1"/>
  <cols>
    <col min="1" max="1" width="2.28515625" style="275" customWidth="1"/>
    <col min="2" max="2" width="2.5703125" style="275" customWidth="1"/>
    <col min="3" max="3" width="6.28515625" style="275" customWidth="1"/>
    <col min="4" max="4" width="3.28515625" style="275" customWidth="1"/>
    <col min="5" max="5" width="13.28515625" style="275" customWidth="1"/>
    <col min="6" max="7" width="8.7109375" style="275" customWidth="1"/>
    <col min="8" max="8" width="9.7109375" style="275" customWidth="1"/>
    <col min="9" max="9" width="5.42578125" style="275" customWidth="1"/>
    <col min="10" max="10" width="4" style="275" customWidth="1"/>
    <col min="11" max="11" width="8.85546875" style="275" customWidth="1"/>
    <col min="12" max="12" width="9.28515625" style="275" customWidth="1"/>
    <col min="13" max="13" width="10.140625" style="275" customWidth="1"/>
    <col min="14" max="14" width="4.7109375" style="275" customWidth="1"/>
    <col min="15" max="15" width="1.5703125" style="275" customWidth="1"/>
    <col min="16" max="16" width="1.42578125" style="275" customWidth="1"/>
    <col min="17" max="17" width="9.7109375" style="275" customWidth="1"/>
    <col min="18" max="18" width="10.7109375" style="275" customWidth="1"/>
    <col min="19" max="19" width="6.28515625" style="275" hidden="1" customWidth="1"/>
    <col min="20" max="20" width="23.140625" style="279" hidden="1" customWidth="1"/>
    <col min="21" max="21" width="12.7109375" style="275" hidden="1" customWidth="1"/>
    <col min="22" max="22" width="9.5703125" style="275" hidden="1" customWidth="1"/>
    <col min="23" max="23" width="12.7109375" style="275" hidden="1" customWidth="1"/>
    <col min="24" max="24" width="9.42578125" style="275" hidden="1" customWidth="1"/>
    <col min="25" max="25" width="11.7109375" style="275" hidden="1" customWidth="1"/>
    <col min="26" max="26" width="8.5703125" style="275" hidden="1" customWidth="1"/>
    <col min="27" max="27" width="11.7109375" style="275" hidden="1" customWidth="1"/>
    <col min="28" max="28" width="12.7109375" style="275" hidden="1" customWidth="1"/>
    <col min="29" max="29" width="8.5703125" style="275" hidden="1" customWidth="1"/>
    <col min="30" max="30" width="11.7109375" style="275" hidden="1" customWidth="1"/>
    <col min="31" max="31" width="12.7109375" style="275" customWidth="1"/>
    <col min="32" max="43" width="8.140625" style="275" customWidth="1"/>
    <col min="44" max="65" width="8.140625" style="275" hidden="1" customWidth="1"/>
    <col min="66" max="16384" width="8.140625" style="275"/>
  </cols>
  <sheetData>
    <row r="1" spans="1:46" s="274" customFormat="1" ht="22.5" customHeight="1">
      <c r="A1" s="268"/>
      <c r="B1" s="269"/>
      <c r="C1" s="270"/>
      <c r="D1" s="271" t="s">
        <v>727</v>
      </c>
      <c r="E1" s="270"/>
      <c r="F1" s="272" t="s">
        <v>728</v>
      </c>
      <c r="G1" s="272"/>
      <c r="H1" s="1500" t="s">
        <v>729</v>
      </c>
      <c r="I1" s="1500"/>
      <c r="J1" s="1500"/>
      <c r="K1" s="1500"/>
      <c r="L1" s="272" t="s">
        <v>730</v>
      </c>
      <c r="M1" s="272"/>
      <c r="N1" s="270"/>
      <c r="O1" s="271" t="s">
        <v>731</v>
      </c>
      <c r="P1" s="270"/>
      <c r="Q1" s="270"/>
      <c r="R1" s="270"/>
      <c r="S1" s="272" t="s">
        <v>732</v>
      </c>
      <c r="T1" s="273"/>
      <c r="U1" s="268"/>
      <c r="V1" s="268"/>
    </row>
    <row r="2" spans="1:46" ht="37.5" customHeight="1">
      <c r="C2" s="1501" t="s">
        <v>733</v>
      </c>
      <c r="D2" s="1502"/>
      <c r="E2" s="1502"/>
      <c r="F2" s="1502"/>
      <c r="G2" s="1502"/>
      <c r="H2" s="1502"/>
      <c r="I2" s="1502"/>
      <c r="J2" s="1502"/>
      <c r="K2" s="1502"/>
      <c r="L2" s="1502"/>
      <c r="M2" s="1502"/>
      <c r="N2" s="1502"/>
      <c r="O2" s="1502"/>
      <c r="P2" s="1502"/>
      <c r="Q2" s="1502"/>
      <c r="R2" s="1502"/>
      <c r="S2" s="1503" t="s">
        <v>734</v>
      </c>
      <c r="T2" s="1502"/>
      <c r="U2" s="1502"/>
      <c r="V2" s="1502"/>
      <c r="W2" s="1502"/>
      <c r="X2" s="1502"/>
      <c r="Y2" s="1502"/>
      <c r="Z2" s="1502"/>
      <c r="AA2" s="1502"/>
      <c r="AB2" s="1502"/>
      <c r="AC2" s="1502"/>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90" t="s">
        <v>737</v>
      </c>
      <c r="D4" s="1502"/>
      <c r="E4" s="1502"/>
      <c r="F4" s="1502"/>
      <c r="G4" s="1502"/>
      <c r="H4" s="1502"/>
      <c r="I4" s="1502"/>
      <c r="J4" s="1502"/>
      <c r="K4" s="1502"/>
      <c r="L4" s="1502"/>
      <c r="M4" s="1502"/>
      <c r="N4" s="1502"/>
      <c r="O4" s="1502"/>
      <c r="P4" s="1502"/>
      <c r="Q4" s="1502"/>
      <c r="R4" s="1504"/>
      <c r="T4" s="281" t="s">
        <v>738</v>
      </c>
      <c r="AT4" s="275" t="s">
        <v>739</v>
      </c>
    </row>
    <row r="5" spans="1:46" ht="7.5" customHeight="1">
      <c r="B5" s="280"/>
      <c r="R5" s="282"/>
    </row>
    <row r="6" spans="1:46" s="283" customFormat="1" ht="18.75" customHeight="1">
      <c r="B6" s="284"/>
      <c r="D6" s="285" t="s">
        <v>21</v>
      </c>
      <c r="F6" s="1481" t="s">
        <v>740</v>
      </c>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2"/>
      <c r="P9" s="1477"/>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83"/>
      <c r="P11" s="1477"/>
      <c r="R11" s="286"/>
      <c r="T11" s="287"/>
    </row>
    <row r="12" spans="1:46" s="283" customFormat="1" ht="18.75" customHeight="1">
      <c r="B12" s="284"/>
      <c r="E12" s="289"/>
      <c r="M12" s="288" t="s">
        <v>33</v>
      </c>
      <c r="O12" s="1483" t="e">
        <f>IF(#REF!="","",#REF!)</f>
        <v>#REF!</v>
      </c>
      <c r="P12" s="1477"/>
      <c r="R12" s="286"/>
      <c r="T12" s="287"/>
    </row>
    <row r="13" spans="1:46" s="283" customFormat="1" ht="7.5" customHeight="1">
      <c r="B13" s="284"/>
      <c r="R13" s="286"/>
      <c r="T13" s="287"/>
    </row>
    <row r="14" spans="1:46" s="283" customFormat="1" ht="15" customHeight="1">
      <c r="B14" s="284"/>
      <c r="D14" s="288" t="s">
        <v>748</v>
      </c>
      <c r="M14" s="288" t="s">
        <v>747</v>
      </c>
      <c r="O14" s="1483" t="e">
        <f>IF(#REF!="","",#REF!)</f>
        <v>#REF!</v>
      </c>
      <c r="P14" s="1477"/>
      <c r="R14" s="286"/>
      <c r="T14" s="287"/>
    </row>
    <row r="15" spans="1:46" s="283" customFormat="1" ht="18.75" customHeight="1">
      <c r="B15" s="284"/>
      <c r="E15" s="289" t="e">
        <f>IF(#REF!="","",#REF!)</f>
        <v>#REF!</v>
      </c>
      <c r="M15" s="288" t="s">
        <v>33</v>
      </c>
      <c r="O15" s="1483" t="e">
        <f>IF(#REF!="","",#REF!)</f>
        <v>#REF!</v>
      </c>
      <c r="P15" s="1477"/>
      <c r="R15" s="286"/>
      <c r="T15" s="287"/>
    </row>
    <row r="16" spans="1:46" s="283" customFormat="1" ht="7.5" customHeight="1">
      <c r="B16" s="284"/>
      <c r="R16" s="286"/>
      <c r="T16" s="287"/>
    </row>
    <row r="17" spans="2:20" s="283" customFormat="1" ht="15" customHeight="1">
      <c r="B17" s="284"/>
      <c r="D17" s="288" t="s">
        <v>20</v>
      </c>
      <c r="F17" s="291" t="s">
        <v>749</v>
      </c>
      <c r="M17" s="288" t="s">
        <v>747</v>
      </c>
      <c r="O17" s="1483"/>
      <c r="P17" s="1477"/>
      <c r="R17" s="286"/>
      <c r="T17" s="287"/>
    </row>
    <row r="18" spans="2:20" s="283" customFormat="1" ht="18.75" customHeight="1">
      <c r="B18" s="284"/>
      <c r="E18" s="289"/>
      <c r="M18" s="288" t="s">
        <v>33</v>
      </c>
      <c r="O18" s="1483"/>
      <c r="P18" s="1477"/>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98"/>
      <c r="F21" s="1499"/>
      <c r="G21" s="1499"/>
      <c r="H21" s="1499"/>
      <c r="I21" s="1499"/>
      <c r="J21" s="1499"/>
      <c r="K21" s="1499"/>
      <c r="L21" s="1499"/>
      <c r="M21" s="1499"/>
      <c r="N21" s="1499"/>
      <c r="O21" s="1499"/>
      <c r="P21" s="1499"/>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6">
        <f>ROUNDUP($N$70,2)</f>
        <v>0</v>
      </c>
      <c r="N24" s="1477"/>
      <c r="O24" s="1477"/>
      <c r="P24" s="1477"/>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140</v>
      </c>
      <c r="E26" s="299" t="s">
        <v>752</v>
      </c>
      <c r="F26" s="300">
        <v>0.21</v>
      </c>
      <c r="G26" s="301" t="s">
        <v>753</v>
      </c>
      <c r="H26" s="1497">
        <f>T70</f>
        <v>0</v>
      </c>
      <c r="I26" s="1477"/>
      <c r="J26" s="1477"/>
      <c r="M26" s="1497">
        <f>0.21*H26</f>
        <v>0</v>
      </c>
      <c r="N26" s="1477"/>
      <c r="O26" s="1477"/>
      <c r="P26" s="1477"/>
      <c r="R26" s="286"/>
      <c r="T26" s="287"/>
    </row>
    <row r="27" spans="2:20" s="283" customFormat="1" ht="15" customHeight="1">
      <c r="B27" s="284"/>
      <c r="E27" s="299" t="s">
        <v>754</v>
      </c>
      <c r="F27" s="300">
        <v>0.15</v>
      </c>
      <c r="G27" s="301" t="s">
        <v>753</v>
      </c>
      <c r="H27" s="1497">
        <v>0</v>
      </c>
      <c r="I27" s="1477"/>
      <c r="J27" s="1477"/>
      <c r="M27" s="1497">
        <v>0</v>
      </c>
      <c r="N27" s="1477"/>
      <c r="O27" s="1477"/>
      <c r="P27" s="1477"/>
      <c r="R27" s="286"/>
      <c r="T27" s="287"/>
    </row>
    <row r="28" spans="2:20" s="283" customFormat="1" ht="15" hidden="1" customHeight="1">
      <c r="B28" s="284"/>
      <c r="E28" s="299" t="s">
        <v>755</v>
      </c>
      <c r="F28" s="300">
        <v>0.21</v>
      </c>
      <c r="G28" s="301" t="s">
        <v>753</v>
      </c>
      <c r="H28" s="1497" t="e">
        <f>ROUNDUP(SUM($BG$70:$BG$125),2)</f>
        <v>#REF!</v>
      </c>
      <c r="I28" s="1477"/>
      <c r="J28" s="1477"/>
      <c r="M28" s="1497">
        <v>0</v>
      </c>
      <c r="N28" s="1477"/>
      <c r="O28" s="1477"/>
      <c r="P28" s="1477"/>
      <c r="R28" s="286"/>
      <c r="T28" s="287"/>
    </row>
    <row r="29" spans="2:20" s="283" customFormat="1" ht="15" hidden="1" customHeight="1">
      <c r="B29" s="284"/>
      <c r="E29" s="299" t="s">
        <v>756</v>
      </c>
      <c r="F29" s="300">
        <v>0.15</v>
      </c>
      <c r="G29" s="301" t="s">
        <v>753</v>
      </c>
      <c r="H29" s="1497" t="e">
        <f>ROUNDUP(SUM($BH$70:$BH$125),2)</f>
        <v>#REF!</v>
      </c>
      <c r="I29" s="1477"/>
      <c r="J29" s="1477"/>
      <c r="M29" s="1497">
        <v>0</v>
      </c>
      <c r="N29" s="1477"/>
      <c r="O29" s="1477"/>
      <c r="P29" s="1477"/>
      <c r="R29" s="286"/>
      <c r="T29" s="287"/>
    </row>
    <row r="30" spans="2:20" s="283" customFormat="1" ht="15" hidden="1" customHeight="1">
      <c r="B30" s="284"/>
      <c r="E30" s="299" t="s">
        <v>757</v>
      </c>
      <c r="F30" s="300">
        <v>0</v>
      </c>
      <c r="G30" s="301" t="s">
        <v>753</v>
      </c>
      <c r="H30" s="1497" t="e">
        <f>ROUNDUP(SUM($BI$70:$BI$125),2)</f>
        <v>#REF!</v>
      </c>
      <c r="I30" s="1477"/>
      <c r="J30" s="1477"/>
      <c r="M30" s="1497">
        <v>0</v>
      </c>
      <c r="N30" s="1477"/>
      <c r="O30" s="1477"/>
      <c r="P30" s="1477"/>
      <c r="R30" s="286"/>
      <c r="T30" s="287"/>
    </row>
    <row r="31" spans="2:20" s="283" customFormat="1" ht="7.5" customHeight="1">
      <c r="B31" s="284"/>
      <c r="R31" s="286"/>
      <c r="T31" s="287"/>
    </row>
    <row r="32" spans="2:20" s="283" customFormat="1" ht="26.25" customHeight="1">
      <c r="B32" s="284"/>
      <c r="C32" s="302"/>
      <c r="D32" s="303" t="s">
        <v>141</v>
      </c>
      <c r="E32" s="304"/>
      <c r="F32" s="304"/>
      <c r="G32" s="305" t="s">
        <v>11</v>
      </c>
      <c r="H32" s="306" t="s">
        <v>67</v>
      </c>
      <c r="I32" s="304"/>
      <c r="J32" s="304"/>
      <c r="K32" s="304"/>
      <c r="L32" s="1491">
        <f>ROUNDUP(SUM($M$23:$P$27),2)</f>
        <v>0</v>
      </c>
      <c r="M32" s="1492"/>
      <c r="N32" s="1492"/>
      <c r="O32" s="1492"/>
      <c r="P32" s="1493"/>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90" t="s">
        <v>758</v>
      </c>
      <c r="D38" s="1477"/>
      <c r="E38" s="1477"/>
      <c r="F38" s="1477"/>
      <c r="G38" s="1477"/>
      <c r="H38" s="1477"/>
      <c r="I38" s="1477"/>
      <c r="J38" s="1477"/>
      <c r="K38" s="1477"/>
      <c r="L38" s="1477"/>
      <c r="M38" s="1477"/>
      <c r="N38" s="1477"/>
      <c r="O38" s="1477"/>
      <c r="P38" s="1477"/>
      <c r="Q38" s="1477"/>
      <c r="R38" s="1494"/>
      <c r="T38" s="287"/>
    </row>
    <row r="39" spans="2:35" s="283" customFormat="1" ht="7.5" customHeight="1">
      <c r="B39" s="284"/>
      <c r="R39" s="286"/>
      <c r="T39" s="287"/>
    </row>
    <row r="40" spans="2:35" s="283" customFormat="1" ht="15" customHeight="1">
      <c r="B40" s="284"/>
      <c r="C40" s="285" t="s">
        <v>21</v>
      </c>
      <c r="F40" s="1481" t="s">
        <v>740</v>
      </c>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row>
    <row r="41" spans="2:35" s="283" customFormat="1" ht="7.5" customHeight="1">
      <c r="B41" s="284"/>
      <c r="R41" s="286"/>
      <c r="T41" s="287"/>
    </row>
    <row r="42" spans="2:35" s="283" customFormat="1" ht="18.75" customHeight="1">
      <c r="B42" s="284"/>
      <c r="C42" s="288" t="s">
        <v>742</v>
      </c>
      <c r="F42" s="289" t="s">
        <v>743</v>
      </c>
      <c r="K42" s="288" t="s">
        <v>744</v>
      </c>
      <c r="M42" s="1482">
        <v>45322</v>
      </c>
      <c r="N42" s="1477"/>
      <c r="O42" s="1477"/>
      <c r="P42" s="1477"/>
      <c r="R42" s="286"/>
      <c r="T42" s="287"/>
    </row>
    <row r="43" spans="2:35" s="283" customFormat="1" ht="7.5" customHeight="1">
      <c r="B43" s="284"/>
      <c r="R43" s="286"/>
      <c r="T43" s="287"/>
    </row>
    <row r="44" spans="2:35" s="283" customFormat="1" ht="15.75" customHeight="1">
      <c r="B44" s="284"/>
      <c r="C44" s="288" t="s">
        <v>745</v>
      </c>
      <c r="F44" s="289" t="s">
        <v>759</v>
      </c>
      <c r="K44" s="288" t="s">
        <v>20</v>
      </c>
      <c r="M44" s="1483" t="s">
        <v>760</v>
      </c>
      <c r="N44" s="1477"/>
      <c r="O44" s="1477"/>
      <c r="P44" s="1477"/>
      <c r="Q44" s="1477"/>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5" t="s">
        <v>761</v>
      </c>
      <c r="D47" s="1496"/>
      <c r="E47" s="1496"/>
      <c r="F47" s="1496"/>
      <c r="G47" s="1496"/>
      <c r="H47" s="302"/>
      <c r="I47" s="302"/>
      <c r="J47" s="302"/>
      <c r="K47" s="302"/>
      <c r="L47" s="302"/>
      <c r="M47" s="302"/>
      <c r="N47" s="1495" t="s">
        <v>762</v>
      </c>
      <c r="O47" s="1496"/>
      <c r="P47" s="1496"/>
      <c r="Q47" s="1496"/>
      <c r="R47" s="307"/>
      <c r="T47" s="287"/>
    </row>
    <row r="48" spans="2:35" s="283" customFormat="1" ht="11.25" customHeight="1">
      <c r="B48" s="284"/>
      <c r="R48" s="286"/>
      <c r="T48" s="287"/>
    </row>
    <row r="49" spans="2:47" s="283" customFormat="1" ht="30" customHeight="1">
      <c r="B49" s="284"/>
      <c r="C49" s="314" t="s">
        <v>763</v>
      </c>
      <c r="N49" s="1486">
        <f>ROUNDUP($N$70,2)</f>
        <v>0</v>
      </c>
      <c r="O49" s="1477"/>
      <c r="P49" s="1477"/>
      <c r="Q49" s="1477"/>
      <c r="R49" s="286"/>
      <c r="T49" s="287"/>
      <c r="AU49" s="283" t="s">
        <v>764</v>
      </c>
    </row>
    <row r="50" spans="2:47" s="316" customFormat="1" ht="25.5" customHeight="1">
      <c r="B50" s="315"/>
      <c r="D50" s="317" t="s">
        <v>765</v>
      </c>
      <c r="N50" s="1487">
        <f>ROUNDUP($N$71,2)</f>
        <v>0</v>
      </c>
      <c r="O50" s="1488"/>
      <c r="P50" s="1488"/>
      <c r="Q50" s="1488"/>
      <c r="R50" s="318"/>
      <c r="T50" s="319"/>
    </row>
    <row r="51" spans="2:47" s="321" customFormat="1" ht="21" customHeight="1">
      <c r="B51" s="320"/>
      <c r="D51" s="322" t="s">
        <v>766</v>
      </c>
      <c r="N51" s="1489">
        <f>ROUNDUP($N$72,2)</f>
        <v>0</v>
      </c>
      <c r="O51" s="1488"/>
      <c r="P51" s="1488"/>
      <c r="Q51" s="1488"/>
      <c r="R51" s="323"/>
      <c r="T51" s="324"/>
    </row>
    <row r="52" spans="2:47" s="321" customFormat="1" ht="21" customHeight="1">
      <c r="B52" s="320"/>
      <c r="D52" s="322" t="s">
        <v>767</v>
      </c>
      <c r="N52" s="1489">
        <f>ROUNDUP($N$77,2)</f>
        <v>0</v>
      </c>
      <c r="O52" s="1488"/>
      <c r="P52" s="1488"/>
      <c r="Q52" s="1488"/>
      <c r="R52" s="323"/>
      <c r="T52" s="324"/>
    </row>
    <row r="53" spans="2:47" s="316" customFormat="1" ht="25.5" customHeight="1">
      <c r="B53" s="315"/>
      <c r="D53" s="317" t="s">
        <v>768</v>
      </c>
      <c r="N53" s="1487">
        <f>ROUNDUP($N$118,2)</f>
        <v>0</v>
      </c>
      <c r="O53" s="1488"/>
      <c r="P53" s="1488"/>
      <c r="Q53" s="1488"/>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90" t="s">
        <v>769</v>
      </c>
      <c r="D60" s="1477"/>
      <c r="E60" s="1477"/>
      <c r="F60" s="1477"/>
      <c r="G60" s="1477"/>
      <c r="H60" s="1477"/>
      <c r="I60" s="1477"/>
      <c r="J60" s="1477"/>
      <c r="K60" s="1477"/>
      <c r="L60" s="1477"/>
      <c r="M60" s="1477"/>
      <c r="N60" s="1477"/>
      <c r="O60" s="1477"/>
      <c r="P60" s="1477"/>
      <c r="Q60" s="1477"/>
      <c r="R60" s="1477"/>
      <c r="S60" s="284"/>
      <c r="T60" s="287"/>
    </row>
    <row r="61" spans="2:47" s="283" customFormat="1" ht="7.5" customHeight="1">
      <c r="B61" s="284"/>
      <c r="S61" s="284"/>
      <c r="T61" s="287"/>
    </row>
    <row r="62" spans="2:47" s="283" customFormat="1" ht="15" customHeight="1">
      <c r="B62" s="284"/>
      <c r="C62" s="285" t="s">
        <v>21</v>
      </c>
      <c r="F62" s="1481" t="s">
        <v>740</v>
      </c>
      <c r="G62" s="1481"/>
      <c r="H62" s="1481"/>
      <c r="I62" s="1481"/>
      <c r="J62" s="1481"/>
      <c r="K62" s="1481"/>
      <c r="L62" s="1481"/>
      <c r="M62" s="1481"/>
      <c r="N62" s="1481"/>
      <c r="O62" s="1481"/>
      <c r="P62" s="1481"/>
      <c r="Q62" s="1481"/>
      <c r="S62" s="284"/>
      <c r="T62" s="287"/>
    </row>
    <row r="63" spans="2:47" s="283" customFormat="1" ht="7.5" customHeight="1">
      <c r="B63" s="284"/>
      <c r="S63" s="284"/>
      <c r="T63" s="287"/>
    </row>
    <row r="64" spans="2:47" s="283" customFormat="1" ht="18.75" customHeight="1">
      <c r="B64" s="284"/>
      <c r="C64" s="288" t="s">
        <v>742</v>
      </c>
      <c r="F64" s="289" t="s">
        <v>743</v>
      </c>
      <c r="K64" s="288" t="s">
        <v>744</v>
      </c>
      <c r="M64" s="1482">
        <v>45322</v>
      </c>
      <c r="N64" s="1477"/>
      <c r="O64" s="1477"/>
      <c r="P64" s="1477"/>
      <c r="S64" s="284"/>
      <c r="T64" s="287"/>
    </row>
    <row r="65" spans="2:65" s="283" customFormat="1" ht="7.5" customHeight="1">
      <c r="B65" s="284"/>
      <c r="S65" s="284"/>
      <c r="T65" s="287"/>
    </row>
    <row r="66" spans="2:65" s="283" customFormat="1" ht="15.75" customHeight="1">
      <c r="B66" s="284"/>
      <c r="C66" s="288" t="s">
        <v>745</v>
      </c>
      <c r="F66" s="289" t="s">
        <v>759</v>
      </c>
      <c r="K66" s="288" t="s">
        <v>20</v>
      </c>
      <c r="M66" s="1483" t="s">
        <v>760</v>
      </c>
      <c r="N66" s="1477"/>
      <c r="O66" s="1477"/>
      <c r="P66" s="1477"/>
      <c r="Q66" s="1477"/>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484" t="s">
        <v>773</v>
      </c>
      <c r="G69" s="1485"/>
      <c r="H69" s="1485"/>
      <c r="I69" s="1485"/>
      <c r="J69" s="327" t="s">
        <v>135</v>
      </c>
      <c r="K69" s="327" t="s">
        <v>136</v>
      </c>
      <c r="L69" s="1484" t="s">
        <v>774</v>
      </c>
      <c r="M69" s="1485"/>
      <c r="N69" s="1484" t="s">
        <v>775</v>
      </c>
      <c r="O69" s="1485"/>
      <c r="P69" s="1485"/>
      <c r="Q69" s="1485"/>
      <c r="R69" s="328" t="s">
        <v>776</v>
      </c>
      <c r="S69" s="325"/>
      <c r="T69" s="329" t="s">
        <v>777</v>
      </c>
      <c r="U69" s="330" t="s">
        <v>140</v>
      </c>
      <c r="V69" s="330" t="s">
        <v>778</v>
      </c>
      <c r="W69" s="330" t="s">
        <v>779</v>
      </c>
      <c r="X69" s="330" t="s">
        <v>780</v>
      </c>
      <c r="Y69" s="330" t="s">
        <v>781</v>
      </c>
      <c r="Z69" s="330" t="s">
        <v>782</v>
      </c>
      <c r="AA69" s="331" t="s">
        <v>783</v>
      </c>
    </row>
    <row r="70" spans="2:65" s="283" customFormat="1" ht="30" customHeight="1">
      <c r="B70" s="284"/>
      <c r="C70" s="333" t="s">
        <v>763</v>
      </c>
      <c r="N70" s="1476">
        <f>T70</f>
        <v>0</v>
      </c>
      <c r="O70" s="1477"/>
      <c r="P70" s="1477"/>
      <c r="Q70" s="1477"/>
      <c r="S70" s="284"/>
      <c r="T70" s="334">
        <f>SUM(T73:T124)</f>
        <v>0</v>
      </c>
      <c r="U70" s="297"/>
      <c r="V70" s="297"/>
      <c r="W70" s="335">
        <f>$W$71+$W$118</f>
        <v>0</v>
      </c>
      <c r="X70" s="297"/>
      <c r="Y70" s="335" t="e">
        <f>$Y$71+$Y$118</f>
        <v>#REF!</v>
      </c>
      <c r="Z70" s="297"/>
      <c r="AA70" s="336" t="e">
        <f>$AA$71+$AA$118</f>
        <v>#REF!</v>
      </c>
      <c r="AT70" s="283" t="s">
        <v>784</v>
      </c>
      <c r="AU70" s="283" t="s">
        <v>764</v>
      </c>
      <c r="BK70" s="337" t="e">
        <f>$BK$71+$BK$118</f>
        <v>#REF!</v>
      </c>
    </row>
    <row r="71" spans="2:65" s="341" customFormat="1" ht="37.5" customHeight="1">
      <c r="B71" s="338"/>
      <c r="C71" s="339"/>
      <c r="D71" s="340" t="s">
        <v>765</v>
      </c>
      <c r="N71" s="1478">
        <f>N72+N77</f>
        <v>0</v>
      </c>
      <c r="O71" s="1479"/>
      <c r="P71" s="1479"/>
      <c r="Q71" s="1479"/>
      <c r="S71" s="338"/>
      <c r="T71" s="334"/>
      <c r="W71" s="342">
        <f>$W$72+$W$77</f>
        <v>0</v>
      </c>
      <c r="Y71" s="342" t="e">
        <f>$Y$72+$Y$77</f>
        <v>#REF!</v>
      </c>
      <c r="AA71" s="343" t="e">
        <f>$AA$72+$AA$77</f>
        <v>#REF!</v>
      </c>
      <c r="AR71" s="344" t="s">
        <v>736</v>
      </c>
      <c r="AT71" s="344" t="s">
        <v>784</v>
      </c>
      <c r="AU71" s="344" t="s">
        <v>785</v>
      </c>
      <c r="AY71" s="344" t="s">
        <v>786</v>
      </c>
      <c r="BK71" s="345" t="e">
        <f>$BK$72+$BK$77</f>
        <v>#REF!</v>
      </c>
    </row>
    <row r="72" spans="2:65" s="341" customFormat="1" ht="21" customHeight="1">
      <c r="B72" s="338"/>
      <c r="C72" s="339"/>
      <c r="D72" s="346" t="s">
        <v>766</v>
      </c>
      <c r="N72" s="1480">
        <f>SUM(T73:T76)</f>
        <v>0</v>
      </c>
      <c r="O72" s="1479"/>
      <c r="P72" s="1479"/>
      <c r="Q72" s="1479"/>
      <c r="S72" s="338"/>
      <c r="T72" s="334"/>
      <c r="W72" s="342">
        <f>SUM($W$73:$W$74)</f>
        <v>0</v>
      </c>
      <c r="Y72" s="342">
        <f>SUM($Y$73:$Y$74)</f>
        <v>5.5300000000000002E-2</v>
      </c>
      <c r="AA72" s="343">
        <f>SUM($AA$73:$AA$74)</f>
        <v>0</v>
      </c>
      <c r="AR72" s="344" t="s">
        <v>736</v>
      </c>
      <c r="AT72" s="344" t="s">
        <v>784</v>
      </c>
      <c r="AU72" s="344" t="s">
        <v>787</v>
      </c>
      <c r="AY72" s="344" t="s">
        <v>786</v>
      </c>
      <c r="BK72" s="345">
        <f>SUM($BK$73:$BK$74)</f>
        <v>0</v>
      </c>
    </row>
    <row r="73" spans="2:65" s="356" customFormat="1" ht="27" customHeight="1">
      <c r="B73" s="347"/>
      <c r="C73" s="348" t="s">
        <v>788</v>
      </c>
      <c r="D73" s="349" t="s">
        <v>789</v>
      </c>
      <c r="E73" s="350" t="s">
        <v>790</v>
      </c>
      <c r="F73" s="1432" t="s">
        <v>791</v>
      </c>
      <c r="G73" s="1433"/>
      <c r="H73" s="1433"/>
      <c r="I73" s="1433"/>
      <c r="J73" s="351" t="s">
        <v>167</v>
      </c>
      <c r="K73" s="352">
        <v>189</v>
      </c>
      <c r="L73" s="1434"/>
      <c r="M73" s="1435"/>
      <c r="N73" s="1436">
        <f>ROUND($L$73*$K$73,2)</f>
        <v>0</v>
      </c>
      <c r="O73" s="1433"/>
      <c r="P73" s="1433"/>
      <c r="Q73" s="1433"/>
      <c r="R73" s="353" t="s">
        <v>792</v>
      </c>
      <c r="S73" s="347"/>
      <c r="T73" s="354">
        <f>SUM(N73:S73)</f>
        <v>0</v>
      </c>
      <c r="U73" s="355" t="s">
        <v>752</v>
      </c>
      <c r="X73" s="357">
        <v>1E-4</v>
      </c>
      <c r="Y73" s="357">
        <f>$X$73*$K$73</f>
        <v>1.89E-2</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795</v>
      </c>
      <c r="D74" s="362" t="s">
        <v>796</v>
      </c>
      <c r="E74" s="363" t="s">
        <v>797</v>
      </c>
      <c r="F74" s="1442" t="s">
        <v>798</v>
      </c>
      <c r="G74" s="1443"/>
      <c r="H74" s="1443"/>
      <c r="I74" s="1443"/>
      <c r="J74" s="364" t="s">
        <v>167</v>
      </c>
      <c r="K74" s="365">
        <v>14</v>
      </c>
      <c r="L74" s="1444"/>
      <c r="M74" s="1445"/>
      <c r="N74" s="1446">
        <f>ROUND($L$74*$K$74,2)</f>
        <v>0</v>
      </c>
      <c r="O74" s="1433"/>
      <c r="P74" s="1433"/>
      <c r="Q74" s="1433"/>
      <c r="R74" s="353" t="s">
        <v>799</v>
      </c>
      <c r="S74" s="347"/>
      <c r="T74" s="354">
        <f>SUM(N74:S74)</f>
        <v>0</v>
      </c>
      <c r="U74" s="355" t="s">
        <v>752</v>
      </c>
      <c r="X74" s="357">
        <v>2.5999999999999999E-3</v>
      </c>
      <c r="Y74" s="357">
        <f>$X$74*$K$74</f>
        <v>3.6400000000000002E-2</v>
      </c>
      <c r="Z74" s="357">
        <v>0</v>
      </c>
      <c r="AA74" s="358">
        <f>$Z$74*$K$74</f>
        <v>0</v>
      </c>
      <c r="AR74" s="359" t="s">
        <v>800</v>
      </c>
      <c r="AT74" s="359" t="s">
        <v>796</v>
      </c>
      <c r="AU74" s="359" t="s">
        <v>736</v>
      </c>
      <c r="AY74" s="356" t="s">
        <v>786</v>
      </c>
      <c r="BE74" s="360">
        <f>IF($U$74="základní",$N$74,0)</f>
        <v>0</v>
      </c>
      <c r="BF74" s="360">
        <f>IF($U$74="snížená",$N$74,0)</f>
        <v>0</v>
      </c>
      <c r="BG74" s="360">
        <f>IF($U$74="zákl. přenesená",$N$74,0)</f>
        <v>0</v>
      </c>
      <c r="BH74" s="360">
        <f>IF($U$74="sníž. přenesená",$N$74,0)</f>
        <v>0</v>
      </c>
      <c r="BI74" s="360">
        <f>IF($U$74="nulová",$N$74,0)</f>
        <v>0</v>
      </c>
      <c r="BJ74" s="359" t="s">
        <v>787</v>
      </c>
      <c r="BK74" s="360">
        <f>ROUND($L$74*$K$74,2)</f>
        <v>0</v>
      </c>
      <c r="BL74" s="359" t="s">
        <v>793</v>
      </c>
      <c r="BM74" s="359" t="s">
        <v>801</v>
      </c>
    </row>
    <row r="75" spans="2:65" s="356" customFormat="1" ht="39" customHeight="1">
      <c r="B75" s="347"/>
      <c r="C75" s="361" t="s">
        <v>802</v>
      </c>
      <c r="D75" s="362" t="s">
        <v>796</v>
      </c>
      <c r="E75" s="363" t="s">
        <v>803</v>
      </c>
      <c r="F75" s="1442" t="s">
        <v>804</v>
      </c>
      <c r="G75" s="1443"/>
      <c r="H75" s="1443"/>
      <c r="I75" s="1443"/>
      <c r="J75" s="364" t="s">
        <v>167</v>
      </c>
      <c r="K75" s="366">
        <v>66</v>
      </c>
      <c r="L75" s="1444"/>
      <c r="M75" s="1445"/>
      <c r="N75" s="1446">
        <f>ROUND($L$75*$K$75,2)</f>
        <v>0</v>
      </c>
      <c r="O75" s="1433"/>
      <c r="P75" s="1433"/>
      <c r="Q75" s="1433"/>
      <c r="R75" s="353" t="s">
        <v>799</v>
      </c>
      <c r="S75" s="347"/>
      <c r="T75" s="354">
        <f>SUM(N75:S75)</f>
        <v>0</v>
      </c>
      <c r="U75" s="355" t="s">
        <v>752</v>
      </c>
      <c r="X75" s="357">
        <v>2.5999999999999999E-3</v>
      </c>
      <c r="Y75" s="357">
        <f>$X$74*$K$74</f>
        <v>3.6400000000000002E-2</v>
      </c>
      <c r="Z75" s="357">
        <v>0</v>
      </c>
      <c r="AA75" s="358">
        <f>$Z$74*$K$74</f>
        <v>0</v>
      </c>
      <c r="AR75" s="359" t="s">
        <v>800</v>
      </c>
      <c r="AT75" s="359" t="s">
        <v>796</v>
      </c>
      <c r="AU75" s="359" t="s">
        <v>736</v>
      </c>
      <c r="AY75" s="356" t="s">
        <v>786</v>
      </c>
      <c r="BE75" s="360">
        <f>IF($U$74="základní",$N$74,0)</f>
        <v>0</v>
      </c>
      <c r="BF75" s="360">
        <f>IF($U$74="snížená",$N$74,0)</f>
        <v>0</v>
      </c>
      <c r="BG75" s="360">
        <f>IF($U$74="zákl. přenesená",$N$74,0)</f>
        <v>0</v>
      </c>
      <c r="BH75" s="360">
        <f>IF($U$74="sníž. přenesená",$N$74,0)</f>
        <v>0</v>
      </c>
      <c r="BI75" s="360">
        <f>IF($U$74="nulová",$N$74,0)</f>
        <v>0</v>
      </c>
      <c r="BJ75" s="359" t="s">
        <v>787</v>
      </c>
      <c r="BK75" s="360">
        <f>ROUND($L$74*$K$74,2)</f>
        <v>0</v>
      </c>
      <c r="BL75" s="359" t="s">
        <v>793</v>
      </c>
      <c r="BM75" s="359" t="s">
        <v>801</v>
      </c>
    </row>
    <row r="76" spans="2:65" s="356" customFormat="1" ht="39" customHeight="1">
      <c r="B76" s="347"/>
      <c r="C76" s="361" t="s">
        <v>805</v>
      </c>
      <c r="D76" s="362" t="s">
        <v>796</v>
      </c>
      <c r="E76" s="363" t="s">
        <v>806</v>
      </c>
      <c r="F76" s="1466" t="s">
        <v>807</v>
      </c>
      <c r="G76" s="1467"/>
      <c r="H76" s="1467"/>
      <c r="I76" s="1468"/>
      <c r="J76" s="364" t="s">
        <v>167</v>
      </c>
      <c r="K76" s="366">
        <v>109</v>
      </c>
      <c r="L76" s="1469"/>
      <c r="M76" s="1470"/>
      <c r="N76" s="1471">
        <f>ROUND($L$76*$K$76,2)</f>
        <v>0</v>
      </c>
      <c r="O76" s="1472"/>
      <c r="P76" s="1472"/>
      <c r="Q76" s="1473"/>
      <c r="R76" s="353" t="s">
        <v>799</v>
      </c>
      <c r="S76" s="347"/>
      <c r="T76" s="354">
        <f>SUM(N76:S76)</f>
        <v>0</v>
      </c>
      <c r="U76" s="355" t="s">
        <v>752</v>
      </c>
      <c r="X76" s="357">
        <v>2.5999999999999999E-3</v>
      </c>
      <c r="Y76" s="357">
        <f>$X$74*$K$74</f>
        <v>3.6400000000000002E-2</v>
      </c>
      <c r="Z76" s="357">
        <v>0</v>
      </c>
      <c r="AA76" s="358">
        <f>$Z$74*$K$74</f>
        <v>0</v>
      </c>
      <c r="AR76" s="359" t="s">
        <v>800</v>
      </c>
      <c r="AT76" s="359" t="s">
        <v>796</v>
      </c>
      <c r="AU76" s="359" t="s">
        <v>736</v>
      </c>
      <c r="AY76" s="356" t="s">
        <v>786</v>
      </c>
      <c r="BE76" s="360">
        <f>IF($U$74="základní",$N$74,0)</f>
        <v>0</v>
      </c>
      <c r="BF76" s="360">
        <f>IF($U$74="snížená",$N$74,0)</f>
        <v>0</v>
      </c>
      <c r="BG76" s="360">
        <f>IF($U$74="zákl. přenesená",$N$74,0)</f>
        <v>0</v>
      </c>
      <c r="BH76" s="360">
        <f>IF($U$74="sníž. přenesená",$N$74,0)</f>
        <v>0</v>
      </c>
      <c r="BI76" s="360">
        <f>IF($U$74="nulová",$N$74,0)</f>
        <v>0</v>
      </c>
      <c r="BJ76" s="359" t="s">
        <v>787</v>
      </c>
      <c r="BK76" s="360">
        <f>ROUND($L$74*$K$74,2)</f>
        <v>0</v>
      </c>
      <c r="BL76" s="359" t="s">
        <v>793</v>
      </c>
      <c r="BM76" s="359" t="s">
        <v>801</v>
      </c>
    </row>
    <row r="77" spans="2:65" s="341" customFormat="1" ht="30.75" customHeight="1">
      <c r="B77" s="338"/>
      <c r="C77" s="367"/>
      <c r="D77" s="368" t="s">
        <v>767</v>
      </c>
      <c r="E77" s="369"/>
      <c r="F77" s="369"/>
      <c r="G77" s="369"/>
      <c r="H77" s="369"/>
      <c r="I77" s="369"/>
      <c r="J77" s="369"/>
      <c r="K77" s="369"/>
      <c r="L77" s="369"/>
      <c r="M77" s="369"/>
      <c r="N77" s="1474">
        <f>SUM(T79:T117)</f>
        <v>0</v>
      </c>
      <c r="O77" s="1475"/>
      <c r="P77" s="1475"/>
      <c r="Q77" s="1475"/>
      <c r="R77" s="370"/>
      <c r="S77" s="344"/>
      <c r="T77" s="371"/>
      <c r="W77" s="342">
        <f>SUM($W$78:$W$101)</f>
        <v>0</v>
      </c>
      <c r="Y77" s="342" t="e">
        <f>SUM($Y$78:$Y$101)</f>
        <v>#REF!</v>
      </c>
      <c r="AA77" s="343" t="e">
        <f>SUM($AA$78:$AA$101)</f>
        <v>#REF!</v>
      </c>
      <c r="AR77" s="344" t="s">
        <v>736</v>
      </c>
      <c r="AT77" s="344" t="s">
        <v>784</v>
      </c>
      <c r="AU77" s="344" t="s">
        <v>787</v>
      </c>
      <c r="AY77" s="344" t="s">
        <v>786</v>
      </c>
      <c r="BK77" s="345" t="e">
        <f>SUM($BK$78:$BK$101)</f>
        <v>#REF!</v>
      </c>
    </row>
    <row r="78" spans="2:65" s="283" customFormat="1" ht="18" customHeight="1">
      <c r="C78" s="372"/>
      <c r="D78" s="373"/>
      <c r="E78" s="374"/>
      <c r="F78" s="375" t="s">
        <v>1855</v>
      </c>
      <c r="G78" s="376"/>
      <c r="H78" s="376"/>
      <c r="I78" s="376"/>
      <c r="J78" s="377"/>
      <c r="K78" s="378"/>
      <c r="L78" s="379"/>
      <c r="M78" s="376"/>
      <c r="N78" s="379"/>
      <c r="O78" s="380"/>
      <c r="P78" s="380"/>
      <c r="Q78" s="380"/>
      <c r="R78" s="381"/>
      <c r="T78" s="382"/>
      <c r="U78" s="383"/>
      <c r="X78" s="384"/>
      <c r="Y78" s="384"/>
      <c r="Z78" s="384"/>
      <c r="AA78" s="384"/>
      <c r="AR78" s="294"/>
      <c r="AT78" s="294"/>
      <c r="AU78" s="294"/>
      <c r="BE78" s="385"/>
      <c r="BF78" s="385"/>
      <c r="BG78" s="385"/>
      <c r="BH78" s="385"/>
      <c r="BI78" s="385"/>
      <c r="BJ78" s="294"/>
      <c r="BK78" s="385"/>
      <c r="BL78" s="294"/>
      <c r="BM78" s="294"/>
    </row>
    <row r="79" spans="2:65" s="392" customFormat="1" ht="15.75" customHeight="1">
      <c r="B79" s="386"/>
      <c r="C79" s="387" t="s">
        <v>1856</v>
      </c>
      <c r="D79" s="353" t="s">
        <v>789</v>
      </c>
      <c r="E79" s="350" t="s">
        <v>810</v>
      </c>
      <c r="F79" s="1432" t="s">
        <v>811</v>
      </c>
      <c r="G79" s="1462"/>
      <c r="H79" s="1462"/>
      <c r="I79" s="1462"/>
      <c r="J79" s="353" t="s">
        <v>177</v>
      </c>
      <c r="K79" s="388">
        <v>1</v>
      </c>
      <c r="L79" s="1463"/>
      <c r="M79" s="1464"/>
      <c r="N79" s="1465">
        <f>ROUND($L$79*$K$79,2)</f>
        <v>0</v>
      </c>
      <c r="O79" s="1462"/>
      <c r="P79" s="1462"/>
      <c r="Q79" s="1462"/>
      <c r="R79" s="389"/>
      <c r="S79" s="386"/>
      <c r="T79" s="390">
        <f t="shared" ref="T79:T88" si="0">SUM(N79:S79)</f>
        <v>0</v>
      </c>
      <c r="U79" s="391" t="s">
        <v>752</v>
      </c>
      <c r="X79" s="393">
        <v>0</v>
      </c>
      <c r="Y79" s="393" t="e">
        <f>#REF!*#REF!</f>
        <v>#REF!</v>
      </c>
      <c r="Z79" s="393">
        <v>0</v>
      </c>
      <c r="AA79" s="394" t="e">
        <f>#REF!*#REF!</f>
        <v>#REF!</v>
      </c>
      <c r="AB79" s="395"/>
      <c r="AR79" s="396" t="s">
        <v>812</v>
      </c>
      <c r="AT79" s="396" t="s">
        <v>789</v>
      </c>
      <c r="AU79" s="396" t="s">
        <v>736</v>
      </c>
      <c r="AY79" s="396" t="s">
        <v>786</v>
      </c>
      <c r="BE79" s="397" t="e">
        <f>IF(#REF!="základní",#REF!,0)</f>
        <v>#REF!</v>
      </c>
      <c r="BF79" s="397" t="e">
        <f>IF(#REF!="snížená",#REF!,0)</f>
        <v>#REF!</v>
      </c>
      <c r="BG79" s="397" t="e">
        <f>IF(#REF!="zákl. přenesená",#REF!,0)</f>
        <v>#REF!</v>
      </c>
      <c r="BH79" s="397" t="e">
        <f>IF(#REF!="sníž. přenesená",#REF!,0)</f>
        <v>#REF!</v>
      </c>
      <c r="BI79" s="397" t="e">
        <f>IF(#REF!="nulová",#REF!,0)</f>
        <v>#REF!</v>
      </c>
      <c r="BJ79" s="396" t="s">
        <v>787</v>
      </c>
      <c r="BK79" s="397" t="e">
        <f>ROUND(#REF!*#REF!,2)</f>
        <v>#REF!</v>
      </c>
      <c r="BL79" s="396" t="s">
        <v>812</v>
      </c>
      <c r="BM79" s="396" t="s">
        <v>813</v>
      </c>
    </row>
    <row r="80" spans="2:65" s="407" customFormat="1" ht="27" customHeight="1">
      <c r="B80" s="398"/>
      <c r="C80" s="399" t="s">
        <v>1857</v>
      </c>
      <c r="D80" s="400" t="s">
        <v>796</v>
      </c>
      <c r="E80" s="401"/>
      <c r="F80" s="1456" t="s">
        <v>815</v>
      </c>
      <c r="G80" s="1457"/>
      <c r="H80" s="1457"/>
      <c r="I80" s="1457"/>
      <c r="J80" s="402" t="s">
        <v>177</v>
      </c>
      <c r="K80" s="403">
        <v>1</v>
      </c>
      <c r="L80" s="1458"/>
      <c r="M80" s="1459"/>
      <c r="N80" s="1460">
        <f>ROUND($L$80*$K$80,2)</f>
        <v>0</v>
      </c>
      <c r="O80" s="1461"/>
      <c r="P80" s="1461"/>
      <c r="Q80" s="1461"/>
      <c r="R80" s="404"/>
      <c r="S80" s="398"/>
      <c r="T80" s="405">
        <f t="shared" si="0"/>
        <v>0</v>
      </c>
      <c r="U80" s="406" t="s">
        <v>752</v>
      </c>
      <c r="X80" s="408">
        <v>0</v>
      </c>
      <c r="Y80" s="408">
        <v>0</v>
      </c>
      <c r="Z80" s="408">
        <v>0</v>
      </c>
      <c r="AA80" s="409" t="e">
        <f>#REF!*#REF!</f>
        <v>#REF!</v>
      </c>
      <c r="AR80" s="410" t="s">
        <v>816</v>
      </c>
      <c r="AT80" s="410" t="s">
        <v>796</v>
      </c>
      <c r="AU80" s="410" t="s">
        <v>736</v>
      </c>
      <c r="AY80" s="407" t="s">
        <v>786</v>
      </c>
      <c r="BE80" s="411" t="e">
        <f>IF(#REF!="základní",#REF!,0)</f>
        <v>#REF!</v>
      </c>
      <c r="BF80" s="411" t="e">
        <f>IF(#REF!="snížená",#REF!,0)</f>
        <v>#REF!</v>
      </c>
      <c r="BG80" s="411" t="e">
        <f>IF(#REF!="zákl. přenesená",#REF!,0)</f>
        <v>#REF!</v>
      </c>
      <c r="BH80" s="411" t="e">
        <f>IF(#REF!="sníž. přenesená",#REF!,0)</f>
        <v>#REF!</v>
      </c>
      <c r="BI80" s="411" t="e">
        <f>IF(#REF!="nulová",#REF!,0)</f>
        <v>#REF!</v>
      </c>
      <c r="BJ80" s="410" t="s">
        <v>787</v>
      </c>
      <c r="BK80" s="411" t="e">
        <f>ROUND(#REF!*#REF!,2)</f>
        <v>#REF!</v>
      </c>
      <c r="BL80" s="410" t="s">
        <v>816</v>
      </c>
      <c r="BM80" s="410" t="s">
        <v>817</v>
      </c>
    </row>
    <row r="81" spans="2:65" s="392" customFormat="1" ht="15.75" customHeight="1">
      <c r="B81" s="386"/>
      <c r="C81" s="387" t="s">
        <v>1858</v>
      </c>
      <c r="D81" s="353" t="s">
        <v>789</v>
      </c>
      <c r="E81" s="350" t="s">
        <v>819</v>
      </c>
      <c r="F81" s="1432" t="s">
        <v>820</v>
      </c>
      <c r="G81" s="1462"/>
      <c r="H81" s="1462"/>
      <c r="I81" s="1462"/>
      <c r="J81" s="353" t="s">
        <v>177</v>
      </c>
      <c r="K81" s="388">
        <v>1</v>
      </c>
      <c r="L81" s="1463"/>
      <c r="M81" s="1464"/>
      <c r="N81" s="1465">
        <f>ROUND($L$81*$K$81,2)</f>
        <v>0</v>
      </c>
      <c r="O81" s="1462"/>
      <c r="P81" s="1462"/>
      <c r="Q81" s="1462"/>
      <c r="R81" s="389"/>
      <c r="S81" s="386"/>
      <c r="T81" s="390">
        <f t="shared" si="0"/>
        <v>0</v>
      </c>
      <c r="U81" s="391" t="s">
        <v>752</v>
      </c>
      <c r="X81" s="393">
        <v>0</v>
      </c>
      <c r="Y81" s="393" t="e">
        <f>#REF!*#REF!</f>
        <v>#REF!</v>
      </c>
      <c r="Z81" s="393">
        <v>0</v>
      </c>
      <c r="AA81" s="394" t="e">
        <f>#REF!*#REF!</f>
        <v>#REF!</v>
      </c>
      <c r="AB81" s="395"/>
      <c r="AR81" s="396" t="s">
        <v>812</v>
      </c>
      <c r="AT81" s="396" t="s">
        <v>789</v>
      </c>
      <c r="AU81" s="396" t="s">
        <v>736</v>
      </c>
      <c r="AY81" s="396" t="s">
        <v>786</v>
      </c>
      <c r="BE81" s="397" t="e">
        <f>IF(#REF!="základní",#REF!,0)</f>
        <v>#REF!</v>
      </c>
      <c r="BF81" s="397" t="e">
        <f>IF(#REF!="snížená",#REF!,0)</f>
        <v>#REF!</v>
      </c>
      <c r="BG81" s="397" t="e">
        <f>IF(#REF!="zákl. přenesená",#REF!,0)</f>
        <v>#REF!</v>
      </c>
      <c r="BH81" s="397" t="e">
        <f>IF(#REF!="sníž. přenesená",#REF!,0)</f>
        <v>#REF!</v>
      </c>
      <c r="BI81" s="397" t="e">
        <f>IF(#REF!="nulová",#REF!,0)</f>
        <v>#REF!</v>
      </c>
      <c r="BJ81" s="396" t="s">
        <v>787</v>
      </c>
      <c r="BK81" s="397" t="e">
        <f>ROUND(#REF!*#REF!,2)</f>
        <v>#REF!</v>
      </c>
      <c r="BL81" s="396" t="s">
        <v>812</v>
      </c>
      <c r="BM81" s="396" t="s">
        <v>813</v>
      </c>
    </row>
    <row r="82" spans="2:65" s="407" customFormat="1" ht="27" customHeight="1">
      <c r="B82" s="398"/>
      <c r="C82" s="399" t="s">
        <v>1859</v>
      </c>
      <c r="D82" s="400" t="s">
        <v>796</v>
      </c>
      <c r="E82" s="401"/>
      <c r="F82" s="1456" t="s">
        <v>822</v>
      </c>
      <c r="G82" s="1457"/>
      <c r="H82" s="1457"/>
      <c r="I82" s="1457"/>
      <c r="J82" s="402" t="s">
        <v>177</v>
      </c>
      <c r="K82" s="403">
        <v>1</v>
      </c>
      <c r="L82" s="1458"/>
      <c r="M82" s="1459"/>
      <c r="N82" s="1460">
        <f>ROUND($L$82*$K$82,2)</f>
        <v>0</v>
      </c>
      <c r="O82" s="1461"/>
      <c r="P82" s="1461"/>
      <c r="Q82" s="1461"/>
      <c r="R82" s="404"/>
      <c r="S82" s="398"/>
      <c r="T82" s="405">
        <f t="shared" si="0"/>
        <v>0</v>
      </c>
      <c r="U82" s="406" t="s">
        <v>752</v>
      </c>
      <c r="X82" s="408">
        <v>0</v>
      </c>
      <c r="Y82" s="408">
        <v>0</v>
      </c>
      <c r="Z82" s="408">
        <v>0</v>
      </c>
      <c r="AA82" s="409" t="e">
        <f>#REF!*#REF!</f>
        <v>#REF!</v>
      </c>
      <c r="AR82" s="410" t="s">
        <v>816</v>
      </c>
      <c r="AT82" s="410" t="s">
        <v>796</v>
      </c>
      <c r="AU82" s="410" t="s">
        <v>736</v>
      </c>
      <c r="AY82" s="407" t="s">
        <v>786</v>
      </c>
      <c r="BE82" s="411" t="e">
        <f>IF(#REF!="základní",#REF!,0)</f>
        <v>#REF!</v>
      </c>
      <c r="BF82" s="411" t="e">
        <f>IF(#REF!="snížená",#REF!,0)</f>
        <v>#REF!</v>
      </c>
      <c r="BG82" s="411" t="e">
        <f>IF(#REF!="zákl. přenesená",#REF!,0)</f>
        <v>#REF!</v>
      </c>
      <c r="BH82" s="411" t="e">
        <f>IF(#REF!="sníž. přenesená",#REF!,0)</f>
        <v>#REF!</v>
      </c>
      <c r="BI82" s="411" t="e">
        <f>IF(#REF!="nulová",#REF!,0)</f>
        <v>#REF!</v>
      </c>
      <c r="BJ82" s="410" t="s">
        <v>787</v>
      </c>
      <c r="BK82" s="411" t="e">
        <f>ROUND(#REF!*#REF!,2)</f>
        <v>#REF!</v>
      </c>
      <c r="BL82" s="410" t="s">
        <v>816</v>
      </c>
      <c r="BM82" s="410" t="s">
        <v>817</v>
      </c>
    </row>
    <row r="83" spans="2:65" s="356" customFormat="1" ht="15.75" customHeight="1">
      <c r="B83" s="347"/>
      <c r="C83" s="348" t="s">
        <v>1860</v>
      </c>
      <c r="D83" s="349" t="s">
        <v>789</v>
      </c>
      <c r="E83" s="350" t="s">
        <v>824</v>
      </c>
      <c r="F83" s="1432" t="s">
        <v>825</v>
      </c>
      <c r="G83" s="1433"/>
      <c r="H83" s="1433"/>
      <c r="I83" s="1433"/>
      <c r="J83" s="351" t="s">
        <v>177</v>
      </c>
      <c r="K83" s="412">
        <v>4</v>
      </c>
      <c r="L83" s="1434"/>
      <c r="M83" s="1435"/>
      <c r="N83" s="1436">
        <f>ROUND($L$83*$K$83,2)</f>
        <v>0</v>
      </c>
      <c r="O83" s="1433"/>
      <c r="P83" s="1433"/>
      <c r="Q83" s="1433"/>
      <c r="R83" s="353" t="s">
        <v>799</v>
      </c>
      <c r="S83" s="347"/>
      <c r="T83" s="354">
        <f t="shared" si="0"/>
        <v>0</v>
      </c>
      <c r="U83" s="355" t="s">
        <v>752</v>
      </c>
      <c r="X83" s="357">
        <v>0</v>
      </c>
      <c r="Y83" s="357" t="e">
        <f>#REF!*#REF!</f>
        <v>#REF!</v>
      </c>
      <c r="Z83" s="357">
        <v>0</v>
      </c>
      <c r="AA83" s="358" t="e">
        <f>#REF!*#REF!</f>
        <v>#REF!</v>
      </c>
      <c r="AR83" s="359" t="s">
        <v>793</v>
      </c>
      <c r="AT83" s="359" t="s">
        <v>789</v>
      </c>
      <c r="AU83" s="359" t="s">
        <v>736</v>
      </c>
      <c r="AY83" s="356" t="s">
        <v>786</v>
      </c>
      <c r="BE83" s="360" t="e">
        <f>IF(#REF!="základní",#REF!,0)</f>
        <v>#REF!</v>
      </c>
      <c r="BF83" s="360" t="e">
        <f>IF(#REF!="snížená",#REF!,0)</f>
        <v>#REF!</v>
      </c>
      <c r="BG83" s="360" t="e">
        <f>IF(#REF!="zákl. přenesená",#REF!,0)</f>
        <v>#REF!</v>
      </c>
      <c r="BH83" s="360" t="e">
        <f>IF(#REF!="sníž. přenesená",#REF!,0)</f>
        <v>#REF!</v>
      </c>
      <c r="BI83" s="360" t="e">
        <f>IF(#REF!="nulová",#REF!,0)</f>
        <v>#REF!</v>
      </c>
      <c r="BJ83" s="359" t="s">
        <v>787</v>
      </c>
      <c r="BK83" s="360" t="e">
        <f>ROUND(#REF!*#REF!,2)</f>
        <v>#REF!</v>
      </c>
      <c r="BL83" s="359" t="s">
        <v>793</v>
      </c>
      <c r="BM83" s="359" t="s">
        <v>826</v>
      </c>
    </row>
    <row r="84" spans="2:65" s="356" customFormat="1" ht="27" customHeight="1">
      <c r="B84" s="347"/>
      <c r="C84" s="361" t="s">
        <v>1861</v>
      </c>
      <c r="D84" s="362" t="s">
        <v>796</v>
      </c>
      <c r="E84" s="363"/>
      <c r="F84" s="1442" t="s">
        <v>828</v>
      </c>
      <c r="G84" s="1443"/>
      <c r="H84" s="1443"/>
      <c r="I84" s="1443"/>
      <c r="J84" s="364" t="s">
        <v>177</v>
      </c>
      <c r="K84" s="413">
        <v>4</v>
      </c>
      <c r="L84" s="1444"/>
      <c r="M84" s="1445"/>
      <c r="N84" s="1446">
        <f>ROUND($L$84*$K$84,2)</f>
        <v>0</v>
      </c>
      <c r="O84" s="1433"/>
      <c r="P84" s="1433"/>
      <c r="Q84" s="1433"/>
      <c r="R84" s="414"/>
      <c r="S84" s="347"/>
      <c r="T84" s="354">
        <f t="shared" si="0"/>
        <v>0</v>
      </c>
      <c r="U84" s="355" t="s">
        <v>752</v>
      </c>
      <c r="X84" s="357">
        <v>0.82</v>
      </c>
      <c r="Y84" s="357" t="e">
        <f>#REF!*#REF!</f>
        <v>#REF!</v>
      </c>
      <c r="Z84" s="357">
        <v>0</v>
      </c>
      <c r="AA84" s="358" t="e">
        <f>#REF!*#REF!</f>
        <v>#REF!</v>
      </c>
      <c r="AR84" s="359" t="s">
        <v>816</v>
      </c>
      <c r="AT84" s="359" t="s">
        <v>796</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816</v>
      </c>
      <c r="BM84" s="359" t="s">
        <v>829</v>
      </c>
    </row>
    <row r="85" spans="2:65" s="356" customFormat="1" ht="15.75" customHeight="1">
      <c r="B85" s="347"/>
      <c r="C85" s="348" t="s">
        <v>1862</v>
      </c>
      <c r="D85" s="349" t="s">
        <v>789</v>
      </c>
      <c r="E85" s="350" t="s">
        <v>831</v>
      </c>
      <c r="F85" s="1432" t="s">
        <v>832</v>
      </c>
      <c r="G85" s="1433"/>
      <c r="H85" s="1433"/>
      <c r="I85" s="1433"/>
      <c r="J85" s="351" t="s">
        <v>177</v>
      </c>
      <c r="K85" s="412">
        <v>4</v>
      </c>
      <c r="L85" s="1434"/>
      <c r="M85" s="1435"/>
      <c r="N85" s="1436">
        <f>ROUND($L$85*$K$85,2)</f>
        <v>0</v>
      </c>
      <c r="O85" s="1433"/>
      <c r="P85" s="1433"/>
      <c r="Q85" s="1433"/>
      <c r="R85" s="353" t="s">
        <v>799</v>
      </c>
      <c r="S85" s="347"/>
      <c r="T85" s="354">
        <f t="shared" si="0"/>
        <v>0</v>
      </c>
      <c r="U85" s="355" t="s">
        <v>752</v>
      </c>
      <c r="X85" s="357">
        <v>0</v>
      </c>
      <c r="Y85" s="357" t="e">
        <f>#REF!*#REF!</f>
        <v>#REF!</v>
      </c>
      <c r="Z85" s="357">
        <v>0</v>
      </c>
      <c r="AA85" s="358" t="e">
        <f>#REF!*#REF!</f>
        <v>#REF!</v>
      </c>
      <c r="AR85" s="359" t="s">
        <v>793</v>
      </c>
      <c r="AT85" s="359" t="s">
        <v>789</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793</v>
      </c>
      <c r="BM85" s="359" t="s">
        <v>826</v>
      </c>
    </row>
    <row r="86" spans="2:65" s="356" customFormat="1" ht="27" customHeight="1">
      <c r="B86" s="347"/>
      <c r="C86" s="361" t="s">
        <v>1863</v>
      </c>
      <c r="D86" s="362" t="s">
        <v>796</v>
      </c>
      <c r="E86" s="363"/>
      <c r="F86" s="1442" t="s">
        <v>1864</v>
      </c>
      <c r="G86" s="1443"/>
      <c r="H86" s="1443"/>
      <c r="I86" s="1443"/>
      <c r="J86" s="364" t="s">
        <v>177</v>
      </c>
      <c r="K86" s="413">
        <v>4</v>
      </c>
      <c r="L86" s="1444"/>
      <c r="M86" s="1445"/>
      <c r="N86" s="1446">
        <f>ROUND($L$86*$K$86,2)</f>
        <v>0</v>
      </c>
      <c r="O86" s="1433"/>
      <c r="P86" s="1433"/>
      <c r="Q86" s="1433"/>
      <c r="R86" s="414"/>
      <c r="S86" s="347"/>
      <c r="T86" s="354">
        <f t="shared" si="0"/>
        <v>0</v>
      </c>
      <c r="U86" s="355" t="s">
        <v>752</v>
      </c>
      <c r="X86" s="357">
        <v>0.82</v>
      </c>
      <c r="Y86" s="357" t="e">
        <f>#REF!*#REF!</f>
        <v>#REF!</v>
      </c>
      <c r="Z86" s="357">
        <v>0</v>
      </c>
      <c r="AA86" s="358" t="e">
        <f>#REF!*#REF!</f>
        <v>#REF!</v>
      </c>
      <c r="AR86" s="359" t="s">
        <v>816</v>
      </c>
      <c r="AT86" s="359" t="s">
        <v>796</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816</v>
      </c>
      <c r="BM86" s="359" t="s">
        <v>829</v>
      </c>
    </row>
    <row r="87" spans="2:65" s="356" customFormat="1" ht="15.75" customHeight="1">
      <c r="B87" s="347"/>
      <c r="C87" s="348" t="s">
        <v>1865</v>
      </c>
      <c r="D87" s="349" t="s">
        <v>789</v>
      </c>
      <c r="E87" s="350" t="s">
        <v>839</v>
      </c>
      <c r="F87" s="1432" t="s">
        <v>840</v>
      </c>
      <c r="G87" s="1433"/>
      <c r="H87" s="1433"/>
      <c r="I87" s="1433"/>
      <c r="J87" s="351" t="s">
        <v>177</v>
      </c>
      <c r="K87" s="412">
        <v>2</v>
      </c>
      <c r="L87" s="1434"/>
      <c r="M87" s="1435"/>
      <c r="N87" s="1436">
        <f>ROUND($L$87*$K$87,2)</f>
        <v>0</v>
      </c>
      <c r="O87" s="1433"/>
      <c r="P87" s="1433"/>
      <c r="Q87" s="1433"/>
      <c r="R87" s="353" t="s">
        <v>799</v>
      </c>
      <c r="S87" s="347"/>
      <c r="T87" s="354">
        <f t="shared" si="0"/>
        <v>0</v>
      </c>
      <c r="U87" s="355" t="s">
        <v>752</v>
      </c>
      <c r="X87" s="357">
        <v>0</v>
      </c>
      <c r="Y87" s="357" t="e">
        <f>#REF!*#REF!</f>
        <v>#REF!</v>
      </c>
      <c r="Z87" s="357">
        <v>0</v>
      </c>
      <c r="AA87" s="358" t="e">
        <f>#REF!*#REF!</f>
        <v>#REF!</v>
      </c>
      <c r="AR87" s="359" t="s">
        <v>793</v>
      </c>
      <c r="AT87" s="359" t="s">
        <v>789</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793</v>
      </c>
      <c r="BM87" s="359" t="s">
        <v>826</v>
      </c>
    </row>
    <row r="88" spans="2:65" s="356" customFormat="1" ht="20.25" customHeight="1">
      <c r="B88" s="347"/>
      <c r="C88" s="361" t="s">
        <v>1866</v>
      </c>
      <c r="D88" s="362" t="s">
        <v>796</v>
      </c>
      <c r="E88" s="363"/>
      <c r="F88" s="1442" t="s">
        <v>842</v>
      </c>
      <c r="G88" s="1443"/>
      <c r="H88" s="1443"/>
      <c r="I88" s="1443"/>
      <c r="J88" s="364" t="s">
        <v>177</v>
      </c>
      <c r="K88" s="413">
        <v>2</v>
      </c>
      <c r="L88" s="1444"/>
      <c r="M88" s="1445"/>
      <c r="N88" s="1436">
        <f>ROUND($L$88*$K$88,2)</f>
        <v>0</v>
      </c>
      <c r="O88" s="1433"/>
      <c r="P88" s="1433"/>
      <c r="Q88" s="1433"/>
      <c r="R88" s="414"/>
      <c r="S88" s="347"/>
      <c r="T88" s="354">
        <f t="shared" si="0"/>
        <v>0</v>
      </c>
      <c r="U88" s="355" t="s">
        <v>752</v>
      </c>
      <c r="X88" s="357">
        <v>0</v>
      </c>
      <c r="Y88" s="357" t="e">
        <f>#REF!*#REF!</f>
        <v>#REF!</v>
      </c>
      <c r="Z88" s="357">
        <v>0</v>
      </c>
      <c r="AA88" s="358" t="e">
        <f>#REF!*#REF!</f>
        <v>#REF!</v>
      </c>
      <c r="AR88" s="359" t="s">
        <v>816</v>
      </c>
      <c r="AT88" s="359" t="s">
        <v>796</v>
      </c>
      <c r="AU88" s="359" t="s">
        <v>736</v>
      </c>
      <c r="AY88" s="356" t="s">
        <v>786</v>
      </c>
      <c r="BE88" s="360" t="e">
        <f>IF(#REF!="základní",#REF!,0)</f>
        <v>#REF!</v>
      </c>
      <c r="BF88" s="360" t="e">
        <f>IF(#REF!="snížená",#REF!,0)</f>
        <v>#REF!</v>
      </c>
      <c r="BG88" s="360" t="e">
        <f>IF(#REF!="zákl. přenesená",#REF!,0)</f>
        <v>#REF!</v>
      </c>
      <c r="BH88" s="360" t="e">
        <f>IF(#REF!="sníž. přenesená",#REF!,0)</f>
        <v>#REF!</v>
      </c>
      <c r="BI88" s="360" t="e">
        <f>IF(#REF!="nulová",#REF!,0)</f>
        <v>#REF!</v>
      </c>
      <c r="BJ88" s="359" t="s">
        <v>787</v>
      </c>
      <c r="BK88" s="360" t="e">
        <f>ROUND(#REF!*#REF!,2)</f>
        <v>#REF!</v>
      </c>
      <c r="BL88" s="359" t="s">
        <v>816</v>
      </c>
      <c r="BM88" s="359" t="s">
        <v>829</v>
      </c>
    </row>
    <row r="89" spans="2:65" s="415" customFormat="1" ht="15.75" customHeight="1">
      <c r="C89" s="416"/>
      <c r="D89" s="417"/>
      <c r="E89" s="418"/>
      <c r="F89" s="375" t="s">
        <v>848</v>
      </c>
      <c r="G89" s="419"/>
      <c r="H89" s="419"/>
      <c r="I89" s="419"/>
      <c r="J89" s="420"/>
      <c r="K89" s="421"/>
      <c r="L89" s="422"/>
      <c r="M89" s="419"/>
      <c r="N89" s="422"/>
      <c r="O89" s="423"/>
      <c r="P89" s="423"/>
      <c r="Q89" s="423"/>
      <c r="R89" s="424"/>
      <c r="T89" s="425"/>
      <c r="U89" s="426"/>
      <c r="X89" s="427"/>
      <c r="Y89" s="427"/>
      <c r="Z89" s="427"/>
      <c r="AA89" s="427"/>
      <c r="AR89" s="428"/>
      <c r="AT89" s="428"/>
      <c r="AU89" s="428"/>
      <c r="BE89" s="429"/>
      <c r="BF89" s="429"/>
      <c r="BG89" s="429"/>
      <c r="BH89" s="429"/>
      <c r="BI89" s="429"/>
      <c r="BJ89" s="428"/>
      <c r="BK89" s="429"/>
      <c r="BL89" s="428"/>
      <c r="BM89" s="428"/>
    </row>
    <row r="90" spans="2:65" s="356" customFormat="1" ht="21" customHeight="1">
      <c r="B90" s="386"/>
      <c r="C90" s="348" t="s">
        <v>849</v>
      </c>
      <c r="D90" s="349" t="s">
        <v>789</v>
      </c>
      <c r="E90" s="350" t="s">
        <v>850</v>
      </c>
      <c r="F90" s="1432" t="s">
        <v>851</v>
      </c>
      <c r="G90" s="1433"/>
      <c r="H90" s="1433"/>
      <c r="I90" s="1433"/>
      <c r="J90" s="351" t="s">
        <v>177</v>
      </c>
      <c r="K90" s="412">
        <v>1</v>
      </c>
      <c r="L90" s="1434"/>
      <c r="M90" s="1435"/>
      <c r="N90" s="1436">
        <f>ROUND($L$90*$K$90,2)</f>
        <v>0</v>
      </c>
      <c r="O90" s="1433"/>
      <c r="P90" s="1433"/>
      <c r="Q90" s="1433"/>
      <c r="R90" s="353"/>
      <c r="S90" s="347"/>
      <c r="T90" s="354">
        <f t="shared" ref="T90:T99" si="1">SUM(N90:S90)</f>
        <v>0</v>
      </c>
      <c r="U90" s="355" t="s">
        <v>752</v>
      </c>
      <c r="X90" s="357">
        <v>0</v>
      </c>
      <c r="Y90" s="357" t="e">
        <f>#REF!*#REF!</f>
        <v>#REF!</v>
      </c>
      <c r="Z90" s="357">
        <v>0</v>
      </c>
      <c r="AA90" s="358" t="e">
        <f>#REF!*#REF!</f>
        <v>#REF!</v>
      </c>
      <c r="AR90" s="359" t="s">
        <v>793</v>
      </c>
      <c r="AT90" s="359" t="s">
        <v>789</v>
      </c>
      <c r="AU90" s="359" t="s">
        <v>736</v>
      </c>
      <c r="AY90" s="356" t="s">
        <v>786</v>
      </c>
      <c r="BE90" s="360" t="e">
        <f>IF(#REF!="základní",#REF!,0)</f>
        <v>#REF!</v>
      </c>
      <c r="BF90" s="360" t="e">
        <f>IF(#REF!="snížená",#REF!,0)</f>
        <v>#REF!</v>
      </c>
      <c r="BG90" s="360" t="e">
        <f>IF(#REF!="zákl. přenesená",#REF!,0)</f>
        <v>#REF!</v>
      </c>
      <c r="BH90" s="360" t="e">
        <f>IF(#REF!="sníž. přenesená",#REF!,0)</f>
        <v>#REF!</v>
      </c>
      <c r="BI90" s="360" t="e">
        <f>IF(#REF!="nulová",#REF!,0)</f>
        <v>#REF!</v>
      </c>
      <c r="BJ90" s="359" t="s">
        <v>787</v>
      </c>
      <c r="BK90" s="360" t="e">
        <f>ROUND(#REF!*#REF!,2)</f>
        <v>#REF!</v>
      </c>
      <c r="BL90" s="359" t="s">
        <v>793</v>
      </c>
      <c r="BM90" s="359" t="s">
        <v>826</v>
      </c>
    </row>
    <row r="91" spans="2:65" s="356" customFormat="1" ht="42.75" customHeight="1">
      <c r="B91" s="386"/>
      <c r="C91" s="361" t="s">
        <v>849</v>
      </c>
      <c r="D91" s="362" t="s">
        <v>796</v>
      </c>
      <c r="E91" s="363"/>
      <c r="F91" s="1442" t="s">
        <v>852</v>
      </c>
      <c r="G91" s="1443"/>
      <c r="H91" s="1443"/>
      <c r="I91" s="1443"/>
      <c r="J91" s="364" t="s">
        <v>177</v>
      </c>
      <c r="K91" s="413">
        <v>1</v>
      </c>
      <c r="L91" s="1444"/>
      <c r="M91" s="1445"/>
      <c r="N91" s="1446">
        <f>ROUND($L$91*$K$91,2)</f>
        <v>0</v>
      </c>
      <c r="O91" s="1433"/>
      <c r="P91" s="1433"/>
      <c r="Q91" s="1433"/>
      <c r="R91" s="414"/>
      <c r="S91" s="347"/>
      <c r="T91" s="354">
        <f t="shared" si="1"/>
        <v>0</v>
      </c>
      <c r="U91" s="355" t="s">
        <v>752</v>
      </c>
      <c r="X91" s="357">
        <v>0.82</v>
      </c>
      <c r="Y91" s="357" t="e">
        <f>#REF!*#REF!</f>
        <v>#REF!</v>
      </c>
      <c r="Z91" s="357">
        <v>0</v>
      </c>
      <c r="AA91" s="358" t="e">
        <f>#REF!*#REF!</f>
        <v>#REF!</v>
      </c>
      <c r="AR91" s="359" t="s">
        <v>816</v>
      </c>
      <c r="AT91" s="359" t="s">
        <v>796</v>
      </c>
      <c r="AU91" s="359" t="s">
        <v>736</v>
      </c>
      <c r="AY91" s="356" t="s">
        <v>786</v>
      </c>
      <c r="BE91" s="360" t="e">
        <f>IF(#REF!="základní",#REF!,0)</f>
        <v>#REF!</v>
      </c>
      <c r="BF91" s="360" t="e">
        <f>IF(#REF!="snížená",#REF!,0)</f>
        <v>#REF!</v>
      </c>
      <c r="BG91" s="360" t="e">
        <f>IF(#REF!="zákl. přenesená",#REF!,0)</f>
        <v>#REF!</v>
      </c>
      <c r="BH91" s="360" t="e">
        <f>IF(#REF!="sníž. přenesená",#REF!,0)</f>
        <v>#REF!</v>
      </c>
      <c r="BI91" s="360" t="e">
        <f>IF(#REF!="nulová",#REF!,0)</f>
        <v>#REF!</v>
      </c>
      <c r="BJ91" s="359" t="s">
        <v>787</v>
      </c>
      <c r="BK91" s="360" t="e">
        <f>ROUND(#REF!*#REF!,2)</f>
        <v>#REF!</v>
      </c>
      <c r="BL91" s="359" t="s">
        <v>816</v>
      </c>
      <c r="BM91" s="359" t="s">
        <v>829</v>
      </c>
    </row>
    <row r="92" spans="2:65" s="356" customFormat="1" ht="15.75" customHeight="1">
      <c r="B92" s="386"/>
      <c r="C92" s="348" t="s">
        <v>853</v>
      </c>
      <c r="D92" s="349" t="s">
        <v>789</v>
      </c>
      <c r="E92" s="350" t="s">
        <v>854</v>
      </c>
      <c r="F92" s="1432" t="s">
        <v>855</v>
      </c>
      <c r="G92" s="1433"/>
      <c r="H92" s="1433"/>
      <c r="I92" s="1433"/>
      <c r="J92" s="351" t="s">
        <v>856</v>
      </c>
      <c r="K92" s="412">
        <v>25</v>
      </c>
      <c r="L92" s="1434"/>
      <c r="M92" s="1435"/>
      <c r="N92" s="1436">
        <f>ROUND($L$92*$K$92,2)</f>
        <v>0</v>
      </c>
      <c r="O92" s="1433"/>
      <c r="P92" s="1433"/>
      <c r="Q92" s="1433"/>
      <c r="R92" s="353" t="s">
        <v>799</v>
      </c>
      <c r="S92" s="347"/>
      <c r="T92" s="354">
        <f t="shared" si="1"/>
        <v>0</v>
      </c>
      <c r="U92" s="355" t="s">
        <v>752</v>
      </c>
      <c r="X92" s="357">
        <v>0</v>
      </c>
      <c r="Y92" s="357" t="e">
        <f>#REF!*#REF!</f>
        <v>#REF!</v>
      </c>
      <c r="Z92" s="357">
        <v>0</v>
      </c>
      <c r="AA92" s="358" t="e">
        <f>#REF!*#REF!</f>
        <v>#REF!</v>
      </c>
      <c r="AR92" s="359" t="s">
        <v>793</v>
      </c>
      <c r="AT92" s="359" t="s">
        <v>789</v>
      </c>
      <c r="AU92" s="359" t="s">
        <v>736</v>
      </c>
      <c r="AY92" s="356" t="s">
        <v>786</v>
      </c>
      <c r="BE92" s="360" t="e">
        <f>IF(#REF!="základní",#REF!,0)</f>
        <v>#REF!</v>
      </c>
      <c r="BF92" s="360" t="e">
        <f>IF(#REF!="snížená",#REF!,0)</f>
        <v>#REF!</v>
      </c>
      <c r="BG92" s="360" t="e">
        <f>IF(#REF!="zákl. přenesená",#REF!,0)</f>
        <v>#REF!</v>
      </c>
      <c r="BH92" s="360" t="e">
        <f>IF(#REF!="sníž. přenesená",#REF!,0)</f>
        <v>#REF!</v>
      </c>
      <c r="BI92" s="360" t="e">
        <f>IF(#REF!="nulová",#REF!,0)</f>
        <v>#REF!</v>
      </c>
      <c r="BJ92" s="359" t="s">
        <v>787</v>
      </c>
      <c r="BK92" s="360" t="e">
        <f>ROUND(#REF!*#REF!,2)</f>
        <v>#REF!</v>
      </c>
      <c r="BL92" s="359" t="s">
        <v>793</v>
      </c>
      <c r="BM92" s="359" t="s">
        <v>826</v>
      </c>
    </row>
    <row r="93" spans="2:65" s="356" customFormat="1" ht="42.75" customHeight="1">
      <c r="B93" s="386"/>
      <c r="C93" s="361" t="s">
        <v>857</v>
      </c>
      <c r="D93" s="362" t="s">
        <v>796</v>
      </c>
      <c r="E93" s="363"/>
      <c r="F93" s="1442" t="s">
        <v>858</v>
      </c>
      <c r="G93" s="1443"/>
      <c r="H93" s="1443"/>
      <c r="I93" s="1443"/>
      <c r="J93" s="364" t="s">
        <v>856</v>
      </c>
      <c r="K93" s="413">
        <v>25</v>
      </c>
      <c r="L93" s="1444"/>
      <c r="M93" s="1445"/>
      <c r="N93" s="1446">
        <f>ROUND($L$93*$K$93,2)</f>
        <v>0</v>
      </c>
      <c r="O93" s="1433"/>
      <c r="P93" s="1433"/>
      <c r="Q93" s="1433"/>
      <c r="R93" s="414"/>
      <c r="S93" s="347"/>
      <c r="T93" s="354">
        <f t="shared" si="1"/>
        <v>0</v>
      </c>
      <c r="U93" s="355" t="s">
        <v>752</v>
      </c>
      <c r="X93" s="357">
        <v>0.82</v>
      </c>
      <c r="Y93" s="357" t="e">
        <f>#REF!*#REF!</f>
        <v>#REF!</v>
      </c>
      <c r="Z93" s="357">
        <v>0</v>
      </c>
      <c r="AA93" s="358" t="e">
        <f>#REF!*#REF!</f>
        <v>#REF!</v>
      </c>
      <c r="AR93" s="359" t="s">
        <v>816</v>
      </c>
      <c r="AT93" s="359" t="s">
        <v>796</v>
      </c>
      <c r="AU93" s="359" t="s">
        <v>736</v>
      </c>
      <c r="AY93" s="356" t="s">
        <v>786</v>
      </c>
      <c r="BE93" s="360" t="e">
        <f>IF(#REF!="základní",#REF!,0)</f>
        <v>#REF!</v>
      </c>
      <c r="BF93" s="360" t="e">
        <f>IF(#REF!="snížená",#REF!,0)</f>
        <v>#REF!</v>
      </c>
      <c r="BG93" s="360" t="e">
        <f>IF(#REF!="zákl. přenesená",#REF!,0)</f>
        <v>#REF!</v>
      </c>
      <c r="BH93" s="360" t="e">
        <f>IF(#REF!="sníž. přenesená",#REF!,0)</f>
        <v>#REF!</v>
      </c>
      <c r="BI93" s="360" t="e">
        <f>IF(#REF!="nulová",#REF!,0)</f>
        <v>#REF!</v>
      </c>
      <c r="BJ93" s="359" t="s">
        <v>787</v>
      </c>
      <c r="BK93" s="360" t="e">
        <f>ROUND(#REF!*#REF!,2)</f>
        <v>#REF!</v>
      </c>
      <c r="BL93" s="359" t="s">
        <v>816</v>
      </c>
      <c r="BM93" s="359" t="s">
        <v>829</v>
      </c>
    </row>
    <row r="94" spans="2:65" s="356" customFormat="1" ht="15.75" customHeight="1">
      <c r="B94" s="386"/>
      <c r="C94" s="348" t="s">
        <v>859</v>
      </c>
      <c r="D94" s="349" t="s">
        <v>789</v>
      </c>
      <c r="E94" s="350" t="s">
        <v>860</v>
      </c>
      <c r="F94" s="1432" t="s">
        <v>861</v>
      </c>
      <c r="G94" s="1433"/>
      <c r="H94" s="1433"/>
      <c r="I94" s="1433"/>
      <c r="J94" s="351" t="s">
        <v>856</v>
      </c>
      <c r="K94" s="412">
        <v>25</v>
      </c>
      <c r="L94" s="1434"/>
      <c r="M94" s="1435"/>
      <c r="N94" s="1436">
        <f>ROUND($L$94*$K$94,2)</f>
        <v>0</v>
      </c>
      <c r="O94" s="1433"/>
      <c r="P94" s="1433"/>
      <c r="Q94" s="1433"/>
      <c r="R94" s="353" t="s">
        <v>799</v>
      </c>
      <c r="S94" s="347"/>
      <c r="T94" s="354">
        <f t="shared" si="1"/>
        <v>0</v>
      </c>
      <c r="U94" s="355" t="s">
        <v>752</v>
      </c>
      <c r="X94" s="357">
        <v>0</v>
      </c>
      <c r="Y94" s="357" t="e">
        <f>#REF!*#REF!</f>
        <v>#REF!</v>
      </c>
      <c r="Z94" s="357">
        <v>0</v>
      </c>
      <c r="AA94" s="358" t="e">
        <f>#REF!*#REF!</f>
        <v>#REF!</v>
      </c>
      <c r="AR94" s="359" t="s">
        <v>793</v>
      </c>
      <c r="AT94" s="359" t="s">
        <v>789</v>
      </c>
      <c r="AU94" s="359" t="s">
        <v>736</v>
      </c>
      <c r="AY94" s="356" t="s">
        <v>786</v>
      </c>
      <c r="BE94" s="360" t="e">
        <f>IF(#REF!="základní",#REF!,0)</f>
        <v>#REF!</v>
      </c>
      <c r="BF94" s="360" t="e">
        <f>IF(#REF!="snížená",#REF!,0)</f>
        <v>#REF!</v>
      </c>
      <c r="BG94" s="360" t="e">
        <f>IF(#REF!="zákl. přenesená",#REF!,0)</f>
        <v>#REF!</v>
      </c>
      <c r="BH94" s="360" t="e">
        <f>IF(#REF!="sníž. přenesená",#REF!,0)</f>
        <v>#REF!</v>
      </c>
      <c r="BI94" s="360" t="e">
        <f>IF(#REF!="nulová",#REF!,0)</f>
        <v>#REF!</v>
      </c>
      <c r="BJ94" s="359" t="s">
        <v>787</v>
      </c>
      <c r="BK94" s="360" t="e">
        <f>ROUND(#REF!*#REF!,2)</f>
        <v>#REF!</v>
      </c>
      <c r="BL94" s="359" t="s">
        <v>793</v>
      </c>
      <c r="BM94" s="359" t="s">
        <v>826</v>
      </c>
    </row>
    <row r="95" spans="2:65" s="356" customFormat="1" ht="42.75" customHeight="1">
      <c r="B95" s="386"/>
      <c r="C95" s="361" t="s">
        <v>862</v>
      </c>
      <c r="D95" s="362" t="s">
        <v>796</v>
      </c>
      <c r="E95" s="363"/>
      <c r="F95" s="1442" t="s">
        <v>863</v>
      </c>
      <c r="G95" s="1443"/>
      <c r="H95" s="1443"/>
      <c r="I95" s="1443"/>
      <c r="J95" s="364" t="s">
        <v>856</v>
      </c>
      <c r="K95" s="413">
        <v>25</v>
      </c>
      <c r="L95" s="1444"/>
      <c r="M95" s="1445"/>
      <c r="N95" s="1446">
        <f>ROUND($L$95*$K$95,2)</f>
        <v>0</v>
      </c>
      <c r="O95" s="1433"/>
      <c r="P95" s="1433"/>
      <c r="Q95" s="1433"/>
      <c r="R95" s="414"/>
      <c r="S95" s="347"/>
      <c r="T95" s="354">
        <f t="shared" si="1"/>
        <v>0</v>
      </c>
      <c r="U95" s="355" t="s">
        <v>752</v>
      </c>
      <c r="X95" s="357">
        <v>0.82</v>
      </c>
      <c r="Y95" s="357" t="e">
        <f>#REF!*#REF!</f>
        <v>#REF!</v>
      </c>
      <c r="Z95" s="357">
        <v>0</v>
      </c>
      <c r="AA95" s="358" t="e">
        <f>#REF!*#REF!</f>
        <v>#REF!</v>
      </c>
      <c r="AR95" s="359" t="s">
        <v>816</v>
      </c>
      <c r="AT95" s="359" t="s">
        <v>796</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816</v>
      </c>
      <c r="BM95" s="359" t="s">
        <v>829</v>
      </c>
    </row>
    <row r="96" spans="2:65" s="356" customFormat="1" ht="15.75" customHeight="1">
      <c r="B96" s="386"/>
      <c r="C96" s="348" t="s">
        <v>864</v>
      </c>
      <c r="D96" s="349" t="s">
        <v>789</v>
      </c>
      <c r="E96" s="350"/>
      <c r="F96" s="1455" t="s">
        <v>865</v>
      </c>
      <c r="G96" s="1433"/>
      <c r="H96" s="1433"/>
      <c r="I96" s="1433"/>
      <c r="J96" s="351" t="s">
        <v>329</v>
      </c>
      <c r="K96" s="412">
        <v>0.5</v>
      </c>
      <c r="L96" s="1434"/>
      <c r="M96" s="1435"/>
      <c r="N96" s="1436">
        <f>ROUND($L$96*$K$96,2)</f>
        <v>0</v>
      </c>
      <c r="O96" s="1433"/>
      <c r="P96" s="1433"/>
      <c r="Q96" s="1433"/>
      <c r="R96" s="351"/>
      <c r="S96" s="347"/>
      <c r="T96" s="354">
        <f t="shared" si="1"/>
        <v>0</v>
      </c>
      <c r="U96" s="355" t="s">
        <v>752</v>
      </c>
      <c r="X96" s="357">
        <v>0</v>
      </c>
      <c r="Y96" s="357" t="e">
        <f>#REF!*#REF!</f>
        <v>#REF!</v>
      </c>
      <c r="Z96" s="357">
        <v>0</v>
      </c>
      <c r="AA96" s="358" t="e">
        <f>#REF!*#REF!</f>
        <v>#REF!</v>
      </c>
      <c r="AR96" s="359" t="s">
        <v>793</v>
      </c>
      <c r="AT96" s="359" t="s">
        <v>789</v>
      </c>
      <c r="AU96" s="359" t="s">
        <v>736</v>
      </c>
      <c r="AY96" s="356" t="s">
        <v>786</v>
      </c>
      <c r="BE96" s="360" t="e">
        <f>IF(#REF!="základní",#REF!,0)</f>
        <v>#REF!</v>
      </c>
      <c r="BF96" s="360" t="e">
        <f>IF(#REF!="snížená",#REF!,0)</f>
        <v>#REF!</v>
      </c>
      <c r="BG96" s="360" t="e">
        <f>IF(#REF!="zákl. přenesená",#REF!,0)</f>
        <v>#REF!</v>
      </c>
      <c r="BH96" s="360" t="e">
        <f>IF(#REF!="sníž. přenesená",#REF!,0)</f>
        <v>#REF!</v>
      </c>
      <c r="BI96" s="360" t="e">
        <f>IF(#REF!="nulová",#REF!,0)</f>
        <v>#REF!</v>
      </c>
      <c r="BJ96" s="359" t="s">
        <v>787</v>
      </c>
      <c r="BK96" s="360" t="e">
        <f>ROUND(#REF!*#REF!,2)</f>
        <v>#REF!</v>
      </c>
      <c r="BL96" s="359" t="s">
        <v>793</v>
      </c>
      <c r="BM96" s="359" t="s">
        <v>826</v>
      </c>
    </row>
    <row r="97" spans="2:65" s="356" customFormat="1" ht="42.75" customHeight="1">
      <c r="B97" s="386"/>
      <c r="C97" s="361" t="s">
        <v>866</v>
      </c>
      <c r="D97" s="362" t="s">
        <v>796</v>
      </c>
      <c r="E97" s="363"/>
      <c r="F97" s="1442" t="s">
        <v>867</v>
      </c>
      <c r="G97" s="1443"/>
      <c r="H97" s="1443"/>
      <c r="I97" s="1443"/>
      <c r="J97" s="364" t="s">
        <v>329</v>
      </c>
      <c r="K97" s="413">
        <v>0.5</v>
      </c>
      <c r="L97" s="1444"/>
      <c r="M97" s="1445"/>
      <c r="N97" s="1446">
        <f>ROUND($L$97*$K$97,2)</f>
        <v>0</v>
      </c>
      <c r="O97" s="1433"/>
      <c r="P97" s="1433"/>
      <c r="Q97" s="1433"/>
      <c r="R97" s="414"/>
      <c r="S97" s="347"/>
      <c r="T97" s="354">
        <f t="shared" si="1"/>
        <v>0</v>
      </c>
      <c r="U97" s="355" t="s">
        <v>752</v>
      </c>
      <c r="X97" s="357">
        <v>0.82</v>
      </c>
      <c r="Y97" s="357" t="e">
        <f>#REF!*#REF!</f>
        <v>#REF!</v>
      </c>
      <c r="Z97" s="357">
        <v>0</v>
      </c>
      <c r="AA97" s="358" t="e">
        <f>#REF!*#REF!</f>
        <v>#REF!</v>
      </c>
      <c r="AR97" s="359" t="s">
        <v>816</v>
      </c>
      <c r="AT97" s="359" t="s">
        <v>796</v>
      </c>
      <c r="AU97" s="359" t="s">
        <v>736</v>
      </c>
      <c r="AY97" s="356" t="s">
        <v>786</v>
      </c>
      <c r="BE97" s="360" t="e">
        <f>IF(#REF!="základní",#REF!,0)</f>
        <v>#REF!</v>
      </c>
      <c r="BF97" s="360" t="e">
        <f>IF(#REF!="snížená",#REF!,0)</f>
        <v>#REF!</v>
      </c>
      <c r="BG97" s="360" t="e">
        <f>IF(#REF!="zákl. přenesená",#REF!,0)</f>
        <v>#REF!</v>
      </c>
      <c r="BH97" s="360" t="e">
        <f>IF(#REF!="sníž. přenesená",#REF!,0)</f>
        <v>#REF!</v>
      </c>
      <c r="BI97" s="360" t="e">
        <f>IF(#REF!="nulová",#REF!,0)</f>
        <v>#REF!</v>
      </c>
      <c r="BJ97" s="359" t="s">
        <v>787</v>
      </c>
      <c r="BK97" s="360" t="e">
        <f>ROUND(#REF!*#REF!,2)</f>
        <v>#REF!</v>
      </c>
      <c r="BL97" s="359" t="s">
        <v>816</v>
      </c>
      <c r="BM97" s="359" t="s">
        <v>829</v>
      </c>
    </row>
    <row r="98" spans="2:65" s="356" customFormat="1" ht="15.75" customHeight="1">
      <c r="B98" s="386"/>
      <c r="C98" s="348" t="s">
        <v>868</v>
      </c>
      <c r="D98" s="349" t="s">
        <v>789</v>
      </c>
      <c r="E98" s="350"/>
      <c r="F98" s="1432" t="s">
        <v>869</v>
      </c>
      <c r="G98" s="1433"/>
      <c r="H98" s="1433"/>
      <c r="I98" s="1433"/>
      <c r="J98" s="353" t="s">
        <v>177</v>
      </c>
      <c r="K98" s="412">
        <v>2</v>
      </c>
      <c r="L98" s="1434"/>
      <c r="M98" s="1435"/>
      <c r="N98" s="1436">
        <f>ROUND($L$98*$K$98,2)</f>
        <v>0</v>
      </c>
      <c r="O98" s="1433"/>
      <c r="P98" s="1433"/>
      <c r="Q98" s="1433"/>
      <c r="R98" s="351"/>
      <c r="S98" s="347"/>
      <c r="T98" s="354">
        <f t="shared" si="1"/>
        <v>0</v>
      </c>
      <c r="U98" s="355" t="s">
        <v>752</v>
      </c>
      <c r="X98" s="357">
        <v>0</v>
      </c>
      <c r="Y98" s="357" t="e">
        <f>#REF!*#REF!</f>
        <v>#REF!</v>
      </c>
      <c r="Z98" s="357">
        <v>0</v>
      </c>
      <c r="AA98" s="358" t="e">
        <f>#REF!*#REF!</f>
        <v>#REF!</v>
      </c>
      <c r="AR98" s="359" t="s">
        <v>793</v>
      </c>
      <c r="AT98" s="359" t="s">
        <v>789</v>
      </c>
      <c r="AU98" s="359" t="s">
        <v>736</v>
      </c>
      <c r="AY98" s="356" t="s">
        <v>786</v>
      </c>
      <c r="BE98" s="360" t="e">
        <f>IF(#REF!="základní",#REF!,0)</f>
        <v>#REF!</v>
      </c>
      <c r="BF98" s="360" t="e">
        <f>IF(#REF!="snížená",#REF!,0)</f>
        <v>#REF!</v>
      </c>
      <c r="BG98" s="360" t="e">
        <f>IF(#REF!="zákl. přenesená",#REF!,0)</f>
        <v>#REF!</v>
      </c>
      <c r="BH98" s="360" t="e">
        <f>IF(#REF!="sníž. přenesená",#REF!,0)</f>
        <v>#REF!</v>
      </c>
      <c r="BI98" s="360" t="e">
        <f>IF(#REF!="nulová",#REF!,0)</f>
        <v>#REF!</v>
      </c>
      <c r="BJ98" s="359" t="s">
        <v>787</v>
      </c>
      <c r="BK98" s="360" t="e">
        <f>ROUND(#REF!*#REF!,2)</f>
        <v>#REF!</v>
      </c>
      <c r="BL98" s="359" t="s">
        <v>793</v>
      </c>
      <c r="BM98" s="359" t="s">
        <v>826</v>
      </c>
    </row>
    <row r="99" spans="2:65" s="356" customFormat="1" ht="42.75" customHeight="1">
      <c r="B99" s="386"/>
      <c r="C99" s="361" t="s">
        <v>870</v>
      </c>
      <c r="D99" s="362" t="s">
        <v>796</v>
      </c>
      <c r="E99" s="363"/>
      <c r="F99" s="1442" t="s">
        <v>871</v>
      </c>
      <c r="G99" s="1443"/>
      <c r="H99" s="1443"/>
      <c r="I99" s="1443"/>
      <c r="J99" s="364" t="s">
        <v>177</v>
      </c>
      <c r="K99" s="413">
        <v>2</v>
      </c>
      <c r="L99" s="1444"/>
      <c r="M99" s="1445"/>
      <c r="N99" s="1446">
        <f>ROUND($L$99*$K$99,2)</f>
        <v>0</v>
      </c>
      <c r="O99" s="1433"/>
      <c r="P99" s="1433"/>
      <c r="Q99" s="1433"/>
      <c r="R99" s="414"/>
      <c r="S99" s="347"/>
      <c r="T99" s="354">
        <f t="shared" si="1"/>
        <v>0</v>
      </c>
      <c r="U99" s="355" t="s">
        <v>752</v>
      </c>
      <c r="X99" s="357">
        <v>0.82</v>
      </c>
      <c r="Y99" s="357" t="e">
        <f>#REF!*#REF!</f>
        <v>#REF!</v>
      </c>
      <c r="Z99" s="357">
        <v>0</v>
      </c>
      <c r="AA99" s="358" t="e">
        <f>#REF!*#REF!</f>
        <v>#REF!</v>
      </c>
      <c r="AR99" s="359" t="s">
        <v>816</v>
      </c>
      <c r="AT99" s="359" t="s">
        <v>796</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816</v>
      </c>
      <c r="BM99" s="359" t="s">
        <v>829</v>
      </c>
    </row>
    <row r="100" spans="2:65" s="415" customFormat="1" ht="15.75" customHeight="1">
      <c r="C100" s="416"/>
      <c r="D100" s="417"/>
      <c r="E100" s="418"/>
      <c r="F100" s="375" t="s">
        <v>872</v>
      </c>
      <c r="G100" s="419"/>
      <c r="H100" s="419"/>
      <c r="I100" s="419"/>
      <c r="J100" s="420"/>
      <c r="K100" s="421"/>
      <c r="L100" s="422"/>
      <c r="M100" s="419"/>
      <c r="N100" s="422"/>
      <c r="O100" s="423"/>
      <c r="P100" s="423"/>
      <c r="Q100" s="423"/>
      <c r="R100" s="424"/>
      <c r="T100" s="425"/>
      <c r="U100" s="426"/>
      <c r="X100" s="427"/>
      <c r="Y100" s="427"/>
      <c r="Z100" s="427"/>
      <c r="AA100" s="427"/>
      <c r="AR100" s="428"/>
      <c r="AT100" s="428"/>
      <c r="AU100" s="428"/>
      <c r="BE100" s="429"/>
      <c r="BF100" s="429"/>
      <c r="BG100" s="429"/>
      <c r="BH100" s="429"/>
      <c r="BI100" s="429"/>
      <c r="BJ100" s="428"/>
      <c r="BK100" s="429"/>
      <c r="BL100" s="428"/>
      <c r="BM100" s="428"/>
    </row>
    <row r="101" spans="2:65" s="356" customFormat="1" ht="27" customHeight="1">
      <c r="B101" s="347"/>
      <c r="C101" s="348" t="s">
        <v>873</v>
      </c>
      <c r="D101" s="349" t="s">
        <v>789</v>
      </c>
      <c r="E101" s="350" t="s">
        <v>874</v>
      </c>
      <c r="F101" s="1428" t="s">
        <v>875</v>
      </c>
      <c r="G101" s="1421"/>
      <c r="H101" s="1421"/>
      <c r="I101" s="1422"/>
      <c r="J101" s="351" t="s">
        <v>289</v>
      </c>
      <c r="K101" s="430">
        <v>24</v>
      </c>
      <c r="L101" s="1423"/>
      <c r="M101" s="1424"/>
      <c r="N101" s="1425">
        <f>ROUND($L$101*$K$101,2)</f>
        <v>0</v>
      </c>
      <c r="O101" s="1426"/>
      <c r="P101" s="1426"/>
      <c r="Q101" s="1427"/>
      <c r="R101" s="353" t="s">
        <v>799</v>
      </c>
      <c r="S101" s="347"/>
      <c r="T101" s="354">
        <f t="shared" ref="T101:T116" si="2">SUM(N101:S101)</f>
        <v>0</v>
      </c>
      <c r="U101" s="355" t="s">
        <v>752</v>
      </c>
      <c r="X101" s="357">
        <v>0</v>
      </c>
      <c r="Y101" s="357" t="e">
        <f>#REF!*#REF!</f>
        <v>#REF!</v>
      </c>
      <c r="Z101" s="357">
        <v>0</v>
      </c>
      <c r="AA101" s="358" t="e">
        <f>#REF!*#REF!</f>
        <v>#REF!</v>
      </c>
      <c r="AR101" s="359" t="s">
        <v>793</v>
      </c>
      <c r="AT101" s="359" t="s">
        <v>789</v>
      </c>
      <c r="AU101" s="359" t="s">
        <v>736</v>
      </c>
      <c r="AY101" s="356" t="s">
        <v>786</v>
      </c>
      <c r="BE101" s="360" t="e">
        <f>IF(#REF!="základní",#REF!,0)</f>
        <v>#REF!</v>
      </c>
      <c r="BF101" s="360" t="e">
        <f>IF(#REF!="snížená",#REF!,0)</f>
        <v>#REF!</v>
      </c>
      <c r="BG101" s="360" t="e">
        <f>IF(#REF!="zákl. přenesená",#REF!,0)</f>
        <v>#REF!</v>
      </c>
      <c r="BH101" s="360" t="e">
        <f>IF(#REF!="sníž. přenesená",#REF!,0)</f>
        <v>#REF!</v>
      </c>
      <c r="BI101" s="360" t="e">
        <f>IF(#REF!="nulová",#REF!,0)</f>
        <v>#REF!</v>
      </c>
      <c r="BJ101" s="359" t="s">
        <v>787</v>
      </c>
      <c r="BK101" s="360" t="e">
        <f>ROUND(#REF!*#REF!,2)</f>
        <v>#REF!</v>
      </c>
      <c r="BL101" s="359" t="s">
        <v>793</v>
      </c>
      <c r="BM101" s="359" t="s">
        <v>876</v>
      </c>
    </row>
    <row r="102" spans="2:65" s="356" customFormat="1" ht="27" customHeight="1">
      <c r="B102" s="347"/>
      <c r="C102" s="348" t="s">
        <v>877</v>
      </c>
      <c r="D102" s="349" t="s">
        <v>789</v>
      </c>
      <c r="E102" s="350" t="s">
        <v>878</v>
      </c>
      <c r="F102" s="1428" t="s">
        <v>879</v>
      </c>
      <c r="G102" s="1429"/>
      <c r="H102" s="1429"/>
      <c r="I102" s="1430"/>
      <c r="J102" s="351" t="s">
        <v>289</v>
      </c>
      <c r="K102" s="430">
        <v>48</v>
      </c>
      <c r="L102" s="1437"/>
      <c r="M102" s="1438"/>
      <c r="N102" s="1439">
        <f>ROUND($L$102*$K$102,2)</f>
        <v>0</v>
      </c>
      <c r="O102" s="1440"/>
      <c r="P102" s="1440"/>
      <c r="Q102" s="1441"/>
      <c r="R102" s="353" t="s">
        <v>799</v>
      </c>
      <c r="S102" s="347"/>
      <c r="T102" s="354">
        <f t="shared" si="2"/>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876</v>
      </c>
    </row>
    <row r="103" spans="2:65" s="356" customFormat="1" ht="27" customHeight="1">
      <c r="B103" s="347"/>
      <c r="C103" s="348" t="s">
        <v>880</v>
      </c>
      <c r="D103" s="349" t="s">
        <v>789</v>
      </c>
      <c r="E103" s="350" t="s">
        <v>881</v>
      </c>
      <c r="F103" s="1428" t="s">
        <v>882</v>
      </c>
      <c r="G103" s="1421"/>
      <c r="H103" s="1421"/>
      <c r="I103" s="1422"/>
      <c r="J103" s="351" t="s">
        <v>289</v>
      </c>
      <c r="K103" s="430">
        <v>41</v>
      </c>
      <c r="L103" s="1437"/>
      <c r="M103" s="1438"/>
      <c r="N103" s="1439">
        <f>ROUND($L$103*$K$103,2)</f>
        <v>0</v>
      </c>
      <c r="O103" s="1440"/>
      <c r="P103" s="1440"/>
      <c r="Q103" s="1441"/>
      <c r="R103" s="353" t="s">
        <v>799</v>
      </c>
      <c r="S103" s="347"/>
      <c r="T103" s="354">
        <f t="shared" si="2"/>
        <v>0</v>
      </c>
      <c r="U103" s="355" t="s">
        <v>752</v>
      </c>
      <c r="X103" s="357">
        <v>0</v>
      </c>
      <c r="Y103" s="357" t="e">
        <f>#REF!*#REF!</f>
        <v>#REF!</v>
      </c>
      <c r="Z103" s="357">
        <v>0</v>
      </c>
      <c r="AA103" s="358" t="e">
        <f>#REF!*#REF!</f>
        <v>#REF!</v>
      </c>
      <c r="AR103" s="359" t="s">
        <v>793</v>
      </c>
      <c r="AT103" s="359" t="s">
        <v>789</v>
      </c>
      <c r="AU103" s="359" t="s">
        <v>736</v>
      </c>
      <c r="AY103" s="356" t="s">
        <v>786</v>
      </c>
      <c r="BE103" s="360" t="e">
        <f>IF(#REF!="základní",#REF!,0)</f>
        <v>#REF!</v>
      </c>
      <c r="BF103" s="360" t="e">
        <f>IF(#REF!="snížená",#REF!,0)</f>
        <v>#REF!</v>
      </c>
      <c r="BG103" s="360" t="e">
        <f>IF(#REF!="zákl. přenesená",#REF!,0)</f>
        <v>#REF!</v>
      </c>
      <c r="BH103" s="360" t="e">
        <f>IF(#REF!="sníž. přenesená",#REF!,0)</f>
        <v>#REF!</v>
      </c>
      <c r="BI103" s="360" t="e">
        <f>IF(#REF!="nulová",#REF!,0)</f>
        <v>#REF!</v>
      </c>
      <c r="BJ103" s="359" t="s">
        <v>787</v>
      </c>
      <c r="BK103" s="360" t="e">
        <f>ROUND(#REF!*#REF!,2)</f>
        <v>#REF!</v>
      </c>
      <c r="BL103" s="359" t="s">
        <v>793</v>
      </c>
      <c r="BM103" s="359" t="s">
        <v>876</v>
      </c>
    </row>
    <row r="104" spans="2:65" s="356" customFormat="1" ht="27" customHeight="1">
      <c r="B104" s="347"/>
      <c r="C104" s="348" t="s">
        <v>883</v>
      </c>
      <c r="D104" s="349" t="s">
        <v>789</v>
      </c>
      <c r="E104" s="350" t="s">
        <v>884</v>
      </c>
      <c r="F104" s="1428" t="s">
        <v>885</v>
      </c>
      <c r="G104" s="1421"/>
      <c r="H104" s="1421"/>
      <c r="I104" s="1422"/>
      <c r="J104" s="351" t="s">
        <v>289</v>
      </c>
      <c r="K104" s="430">
        <v>5</v>
      </c>
      <c r="L104" s="1437"/>
      <c r="M104" s="1438"/>
      <c r="N104" s="1439">
        <f>ROUND($L$104*$K$104,2)</f>
        <v>0</v>
      </c>
      <c r="O104" s="1440"/>
      <c r="P104" s="1440"/>
      <c r="Q104" s="1441"/>
      <c r="R104" s="353" t="s">
        <v>799</v>
      </c>
      <c r="S104" s="347"/>
      <c r="T104" s="354">
        <f t="shared" si="2"/>
        <v>0</v>
      </c>
      <c r="U104" s="355" t="s">
        <v>752</v>
      </c>
      <c r="X104" s="357">
        <v>0</v>
      </c>
      <c r="Y104" s="357" t="e">
        <f>#REF!*#REF!</f>
        <v>#REF!</v>
      </c>
      <c r="Z104" s="357">
        <v>0</v>
      </c>
      <c r="AA104" s="358" t="e">
        <f>#REF!*#REF!</f>
        <v>#REF!</v>
      </c>
      <c r="AR104" s="359" t="s">
        <v>793</v>
      </c>
      <c r="AT104" s="359" t="s">
        <v>789</v>
      </c>
      <c r="AU104" s="359" t="s">
        <v>736</v>
      </c>
      <c r="AY104" s="356" t="s">
        <v>786</v>
      </c>
      <c r="BE104" s="360" t="e">
        <f>IF(#REF!="základní",#REF!,0)</f>
        <v>#REF!</v>
      </c>
      <c r="BF104" s="360" t="e">
        <f>IF(#REF!="snížená",#REF!,0)</f>
        <v>#REF!</v>
      </c>
      <c r="BG104" s="360" t="e">
        <f>IF(#REF!="zákl. přenesená",#REF!,0)</f>
        <v>#REF!</v>
      </c>
      <c r="BH104" s="360" t="e">
        <f>IF(#REF!="sníž. přenesená",#REF!,0)</f>
        <v>#REF!</v>
      </c>
      <c r="BI104" s="360" t="e">
        <f>IF(#REF!="nulová",#REF!,0)</f>
        <v>#REF!</v>
      </c>
      <c r="BJ104" s="359" t="s">
        <v>787</v>
      </c>
      <c r="BK104" s="360" t="e">
        <f>ROUND(#REF!*#REF!,2)</f>
        <v>#REF!</v>
      </c>
      <c r="BL104" s="359" t="s">
        <v>793</v>
      </c>
      <c r="BM104" s="359" t="s">
        <v>876</v>
      </c>
    </row>
    <row r="105" spans="2:65" s="356" customFormat="1" ht="27" customHeight="1">
      <c r="B105" s="347"/>
      <c r="C105" s="399" t="s">
        <v>886</v>
      </c>
      <c r="D105" s="400" t="s">
        <v>796</v>
      </c>
      <c r="E105" s="401" t="s">
        <v>887</v>
      </c>
      <c r="F105" s="1447" t="s">
        <v>888</v>
      </c>
      <c r="G105" s="1448"/>
      <c r="H105" s="1448"/>
      <c r="I105" s="1449"/>
      <c r="J105" s="402" t="s">
        <v>167</v>
      </c>
      <c r="K105" s="431">
        <v>111</v>
      </c>
      <c r="L105" s="1450"/>
      <c r="M105" s="1451"/>
      <c r="N105" s="1452">
        <f>ROUND($L$105*$K$105,2)</f>
        <v>0</v>
      </c>
      <c r="O105" s="1453"/>
      <c r="P105" s="1453"/>
      <c r="Q105" s="1454"/>
      <c r="R105" s="414"/>
      <c r="S105" s="347"/>
      <c r="T105" s="354">
        <f t="shared" si="2"/>
        <v>0</v>
      </c>
      <c r="U105" s="355" t="s">
        <v>752</v>
      </c>
      <c r="X105" s="357">
        <v>1.3010000000000001E-2</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889</v>
      </c>
    </row>
    <row r="106" spans="2:65" s="356" customFormat="1" ht="27" customHeight="1">
      <c r="B106" s="347"/>
      <c r="C106" s="399" t="s">
        <v>890</v>
      </c>
      <c r="D106" s="400" t="s">
        <v>796</v>
      </c>
      <c r="E106" s="401" t="s">
        <v>891</v>
      </c>
      <c r="F106" s="1447" t="s">
        <v>892</v>
      </c>
      <c r="G106" s="1448"/>
      <c r="H106" s="1448"/>
      <c r="I106" s="1449"/>
      <c r="J106" s="402" t="s">
        <v>167</v>
      </c>
      <c r="K106" s="431">
        <v>43</v>
      </c>
      <c r="L106" s="1450"/>
      <c r="M106" s="1451"/>
      <c r="N106" s="1452">
        <f>ROUND($L$106*$K$106,2)</f>
        <v>0</v>
      </c>
      <c r="O106" s="1453"/>
      <c r="P106" s="1453"/>
      <c r="Q106" s="1454"/>
      <c r="R106" s="414"/>
      <c r="S106" s="347"/>
      <c r="T106" s="354">
        <f t="shared" si="2"/>
        <v>0</v>
      </c>
      <c r="U106" s="355" t="s">
        <v>752</v>
      </c>
      <c r="X106" s="357">
        <v>1.3010000000000001E-2</v>
      </c>
      <c r="Y106" s="357" t="e">
        <f>#REF!*#REF!</f>
        <v>#REF!</v>
      </c>
      <c r="Z106" s="357">
        <v>0</v>
      </c>
      <c r="AA106" s="358" t="e">
        <f>#REF!*#REF!</f>
        <v>#REF!</v>
      </c>
      <c r="AR106" s="359" t="s">
        <v>793</v>
      </c>
      <c r="AT106" s="359" t="s">
        <v>789</v>
      </c>
      <c r="AU106" s="359" t="s">
        <v>736</v>
      </c>
      <c r="AY106" s="356" t="s">
        <v>786</v>
      </c>
      <c r="BE106" s="360" t="e">
        <f>IF(#REF!="základní",#REF!,0)</f>
        <v>#REF!</v>
      </c>
      <c r="BF106" s="360" t="e">
        <f>IF(#REF!="snížená",#REF!,0)</f>
        <v>#REF!</v>
      </c>
      <c r="BG106" s="360" t="e">
        <f>IF(#REF!="zákl. přenesená",#REF!,0)</f>
        <v>#REF!</v>
      </c>
      <c r="BH106" s="360" t="e">
        <f>IF(#REF!="sníž. přenesená",#REF!,0)</f>
        <v>#REF!</v>
      </c>
      <c r="BI106" s="360" t="e">
        <f>IF(#REF!="nulová",#REF!,0)</f>
        <v>#REF!</v>
      </c>
      <c r="BJ106" s="359" t="s">
        <v>787</v>
      </c>
      <c r="BK106" s="360" t="e">
        <f>ROUND(#REF!*#REF!,2)</f>
        <v>#REF!</v>
      </c>
      <c r="BL106" s="359" t="s">
        <v>793</v>
      </c>
      <c r="BM106" s="359" t="s">
        <v>889</v>
      </c>
    </row>
    <row r="107" spans="2:65" s="356" customFormat="1" ht="15.75" customHeight="1">
      <c r="B107" s="347"/>
      <c r="C107" s="348" t="s">
        <v>893</v>
      </c>
      <c r="D107" s="349" t="s">
        <v>789</v>
      </c>
      <c r="E107" s="350" t="s">
        <v>894</v>
      </c>
      <c r="F107" s="1432" t="s">
        <v>895</v>
      </c>
      <c r="G107" s="1433"/>
      <c r="H107" s="1433"/>
      <c r="I107" s="1433"/>
      <c r="J107" s="351" t="s">
        <v>177</v>
      </c>
      <c r="K107" s="412">
        <v>3</v>
      </c>
      <c r="L107" s="1434"/>
      <c r="M107" s="1435"/>
      <c r="N107" s="1436">
        <f>ROUND($L$107*$K$107,2)</f>
        <v>0</v>
      </c>
      <c r="O107" s="1433"/>
      <c r="P107" s="1433"/>
      <c r="Q107" s="1433"/>
      <c r="R107" s="353" t="s">
        <v>799</v>
      </c>
      <c r="S107" s="347"/>
      <c r="T107" s="354">
        <f t="shared" si="2"/>
        <v>0</v>
      </c>
      <c r="U107" s="355" t="s">
        <v>752</v>
      </c>
      <c r="X107" s="357">
        <v>0</v>
      </c>
      <c r="Y107" s="357" t="e">
        <f>#REF!*#REF!</f>
        <v>#REF!</v>
      </c>
      <c r="Z107" s="357">
        <v>0</v>
      </c>
      <c r="AA107" s="358" t="e">
        <f>#REF!*#REF!</f>
        <v>#REF!</v>
      </c>
      <c r="AR107" s="359" t="s">
        <v>793</v>
      </c>
      <c r="AT107" s="359" t="s">
        <v>789</v>
      </c>
      <c r="AU107" s="359" t="s">
        <v>736</v>
      </c>
      <c r="AY107" s="356" t="s">
        <v>786</v>
      </c>
      <c r="BE107" s="360" t="e">
        <f>IF(#REF!="základní",#REF!,0)</f>
        <v>#REF!</v>
      </c>
      <c r="BF107" s="360" t="e">
        <f>IF(#REF!="snížená",#REF!,0)</f>
        <v>#REF!</v>
      </c>
      <c r="BG107" s="360" t="e">
        <f>IF(#REF!="zákl. přenesená",#REF!,0)</f>
        <v>#REF!</v>
      </c>
      <c r="BH107" s="360" t="e">
        <f>IF(#REF!="sníž. přenesená",#REF!,0)</f>
        <v>#REF!</v>
      </c>
      <c r="BI107" s="360" t="e">
        <f>IF(#REF!="nulová",#REF!,0)</f>
        <v>#REF!</v>
      </c>
      <c r="BJ107" s="359" t="s">
        <v>787</v>
      </c>
      <c r="BK107" s="360" t="e">
        <f>ROUND(#REF!*#REF!,2)</f>
        <v>#REF!</v>
      </c>
      <c r="BL107" s="359" t="s">
        <v>793</v>
      </c>
      <c r="BM107" s="359" t="s">
        <v>826</v>
      </c>
    </row>
    <row r="108" spans="2:65" s="356" customFormat="1" ht="27" customHeight="1">
      <c r="B108" s="347"/>
      <c r="C108" s="361" t="s">
        <v>896</v>
      </c>
      <c r="D108" s="362" t="s">
        <v>796</v>
      </c>
      <c r="E108" s="363"/>
      <c r="F108" s="1442" t="s">
        <v>897</v>
      </c>
      <c r="G108" s="1443"/>
      <c r="H108" s="1443"/>
      <c r="I108" s="1443"/>
      <c r="J108" s="364" t="s">
        <v>177</v>
      </c>
      <c r="K108" s="413">
        <v>3</v>
      </c>
      <c r="L108" s="1444"/>
      <c r="M108" s="1445"/>
      <c r="N108" s="1446">
        <f>ROUND($L$108*$K$108,2)</f>
        <v>0</v>
      </c>
      <c r="O108" s="1433"/>
      <c r="P108" s="1433"/>
      <c r="Q108" s="1433"/>
      <c r="R108" s="414"/>
      <c r="S108" s="347"/>
      <c r="T108" s="354">
        <f t="shared" si="2"/>
        <v>0</v>
      </c>
      <c r="U108" s="355" t="s">
        <v>752</v>
      </c>
      <c r="X108" s="357">
        <v>0.82</v>
      </c>
      <c r="Y108" s="357" t="e">
        <f>#REF!*#REF!</f>
        <v>#REF!</v>
      </c>
      <c r="Z108" s="357">
        <v>0</v>
      </c>
      <c r="AA108" s="358" t="e">
        <f>#REF!*#REF!</f>
        <v>#REF!</v>
      </c>
      <c r="AR108" s="359" t="s">
        <v>816</v>
      </c>
      <c r="AT108" s="359" t="s">
        <v>796</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816</v>
      </c>
      <c r="BM108" s="359" t="s">
        <v>898</v>
      </c>
    </row>
    <row r="109" spans="2:65" s="356" customFormat="1" ht="15.75" customHeight="1">
      <c r="B109" s="347"/>
      <c r="C109" s="348" t="s">
        <v>899</v>
      </c>
      <c r="D109" s="349" t="s">
        <v>789</v>
      </c>
      <c r="E109" s="350" t="s">
        <v>900</v>
      </c>
      <c r="F109" s="1432" t="s">
        <v>901</v>
      </c>
      <c r="G109" s="1433"/>
      <c r="H109" s="1433"/>
      <c r="I109" s="1433"/>
      <c r="J109" s="351" t="s">
        <v>177</v>
      </c>
      <c r="K109" s="412">
        <v>4</v>
      </c>
      <c r="L109" s="1434"/>
      <c r="M109" s="1435"/>
      <c r="N109" s="1436">
        <f>ROUND($L$109*$K$109,2)</f>
        <v>0</v>
      </c>
      <c r="O109" s="1433"/>
      <c r="P109" s="1433"/>
      <c r="Q109" s="1433"/>
      <c r="R109" s="353" t="s">
        <v>799</v>
      </c>
      <c r="S109" s="347"/>
      <c r="T109" s="354">
        <f t="shared" si="2"/>
        <v>0</v>
      </c>
      <c r="U109" s="355" t="s">
        <v>752</v>
      </c>
      <c r="X109" s="357">
        <v>0</v>
      </c>
      <c r="Y109" s="357" t="e">
        <f>#REF!*#REF!</f>
        <v>#REF!</v>
      </c>
      <c r="Z109" s="357">
        <v>0</v>
      </c>
      <c r="AA109" s="358" t="e">
        <f>#REF!*#REF!</f>
        <v>#REF!</v>
      </c>
      <c r="AR109" s="359" t="s">
        <v>793</v>
      </c>
      <c r="AT109" s="359" t="s">
        <v>789</v>
      </c>
      <c r="AU109" s="359" t="s">
        <v>736</v>
      </c>
      <c r="AY109" s="356" t="s">
        <v>786</v>
      </c>
      <c r="BE109" s="360" t="e">
        <f>IF(#REF!="základní",#REF!,0)</f>
        <v>#REF!</v>
      </c>
      <c r="BF109" s="360" t="e">
        <f>IF(#REF!="snížená",#REF!,0)</f>
        <v>#REF!</v>
      </c>
      <c r="BG109" s="360" t="e">
        <f>IF(#REF!="zákl. přenesená",#REF!,0)</f>
        <v>#REF!</v>
      </c>
      <c r="BH109" s="360" t="e">
        <f>IF(#REF!="sníž. přenesená",#REF!,0)</f>
        <v>#REF!</v>
      </c>
      <c r="BI109" s="360" t="e">
        <f>IF(#REF!="nulová",#REF!,0)</f>
        <v>#REF!</v>
      </c>
      <c r="BJ109" s="359" t="s">
        <v>787</v>
      </c>
      <c r="BK109" s="360" t="e">
        <f>ROUND(#REF!*#REF!,2)</f>
        <v>#REF!</v>
      </c>
      <c r="BL109" s="359" t="s">
        <v>793</v>
      </c>
      <c r="BM109" s="359" t="s">
        <v>826</v>
      </c>
    </row>
    <row r="110" spans="2:65" s="356" customFormat="1" ht="27" customHeight="1">
      <c r="B110" s="347"/>
      <c r="C110" s="361" t="s">
        <v>902</v>
      </c>
      <c r="D110" s="362" t="s">
        <v>796</v>
      </c>
      <c r="E110" s="363"/>
      <c r="F110" s="1442" t="s">
        <v>903</v>
      </c>
      <c r="G110" s="1443"/>
      <c r="H110" s="1443"/>
      <c r="I110" s="1443"/>
      <c r="J110" s="364" t="s">
        <v>177</v>
      </c>
      <c r="K110" s="413">
        <v>4</v>
      </c>
      <c r="L110" s="1444"/>
      <c r="M110" s="1445"/>
      <c r="N110" s="1446">
        <f>ROUND($L$110*$K$110,2)</f>
        <v>0</v>
      </c>
      <c r="O110" s="1433"/>
      <c r="P110" s="1433"/>
      <c r="Q110" s="1433"/>
      <c r="R110" s="414"/>
      <c r="S110" s="347"/>
      <c r="T110" s="354">
        <f t="shared" si="2"/>
        <v>0</v>
      </c>
      <c r="U110" s="355" t="s">
        <v>752</v>
      </c>
      <c r="X110" s="357">
        <v>0.82</v>
      </c>
      <c r="Y110" s="357" t="e">
        <f>#REF!*#REF!</f>
        <v>#REF!</v>
      </c>
      <c r="Z110" s="357">
        <v>0</v>
      </c>
      <c r="AA110" s="358" t="e">
        <f>#REF!*#REF!</f>
        <v>#REF!</v>
      </c>
      <c r="AR110" s="359" t="s">
        <v>816</v>
      </c>
      <c r="AT110" s="359" t="s">
        <v>796</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816</v>
      </c>
      <c r="BM110" s="359" t="s">
        <v>898</v>
      </c>
    </row>
    <row r="111" spans="2:65" s="356" customFormat="1" ht="15.75" customHeight="1">
      <c r="B111" s="347"/>
      <c r="C111" s="348" t="s">
        <v>1867</v>
      </c>
      <c r="D111" s="349" t="s">
        <v>789</v>
      </c>
      <c r="E111" s="350" t="s">
        <v>1868</v>
      </c>
      <c r="F111" s="1432" t="s">
        <v>1869</v>
      </c>
      <c r="G111" s="1433"/>
      <c r="H111" s="1433"/>
      <c r="I111" s="1433"/>
      <c r="J111" s="351" t="s">
        <v>289</v>
      </c>
      <c r="K111" s="412">
        <v>6</v>
      </c>
      <c r="L111" s="1434"/>
      <c r="M111" s="1435"/>
      <c r="N111" s="1436">
        <f>ROUND($L$111*$K$111,2)</f>
        <v>0</v>
      </c>
      <c r="O111" s="1433"/>
      <c r="P111" s="1433"/>
      <c r="Q111" s="1433"/>
      <c r="R111" s="353" t="s">
        <v>799</v>
      </c>
      <c r="S111" s="347"/>
      <c r="T111" s="354">
        <f t="shared" si="2"/>
        <v>0</v>
      </c>
      <c r="U111" s="355" t="s">
        <v>752</v>
      </c>
      <c r="X111" s="357">
        <v>0</v>
      </c>
      <c r="Y111" s="357" t="e">
        <f>#REF!*#REF!</f>
        <v>#REF!</v>
      </c>
      <c r="Z111" s="357">
        <v>0</v>
      </c>
      <c r="AA111" s="358" t="e">
        <f>#REF!*#REF!</f>
        <v>#REF!</v>
      </c>
      <c r="AR111" s="359" t="s">
        <v>793</v>
      </c>
      <c r="AT111" s="359" t="s">
        <v>789</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793</v>
      </c>
      <c r="BM111" s="359" t="s">
        <v>826</v>
      </c>
    </row>
    <row r="112" spans="2:65" s="356" customFormat="1" ht="27" customHeight="1">
      <c r="B112" s="347"/>
      <c r="C112" s="361" t="s">
        <v>1870</v>
      </c>
      <c r="D112" s="362" t="s">
        <v>796</v>
      </c>
      <c r="E112" s="363"/>
      <c r="F112" s="1442" t="s">
        <v>1871</v>
      </c>
      <c r="G112" s="1443"/>
      <c r="H112" s="1443"/>
      <c r="I112" s="1443"/>
      <c r="J112" s="364" t="s">
        <v>289</v>
      </c>
      <c r="K112" s="413">
        <v>6</v>
      </c>
      <c r="L112" s="1444"/>
      <c r="M112" s="1445"/>
      <c r="N112" s="1446">
        <f>ROUND($L$112*$K$112,2)</f>
        <v>0</v>
      </c>
      <c r="O112" s="1433"/>
      <c r="P112" s="1433"/>
      <c r="Q112" s="1433"/>
      <c r="R112" s="351"/>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829</v>
      </c>
    </row>
    <row r="113" spans="2:65" s="356" customFormat="1" ht="27" customHeight="1">
      <c r="B113" s="347"/>
      <c r="C113" s="348" t="s">
        <v>904</v>
      </c>
      <c r="D113" s="349" t="s">
        <v>789</v>
      </c>
      <c r="E113" s="350" t="s">
        <v>905</v>
      </c>
      <c r="F113" s="1428" t="s">
        <v>906</v>
      </c>
      <c r="G113" s="1421"/>
      <c r="H113" s="1421"/>
      <c r="I113" s="1422"/>
      <c r="J113" s="351" t="s">
        <v>289</v>
      </c>
      <c r="K113" s="430">
        <v>24</v>
      </c>
      <c r="L113" s="1423"/>
      <c r="M113" s="1424"/>
      <c r="N113" s="1425">
        <f>ROUND($L$113*$K$113,2)</f>
        <v>0</v>
      </c>
      <c r="O113" s="1426"/>
      <c r="P113" s="1426"/>
      <c r="Q113" s="1427"/>
      <c r="R113" s="353" t="s">
        <v>799</v>
      </c>
      <c r="S113" s="347"/>
      <c r="T113" s="354">
        <f t="shared" si="2"/>
        <v>0</v>
      </c>
      <c r="U113" s="355" t="s">
        <v>752</v>
      </c>
      <c r="X113" s="357">
        <v>0</v>
      </c>
      <c r="Y113" s="357" t="e">
        <f>#REF!*#REF!</f>
        <v>#REF!</v>
      </c>
      <c r="Z113" s="357">
        <v>0</v>
      </c>
      <c r="AA113" s="358" t="e">
        <f>#REF!*#REF!</f>
        <v>#REF!</v>
      </c>
      <c r="AR113" s="359" t="s">
        <v>793</v>
      </c>
      <c r="AT113" s="359" t="s">
        <v>789</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793</v>
      </c>
      <c r="BM113" s="359" t="s">
        <v>876</v>
      </c>
    </row>
    <row r="114" spans="2:65" s="356" customFormat="1" ht="27" customHeight="1">
      <c r="B114" s="347"/>
      <c r="C114" s="348" t="s">
        <v>907</v>
      </c>
      <c r="D114" s="349" t="s">
        <v>789</v>
      </c>
      <c r="E114" s="350" t="s">
        <v>908</v>
      </c>
      <c r="F114" s="1428" t="s">
        <v>909</v>
      </c>
      <c r="G114" s="1429"/>
      <c r="H114" s="1429"/>
      <c r="I114" s="1430"/>
      <c r="J114" s="351" t="s">
        <v>289</v>
      </c>
      <c r="K114" s="430">
        <v>48</v>
      </c>
      <c r="L114" s="1437"/>
      <c r="M114" s="1438"/>
      <c r="N114" s="1439">
        <f>ROUND($L$114*$K$114,2)</f>
        <v>0</v>
      </c>
      <c r="O114" s="1440"/>
      <c r="P114" s="1440"/>
      <c r="Q114" s="1441"/>
      <c r="R114" s="353" t="s">
        <v>799</v>
      </c>
      <c r="S114" s="347"/>
      <c r="T114" s="354">
        <f t="shared" si="2"/>
        <v>0</v>
      </c>
      <c r="U114" s="355" t="s">
        <v>752</v>
      </c>
      <c r="X114" s="357">
        <v>0</v>
      </c>
      <c r="Y114" s="357" t="e">
        <f>#REF!*#REF!</f>
        <v>#REF!</v>
      </c>
      <c r="Z114" s="357">
        <v>0</v>
      </c>
      <c r="AA114" s="358" t="e">
        <f>#REF!*#REF!</f>
        <v>#REF!</v>
      </c>
      <c r="AR114" s="359" t="s">
        <v>793</v>
      </c>
      <c r="AT114" s="359" t="s">
        <v>789</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793</v>
      </c>
      <c r="BM114" s="359" t="s">
        <v>876</v>
      </c>
    </row>
    <row r="115" spans="2:65" s="356" customFormat="1" ht="27" customHeight="1">
      <c r="B115" s="347"/>
      <c r="C115" s="348" t="s">
        <v>910</v>
      </c>
      <c r="D115" s="349" t="s">
        <v>789</v>
      </c>
      <c r="E115" s="350" t="s">
        <v>911</v>
      </c>
      <c r="F115" s="1428" t="s">
        <v>912</v>
      </c>
      <c r="G115" s="1421"/>
      <c r="H115" s="1421"/>
      <c r="I115" s="1422"/>
      <c r="J115" s="351" t="s">
        <v>289</v>
      </c>
      <c r="K115" s="430">
        <v>41</v>
      </c>
      <c r="L115" s="1437"/>
      <c r="M115" s="1438"/>
      <c r="N115" s="1439">
        <f>ROUND($L$115*$K$115,2)</f>
        <v>0</v>
      </c>
      <c r="O115" s="1440"/>
      <c r="P115" s="1440"/>
      <c r="Q115" s="1441"/>
      <c r="R115" s="353" t="s">
        <v>799</v>
      </c>
      <c r="S115" s="347"/>
      <c r="T115" s="354">
        <f t="shared" si="2"/>
        <v>0</v>
      </c>
      <c r="U115" s="355" t="s">
        <v>752</v>
      </c>
      <c r="X115" s="357">
        <v>0</v>
      </c>
      <c r="Y115" s="357" t="e">
        <f>#REF!*#REF!</f>
        <v>#REF!</v>
      </c>
      <c r="Z115" s="357">
        <v>0</v>
      </c>
      <c r="AA115" s="358" t="e">
        <f>#REF!*#REF!</f>
        <v>#REF!</v>
      </c>
      <c r="AR115" s="359" t="s">
        <v>793</v>
      </c>
      <c r="AT115" s="359" t="s">
        <v>789</v>
      </c>
      <c r="AU115" s="359" t="s">
        <v>736</v>
      </c>
      <c r="AY115" s="356" t="s">
        <v>786</v>
      </c>
      <c r="BE115" s="360" t="e">
        <f>IF(#REF!="základní",#REF!,0)</f>
        <v>#REF!</v>
      </c>
      <c r="BF115" s="360" t="e">
        <f>IF(#REF!="snížená",#REF!,0)</f>
        <v>#REF!</v>
      </c>
      <c r="BG115" s="360" t="e">
        <f>IF(#REF!="zákl. přenesená",#REF!,0)</f>
        <v>#REF!</v>
      </c>
      <c r="BH115" s="360" t="e">
        <f>IF(#REF!="sníž. přenesená",#REF!,0)</f>
        <v>#REF!</v>
      </c>
      <c r="BI115" s="360" t="e">
        <f>IF(#REF!="nulová",#REF!,0)</f>
        <v>#REF!</v>
      </c>
      <c r="BJ115" s="359" t="s">
        <v>787</v>
      </c>
      <c r="BK115" s="360" t="e">
        <f>ROUND(#REF!*#REF!,2)</f>
        <v>#REF!</v>
      </c>
      <c r="BL115" s="359" t="s">
        <v>793</v>
      </c>
      <c r="BM115" s="359" t="s">
        <v>876</v>
      </c>
    </row>
    <row r="116" spans="2:65" s="356" customFormat="1" ht="27" customHeight="1">
      <c r="B116" s="347"/>
      <c r="C116" s="348" t="s">
        <v>913</v>
      </c>
      <c r="D116" s="349" t="s">
        <v>789</v>
      </c>
      <c r="E116" s="350" t="s">
        <v>914</v>
      </c>
      <c r="F116" s="1428" t="s">
        <v>915</v>
      </c>
      <c r="G116" s="1421"/>
      <c r="H116" s="1421"/>
      <c r="I116" s="1422"/>
      <c r="J116" s="351" t="s">
        <v>289</v>
      </c>
      <c r="K116" s="430">
        <v>5</v>
      </c>
      <c r="L116" s="1437"/>
      <c r="M116" s="1438"/>
      <c r="N116" s="1439">
        <f>ROUND($L$116*$K$116,2)</f>
        <v>0</v>
      </c>
      <c r="O116" s="1440"/>
      <c r="P116" s="1440"/>
      <c r="Q116" s="1441"/>
      <c r="R116" s="353" t="s">
        <v>799</v>
      </c>
      <c r="S116" s="347"/>
      <c r="T116" s="354">
        <f t="shared" si="2"/>
        <v>0</v>
      </c>
      <c r="U116" s="355" t="s">
        <v>752</v>
      </c>
      <c r="X116" s="357">
        <v>0</v>
      </c>
      <c r="Y116" s="357" t="e">
        <f>#REF!*#REF!</f>
        <v>#REF!</v>
      </c>
      <c r="Z116" s="357">
        <v>0</v>
      </c>
      <c r="AA116" s="358" t="e">
        <f>#REF!*#REF!</f>
        <v>#REF!</v>
      </c>
      <c r="AR116" s="359" t="s">
        <v>793</v>
      </c>
      <c r="AT116" s="359" t="s">
        <v>789</v>
      </c>
      <c r="AU116" s="359" t="s">
        <v>736</v>
      </c>
      <c r="AY116" s="356" t="s">
        <v>786</v>
      </c>
      <c r="BE116" s="360" t="e">
        <f>IF(#REF!="základní",#REF!,0)</f>
        <v>#REF!</v>
      </c>
      <c r="BF116" s="360" t="e">
        <f>IF(#REF!="snížená",#REF!,0)</f>
        <v>#REF!</v>
      </c>
      <c r="BG116" s="360" t="e">
        <f>IF(#REF!="zákl. přenesená",#REF!,0)</f>
        <v>#REF!</v>
      </c>
      <c r="BH116" s="360" t="e">
        <f>IF(#REF!="sníž. přenesená",#REF!,0)</f>
        <v>#REF!</v>
      </c>
      <c r="BI116" s="360" t="e">
        <f>IF(#REF!="nulová",#REF!,0)</f>
        <v>#REF!</v>
      </c>
      <c r="BJ116" s="359" t="s">
        <v>787</v>
      </c>
      <c r="BK116" s="360" t="e">
        <f>ROUND(#REF!*#REF!,2)</f>
        <v>#REF!</v>
      </c>
      <c r="BL116" s="359" t="s">
        <v>793</v>
      </c>
      <c r="BM116" s="359" t="s">
        <v>876</v>
      </c>
    </row>
    <row r="117" spans="2:65" s="356" customFormat="1" ht="27" customHeight="1">
      <c r="B117" s="347"/>
      <c r="C117" s="348" t="s">
        <v>916</v>
      </c>
      <c r="D117" s="349" t="s">
        <v>789</v>
      </c>
      <c r="E117" s="350"/>
      <c r="F117" s="1428" t="s">
        <v>917</v>
      </c>
      <c r="G117" s="1429"/>
      <c r="H117" s="1429"/>
      <c r="I117" s="1430"/>
      <c r="J117" s="353" t="s">
        <v>167</v>
      </c>
      <c r="K117" s="412">
        <v>3</v>
      </c>
      <c r="L117" s="1423"/>
      <c r="M117" s="1424"/>
      <c r="N117" s="1425">
        <f>ROUND($L$117*$K$117,2)</f>
        <v>0</v>
      </c>
      <c r="O117" s="1426"/>
      <c r="P117" s="1426"/>
      <c r="Q117" s="1427"/>
      <c r="R117" s="414"/>
      <c r="S117" s="347"/>
      <c r="T117" s="354">
        <f>SUM(N117:S117)</f>
        <v>0</v>
      </c>
      <c r="U117" s="355" t="s">
        <v>752</v>
      </c>
      <c r="X117" s="357">
        <v>0</v>
      </c>
      <c r="Y117" s="357" t="e">
        <f>#REF!*#REF!</f>
        <v>#REF!</v>
      </c>
      <c r="Z117" s="357">
        <v>0</v>
      </c>
      <c r="AA117" s="358" t="e">
        <f>#REF!*#REF!</f>
        <v>#REF!</v>
      </c>
      <c r="AR117" s="359" t="s">
        <v>816</v>
      </c>
      <c r="AT117" s="359" t="s">
        <v>789</v>
      </c>
      <c r="AU117" s="359" t="s">
        <v>787</v>
      </c>
      <c r="AY117" s="356" t="s">
        <v>786</v>
      </c>
      <c r="BE117" s="360" t="e">
        <f>IF(#REF!="základní",#REF!,0)</f>
        <v>#REF!</v>
      </c>
      <c r="BF117" s="360" t="e">
        <f>IF(#REF!="snížená",#REF!,0)</f>
        <v>#REF!</v>
      </c>
      <c r="BG117" s="360" t="e">
        <f>IF(#REF!="zákl. přenesená",#REF!,0)</f>
        <v>#REF!</v>
      </c>
      <c r="BH117" s="360" t="e">
        <f>IF(#REF!="sníž. přenesená",#REF!,0)</f>
        <v>#REF!</v>
      </c>
      <c r="BI117" s="360" t="e">
        <f>IF(#REF!="nulová",#REF!,0)</f>
        <v>#REF!</v>
      </c>
      <c r="BJ117" s="359" t="s">
        <v>736</v>
      </c>
      <c r="BK117" s="360" t="e">
        <f>ROUND(#REF!*#REF!,2)</f>
        <v>#REF!</v>
      </c>
      <c r="BL117" s="359" t="s">
        <v>816</v>
      </c>
      <c r="BM117" s="359" t="s">
        <v>918</v>
      </c>
    </row>
    <row r="118" spans="2:65" s="341" customFormat="1" ht="37.5" customHeight="1">
      <c r="B118" s="338"/>
      <c r="C118" s="339"/>
      <c r="D118" s="340" t="s">
        <v>768</v>
      </c>
      <c r="N118" s="1431">
        <f>SUM(T119:T124)</f>
        <v>0</v>
      </c>
      <c r="O118" s="1431"/>
      <c r="P118" s="1431"/>
      <c r="Q118" s="1431"/>
      <c r="R118" s="432"/>
      <c r="S118" s="344"/>
      <c r="T118" s="433"/>
      <c r="W118" s="342">
        <f>SUM($W$119:$W$125)</f>
        <v>0</v>
      </c>
      <c r="Y118" s="342" t="e">
        <f>SUM($Y$119:$Y$125)</f>
        <v>#REF!</v>
      </c>
      <c r="AA118" s="342" t="e">
        <f>SUM($AA$119:$AA$125)</f>
        <v>#REF!</v>
      </c>
      <c r="AR118" s="344" t="s">
        <v>812</v>
      </c>
      <c r="AT118" s="344" t="s">
        <v>784</v>
      </c>
      <c r="AU118" s="344" t="s">
        <v>785</v>
      </c>
      <c r="AY118" s="344" t="s">
        <v>786</v>
      </c>
      <c r="BK118" s="345" t="e">
        <f>SUM($BK$119:$BK$125)</f>
        <v>#REF!</v>
      </c>
    </row>
    <row r="119" spans="2:65" s="356" customFormat="1" ht="18.75" customHeight="1">
      <c r="B119" s="347"/>
      <c r="C119" s="348" t="s">
        <v>933</v>
      </c>
      <c r="D119" s="349" t="s">
        <v>789</v>
      </c>
      <c r="E119" s="434" t="s">
        <v>934</v>
      </c>
      <c r="F119" s="1428" t="s">
        <v>935</v>
      </c>
      <c r="G119" s="1421"/>
      <c r="H119" s="1421"/>
      <c r="I119" s="1422"/>
      <c r="J119" s="353" t="s">
        <v>657</v>
      </c>
      <c r="K119" s="412">
        <v>1</v>
      </c>
      <c r="L119" s="1423"/>
      <c r="M119" s="1424"/>
      <c r="N119" s="1425">
        <f>ROUND($L$119*$K$119,2)</f>
        <v>0</v>
      </c>
      <c r="O119" s="1426"/>
      <c r="P119" s="1426"/>
      <c r="Q119" s="1427"/>
      <c r="R119" s="414"/>
      <c r="S119" s="347"/>
      <c r="T119" s="354">
        <f>SUM(N119:S119)</f>
        <v>0</v>
      </c>
      <c r="U119" s="355" t="s">
        <v>752</v>
      </c>
      <c r="X119" s="357">
        <v>1.2999999999999999E-4</v>
      </c>
      <c r="Y119" s="357">
        <f>$X$119*$K$119</f>
        <v>1.2999999999999999E-4</v>
      </c>
      <c r="Z119" s="357">
        <v>0</v>
      </c>
      <c r="AA119" s="358">
        <f>$Z$119*$K$119</f>
        <v>0</v>
      </c>
      <c r="AR119" s="359" t="s">
        <v>812</v>
      </c>
      <c r="AT119" s="359" t="s">
        <v>789</v>
      </c>
      <c r="AU119" s="359" t="s">
        <v>787</v>
      </c>
      <c r="AY119" s="356" t="s">
        <v>786</v>
      </c>
      <c r="BE119" s="360">
        <f>IF($U$119="základní",$N$119,0)</f>
        <v>0</v>
      </c>
      <c r="BF119" s="360">
        <f>IF($U$119="snížená",$N$119,0)</f>
        <v>0</v>
      </c>
      <c r="BG119" s="360">
        <f>IF($U$119="zákl. přenesená",$N$119,0)</f>
        <v>0</v>
      </c>
      <c r="BH119" s="360">
        <f>IF($U$119="sníž. přenesená",$N$119,0)</f>
        <v>0</v>
      </c>
      <c r="BI119" s="360">
        <f>IF($U$119="nulová",$N$119,0)</f>
        <v>0</v>
      </c>
      <c r="BJ119" s="359" t="s">
        <v>787</v>
      </c>
      <c r="BK119" s="360">
        <f>ROUND($L$119*$K$119,2)</f>
        <v>0</v>
      </c>
      <c r="BL119" s="359" t="s">
        <v>812</v>
      </c>
      <c r="BM119" s="359" t="s">
        <v>936</v>
      </c>
    </row>
    <row r="120" spans="2:65" s="356" customFormat="1" ht="39" customHeight="1">
      <c r="B120" s="347"/>
      <c r="C120" s="348" t="s">
        <v>937</v>
      </c>
      <c r="D120" s="349" t="s">
        <v>789</v>
      </c>
      <c r="E120" s="434" t="s">
        <v>938</v>
      </c>
      <c r="F120" s="1420" t="s">
        <v>939</v>
      </c>
      <c r="G120" s="1421"/>
      <c r="H120" s="1421"/>
      <c r="I120" s="1422"/>
      <c r="J120" s="351" t="s">
        <v>940</v>
      </c>
      <c r="K120" s="412">
        <v>55</v>
      </c>
      <c r="L120" s="1423"/>
      <c r="M120" s="1424"/>
      <c r="N120" s="1425">
        <f>ROUND($L$120*$K$120,2)</f>
        <v>0</v>
      </c>
      <c r="O120" s="1426"/>
      <c r="P120" s="1426"/>
      <c r="Q120" s="1427"/>
      <c r="R120" s="353" t="s">
        <v>799</v>
      </c>
      <c r="S120" s="347"/>
      <c r="T120" s="354">
        <f t="shared" ref="T120:T124" si="3">SUM(N120:S120)</f>
        <v>0</v>
      </c>
      <c r="U120" s="355" t="s">
        <v>752</v>
      </c>
      <c r="X120" s="357">
        <v>1.2999999999999999E-4</v>
      </c>
      <c r="Y120" s="357">
        <f>$X$120*$K$120</f>
        <v>7.1499999999999992E-3</v>
      </c>
      <c r="Z120" s="357">
        <v>0</v>
      </c>
      <c r="AA120" s="358">
        <f>$Z$120*$K$120</f>
        <v>0</v>
      </c>
      <c r="AR120" s="359" t="s">
        <v>812</v>
      </c>
      <c r="AT120" s="359" t="s">
        <v>789</v>
      </c>
      <c r="AU120" s="359" t="s">
        <v>787</v>
      </c>
      <c r="AY120" s="356" t="s">
        <v>786</v>
      </c>
      <c r="BE120" s="360">
        <f>IF($U$120="základní",$N$120,0)</f>
        <v>0</v>
      </c>
      <c r="BF120" s="360">
        <f>IF($U$120="snížená",$N$120,0)</f>
        <v>0</v>
      </c>
      <c r="BG120" s="360">
        <f>IF($U$120="zákl. přenesená",$N$120,0)</f>
        <v>0</v>
      </c>
      <c r="BH120" s="360">
        <f>IF($U$120="sníž. přenesená",$N$120,0)</f>
        <v>0</v>
      </c>
      <c r="BI120" s="360">
        <f>IF($U$120="nulová",$N$120,0)</f>
        <v>0</v>
      </c>
      <c r="BJ120" s="359" t="s">
        <v>787</v>
      </c>
      <c r="BK120" s="360">
        <f>ROUND($L$120*$K$120,2)</f>
        <v>0</v>
      </c>
      <c r="BL120" s="359" t="s">
        <v>812</v>
      </c>
      <c r="BM120" s="359" t="s">
        <v>941</v>
      </c>
    </row>
    <row r="121" spans="2:65" s="356" customFormat="1" ht="15.75" customHeight="1">
      <c r="B121" s="347"/>
      <c r="C121" s="348" t="s">
        <v>1872</v>
      </c>
      <c r="D121" s="349" t="s">
        <v>789</v>
      </c>
      <c r="E121" s="350" t="s">
        <v>1873</v>
      </c>
      <c r="F121" s="1428" t="s">
        <v>1874</v>
      </c>
      <c r="G121" s="1421"/>
      <c r="H121" s="1421"/>
      <c r="I121" s="1422"/>
      <c r="J121" s="353" t="s">
        <v>657</v>
      </c>
      <c r="K121" s="412">
        <v>0</v>
      </c>
      <c r="L121" s="1423"/>
      <c r="M121" s="1424"/>
      <c r="N121" s="1425">
        <f>ROUND($L$121*$K$121,2)</f>
        <v>0</v>
      </c>
      <c r="O121" s="1426"/>
      <c r="P121" s="1426"/>
      <c r="Q121" s="1427"/>
      <c r="R121" s="353" t="s">
        <v>799</v>
      </c>
      <c r="S121" s="347"/>
      <c r="T121" s="354">
        <f t="shared" si="3"/>
        <v>0</v>
      </c>
      <c r="U121" s="355" t="s">
        <v>752</v>
      </c>
      <c r="X121" s="357">
        <v>1.2999999999999999E-4</v>
      </c>
      <c r="Y121" s="357">
        <f>$X$121*$K$121</f>
        <v>0</v>
      </c>
      <c r="Z121" s="357">
        <v>0</v>
      </c>
      <c r="AA121" s="358">
        <f>$Z$121*$K$121</f>
        <v>0</v>
      </c>
      <c r="AR121" s="359" t="s">
        <v>812</v>
      </c>
      <c r="AT121" s="359" t="s">
        <v>789</v>
      </c>
      <c r="AU121" s="359" t="s">
        <v>787</v>
      </c>
      <c r="AY121" s="356" t="s">
        <v>786</v>
      </c>
      <c r="BE121" s="360">
        <f>IF($U$121="základní",$N$121,0)</f>
        <v>0</v>
      </c>
      <c r="BF121" s="360">
        <f>IF($U$121="snížená",$N$121,0)</f>
        <v>0</v>
      </c>
      <c r="BG121" s="360">
        <f>IF($U$121="zákl. přenesená",$N$121,0)</f>
        <v>0</v>
      </c>
      <c r="BH121" s="360">
        <f>IF($U$121="sníž. přenesená",$N$121,0)</f>
        <v>0</v>
      </c>
      <c r="BI121" s="360">
        <f>IF($U$121="nulová",$N$121,0)</f>
        <v>0</v>
      </c>
      <c r="BJ121" s="359" t="s">
        <v>787</v>
      </c>
      <c r="BK121" s="360">
        <f>ROUND($L$121*$K$121,2)</f>
        <v>0</v>
      </c>
      <c r="BL121" s="359" t="s">
        <v>812</v>
      </c>
      <c r="BM121" s="359" t="s">
        <v>1875</v>
      </c>
    </row>
    <row r="122" spans="2:65" s="356" customFormat="1" ht="15.75" customHeight="1">
      <c r="B122" s="347"/>
      <c r="C122" s="348" t="s">
        <v>942</v>
      </c>
      <c r="D122" s="349" t="s">
        <v>789</v>
      </c>
      <c r="E122" s="434" t="s">
        <v>943</v>
      </c>
      <c r="F122" s="1420" t="s">
        <v>944</v>
      </c>
      <c r="G122" s="1421"/>
      <c r="H122" s="1421"/>
      <c r="I122" s="1422"/>
      <c r="J122" s="351" t="s">
        <v>256</v>
      </c>
      <c r="K122" s="412">
        <v>12</v>
      </c>
      <c r="L122" s="1423"/>
      <c r="M122" s="1424"/>
      <c r="N122" s="1425">
        <f>ROUND($L$122*$K$122,2)</f>
        <v>0</v>
      </c>
      <c r="O122" s="1426"/>
      <c r="P122" s="1426"/>
      <c r="Q122" s="1427"/>
      <c r="R122" s="414"/>
      <c r="S122" s="347"/>
      <c r="T122" s="354">
        <f t="shared" si="3"/>
        <v>0</v>
      </c>
      <c r="U122" s="355" t="s">
        <v>752</v>
      </c>
      <c r="X122" s="357">
        <v>1.2999999999999999E-4</v>
      </c>
      <c r="Y122" s="357">
        <f>$X$122*$K$122</f>
        <v>1.5599999999999998E-3</v>
      </c>
      <c r="Z122" s="357">
        <v>0</v>
      </c>
      <c r="AA122" s="358">
        <f>$Z$122*$K$122</f>
        <v>0</v>
      </c>
      <c r="AR122" s="359" t="s">
        <v>812</v>
      </c>
      <c r="AT122" s="359" t="s">
        <v>789</v>
      </c>
      <c r="AU122" s="359" t="s">
        <v>787</v>
      </c>
      <c r="AY122" s="356" t="s">
        <v>786</v>
      </c>
      <c r="BE122" s="360">
        <f>IF($U$122="základní",$N$122,0)</f>
        <v>0</v>
      </c>
      <c r="BF122" s="360">
        <f>IF($U$122="snížená",$N$122,0)</f>
        <v>0</v>
      </c>
      <c r="BG122" s="360">
        <f>IF($U$122="zákl. přenesená",$N$122,0)</f>
        <v>0</v>
      </c>
      <c r="BH122" s="360">
        <f>IF($U$122="sníž. přenesená",$N$122,0)</f>
        <v>0</v>
      </c>
      <c r="BI122" s="360">
        <f>IF($U$122="nulová",$N$122,0)</f>
        <v>0</v>
      </c>
      <c r="BJ122" s="359" t="s">
        <v>787</v>
      </c>
      <c r="BK122" s="360">
        <f>ROUND($L$122*$K$122,2)</f>
        <v>0</v>
      </c>
      <c r="BL122" s="359" t="s">
        <v>812</v>
      </c>
      <c r="BM122" s="359" t="s">
        <v>945</v>
      </c>
    </row>
    <row r="123" spans="2:65" s="356" customFormat="1" ht="15.75" customHeight="1">
      <c r="B123" s="347"/>
      <c r="C123" s="348" t="s">
        <v>946</v>
      </c>
      <c r="D123" s="349" t="s">
        <v>789</v>
      </c>
      <c r="E123" s="434" t="s">
        <v>947</v>
      </c>
      <c r="F123" s="1420" t="s">
        <v>948</v>
      </c>
      <c r="G123" s="1421"/>
      <c r="H123" s="1421"/>
      <c r="I123" s="1422"/>
      <c r="J123" s="351" t="s">
        <v>256</v>
      </c>
      <c r="K123" s="412">
        <v>11</v>
      </c>
      <c r="L123" s="1423"/>
      <c r="M123" s="1424"/>
      <c r="N123" s="1425">
        <f>ROUND($L$123*$K$123,2)</f>
        <v>0</v>
      </c>
      <c r="O123" s="1426"/>
      <c r="P123" s="1426"/>
      <c r="Q123" s="1427"/>
      <c r="R123" s="414"/>
      <c r="S123" s="347"/>
      <c r="T123" s="354">
        <f t="shared" si="3"/>
        <v>0</v>
      </c>
      <c r="U123" s="355" t="s">
        <v>752</v>
      </c>
      <c r="X123" s="357">
        <v>1.2999999999999999E-4</v>
      </c>
      <c r="Y123" s="357">
        <f>$X$123*$K$123</f>
        <v>1.4299999999999998E-3</v>
      </c>
      <c r="Z123" s="357">
        <v>0</v>
      </c>
      <c r="AA123" s="358">
        <f>$Z$123*$K$123</f>
        <v>0</v>
      </c>
      <c r="AR123" s="359" t="s">
        <v>812</v>
      </c>
      <c r="AT123" s="359" t="s">
        <v>789</v>
      </c>
      <c r="AU123" s="359" t="s">
        <v>787</v>
      </c>
      <c r="AY123" s="356" t="s">
        <v>786</v>
      </c>
      <c r="BE123" s="360">
        <f>IF($U$123="základní",$N$123,0)</f>
        <v>0</v>
      </c>
      <c r="BF123" s="360">
        <f>IF($U$123="snížená",$N$123,0)</f>
        <v>0</v>
      </c>
      <c r="BG123" s="360">
        <f>IF($U$123="zákl. přenesená",$N$123,0)</f>
        <v>0</v>
      </c>
      <c r="BH123" s="360">
        <f>IF($U$123="sníž. přenesená",$N$123,0)</f>
        <v>0</v>
      </c>
      <c r="BI123" s="360">
        <f>IF($U$123="nulová",$N$123,0)</f>
        <v>0</v>
      </c>
      <c r="BJ123" s="359" t="s">
        <v>787</v>
      </c>
      <c r="BK123" s="360">
        <f>ROUND($L$123*$K$123,2)</f>
        <v>0</v>
      </c>
      <c r="BL123" s="359" t="s">
        <v>812</v>
      </c>
      <c r="BM123" s="359" t="s">
        <v>949</v>
      </c>
    </row>
    <row r="124" spans="2:65" s="356" customFormat="1" ht="15.75" customHeight="1">
      <c r="B124" s="347"/>
      <c r="C124" s="348" t="s">
        <v>950</v>
      </c>
      <c r="D124" s="349" t="s">
        <v>789</v>
      </c>
      <c r="E124" s="350" t="s">
        <v>947</v>
      </c>
      <c r="F124" s="1428" t="s">
        <v>951</v>
      </c>
      <c r="G124" s="1421"/>
      <c r="H124" s="1421"/>
      <c r="I124" s="1422"/>
      <c r="J124" s="353" t="s">
        <v>657</v>
      </c>
      <c r="K124" s="412">
        <v>1</v>
      </c>
      <c r="L124" s="1423"/>
      <c r="M124" s="1424"/>
      <c r="N124" s="1425">
        <f>ROUND($L$124*$K$124,2)</f>
        <v>0</v>
      </c>
      <c r="O124" s="1426"/>
      <c r="P124" s="1426"/>
      <c r="Q124" s="1427"/>
      <c r="R124" s="414"/>
      <c r="S124" s="347"/>
      <c r="T124" s="354">
        <f t="shared" si="3"/>
        <v>0</v>
      </c>
      <c r="U124" s="355" t="s">
        <v>752</v>
      </c>
      <c r="X124" s="357">
        <v>1.2999999999999999E-4</v>
      </c>
      <c r="Y124" s="357" t="e">
        <f>#REF!*#REF!</f>
        <v>#REF!</v>
      </c>
      <c r="Z124" s="357">
        <v>0</v>
      </c>
      <c r="AA124" s="358" t="e">
        <f>#REF!*#REF!</f>
        <v>#REF!</v>
      </c>
      <c r="AR124" s="359" t="s">
        <v>812</v>
      </c>
      <c r="AT124" s="359" t="s">
        <v>789</v>
      </c>
      <c r="AU124" s="359" t="s">
        <v>787</v>
      </c>
      <c r="AY124" s="356" t="s">
        <v>786</v>
      </c>
      <c r="BE124" s="360" t="e">
        <f>IF(#REF!="základní",#REF!,0)</f>
        <v>#REF!</v>
      </c>
      <c r="BF124" s="360" t="e">
        <f>IF(#REF!="snížená",#REF!,0)</f>
        <v>#REF!</v>
      </c>
      <c r="BG124" s="360" t="e">
        <f>IF(#REF!="zákl. přenesená",#REF!,0)</f>
        <v>#REF!</v>
      </c>
      <c r="BH124" s="360" t="e">
        <f>IF(#REF!="sníž. přenesená",#REF!,0)</f>
        <v>#REF!</v>
      </c>
      <c r="BI124" s="360" t="e">
        <f>IF(#REF!="nulová",#REF!,0)</f>
        <v>#REF!</v>
      </c>
      <c r="BJ124" s="359" t="s">
        <v>787</v>
      </c>
      <c r="BK124" s="360" t="e">
        <f>ROUND(#REF!*#REF!,2)</f>
        <v>#REF!</v>
      </c>
      <c r="BL124" s="359" t="s">
        <v>812</v>
      </c>
      <c r="BM124" s="359" t="s">
        <v>952</v>
      </c>
    </row>
    <row r="125" spans="2:65" s="283" customFormat="1" ht="16.5" customHeight="1">
      <c r="B125" s="284"/>
      <c r="C125" s="435"/>
      <c r="F125" s="1419"/>
      <c r="G125" s="1419"/>
      <c r="H125" s="1419"/>
      <c r="I125" s="1419"/>
      <c r="J125" s="1419"/>
      <c r="K125" s="1419"/>
      <c r="L125" s="1419"/>
      <c r="M125" s="1419"/>
      <c r="N125" s="1419"/>
      <c r="O125" s="1419"/>
      <c r="P125" s="1419"/>
      <c r="Q125" s="1419"/>
      <c r="R125" s="1419"/>
      <c r="T125" s="436"/>
      <c r="U125" s="437"/>
      <c r="V125" s="437"/>
      <c r="W125" s="437"/>
      <c r="X125" s="437"/>
      <c r="Y125" s="437"/>
      <c r="Z125" s="437"/>
      <c r="AA125" s="438"/>
      <c r="AT125" s="283" t="s">
        <v>953</v>
      </c>
      <c r="AU125" s="283" t="s">
        <v>787</v>
      </c>
    </row>
    <row r="126" spans="2:65" s="283" customFormat="1" ht="7.5" customHeight="1">
      <c r="B126" s="308"/>
      <c r="C126" s="439"/>
      <c r="D126" s="309"/>
      <c r="E126" s="309"/>
      <c r="F126" s="309"/>
      <c r="G126" s="309"/>
      <c r="H126" s="309"/>
      <c r="I126" s="309"/>
      <c r="J126" s="309"/>
      <c r="K126" s="309"/>
      <c r="L126" s="309"/>
      <c r="M126" s="309"/>
      <c r="N126" s="309"/>
      <c r="O126" s="309"/>
      <c r="P126" s="309"/>
      <c r="Q126" s="309"/>
      <c r="R126" s="309"/>
      <c r="T126" s="287"/>
    </row>
    <row r="127" spans="2:65" ht="14.25" customHeight="1">
      <c r="C127" s="440"/>
    </row>
    <row r="128" spans="2:65" ht="14.25" customHeight="1">
      <c r="C128" s="440"/>
    </row>
    <row r="129" spans="3:3" ht="14.25" customHeight="1">
      <c r="C129" s="440"/>
    </row>
  </sheetData>
  <mergeCells count="190">
    <mergeCell ref="H1:K1"/>
    <mergeCell ref="C2:R2"/>
    <mergeCell ref="S2:AC2"/>
    <mergeCell ref="C4:R4"/>
    <mergeCell ref="F6:AI6"/>
    <mergeCell ref="O9:P9"/>
    <mergeCell ref="E21:P21"/>
    <mergeCell ref="M24:P24"/>
    <mergeCell ref="H26:J26"/>
    <mergeCell ref="M26:P26"/>
    <mergeCell ref="H27:J27"/>
    <mergeCell ref="M27:P27"/>
    <mergeCell ref="O11:P11"/>
    <mergeCell ref="O12:P12"/>
    <mergeCell ref="O14:P14"/>
    <mergeCell ref="O15:P15"/>
    <mergeCell ref="O17:P17"/>
    <mergeCell ref="O18:P18"/>
    <mergeCell ref="L32:P32"/>
    <mergeCell ref="C38:R38"/>
    <mergeCell ref="F40:AI40"/>
    <mergeCell ref="M42:P42"/>
    <mergeCell ref="M44:Q44"/>
    <mergeCell ref="C47:G47"/>
    <mergeCell ref="N47:Q47"/>
    <mergeCell ref="H28:J28"/>
    <mergeCell ref="M28:P28"/>
    <mergeCell ref="H29:J29"/>
    <mergeCell ref="M29:P29"/>
    <mergeCell ref="H30:J30"/>
    <mergeCell ref="M30:P30"/>
    <mergeCell ref="F62:Q62"/>
    <mergeCell ref="M64:P64"/>
    <mergeCell ref="M66:Q66"/>
    <mergeCell ref="F69:I69"/>
    <mergeCell ref="L69:M69"/>
    <mergeCell ref="N69:Q69"/>
    <mergeCell ref="N49:Q49"/>
    <mergeCell ref="N50:Q50"/>
    <mergeCell ref="N51:Q51"/>
    <mergeCell ref="N52:Q52"/>
    <mergeCell ref="N53:Q53"/>
    <mergeCell ref="C60:R60"/>
    <mergeCell ref="F74:I74"/>
    <mergeCell ref="L74:M74"/>
    <mergeCell ref="N74:Q74"/>
    <mergeCell ref="F75:I75"/>
    <mergeCell ref="L75:M75"/>
    <mergeCell ref="N75:Q75"/>
    <mergeCell ref="N70:Q70"/>
    <mergeCell ref="N71:Q71"/>
    <mergeCell ref="N72:Q72"/>
    <mergeCell ref="F73:I73"/>
    <mergeCell ref="L73:M73"/>
    <mergeCell ref="N73:Q73"/>
    <mergeCell ref="F80:I80"/>
    <mergeCell ref="L80:M80"/>
    <mergeCell ref="N80:Q80"/>
    <mergeCell ref="F81:I81"/>
    <mergeCell ref="L81:M81"/>
    <mergeCell ref="N81:Q81"/>
    <mergeCell ref="F76:I76"/>
    <mergeCell ref="L76:M76"/>
    <mergeCell ref="N76:Q76"/>
    <mergeCell ref="N77:Q77"/>
    <mergeCell ref="F79:I79"/>
    <mergeCell ref="L79:M79"/>
    <mergeCell ref="N79:Q79"/>
    <mergeCell ref="F84:I84"/>
    <mergeCell ref="L84:M84"/>
    <mergeCell ref="N84:Q84"/>
    <mergeCell ref="F85:I85"/>
    <mergeCell ref="L85:M85"/>
    <mergeCell ref="N85:Q85"/>
    <mergeCell ref="F82:I82"/>
    <mergeCell ref="L82:M82"/>
    <mergeCell ref="N82:Q82"/>
    <mergeCell ref="F83:I83"/>
    <mergeCell ref="L83:M83"/>
    <mergeCell ref="N83:Q83"/>
    <mergeCell ref="F88:I88"/>
    <mergeCell ref="L88:M88"/>
    <mergeCell ref="N88:Q88"/>
    <mergeCell ref="F90:I90"/>
    <mergeCell ref="L90:M90"/>
    <mergeCell ref="N90:Q90"/>
    <mergeCell ref="F86:I86"/>
    <mergeCell ref="L86:M86"/>
    <mergeCell ref="N86:Q86"/>
    <mergeCell ref="F87:I87"/>
    <mergeCell ref="L87:M87"/>
    <mergeCell ref="N87:Q87"/>
    <mergeCell ref="F93:I93"/>
    <mergeCell ref="L93:M93"/>
    <mergeCell ref="N93:Q93"/>
    <mergeCell ref="F94:I94"/>
    <mergeCell ref="L94:M94"/>
    <mergeCell ref="N94:Q94"/>
    <mergeCell ref="F91:I91"/>
    <mergeCell ref="L91:M91"/>
    <mergeCell ref="N91:Q91"/>
    <mergeCell ref="F92:I92"/>
    <mergeCell ref="L92:M92"/>
    <mergeCell ref="N92:Q92"/>
    <mergeCell ref="F97:I97"/>
    <mergeCell ref="L97:M97"/>
    <mergeCell ref="N97:Q97"/>
    <mergeCell ref="F98:I98"/>
    <mergeCell ref="L98:M98"/>
    <mergeCell ref="N98:Q98"/>
    <mergeCell ref="F95:I95"/>
    <mergeCell ref="L95:M95"/>
    <mergeCell ref="N95:Q95"/>
    <mergeCell ref="F96:I96"/>
    <mergeCell ref="L96:M96"/>
    <mergeCell ref="N96:Q96"/>
    <mergeCell ref="F102:I102"/>
    <mergeCell ref="L102:M102"/>
    <mergeCell ref="N102:Q102"/>
    <mergeCell ref="F103:I103"/>
    <mergeCell ref="L103:M103"/>
    <mergeCell ref="N103:Q103"/>
    <mergeCell ref="F99:I99"/>
    <mergeCell ref="L99:M99"/>
    <mergeCell ref="N99:Q99"/>
    <mergeCell ref="F101:I101"/>
    <mergeCell ref="L101:M101"/>
    <mergeCell ref="N101:Q101"/>
    <mergeCell ref="F106:I106"/>
    <mergeCell ref="L106:M106"/>
    <mergeCell ref="N106:Q106"/>
    <mergeCell ref="F107:I107"/>
    <mergeCell ref="L107:M107"/>
    <mergeCell ref="N107:Q107"/>
    <mergeCell ref="F104:I104"/>
    <mergeCell ref="L104:M104"/>
    <mergeCell ref="N104:Q104"/>
    <mergeCell ref="F105:I105"/>
    <mergeCell ref="L105:M105"/>
    <mergeCell ref="N105:Q105"/>
    <mergeCell ref="F110:I110"/>
    <mergeCell ref="L110:M110"/>
    <mergeCell ref="N110:Q110"/>
    <mergeCell ref="F111:I111"/>
    <mergeCell ref="L111:M111"/>
    <mergeCell ref="N111:Q111"/>
    <mergeCell ref="F108:I108"/>
    <mergeCell ref="L108:M108"/>
    <mergeCell ref="N108:Q108"/>
    <mergeCell ref="F109:I109"/>
    <mergeCell ref="L109:M109"/>
    <mergeCell ref="N109:Q109"/>
    <mergeCell ref="F114:I114"/>
    <mergeCell ref="L114:M114"/>
    <mergeCell ref="N114:Q114"/>
    <mergeCell ref="F115:I115"/>
    <mergeCell ref="L115:M115"/>
    <mergeCell ref="N115:Q115"/>
    <mergeCell ref="F112:I112"/>
    <mergeCell ref="L112:M112"/>
    <mergeCell ref="N112:Q112"/>
    <mergeCell ref="F113:I113"/>
    <mergeCell ref="L113:M113"/>
    <mergeCell ref="N113:Q113"/>
    <mergeCell ref="N118:Q118"/>
    <mergeCell ref="F119:I119"/>
    <mergeCell ref="L119:M119"/>
    <mergeCell ref="N119:Q119"/>
    <mergeCell ref="F120:I120"/>
    <mergeCell ref="L120:M120"/>
    <mergeCell ref="N120:Q120"/>
    <mergeCell ref="F116:I116"/>
    <mergeCell ref="L116:M116"/>
    <mergeCell ref="N116:Q116"/>
    <mergeCell ref="F117:I117"/>
    <mergeCell ref="L117:M117"/>
    <mergeCell ref="N117:Q117"/>
    <mergeCell ref="F125:R125"/>
    <mergeCell ref="F123:I123"/>
    <mergeCell ref="L123:M123"/>
    <mergeCell ref="N123:Q123"/>
    <mergeCell ref="F124:I124"/>
    <mergeCell ref="L124:M124"/>
    <mergeCell ref="N124:Q124"/>
    <mergeCell ref="F121:I121"/>
    <mergeCell ref="L121:M121"/>
    <mergeCell ref="N121:Q121"/>
    <mergeCell ref="F122:I122"/>
    <mergeCell ref="L122:M122"/>
    <mergeCell ref="N122:Q122"/>
  </mergeCells>
  <hyperlinks>
    <hyperlink ref="F1:G1" location="C2" tooltip="Krycí list soupisu" display="1) Krycí list soupisu"/>
    <hyperlink ref="H1:K1" location="C47" tooltip="Rekapitulace" display="2) Rekapitulace"/>
    <hyperlink ref="L1:M1" location="C69" tooltip="Soupis prací" display="3) Soupis prací"/>
    <hyperlink ref="S1:T1" location="'Rekapitulace stavby'!C2" tooltip="Rekapitulace stavby" display="Rekapitulace stavby"/>
  </hyperlinks>
  <pageMargins left="0.59027779102325439" right="0.59027779102325439" top="0.59027779102325439" bottom="0.59027779102325439" header="0" footer="0"/>
  <pageSetup paperSize="9" scale="81" fitToHeight="100" orientation="portrait" blackAndWhite="1" horizontalDpi="4294967294" r:id="rId1"/>
  <headerFooter alignWithMargins="0">
    <oddFooter>&amp;CStrana &amp;P z &amp;N</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outlinePr summaryBelow="0"/>
  </sheetPr>
  <dimension ref="A1:BF5000"/>
  <sheetViews>
    <sheetView tabSelected="1" workbookViewId="0">
      <pane ySplit="7" topLeftCell="A137" activePane="bottomLeft" state="frozen"/>
      <selection pane="bottomLeft" activeCell="AN151" sqref="AN151"/>
    </sheetView>
  </sheetViews>
  <sheetFormatPr defaultRowHeight="12.75" outlineLevelRow="3"/>
  <cols>
    <col min="1" max="1" width="3.42578125" customWidth="1"/>
    <col min="2" max="2" width="12.7109375" style="118" customWidth="1"/>
    <col min="3" max="3" width="63.28515625" style="118" customWidth="1"/>
    <col min="4" max="4" width="4.85546875" customWidth="1"/>
    <col min="5" max="5" width="10.7109375" customWidth="1"/>
    <col min="6" max="6" width="9.85546875" customWidth="1"/>
    <col min="7" max="7" width="12.7109375" customWidth="1"/>
    <col min="8" max="23" width="0" hidden="1" customWidth="1"/>
    <col min="27" max="27" width="0" hidden="1" customWidth="1"/>
    <col min="29" max="39" width="0" hidden="1" customWidth="1"/>
    <col min="51" max="51" width="98.7109375" customWidth="1"/>
  </cols>
  <sheetData>
    <row r="1" spans="1:58" ht="15.75" customHeight="1">
      <c r="A1" s="1402" t="s">
        <v>127</v>
      </c>
      <c r="B1" s="1402"/>
      <c r="C1" s="1402"/>
      <c r="D1" s="1402"/>
      <c r="E1" s="1402"/>
      <c r="F1" s="1402"/>
      <c r="G1" s="1402"/>
      <c r="AE1" t="s">
        <v>128</v>
      </c>
    </row>
    <row r="2" spans="1:58" ht="25.15" customHeight="1">
      <c r="A2" s="137" t="s">
        <v>7</v>
      </c>
      <c r="B2" s="48" t="s">
        <v>42</v>
      </c>
      <c r="C2" s="1403" t="s">
        <v>43</v>
      </c>
      <c r="D2" s="1404"/>
      <c r="E2" s="1404"/>
      <c r="F2" s="1404"/>
      <c r="G2" s="1405"/>
      <c r="AE2" t="s">
        <v>129</v>
      </c>
    </row>
    <row r="3" spans="1:58" ht="25.15" customHeight="1">
      <c r="A3" s="137" t="s">
        <v>8</v>
      </c>
      <c r="B3" s="48" t="s">
        <v>58</v>
      </c>
      <c r="C3" s="1403" t="s">
        <v>59</v>
      </c>
      <c r="D3" s="1404"/>
      <c r="E3" s="1404"/>
      <c r="F3" s="1404"/>
      <c r="G3" s="1405"/>
      <c r="AA3" s="118" t="s">
        <v>129</v>
      </c>
      <c r="AE3" t="s">
        <v>130</v>
      </c>
    </row>
    <row r="4" spans="1:58" ht="25.15" customHeight="1">
      <c r="A4" s="138" t="s">
        <v>9</v>
      </c>
      <c r="B4" s="139" t="s">
        <v>60</v>
      </c>
      <c r="C4" s="1406" t="s">
        <v>61</v>
      </c>
      <c r="D4" s="1407"/>
      <c r="E4" s="1407"/>
      <c r="F4" s="1407"/>
      <c r="G4" s="1408"/>
      <c r="AE4" t="s">
        <v>131</v>
      </c>
    </row>
    <row r="5" spans="1:58">
      <c r="D5" s="10"/>
    </row>
    <row r="6" spans="1:58" ht="38.25">
      <c r="A6" s="141" t="s">
        <v>132</v>
      </c>
      <c r="B6" s="143" t="s">
        <v>133</v>
      </c>
      <c r="C6" s="143" t="s">
        <v>134</v>
      </c>
      <c r="D6" s="142" t="s">
        <v>135</v>
      </c>
      <c r="E6" s="141" t="s">
        <v>136</v>
      </c>
      <c r="F6" s="140" t="s">
        <v>137</v>
      </c>
      <c r="G6" s="141" t="s">
        <v>28</v>
      </c>
      <c r="H6" s="144" t="s">
        <v>29</v>
      </c>
      <c r="I6" s="144" t="s">
        <v>138</v>
      </c>
      <c r="J6" s="144" t="s">
        <v>30</v>
      </c>
      <c r="K6" s="144" t="s">
        <v>139</v>
      </c>
      <c r="L6" s="144" t="s">
        <v>140</v>
      </c>
      <c r="M6" s="144" t="s">
        <v>141</v>
      </c>
      <c r="N6" s="144" t="s">
        <v>142</v>
      </c>
      <c r="O6" s="144" t="s">
        <v>143</v>
      </c>
      <c r="P6" s="144" t="s">
        <v>144</v>
      </c>
      <c r="Q6" s="144" t="s">
        <v>145</v>
      </c>
      <c r="R6" s="144" t="s">
        <v>146</v>
      </c>
      <c r="S6" s="144" t="s">
        <v>147</v>
      </c>
      <c r="T6" s="144" t="s">
        <v>148</v>
      </c>
      <c r="U6" s="144" t="s">
        <v>149</v>
      </c>
      <c r="V6" s="144" t="s">
        <v>150</v>
      </c>
      <c r="W6" s="144" t="s">
        <v>151</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152</v>
      </c>
      <c r="B8" s="160" t="s">
        <v>70</v>
      </c>
      <c r="C8" s="181" t="s">
        <v>71</v>
      </c>
      <c r="D8" s="161"/>
      <c r="E8" s="162"/>
      <c r="F8" s="163"/>
      <c r="G8" s="163">
        <f>SUMIF(AE9:AE18,"&lt;&gt;NOR",G9:G18)</f>
        <v>0</v>
      </c>
      <c r="H8" s="163"/>
      <c r="I8" s="163">
        <f>SUM(I9:I18)</f>
        <v>0</v>
      </c>
      <c r="J8" s="163"/>
      <c r="K8" s="163">
        <f>SUM(K9:K18)</f>
        <v>0</v>
      </c>
      <c r="L8" s="163"/>
      <c r="M8" s="163">
        <f>SUM(M9:M18)</f>
        <v>0</v>
      </c>
      <c r="N8" s="162"/>
      <c r="O8" s="162">
        <f>SUM(O9:O18)</f>
        <v>0.63</v>
      </c>
      <c r="P8" s="162"/>
      <c r="Q8" s="162">
        <f>SUM(Q9:Q18)</f>
        <v>0</v>
      </c>
      <c r="R8" s="164"/>
      <c r="S8" s="158"/>
      <c r="T8" s="158">
        <f>SUM(T9:T18)</f>
        <v>3.16</v>
      </c>
      <c r="U8" s="158"/>
      <c r="V8" s="158"/>
      <c r="W8" s="158"/>
      <c r="AE8" t="s">
        <v>153</v>
      </c>
    </row>
    <row r="9" spans="1:58" outlineLevel="1">
      <c r="A9" s="166">
        <v>1</v>
      </c>
      <c r="B9" s="167" t="s">
        <v>154</v>
      </c>
      <c r="C9" s="182" t="s">
        <v>155</v>
      </c>
      <c r="D9" s="168" t="s">
        <v>156</v>
      </c>
      <c r="E9" s="169">
        <v>2.664E-2</v>
      </c>
      <c r="F9" s="170"/>
      <c r="G9" s="171">
        <f>ROUND(E9*F9,2)</f>
        <v>0</v>
      </c>
      <c r="H9" s="170"/>
      <c r="I9" s="171">
        <f>ROUND(E9*H9,2)</f>
        <v>0</v>
      </c>
      <c r="J9" s="170"/>
      <c r="K9" s="171">
        <f>ROUND(E9*J9,2)</f>
        <v>0</v>
      </c>
      <c r="L9" s="171">
        <v>21</v>
      </c>
      <c r="M9" s="171">
        <f>G9*(1+L9/100)</f>
        <v>0</v>
      </c>
      <c r="N9" s="169">
        <v>1.0900000000000001</v>
      </c>
      <c r="O9" s="169">
        <f>ROUND(E9*N9,2)</f>
        <v>0.03</v>
      </c>
      <c r="P9" s="169">
        <v>0</v>
      </c>
      <c r="Q9" s="169">
        <f>ROUND(E9*P9,2)</f>
        <v>0</v>
      </c>
      <c r="R9" s="172" t="s">
        <v>157</v>
      </c>
      <c r="S9" s="155">
        <v>20.6</v>
      </c>
      <c r="T9" s="155">
        <f>ROUND(E9*S9,2)</f>
        <v>0.55000000000000004</v>
      </c>
      <c r="U9" s="155"/>
      <c r="V9" s="155" t="s">
        <v>158</v>
      </c>
      <c r="W9" s="155" t="s">
        <v>159</v>
      </c>
      <c r="X9" s="145"/>
      <c r="Y9" s="145"/>
      <c r="Z9" s="145"/>
      <c r="AA9" s="145"/>
      <c r="AB9" s="145"/>
      <c r="AC9" s="145"/>
      <c r="AD9" s="145"/>
      <c r="AE9" s="145" t="s">
        <v>160</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outlineLevel="2">
      <c r="A10" s="152"/>
      <c r="B10" s="153"/>
      <c r="C10" s="1409" t="s">
        <v>161</v>
      </c>
      <c r="D10" s="1410"/>
      <c r="E10" s="1410"/>
      <c r="F10" s="1410"/>
      <c r="G10" s="1410"/>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162</v>
      </c>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row>
    <row r="11" spans="1:58" outlineLevel="2">
      <c r="A11" s="152"/>
      <c r="B11" s="153"/>
      <c r="C11" s="183" t="s">
        <v>163</v>
      </c>
      <c r="D11" s="156"/>
      <c r="E11" s="157">
        <v>2.664E-2</v>
      </c>
      <c r="F11" s="155"/>
      <c r="G11" s="155"/>
      <c r="H11" s="155"/>
      <c r="I11" s="155"/>
      <c r="J11" s="155"/>
      <c r="K11" s="155"/>
      <c r="L11" s="155"/>
      <c r="M11" s="155"/>
      <c r="N11" s="154"/>
      <c r="O11" s="154"/>
      <c r="P11" s="154"/>
      <c r="Q11" s="154"/>
      <c r="R11" s="155"/>
      <c r="S11" s="155"/>
      <c r="T11" s="155"/>
      <c r="U11" s="155"/>
      <c r="V11" s="155"/>
      <c r="W11" s="155"/>
      <c r="X11" s="145"/>
      <c r="Y11" s="145"/>
      <c r="Z11" s="145"/>
      <c r="AA11" s="145"/>
      <c r="AB11" s="145"/>
      <c r="AC11" s="145"/>
      <c r="AD11" s="145"/>
      <c r="AE11" s="145" t="s">
        <v>164</v>
      </c>
      <c r="AF11" s="145">
        <v>0</v>
      </c>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row>
    <row r="12" spans="1:58" ht="22.5" outlineLevel="1">
      <c r="A12" s="166">
        <v>2</v>
      </c>
      <c r="B12" s="167" t="s">
        <v>165</v>
      </c>
      <c r="C12" s="182" t="s">
        <v>166</v>
      </c>
      <c r="D12" s="168" t="s">
        <v>167</v>
      </c>
      <c r="E12" s="169">
        <v>1.8225</v>
      </c>
      <c r="F12" s="170"/>
      <c r="G12" s="171">
        <f>ROUND(E12*F12,2)</f>
        <v>0</v>
      </c>
      <c r="H12" s="170"/>
      <c r="I12" s="171">
        <f>ROUND(E12*H12,2)</f>
        <v>0</v>
      </c>
      <c r="J12" s="170"/>
      <c r="K12" s="171">
        <f>ROUND(E12*J12,2)</f>
        <v>0</v>
      </c>
      <c r="L12" s="171">
        <v>21</v>
      </c>
      <c r="M12" s="171">
        <f>G12*(1+L12/100)</f>
        <v>0</v>
      </c>
      <c r="N12" s="169">
        <v>0.23874999999999999</v>
      </c>
      <c r="O12" s="169">
        <f>ROUND(E12*N12,2)</f>
        <v>0.44</v>
      </c>
      <c r="P12" s="169">
        <v>0</v>
      </c>
      <c r="Q12" s="169">
        <f>ROUND(E12*P12,2)</f>
        <v>0</v>
      </c>
      <c r="R12" s="172" t="s">
        <v>157</v>
      </c>
      <c r="S12" s="155">
        <v>0.81100000000000005</v>
      </c>
      <c r="T12" s="155">
        <f>ROUND(E12*S12,2)</f>
        <v>1.48</v>
      </c>
      <c r="U12" s="155"/>
      <c r="V12" s="155" t="s">
        <v>158</v>
      </c>
      <c r="W12" s="155" t="s">
        <v>159</v>
      </c>
      <c r="X12" s="145"/>
      <c r="Y12" s="145"/>
      <c r="Z12" s="145"/>
      <c r="AA12" s="145"/>
      <c r="AB12" s="145"/>
      <c r="AC12" s="145"/>
      <c r="AD12" s="145"/>
      <c r="AE12" s="145" t="s">
        <v>160</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outlineLevel="2">
      <c r="A13" s="152"/>
      <c r="B13" s="153"/>
      <c r="C13" s="1409" t="s">
        <v>168</v>
      </c>
      <c r="D13" s="1410"/>
      <c r="E13" s="1410"/>
      <c r="F13" s="1410"/>
      <c r="G13" s="1410"/>
      <c r="H13" s="155"/>
      <c r="I13" s="155"/>
      <c r="J13" s="155"/>
      <c r="K13" s="155"/>
      <c r="L13" s="155"/>
      <c r="M13" s="155"/>
      <c r="N13" s="154"/>
      <c r="O13" s="154"/>
      <c r="P13" s="154"/>
      <c r="Q13" s="154"/>
      <c r="R13" s="155"/>
      <c r="S13" s="155"/>
      <c r="T13" s="155"/>
      <c r="U13" s="155"/>
      <c r="V13" s="155"/>
      <c r="W13" s="155"/>
      <c r="X13" s="145"/>
      <c r="Y13" s="145"/>
      <c r="Z13" s="145"/>
      <c r="AA13" s="145"/>
      <c r="AB13" s="145"/>
      <c r="AC13" s="145"/>
      <c r="AD13" s="145"/>
      <c r="AE13" s="145" t="s">
        <v>162</v>
      </c>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row>
    <row r="14" spans="1:58" outlineLevel="2">
      <c r="A14" s="152"/>
      <c r="B14" s="153"/>
      <c r="C14" s="183" t="s">
        <v>169</v>
      </c>
      <c r="D14" s="156"/>
      <c r="E14" s="157">
        <v>1.8225</v>
      </c>
      <c r="F14" s="155"/>
      <c r="G14" s="155"/>
      <c r="H14" s="155"/>
      <c r="I14" s="155"/>
      <c r="J14" s="155"/>
      <c r="K14" s="155"/>
      <c r="L14" s="155"/>
      <c r="M14" s="155"/>
      <c r="N14" s="154"/>
      <c r="O14" s="154"/>
      <c r="P14" s="154"/>
      <c r="Q14" s="154"/>
      <c r="R14" s="155"/>
      <c r="S14" s="155"/>
      <c r="T14" s="155"/>
      <c r="U14" s="155"/>
      <c r="V14" s="155"/>
      <c r="W14" s="155"/>
      <c r="X14" s="145"/>
      <c r="Y14" s="145"/>
      <c r="Z14" s="145"/>
      <c r="AA14" s="145"/>
      <c r="AB14" s="145"/>
      <c r="AC14" s="145"/>
      <c r="AD14" s="145"/>
      <c r="AE14" s="145" t="s">
        <v>164</v>
      </c>
      <c r="AF14" s="145">
        <v>0</v>
      </c>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1">
      <c r="A15" s="166">
        <v>3</v>
      </c>
      <c r="B15" s="167" t="s">
        <v>170</v>
      </c>
      <c r="C15" s="182" t="s">
        <v>171</v>
      </c>
      <c r="D15" s="168" t="s">
        <v>167</v>
      </c>
      <c r="E15" s="169">
        <v>0.9345</v>
      </c>
      <c r="F15" s="170"/>
      <c r="G15" s="171">
        <f>ROUND(E15*F15,2)</f>
        <v>0</v>
      </c>
      <c r="H15" s="170"/>
      <c r="I15" s="171">
        <f>ROUND(E15*H15,2)</f>
        <v>0</v>
      </c>
      <c r="J15" s="170"/>
      <c r="K15" s="171">
        <f>ROUND(E15*J15,2)</f>
        <v>0</v>
      </c>
      <c r="L15" s="171">
        <v>21</v>
      </c>
      <c r="M15" s="171">
        <f>G15*(1+L15/100)</f>
        <v>0</v>
      </c>
      <c r="N15" s="169">
        <v>0.17444000000000001</v>
      </c>
      <c r="O15" s="169">
        <f>ROUND(E15*N15,2)</f>
        <v>0.16</v>
      </c>
      <c r="P15" s="169">
        <v>0</v>
      </c>
      <c r="Q15" s="169">
        <f>ROUND(E15*P15,2)</f>
        <v>0</v>
      </c>
      <c r="R15" s="172" t="s">
        <v>157</v>
      </c>
      <c r="S15" s="155">
        <v>1.21</v>
      </c>
      <c r="T15" s="155">
        <f>ROUND(E15*S15,2)</f>
        <v>1.1299999999999999</v>
      </c>
      <c r="U15" s="155"/>
      <c r="V15" s="155" t="s">
        <v>158</v>
      </c>
      <c r="W15" s="155" t="s">
        <v>159</v>
      </c>
      <c r="X15" s="145"/>
      <c r="Y15" s="145"/>
      <c r="Z15" s="145"/>
      <c r="AA15" s="145"/>
      <c r="AB15" s="145"/>
      <c r="AC15" s="145"/>
      <c r="AD15" s="145"/>
      <c r="AE15" s="145" t="s">
        <v>160</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outlineLevel="2">
      <c r="A16" s="152"/>
      <c r="B16" s="153"/>
      <c r="C16" s="1409" t="s">
        <v>172</v>
      </c>
      <c r="D16" s="1410"/>
      <c r="E16" s="1410"/>
      <c r="F16" s="1410"/>
      <c r="G16" s="1410"/>
      <c r="H16" s="155"/>
      <c r="I16" s="155"/>
      <c r="J16" s="155"/>
      <c r="K16" s="155"/>
      <c r="L16" s="155"/>
      <c r="M16" s="155"/>
      <c r="N16" s="154"/>
      <c r="O16" s="154"/>
      <c r="P16" s="154"/>
      <c r="Q16" s="154"/>
      <c r="R16" s="155"/>
      <c r="S16" s="155"/>
      <c r="T16" s="155"/>
      <c r="U16" s="155"/>
      <c r="V16" s="155"/>
      <c r="W16" s="155"/>
      <c r="X16" s="145"/>
      <c r="Y16" s="145"/>
      <c r="Z16" s="145"/>
      <c r="AA16" s="145"/>
      <c r="AB16" s="145"/>
      <c r="AC16" s="145"/>
      <c r="AD16" s="145"/>
      <c r="AE16" s="145" t="s">
        <v>162</v>
      </c>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row>
    <row r="17" spans="1:58" outlineLevel="2">
      <c r="A17" s="152"/>
      <c r="B17" s="153"/>
      <c r="C17" s="183" t="s">
        <v>173</v>
      </c>
      <c r="D17" s="156"/>
      <c r="E17" s="157">
        <v>0.51</v>
      </c>
      <c r="F17" s="155"/>
      <c r="G17" s="155"/>
      <c r="H17" s="155"/>
      <c r="I17" s="155"/>
      <c r="J17" s="155"/>
      <c r="K17" s="155"/>
      <c r="L17" s="155"/>
      <c r="M17" s="155"/>
      <c r="N17" s="154"/>
      <c r="O17" s="154"/>
      <c r="P17" s="154"/>
      <c r="Q17" s="154"/>
      <c r="R17" s="155"/>
      <c r="S17" s="155"/>
      <c r="T17" s="155"/>
      <c r="U17" s="155"/>
      <c r="V17" s="155"/>
      <c r="W17" s="155"/>
      <c r="X17" s="145"/>
      <c r="Y17" s="145"/>
      <c r="Z17" s="145"/>
      <c r="AA17" s="145"/>
      <c r="AB17" s="145"/>
      <c r="AC17" s="145"/>
      <c r="AD17" s="145"/>
      <c r="AE17" s="145" t="s">
        <v>164</v>
      </c>
      <c r="AF17" s="145">
        <v>0</v>
      </c>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3">
      <c r="A18" s="152"/>
      <c r="B18" s="153"/>
      <c r="C18" s="183" t="s">
        <v>174</v>
      </c>
      <c r="D18" s="156"/>
      <c r="E18" s="157">
        <v>0.42449999999999999</v>
      </c>
      <c r="F18" s="155"/>
      <c r="G18" s="155"/>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164</v>
      </c>
      <c r="AF18" s="145">
        <v>0</v>
      </c>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row>
    <row r="19" spans="1:58">
      <c r="A19" s="159" t="s">
        <v>152</v>
      </c>
      <c r="B19" s="160" t="s">
        <v>72</v>
      </c>
      <c r="C19" s="181" t="s">
        <v>73</v>
      </c>
      <c r="D19" s="161"/>
      <c r="E19" s="162"/>
      <c r="F19" s="163"/>
      <c r="G19" s="163">
        <f>SUMIF(AE20:AE45,"&lt;&gt;NOR",G20:G45)</f>
        <v>0</v>
      </c>
      <c r="H19" s="163"/>
      <c r="I19" s="163">
        <f>SUM(I20:I45)</f>
        <v>0</v>
      </c>
      <c r="J19" s="163"/>
      <c r="K19" s="163">
        <f>SUM(K20:K45)</f>
        <v>0</v>
      </c>
      <c r="L19" s="163"/>
      <c r="M19" s="163">
        <f>SUM(M20:M45)</f>
        <v>0</v>
      </c>
      <c r="N19" s="162"/>
      <c r="O19" s="162">
        <f>SUM(O20:O45)</f>
        <v>5.22</v>
      </c>
      <c r="P19" s="162"/>
      <c r="Q19" s="162">
        <f>SUM(Q20:Q45)</f>
        <v>0</v>
      </c>
      <c r="R19" s="164"/>
      <c r="S19" s="158"/>
      <c r="T19" s="158">
        <f>SUM(T20:T45)</f>
        <v>119.57</v>
      </c>
      <c r="U19" s="158"/>
      <c r="V19" s="158"/>
      <c r="W19" s="158"/>
      <c r="AE19" t="s">
        <v>153</v>
      </c>
    </row>
    <row r="20" spans="1:58" ht="22.5" outlineLevel="1">
      <c r="A20" s="166">
        <v>4</v>
      </c>
      <c r="B20" s="167" t="s">
        <v>175</v>
      </c>
      <c r="C20" s="182" t="s">
        <v>176</v>
      </c>
      <c r="D20" s="168" t="s">
        <v>177</v>
      </c>
      <c r="E20" s="169">
        <v>5</v>
      </c>
      <c r="F20" s="170"/>
      <c r="G20" s="171">
        <f>ROUND(E20*F20,2)</f>
        <v>0</v>
      </c>
      <c r="H20" s="170"/>
      <c r="I20" s="171">
        <f>ROUND(E20*H20,2)</f>
        <v>0</v>
      </c>
      <c r="J20" s="170"/>
      <c r="K20" s="171">
        <f>ROUND(E20*J20,2)</f>
        <v>0</v>
      </c>
      <c r="L20" s="171">
        <v>21</v>
      </c>
      <c r="M20" s="171">
        <f>G20*(1+L20/100)</f>
        <v>0</v>
      </c>
      <c r="N20" s="169">
        <v>1.6000000000000001E-4</v>
      </c>
      <c r="O20" s="169">
        <f>ROUND(E20*N20,2)</f>
        <v>0</v>
      </c>
      <c r="P20" s="169">
        <v>0</v>
      </c>
      <c r="Q20" s="169">
        <f>ROUND(E20*P20,2)</f>
        <v>0</v>
      </c>
      <c r="R20" s="172" t="s">
        <v>157</v>
      </c>
      <c r="S20" s="155">
        <v>0.94</v>
      </c>
      <c r="T20" s="155">
        <f>ROUND(E20*S20,2)</f>
        <v>4.7</v>
      </c>
      <c r="U20" s="155"/>
      <c r="V20" s="155" t="s">
        <v>158</v>
      </c>
      <c r="W20" s="155" t="s">
        <v>159</v>
      </c>
      <c r="X20" s="145"/>
      <c r="Y20" s="145"/>
      <c r="Z20" s="145"/>
      <c r="AA20" s="145"/>
      <c r="AB20" s="145"/>
      <c r="AC20" s="145"/>
      <c r="AD20" s="145"/>
      <c r="AE20" s="145" t="s">
        <v>160</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411" t="s">
        <v>178</v>
      </c>
      <c r="D21" s="1412"/>
      <c r="E21" s="1412"/>
      <c r="F21" s="1412"/>
      <c r="G21" s="1412"/>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179</v>
      </c>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outlineLevel="2">
      <c r="A22" s="152"/>
      <c r="B22" s="153"/>
      <c r="C22" s="183" t="s">
        <v>180</v>
      </c>
      <c r="D22" s="156"/>
      <c r="E22" s="157">
        <v>2</v>
      </c>
      <c r="F22" s="155"/>
      <c r="G22" s="155"/>
      <c r="H22" s="155"/>
      <c r="I22" s="155"/>
      <c r="J22" s="155"/>
      <c r="K22" s="155"/>
      <c r="L22" s="155"/>
      <c r="M22" s="155"/>
      <c r="N22" s="154"/>
      <c r="O22" s="154"/>
      <c r="P22" s="154"/>
      <c r="Q22" s="154"/>
      <c r="R22" s="155"/>
      <c r="S22" s="155"/>
      <c r="T22" s="155"/>
      <c r="U22" s="155"/>
      <c r="V22" s="155"/>
      <c r="W22" s="155"/>
      <c r="X22" s="145"/>
      <c r="Y22" s="145"/>
      <c r="Z22" s="145"/>
      <c r="AA22" s="145"/>
      <c r="AB22" s="145"/>
      <c r="AC22" s="145"/>
      <c r="AD22" s="145"/>
      <c r="AE22" s="145" t="s">
        <v>164</v>
      </c>
      <c r="AF22" s="145">
        <v>0</v>
      </c>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row>
    <row r="23" spans="1:58" outlineLevel="3">
      <c r="A23" s="152"/>
      <c r="B23" s="153"/>
      <c r="C23" s="183" t="s">
        <v>181</v>
      </c>
      <c r="D23" s="156"/>
      <c r="E23" s="157">
        <v>1</v>
      </c>
      <c r="F23" s="155"/>
      <c r="G23" s="155"/>
      <c r="H23" s="155"/>
      <c r="I23" s="155"/>
      <c r="J23" s="155"/>
      <c r="K23" s="155"/>
      <c r="L23" s="155"/>
      <c r="M23" s="155"/>
      <c r="N23" s="154"/>
      <c r="O23" s="154"/>
      <c r="P23" s="154"/>
      <c r="Q23" s="154"/>
      <c r="R23" s="155"/>
      <c r="S23" s="155"/>
      <c r="T23" s="155"/>
      <c r="U23" s="155"/>
      <c r="V23" s="155"/>
      <c r="W23" s="155"/>
      <c r="X23" s="145"/>
      <c r="Y23" s="145"/>
      <c r="Z23" s="145"/>
      <c r="AA23" s="145"/>
      <c r="AB23" s="145"/>
      <c r="AC23" s="145"/>
      <c r="AD23" s="145"/>
      <c r="AE23" s="145" t="s">
        <v>164</v>
      </c>
      <c r="AF23" s="145">
        <v>0</v>
      </c>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3">
      <c r="A24" s="152"/>
      <c r="B24" s="153"/>
      <c r="C24" s="183" t="s">
        <v>182</v>
      </c>
      <c r="D24" s="156"/>
      <c r="E24" s="157">
        <v>1</v>
      </c>
      <c r="F24" s="155"/>
      <c r="G24" s="155"/>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164</v>
      </c>
      <c r="AF24" s="145">
        <v>0</v>
      </c>
      <c r="AG24" s="145"/>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row>
    <row r="25" spans="1:58" outlineLevel="3">
      <c r="A25" s="152"/>
      <c r="B25" s="153"/>
      <c r="C25" s="183" t="s">
        <v>183</v>
      </c>
      <c r="D25" s="156"/>
      <c r="E25" s="157">
        <v>1</v>
      </c>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164</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1">
      <c r="A26" s="166">
        <v>5</v>
      </c>
      <c r="B26" s="167" t="s">
        <v>184</v>
      </c>
      <c r="C26" s="182" t="s">
        <v>185</v>
      </c>
      <c r="D26" s="168" t="s">
        <v>167</v>
      </c>
      <c r="E26" s="169">
        <v>8.3233800000000002</v>
      </c>
      <c r="F26" s="170"/>
      <c r="G26" s="171">
        <f>ROUND(E26*F26,2)</f>
        <v>0</v>
      </c>
      <c r="H26" s="170"/>
      <c r="I26" s="171">
        <f>ROUND(E26*H26,2)</f>
        <v>0</v>
      </c>
      <c r="J26" s="170"/>
      <c r="K26" s="171">
        <f>ROUND(E26*J26,2)</f>
        <v>0</v>
      </c>
      <c r="L26" s="171">
        <v>21</v>
      </c>
      <c r="M26" s="171">
        <f>G26*(1+L26/100)</f>
        <v>0</v>
      </c>
      <c r="N26" s="169">
        <v>0</v>
      </c>
      <c r="O26" s="169">
        <f>ROUND(E26*N26,2)</f>
        <v>0</v>
      </c>
      <c r="P26" s="169">
        <v>0</v>
      </c>
      <c r="Q26" s="169">
        <f>ROUND(E26*P26,2)</f>
        <v>0</v>
      </c>
      <c r="R26" s="172" t="s">
        <v>157</v>
      </c>
      <c r="S26" s="155">
        <v>0.2</v>
      </c>
      <c r="T26" s="155">
        <f>ROUND(E26*S26,2)</f>
        <v>1.66</v>
      </c>
      <c r="U26" s="155"/>
      <c r="V26" s="155" t="s">
        <v>158</v>
      </c>
      <c r="W26" s="155" t="s">
        <v>159</v>
      </c>
      <c r="X26" s="145"/>
      <c r="Y26" s="145"/>
      <c r="Z26" s="145"/>
      <c r="AA26" s="145"/>
      <c r="AB26" s="145"/>
      <c r="AC26" s="145"/>
      <c r="AD26" s="145"/>
      <c r="AE26" s="145" t="s">
        <v>160</v>
      </c>
      <c r="AF26" s="145"/>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outlineLevel="2">
      <c r="A27" s="152"/>
      <c r="B27" s="153"/>
      <c r="C27" s="183" t="s">
        <v>186</v>
      </c>
      <c r="D27" s="156"/>
      <c r="E27" s="157">
        <v>8.3233800000000002</v>
      </c>
      <c r="F27" s="155"/>
      <c r="G27" s="155"/>
      <c r="H27" s="155"/>
      <c r="I27" s="155"/>
      <c r="J27" s="155"/>
      <c r="K27" s="155"/>
      <c r="L27" s="155"/>
      <c r="M27" s="155"/>
      <c r="N27" s="154"/>
      <c r="O27" s="154"/>
      <c r="P27" s="154"/>
      <c r="Q27" s="154"/>
      <c r="R27" s="155"/>
      <c r="S27" s="155"/>
      <c r="T27" s="155"/>
      <c r="U27" s="155"/>
      <c r="V27" s="155"/>
      <c r="W27" s="155"/>
      <c r="X27" s="145"/>
      <c r="Y27" s="145"/>
      <c r="Z27" s="145"/>
      <c r="AA27" s="145"/>
      <c r="AB27" s="145"/>
      <c r="AC27" s="145"/>
      <c r="AD27" s="145"/>
      <c r="AE27" s="145" t="s">
        <v>164</v>
      </c>
      <c r="AF27" s="145">
        <v>5</v>
      </c>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row>
    <row r="28" spans="1:58" ht="22.5" outlineLevel="1">
      <c r="A28" s="166">
        <v>6</v>
      </c>
      <c r="B28" s="167" t="s">
        <v>187</v>
      </c>
      <c r="C28" s="182" t="s">
        <v>188</v>
      </c>
      <c r="D28" s="168" t="s">
        <v>167</v>
      </c>
      <c r="E28" s="169">
        <v>8.3233800000000002</v>
      </c>
      <c r="F28" s="170"/>
      <c r="G28" s="171">
        <f>ROUND(E28*F28,2)</f>
        <v>0</v>
      </c>
      <c r="H28" s="170"/>
      <c r="I28" s="171">
        <f>ROUND(E28*H28,2)</f>
        <v>0</v>
      </c>
      <c r="J28" s="170"/>
      <c r="K28" s="171">
        <f>ROUND(E28*J28,2)</f>
        <v>0</v>
      </c>
      <c r="L28" s="171">
        <v>21</v>
      </c>
      <c r="M28" s="171">
        <f>G28*(1+L28/100)</f>
        <v>0</v>
      </c>
      <c r="N28" s="169">
        <v>1.7330000000000002E-2</v>
      </c>
      <c r="O28" s="169">
        <f>ROUND(E28*N28,2)</f>
        <v>0.14000000000000001</v>
      </c>
      <c r="P28" s="169">
        <v>0</v>
      </c>
      <c r="Q28" s="169">
        <f>ROUND(E28*P28,2)</f>
        <v>0</v>
      </c>
      <c r="R28" s="172" t="s">
        <v>189</v>
      </c>
      <c r="S28" s="155">
        <v>0.8</v>
      </c>
      <c r="T28" s="155">
        <f>ROUND(E28*S28,2)</f>
        <v>6.66</v>
      </c>
      <c r="U28" s="155"/>
      <c r="V28" s="155" t="s">
        <v>158</v>
      </c>
      <c r="W28" s="155" t="s">
        <v>159</v>
      </c>
      <c r="X28" s="145"/>
      <c r="Y28" s="145"/>
      <c r="Z28" s="145"/>
      <c r="AA28" s="145"/>
      <c r="AB28" s="145"/>
      <c r="AC28" s="145"/>
      <c r="AD28" s="145"/>
      <c r="AE28" s="145" t="s">
        <v>160</v>
      </c>
      <c r="AF28" s="145"/>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2">
      <c r="A29" s="152"/>
      <c r="B29" s="153"/>
      <c r="C29" s="1411" t="s">
        <v>465</v>
      </c>
      <c r="D29" s="1412"/>
      <c r="E29" s="1412"/>
      <c r="F29" s="1412"/>
      <c r="G29" s="1412"/>
      <c r="H29" s="155"/>
      <c r="I29" s="155"/>
      <c r="J29" s="155"/>
      <c r="K29" s="155"/>
      <c r="L29" s="155"/>
      <c r="M29" s="155"/>
      <c r="N29" s="154"/>
      <c r="O29" s="154"/>
      <c r="P29" s="154"/>
      <c r="Q29" s="154"/>
      <c r="R29" s="155"/>
      <c r="S29" s="155"/>
      <c r="T29" s="155"/>
      <c r="U29" s="155"/>
      <c r="V29" s="155"/>
      <c r="W29" s="155"/>
      <c r="X29" s="145"/>
      <c r="Y29" s="145"/>
      <c r="Z29" s="145"/>
      <c r="AA29" s="145"/>
      <c r="AB29" s="145"/>
      <c r="AC29" s="145"/>
      <c r="AD29" s="145"/>
      <c r="AE29" s="145" t="s">
        <v>179</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outlineLevel="3">
      <c r="A30" s="152"/>
      <c r="B30" s="153"/>
      <c r="C30" s="1400" t="s">
        <v>190</v>
      </c>
      <c r="D30" s="1401"/>
      <c r="E30" s="1401"/>
      <c r="F30" s="1401"/>
      <c r="G30" s="1401"/>
      <c r="H30" s="155"/>
      <c r="I30" s="155"/>
      <c r="J30" s="155"/>
      <c r="K30" s="155"/>
      <c r="L30" s="155"/>
      <c r="M30" s="155"/>
      <c r="N30" s="154"/>
      <c r="O30" s="154"/>
      <c r="P30" s="154"/>
      <c r="Q30" s="154"/>
      <c r="R30" s="155"/>
      <c r="S30" s="155"/>
      <c r="T30" s="155"/>
      <c r="U30" s="155"/>
      <c r="V30" s="155"/>
      <c r="W30" s="155"/>
      <c r="X30" s="145"/>
      <c r="Y30" s="145"/>
      <c r="Z30" s="145"/>
      <c r="AA30" s="145"/>
      <c r="AB30" s="145"/>
      <c r="AC30" s="145"/>
      <c r="AD30" s="145"/>
      <c r="AE30" s="145" t="s">
        <v>179</v>
      </c>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row>
    <row r="31" spans="1:58" outlineLevel="3">
      <c r="A31" s="152"/>
      <c r="B31" s="153"/>
      <c r="C31" s="1400" t="s">
        <v>191</v>
      </c>
      <c r="D31" s="1401"/>
      <c r="E31" s="1401"/>
      <c r="F31" s="1401"/>
      <c r="G31" s="1401"/>
      <c r="H31" s="155"/>
      <c r="I31" s="155"/>
      <c r="J31" s="155"/>
      <c r="K31" s="155"/>
      <c r="L31" s="155"/>
      <c r="M31" s="155"/>
      <c r="N31" s="154"/>
      <c r="O31" s="154"/>
      <c r="P31" s="154"/>
      <c r="Q31" s="154"/>
      <c r="R31" s="155"/>
      <c r="S31" s="155"/>
      <c r="T31" s="155"/>
      <c r="U31" s="155"/>
      <c r="V31" s="155"/>
      <c r="W31" s="155"/>
      <c r="X31" s="145"/>
      <c r="Y31" s="145"/>
      <c r="Z31" s="145"/>
      <c r="AA31" s="145"/>
      <c r="AB31" s="145"/>
      <c r="AC31" s="145"/>
      <c r="AD31" s="145"/>
      <c r="AE31" s="145" t="s">
        <v>179</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outlineLevel="3">
      <c r="A32" s="152"/>
      <c r="B32" s="153"/>
      <c r="C32" s="1400" t="s">
        <v>192</v>
      </c>
      <c r="D32" s="1401"/>
      <c r="E32" s="1401"/>
      <c r="F32" s="1401"/>
      <c r="G32" s="1401"/>
      <c r="H32" s="155"/>
      <c r="I32" s="155"/>
      <c r="J32" s="155"/>
      <c r="K32" s="155"/>
      <c r="L32" s="155"/>
      <c r="M32" s="155"/>
      <c r="N32" s="154"/>
      <c r="O32" s="154"/>
      <c r="P32" s="154"/>
      <c r="Q32" s="154"/>
      <c r="R32" s="155"/>
      <c r="S32" s="155"/>
      <c r="T32" s="155"/>
      <c r="U32" s="155"/>
      <c r="V32" s="155"/>
      <c r="W32" s="155"/>
      <c r="X32" s="145"/>
      <c r="Y32" s="145"/>
      <c r="Z32" s="145"/>
      <c r="AA32" s="145"/>
      <c r="AB32" s="145"/>
      <c r="AC32" s="145"/>
      <c r="AD32" s="145"/>
      <c r="AE32" s="145" t="s">
        <v>179</v>
      </c>
      <c r="AF32" s="145"/>
      <c r="AG32" s="145"/>
      <c r="AH32" s="145"/>
      <c r="AI32" s="145"/>
      <c r="AJ32" s="145"/>
      <c r="AK32" s="145"/>
      <c r="AL32" s="145"/>
      <c r="AM32" s="145"/>
      <c r="AN32" s="145"/>
      <c r="AO32" s="145"/>
      <c r="AP32" s="145"/>
      <c r="AQ32" s="145"/>
      <c r="AR32" s="145"/>
      <c r="AS32" s="145"/>
      <c r="AT32" s="145"/>
      <c r="AU32" s="145"/>
      <c r="AV32" s="145"/>
      <c r="AW32" s="145"/>
      <c r="AX32" s="145"/>
      <c r="AY32" s="173" t="str">
        <f>C32</f>
        <v>- standardního tmelení Q2, to je: základní tmelení Q1+ dodatečné tmelení (tmelení najemno) a případné přebroušení.</v>
      </c>
      <c r="AZ32" s="145"/>
      <c r="BA32" s="145"/>
      <c r="BB32" s="145"/>
      <c r="BC32" s="145"/>
      <c r="BD32" s="145"/>
      <c r="BE32" s="145"/>
      <c r="BF32" s="145"/>
    </row>
    <row r="33" spans="1:58" outlineLevel="2">
      <c r="A33" s="152"/>
      <c r="B33" s="153"/>
      <c r="C33" s="183" t="s">
        <v>193</v>
      </c>
      <c r="D33" s="156"/>
      <c r="E33" s="157">
        <v>2.5266299999999999</v>
      </c>
      <c r="F33" s="155"/>
      <c r="G33" s="155"/>
      <c r="H33" s="155"/>
      <c r="I33" s="155"/>
      <c r="J33" s="155"/>
      <c r="K33" s="155"/>
      <c r="L33" s="155"/>
      <c r="M33" s="155"/>
      <c r="N33" s="154"/>
      <c r="O33" s="154"/>
      <c r="P33" s="154"/>
      <c r="Q33" s="154"/>
      <c r="R33" s="155"/>
      <c r="S33" s="155"/>
      <c r="T33" s="155"/>
      <c r="U33" s="155"/>
      <c r="V33" s="155"/>
      <c r="W33" s="155"/>
      <c r="X33" s="145"/>
      <c r="Y33" s="145"/>
      <c r="Z33" s="145"/>
      <c r="AA33" s="145"/>
      <c r="AB33" s="145"/>
      <c r="AC33" s="145"/>
      <c r="AD33" s="145"/>
      <c r="AE33" s="145" t="s">
        <v>164</v>
      </c>
      <c r="AF33" s="145">
        <v>0</v>
      </c>
      <c r="AG33" s="145"/>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row>
    <row r="34" spans="1:58" outlineLevel="3">
      <c r="A34" s="152"/>
      <c r="B34" s="153"/>
      <c r="C34" s="183" t="s">
        <v>194</v>
      </c>
      <c r="D34" s="156"/>
      <c r="E34" s="157">
        <v>2.3743799999999999</v>
      </c>
      <c r="F34" s="155"/>
      <c r="G34" s="155"/>
      <c r="H34" s="155"/>
      <c r="I34" s="155"/>
      <c r="J34" s="155"/>
      <c r="K34" s="155"/>
      <c r="L34" s="155"/>
      <c r="M34" s="155"/>
      <c r="N34" s="154"/>
      <c r="O34" s="154"/>
      <c r="P34" s="154"/>
      <c r="Q34" s="154"/>
      <c r="R34" s="155"/>
      <c r="S34" s="155"/>
      <c r="T34" s="155"/>
      <c r="U34" s="155"/>
      <c r="V34" s="155"/>
      <c r="W34" s="155"/>
      <c r="X34" s="145"/>
      <c r="Y34" s="145"/>
      <c r="Z34" s="145"/>
      <c r="AA34" s="145"/>
      <c r="AB34" s="145"/>
      <c r="AC34" s="145"/>
      <c r="AD34" s="145"/>
      <c r="AE34" s="145" t="s">
        <v>164</v>
      </c>
      <c r="AF34" s="145">
        <v>0</v>
      </c>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row>
    <row r="35" spans="1:58" outlineLevel="3">
      <c r="A35" s="152"/>
      <c r="B35" s="153"/>
      <c r="C35" s="183" t="s">
        <v>195</v>
      </c>
      <c r="D35" s="156"/>
      <c r="E35" s="157">
        <v>3.42238</v>
      </c>
      <c r="F35" s="155"/>
      <c r="G35" s="155"/>
      <c r="H35" s="155"/>
      <c r="I35" s="155"/>
      <c r="J35" s="155"/>
      <c r="K35" s="155"/>
      <c r="L35" s="155"/>
      <c r="M35" s="155"/>
      <c r="N35" s="154"/>
      <c r="O35" s="154"/>
      <c r="P35" s="154"/>
      <c r="Q35" s="154"/>
      <c r="R35" s="155"/>
      <c r="S35" s="155"/>
      <c r="T35" s="155"/>
      <c r="U35" s="155"/>
      <c r="V35" s="155"/>
      <c r="W35" s="155"/>
      <c r="X35" s="145"/>
      <c r="Y35" s="145"/>
      <c r="Z35" s="145"/>
      <c r="AA35" s="145"/>
      <c r="AB35" s="145"/>
      <c r="AC35" s="145"/>
      <c r="AD35" s="145"/>
      <c r="AE35" s="145" t="s">
        <v>164</v>
      </c>
      <c r="AF35" s="145">
        <v>0</v>
      </c>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outlineLevel="1">
      <c r="A36" s="166">
        <v>7</v>
      </c>
      <c r="B36" s="167" t="s">
        <v>196</v>
      </c>
      <c r="C36" s="182" t="s">
        <v>197</v>
      </c>
      <c r="D36" s="168" t="s">
        <v>167</v>
      </c>
      <c r="E36" s="169">
        <v>127.0766</v>
      </c>
      <c r="F36" s="170"/>
      <c r="G36" s="171">
        <f>ROUND(E36*F36,2)</f>
        <v>0</v>
      </c>
      <c r="H36" s="170"/>
      <c r="I36" s="171">
        <f>ROUND(E36*H36,2)</f>
        <v>0</v>
      </c>
      <c r="J36" s="170"/>
      <c r="K36" s="171">
        <f>ROUND(E36*J36,2)</f>
        <v>0</v>
      </c>
      <c r="L36" s="171">
        <v>21</v>
      </c>
      <c r="M36" s="171">
        <f>G36*(1+L36/100)</f>
        <v>0</v>
      </c>
      <c r="N36" s="169">
        <v>0.04</v>
      </c>
      <c r="O36" s="169">
        <f>ROUND(E36*N36,2)</f>
        <v>5.08</v>
      </c>
      <c r="P36" s="169">
        <v>0</v>
      </c>
      <c r="Q36" s="169">
        <f>ROUND(E36*P36,2)</f>
        <v>0</v>
      </c>
      <c r="R36" s="172" t="s">
        <v>189</v>
      </c>
      <c r="S36" s="155">
        <v>0.83848999999999996</v>
      </c>
      <c r="T36" s="155">
        <f>ROUND(E36*S36,2)</f>
        <v>106.55</v>
      </c>
      <c r="U36" s="155"/>
      <c r="V36" s="155" t="s">
        <v>158</v>
      </c>
      <c r="W36" s="155" t="s">
        <v>159</v>
      </c>
      <c r="X36" s="145"/>
      <c r="Y36" s="145"/>
      <c r="Z36" s="145"/>
      <c r="AA36" s="145"/>
      <c r="AB36" s="145"/>
      <c r="AC36" s="145"/>
      <c r="AD36" s="145"/>
      <c r="AE36" s="145" t="s">
        <v>160</v>
      </c>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outlineLevel="2">
      <c r="A37" s="152"/>
      <c r="B37" s="153"/>
      <c r="C37" s="1411" t="s">
        <v>465</v>
      </c>
      <c r="D37" s="1412"/>
      <c r="E37" s="1412"/>
      <c r="F37" s="1412"/>
      <c r="G37" s="1412"/>
      <c r="H37" s="155"/>
      <c r="I37" s="155"/>
      <c r="J37" s="155"/>
      <c r="K37" s="155"/>
      <c r="L37" s="155"/>
      <c r="M37" s="155"/>
      <c r="N37" s="154"/>
      <c r="O37" s="154"/>
      <c r="P37" s="154"/>
      <c r="Q37" s="154"/>
      <c r="R37" s="155"/>
      <c r="S37" s="155"/>
      <c r="T37" s="155"/>
      <c r="U37" s="155"/>
      <c r="V37" s="155"/>
      <c r="W37" s="155"/>
      <c r="X37" s="145"/>
      <c r="Y37" s="145"/>
      <c r="Z37" s="145"/>
      <c r="AA37" s="145"/>
      <c r="AB37" s="145"/>
      <c r="AC37" s="145"/>
      <c r="AD37" s="145"/>
      <c r="AE37" s="145" t="s">
        <v>179</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outlineLevel="3">
      <c r="A38" s="152"/>
      <c r="B38" s="153"/>
      <c r="C38" s="1400" t="s">
        <v>190</v>
      </c>
      <c r="D38" s="1401"/>
      <c r="E38" s="1401"/>
      <c r="F38" s="1401"/>
      <c r="G38" s="1401"/>
      <c r="H38" s="155"/>
      <c r="I38" s="155"/>
      <c r="J38" s="155"/>
      <c r="K38" s="155"/>
      <c r="L38" s="155"/>
      <c r="M38" s="155"/>
      <c r="N38" s="154"/>
      <c r="O38" s="154"/>
      <c r="P38" s="154"/>
      <c r="Q38" s="154"/>
      <c r="R38" s="155"/>
      <c r="S38" s="155"/>
      <c r="T38" s="155"/>
      <c r="U38" s="155"/>
      <c r="V38" s="155"/>
      <c r="W38" s="155"/>
      <c r="X38" s="145"/>
      <c r="Y38" s="145"/>
      <c r="Z38" s="145"/>
      <c r="AA38" s="145"/>
      <c r="AB38" s="145"/>
      <c r="AC38" s="145"/>
      <c r="AD38" s="145"/>
      <c r="AE38" s="145" t="s">
        <v>179</v>
      </c>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outlineLevel="3">
      <c r="A39" s="152"/>
      <c r="B39" s="153"/>
      <c r="C39" s="1400" t="s">
        <v>191</v>
      </c>
      <c r="D39" s="1401"/>
      <c r="E39" s="1401"/>
      <c r="F39" s="1401"/>
      <c r="G39" s="1401"/>
      <c r="H39" s="155"/>
      <c r="I39" s="155"/>
      <c r="J39" s="155"/>
      <c r="K39" s="155"/>
      <c r="L39" s="155"/>
      <c r="M39" s="155"/>
      <c r="N39" s="154"/>
      <c r="O39" s="154"/>
      <c r="P39" s="154"/>
      <c r="Q39" s="154"/>
      <c r="R39" s="155"/>
      <c r="S39" s="155"/>
      <c r="T39" s="155"/>
      <c r="U39" s="155"/>
      <c r="V39" s="155"/>
      <c r="W39" s="155"/>
      <c r="X39" s="145"/>
      <c r="Y39" s="145"/>
      <c r="Z39" s="145"/>
      <c r="AA39" s="145"/>
      <c r="AB39" s="145"/>
      <c r="AC39" s="145"/>
      <c r="AD39" s="145"/>
      <c r="AE39" s="145" t="s">
        <v>179</v>
      </c>
      <c r="AF39" s="145"/>
      <c r="AG39" s="145"/>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row>
    <row r="40" spans="1:58" outlineLevel="3">
      <c r="A40" s="152"/>
      <c r="B40" s="153"/>
      <c r="C40" s="1400" t="s">
        <v>192</v>
      </c>
      <c r="D40" s="1401"/>
      <c r="E40" s="1401"/>
      <c r="F40" s="1401"/>
      <c r="G40" s="1401"/>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179</v>
      </c>
      <c r="AF40" s="145"/>
      <c r="AG40" s="145"/>
      <c r="AH40" s="145"/>
      <c r="AI40" s="145"/>
      <c r="AJ40" s="145"/>
      <c r="AK40" s="145"/>
      <c r="AL40" s="145"/>
      <c r="AM40" s="145"/>
      <c r="AN40" s="145"/>
      <c r="AO40" s="145"/>
      <c r="AP40" s="145"/>
      <c r="AQ40" s="145"/>
      <c r="AR40" s="145"/>
      <c r="AS40" s="145"/>
      <c r="AT40" s="145"/>
      <c r="AU40" s="145"/>
      <c r="AV40" s="145"/>
      <c r="AW40" s="145"/>
      <c r="AX40" s="145"/>
      <c r="AY40" s="173" t="str">
        <f>C40</f>
        <v>- standardního tmelení Q2, to je: základní tmelení Q1+ dodatečné tmelení (tmelení najemno) a případné přebroušení.</v>
      </c>
      <c r="AZ40" s="145"/>
      <c r="BA40" s="145"/>
      <c r="BB40" s="145"/>
      <c r="BC40" s="145"/>
      <c r="BD40" s="145"/>
      <c r="BE40" s="145"/>
      <c r="BF40" s="145"/>
    </row>
    <row r="41" spans="1:58" ht="22.5" outlineLevel="2">
      <c r="A41" s="152"/>
      <c r="B41" s="153"/>
      <c r="C41" s="183" t="s">
        <v>198</v>
      </c>
      <c r="D41" s="156"/>
      <c r="E41" s="157">
        <v>59.716299999999997</v>
      </c>
      <c r="F41" s="155"/>
      <c r="G41" s="155"/>
      <c r="H41" s="155"/>
      <c r="I41" s="155"/>
      <c r="J41" s="155"/>
      <c r="K41" s="155"/>
      <c r="L41" s="155"/>
      <c r="M41" s="155"/>
      <c r="N41" s="154"/>
      <c r="O41" s="154"/>
      <c r="P41" s="154"/>
      <c r="Q41" s="154"/>
      <c r="R41" s="155"/>
      <c r="S41" s="155"/>
      <c r="T41" s="155"/>
      <c r="U41" s="155"/>
      <c r="V41" s="155"/>
      <c r="W41" s="155"/>
      <c r="X41" s="145"/>
      <c r="Y41" s="145"/>
      <c r="Z41" s="145"/>
      <c r="AA41" s="145"/>
      <c r="AB41" s="145"/>
      <c r="AC41" s="145"/>
      <c r="AD41" s="145"/>
      <c r="AE41" s="145" t="s">
        <v>164</v>
      </c>
      <c r="AF41" s="145">
        <v>0</v>
      </c>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ht="22.5" outlineLevel="3">
      <c r="A42" s="152"/>
      <c r="B42" s="153"/>
      <c r="C42" s="183" t="s">
        <v>199</v>
      </c>
      <c r="D42" s="156"/>
      <c r="E42" s="157">
        <v>67.360299999999995</v>
      </c>
      <c r="F42" s="155"/>
      <c r="G42" s="155"/>
      <c r="H42" s="155"/>
      <c r="I42" s="155"/>
      <c r="J42" s="155"/>
      <c r="K42" s="155"/>
      <c r="L42" s="155"/>
      <c r="M42" s="155"/>
      <c r="N42" s="154"/>
      <c r="O42" s="154"/>
      <c r="P42" s="154"/>
      <c r="Q42" s="154"/>
      <c r="R42" s="155"/>
      <c r="S42" s="155"/>
      <c r="T42" s="155"/>
      <c r="U42" s="155"/>
      <c r="V42" s="155"/>
      <c r="W42" s="155"/>
      <c r="X42" s="145"/>
      <c r="Y42" s="145"/>
      <c r="Z42" s="145"/>
      <c r="AA42" s="145"/>
      <c r="AB42" s="145"/>
      <c r="AC42" s="145"/>
      <c r="AD42" s="145"/>
      <c r="AE42" s="145" t="s">
        <v>164</v>
      </c>
      <c r="AF42" s="145">
        <v>0</v>
      </c>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ht="22.5" outlineLevel="1">
      <c r="A43" s="166">
        <v>8</v>
      </c>
      <c r="B43" s="167" t="s">
        <v>200</v>
      </c>
      <c r="C43" s="182" t="s">
        <v>201</v>
      </c>
      <c r="D43" s="168" t="s">
        <v>177</v>
      </c>
      <c r="E43" s="169">
        <v>1</v>
      </c>
      <c r="F43" s="170"/>
      <c r="G43" s="171">
        <f>ROUND(E43*F43,2)</f>
        <v>0</v>
      </c>
      <c r="H43" s="170"/>
      <c r="I43" s="171">
        <f>ROUND(E43*H43,2)</f>
        <v>0</v>
      </c>
      <c r="J43" s="170"/>
      <c r="K43" s="171">
        <f>ROUND(E43*J43,2)</f>
        <v>0</v>
      </c>
      <c r="L43" s="171">
        <v>21</v>
      </c>
      <c r="M43" s="171">
        <f>G43*(1+L43/100)</f>
        <v>0</v>
      </c>
      <c r="N43" s="169">
        <v>4.5999999999999999E-3</v>
      </c>
      <c r="O43" s="169">
        <f>ROUND(E43*N43,2)</f>
        <v>0</v>
      </c>
      <c r="P43" s="169">
        <v>0</v>
      </c>
      <c r="Q43" s="169">
        <f>ROUND(E43*P43,2)</f>
        <v>0</v>
      </c>
      <c r="R43" s="172" t="s">
        <v>157</v>
      </c>
      <c r="S43" s="155">
        <v>0</v>
      </c>
      <c r="T43" s="155">
        <f>ROUND(E43*S43,2)</f>
        <v>0</v>
      </c>
      <c r="U43" s="155"/>
      <c r="V43" s="155" t="s">
        <v>202</v>
      </c>
      <c r="W43" s="155" t="s">
        <v>159</v>
      </c>
      <c r="X43" s="145"/>
      <c r="Y43" s="145"/>
      <c r="Z43" s="145"/>
      <c r="AA43" s="145"/>
      <c r="AB43" s="145"/>
      <c r="AC43" s="145"/>
      <c r="AD43" s="145"/>
      <c r="AE43" s="145" t="s">
        <v>203</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outlineLevel="2">
      <c r="A44" s="152"/>
      <c r="B44" s="153"/>
      <c r="C44" s="1411" t="s">
        <v>204</v>
      </c>
      <c r="D44" s="1412"/>
      <c r="E44" s="1412"/>
      <c r="F44" s="1412"/>
      <c r="G44" s="1412"/>
      <c r="H44" s="155"/>
      <c r="I44" s="155"/>
      <c r="J44" s="155"/>
      <c r="K44" s="155"/>
      <c r="L44" s="155"/>
      <c r="M44" s="155"/>
      <c r="N44" s="154"/>
      <c r="O44" s="154"/>
      <c r="P44" s="154"/>
      <c r="Q44" s="154"/>
      <c r="R44" s="155"/>
      <c r="S44" s="155"/>
      <c r="T44" s="155"/>
      <c r="U44" s="155"/>
      <c r="V44" s="155"/>
      <c r="W44" s="155"/>
      <c r="X44" s="145"/>
      <c r="Y44" s="145"/>
      <c r="Z44" s="145"/>
      <c r="AA44" s="145"/>
      <c r="AB44" s="145"/>
      <c r="AC44" s="145"/>
      <c r="AD44" s="145"/>
      <c r="AE44" s="145" t="s">
        <v>179</v>
      </c>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outlineLevel="2">
      <c r="A45" s="152"/>
      <c r="B45" s="153"/>
      <c r="C45" s="183" t="s">
        <v>205</v>
      </c>
      <c r="D45" s="156"/>
      <c r="E45" s="157">
        <v>1</v>
      </c>
      <c r="F45" s="155"/>
      <c r="G45" s="155"/>
      <c r="H45" s="155"/>
      <c r="I45" s="155"/>
      <c r="J45" s="155"/>
      <c r="K45" s="155"/>
      <c r="L45" s="155"/>
      <c r="M45" s="155"/>
      <c r="N45" s="154"/>
      <c r="O45" s="154"/>
      <c r="P45" s="154"/>
      <c r="Q45" s="154"/>
      <c r="R45" s="155"/>
      <c r="S45" s="155"/>
      <c r="T45" s="155"/>
      <c r="U45" s="155"/>
      <c r="V45" s="155"/>
      <c r="W45" s="155"/>
      <c r="X45" s="145"/>
      <c r="Y45" s="145"/>
      <c r="Z45" s="145"/>
      <c r="AA45" s="145"/>
      <c r="AB45" s="145"/>
      <c r="AC45" s="145"/>
      <c r="AD45" s="145"/>
      <c r="AE45" s="145" t="s">
        <v>164</v>
      </c>
      <c r="AF45" s="145">
        <v>0</v>
      </c>
      <c r="AG45" s="145"/>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row>
    <row r="46" spans="1:58">
      <c r="A46" s="159" t="s">
        <v>152</v>
      </c>
      <c r="B46" s="160" t="s">
        <v>74</v>
      </c>
      <c r="C46" s="181" t="s">
        <v>75</v>
      </c>
      <c r="D46" s="161"/>
      <c r="E46" s="162"/>
      <c r="F46" s="163"/>
      <c r="G46" s="163">
        <f>SUMIF(AE47:AE49,"&lt;&gt;NOR",G47:G49)</f>
        <v>0</v>
      </c>
      <c r="H46" s="163"/>
      <c r="I46" s="163">
        <f>SUM(I47:I49)</f>
        <v>0</v>
      </c>
      <c r="J46" s="163"/>
      <c r="K46" s="163">
        <f>SUM(K47:K49)</f>
        <v>0</v>
      </c>
      <c r="L46" s="163"/>
      <c r="M46" s="163">
        <f>SUM(M47:M49)</f>
        <v>0</v>
      </c>
      <c r="N46" s="162"/>
      <c r="O46" s="162">
        <f>SUM(O47:O49)</f>
        <v>0.91</v>
      </c>
      <c r="P46" s="162"/>
      <c r="Q46" s="162">
        <f>SUM(Q47:Q49)</f>
        <v>0</v>
      </c>
      <c r="R46" s="164"/>
      <c r="S46" s="158"/>
      <c r="T46" s="158">
        <f>SUM(T47:T49)</f>
        <v>41.12</v>
      </c>
      <c r="U46" s="158"/>
      <c r="V46" s="158"/>
      <c r="W46" s="158"/>
      <c r="AE46" t="s">
        <v>153</v>
      </c>
    </row>
    <row r="47" spans="1:58" outlineLevel="1">
      <c r="A47" s="166">
        <v>9</v>
      </c>
      <c r="B47" s="167" t="s">
        <v>206</v>
      </c>
      <c r="C47" s="182" t="s">
        <v>207</v>
      </c>
      <c r="D47" s="168" t="s">
        <v>167</v>
      </c>
      <c r="E47" s="169">
        <v>36.39</v>
      </c>
      <c r="F47" s="170"/>
      <c r="G47" s="171">
        <f>ROUND(E47*F47,2)</f>
        <v>0</v>
      </c>
      <c r="H47" s="170"/>
      <c r="I47" s="171">
        <f>ROUND(E47*H47,2)</f>
        <v>0</v>
      </c>
      <c r="J47" s="170"/>
      <c r="K47" s="171">
        <f>ROUND(E47*J47,2)</f>
        <v>0</v>
      </c>
      <c r="L47" s="171">
        <v>21</v>
      </c>
      <c r="M47" s="171">
        <f>G47*(1+L47/100)</f>
        <v>0</v>
      </c>
      <c r="N47" s="169">
        <v>2.511E-2</v>
      </c>
      <c r="O47" s="169">
        <f>ROUND(E47*N47,2)</f>
        <v>0.91</v>
      </c>
      <c r="P47" s="169">
        <v>0</v>
      </c>
      <c r="Q47" s="169">
        <f>ROUND(E47*P47,2)</f>
        <v>0</v>
      </c>
      <c r="R47" s="172" t="s">
        <v>189</v>
      </c>
      <c r="S47" s="155">
        <v>1.1299999999999999</v>
      </c>
      <c r="T47" s="155">
        <f>ROUND(E47*S47,2)</f>
        <v>41.12</v>
      </c>
      <c r="U47" s="155"/>
      <c r="V47" s="155" t="s">
        <v>158</v>
      </c>
      <c r="W47" s="155" t="s">
        <v>159</v>
      </c>
      <c r="X47" s="145"/>
      <c r="Y47" s="145"/>
      <c r="Z47" s="145"/>
      <c r="AA47" s="145"/>
      <c r="AB47" s="145"/>
      <c r="AC47" s="145"/>
      <c r="AD47" s="145"/>
      <c r="AE47" s="145" t="s">
        <v>160</v>
      </c>
      <c r="AF47" s="145"/>
      <c r="AG47" s="145"/>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row>
    <row r="48" spans="1:58" outlineLevel="2">
      <c r="A48" s="152"/>
      <c r="B48" s="153"/>
      <c r="C48" s="1411" t="s">
        <v>208</v>
      </c>
      <c r="D48" s="1412"/>
      <c r="E48" s="1412"/>
      <c r="F48" s="1412"/>
      <c r="G48" s="1412"/>
      <c r="H48" s="155"/>
      <c r="I48" s="155"/>
      <c r="J48" s="155"/>
      <c r="K48" s="155"/>
      <c r="L48" s="155"/>
      <c r="M48" s="155"/>
      <c r="N48" s="154"/>
      <c r="O48" s="154"/>
      <c r="P48" s="154"/>
      <c r="Q48" s="154"/>
      <c r="R48" s="155"/>
      <c r="S48" s="155"/>
      <c r="T48" s="155"/>
      <c r="U48" s="155"/>
      <c r="V48" s="155"/>
      <c r="W48" s="155"/>
      <c r="X48" s="145"/>
      <c r="Y48" s="145"/>
      <c r="Z48" s="145"/>
      <c r="AA48" s="145"/>
      <c r="AB48" s="145"/>
      <c r="AC48" s="145"/>
      <c r="AD48" s="145"/>
      <c r="AE48" s="145" t="s">
        <v>179</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83" t="s">
        <v>209</v>
      </c>
      <c r="D49" s="156"/>
      <c r="E49" s="157">
        <v>36.39</v>
      </c>
      <c r="F49" s="155"/>
      <c r="G49" s="155"/>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164</v>
      </c>
      <c r="AF49" s="145">
        <v>0</v>
      </c>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c r="A50" s="159" t="s">
        <v>152</v>
      </c>
      <c r="B50" s="160" t="s">
        <v>76</v>
      </c>
      <c r="C50" s="181" t="s">
        <v>77</v>
      </c>
      <c r="D50" s="161"/>
      <c r="E50" s="162"/>
      <c r="F50" s="163"/>
      <c r="G50" s="163">
        <f>SUMIF(AE51:AE71,"&lt;&gt;NOR",G51:G71)</f>
        <v>0</v>
      </c>
      <c r="H50" s="163"/>
      <c r="I50" s="163">
        <f>SUM(I51:I71)</f>
        <v>0</v>
      </c>
      <c r="J50" s="163"/>
      <c r="K50" s="163">
        <f>SUM(K51:K71)</f>
        <v>0</v>
      </c>
      <c r="L50" s="163"/>
      <c r="M50" s="163">
        <f>SUM(M51:M71)</f>
        <v>0</v>
      </c>
      <c r="N50" s="162"/>
      <c r="O50" s="162">
        <f>SUM(O51:O71)</f>
        <v>2.17</v>
      </c>
      <c r="P50" s="162"/>
      <c r="Q50" s="162">
        <f>SUM(Q51:Q71)</f>
        <v>0</v>
      </c>
      <c r="R50" s="164"/>
      <c r="S50" s="158"/>
      <c r="T50" s="158">
        <f>SUM(T51:T71)</f>
        <v>39.82</v>
      </c>
      <c r="U50" s="158"/>
      <c r="V50" s="158"/>
      <c r="W50" s="158"/>
      <c r="AE50" t="s">
        <v>153</v>
      </c>
    </row>
    <row r="51" spans="1:58" outlineLevel="1">
      <c r="A51" s="166">
        <v>10</v>
      </c>
      <c r="B51" s="167" t="s">
        <v>210</v>
      </c>
      <c r="C51" s="182" t="s">
        <v>211</v>
      </c>
      <c r="D51" s="168" t="s">
        <v>177</v>
      </c>
      <c r="E51" s="169">
        <v>8</v>
      </c>
      <c r="F51" s="170"/>
      <c r="G51" s="171">
        <f>ROUND(E51*F51,2)</f>
        <v>0</v>
      </c>
      <c r="H51" s="170"/>
      <c r="I51" s="171">
        <f>ROUND(E51*H51,2)</f>
        <v>0</v>
      </c>
      <c r="J51" s="170"/>
      <c r="K51" s="171">
        <f>ROUND(E51*J51,2)</f>
        <v>0</v>
      </c>
      <c r="L51" s="171">
        <v>21</v>
      </c>
      <c r="M51" s="171">
        <f>G51*(1+L51/100)</f>
        <v>0</v>
      </c>
      <c r="N51" s="169">
        <v>5.1599999999999997E-3</v>
      </c>
      <c r="O51" s="169">
        <f>ROUND(E51*N51,2)</f>
        <v>0.04</v>
      </c>
      <c r="P51" s="169">
        <v>0</v>
      </c>
      <c r="Q51" s="169">
        <f>ROUND(E51*P51,2)</f>
        <v>0</v>
      </c>
      <c r="R51" s="172" t="s">
        <v>157</v>
      </c>
      <c r="S51" s="155">
        <v>0.26</v>
      </c>
      <c r="T51" s="155">
        <f>ROUND(E51*S51,2)</f>
        <v>2.08</v>
      </c>
      <c r="U51" s="155"/>
      <c r="V51" s="155" t="s">
        <v>158</v>
      </c>
      <c r="W51" s="155" t="s">
        <v>159</v>
      </c>
      <c r="X51" s="145"/>
      <c r="Y51" s="145"/>
      <c r="Z51" s="145"/>
      <c r="AA51" s="145"/>
      <c r="AB51" s="145"/>
      <c r="AC51" s="145"/>
      <c r="AD51" s="145"/>
      <c r="AE51" s="145" t="s">
        <v>160</v>
      </c>
      <c r="AF51" s="145"/>
      <c r="AG51" s="145"/>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row>
    <row r="52" spans="1:58" outlineLevel="2">
      <c r="A52" s="152"/>
      <c r="B52" s="153"/>
      <c r="C52" s="1409" t="s">
        <v>212</v>
      </c>
      <c r="D52" s="1410"/>
      <c r="E52" s="1410"/>
      <c r="F52" s="1410"/>
      <c r="G52" s="1410"/>
      <c r="H52" s="155"/>
      <c r="I52" s="155"/>
      <c r="J52" s="155"/>
      <c r="K52" s="155"/>
      <c r="L52" s="155"/>
      <c r="M52" s="155"/>
      <c r="N52" s="154"/>
      <c r="O52" s="154"/>
      <c r="P52" s="154"/>
      <c r="Q52" s="154"/>
      <c r="R52" s="155"/>
      <c r="S52" s="155"/>
      <c r="T52" s="155"/>
      <c r="U52" s="155"/>
      <c r="V52" s="155"/>
      <c r="W52" s="155"/>
      <c r="X52" s="145"/>
      <c r="Y52" s="145"/>
      <c r="Z52" s="145"/>
      <c r="AA52" s="145"/>
      <c r="AB52" s="145"/>
      <c r="AC52" s="145"/>
      <c r="AD52" s="145"/>
      <c r="AE52" s="145" t="s">
        <v>162</v>
      </c>
      <c r="AF52" s="145"/>
      <c r="AG52" s="145"/>
      <c r="AH52" s="145"/>
      <c r="AI52" s="145"/>
      <c r="AJ52" s="145"/>
      <c r="AK52" s="145"/>
      <c r="AL52" s="145"/>
      <c r="AM52" s="145"/>
      <c r="AN52" s="145"/>
      <c r="AO52" s="145"/>
      <c r="AP52" s="145"/>
      <c r="AQ52" s="145"/>
      <c r="AR52" s="145"/>
      <c r="AS52" s="145"/>
      <c r="AT52" s="145"/>
      <c r="AU52" s="145"/>
      <c r="AV52" s="145"/>
      <c r="AW52" s="145"/>
      <c r="AX52" s="145"/>
      <c r="AY52" s="173" t="str">
        <f>C52</f>
        <v>jakoukoliv maltou, z pomocného pracovního lešení o výšce podlahy do 1900 mm a pro zatížení do 1,5 kPa,</v>
      </c>
      <c r="AZ52" s="145"/>
      <c r="BA52" s="145"/>
      <c r="BB52" s="145"/>
      <c r="BC52" s="145"/>
      <c r="BD52" s="145"/>
      <c r="BE52" s="145"/>
      <c r="BF52" s="145"/>
    </row>
    <row r="53" spans="1:58" outlineLevel="2">
      <c r="A53" s="152"/>
      <c r="B53" s="153"/>
      <c r="C53" s="183" t="s">
        <v>213</v>
      </c>
      <c r="D53" s="156"/>
      <c r="E53" s="157">
        <v>4</v>
      </c>
      <c r="F53" s="155"/>
      <c r="G53" s="155"/>
      <c r="H53" s="155"/>
      <c r="I53" s="155"/>
      <c r="J53" s="155"/>
      <c r="K53" s="155"/>
      <c r="L53" s="155"/>
      <c r="M53" s="155"/>
      <c r="N53" s="154"/>
      <c r="O53" s="154"/>
      <c r="P53" s="154"/>
      <c r="Q53" s="154"/>
      <c r="R53" s="155"/>
      <c r="S53" s="155"/>
      <c r="T53" s="155"/>
      <c r="U53" s="155"/>
      <c r="V53" s="155"/>
      <c r="W53" s="155"/>
      <c r="X53" s="145"/>
      <c r="Y53" s="145"/>
      <c r="Z53" s="145"/>
      <c r="AA53" s="145"/>
      <c r="AB53" s="145"/>
      <c r="AC53" s="145"/>
      <c r="AD53" s="145"/>
      <c r="AE53" s="145" t="s">
        <v>164</v>
      </c>
      <c r="AF53" s="145">
        <v>5</v>
      </c>
      <c r="AG53" s="145"/>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row>
    <row r="54" spans="1:58" outlineLevel="3">
      <c r="A54" s="152"/>
      <c r="B54" s="153"/>
      <c r="C54" s="183" t="s">
        <v>214</v>
      </c>
      <c r="D54" s="156"/>
      <c r="E54" s="157">
        <v>4</v>
      </c>
      <c r="F54" s="155"/>
      <c r="G54" s="155"/>
      <c r="H54" s="155"/>
      <c r="I54" s="155"/>
      <c r="J54" s="155"/>
      <c r="K54" s="155"/>
      <c r="L54" s="155"/>
      <c r="M54" s="155"/>
      <c r="N54" s="154"/>
      <c r="O54" s="154"/>
      <c r="P54" s="154"/>
      <c r="Q54" s="154"/>
      <c r="R54" s="155"/>
      <c r="S54" s="155"/>
      <c r="T54" s="155"/>
      <c r="U54" s="155"/>
      <c r="V54" s="155"/>
      <c r="W54" s="155"/>
      <c r="X54" s="145"/>
      <c r="Y54" s="145"/>
      <c r="Z54" s="145"/>
      <c r="AA54" s="145"/>
      <c r="AB54" s="145"/>
      <c r="AC54" s="145"/>
      <c r="AD54" s="145"/>
      <c r="AE54" s="145" t="s">
        <v>164</v>
      </c>
      <c r="AF54" s="145">
        <v>5</v>
      </c>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ht="22.5" outlineLevel="1">
      <c r="A55" s="166">
        <v>11</v>
      </c>
      <c r="B55" s="167" t="s">
        <v>215</v>
      </c>
      <c r="C55" s="182" t="s">
        <v>216</v>
      </c>
      <c r="D55" s="168" t="s">
        <v>167</v>
      </c>
      <c r="E55" s="169">
        <v>41.769199999999998</v>
      </c>
      <c r="F55" s="170"/>
      <c r="G55" s="171">
        <f>ROUND(E55*F55,2)</f>
        <v>0</v>
      </c>
      <c r="H55" s="170"/>
      <c r="I55" s="171">
        <f>ROUND(E55*H55,2)</f>
        <v>0</v>
      </c>
      <c r="J55" s="170"/>
      <c r="K55" s="171">
        <f>ROUND(E55*J55,2)</f>
        <v>0</v>
      </c>
      <c r="L55" s="171">
        <v>21</v>
      </c>
      <c r="M55" s="171">
        <f>G55*(1+L55/100)</f>
        <v>0</v>
      </c>
      <c r="N55" s="169">
        <v>4.2419999999999999E-2</v>
      </c>
      <c r="O55" s="169">
        <f>ROUND(E55*N55,2)</f>
        <v>1.77</v>
      </c>
      <c r="P55" s="169">
        <v>0</v>
      </c>
      <c r="Q55" s="169">
        <f>ROUND(E55*P55,2)</f>
        <v>0</v>
      </c>
      <c r="R55" s="172" t="s">
        <v>157</v>
      </c>
      <c r="S55" s="155">
        <v>0.73243999999999998</v>
      </c>
      <c r="T55" s="155">
        <f>ROUND(E55*S55,2)</f>
        <v>30.59</v>
      </c>
      <c r="U55" s="155"/>
      <c r="V55" s="155" t="s">
        <v>158</v>
      </c>
      <c r="W55" s="155" t="s">
        <v>159</v>
      </c>
      <c r="X55" s="145"/>
      <c r="Y55" s="145"/>
      <c r="Z55" s="145"/>
      <c r="AA55" s="145"/>
      <c r="AB55" s="145"/>
      <c r="AC55" s="145"/>
      <c r="AD55" s="145"/>
      <c r="AE55" s="145" t="s">
        <v>160</v>
      </c>
      <c r="AF55" s="145"/>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outlineLevel="2">
      <c r="A56" s="152"/>
      <c r="B56" s="153"/>
      <c r="C56" s="183" t="s">
        <v>217</v>
      </c>
      <c r="D56" s="156"/>
      <c r="E56" s="157">
        <v>7.5792000000000002</v>
      </c>
      <c r="F56" s="155"/>
      <c r="G56" s="155"/>
      <c r="H56" s="155"/>
      <c r="I56" s="155"/>
      <c r="J56" s="155"/>
      <c r="K56" s="155"/>
      <c r="L56" s="155"/>
      <c r="M56" s="155"/>
      <c r="N56" s="154"/>
      <c r="O56" s="154"/>
      <c r="P56" s="154"/>
      <c r="Q56" s="154"/>
      <c r="R56" s="155"/>
      <c r="S56" s="155"/>
      <c r="T56" s="155"/>
      <c r="U56" s="155"/>
      <c r="V56" s="155"/>
      <c r="W56" s="155"/>
      <c r="X56" s="145"/>
      <c r="Y56" s="145"/>
      <c r="Z56" s="145"/>
      <c r="AA56" s="145"/>
      <c r="AB56" s="145"/>
      <c r="AC56" s="145"/>
      <c r="AD56" s="145"/>
      <c r="AE56" s="145" t="s">
        <v>164</v>
      </c>
      <c r="AF56" s="145">
        <v>0</v>
      </c>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row>
    <row r="57" spans="1:58" outlineLevel="3">
      <c r="A57" s="152"/>
      <c r="B57" s="153"/>
      <c r="C57" s="183" t="s">
        <v>218</v>
      </c>
      <c r="D57" s="156"/>
      <c r="E57" s="157">
        <v>21.234999999999999</v>
      </c>
      <c r="F57" s="155"/>
      <c r="G57" s="155"/>
      <c r="H57" s="155"/>
      <c r="I57" s="155"/>
      <c r="J57" s="155"/>
      <c r="K57" s="155"/>
      <c r="L57" s="155"/>
      <c r="M57" s="155"/>
      <c r="N57" s="154"/>
      <c r="O57" s="154"/>
      <c r="P57" s="154"/>
      <c r="Q57" s="154"/>
      <c r="R57" s="155"/>
      <c r="S57" s="155"/>
      <c r="T57" s="155"/>
      <c r="U57" s="155"/>
      <c r="V57" s="155"/>
      <c r="W57" s="155"/>
      <c r="X57" s="145"/>
      <c r="Y57" s="145"/>
      <c r="Z57" s="145"/>
      <c r="AA57" s="145"/>
      <c r="AB57" s="145"/>
      <c r="AC57" s="145"/>
      <c r="AD57" s="145"/>
      <c r="AE57" s="145" t="s">
        <v>164</v>
      </c>
      <c r="AF57" s="145">
        <v>0</v>
      </c>
      <c r="AG57" s="145"/>
      <c r="AH57" s="145"/>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row>
    <row r="58" spans="1:58" outlineLevel="3">
      <c r="A58" s="152"/>
      <c r="B58" s="153"/>
      <c r="C58" s="183" t="s">
        <v>219</v>
      </c>
      <c r="D58" s="156"/>
      <c r="E58" s="157">
        <v>12.955</v>
      </c>
      <c r="F58" s="155"/>
      <c r="G58" s="155"/>
      <c r="H58" s="155"/>
      <c r="I58" s="155"/>
      <c r="J58" s="155"/>
      <c r="K58" s="155"/>
      <c r="L58" s="155"/>
      <c r="M58" s="155"/>
      <c r="N58" s="154"/>
      <c r="O58" s="154"/>
      <c r="P58" s="154"/>
      <c r="Q58" s="154"/>
      <c r="R58" s="155"/>
      <c r="S58" s="155"/>
      <c r="T58" s="155"/>
      <c r="U58" s="155"/>
      <c r="V58" s="155"/>
      <c r="W58" s="155"/>
      <c r="X58" s="145"/>
      <c r="Y58" s="145"/>
      <c r="Z58" s="145"/>
      <c r="AA58" s="145"/>
      <c r="AB58" s="145"/>
      <c r="AC58" s="145"/>
      <c r="AD58" s="145"/>
      <c r="AE58" s="145" t="s">
        <v>164</v>
      </c>
      <c r="AF58" s="145">
        <v>0</v>
      </c>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row>
    <row r="59" spans="1:58" outlineLevel="1">
      <c r="A59" s="166">
        <v>12</v>
      </c>
      <c r="B59" s="167" t="s">
        <v>220</v>
      </c>
      <c r="C59" s="182" t="s">
        <v>221</v>
      </c>
      <c r="D59" s="168" t="s">
        <v>167</v>
      </c>
      <c r="E59" s="169">
        <v>3.323</v>
      </c>
      <c r="F59" s="170"/>
      <c r="G59" s="171">
        <f>ROUND(E59*F59,2)</f>
        <v>0</v>
      </c>
      <c r="H59" s="170"/>
      <c r="I59" s="171">
        <f>ROUND(E59*H59,2)</f>
        <v>0</v>
      </c>
      <c r="J59" s="170"/>
      <c r="K59" s="171">
        <f>ROUND(E59*J59,2)</f>
        <v>0</v>
      </c>
      <c r="L59" s="171">
        <v>21</v>
      </c>
      <c r="M59" s="171">
        <f>G59*(1+L59/100)</f>
        <v>0</v>
      </c>
      <c r="N59" s="169">
        <v>5.638E-2</v>
      </c>
      <c r="O59" s="169">
        <f>ROUND(E59*N59,2)</f>
        <v>0.19</v>
      </c>
      <c r="P59" s="169">
        <v>0</v>
      </c>
      <c r="Q59" s="169">
        <f>ROUND(E59*P59,2)</f>
        <v>0</v>
      </c>
      <c r="R59" s="172" t="s">
        <v>157</v>
      </c>
      <c r="S59" s="155">
        <v>1.484</v>
      </c>
      <c r="T59" s="155">
        <f>ROUND(E59*S59,2)</f>
        <v>4.93</v>
      </c>
      <c r="U59" s="155"/>
      <c r="V59" s="155" t="s">
        <v>158</v>
      </c>
      <c r="W59" s="155" t="s">
        <v>159</v>
      </c>
      <c r="X59" s="145"/>
      <c r="Y59" s="145"/>
      <c r="Z59" s="145"/>
      <c r="AA59" s="145"/>
      <c r="AB59" s="145"/>
      <c r="AC59" s="145"/>
      <c r="AD59" s="145"/>
      <c r="AE59" s="145" t="s">
        <v>160</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409" t="s">
        <v>222</v>
      </c>
      <c r="D60" s="1410"/>
      <c r="E60" s="1410"/>
      <c r="F60" s="1410"/>
      <c r="G60" s="1410"/>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162</v>
      </c>
      <c r="AF60" s="145"/>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outlineLevel="2">
      <c r="A61" s="152"/>
      <c r="B61" s="153"/>
      <c r="C61" s="183" t="s">
        <v>223</v>
      </c>
      <c r="D61" s="156"/>
      <c r="E61" s="157">
        <v>0.13</v>
      </c>
      <c r="F61" s="155"/>
      <c r="G61" s="155"/>
      <c r="H61" s="155"/>
      <c r="I61" s="155"/>
      <c r="J61" s="155"/>
      <c r="K61" s="155"/>
      <c r="L61" s="155"/>
      <c r="M61" s="155"/>
      <c r="N61" s="154"/>
      <c r="O61" s="154"/>
      <c r="P61" s="154"/>
      <c r="Q61" s="154"/>
      <c r="R61" s="155"/>
      <c r="S61" s="155"/>
      <c r="T61" s="155"/>
      <c r="U61" s="155"/>
      <c r="V61" s="155"/>
      <c r="W61" s="155"/>
      <c r="X61" s="145"/>
      <c r="Y61" s="145"/>
      <c r="Z61" s="145"/>
      <c r="AA61" s="145"/>
      <c r="AB61" s="145"/>
      <c r="AC61" s="145"/>
      <c r="AD61" s="145"/>
      <c r="AE61" s="145" t="s">
        <v>164</v>
      </c>
      <c r="AF61" s="145">
        <v>0</v>
      </c>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3">
      <c r="A62" s="152"/>
      <c r="B62" s="153"/>
      <c r="C62" s="183" t="s">
        <v>224</v>
      </c>
      <c r="D62" s="156"/>
      <c r="E62" s="157">
        <v>0.113</v>
      </c>
      <c r="F62" s="155"/>
      <c r="G62" s="155"/>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164</v>
      </c>
      <c r="AF62" s="145">
        <v>0</v>
      </c>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3">
      <c r="A63" s="152"/>
      <c r="B63" s="153"/>
      <c r="C63" s="183" t="s">
        <v>225</v>
      </c>
      <c r="D63" s="156"/>
      <c r="E63" s="157">
        <v>0.84</v>
      </c>
      <c r="F63" s="155"/>
      <c r="G63" s="155"/>
      <c r="H63" s="155"/>
      <c r="I63" s="155"/>
      <c r="J63" s="155"/>
      <c r="K63" s="155"/>
      <c r="L63" s="155"/>
      <c r="M63" s="155"/>
      <c r="N63" s="154"/>
      <c r="O63" s="154"/>
      <c r="P63" s="154"/>
      <c r="Q63" s="154"/>
      <c r="R63" s="155"/>
      <c r="S63" s="155"/>
      <c r="T63" s="155"/>
      <c r="U63" s="155"/>
      <c r="V63" s="155"/>
      <c r="W63" s="155"/>
      <c r="X63" s="145"/>
      <c r="Y63" s="145"/>
      <c r="Z63" s="145"/>
      <c r="AA63" s="145"/>
      <c r="AB63" s="145"/>
      <c r="AC63" s="145"/>
      <c r="AD63" s="145"/>
      <c r="AE63" s="145" t="s">
        <v>164</v>
      </c>
      <c r="AF63" s="145">
        <v>0</v>
      </c>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outlineLevel="3">
      <c r="A64" s="152"/>
      <c r="B64" s="153"/>
      <c r="C64" s="183" t="s">
        <v>226</v>
      </c>
      <c r="D64" s="156"/>
      <c r="E64" s="157">
        <v>2.2400000000000002</v>
      </c>
      <c r="F64" s="155"/>
      <c r="G64" s="155"/>
      <c r="H64" s="155"/>
      <c r="I64" s="155"/>
      <c r="J64" s="155"/>
      <c r="K64" s="155"/>
      <c r="L64" s="155"/>
      <c r="M64" s="155"/>
      <c r="N64" s="154"/>
      <c r="O64" s="154"/>
      <c r="P64" s="154"/>
      <c r="Q64" s="154"/>
      <c r="R64" s="155"/>
      <c r="S64" s="155"/>
      <c r="T64" s="155"/>
      <c r="U64" s="155"/>
      <c r="V64" s="155"/>
      <c r="W64" s="155"/>
      <c r="X64" s="145"/>
      <c r="Y64" s="145"/>
      <c r="Z64" s="145"/>
      <c r="AA64" s="145"/>
      <c r="AB64" s="145"/>
      <c r="AC64" s="145"/>
      <c r="AD64" s="145"/>
      <c r="AE64" s="145" t="s">
        <v>164</v>
      </c>
      <c r="AF64" s="145">
        <v>0</v>
      </c>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row>
    <row r="65" spans="1:58" outlineLevel="1">
      <c r="A65" s="166">
        <v>13</v>
      </c>
      <c r="B65" s="167" t="s">
        <v>227</v>
      </c>
      <c r="C65" s="182" t="s">
        <v>228</v>
      </c>
      <c r="D65" s="168" t="s">
        <v>167</v>
      </c>
      <c r="E65" s="169">
        <v>3.645</v>
      </c>
      <c r="F65" s="170"/>
      <c r="G65" s="171">
        <f>ROUND(E65*F65,2)</f>
        <v>0</v>
      </c>
      <c r="H65" s="170"/>
      <c r="I65" s="171">
        <f>ROUND(E65*H65,2)</f>
        <v>0</v>
      </c>
      <c r="J65" s="170"/>
      <c r="K65" s="171">
        <f>ROUND(E65*J65,2)</f>
        <v>0</v>
      </c>
      <c r="L65" s="171">
        <v>21</v>
      </c>
      <c r="M65" s="171">
        <f>G65*(1+L65/100)</f>
        <v>0</v>
      </c>
      <c r="N65" s="169">
        <v>4.5580000000000002E-2</v>
      </c>
      <c r="O65" s="169">
        <f>ROUND(E65*N65,2)</f>
        <v>0.17</v>
      </c>
      <c r="P65" s="169">
        <v>0</v>
      </c>
      <c r="Q65" s="169">
        <f>ROUND(E65*P65,2)</f>
        <v>0</v>
      </c>
      <c r="R65" s="172" t="s">
        <v>157</v>
      </c>
      <c r="S65" s="155">
        <v>0.60799999999999998</v>
      </c>
      <c r="T65" s="155">
        <f>ROUND(E65*S65,2)</f>
        <v>2.2200000000000002</v>
      </c>
      <c r="U65" s="155"/>
      <c r="V65" s="155" t="s">
        <v>158</v>
      </c>
      <c r="W65" s="155" t="s">
        <v>159</v>
      </c>
      <c r="X65" s="145"/>
      <c r="Y65" s="145"/>
      <c r="Z65" s="145"/>
      <c r="AA65" s="145"/>
      <c r="AB65" s="145"/>
      <c r="AC65" s="145"/>
      <c r="AD65" s="145"/>
      <c r="AE65" s="145" t="s">
        <v>160</v>
      </c>
      <c r="AF65" s="145"/>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row>
    <row r="66" spans="1:58" outlineLevel="2">
      <c r="A66" s="152"/>
      <c r="B66" s="153"/>
      <c r="C66" s="1409" t="s">
        <v>229</v>
      </c>
      <c r="D66" s="1410"/>
      <c r="E66" s="1410"/>
      <c r="F66" s="1410"/>
      <c r="G66" s="1410"/>
      <c r="H66" s="155"/>
      <c r="I66" s="155"/>
      <c r="J66" s="155"/>
      <c r="K66" s="155"/>
      <c r="L66" s="155"/>
      <c r="M66" s="155"/>
      <c r="N66" s="154"/>
      <c r="O66" s="154"/>
      <c r="P66" s="154"/>
      <c r="Q66" s="154"/>
      <c r="R66" s="155"/>
      <c r="S66" s="155"/>
      <c r="T66" s="155"/>
      <c r="U66" s="155"/>
      <c r="V66" s="155"/>
      <c r="W66" s="155"/>
      <c r="X66" s="145"/>
      <c r="Y66" s="145"/>
      <c r="Z66" s="145"/>
      <c r="AA66" s="145"/>
      <c r="AB66" s="145"/>
      <c r="AC66" s="145"/>
      <c r="AD66" s="145"/>
      <c r="AE66" s="145" t="s">
        <v>162</v>
      </c>
      <c r="AF66" s="145"/>
      <c r="AG66" s="145"/>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row>
    <row r="67" spans="1:58" outlineLevel="2">
      <c r="A67" s="152"/>
      <c r="B67" s="153"/>
      <c r="C67" s="183" t="s">
        <v>230</v>
      </c>
      <c r="D67" s="156"/>
      <c r="E67" s="157">
        <v>3.645</v>
      </c>
      <c r="F67" s="155"/>
      <c r="G67" s="155"/>
      <c r="H67" s="155"/>
      <c r="I67" s="155"/>
      <c r="J67" s="155"/>
      <c r="K67" s="155"/>
      <c r="L67" s="155"/>
      <c r="M67" s="155"/>
      <c r="N67" s="154"/>
      <c r="O67" s="154"/>
      <c r="P67" s="154"/>
      <c r="Q67" s="154"/>
      <c r="R67" s="155"/>
      <c r="S67" s="155"/>
      <c r="T67" s="155"/>
      <c r="U67" s="155"/>
      <c r="V67" s="155"/>
      <c r="W67" s="155"/>
      <c r="X67" s="145"/>
      <c r="Y67" s="145"/>
      <c r="Z67" s="145"/>
      <c r="AA67" s="145"/>
      <c r="AB67" s="145"/>
      <c r="AC67" s="145"/>
      <c r="AD67" s="145"/>
      <c r="AE67" s="145" t="s">
        <v>164</v>
      </c>
      <c r="AF67" s="145">
        <v>0</v>
      </c>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1">
      <c r="A68" s="166">
        <v>14</v>
      </c>
      <c r="B68" s="167" t="s">
        <v>231</v>
      </c>
      <c r="C68" s="182" t="s">
        <v>232</v>
      </c>
      <c r="D68" s="168" t="s">
        <v>233</v>
      </c>
      <c r="E68" s="169">
        <v>23.15</v>
      </c>
      <c r="F68" s="170"/>
      <c r="G68" s="171">
        <f>ROUND(E68*F68,2)</f>
        <v>0</v>
      </c>
      <c r="H68" s="170"/>
      <c r="I68" s="171">
        <f>ROUND(E68*H68,2)</f>
        <v>0</v>
      </c>
      <c r="J68" s="170"/>
      <c r="K68" s="171">
        <f>ROUND(E68*J68,2)</f>
        <v>0</v>
      </c>
      <c r="L68" s="171">
        <v>21</v>
      </c>
      <c r="M68" s="171">
        <f>G68*(1+L68/100)</f>
        <v>0</v>
      </c>
      <c r="N68" s="169">
        <v>0</v>
      </c>
      <c r="O68" s="169">
        <f>ROUND(E68*N68,2)</f>
        <v>0</v>
      </c>
      <c r="P68" s="169">
        <v>0</v>
      </c>
      <c r="Q68" s="169">
        <f>ROUND(E68*P68,2)</f>
        <v>0</v>
      </c>
      <c r="R68" s="172" t="s">
        <v>189</v>
      </c>
      <c r="S68" s="155">
        <v>0</v>
      </c>
      <c r="T68" s="155">
        <f>ROUND(E68*S68,2)</f>
        <v>0</v>
      </c>
      <c r="U68" s="155"/>
      <c r="V68" s="155" t="s">
        <v>158</v>
      </c>
      <c r="W68" s="155" t="s">
        <v>159</v>
      </c>
      <c r="X68" s="145"/>
      <c r="Y68" s="145"/>
      <c r="Z68" s="145"/>
      <c r="AA68" s="145"/>
      <c r="AB68" s="145"/>
      <c r="AC68" s="145"/>
      <c r="AD68" s="145"/>
      <c r="AE68" s="145" t="s">
        <v>160</v>
      </c>
      <c r="AF68" s="145"/>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2">
      <c r="A69" s="152"/>
      <c r="B69" s="153"/>
      <c r="C69" s="183" t="s">
        <v>234</v>
      </c>
      <c r="D69" s="156"/>
      <c r="E69" s="157">
        <v>9.4740000000000002</v>
      </c>
      <c r="F69" s="155"/>
      <c r="G69" s="155"/>
      <c r="H69" s="155"/>
      <c r="I69" s="155"/>
      <c r="J69" s="155"/>
      <c r="K69" s="155"/>
      <c r="L69" s="155"/>
      <c r="M69" s="155"/>
      <c r="N69" s="154"/>
      <c r="O69" s="154"/>
      <c r="P69" s="154"/>
      <c r="Q69" s="154"/>
      <c r="R69" s="155"/>
      <c r="S69" s="155"/>
      <c r="T69" s="155"/>
      <c r="U69" s="155"/>
      <c r="V69" s="155"/>
      <c r="W69" s="155"/>
      <c r="X69" s="145"/>
      <c r="Y69" s="145"/>
      <c r="Z69" s="145"/>
      <c r="AA69" s="145"/>
      <c r="AB69" s="145"/>
      <c r="AC69" s="145"/>
      <c r="AD69" s="145"/>
      <c r="AE69" s="145" t="s">
        <v>164</v>
      </c>
      <c r="AF69" s="145">
        <v>0</v>
      </c>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3">
      <c r="A70" s="152"/>
      <c r="B70" s="153"/>
      <c r="C70" s="183" t="s">
        <v>235</v>
      </c>
      <c r="D70" s="156"/>
      <c r="E70" s="157">
        <v>8.4939999999999998</v>
      </c>
      <c r="F70" s="155"/>
      <c r="G70" s="155"/>
      <c r="H70" s="155"/>
      <c r="I70" s="155"/>
      <c r="J70" s="155"/>
      <c r="K70" s="155"/>
      <c r="L70" s="155"/>
      <c r="M70" s="155"/>
      <c r="N70" s="154"/>
      <c r="O70" s="154"/>
      <c r="P70" s="154"/>
      <c r="Q70" s="154"/>
      <c r="R70" s="155"/>
      <c r="S70" s="155"/>
      <c r="T70" s="155"/>
      <c r="U70" s="155"/>
      <c r="V70" s="155"/>
      <c r="W70" s="155"/>
      <c r="X70" s="145"/>
      <c r="Y70" s="145"/>
      <c r="Z70" s="145"/>
      <c r="AA70" s="145"/>
      <c r="AB70" s="145"/>
      <c r="AC70" s="145"/>
      <c r="AD70" s="145"/>
      <c r="AE70" s="145" t="s">
        <v>164</v>
      </c>
      <c r="AF70" s="145">
        <v>0</v>
      </c>
      <c r="AG70" s="145"/>
      <c r="AH70" s="145"/>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row>
    <row r="71" spans="1:58" outlineLevel="3">
      <c r="A71" s="152"/>
      <c r="B71" s="153"/>
      <c r="C71" s="183" t="s">
        <v>236</v>
      </c>
      <c r="D71" s="156"/>
      <c r="E71" s="157">
        <v>5.1820000000000004</v>
      </c>
      <c r="F71" s="155"/>
      <c r="G71" s="155"/>
      <c r="H71" s="155"/>
      <c r="I71" s="155"/>
      <c r="J71" s="155"/>
      <c r="K71" s="155"/>
      <c r="L71" s="155"/>
      <c r="M71" s="155"/>
      <c r="N71" s="154"/>
      <c r="O71" s="154"/>
      <c r="P71" s="154"/>
      <c r="Q71" s="154"/>
      <c r="R71" s="155"/>
      <c r="S71" s="155"/>
      <c r="T71" s="155"/>
      <c r="U71" s="155"/>
      <c r="V71" s="155"/>
      <c r="W71" s="155"/>
      <c r="X71" s="145"/>
      <c r="Y71" s="145"/>
      <c r="Z71" s="145"/>
      <c r="AA71" s="145"/>
      <c r="AB71" s="145"/>
      <c r="AC71" s="145"/>
      <c r="AD71" s="145"/>
      <c r="AE71" s="145" t="s">
        <v>164</v>
      </c>
      <c r="AF71" s="145">
        <v>0</v>
      </c>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c r="A72" s="159" t="s">
        <v>152</v>
      </c>
      <c r="B72" s="160" t="s">
        <v>78</v>
      </c>
      <c r="C72" s="181" t="s">
        <v>79</v>
      </c>
      <c r="D72" s="161"/>
      <c r="E72" s="162"/>
      <c r="F72" s="163"/>
      <c r="G72" s="163">
        <f>SUMIF(AE73:AE73,"&lt;&gt;NOR",G73:G73)</f>
        <v>0</v>
      </c>
      <c r="H72" s="163"/>
      <c r="I72" s="163">
        <f>SUM(I73:I73)</f>
        <v>0</v>
      </c>
      <c r="J72" s="163"/>
      <c r="K72" s="163">
        <f>SUM(K73:K73)</f>
        <v>0</v>
      </c>
      <c r="L72" s="163"/>
      <c r="M72" s="163">
        <f>SUM(M73:M73)</f>
        <v>0</v>
      </c>
      <c r="N72" s="162"/>
      <c r="O72" s="162">
        <f>SUM(O73:O73)</f>
        <v>0</v>
      </c>
      <c r="P72" s="162"/>
      <c r="Q72" s="162">
        <f>SUM(Q73:Q73)</f>
        <v>0</v>
      </c>
      <c r="R72" s="164"/>
      <c r="S72" s="158"/>
      <c r="T72" s="158">
        <f>SUM(T73:T73)</f>
        <v>0</v>
      </c>
      <c r="U72" s="158"/>
      <c r="V72" s="158"/>
      <c r="W72" s="158"/>
      <c r="AE72" t="s">
        <v>153</v>
      </c>
    </row>
    <row r="73" spans="1:58" outlineLevel="1">
      <c r="A73" s="174">
        <v>15</v>
      </c>
      <c r="B73" s="175" t="s">
        <v>237</v>
      </c>
      <c r="C73" s="184" t="s">
        <v>238</v>
      </c>
      <c r="D73" s="176" t="s">
        <v>239</v>
      </c>
      <c r="E73" s="177">
        <v>1</v>
      </c>
      <c r="F73" s="178"/>
      <c r="G73" s="179">
        <f>ROUND(E73*F73,2)</f>
        <v>0</v>
      </c>
      <c r="H73" s="178"/>
      <c r="I73" s="179">
        <f>ROUND(E73*H73,2)</f>
        <v>0</v>
      </c>
      <c r="J73" s="178"/>
      <c r="K73" s="179">
        <f>ROUND(E73*J73,2)</f>
        <v>0</v>
      </c>
      <c r="L73" s="179">
        <v>21</v>
      </c>
      <c r="M73" s="179">
        <f>G73*(1+L73/100)</f>
        <v>0</v>
      </c>
      <c r="N73" s="177">
        <v>0</v>
      </c>
      <c r="O73" s="177">
        <f>ROUND(E73*N73,2)</f>
        <v>0</v>
      </c>
      <c r="P73" s="177">
        <v>0</v>
      </c>
      <c r="Q73" s="177">
        <f>ROUND(E73*P73,2)</f>
        <v>0</v>
      </c>
      <c r="R73" s="180" t="s">
        <v>189</v>
      </c>
      <c r="S73" s="155">
        <v>0</v>
      </c>
      <c r="T73" s="155">
        <f>ROUND(E73*S73,2)</f>
        <v>0</v>
      </c>
      <c r="U73" s="155"/>
      <c r="V73" s="155" t="s">
        <v>158</v>
      </c>
      <c r="W73" s="155" t="s">
        <v>159</v>
      </c>
      <c r="X73" s="145"/>
      <c r="Y73" s="145"/>
      <c r="Z73" s="145"/>
      <c r="AA73" s="145"/>
      <c r="AB73" s="145"/>
      <c r="AC73" s="145"/>
      <c r="AD73" s="145"/>
      <c r="AE73" s="145" t="s">
        <v>160</v>
      </c>
      <c r="AF73" s="145"/>
      <c r="AG73" s="145"/>
      <c r="AH73" s="145"/>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row>
    <row r="74" spans="1:58">
      <c r="A74" s="159" t="s">
        <v>152</v>
      </c>
      <c r="B74" s="160" t="s">
        <v>80</v>
      </c>
      <c r="C74" s="181" t="s">
        <v>81</v>
      </c>
      <c r="D74" s="161"/>
      <c r="E74" s="162"/>
      <c r="F74" s="163"/>
      <c r="G74" s="163">
        <f>SUMIF(AE75:AE78,"&lt;&gt;NOR",G75:G78)</f>
        <v>0</v>
      </c>
      <c r="H74" s="163"/>
      <c r="I74" s="163">
        <f>SUM(I75:I78)</f>
        <v>0</v>
      </c>
      <c r="J74" s="163"/>
      <c r="K74" s="163">
        <f>SUM(K75:K78)</f>
        <v>0</v>
      </c>
      <c r="L74" s="163"/>
      <c r="M74" s="163">
        <f>SUM(M75:M78)</f>
        <v>0</v>
      </c>
      <c r="N74" s="162"/>
      <c r="O74" s="162">
        <f>SUM(O75:O78)</f>
        <v>0.22</v>
      </c>
      <c r="P74" s="162"/>
      <c r="Q74" s="162">
        <f>SUM(Q75:Q78)</f>
        <v>0</v>
      </c>
      <c r="R74" s="164"/>
      <c r="S74" s="158"/>
      <c r="T74" s="158">
        <f>SUM(T75:T78)</f>
        <v>0</v>
      </c>
      <c r="U74" s="158"/>
      <c r="V74" s="158"/>
      <c r="W74" s="158"/>
      <c r="AE74" t="s">
        <v>153</v>
      </c>
    </row>
    <row r="75" spans="1:58" ht="22.5" outlineLevel="1">
      <c r="A75" s="166">
        <v>16</v>
      </c>
      <c r="B75" s="167" t="s">
        <v>240</v>
      </c>
      <c r="C75" s="182" t="s">
        <v>241</v>
      </c>
      <c r="D75" s="168" t="s">
        <v>242</v>
      </c>
      <c r="E75" s="169">
        <v>2</v>
      </c>
      <c r="F75" s="170"/>
      <c r="G75" s="171">
        <f>ROUND(E75*F75,2)</f>
        <v>0</v>
      </c>
      <c r="H75" s="170"/>
      <c r="I75" s="171">
        <f>ROUND(E75*H75,2)</f>
        <v>0</v>
      </c>
      <c r="J75" s="170"/>
      <c r="K75" s="171">
        <f>ROUND(E75*J75,2)</f>
        <v>0</v>
      </c>
      <c r="L75" s="171">
        <v>21</v>
      </c>
      <c r="M75" s="171">
        <f>G75*(1+L75/100)</f>
        <v>0</v>
      </c>
      <c r="N75" s="169">
        <v>0.06</v>
      </c>
      <c r="O75" s="169">
        <f>ROUND(E75*N75,2)</f>
        <v>0.12</v>
      </c>
      <c r="P75" s="169">
        <v>0</v>
      </c>
      <c r="Q75" s="169">
        <f>ROUND(E75*P75,2)</f>
        <v>0</v>
      </c>
      <c r="R75" s="172" t="s">
        <v>189</v>
      </c>
      <c r="S75" s="155">
        <v>0</v>
      </c>
      <c r="T75" s="155">
        <f>ROUND(E75*S75,2)</f>
        <v>0</v>
      </c>
      <c r="U75" s="155"/>
      <c r="V75" s="155" t="s">
        <v>158</v>
      </c>
      <c r="W75" s="155" t="s">
        <v>159</v>
      </c>
      <c r="X75" s="145"/>
      <c r="Y75" s="145"/>
      <c r="Z75" s="145"/>
      <c r="AA75" s="145"/>
      <c r="AB75" s="145"/>
      <c r="AC75" s="145"/>
      <c r="AD75" s="145"/>
      <c r="AE75" s="145" t="s">
        <v>160</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11" t="s">
        <v>243</v>
      </c>
      <c r="D76" s="1412"/>
      <c r="E76" s="1412"/>
      <c r="F76" s="1412"/>
      <c r="G76" s="1412"/>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179</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ht="22.5" outlineLevel="1">
      <c r="A77" s="166">
        <v>17</v>
      </c>
      <c r="B77" s="167" t="s">
        <v>244</v>
      </c>
      <c r="C77" s="182" t="s">
        <v>245</v>
      </c>
      <c r="D77" s="168" t="s">
        <v>242</v>
      </c>
      <c r="E77" s="169">
        <v>2</v>
      </c>
      <c r="F77" s="170"/>
      <c r="G77" s="171">
        <f>ROUND(E77*F77,2)</f>
        <v>0</v>
      </c>
      <c r="H77" s="170"/>
      <c r="I77" s="171">
        <f>ROUND(E77*H77,2)</f>
        <v>0</v>
      </c>
      <c r="J77" s="170"/>
      <c r="K77" s="171">
        <f>ROUND(E77*J77,2)</f>
        <v>0</v>
      </c>
      <c r="L77" s="171">
        <v>21</v>
      </c>
      <c r="M77" s="171">
        <f>G77*(1+L77/100)</f>
        <v>0</v>
      </c>
      <c r="N77" s="169">
        <v>0.05</v>
      </c>
      <c r="O77" s="169">
        <f>ROUND(E77*N77,2)</f>
        <v>0.1</v>
      </c>
      <c r="P77" s="169">
        <v>0</v>
      </c>
      <c r="Q77" s="169">
        <f>ROUND(E77*P77,2)</f>
        <v>0</v>
      </c>
      <c r="R77" s="172" t="s">
        <v>189</v>
      </c>
      <c r="S77" s="155">
        <v>0</v>
      </c>
      <c r="T77" s="155">
        <f>ROUND(E77*S77,2)</f>
        <v>0</v>
      </c>
      <c r="U77" s="155"/>
      <c r="V77" s="155" t="s">
        <v>158</v>
      </c>
      <c r="W77" s="155" t="s">
        <v>159</v>
      </c>
      <c r="X77" s="145"/>
      <c r="Y77" s="145"/>
      <c r="Z77" s="145"/>
      <c r="AA77" s="145"/>
      <c r="AB77" s="145"/>
      <c r="AC77" s="145"/>
      <c r="AD77" s="145"/>
      <c r="AE77" s="145" t="s">
        <v>160</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outlineLevel="2">
      <c r="A78" s="152"/>
      <c r="B78" s="153"/>
      <c r="C78" s="1411" t="s">
        <v>243</v>
      </c>
      <c r="D78" s="1412"/>
      <c r="E78" s="1412"/>
      <c r="F78" s="1412"/>
      <c r="G78" s="1412"/>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179</v>
      </c>
      <c r="AF78" s="145"/>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row>
    <row r="79" spans="1:58">
      <c r="A79" s="159" t="s">
        <v>152</v>
      </c>
      <c r="B79" s="160" t="s">
        <v>84</v>
      </c>
      <c r="C79" s="181" t="s">
        <v>85</v>
      </c>
      <c r="D79" s="161"/>
      <c r="E79" s="162"/>
      <c r="F79" s="163"/>
      <c r="G79" s="163">
        <f>SUMIF(AE80:AE88,"&lt;&gt;NOR",G80:G88)</f>
        <v>0</v>
      </c>
      <c r="H79" s="163"/>
      <c r="I79" s="163">
        <f>SUM(I80:I88)</f>
        <v>0</v>
      </c>
      <c r="J79" s="163"/>
      <c r="K79" s="163">
        <f>SUM(K80:K88)</f>
        <v>0</v>
      </c>
      <c r="L79" s="163"/>
      <c r="M79" s="163">
        <f>SUM(M80:M88)</f>
        <v>0</v>
      </c>
      <c r="N79" s="162"/>
      <c r="O79" s="162">
        <f>SUM(O80:O88)</f>
        <v>0.01</v>
      </c>
      <c r="P79" s="162"/>
      <c r="Q79" s="162">
        <f>SUM(Q80:Q88)</f>
        <v>0</v>
      </c>
      <c r="R79" s="164"/>
      <c r="S79" s="158"/>
      <c r="T79" s="158">
        <f>SUM(T80:T88)</f>
        <v>115.89</v>
      </c>
      <c r="U79" s="158"/>
      <c r="V79" s="158"/>
      <c r="W79" s="158"/>
      <c r="AE79" t="s">
        <v>153</v>
      </c>
    </row>
    <row r="80" spans="1:58" ht="56.25" outlineLevel="1">
      <c r="A80" s="166">
        <v>18</v>
      </c>
      <c r="B80" s="167" t="s">
        <v>246</v>
      </c>
      <c r="C80" s="188" t="s">
        <v>247</v>
      </c>
      <c r="D80" s="168" t="s">
        <v>167</v>
      </c>
      <c r="E80" s="169">
        <v>311.33999999999997</v>
      </c>
      <c r="F80" s="170"/>
      <c r="G80" s="171">
        <f>ROUND(E80*F80,2)</f>
        <v>0</v>
      </c>
      <c r="H80" s="170"/>
      <c r="I80" s="171">
        <f>ROUND(E80*H80,2)</f>
        <v>0</v>
      </c>
      <c r="J80" s="170"/>
      <c r="K80" s="171">
        <f>ROUND(E80*J80,2)</f>
        <v>0</v>
      </c>
      <c r="L80" s="171">
        <v>21</v>
      </c>
      <c r="M80" s="171">
        <f>G80*(1+L80/100)</f>
        <v>0</v>
      </c>
      <c r="N80" s="169">
        <v>4.0000000000000003E-5</v>
      </c>
      <c r="O80" s="169">
        <f>ROUND(E80*N80,2)</f>
        <v>0.01</v>
      </c>
      <c r="P80" s="169">
        <v>0</v>
      </c>
      <c r="Q80" s="169">
        <f>ROUND(E80*P80,2)</f>
        <v>0</v>
      </c>
      <c r="R80" s="172" t="s">
        <v>157</v>
      </c>
      <c r="S80" s="155">
        <v>0.308</v>
      </c>
      <c r="T80" s="155">
        <f>ROUND(E80*S80,2)</f>
        <v>95.89</v>
      </c>
      <c r="U80" s="155"/>
      <c r="V80" s="155" t="s">
        <v>158</v>
      </c>
      <c r="W80" s="155" t="s">
        <v>159</v>
      </c>
      <c r="X80" s="145"/>
      <c r="Y80" s="145"/>
      <c r="Z80" s="145"/>
      <c r="AA80" s="145"/>
      <c r="AB80" s="145"/>
      <c r="AC80" s="145"/>
      <c r="AD80" s="145"/>
      <c r="AE80" s="145" t="s">
        <v>160</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outlineLevel="2">
      <c r="A81" s="152"/>
      <c r="B81" s="153"/>
      <c r="C81" s="183" t="s">
        <v>248</v>
      </c>
      <c r="D81" s="156"/>
      <c r="E81" s="157">
        <v>29.85</v>
      </c>
      <c r="F81" s="155"/>
      <c r="G81" s="155"/>
      <c r="H81" s="155"/>
      <c r="I81" s="155"/>
      <c r="J81" s="155"/>
      <c r="K81" s="155"/>
      <c r="L81" s="155"/>
      <c r="M81" s="155"/>
      <c r="N81" s="154"/>
      <c r="O81" s="154"/>
      <c r="P81" s="154"/>
      <c r="Q81" s="154"/>
      <c r="R81" s="155"/>
      <c r="S81" s="155"/>
      <c r="T81" s="155"/>
      <c r="U81" s="155"/>
      <c r="V81" s="155"/>
      <c r="W81" s="155"/>
      <c r="X81" s="145"/>
      <c r="Y81" s="145"/>
      <c r="Z81" s="145"/>
      <c r="AA81" s="145"/>
      <c r="AB81" s="145"/>
      <c r="AC81" s="145"/>
      <c r="AD81" s="145"/>
      <c r="AE81" s="145" t="s">
        <v>164</v>
      </c>
      <c r="AF81" s="145">
        <v>0</v>
      </c>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row>
    <row r="82" spans="1:58" outlineLevel="3">
      <c r="A82" s="152"/>
      <c r="B82" s="153"/>
      <c r="C82" s="183" t="s">
        <v>249</v>
      </c>
      <c r="D82" s="156"/>
      <c r="E82" s="157">
        <v>31.12</v>
      </c>
      <c r="F82" s="155"/>
      <c r="G82" s="155"/>
      <c r="H82" s="155"/>
      <c r="I82" s="155"/>
      <c r="J82" s="155"/>
      <c r="K82" s="155"/>
      <c r="L82" s="155"/>
      <c r="M82" s="155"/>
      <c r="N82" s="154"/>
      <c r="O82" s="154"/>
      <c r="P82" s="154"/>
      <c r="Q82" s="154"/>
      <c r="R82" s="155"/>
      <c r="S82" s="155"/>
      <c r="T82" s="155"/>
      <c r="U82" s="155"/>
      <c r="V82" s="155"/>
      <c r="W82" s="155"/>
      <c r="X82" s="145"/>
      <c r="Y82" s="145"/>
      <c r="Z82" s="145"/>
      <c r="AA82" s="145"/>
      <c r="AB82" s="145"/>
      <c r="AC82" s="145"/>
      <c r="AD82" s="145"/>
      <c r="AE82" s="145" t="s">
        <v>164</v>
      </c>
      <c r="AF82" s="145">
        <v>0</v>
      </c>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outlineLevel="3">
      <c r="A83" s="152"/>
      <c r="B83" s="153"/>
      <c r="C83" s="183" t="s">
        <v>250</v>
      </c>
      <c r="D83" s="156"/>
      <c r="E83" s="157">
        <v>24.92</v>
      </c>
      <c r="F83" s="155"/>
      <c r="G83" s="155"/>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164</v>
      </c>
      <c r="AF83" s="145">
        <v>0</v>
      </c>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row>
    <row r="84" spans="1:58" outlineLevel="3">
      <c r="A84" s="152"/>
      <c r="B84" s="153"/>
      <c r="C84" s="183" t="s">
        <v>251</v>
      </c>
      <c r="D84" s="156"/>
      <c r="E84" s="157">
        <v>81.61</v>
      </c>
      <c r="F84" s="155"/>
      <c r="G84" s="155"/>
      <c r="H84" s="155"/>
      <c r="I84" s="155"/>
      <c r="J84" s="155"/>
      <c r="K84" s="155"/>
      <c r="L84" s="155"/>
      <c r="M84" s="155"/>
      <c r="N84" s="154"/>
      <c r="O84" s="154"/>
      <c r="P84" s="154"/>
      <c r="Q84" s="154"/>
      <c r="R84" s="155"/>
      <c r="S84" s="155"/>
      <c r="T84" s="155"/>
      <c r="U84" s="155"/>
      <c r="V84" s="155"/>
      <c r="W84" s="155"/>
      <c r="X84" s="145"/>
      <c r="Y84" s="145"/>
      <c r="Z84" s="145"/>
      <c r="AA84" s="145"/>
      <c r="AB84" s="145"/>
      <c r="AC84" s="145"/>
      <c r="AD84" s="145"/>
      <c r="AE84" s="145" t="s">
        <v>164</v>
      </c>
      <c r="AF84" s="145">
        <v>0</v>
      </c>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outlineLevel="3">
      <c r="A85" s="152"/>
      <c r="B85" s="153"/>
      <c r="C85" s="183" t="s">
        <v>252</v>
      </c>
      <c r="D85" s="156"/>
      <c r="E85" s="157">
        <v>43.84</v>
      </c>
      <c r="F85" s="155"/>
      <c r="G85" s="155"/>
      <c r="H85" s="155"/>
      <c r="I85" s="155"/>
      <c r="J85" s="155"/>
      <c r="K85" s="155"/>
      <c r="L85" s="155"/>
      <c r="M85" s="155"/>
      <c r="N85" s="154"/>
      <c r="O85" s="154"/>
      <c r="P85" s="154"/>
      <c r="Q85" s="154"/>
      <c r="R85" s="155"/>
      <c r="S85" s="155"/>
      <c r="T85" s="155"/>
      <c r="U85" s="155"/>
      <c r="V85" s="155"/>
      <c r="W85" s="155"/>
      <c r="X85" s="145"/>
      <c r="Y85" s="145"/>
      <c r="Z85" s="145"/>
      <c r="AA85" s="145"/>
      <c r="AB85" s="145"/>
      <c r="AC85" s="145"/>
      <c r="AD85" s="145"/>
      <c r="AE85" s="145" t="s">
        <v>164</v>
      </c>
      <c r="AF85" s="145">
        <v>0</v>
      </c>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row>
    <row r="86" spans="1:58" outlineLevel="3">
      <c r="A86" s="152"/>
      <c r="B86" s="153"/>
      <c r="C86" s="183" t="s">
        <v>253</v>
      </c>
      <c r="D86" s="156"/>
      <c r="E86" s="157">
        <v>100</v>
      </c>
      <c r="F86" s="155"/>
      <c r="G86" s="155"/>
      <c r="H86" s="155"/>
      <c r="I86" s="155"/>
      <c r="J86" s="155"/>
      <c r="K86" s="155"/>
      <c r="L86" s="155"/>
      <c r="M86" s="155"/>
      <c r="N86" s="154"/>
      <c r="O86" s="154"/>
      <c r="P86" s="154"/>
      <c r="Q86" s="154"/>
      <c r="R86" s="155"/>
      <c r="S86" s="155"/>
      <c r="T86" s="155"/>
      <c r="U86" s="155"/>
      <c r="V86" s="155"/>
      <c r="W86" s="155"/>
      <c r="X86" s="145"/>
      <c r="Y86" s="145"/>
      <c r="Z86" s="145"/>
      <c r="AA86" s="145"/>
      <c r="AB86" s="145"/>
      <c r="AC86" s="145"/>
      <c r="AD86" s="145"/>
      <c r="AE86" s="145" t="s">
        <v>164</v>
      </c>
      <c r="AF86" s="145">
        <v>0</v>
      </c>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outlineLevel="1">
      <c r="A87" s="166">
        <v>19</v>
      </c>
      <c r="B87" s="167" t="s">
        <v>254</v>
      </c>
      <c r="C87" s="182" t="s">
        <v>255</v>
      </c>
      <c r="D87" s="168" t="s">
        <v>256</v>
      </c>
      <c r="E87" s="169">
        <v>20</v>
      </c>
      <c r="F87" s="170"/>
      <c r="G87" s="171">
        <f>ROUND(E87*F87,2)</f>
        <v>0</v>
      </c>
      <c r="H87" s="170"/>
      <c r="I87" s="171">
        <f>ROUND(E87*H87,2)</f>
        <v>0</v>
      </c>
      <c r="J87" s="170"/>
      <c r="K87" s="171">
        <f>ROUND(E87*J87,2)</f>
        <v>0</v>
      </c>
      <c r="L87" s="171">
        <v>21</v>
      </c>
      <c r="M87" s="171">
        <f>G87*(1+L87/100)</f>
        <v>0</v>
      </c>
      <c r="N87" s="169">
        <v>0</v>
      </c>
      <c r="O87" s="169">
        <f>ROUND(E87*N87,2)</f>
        <v>0</v>
      </c>
      <c r="P87" s="169">
        <v>0</v>
      </c>
      <c r="Q87" s="169">
        <f>ROUND(E87*P87,2)</f>
        <v>0</v>
      </c>
      <c r="R87" s="172" t="s">
        <v>157</v>
      </c>
      <c r="S87" s="155">
        <v>1</v>
      </c>
      <c r="T87" s="155">
        <f>ROUND(E87*S87,2)</f>
        <v>20</v>
      </c>
      <c r="U87" s="155"/>
      <c r="V87" s="155" t="s">
        <v>257</v>
      </c>
      <c r="W87" s="155" t="s">
        <v>159</v>
      </c>
      <c r="X87" s="145"/>
      <c r="Y87" s="145"/>
      <c r="Z87" s="145"/>
      <c r="AA87" s="145"/>
      <c r="AB87" s="145"/>
      <c r="AC87" s="145"/>
      <c r="AD87" s="145"/>
      <c r="AE87" s="145" t="s">
        <v>258</v>
      </c>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row>
    <row r="88" spans="1:58" outlineLevel="2">
      <c r="A88" s="152"/>
      <c r="B88" s="153"/>
      <c r="C88" s="183" t="s">
        <v>259</v>
      </c>
      <c r="D88" s="156"/>
      <c r="E88" s="157">
        <v>20</v>
      </c>
      <c r="F88" s="155"/>
      <c r="G88" s="155"/>
      <c r="H88" s="155"/>
      <c r="I88" s="155"/>
      <c r="J88" s="155"/>
      <c r="K88" s="155"/>
      <c r="L88" s="155"/>
      <c r="M88" s="155"/>
      <c r="N88" s="154"/>
      <c r="O88" s="154"/>
      <c r="P88" s="154"/>
      <c r="Q88" s="154"/>
      <c r="R88" s="155"/>
      <c r="S88" s="155"/>
      <c r="T88" s="155"/>
      <c r="U88" s="155"/>
      <c r="V88" s="155"/>
      <c r="W88" s="155"/>
      <c r="X88" s="145"/>
      <c r="Y88" s="145"/>
      <c r="Z88" s="145"/>
      <c r="AA88" s="145"/>
      <c r="AB88" s="145"/>
      <c r="AC88" s="145"/>
      <c r="AD88" s="145"/>
      <c r="AE88" s="145" t="s">
        <v>164</v>
      </c>
      <c r="AF88" s="145">
        <v>0</v>
      </c>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c r="A89" s="159" t="s">
        <v>152</v>
      </c>
      <c r="B89" s="160" t="s">
        <v>86</v>
      </c>
      <c r="C89" s="181" t="s">
        <v>87</v>
      </c>
      <c r="D89" s="161"/>
      <c r="E89" s="162"/>
      <c r="F89" s="163"/>
      <c r="G89" s="163">
        <f>SUMIF(AE90:AE124,"&lt;&gt;NOR",G90:G124)</f>
        <v>0</v>
      </c>
      <c r="H89" s="163"/>
      <c r="I89" s="163">
        <f>SUM(I90:I124)</f>
        <v>0</v>
      </c>
      <c r="J89" s="163"/>
      <c r="K89" s="163">
        <f>SUM(K90:K124)</f>
        <v>0</v>
      </c>
      <c r="L89" s="163"/>
      <c r="M89" s="163">
        <f>SUM(M90:M124)</f>
        <v>0</v>
      </c>
      <c r="N89" s="162"/>
      <c r="O89" s="162">
        <f>SUM(O90:O124)</f>
        <v>0</v>
      </c>
      <c r="P89" s="162"/>
      <c r="Q89" s="162">
        <f>SUM(Q90:Q124)</f>
        <v>3.81</v>
      </c>
      <c r="R89" s="164"/>
      <c r="S89" s="158"/>
      <c r="T89" s="158">
        <f>SUM(T90:T124)</f>
        <v>22.3</v>
      </c>
      <c r="U89" s="158"/>
      <c r="V89" s="158"/>
      <c r="W89" s="158"/>
      <c r="AE89" t="s">
        <v>153</v>
      </c>
    </row>
    <row r="90" spans="1:58" outlineLevel="1">
      <c r="A90" s="166">
        <v>20</v>
      </c>
      <c r="B90" s="167" t="s">
        <v>260</v>
      </c>
      <c r="C90" s="182" t="s">
        <v>261</v>
      </c>
      <c r="D90" s="168" t="s">
        <v>177</v>
      </c>
      <c r="E90" s="169">
        <v>2</v>
      </c>
      <c r="F90" s="170"/>
      <c r="G90" s="171">
        <f>ROUND(E90*F90,2)</f>
        <v>0</v>
      </c>
      <c r="H90" s="170"/>
      <c r="I90" s="171">
        <f>ROUND(E90*H90,2)</f>
        <v>0</v>
      </c>
      <c r="J90" s="170"/>
      <c r="K90" s="171">
        <f>ROUND(E90*J90,2)</f>
        <v>0</v>
      </c>
      <c r="L90" s="171">
        <v>21</v>
      </c>
      <c r="M90" s="171">
        <f>G90*(1+L90/100)</f>
        <v>0</v>
      </c>
      <c r="N90" s="169">
        <v>0</v>
      </c>
      <c r="O90" s="169">
        <f>ROUND(E90*N90,2)</f>
        <v>0</v>
      </c>
      <c r="P90" s="169">
        <v>0</v>
      </c>
      <c r="Q90" s="169">
        <f>ROUND(E90*P90,2)</f>
        <v>0</v>
      </c>
      <c r="R90" s="172" t="s">
        <v>157</v>
      </c>
      <c r="S90" s="155">
        <v>0.09</v>
      </c>
      <c r="T90" s="155">
        <f>ROUND(E90*S90,2)</f>
        <v>0.18</v>
      </c>
      <c r="U90" s="155"/>
      <c r="V90" s="155" t="s">
        <v>158</v>
      </c>
      <c r="W90" s="155" t="s">
        <v>159</v>
      </c>
      <c r="X90" s="145"/>
      <c r="Y90" s="145"/>
      <c r="Z90" s="145"/>
      <c r="AA90" s="145"/>
      <c r="AB90" s="145"/>
      <c r="AC90" s="145"/>
      <c r="AD90" s="145"/>
      <c r="AE90" s="145" t="s">
        <v>160</v>
      </c>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row>
    <row r="91" spans="1:58" outlineLevel="2">
      <c r="A91" s="152"/>
      <c r="B91" s="153"/>
      <c r="C91" s="1409" t="s">
        <v>262</v>
      </c>
      <c r="D91" s="1410"/>
      <c r="E91" s="1410"/>
      <c r="F91" s="1410"/>
      <c r="G91" s="1410"/>
      <c r="H91" s="155"/>
      <c r="I91" s="155"/>
      <c r="J91" s="155"/>
      <c r="K91" s="155"/>
      <c r="L91" s="155"/>
      <c r="M91" s="155"/>
      <c r="N91" s="154"/>
      <c r="O91" s="154"/>
      <c r="P91" s="154"/>
      <c r="Q91" s="154"/>
      <c r="R91" s="155"/>
      <c r="S91" s="155"/>
      <c r="T91" s="155"/>
      <c r="U91" s="155"/>
      <c r="V91" s="155"/>
      <c r="W91" s="155"/>
      <c r="X91" s="145"/>
      <c r="Y91" s="145"/>
      <c r="Z91" s="145"/>
      <c r="AA91" s="145"/>
      <c r="AB91" s="145"/>
      <c r="AC91" s="145"/>
      <c r="AD91" s="145"/>
      <c r="AE91" s="145" t="s">
        <v>162</v>
      </c>
      <c r="AF91" s="145"/>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row>
    <row r="92" spans="1:58" outlineLevel="2">
      <c r="A92" s="152"/>
      <c r="B92" s="153"/>
      <c r="C92" s="183" t="s">
        <v>263</v>
      </c>
      <c r="D92" s="156"/>
      <c r="E92" s="157">
        <v>2</v>
      </c>
      <c r="F92" s="155"/>
      <c r="G92" s="155"/>
      <c r="H92" s="155"/>
      <c r="I92" s="155"/>
      <c r="J92" s="155"/>
      <c r="K92" s="155"/>
      <c r="L92" s="155"/>
      <c r="M92" s="155"/>
      <c r="N92" s="154"/>
      <c r="O92" s="154"/>
      <c r="P92" s="154"/>
      <c r="Q92" s="154"/>
      <c r="R92" s="155"/>
      <c r="S92" s="155"/>
      <c r="T92" s="155"/>
      <c r="U92" s="155"/>
      <c r="V92" s="155"/>
      <c r="W92" s="155"/>
      <c r="X92" s="145"/>
      <c r="Y92" s="145"/>
      <c r="Z92" s="145"/>
      <c r="AA92" s="145"/>
      <c r="AB92" s="145"/>
      <c r="AC92" s="145"/>
      <c r="AD92" s="145"/>
      <c r="AE92" s="145" t="s">
        <v>164</v>
      </c>
      <c r="AF92" s="145">
        <v>0</v>
      </c>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row>
    <row r="93" spans="1:58" ht="33.75" outlineLevel="1">
      <c r="A93" s="166">
        <v>21</v>
      </c>
      <c r="B93" s="167" t="s">
        <v>264</v>
      </c>
      <c r="C93" s="182" t="s">
        <v>265</v>
      </c>
      <c r="D93" s="168" t="s">
        <v>167</v>
      </c>
      <c r="E93" s="169">
        <v>3.87</v>
      </c>
      <c r="F93" s="170"/>
      <c r="G93" s="171">
        <f>ROUND(E93*F93,2)</f>
        <v>0</v>
      </c>
      <c r="H93" s="170"/>
      <c r="I93" s="171">
        <f>ROUND(E93*H93,2)</f>
        <v>0</v>
      </c>
      <c r="J93" s="170"/>
      <c r="K93" s="171">
        <f>ROUND(E93*J93,2)</f>
        <v>0</v>
      </c>
      <c r="L93" s="171">
        <v>21</v>
      </c>
      <c r="M93" s="171">
        <f>G93*(1+L93/100)</f>
        <v>0</v>
      </c>
      <c r="N93" s="169">
        <v>1E-3</v>
      </c>
      <c r="O93" s="169">
        <f>ROUND(E93*N93,2)</f>
        <v>0</v>
      </c>
      <c r="P93" s="169">
        <v>6.3E-2</v>
      </c>
      <c r="Q93" s="169">
        <f>ROUND(E93*P93,2)</f>
        <v>0.24</v>
      </c>
      <c r="R93" s="172" t="s">
        <v>157</v>
      </c>
      <c r="S93" s="155">
        <v>0.71799999999999997</v>
      </c>
      <c r="T93" s="155">
        <f>ROUND(E93*S93,2)</f>
        <v>2.78</v>
      </c>
      <c r="U93" s="155"/>
      <c r="V93" s="155" t="s">
        <v>158</v>
      </c>
      <c r="W93" s="155" t="s">
        <v>159</v>
      </c>
      <c r="X93" s="145"/>
      <c r="Y93" s="145"/>
      <c r="Z93" s="145"/>
      <c r="AA93" s="145"/>
      <c r="AB93" s="145"/>
      <c r="AC93" s="145"/>
      <c r="AD93" s="145"/>
      <c r="AE93" s="145" t="s">
        <v>160</v>
      </c>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row>
    <row r="94" spans="1:58" outlineLevel="2">
      <c r="A94" s="152"/>
      <c r="B94" s="153"/>
      <c r="C94" s="183" t="s">
        <v>266</v>
      </c>
      <c r="D94" s="156"/>
      <c r="E94" s="157">
        <v>3.87</v>
      </c>
      <c r="F94" s="155"/>
      <c r="G94" s="155"/>
      <c r="H94" s="155"/>
      <c r="I94" s="155"/>
      <c r="J94" s="155"/>
      <c r="K94" s="155"/>
      <c r="L94" s="155"/>
      <c r="M94" s="155"/>
      <c r="N94" s="154"/>
      <c r="O94" s="154"/>
      <c r="P94" s="154"/>
      <c r="Q94" s="154"/>
      <c r="R94" s="155"/>
      <c r="S94" s="155"/>
      <c r="T94" s="155"/>
      <c r="U94" s="155"/>
      <c r="V94" s="155"/>
      <c r="W94" s="155"/>
      <c r="X94" s="145"/>
      <c r="Y94" s="145"/>
      <c r="Z94" s="145"/>
      <c r="AA94" s="145"/>
      <c r="AB94" s="145"/>
      <c r="AC94" s="145"/>
      <c r="AD94" s="145"/>
      <c r="AE94" s="145" t="s">
        <v>164</v>
      </c>
      <c r="AF94" s="145">
        <v>0</v>
      </c>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row>
    <row r="95" spans="1:58" ht="22.5" outlineLevel="1">
      <c r="A95" s="166">
        <v>22</v>
      </c>
      <c r="B95" s="167" t="s">
        <v>267</v>
      </c>
      <c r="C95" s="182" t="s">
        <v>268</v>
      </c>
      <c r="D95" s="168" t="s">
        <v>177</v>
      </c>
      <c r="E95" s="169">
        <v>2</v>
      </c>
      <c r="F95" s="170"/>
      <c r="G95" s="171">
        <f>ROUND(E95*F95,2)</f>
        <v>0</v>
      </c>
      <c r="H95" s="170"/>
      <c r="I95" s="171">
        <f>ROUND(E95*H95,2)</f>
        <v>0</v>
      </c>
      <c r="J95" s="170"/>
      <c r="K95" s="171">
        <f>ROUND(E95*J95,2)</f>
        <v>0</v>
      </c>
      <c r="L95" s="171">
        <v>21</v>
      </c>
      <c r="M95" s="171">
        <f>G95*(1+L95/100)</f>
        <v>0</v>
      </c>
      <c r="N95" s="169">
        <v>3.4000000000000002E-4</v>
      </c>
      <c r="O95" s="169">
        <f>ROUND(E95*N95,2)</f>
        <v>0</v>
      </c>
      <c r="P95" s="169">
        <v>2.5000000000000001E-2</v>
      </c>
      <c r="Q95" s="169">
        <f>ROUND(E95*P95,2)</f>
        <v>0.05</v>
      </c>
      <c r="R95" s="172" t="s">
        <v>157</v>
      </c>
      <c r="S95" s="155">
        <v>0.21299999999999999</v>
      </c>
      <c r="T95" s="155">
        <f>ROUND(E95*S95,2)</f>
        <v>0.43</v>
      </c>
      <c r="U95" s="155"/>
      <c r="V95" s="155" t="s">
        <v>158</v>
      </c>
      <c r="W95" s="155" t="s">
        <v>159</v>
      </c>
      <c r="X95" s="145"/>
      <c r="Y95" s="145"/>
      <c r="Z95" s="145"/>
      <c r="AA95" s="145"/>
      <c r="AB95" s="145"/>
      <c r="AC95" s="145"/>
      <c r="AD95" s="145"/>
      <c r="AE95" s="145" t="s">
        <v>160</v>
      </c>
      <c r="AF95" s="145"/>
      <c r="AG95" s="145"/>
      <c r="AH95" s="145"/>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row>
    <row r="96" spans="1:58" outlineLevel="2">
      <c r="A96" s="152"/>
      <c r="B96" s="153"/>
      <c r="C96" s="1409" t="s">
        <v>269</v>
      </c>
      <c r="D96" s="1410"/>
      <c r="E96" s="1410"/>
      <c r="F96" s="1410"/>
      <c r="G96" s="1410"/>
      <c r="H96" s="155"/>
      <c r="I96" s="155"/>
      <c r="J96" s="155"/>
      <c r="K96" s="155"/>
      <c r="L96" s="155"/>
      <c r="M96" s="155"/>
      <c r="N96" s="154"/>
      <c r="O96" s="154"/>
      <c r="P96" s="154"/>
      <c r="Q96" s="154"/>
      <c r="R96" s="155"/>
      <c r="S96" s="155"/>
      <c r="T96" s="155"/>
      <c r="U96" s="155"/>
      <c r="V96" s="155"/>
      <c r="W96" s="155"/>
      <c r="X96" s="145"/>
      <c r="Y96" s="145"/>
      <c r="Z96" s="145"/>
      <c r="AA96" s="145"/>
      <c r="AB96" s="145"/>
      <c r="AC96" s="145"/>
      <c r="AD96" s="145"/>
      <c r="AE96" s="145" t="s">
        <v>162</v>
      </c>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row>
    <row r="97" spans="1:58" outlineLevel="2">
      <c r="A97" s="152"/>
      <c r="B97" s="153"/>
      <c r="C97" s="1400" t="s">
        <v>270</v>
      </c>
      <c r="D97" s="1401"/>
      <c r="E97" s="1401"/>
      <c r="F97" s="1401"/>
      <c r="G97" s="1401"/>
      <c r="H97" s="155"/>
      <c r="I97" s="155"/>
      <c r="J97" s="155"/>
      <c r="K97" s="155"/>
      <c r="L97" s="155"/>
      <c r="M97" s="155"/>
      <c r="N97" s="154"/>
      <c r="O97" s="154"/>
      <c r="P97" s="154"/>
      <c r="Q97" s="154"/>
      <c r="R97" s="155"/>
      <c r="S97" s="155"/>
      <c r="T97" s="155"/>
      <c r="U97" s="155"/>
      <c r="V97" s="155"/>
      <c r="W97" s="155"/>
      <c r="X97" s="145"/>
      <c r="Y97" s="145"/>
      <c r="Z97" s="145"/>
      <c r="AA97" s="145"/>
      <c r="AB97" s="145"/>
      <c r="AC97" s="145"/>
      <c r="AD97" s="145"/>
      <c r="AE97" s="145" t="s">
        <v>179</v>
      </c>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row>
    <row r="98" spans="1:58" outlineLevel="2">
      <c r="A98" s="152"/>
      <c r="B98" s="153"/>
      <c r="C98" s="183" t="s">
        <v>271</v>
      </c>
      <c r="D98" s="156"/>
      <c r="E98" s="157">
        <v>2</v>
      </c>
      <c r="F98" s="155"/>
      <c r="G98" s="155"/>
      <c r="H98" s="155"/>
      <c r="I98" s="155"/>
      <c r="J98" s="155"/>
      <c r="K98" s="155"/>
      <c r="L98" s="155"/>
      <c r="M98" s="155"/>
      <c r="N98" s="154"/>
      <c r="O98" s="154"/>
      <c r="P98" s="154"/>
      <c r="Q98" s="154"/>
      <c r="R98" s="155"/>
      <c r="S98" s="155"/>
      <c r="T98" s="155"/>
      <c r="U98" s="155"/>
      <c r="V98" s="155"/>
      <c r="W98" s="155"/>
      <c r="X98" s="145"/>
      <c r="Y98" s="145"/>
      <c r="Z98" s="145"/>
      <c r="AA98" s="145"/>
      <c r="AB98" s="145"/>
      <c r="AC98" s="145"/>
      <c r="AD98" s="145"/>
      <c r="AE98" s="145" t="s">
        <v>164</v>
      </c>
      <c r="AF98" s="145">
        <v>0</v>
      </c>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row>
    <row r="99" spans="1:58" ht="22.5" outlineLevel="1">
      <c r="A99" s="166">
        <v>23</v>
      </c>
      <c r="B99" s="167" t="s">
        <v>272</v>
      </c>
      <c r="C99" s="182" t="s">
        <v>273</v>
      </c>
      <c r="D99" s="168" t="s">
        <v>177</v>
      </c>
      <c r="E99" s="169">
        <v>6</v>
      </c>
      <c r="F99" s="170"/>
      <c r="G99" s="171">
        <f>ROUND(E99*F99,2)</f>
        <v>0</v>
      </c>
      <c r="H99" s="170"/>
      <c r="I99" s="171">
        <f>ROUND(E99*H99,2)</f>
        <v>0</v>
      </c>
      <c r="J99" s="170"/>
      <c r="K99" s="171">
        <f>ROUND(E99*J99,2)</f>
        <v>0</v>
      </c>
      <c r="L99" s="171">
        <v>21</v>
      </c>
      <c r="M99" s="171">
        <f>G99*(1+L99/100)</f>
        <v>0</v>
      </c>
      <c r="N99" s="169">
        <v>3.4000000000000002E-4</v>
      </c>
      <c r="O99" s="169">
        <f>ROUND(E99*N99,2)</f>
        <v>0</v>
      </c>
      <c r="P99" s="169">
        <v>6.9000000000000006E-2</v>
      </c>
      <c r="Q99" s="169">
        <f>ROUND(E99*P99,2)</f>
        <v>0.41</v>
      </c>
      <c r="R99" s="172" t="s">
        <v>157</v>
      </c>
      <c r="S99" s="155">
        <v>0.21299999999999999</v>
      </c>
      <c r="T99" s="155">
        <f>ROUND(E99*S99,2)</f>
        <v>1.28</v>
      </c>
      <c r="U99" s="155"/>
      <c r="V99" s="155" t="s">
        <v>158</v>
      </c>
      <c r="W99" s="155" t="s">
        <v>159</v>
      </c>
      <c r="X99" s="145"/>
      <c r="Y99" s="145"/>
      <c r="Z99" s="145"/>
      <c r="AA99" s="145"/>
      <c r="AB99" s="145"/>
      <c r="AC99" s="145"/>
      <c r="AD99" s="145"/>
      <c r="AE99" s="145" t="s">
        <v>160</v>
      </c>
      <c r="AF99" s="145"/>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row>
    <row r="100" spans="1:58" outlineLevel="2">
      <c r="A100" s="152"/>
      <c r="B100" s="153"/>
      <c r="C100" s="1409" t="s">
        <v>269</v>
      </c>
      <c r="D100" s="1410"/>
      <c r="E100" s="1410"/>
      <c r="F100" s="1410"/>
      <c r="G100" s="1410"/>
      <c r="H100" s="155"/>
      <c r="I100" s="155"/>
      <c r="J100" s="155"/>
      <c r="K100" s="155"/>
      <c r="L100" s="155"/>
      <c r="M100" s="155"/>
      <c r="N100" s="154"/>
      <c r="O100" s="154"/>
      <c r="P100" s="154"/>
      <c r="Q100" s="154"/>
      <c r="R100" s="155"/>
      <c r="S100" s="155"/>
      <c r="T100" s="155"/>
      <c r="U100" s="155"/>
      <c r="V100" s="155"/>
      <c r="W100" s="155"/>
      <c r="X100" s="145"/>
      <c r="Y100" s="145"/>
      <c r="Z100" s="145"/>
      <c r="AA100" s="145"/>
      <c r="AB100" s="145"/>
      <c r="AC100" s="145"/>
      <c r="AD100" s="145"/>
      <c r="AE100" s="145" t="s">
        <v>162</v>
      </c>
      <c r="AF100" s="145"/>
      <c r="AG100" s="145"/>
      <c r="AH100" s="145"/>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row>
    <row r="101" spans="1:58" outlineLevel="2">
      <c r="A101" s="152"/>
      <c r="B101" s="153"/>
      <c r="C101" s="1400" t="s">
        <v>270</v>
      </c>
      <c r="D101" s="1401"/>
      <c r="E101" s="1401"/>
      <c r="F101" s="1401"/>
      <c r="G101" s="1401"/>
      <c r="H101" s="155"/>
      <c r="I101" s="155"/>
      <c r="J101" s="155"/>
      <c r="K101" s="155"/>
      <c r="L101" s="155"/>
      <c r="M101" s="155"/>
      <c r="N101" s="154"/>
      <c r="O101" s="154"/>
      <c r="P101" s="154"/>
      <c r="Q101" s="154"/>
      <c r="R101" s="155"/>
      <c r="S101" s="155"/>
      <c r="T101" s="155"/>
      <c r="U101" s="155"/>
      <c r="V101" s="155"/>
      <c r="W101" s="155"/>
      <c r="X101" s="145"/>
      <c r="Y101" s="145"/>
      <c r="Z101" s="145"/>
      <c r="AA101" s="145"/>
      <c r="AB101" s="145"/>
      <c r="AC101" s="145"/>
      <c r="AD101" s="145"/>
      <c r="AE101" s="145" t="s">
        <v>179</v>
      </c>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row>
    <row r="102" spans="1:58" outlineLevel="2">
      <c r="A102" s="152"/>
      <c r="B102" s="153"/>
      <c r="C102" s="183" t="s">
        <v>274</v>
      </c>
      <c r="D102" s="156"/>
      <c r="E102" s="157">
        <v>2</v>
      </c>
      <c r="F102" s="155"/>
      <c r="G102" s="155"/>
      <c r="H102" s="155"/>
      <c r="I102" s="155"/>
      <c r="J102" s="155"/>
      <c r="K102" s="155"/>
      <c r="L102" s="155"/>
      <c r="M102" s="155"/>
      <c r="N102" s="154"/>
      <c r="O102" s="154"/>
      <c r="P102" s="154"/>
      <c r="Q102" s="154"/>
      <c r="R102" s="155"/>
      <c r="S102" s="155"/>
      <c r="T102" s="155"/>
      <c r="U102" s="155"/>
      <c r="V102" s="155"/>
      <c r="W102" s="155"/>
      <c r="X102" s="145"/>
      <c r="Y102" s="145"/>
      <c r="Z102" s="145"/>
      <c r="AA102" s="145"/>
      <c r="AB102" s="145"/>
      <c r="AC102" s="145"/>
      <c r="AD102" s="145"/>
      <c r="AE102" s="145" t="s">
        <v>164</v>
      </c>
      <c r="AF102" s="145">
        <v>0</v>
      </c>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row>
    <row r="103" spans="1:58" outlineLevel="3">
      <c r="A103" s="152"/>
      <c r="B103" s="153"/>
      <c r="C103" s="183" t="s">
        <v>275</v>
      </c>
      <c r="D103" s="156"/>
      <c r="E103" s="157">
        <v>2</v>
      </c>
      <c r="F103" s="155"/>
      <c r="G103" s="155"/>
      <c r="H103" s="155"/>
      <c r="I103" s="155"/>
      <c r="J103" s="155"/>
      <c r="K103" s="155"/>
      <c r="L103" s="155"/>
      <c r="M103" s="155"/>
      <c r="N103" s="154"/>
      <c r="O103" s="154"/>
      <c r="P103" s="154"/>
      <c r="Q103" s="154"/>
      <c r="R103" s="155"/>
      <c r="S103" s="155"/>
      <c r="T103" s="155"/>
      <c r="U103" s="155"/>
      <c r="V103" s="155"/>
      <c r="W103" s="155"/>
      <c r="X103" s="145"/>
      <c r="Y103" s="145"/>
      <c r="Z103" s="145"/>
      <c r="AA103" s="145"/>
      <c r="AB103" s="145"/>
      <c r="AC103" s="145"/>
      <c r="AD103" s="145"/>
      <c r="AE103" s="145" t="s">
        <v>164</v>
      </c>
      <c r="AF103" s="145">
        <v>0</v>
      </c>
      <c r="AG103" s="145"/>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row>
    <row r="104" spans="1:58" outlineLevel="3">
      <c r="A104" s="152"/>
      <c r="B104" s="153"/>
      <c r="C104" s="183" t="s">
        <v>276</v>
      </c>
      <c r="D104" s="156"/>
      <c r="E104" s="157">
        <v>2</v>
      </c>
      <c r="F104" s="155"/>
      <c r="G104" s="155"/>
      <c r="H104" s="155"/>
      <c r="I104" s="155"/>
      <c r="J104" s="155"/>
      <c r="K104" s="155"/>
      <c r="L104" s="155"/>
      <c r="M104" s="155"/>
      <c r="N104" s="154"/>
      <c r="O104" s="154"/>
      <c r="P104" s="154"/>
      <c r="Q104" s="154"/>
      <c r="R104" s="155"/>
      <c r="S104" s="155"/>
      <c r="T104" s="155"/>
      <c r="U104" s="155"/>
      <c r="V104" s="155"/>
      <c r="W104" s="155"/>
      <c r="X104" s="145"/>
      <c r="Y104" s="145"/>
      <c r="Z104" s="145"/>
      <c r="AA104" s="145"/>
      <c r="AB104" s="145"/>
      <c r="AC104" s="145"/>
      <c r="AD104" s="145"/>
      <c r="AE104" s="145" t="s">
        <v>164</v>
      </c>
      <c r="AF104" s="145">
        <v>0</v>
      </c>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row>
    <row r="105" spans="1:58" outlineLevel="1">
      <c r="A105" s="166">
        <v>24</v>
      </c>
      <c r="B105" s="167" t="s">
        <v>277</v>
      </c>
      <c r="C105" s="182" t="s">
        <v>278</v>
      </c>
      <c r="D105" s="168" t="s">
        <v>177</v>
      </c>
      <c r="E105" s="169">
        <v>4</v>
      </c>
      <c r="F105" s="170"/>
      <c r="G105" s="171">
        <f>ROUND(E105*F105,2)</f>
        <v>0</v>
      </c>
      <c r="H105" s="170"/>
      <c r="I105" s="171">
        <f>ROUND(E105*H105,2)</f>
        <v>0</v>
      </c>
      <c r="J105" s="170"/>
      <c r="K105" s="171">
        <f>ROUND(E105*J105,2)</f>
        <v>0</v>
      </c>
      <c r="L105" s="171">
        <v>21</v>
      </c>
      <c r="M105" s="171">
        <f>G105*(1+L105/100)</f>
        <v>0</v>
      </c>
      <c r="N105" s="169">
        <v>3.4000000000000002E-4</v>
      </c>
      <c r="O105" s="169">
        <f>ROUND(E105*N105,2)</f>
        <v>0</v>
      </c>
      <c r="P105" s="169">
        <v>0.01</v>
      </c>
      <c r="Q105" s="169">
        <f>ROUND(E105*P105,2)</f>
        <v>0.04</v>
      </c>
      <c r="R105" s="172" t="s">
        <v>157</v>
      </c>
      <c r="S105" s="155">
        <v>0.18099999999999999</v>
      </c>
      <c r="T105" s="155">
        <f>ROUND(E105*S105,2)</f>
        <v>0.72</v>
      </c>
      <c r="U105" s="155"/>
      <c r="V105" s="155" t="s">
        <v>158</v>
      </c>
      <c r="W105" s="155" t="s">
        <v>159</v>
      </c>
      <c r="X105" s="145"/>
      <c r="Y105" s="145"/>
      <c r="Z105" s="145"/>
      <c r="AA105" s="145"/>
      <c r="AB105" s="145"/>
      <c r="AC105" s="145"/>
      <c r="AD105" s="145"/>
      <c r="AE105" s="145" t="s">
        <v>160</v>
      </c>
      <c r="AF105" s="145"/>
      <c r="AG105" s="145"/>
      <c r="AH105" s="145"/>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row>
    <row r="106" spans="1:58" outlineLevel="2">
      <c r="A106" s="152"/>
      <c r="B106" s="153"/>
      <c r="C106" s="1409" t="s">
        <v>279</v>
      </c>
      <c r="D106" s="1410"/>
      <c r="E106" s="1410"/>
      <c r="F106" s="1410"/>
      <c r="G106" s="1410"/>
      <c r="H106" s="155"/>
      <c r="I106" s="155"/>
      <c r="J106" s="155"/>
      <c r="K106" s="155"/>
      <c r="L106" s="155"/>
      <c r="M106" s="155"/>
      <c r="N106" s="154"/>
      <c r="O106" s="154"/>
      <c r="P106" s="154"/>
      <c r="Q106" s="154"/>
      <c r="R106" s="155"/>
      <c r="S106" s="155"/>
      <c r="T106" s="155"/>
      <c r="U106" s="155"/>
      <c r="V106" s="155"/>
      <c r="W106" s="155"/>
      <c r="X106" s="145"/>
      <c r="Y106" s="145"/>
      <c r="Z106" s="145"/>
      <c r="AA106" s="145"/>
      <c r="AB106" s="145"/>
      <c r="AC106" s="145"/>
      <c r="AD106" s="145"/>
      <c r="AE106" s="145" t="s">
        <v>162</v>
      </c>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row>
    <row r="107" spans="1:58" outlineLevel="2">
      <c r="A107" s="152"/>
      <c r="B107" s="153"/>
      <c r="C107" s="1400" t="s">
        <v>270</v>
      </c>
      <c r="D107" s="1401"/>
      <c r="E107" s="1401"/>
      <c r="F107" s="1401"/>
      <c r="G107" s="1401"/>
      <c r="H107" s="155"/>
      <c r="I107" s="155"/>
      <c r="J107" s="155"/>
      <c r="K107" s="155"/>
      <c r="L107" s="155"/>
      <c r="M107" s="155"/>
      <c r="N107" s="154"/>
      <c r="O107" s="154"/>
      <c r="P107" s="154"/>
      <c r="Q107" s="154"/>
      <c r="R107" s="155"/>
      <c r="S107" s="155"/>
      <c r="T107" s="155"/>
      <c r="U107" s="155"/>
      <c r="V107" s="155"/>
      <c r="W107" s="155"/>
      <c r="X107" s="145"/>
      <c r="Y107" s="145"/>
      <c r="Z107" s="145"/>
      <c r="AA107" s="145"/>
      <c r="AB107" s="145"/>
      <c r="AC107" s="145"/>
      <c r="AD107" s="145"/>
      <c r="AE107" s="145" t="s">
        <v>179</v>
      </c>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row>
    <row r="108" spans="1:58" outlineLevel="2">
      <c r="A108" s="152"/>
      <c r="B108" s="153"/>
      <c r="C108" s="183" t="s">
        <v>280</v>
      </c>
      <c r="D108" s="156"/>
      <c r="E108" s="157">
        <v>1</v>
      </c>
      <c r="F108" s="155"/>
      <c r="G108" s="155"/>
      <c r="H108" s="155"/>
      <c r="I108" s="155"/>
      <c r="J108" s="155"/>
      <c r="K108" s="155"/>
      <c r="L108" s="155"/>
      <c r="M108" s="155"/>
      <c r="N108" s="154"/>
      <c r="O108" s="154"/>
      <c r="P108" s="154"/>
      <c r="Q108" s="154"/>
      <c r="R108" s="155"/>
      <c r="S108" s="155"/>
      <c r="T108" s="155"/>
      <c r="U108" s="155"/>
      <c r="V108" s="155"/>
      <c r="W108" s="155"/>
      <c r="X108" s="145"/>
      <c r="Y108" s="145"/>
      <c r="Z108" s="145"/>
      <c r="AA108" s="145"/>
      <c r="AB108" s="145"/>
      <c r="AC108" s="145"/>
      <c r="AD108" s="145"/>
      <c r="AE108" s="145" t="s">
        <v>164</v>
      </c>
      <c r="AF108" s="145">
        <v>0</v>
      </c>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row>
    <row r="109" spans="1:58" outlineLevel="3">
      <c r="A109" s="152"/>
      <c r="B109" s="153"/>
      <c r="C109" s="183" t="s">
        <v>281</v>
      </c>
      <c r="D109" s="156"/>
      <c r="E109" s="157">
        <v>3</v>
      </c>
      <c r="F109" s="155"/>
      <c r="G109" s="155"/>
      <c r="H109" s="155"/>
      <c r="I109" s="155"/>
      <c r="J109" s="155"/>
      <c r="K109" s="155"/>
      <c r="L109" s="155"/>
      <c r="M109" s="155"/>
      <c r="N109" s="154"/>
      <c r="O109" s="154"/>
      <c r="P109" s="154"/>
      <c r="Q109" s="154"/>
      <c r="R109" s="155"/>
      <c r="S109" s="155"/>
      <c r="T109" s="155"/>
      <c r="U109" s="155"/>
      <c r="V109" s="155"/>
      <c r="W109" s="155"/>
      <c r="X109" s="145"/>
      <c r="Y109" s="145"/>
      <c r="Z109" s="145"/>
      <c r="AA109" s="145"/>
      <c r="AB109" s="145"/>
      <c r="AC109" s="145"/>
      <c r="AD109" s="145"/>
      <c r="AE109" s="145" t="s">
        <v>164</v>
      </c>
      <c r="AF109" s="145">
        <v>0</v>
      </c>
      <c r="AG109" s="145"/>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row>
    <row r="110" spans="1:58" outlineLevel="1">
      <c r="A110" s="166">
        <v>25</v>
      </c>
      <c r="B110" s="167" t="s">
        <v>282</v>
      </c>
      <c r="C110" s="182" t="s">
        <v>283</v>
      </c>
      <c r="D110" s="168" t="s">
        <v>177</v>
      </c>
      <c r="E110" s="169">
        <v>4</v>
      </c>
      <c r="F110" s="170"/>
      <c r="G110" s="171">
        <f>ROUND(E110*F110,2)</f>
        <v>0</v>
      </c>
      <c r="H110" s="170"/>
      <c r="I110" s="171">
        <f>ROUND(E110*H110,2)</f>
        <v>0</v>
      </c>
      <c r="J110" s="170"/>
      <c r="K110" s="171">
        <f>ROUND(E110*J110,2)</f>
        <v>0</v>
      </c>
      <c r="L110" s="171">
        <v>21</v>
      </c>
      <c r="M110" s="171">
        <f>G110*(1+L110/100)</f>
        <v>0</v>
      </c>
      <c r="N110" s="169">
        <v>3.4000000000000002E-4</v>
      </c>
      <c r="O110" s="169">
        <f>ROUND(E110*N110,2)</f>
        <v>0</v>
      </c>
      <c r="P110" s="169">
        <v>2.8000000000000001E-2</v>
      </c>
      <c r="Q110" s="169">
        <f>ROUND(E110*P110,2)</f>
        <v>0.11</v>
      </c>
      <c r="R110" s="172" t="s">
        <v>157</v>
      </c>
      <c r="S110" s="155">
        <v>0.25</v>
      </c>
      <c r="T110" s="155">
        <f>ROUND(E110*S110,2)</f>
        <v>1</v>
      </c>
      <c r="U110" s="155"/>
      <c r="V110" s="155" t="s">
        <v>158</v>
      </c>
      <c r="W110" s="155" t="s">
        <v>159</v>
      </c>
      <c r="X110" s="145"/>
      <c r="Y110" s="145"/>
      <c r="Z110" s="145"/>
      <c r="AA110" s="145"/>
      <c r="AB110" s="145"/>
      <c r="AC110" s="145"/>
      <c r="AD110" s="145"/>
      <c r="AE110" s="145" t="s">
        <v>160</v>
      </c>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row>
    <row r="111" spans="1:58" outlineLevel="2">
      <c r="A111" s="152"/>
      <c r="B111" s="153"/>
      <c r="C111" s="1409" t="s">
        <v>279</v>
      </c>
      <c r="D111" s="1410"/>
      <c r="E111" s="1410"/>
      <c r="F111" s="1410"/>
      <c r="G111" s="1410"/>
      <c r="H111" s="155"/>
      <c r="I111" s="155"/>
      <c r="J111" s="155"/>
      <c r="K111" s="155"/>
      <c r="L111" s="155"/>
      <c r="M111" s="155"/>
      <c r="N111" s="154"/>
      <c r="O111" s="154"/>
      <c r="P111" s="154"/>
      <c r="Q111" s="154"/>
      <c r="R111" s="155"/>
      <c r="S111" s="155"/>
      <c r="T111" s="155"/>
      <c r="U111" s="155"/>
      <c r="V111" s="155"/>
      <c r="W111" s="155"/>
      <c r="X111" s="145"/>
      <c r="Y111" s="145"/>
      <c r="Z111" s="145"/>
      <c r="AA111" s="145"/>
      <c r="AB111" s="145"/>
      <c r="AC111" s="145"/>
      <c r="AD111" s="145"/>
      <c r="AE111" s="145" t="s">
        <v>162</v>
      </c>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row>
    <row r="112" spans="1:58" outlineLevel="2">
      <c r="A112" s="152"/>
      <c r="B112" s="153"/>
      <c r="C112" s="1400" t="s">
        <v>270</v>
      </c>
      <c r="D112" s="1401"/>
      <c r="E112" s="1401"/>
      <c r="F112" s="1401"/>
      <c r="G112" s="1401"/>
      <c r="H112" s="155"/>
      <c r="I112" s="155"/>
      <c r="J112" s="155"/>
      <c r="K112" s="155"/>
      <c r="L112" s="155"/>
      <c r="M112" s="155"/>
      <c r="N112" s="154"/>
      <c r="O112" s="154"/>
      <c r="P112" s="154"/>
      <c r="Q112" s="154"/>
      <c r="R112" s="155"/>
      <c r="S112" s="155"/>
      <c r="T112" s="155"/>
      <c r="U112" s="155"/>
      <c r="V112" s="155"/>
      <c r="W112" s="155"/>
      <c r="X112" s="145"/>
      <c r="Y112" s="145"/>
      <c r="Z112" s="145"/>
      <c r="AA112" s="145"/>
      <c r="AB112" s="145"/>
      <c r="AC112" s="145"/>
      <c r="AD112" s="145"/>
      <c r="AE112" s="145" t="s">
        <v>179</v>
      </c>
      <c r="AF112" s="145"/>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row>
    <row r="113" spans="1:58" outlineLevel="2">
      <c r="A113" s="152"/>
      <c r="B113" s="153"/>
      <c r="C113" s="183" t="s">
        <v>284</v>
      </c>
      <c r="D113" s="156"/>
      <c r="E113" s="157">
        <v>4</v>
      </c>
      <c r="F113" s="155"/>
      <c r="G113" s="155"/>
      <c r="H113" s="155"/>
      <c r="I113" s="155"/>
      <c r="J113" s="155"/>
      <c r="K113" s="155"/>
      <c r="L113" s="155"/>
      <c r="M113" s="155"/>
      <c r="N113" s="154"/>
      <c r="O113" s="154"/>
      <c r="P113" s="154"/>
      <c r="Q113" s="154"/>
      <c r="R113" s="155"/>
      <c r="S113" s="155"/>
      <c r="T113" s="155"/>
      <c r="U113" s="155"/>
      <c r="V113" s="155"/>
      <c r="W113" s="155"/>
      <c r="X113" s="145"/>
      <c r="Y113" s="145"/>
      <c r="Z113" s="145"/>
      <c r="AA113" s="145"/>
      <c r="AB113" s="145"/>
      <c r="AC113" s="145"/>
      <c r="AD113" s="145"/>
      <c r="AE113" s="145" t="s">
        <v>164</v>
      </c>
      <c r="AF113" s="145">
        <v>0</v>
      </c>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row>
    <row r="114" spans="1:58" outlineLevel="1">
      <c r="A114" s="166">
        <v>26</v>
      </c>
      <c r="B114" s="167" t="s">
        <v>285</v>
      </c>
      <c r="C114" s="182" t="s">
        <v>286</v>
      </c>
      <c r="D114" s="168" t="s">
        <v>167</v>
      </c>
      <c r="E114" s="169">
        <v>8.3233800000000002</v>
      </c>
      <c r="F114" s="170"/>
      <c r="G114" s="171">
        <f>ROUND(E114*F114,2)</f>
        <v>0</v>
      </c>
      <c r="H114" s="170"/>
      <c r="I114" s="171">
        <f>ROUND(E114*H114,2)</f>
        <v>0</v>
      </c>
      <c r="J114" s="170"/>
      <c r="K114" s="171">
        <f>ROUND(E114*J114,2)</f>
        <v>0</v>
      </c>
      <c r="L114" s="171">
        <v>21</v>
      </c>
      <c r="M114" s="171">
        <f>G114*(1+L114/100)</f>
        <v>0</v>
      </c>
      <c r="N114" s="169">
        <v>5.5000000000000003E-4</v>
      </c>
      <c r="O114" s="169">
        <f>ROUND(E114*N114,2)</f>
        <v>0</v>
      </c>
      <c r="P114" s="169">
        <v>0.113</v>
      </c>
      <c r="Q114" s="169">
        <f>ROUND(E114*P114,2)</f>
        <v>0.94</v>
      </c>
      <c r="R114" s="172" t="s">
        <v>157</v>
      </c>
      <c r="S114" s="155">
        <v>0.36</v>
      </c>
      <c r="T114" s="155">
        <f>ROUND(E114*S114,2)</f>
        <v>3</v>
      </c>
      <c r="U114" s="155"/>
      <c r="V114" s="155" t="s">
        <v>158</v>
      </c>
      <c r="W114" s="155" t="s">
        <v>159</v>
      </c>
      <c r="X114" s="145"/>
      <c r="Y114" s="145"/>
      <c r="Z114" s="145"/>
      <c r="AA114" s="145"/>
      <c r="AB114" s="145"/>
      <c r="AC114" s="145"/>
      <c r="AD114" s="145"/>
      <c r="AE114" s="145" t="s">
        <v>160</v>
      </c>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row>
    <row r="115" spans="1:58" outlineLevel="2">
      <c r="A115" s="152"/>
      <c r="B115" s="153"/>
      <c r="C115" s="1409" t="s">
        <v>279</v>
      </c>
      <c r="D115" s="1410"/>
      <c r="E115" s="1410"/>
      <c r="F115" s="1410"/>
      <c r="G115" s="1410"/>
      <c r="H115" s="155"/>
      <c r="I115" s="155"/>
      <c r="J115" s="155"/>
      <c r="K115" s="155"/>
      <c r="L115" s="155"/>
      <c r="M115" s="155"/>
      <c r="N115" s="154"/>
      <c r="O115" s="154"/>
      <c r="P115" s="154"/>
      <c r="Q115" s="154"/>
      <c r="R115" s="155"/>
      <c r="S115" s="155"/>
      <c r="T115" s="155"/>
      <c r="U115" s="155"/>
      <c r="V115" s="155"/>
      <c r="W115" s="155"/>
      <c r="X115" s="145"/>
      <c r="Y115" s="145"/>
      <c r="Z115" s="145"/>
      <c r="AA115" s="145"/>
      <c r="AB115" s="145"/>
      <c r="AC115" s="145"/>
      <c r="AD115" s="145"/>
      <c r="AE115" s="145" t="s">
        <v>162</v>
      </c>
      <c r="AF115" s="145"/>
      <c r="AG115" s="145"/>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row>
    <row r="116" spans="1:58" outlineLevel="2">
      <c r="A116" s="152"/>
      <c r="B116" s="153"/>
      <c r="C116" s="1400" t="s">
        <v>270</v>
      </c>
      <c r="D116" s="1401"/>
      <c r="E116" s="1401"/>
      <c r="F116" s="1401"/>
      <c r="G116" s="1401"/>
      <c r="H116" s="155"/>
      <c r="I116" s="155"/>
      <c r="J116" s="155"/>
      <c r="K116" s="155"/>
      <c r="L116" s="155"/>
      <c r="M116" s="155"/>
      <c r="N116" s="154"/>
      <c r="O116" s="154"/>
      <c r="P116" s="154"/>
      <c r="Q116" s="154"/>
      <c r="R116" s="155"/>
      <c r="S116" s="155"/>
      <c r="T116" s="155"/>
      <c r="U116" s="155"/>
      <c r="V116" s="155"/>
      <c r="W116" s="155"/>
      <c r="X116" s="145"/>
      <c r="Y116" s="145"/>
      <c r="Z116" s="145"/>
      <c r="AA116" s="145"/>
      <c r="AB116" s="145"/>
      <c r="AC116" s="145"/>
      <c r="AD116" s="145"/>
      <c r="AE116" s="145" t="s">
        <v>179</v>
      </c>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row>
    <row r="117" spans="1:58" outlineLevel="2">
      <c r="A117" s="152"/>
      <c r="B117" s="153"/>
      <c r="C117" s="183" t="s">
        <v>193</v>
      </c>
      <c r="D117" s="156"/>
      <c r="E117" s="157">
        <v>2.5266299999999999</v>
      </c>
      <c r="F117" s="155"/>
      <c r="G117" s="155"/>
      <c r="H117" s="155"/>
      <c r="I117" s="155"/>
      <c r="J117" s="155"/>
      <c r="K117" s="155"/>
      <c r="L117" s="155"/>
      <c r="M117" s="155"/>
      <c r="N117" s="154"/>
      <c r="O117" s="154"/>
      <c r="P117" s="154"/>
      <c r="Q117" s="154"/>
      <c r="R117" s="155"/>
      <c r="S117" s="155"/>
      <c r="T117" s="155"/>
      <c r="U117" s="155"/>
      <c r="V117" s="155"/>
      <c r="W117" s="155"/>
      <c r="X117" s="145"/>
      <c r="Y117" s="145"/>
      <c r="Z117" s="145"/>
      <c r="AA117" s="145"/>
      <c r="AB117" s="145"/>
      <c r="AC117" s="145"/>
      <c r="AD117" s="145"/>
      <c r="AE117" s="145" t="s">
        <v>164</v>
      </c>
      <c r="AF117" s="145">
        <v>0</v>
      </c>
      <c r="AG117" s="145"/>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row>
    <row r="118" spans="1:58" outlineLevel="3">
      <c r="A118" s="152"/>
      <c r="B118" s="153"/>
      <c r="C118" s="183" t="s">
        <v>194</v>
      </c>
      <c r="D118" s="156"/>
      <c r="E118" s="157">
        <v>2.3743799999999999</v>
      </c>
      <c r="F118" s="155"/>
      <c r="G118" s="155"/>
      <c r="H118" s="155"/>
      <c r="I118" s="155"/>
      <c r="J118" s="155"/>
      <c r="K118" s="155"/>
      <c r="L118" s="155"/>
      <c r="M118" s="155"/>
      <c r="N118" s="154"/>
      <c r="O118" s="154"/>
      <c r="P118" s="154"/>
      <c r="Q118" s="154"/>
      <c r="R118" s="155"/>
      <c r="S118" s="155"/>
      <c r="T118" s="155"/>
      <c r="U118" s="155"/>
      <c r="V118" s="155"/>
      <c r="W118" s="155"/>
      <c r="X118" s="145"/>
      <c r="Y118" s="145"/>
      <c r="Z118" s="145"/>
      <c r="AA118" s="145"/>
      <c r="AB118" s="145"/>
      <c r="AC118" s="145"/>
      <c r="AD118" s="145"/>
      <c r="AE118" s="145" t="s">
        <v>164</v>
      </c>
      <c r="AF118" s="145">
        <v>0</v>
      </c>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row>
    <row r="119" spans="1:58" outlineLevel="3">
      <c r="A119" s="152"/>
      <c r="B119" s="153"/>
      <c r="C119" s="183" t="s">
        <v>195</v>
      </c>
      <c r="D119" s="156"/>
      <c r="E119" s="157">
        <v>3.42238</v>
      </c>
      <c r="F119" s="155"/>
      <c r="G119" s="155"/>
      <c r="H119" s="155"/>
      <c r="I119" s="155"/>
      <c r="J119" s="155"/>
      <c r="K119" s="155"/>
      <c r="L119" s="155"/>
      <c r="M119" s="155"/>
      <c r="N119" s="154"/>
      <c r="O119" s="154"/>
      <c r="P119" s="154"/>
      <c r="Q119" s="154"/>
      <c r="R119" s="155"/>
      <c r="S119" s="155"/>
      <c r="T119" s="155"/>
      <c r="U119" s="155"/>
      <c r="V119" s="155"/>
      <c r="W119" s="155"/>
      <c r="X119" s="145"/>
      <c r="Y119" s="145"/>
      <c r="Z119" s="145"/>
      <c r="AA119" s="145"/>
      <c r="AB119" s="145"/>
      <c r="AC119" s="145"/>
      <c r="AD119" s="145"/>
      <c r="AE119" s="145" t="s">
        <v>164</v>
      </c>
      <c r="AF119" s="145">
        <v>0</v>
      </c>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row>
    <row r="120" spans="1:58" ht="22.5" outlineLevel="1">
      <c r="A120" s="166">
        <v>27</v>
      </c>
      <c r="B120" s="167" t="s">
        <v>287</v>
      </c>
      <c r="C120" s="182" t="s">
        <v>288</v>
      </c>
      <c r="D120" s="168" t="s">
        <v>289</v>
      </c>
      <c r="E120" s="169">
        <v>2.4</v>
      </c>
      <c r="F120" s="170"/>
      <c r="G120" s="171">
        <f>ROUND(E120*F120,2)</f>
        <v>0</v>
      </c>
      <c r="H120" s="170"/>
      <c r="I120" s="171">
        <f>ROUND(E120*H120,2)</f>
        <v>0</v>
      </c>
      <c r="J120" s="170"/>
      <c r="K120" s="171">
        <f>ROUND(E120*J120,2)</f>
        <v>0</v>
      </c>
      <c r="L120" s="171">
        <v>21</v>
      </c>
      <c r="M120" s="171">
        <f>G120*(1+L120/100)</f>
        <v>0</v>
      </c>
      <c r="N120" s="169">
        <v>4.8999999999999998E-4</v>
      </c>
      <c r="O120" s="169">
        <f>ROUND(E120*N120,2)</f>
        <v>0</v>
      </c>
      <c r="P120" s="169">
        <v>0.04</v>
      </c>
      <c r="Q120" s="169">
        <f>ROUND(E120*P120,2)</f>
        <v>0.1</v>
      </c>
      <c r="R120" s="172" t="s">
        <v>157</v>
      </c>
      <c r="S120" s="155">
        <v>0.85499999999999998</v>
      </c>
      <c r="T120" s="155">
        <f>ROUND(E120*S120,2)</f>
        <v>2.0499999999999998</v>
      </c>
      <c r="U120" s="155"/>
      <c r="V120" s="155" t="s">
        <v>158</v>
      </c>
      <c r="W120" s="155" t="s">
        <v>159</v>
      </c>
      <c r="X120" s="145"/>
      <c r="Y120" s="145"/>
      <c r="Z120" s="145"/>
      <c r="AA120" s="145"/>
      <c r="AB120" s="145"/>
      <c r="AC120" s="145"/>
      <c r="AD120" s="145"/>
      <c r="AE120" s="145" t="s">
        <v>160</v>
      </c>
      <c r="AF120" s="145"/>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row>
    <row r="121" spans="1:58" outlineLevel="2">
      <c r="A121" s="152"/>
      <c r="B121" s="153"/>
      <c r="C121" s="1411" t="s">
        <v>270</v>
      </c>
      <c r="D121" s="1412"/>
      <c r="E121" s="1412"/>
      <c r="F121" s="1412"/>
      <c r="G121" s="1412"/>
      <c r="H121" s="155"/>
      <c r="I121" s="155"/>
      <c r="J121" s="155"/>
      <c r="K121" s="155"/>
      <c r="L121" s="155"/>
      <c r="M121" s="155"/>
      <c r="N121" s="154"/>
      <c r="O121" s="154"/>
      <c r="P121" s="154"/>
      <c r="Q121" s="154"/>
      <c r="R121" s="155"/>
      <c r="S121" s="155"/>
      <c r="T121" s="155"/>
      <c r="U121" s="155"/>
      <c r="V121" s="155"/>
      <c r="W121" s="155"/>
      <c r="X121" s="145"/>
      <c r="Y121" s="145"/>
      <c r="Z121" s="145"/>
      <c r="AA121" s="145"/>
      <c r="AB121" s="145"/>
      <c r="AC121" s="145"/>
      <c r="AD121" s="145"/>
      <c r="AE121" s="145" t="s">
        <v>179</v>
      </c>
      <c r="AF121" s="145"/>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row>
    <row r="122" spans="1:58" outlineLevel="2">
      <c r="A122" s="152"/>
      <c r="B122" s="153"/>
      <c r="C122" s="183" t="s">
        <v>290</v>
      </c>
      <c r="D122" s="156"/>
      <c r="E122" s="157">
        <v>2.4</v>
      </c>
      <c r="F122" s="155"/>
      <c r="G122" s="155"/>
      <c r="H122" s="155"/>
      <c r="I122" s="155"/>
      <c r="J122" s="155"/>
      <c r="K122" s="155"/>
      <c r="L122" s="155"/>
      <c r="M122" s="155"/>
      <c r="N122" s="154"/>
      <c r="O122" s="154"/>
      <c r="P122" s="154"/>
      <c r="Q122" s="154"/>
      <c r="R122" s="155"/>
      <c r="S122" s="155"/>
      <c r="T122" s="155"/>
      <c r="U122" s="155"/>
      <c r="V122" s="155"/>
      <c r="W122" s="155"/>
      <c r="X122" s="145"/>
      <c r="Y122" s="145"/>
      <c r="Z122" s="145"/>
      <c r="AA122" s="145"/>
      <c r="AB122" s="145"/>
      <c r="AC122" s="145"/>
      <c r="AD122" s="145"/>
      <c r="AE122" s="145" t="s">
        <v>164</v>
      </c>
      <c r="AF122" s="145">
        <v>0</v>
      </c>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row>
    <row r="123" spans="1:58" ht="22.5" outlineLevel="1">
      <c r="A123" s="166">
        <v>28</v>
      </c>
      <c r="B123" s="167" t="s">
        <v>291</v>
      </c>
      <c r="C123" s="182" t="s">
        <v>292</v>
      </c>
      <c r="D123" s="168" t="s">
        <v>167</v>
      </c>
      <c r="E123" s="169">
        <v>41.769199999999998</v>
      </c>
      <c r="F123" s="170"/>
      <c r="G123" s="171">
        <f>ROUND(E123*F123,2)</f>
        <v>0</v>
      </c>
      <c r="H123" s="170"/>
      <c r="I123" s="171">
        <f>ROUND(E123*H123,2)</f>
        <v>0</v>
      </c>
      <c r="J123" s="170"/>
      <c r="K123" s="171">
        <f>ROUND(E123*J123,2)</f>
        <v>0</v>
      </c>
      <c r="L123" s="171">
        <v>21</v>
      </c>
      <c r="M123" s="171">
        <f>G123*(1+L123/100)</f>
        <v>0</v>
      </c>
      <c r="N123" s="169">
        <v>0</v>
      </c>
      <c r="O123" s="169">
        <f>ROUND(E123*N123,2)</f>
        <v>0</v>
      </c>
      <c r="P123" s="169">
        <v>4.5999999999999999E-2</v>
      </c>
      <c r="Q123" s="169">
        <f>ROUND(E123*P123,2)</f>
        <v>1.92</v>
      </c>
      <c r="R123" s="172" t="s">
        <v>157</v>
      </c>
      <c r="S123" s="155">
        <v>0.26</v>
      </c>
      <c r="T123" s="155">
        <f>ROUND(E123*S123,2)</f>
        <v>10.86</v>
      </c>
      <c r="U123" s="155"/>
      <c r="V123" s="155" t="s">
        <v>158</v>
      </c>
      <c r="W123" s="155" t="s">
        <v>159</v>
      </c>
      <c r="X123" s="145"/>
      <c r="Y123" s="145"/>
      <c r="Z123" s="145"/>
      <c r="AA123" s="145"/>
      <c r="AB123" s="145"/>
      <c r="AC123" s="145"/>
      <c r="AD123" s="145"/>
      <c r="AE123" s="145" t="s">
        <v>160</v>
      </c>
      <c r="AF123" s="145"/>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row>
    <row r="124" spans="1:58" outlineLevel="2">
      <c r="A124" s="152"/>
      <c r="B124" s="153"/>
      <c r="C124" s="183" t="s">
        <v>293</v>
      </c>
      <c r="D124" s="156"/>
      <c r="E124" s="157">
        <v>41.769199999999998</v>
      </c>
      <c r="F124" s="155"/>
      <c r="G124" s="155"/>
      <c r="H124" s="155"/>
      <c r="I124" s="155"/>
      <c r="J124" s="155"/>
      <c r="K124" s="155"/>
      <c r="L124" s="155"/>
      <c r="M124" s="155"/>
      <c r="N124" s="154"/>
      <c r="O124" s="154"/>
      <c r="P124" s="154"/>
      <c r="Q124" s="154"/>
      <c r="R124" s="155"/>
      <c r="S124" s="155"/>
      <c r="T124" s="155"/>
      <c r="U124" s="155"/>
      <c r="V124" s="155"/>
      <c r="W124" s="155"/>
      <c r="X124" s="145"/>
      <c r="Y124" s="145"/>
      <c r="Z124" s="145"/>
      <c r="AA124" s="145"/>
      <c r="AB124" s="145"/>
      <c r="AC124" s="145"/>
      <c r="AD124" s="145"/>
      <c r="AE124" s="145" t="s">
        <v>164</v>
      </c>
      <c r="AF124" s="145">
        <v>5</v>
      </c>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row>
    <row r="125" spans="1:58">
      <c r="A125" s="159" t="s">
        <v>152</v>
      </c>
      <c r="B125" s="160" t="s">
        <v>88</v>
      </c>
      <c r="C125" s="181" t="s">
        <v>89</v>
      </c>
      <c r="D125" s="161"/>
      <c r="E125" s="162"/>
      <c r="F125" s="163"/>
      <c r="G125" s="163">
        <f>SUMIF(AE126:AE127,"&lt;&gt;NOR",G126:G127)</f>
        <v>0</v>
      </c>
      <c r="H125" s="163"/>
      <c r="I125" s="163">
        <f>SUM(I126:I127)</f>
        <v>0</v>
      </c>
      <c r="J125" s="163"/>
      <c r="K125" s="163">
        <f>SUM(K126:K127)</f>
        <v>0</v>
      </c>
      <c r="L125" s="163"/>
      <c r="M125" s="163">
        <f>SUM(M126:M127)</f>
        <v>0</v>
      </c>
      <c r="N125" s="162"/>
      <c r="O125" s="162">
        <f>SUM(O126:O127)</f>
        <v>0</v>
      </c>
      <c r="P125" s="162"/>
      <c r="Q125" s="162">
        <f>SUM(Q126:Q127)</f>
        <v>0</v>
      </c>
      <c r="R125" s="164"/>
      <c r="S125" s="158"/>
      <c r="T125" s="158">
        <f>SUM(T126:T127)</f>
        <v>23.68</v>
      </c>
      <c r="U125" s="158"/>
      <c r="V125" s="158"/>
      <c r="W125" s="158"/>
      <c r="AE125" t="s">
        <v>153</v>
      </c>
    </row>
    <row r="126" spans="1:58" ht="22.5" outlineLevel="1">
      <c r="A126" s="166">
        <v>29</v>
      </c>
      <c r="B126" s="167" t="s">
        <v>294</v>
      </c>
      <c r="C126" s="182" t="s">
        <v>295</v>
      </c>
      <c r="D126" s="168" t="s">
        <v>156</v>
      </c>
      <c r="E126" s="169">
        <v>9.1877700000000004</v>
      </c>
      <c r="F126" s="170"/>
      <c r="G126" s="171">
        <f>ROUND(E126*F126,2)</f>
        <v>0</v>
      </c>
      <c r="H126" s="170"/>
      <c r="I126" s="171">
        <f>ROUND(E126*H126,2)</f>
        <v>0</v>
      </c>
      <c r="J126" s="170"/>
      <c r="K126" s="171">
        <f>ROUND(E126*J126,2)</f>
        <v>0</v>
      </c>
      <c r="L126" s="171">
        <v>21</v>
      </c>
      <c r="M126" s="171">
        <f>G126*(1+L126/100)</f>
        <v>0</v>
      </c>
      <c r="N126" s="169">
        <v>0</v>
      </c>
      <c r="O126" s="169">
        <f>ROUND(E126*N126,2)</f>
        <v>0</v>
      </c>
      <c r="P126" s="169">
        <v>0</v>
      </c>
      <c r="Q126" s="169">
        <f>ROUND(E126*P126,2)</f>
        <v>0</v>
      </c>
      <c r="R126" s="172" t="s">
        <v>157</v>
      </c>
      <c r="S126" s="155">
        <v>2.577</v>
      </c>
      <c r="T126" s="155">
        <f>ROUND(E126*S126,2)</f>
        <v>23.68</v>
      </c>
      <c r="U126" s="155"/>
      <c r="V126" s="155" t="s">
        <v>296</v>
      </c>
      <c r="W126" s="155" t="s">
        <v>159</v>
      </c>
      <c r="X126" s="145"/>
      <c r="Y126" s="145"/>
      <c r="Z126" s="145"/>
      <c r="AA126" s="145"/>
      <c r="AB126" s="145"/>
      <c r="AC126" s="145"/>
      <c r="AD126" s="145"/>
      <c r="AE126" s="145" t="s">
        <v>297</v>
      </c>
      <c r="AF126" s="145"/>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row>
    <row r="127" spans="1:58" outlineLevel="2">
      <c r="A127" s="152"/>
      <c r="B127" s="153"/>
      <c r="C127" s="1409" t="s">
        <v>298</v>
      </c>
      <c r="D127" s="1410"/>
      <c r="E127" s="1410"/>
      <c r="F127" s="1410"/>
      <c r="G127" s="1410"/>
      <c r="H127" s="155"/>
      <c r="I127" s="155"/>
      <c r="J127" s="155"/>
      <c r="K127" s="155"/>
      <c r="L127" s="155"/>
      <c r="M127" s="155"/>
      <c r="N127" s="154"/>
      <c r="O127" s="154"/>
      <c r="P127" s="154"/>
      <c r="Q127" s="154"/>
      <c r="R127" s="155"/>
      <c r="S127" s="155"/>
      <c r="T127" s="155"/>
      <c r="U127" s="155"/>
      <c r="V127" s="155"/>
      <c r="W127" s="155"/>
      <c r="X127" s="145"/>
      <c r="Y127" s="145"/>
      <c r="Z127" s="145"/>
      <c r="AA127" s="145"/>
      <c r="AB127" s="145"/>
      <c r="AC127" s="145"/>
      <c r="AD127" s="145"/>
      <c r="AE127" s="145" t="s">
        <v>162</v>
      </c>
      <c r="AF127" s="145"/>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row>
    <row r="128" spans="1:58">
      <c r="A128" s="159" t="s">
        <v>152</v>
      </c>
      <c r="B128" s="160" t="s">
        <v>90</v>
      </c>
      <c r="C128" s="181" t="s">
        <v>91</v>
      </c>
      <c r="D128" s="161"/>
      <c r="E128" s="162"/>
      <c r="F128" s="163"/>
      <c r="G128" s="163">
        <f>SUMIF(AE129:AE140,"&lt;&gt;NOR",G129:G140)</f>
        <v>0</v>
      </c>
      <c r="H128" s="163"/>
      <c r="I128" s="163">
        <f>SUM(I129:I140)</f>
        <v>0</v>
      </c>
      <c r="J128" s="163"/>
      <c r="K128" s="163">
        <f>SUM(K129:K140)</f>
        <v>0</v>
      </c>
      <c r="L128" s="163"/>
      <c r="M128" s="163">
        <f>SUM(M129:M140)</f>
        <v>0</v>
      </c>
      <c r="N128" s="162"/>
      <c r="O128" s="162">
        <f>SUM(O129:O140)</f>
        <v>0.76</v>
      </c>
      <c r="P128" s="162"/>
      <c r="Q128" s="162">
        <f>SUM(Q129:Q140)</f>
        <v>0</v>
      </c>
      <c r="R128" s="164"/>
      <c r="S128" s="158"/>
      <c r="T128" s="158">
        <f>SUM(T129:T140)</f>
        <v>30.37</v>
      </c>
      <c r="U128" s="158"/>
      <c r="V128" s="158"/>
      <c r="W128" s="158"/>
      <c r="AE128" t="s">
        <v>153</v>
      </c>
    </row>
    <row r="129" spans="1:58" outlineLevel="1">
      <c r="A129" s="166">
        <v>30</v>
      </c>
      <c r="B129" s="167" t="s">
        <v>299</v>
      </c>
      <c r="C129" s="182" t="s">
        <v>300</v>
      </c>
      <c r="D129" s="168" t="s">
        <v>167</v>
      </c>
      <c r="E129" s="169">
        <v>36.39</v>
      </c>
      <c r="F129" s="170"/>
      <c r="G129" s="171">
        <f>ROUND(E129*F129,2)</f>
        <v>0</v>
      </c>
      <c r="H129" s="170"/>
      <c r="I129" s="171">
        <f>ROUND(E129*H129,2)</f>
        <v>0</v>
      </c>
      <c r="J129" s="170"/>
      <c r="K129" s="171">
        <f>ROUND(E129*J129,2)</f>
        <v>0</v>
      </c>
      <c r="L129" s="171">
        <v>21</v>
      </c>
      <c r="M129" s="171">
        <f>G129*(1+L129/100)</f>
        <v>0</v>
      </c>
      <c r="N129" s="169">
        <v>5.2999999999999998E-4</v>
      </c>
      <c r="O129" s="169">
        <f>ROUND(E129*N129,2)</f>
        <v>0.02</v>
      </c>
      <c r="P129" s="169">
        <v>0</v>
      </c>
      <c r="Q129" s="169">
        <f>ROUND(E129*P129,2)</f>
        <v>0</v>
      </c>
      <c r="R129" s="172" t="s">
        <v>157</v>
      </c>
      <c r="S129" s="155">
        <v>0.23100000000000001</v>
      </c>
      <c r="T129" s="155">
        <f>ROUND(E129*S129,2)</f>
        <v>8.41</v>
      </c>
      <c r="U129" s="155"/>
      <c r="V129" s="155" t="s">
        <v>158</v>
      </c>
      <c r="W129" s="155" t="s">
        <v>159</v>
      </c>
      <c r="X129" s="145"/>
      <c r="Y129" s="145"/>
      <c r="Z129" s="145"/>
      <c r="AA129" s="145"/>
      <c r="AB129" s="145"/>
      <c r="AC129" s="145"/>
      <c r="AD129" s="145"/>
      <c r="AE129" s="145" t="s">
        <v>160</v>
      </c>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row>
    <row r="130" spans="1:58" outlineLevel="2">
      <c r="A130" s="152"/>
      <c r="B130" s="153"/>
      <c r="C130" s="183" t="s">
        <v>301</v>
      </c>
      <c r="D130" s="156"/>
      <c r="E130" s="157">
        <v>36.39</v>
      </c>
      <c r="F130" s="155"/>
      <c r="G130" s="155"/>
      <c r="H130" s="155"/>
      <c r="I130" s="155"/>
      <c r="J130" s="155"/>
      <c r="K130" s="155"/>
      <c r="L130" s="155"/>
      <c r="M130" s="155"/>
      <c r="N130" s="154"/>
      <c r="O130" s="154"/>
      <c r="P130" s="154"/>
      <c r="Q130" s="154"/>
      <c r="R130" s="155"/>
      <c r="S130" s="155"/>
      <c r="T130" s="155"/>
      <c r="U130" s="155"/>
      <c r="V130" s="155"/>
      <c r="W130" s="155"/>
      <c r="X130" s="145"/>
      <c r="Y130" s="145"/>
      <c r="Z130" s="145"/>
      <c r="AA130" s="145"/>
      <c r="AB130" s="145"/>
      <c r="AC130" s="145"/>
      <c r="AD130" s="145"/>
      <c r="AE130" s="145" t="s">
        <v>164</v>
      </c>
      <c r="AF130" s="145">
        <v>5</v>
      </c>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row>
    <row r="131" spans="1:58" outlineLevel="1">
      <c r="A131" s="166">
        <v>31</v>
      </c>
      <c r="B131" s="167" t="s">
        <v>302</v>
      </c>
      <c r="C131" s="182" t="s">
        <v>303</v>
      </c>
      <c r="D131" s="168" t="s">
        <v>167</v>
      </c>
      <c r="E131" s="169">
        <v>127.0766</v>
      </c>
      <c r="F131" s="170"/>
      <c r="G131" s="171">
        <f>ROUND(E131*F131,2)</f>
        <v>0</v>
      </c>
      <c r="H131" s="170"/>
      <c r="I131" s="171">
        <f>ROUND(E131*H131,2)</f>
        <v>0</v>
      </c>
      <c r="J131" s="170"/>
      <c r="K131" s="171">
        <f>ROUND(E131*J131,2)</f>
        <v>0</v>
      </c>
      <c r="L131" s="171">
        <v>21</v>
      </c>
      <c r="M131" s="171">
        <f>G131*(1+L131/100)</f>
        <v>0</v>
      </c>
      <c r="N131" s="169">
        <v>2.3000000000000001E-4</v>
      </c>
      <c r="O131" s="169">
        <f>ROUND(E131*N131,2)</f>
        <v>0.03</v>
      </c>
      <c r="P131" s="169">
        <v>0</v>
      </c>
      <c r="Q131" s="169">
        <f>ROUND(E131*P131,2)</f>
        <v>0</v>
      </c>
      <c r="R131" s="172" t="s">
        <v>157</v>
      </c>
      <c r="S131" s="155">
        <v>0.161</v>
      </c>
      <c r="T131" s="155">
        <f>ROUND(E131*S131,2)</f>
        <v>20.46</v>
      </c>
      <c r="U131" s="155"/>
      <c r="V131" s="155" t="s">
        <v>158</v>
      </c>
      <c r="W131" s="155" t="s">
        <v>159</v>
      </c>
      <c r="X131" s="145"/>
      <c r="Y131" s="145"/>
      <c r="Z131" s="145"/>
      <c r="AA131" s="145"/>
      <c r="AB131" s="145"/>
      <c r="AC131" s="145"/>
      <c r="AD131" s="145"/>
      <c r="AE131" s="145" t="s">
        <v>160</v>
      </c>
      <c r="AF131" s="145"/>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row>
    <row r="132" spans="1:58" outlineLevel="2">
      <c r="A132" s="152"/>
      <c r="B132" s="153"/>
      <c r="C132" s="1411" t="s">
        <v>466</v>
      </c>
      <c r="D132" s="1412"/>
      <c r="E132" s="1412"/>
      <c r="F132" s="1412"/>
      <c r="G132" s="1412"/>
      <c r="H132" s="155"/>
      <c r="I132" s="155"/>
      <c r="J132" s="155"/>
      <c r="K132" s="155"/>
      <c r="L132" s="155"/>
      <c r="M132" s="155"/>
      <c r="N132" s="154"/>
      <c r="O132" s="154"/>
      <c r="P132" s="154"/>
      <c r="Q132" s="154"/>
      <c r="R132" s="155"/>
      <c r="S132" s="155"/>
      <c r="T132" s="155"/>
      <c r="U132" s="155"/>
      <c r="V132" s="155"/>
      <c r="W132" s="155"/>
      <c r="X132" s="145"/>
      <c r="Y132" s="145"/>
      <c r="Z132" s="145"/>
      <c r="AA132" s="145"/>
      <c r="AB132" s="145"/>
      <c r="AC132" s="145"/>
      <c r="AD132" s="145"/>
      <c r="AE132" s="145" t="s">
        <v>179</v>
      </c>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row>
    <row r="133" spans="1:58" outlineLevel="3">
      <c r="A133" s="152"/>
      <c r="B133" s="153"/>
      <c r="C133" s="1400" t="s">
        <v>304</v>
      </c>
      <c r="D133" s="1401"/>
      <c r="E133" s="1401"/>
      <c r="F133" s="1401"/>
      <c r="G133" s="1401"/>
      <c r="H133" s="155"/>
      <c r="I133" s="155"/>
      <c r="J133" s="155"/>
      <c r="K133" s="155"/>
      <c r="L133" s="155"/>
      <c r="M133" s="155"/>
      <c r="N133" s="154"/>
      <c r="O133" s="154"/>
      <c r="P133" s="154"/>
      <c r="Q133" s="154"/>
      <c r="R133" s="155"/>
      <c r="S133" s="155"/>
      <c r="T133" s="155"/>
      <c r="U133" s="155"/>
      <c r="V133" s="155"/>
      <c r="W133" s="155"/>
      <c r="X133" s="145"/>
      <c r="Y133" s="145"/>
      <c r="Z133" s="145"/>
      <c r="AA133" s="145"/>
      <c r="AB133" s="145"/>
      <c r="AC133" s="145"/>
      <c r="AD133" s="145"/>
      <c r="AE133" s="145" t="s">
        <v>179</v>
      </c>
      <c r="AF133" s="145"/>
      <c r="AG133" s="145"/>
      <c r="AH133" s="145"/>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row>
    <row r="134" spans="1:58" outlineLevel="2">
      <c r="A134" s="152"/>
      <c r="B134" s="153"/>
      <c r="C134" s="183" t="s">
        <v>305</v>
      </c>
      <c r="D134" s="156"/>
      <c r="E134" s="157">
        <v>127.0766</v>
      </c>
      <c r="F134" s="155"/>
      <c r="G134" s="155"/>
      <c r="H134" s="155"/>
      <c r="I134" s="155"/>
      <c r="J134" s="155"/>
      <c r="K134" s="155"/>
      <c r="L134" s="155"/>
      <c r="M134" s="155"/>
      <c r="N134" s="154"/>
      <c r="O134" s="154"/>
      <c r="P134" s="154"/>
      <c r="Q134" s="154"/>
      <c r="R134" s="155"/>
      <c r="S134" s="155"/>
      <c r="T134" s="155"/>
      <c r="U134" s="155"/>
      <c r="V134" s="155"/>
      <c r="W134" s="155"/>
      <c r="X134" s="145"/>
      <c r="Y134" s="145"/>
      <c r="Z134" s="145"/>
      <c r="AA134" s="145"/>
      <c r="AB134" s="145"/>
      <c r="AC134" s="145"/>
      <c r="AD134" s="145"/>
      <c r="AE134" s="145" t="s">
        <v>164</v>
      </c>
      <c r="AF134" s="145">
        <v>5</v>
      </c>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row>
    <row r="135" spans="1:58" ht="22.5" outlineLevel="1">
      <c r="A135" s="166">
        <v>32</v>
      </c>
      <c r="B135" s="167" t="s">
        <v>306</v>
      </c>
      <c r="C135" s="182" t="s">
        <v>307</v>
      </c>
      <c r="D135" s="168" t="s">
        <v>167</v>
      </c>
      <c r="E135" s="169">
        <v>38.209499999999998</v>
      </c>
      <c r="F135" s="170"/>
      <c r="G135" s="171">
        <f>ROUND(E135*F135,2)</f>
        <v>0</v>
      </c>
      <c r="H135" s="170"/>
      <c r="I135" s="171">
        <f>ROUND(E135*H135,2)</f>
        <v>0</v>
      </c>
      <c r="J135" s="170"/>
      <c r="K135" s="171">
        <f>ROUND(E135*J135,2)</f>
        <v>0</v>
      </c>
      <c r="L135" s="171">
        <v>21</v>
      </c>
      <c r="M135" s="171">
        <f>G135*(1+L135/100)</f>
        <v>0</v>
      </c>
      <c r="N135" s="169">
        <v>3.0000000000000001E-3</v>
      </c>
      <c r="O135" s="169">
        <f>ROUND(E135*N135,2)</f>
        <v>0.11</v>
      </c>
      <c r="P135" s="169">
        <v>0</v>
      </c>
      <c r="Q135" s="169">
        <f>ROUND(E135*P135,2)</f>
        <v>0</v>
      </c>
      <c r="R135" s="172" t="s">
        <v>157</v>
      </c>
      <c r="S135" s="155">
        <v>0</v>
      </c>
      <c r="T135" s="155">
        <f>ROUND(E135*S135,2)</f>
        <v>0</v>
      </c>
      <c r="U135" s="155"/>
      <c r="V135" s="155" t="s">
        <v>202</v>
      </c>
      <c r="W135" s="155" t="s">
        <v>159</v>
      </c>
      <c r="X135" s="145"/>
      <c r="Y135" s="145"/>
      <c r="Z135" s="145"/>
      <c r="AA135" s="145"/>
      <c r="AB135" s="145"/>
      <c r="AC135" s="145"/>
      <c r="AD135" s="145"/>
      <c r="AE135" s="145" t="s">
        <v>203</v>
      </c>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row>
    <row r="136" spans="1:58" outlineLevel="2">
      <c r="A136" s="152"/>
      <c r="B136" s="153"/>
      <c r="C136" s="183" t="s">
        <v>308</v>
      </c>
      <c r="D136" s="156"/>
      <c r="E136" s="157">
        <v>38.209499999999998</v>
      </c>
      <c r="F136" s="155"/>
      <c r="G136" s="155"/>
      <c r="H136" s="155"/>
      <c r="I136" s="155"/>
      <c r="J136" s="155"/>
      <c r="K136" s="155"/>
      <c r="L136" s="155"/>
      <c r="M136" s="155"/>
      <c r="N136" s="154"/>
      <c r="O136" s="154"/>
      <c r="P136" s="154"/>
      <c r="Q136" s="154"/>
      <c r="R136" s="155"/>
      <c r="S136" s="155"/>
      <c r="T136" s="155"/>
      <c r="U136" s="155"/>
      <c r="V136" s="155"/>
      <c r="W136" s="155"/>
      <c r="X136" s="145"/>
      <c r="Y136" s="145"/>
      <c r="Z136" s="145"/>
      <c r="AA136" s="145"/>
      <c r="AB136" s="145"/>
      <c r="AC136" s="145"/>
      <c r="AD136" s="145"/>
      <c r="AE136" s="145" t="s">
        <v>164</v>
      </c>
      <c r="AF136" s="145">
        <v>5</v>
      </c>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row>
    <row r="137" spans="1:58" ht="22.5" outlineLevel="1">
      <c r="A137" s="166">
        <v>33</v>
      </c>
      <c r="B137" s="167" t="s">
        <v>309</v>
      </c>
      <c r="C137" s="182" t="s">
        <v>310</v>
      </c>
      <c r="D137" s="168" t="s">
        <v>167</v>
      </c>
      <c r="E137" s="169">
        <v>133.43043</v>
      </c>
      <c r="F137" s="170"/>
      <c r="G137" s="171">
        <f>ROUND(E137*F137,2)</f>
        <v>0</v>
      </c>
      <c r="H137" s="170"/>
      <c r="I137" s="171">
        <f>ROUND(E137*H137,2)</f>
        <v>0</v>
      </c>
      <c r="J137" s="170"/>
      <c r="K137" s="171">
        <f>ROUND(E137*J137,2)</f>
        <v>0</v>
      </c>
      <c r="L137" s="171">
        <v>21</v>
      </c>
      <c r="M137" s="171">
        <f>G137*(1+L137/100)</f>
        <v>0</v>
      </c>
      <c r="N137" s="169">
        <v>4.4999999999999997E-3</v>
      </c>
      <c r="O137" s="169">
        <f>ROUND(E137*N137,2)</f>
        <v>0.6</v>
      </c>
      <c r="P137" s="169">
        <v>0</v>
      </c>
      <c r="Q137" s="169">
        <f>ROUND(E137*P137,2)</f>
        <v>0</v>
      </c>
      <c r="R137" s="172" t="s">
        <v>157</v>
      </c>
      <c r="S137" s="155">
        <v>0</v>
      </c>
      <c r="T137" s="155">
        <f>ROUND(E137*S137,2)</f>
        <v>0</v>
      </c>
      <c r="U137" s="155"/>
      <c r="V137" s="155" t="s">
        <v>202</v>
      </c>
      <c r="W137" s="155" t="s">
        <v>159</v>
      </c>
      <c r="X137" s="145"/>
      <c r="Y137" s="145"/>
      <c r="Z137" s="145"/>
      <c r="AA137" s="145"/>
      <c r="AB137" s="145"/>
      <c r="AC137" s="145"/>
      <c r="AD137" s="145"/>
      <c r="AE137" s="145" t="s">
        <v>203</v>
      </c>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row>
    <row r="138" spans="1:58" outlineLevel="2">
      <c r="A138" s="152"/>
      <c r="B138" s="153"/>
      <c r="C138" s="183" t="s">
        <v>311</v>
      </c>
      <c r="D138" s="156"/>
      <c r="E138" s="157">
        <v>133.43043</v>
      </c>
      <c r="F138" s="155"/>
      <c r="G138" s="155"/>
      <c r="H138" s="155"/>
      <c r="I138" s="155"/>
      <c r="J138" s="155"/>
      <c r="K138" s="155"/>
      <c r="L138" s="155"/>
      <c r="M138" s="155"/>
      <c r="N138" s="154"/>
      <c r="O138" s="154"/>
      <c r="P138" s="154"/>
      <c r="Q138" s="154"/>
      <c r="R138" s="155"/>
      <c r="S138" s="155"/>
      <c r="T138" s="155"/>
      <c r="U138" s="155"/>
      <c r="V138" s="155"/>
      <c r="W138" s="155"/>
      <c r="X138" s="145"/>
      <c r="Y138" s="145"/>
      <c r="Z138" s="145"/>
      <c r="AA138" s="145"/>
      <c r="AB138" s="145"/>
      <c r="AC138" s="145"/>
      <c r="AD138" s="145"/>
      <c r="AE138" s="145" t="s">
        <v>164</v>
      </c>
      <c r="AF138" s="145">
        <v>5</v>
      </c>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row>
    <row r="139" spans="1:58" outlineLevel="1">
      <c r="A139" s="166">
        <v>34</v>
      </c>
      <c r="B139" s="167" t="s">
        <v>312</v>
      </c>
      <c r="C139" s="182" t="s">
        <v>313</v>
      </c>
      <c r="D139" s="168" t="s">
        <v>156</v>
      </c>
      <c r="E139" s="169">
        <v>0.76358000000000004</v>
      </c>
      <c r="F139" s="170"/>
      <c r="G139" s="171">
        <f>ROUND(E139*F139,2)</f>
        <v>0</v>
      </c>
      <c r="H139" s="170"/>
      <c r="I139" s="171">
        <f>ROUND(E139*H139,2)</f>
        <v>0</v>
      </c>
      <c r="J139" s="170"/>
      <c r="K139" s="171">
        <f>ROUND(E139*J139,2)</f>
        <v>0</v>
      </c>
      <c r="L139" s="171">
        <v>21</v>
      </c>
      <c r="M139" s="171">
        <f>G139*(1+L139/100)</f>
        <v>0</v>
      </c>
      <c r="N139" s="169">
        <v>0</v>
      </c>
      <c r="O139" s="169">
        <f>ROUND(E139*N139,2)</f>
        <v>0</v>
      </c>
      <c r="P139" s="169">
        <v>0</v>
      </c>
      <c r="Q139" s="169">
        <f>ROUND(E139*P139,2)</f>
        <v>0</v>
      </c>
      <c r="R139" s="172" t="s">
        <v>157</v>
      </c>
      <c r="S139" s="155">
        <v>1.966</v>
      </c>
      <c r="T139" s="155">
        <f>ROUND(E139*S139,2)</f>
        <v>1.5</v>
      </c>
      <c r="U139" s="155"/>
      <c r="V139" s="155" t="s">
        <v>296</v>
      </c>
      <c r="W139" s="155" t="s">
        <v>159</v>
      </c>
      <c r="X139" s="145"/>
      <c r="Y139" s="145"/>
      <c r="Z139" s="145"/>
      <c r="AA139" s="145"/>
      <c r="AB139" s="145"/>
      <c r="AC139" s="145"/>
      <c r="AD139" s="145"/>
      <c r="AE139" s="145" t="s">
        <v>297</v>
      </c>
      <c r="AF139" s="145"/>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row>
    <row r="140" spans="1:58" outlineLevel="2">
      <c r="A140" s="152"/>
      <c r="B140" s="153"/>
      <c r="C140" s="1409" t="s">
        <v>314</v>
      </c>
      <c r="D140" s="1410"/>
      <c r="E140" s="1410"/>
      <c r="F140" s="1410"/>
      <c r="G140" s="1410"/>
      <c r="H140" s="155"/>
      <c r="I140" s="155"/>
      <c r="J140" s="155"/>
      <c r="K140" s="155"/>
      <c r="L140" s="155"/>
      <c r="M140" s="155"/>
      <c r="N140" s="154"/>
      <c r="O140" s="154"/>
      <c r="P140" s="154"/>
      <c r="Q140" s="154"/>
      <c r="R140" s="155"/>
      <c r="S140" s="155"/>
      <c r="T140" s="155"/>
      <c r="U140" s="155"/>
      <c r="V140" s="155"/>
      <c r="W140" s="155"/>
      <c r="X140" s="145"/>
      <c r="Y140" s="145"/>
      <c r="Z140" s="145"/>
      <c r="AA140" s="145"/>
      <c r="AB140" s="145"/>
      <c r="AC140" s="145"/>
      <c r="AD140" s="145"/>
      <c r="AE140" s="145" t="s">
        <v>162</v>
      </c>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row>
    <row r="141" spans="1:58">
      <c r="A141" s="159" t="s">
        <v>152</v>
      </c>
      <c r="B141" s="160" t="s">
        <v>92</v>
      </c>
      <c r="C141" s="181" t="s">
        <v>93</v>
      </c>
      <c r="D141" s="161"/>
      <c r="E141" s="162"/>
      <c r="F141" s="163"/>
      <c r="G141" s="163">
        <f>SUMIF(AE142:AE142,"&lt;&gt;NOR",G142:G142)</f>
        <v>0</v>
      </c>
      <c r="H141" s="163"/>
      <c r="I141" s="163">
        <f>SUM(I142:I142)</f>
        <v>0</v>
      </c>
      <c r="J141" s="163"/>
      <c r="K141" s="163">
        <f>SUM(K142:K142)</f>
        <v>0</v>
      </c>
      <c r="L141" s="163"/>
      <c r="M141" s="163">
        <f>SUM(M142:M142)</f>
        <v>0</v>
      </c>
      <c r="N141" s="162"/>
      <c r="O141" s="162">
        <f>SUM(O142:O142)</f>
        <v>0</v>
      </c>
      <c r="P141" s="162"/>
      <c r="Q141" s="162">
        <f>SUM(Q142:Q142)</f>
        <v>0</v>
      </c>
      <c r="R141" s="164"/>
      <c r="S141" s="158"/>
      <c r="T141" s="158">
        <f>SUM(T142:T142)</f>
        <v>0</v>
      </c>
      <c r="U141" s="158"/>
      <c r="V141" s="158"/>
      <c r="W141" s="158"/>
      <c r="AE141" t="s">
        <v>153</v>
      </c>
    </row>
    <row r="142" spans="1:58" outlineLevel="1">
      <c r="A142" s="174">
        <v>35</v>
      </c>
      <c r="B142" s="175" t="s">
        <v>315</v>
      </c>
      <c r="C142" s="184" t="s">
        <v>316</v>
      </c>
      <c r="D142" s="176" t="s">
        <v>239</v>
      </c>
      <c r="E142" s="177">
        <v>1</v>
      </c>
      <c r="F142" s="965">
        <f>SUM('Etapa II.a - AKU - Souhrn'!C7)</f>
        <v>0</v>
      </c>
      <c r="G142" s="179">
        <f>ROUND(E142*F142,2)</f>
        <v>0</v>
      </c>
      <c r="H142" s="178"/>
      <c r="I142" s="179">
        <f>ROUND(E142*H142,2)</f>
        <v>0</v>
      </c>
      <c r="J142" s="178"/>
      <c r="K142" s="179">
        <f>ROUND(E142*J142,2)</f>
        <v>0</v>
      </c>
      <c r="L142" s="179">
        <v>21</v>
      </c>
      <c r="M142" s="179">
        <f>G142*(1+L142/100)</f>
        <v>0</v>
      </c>
      <c r="N142" s="177">
        <v>0</v>
      </c>
      <c r="O142" s="177">
        <f>ROUND(E142*N142,2)</f>
        <v>0</v>
      </c>
      <c r="P142" s="177">
        <v>0</v>
      </c>
      <c r="Q142" s="177">
        <f>ROUND(E142*P142,2)</f>
        <v>0</v>
      </c>
      <c r="R142" s="180" t="s">
        <v>189</v>
      </c>
      <c r="S142" s="155">
        <v>0</v>
      </c>
      <c r="T142" s="155">
        <f>ROUND(E142*S142,2)</f>
        <v>0</v>
      </c>
      <c r="U142" s="155"/>
      <c r="V142" s="155" t="s">
        <v>158</v>
      </c>
      <c r="W142" s="155" t="s">
        <v>159</v>
      </c>
      <c r="X142" s="145"/>
      <c r="Y142" s="145"/>
      <c r="Z142" s="145"/>
      <c r="AA142" s="145"/>
      <c r="AB142" s="145"/>
      <c r="AC142" s="145"/>
      <c r="AD142" s="145"/>
      <c r="AE142" s="145" t="s">
        <v>160</v>
      </c>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row>
    <row r="143" spans="1:58">
      <c r="A143" s="159" t="s">
        <v>152</v>
      </c>
      <c r="B143" s="160" t="s">
        <v>94</v>
      </c>
      <c r="C143" s="181" t="s">
        <v>95</v>
      </c>
      <c r="D143" s="161"/>
      <c r="E143" s="162"/>
      <c r="F143" s="163"/>
      <c r="G143" s="163">
        <f>SUMIF(AE144:AE144,"&lt;&gt;NOR",G144:G144)</f>
        <v>0</v>
      </c>
      <c r="H143" s="163"/>
      <c r="I143" s="163">
        <f>SUM(I144:I144)</f>
        <v>0</v>
      </c>
      <c r="J143" s="163"/>
      <c r="K143" s="163">
        <f>SUM(K144:K144)</f>
        <v>0</v>
      </c>
      <c r="L143" s="163"/>
      <c r="M143" s="163">
        <f>SUM(M144:M144)</f>
        <v>0</v>
      </c>
      <c r="N143" s="162"/>
      <c r="O143" s="162">
        <f>SUM(O144:O144)</f>
        <v>0</v>
      </c>
      <c r="P143" s="162"/>
      <c r="Q143" s="162">
        <f>SUM(Q144:Q144)</f>
        <v>0</v>
      </c>
      <c r="R143" s="164"/>
      <c r="S143" s="158"/>
      <c r="T143" s="158">
        <f>SUM(T144:T144)</f>
        <v>0</v>
      </c>
      <c r="U143" s="158"/>
      <c r="V143" s="158"/>
      <c r="W143" s="158"/>
      <c r="AE143" t="s">
        <v>153</v>
      </c>
    </row>
    <row r="144" spans="1:58" outlineLevel="1">
      <c r="A144" s="174">
        <v>36</v>
      </c>
      <c r="B144" s="175" t="s">
        <v>317</v>
      </c>
      <c r="C144" s="184" t="s">
        <v>318</v>
      </c>
      <c r="D144" s="176" t="s">
        <v>239</v>
      </c>
      <c r="E144" s="177">
        <v>1</v>
      </c>
      <c r="F144" s="965">
        <f>SUM('Etapa II.a - ZTI'!G37)</f>
        <v>0</v>
      </c>
      <c r="G144" s="179">
        <f>ROUND(E144*F144,2)</f>
        <v>0</v>
      </c>
      <c r="H144" s="178"/>
      <c r="I144" s="179">
        <f>ROUND(E144*H144,2)</f>
        <v>0</v>
      </c>
      <c r="J144" s="178"/>
      <c r="K144" s="179">
        <f>ROUND(E144*J144,2)</f>
        <v>0</v>
      </c>
      <c r="L144" s="179">
        <v>21</v>
      </c>
      <c r="M144" s="179">
        <f>G144*(1+L144/100)</f>
        <v>0</v>
      </c>
      <c r="N144" s="177">
        <v>0</v>
      </c>
      <c r="O144" s="177">
        <f>ROUND(E144*N144,2)</f>
        <v>0</v>
      </c>
      <c r="P144" s="177">
        <v>0</v>
      </c>
      <c r="Q144" s="177">
        <f>ROUND(E144*P144,2)</f>
        <v>0</v>
      </c>
      <c r="R144" s="180" t="s">
        <v>189</v>
      </c>
      <c r="S144" s="155">
        <v>0</v>
      </c>
      <c r="T144" s="155">
        <f>ROUND(E144*S144,2)</f>
        <v>0</v>
      </c>
      <c r="U144" s="155"/>
      <c r="V144" s="155" t="s">
        <v>158</v>
      </c>
      <c r="W144" s="155" t="s">
        <v>159</v>
      </c>
      <c r="X144" s="145"/>
      <c r="Y144" s="145"/>
      <c r="Z144" s="145"/>
      <c r="AA144" s="145"/>
      <c r="AB144" s="145"/>
      <c r="AC144" s="145"/>
      <c r="AD144" s="145"/>
      <c r="AE144" s="145" t="s">
        <v>160</v>
      </c>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row>
    <row r="145" spans="1:58">
      <c r="A145" s="159" t="s">
        <v>152</v>
      </c>
      <c r="B145" s="160" t="s">
        <v>96</v>
      </c>
      <c r="C145" s="181" t="s">
        <v>97</v>
      </c>
      <c r="D145" s="161"/>
      <c r="E145" s="162"/>
      <c r="F145" s="163"/>
      <c r="G145" s="163">
        <f>SUMIF(AE146:AE146,"&lt;&gt;NOR",G146:G146)</f>
        <v>0</v>
      </c>
      <c r="H145" s="163"/>
      <c r="I145" s="163">
        <f>SUM(I146:I146)</f>
        <v>0</v>
      </c>
      <c r="J145" s="163"/>
      <c r="K145" s="163">
        <f>SUM(K146:K146)</f>
        <v>0</v>
      </c>
      <c r="L145" s="163"/>
      <c r="M145" s="163">
        <f>SUM(M146:M146)</f>
        <v>0</v>
      </c>
      <c r="N145" s="162"/>
      <c r="O145" s="162">
        <f>SUM(O146:O146)</f>
        <v>0</v>
      </c>
      <c r="P145" s="162"/>
      <c r="Q145" s="162">
        <f>SUM(Q146:Q146)</f>
        <v>0</v>
      </c>
      <c r="R145" s="164"/>
      <c r="S145" s="158"/>
      <c r="T145" s="158">
        <f>SUM(T146:T146)</f>
        <v>0</v>
      </c>
      <c r="U145" s="158"/>
      <c r="V145" s="158"/>
      <c r="W145" s="158"/>
      <c r="AE145" t="s">
        <v>153</v>
      </c>
    </row>
    <row r="146" spans="1:58" outlineLevel="1">
      <c r="A146" s="174">
        <v>37</v>
      </c>
      <c r="B146" s="175" t="s">
        <v>319</v>
      </c>
      <c r="C146" s="184" t="s">
        <v>320</v>
      </c>
      <c r="D146" s="176" t="s">
        <v>239</v>
      </c>
      <c r="E146" s="177">
        <v>1</v>
      </c>
      <c r="F146" s="965">
        <f>SUM('Etapa II.a - VZT'!M24:P24)</f>
        <v>0</v>
      </c>
      <c r="G146" s="179">
        <f>ROUND(E146*F146,2)</f>
        <v>0</v>
      </c>
      <c r="H146" s="178"/>
      <c r="I146" s="179">
        <f>ROUND(E146*H146,2)</f>
        <v>0</v>
      </c>
      <c r="J146" s="178"/>
      <c r="K146" s="179">
        <f>ROUND(E146*J146,2)</f>
        <v>0</v>
      </c>
      <c r="L146" s="179">
        <v>21</v>
      </c>
      <c r="M146" s="179">
        <f>G146*(1+L146/100)</f>
        <v>0</v>
      </c>
      <c r="N146" s="177">
        <v>0</v>
      </c>
      <c r="O146" s="177">
        <f>ROUND(E146*N146,2)</f>
        <v>0</v>
      </c>
      <c r="P146" s="177">
        <v>0</v>
      </c>
      <c r="Q146" s="177">
        <f>ROUND(E146*P146,2)</f>
        <v>0</v>
      </c>
      <c r="R146" s="180" t="s">
        <v>189</v>
      </c>
      <c r="S146" s="155">
        <v>0</v>
      </c>
      <c r="T146" s="155">
        <f>ROUND(E146*S146,2)</f>
        <v>0</v>
      </c>
      <c r="U146" s="155"/>
      <c r="V146" s="155" t="s">
        <v>158</v>
      </c>
      <c r="W146" s="155" t="s">
        <v>159</v>
      </c>
      <c r="X146" s="145"/>
      <c r="Y146" s="145"/>
      <c r="Z146" s="145"/>
      <c r="AA146" s="145"/>
      <c r="AB146" s="145"/>
      <c r="AC146" s="145"/>
      <c r="AD146" s="145"/>
      <c r="AE146" s="145" t="s">
        <v>160</v>
      </c>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row>
    <row r="147" spans="1:58">
      <c r="A147" s="159" t="s">
        <v>152</v>
      </c>
      <c r="B147" s="160" t="s">
        <v>98</v>
      </c>
      <c r="C147" s="181" t="s">
        <v>99</v>
      </c>
      <c r="D147" s="161"/>
      <c r="E147" s="162"/>
      <c r="F147" s="163"/>
      <c r="G147" s="163">
        <f>SUMIF(AE148:AE148,"&lt;&gt;NOR",G148:G148)</f>
        <v>0</v>
      </c>
      <c r="H147" s="163"/>
      <c r="I147" s="163">
        <f>SUM(I148:I148)</f>
        <v>0</v>
      </c>
      <c r="J147" s="163"/>
      <c r="K147" s="163">
        <f>SUM(K148:K148)</f>
        <v>0</v>
      </c>
      <c r="L147" s="163"/>
      <c r="M147" s="163">
        <f>SUM(M148:M148)</f>
        <v>0</v>
      </c>
      <c r="N147" s="162"/>
      <c r="O147" s="162">
        <f>SUM(O148:O148)</f>
        <v>0</v>
      </c>
      <c r="P147" s="162"/>
      <c r="Q147" s="162">
        <f>SUM(Q148:Q148)</f>
        <v>0</v>
      </c>
      <c r="R147" s="164"/>
      <c r="S147" s="158"/>
      <c r="T147" s="158">
        <f>SUM(T148:T148)</f>
        <v>0</v>
      </c>
      <c r="U147" s="158"/>
      <c r="V147" s="158"/>
      <c r="W147" s="158"/>
      <c r="AE147" t="s">
        <v>153</v>
      </c>
    </row>
    <row r="148" spans="1:58" outlineLevel="1">
      <c r="A148" s="174">
        <v>38</v>
      </c>
      <c r="B148" s="175" t="s">
        <v>321</v>
      </c>
      <c r="C148" s="184" t="s">
        <v>322</v>
      </c>
      <c r="D148" s="176" t="s">
        <v>239</v>
      </c>
      <c r="E148" s="177">
        <v>1</v>
      </c>
      <c r="F148" s="965">
        <f>SUM('Etapa II.a - ÚT'!G30)</f>
        <v>0</v>
      </c>
      <c r="G148" s="179">
        <f>ROUND(E148*F148,2)</f>
        <v>0</v>
      </c>
      <c r="H148" s="178"/>
      <c r="I148" s="179">
        <f>ROUND(E148*H148,2)</f>
        <v>0</v>
      </c>
      <c r="J148" s="178"/>
      <c r="K148" s="179">
        <f>ROUND(E148*J148,2)</f>
        <v>0</v>
      </c>
      <c r="L148" s="179">
        <v>21</v>
      </c>
      <c r="M148" s="179">
        <f>G148*(1+L148/100)</f>
        <v>0</v>
      </c>
      <c r="N148" s="177">
        <v>0</v>
      </c>
      <c r="O148" s="177">
        <f>ROUND(E148*N148,2)</f>
        <v>0</v>
      </c>
      <c r="P148" s="177">
        <v>0</v>
      </c>
      <c r="Q148" s="177">
        <f>ROUND(E148*P148,2)</f>
        <v>0</v>
      </c>
      <c r="R148" s="180" t="s">
        <v>189</v>
      </c>
      <c r="S148" s="155">
        <v>0</v>
      </c>
      <c r="T148" s="155">
        <f>ROUND(E148*S148,2)</f>
        <v>0</v>
      </c>
      <c r="U148" s="155"/>
      <c r="V148" s="155" t="s">
        <v>158</v>
      </c>
      <c r="W148" s="155" t="s">
        <v>159</v>
      </c>
      <c r="X148" s="145"/>
      <c r="Y148" s="145"/>
      <c r="Z148" s="145"/>
      <c r="AA148" s="145"/>
      <c r="AB148" s="145"/>
      <c r="AC148" s="145"/>
      <c r="AD148" s="145"/>
      <c r="AE148" s="145" t="s">
        <v>160</v>
      </c>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row>
    <row r="149" spans="1:58">
      <c r="A149" s="159" t="s">
        <v>152</v>
      </c>
      <c r="B149" s="160" t="s">
        <v>102</v>
      </c>
      <c r="C149" s="181" t="s">
        <v>103</v>
      </c>
      <c r="D149" s="161"/>
      <c r="E149" s="162"/>
      <c r="F149" s="163"/>
      <c r="G149" s="163">
        <f>SUMIF(AE150:AE152,"&lt;&gt;NOR",G150:G152)</f>
        <v>0</v>
      </c>
      <c r="H149" s="163"/>
      <c r="I149" s="163">
        <f>SUM(I150:I152)</f>
        <v>0</v>
      </c>
      <c r="J149" s="163"/>
      <c r="K149" s="163">
        <f>SUM(K150:K152)</f>
        <v>0</v>
      </c>
      <c r="L149" s="163"/>
      <c r="M149" s="163">
        <f>SUM(M150:M152)</f>
        <v>0</v>
      </c>
      <c r="N149" s="162"/>
      <c r="O149" s="162">
        <f>SUM(O150:O152)</f>
        <v>0</v>
      </c>
      <c r="P149" s="162"/>
      <c r="Q149" s="162">
        <f>SUM(Q150:Q152)</f>
        <v>0</v>
      </c>
      <c r="R149" s="164"/>
      <c r="S149" s="158"/>
      <c r="T149" s="158">
        <f>SUM(T150:T152)</f>
        <v>0</v>
      </c>
      <c r="U149" s="158"/>
      <c r="V149" s="158"/>
      <c r="W149" s="158"/>
      <c r="AE149" t="s">
        <v>153</v>
      </c>
    </row>
    <row r="150" spans="1:58" outlineLevel="1">
      <c r="A150" s="166">
        <v>39</v>
      </c>
      <c r="B150" s="167" t="s">
        <v>323</v>
      </c>
      <c r="C150" s="182" t="s">
        <v>324</v>
      </c>
      <c r="D150" s="168" t="s">
        <v>239</v>
      </c>
      <c r="E150" s="169">
        <v>1</v>
      </c>
      <c r="F150" s="170"/>
      <c r="G150" s="171">
        <f>ROUND(E150*F150,2)</f>
        <v>0</v>
      </c>
      <c r="H150" s="170"/>
      <c r="I150" s="171">
        <f>ROUND(E150*H150,2)</f>
        <v>0</v>
      </c>
      <c r="J150" s="170"/>
      <c r="K150" s="171">
        <f>ROUND(E150*J150,2)</f>
        <v>0</v>
      </c>
      <c r="L150" s="171">
        <v>21</v>
      </c>
      <c r="M150" s="171">
        <f>G150*(1+L150/100)</f>
        <v>0</v>
      </c>
      <c r="N150" s="169">
        <v>0</v>
      </c>
      <c r="O150" s="169">
        <f>ROUND(E150*N150,2)</f>
        <v>0</v>
      </c>
      <c r="P150" s="169">
        <v>0</v>
      </c>
      <c r="Q150" s="169">
        <f>ROUND(E150*P150,2)</f>
        <v>0</v>
      </c>
      <c r="R150" s="172" t="s">
        <v>189</v>
      </c>
      <c r="S150" s="155">
        <v>0</v>
      </c>
      <c r="T150" s="155">
        <f>ROUND(E150*S150,2)</f>
        <v>0</v>
      </c>
      <c r="U150" s="155"/>
      <c r="V150" s="155" t="s">
        <v>158</v>
      </c>
      <c r="W150" s="155" t="s">
        <v>159</v>
      </c>
      <c r="X150" s="145"/>
      <c r="Y150" s="145"/>
      <c r="Z150" s="145"/>
      <c r="AA150" s="145"/>
      <c r="AB150" s="145"/>
      <c r="AC150" s="145"/>
      <c r="AD150" s="145"/>
      <c r="AE150" s="145" t="s">
        <v>160</v>
      </c>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row>
    <row r="151" spans="1:58" outlineLevel="2">
      <c r="A151" s="152"/>
      <c r="B151" s="153"/>
      <c r="C151" s="183" t="s">
        <v>325</v>
      </c>
      <c r="D151" s="156"/>
      <c r="E151" s="157">
        <v>1</v>
      </c>
      <c r="F151" s="155"/>
      <c r="G151" s="155"/>
      <c r="H151" s="155"/>
      <c r="I151" s="155"/>
      <c r="J151" s="155"/>
      <c r="K151" s="155"/>
      <c r="L151" s="155"/>
      <c r="M151" s="155"/>
      <c r="N151" s="154"/>
      <c r="O151" s="154"/>
      <c r="P151" s="154"/>
      <c r="Q151" s="154"/>
      <c r="R151" s="155"/>
      <c r="S151" s="155"/>
      <c r="T151" s="155"/>
      <c r="U151" s="155"/>
      <c r="V151" s="155"/>
      <c r="W151" s="155"/>
      <c r="X151" s="145"/>
      <c r="Y151" s="145"/>
      <c r="Z151" s="145"/>
      <c r="AA151" s="145"/>
      <c r="AB151" s="145"/>
      <c r="AC151" s="145"/>
      <c r="AD151" s="145"/>
      <c r="AE151" s="145" t="s">
        <v>164</v>
      </c>
      <c r="AF151" s="145">
        <v>0</v>
      </c>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row>
    <row r="152" spans="1:58" outlineLevel="1">
      <c r="A152" s="174"/>
      <c r="B152" s="175"/>
      <c r="C152" s="184" t="s">
        <v>2301</v>
      </c>
      <c r="D152" s="176"/>
      <c r="E152" s="177"/>
      <c r="F152" s="965"/>
      <c r="G152" s="179"/>
      <c r="H152" s="178"/>
      <c r="I152" s="179">
        <f>ROUND(E152*H152,2)</f>
        <v>0</v>
      </c>
      <c r="J152" s="178"/>
      <c r="K152" s="179">
        <f>ROUND(E152*J152,2)</f>
        <v>0</v>
      </c>
      <c r="L152" s="179">
        <v>21</v>
      </c>
      <c r="M152" s="179">
        <f>G152*(1+L152/100)</f>
        <v>0</v>
      </c>
      <c r="N152" s="177">
        <v>0</v>
      </c>
      <c r="O152" s="177">
        <f>ROUND(E152*N152,2)</f>
        <v>0</v>
      </c>
      <c r="P152" s="177">
        <v>0</v>
      </c>
      <c r="Q152" s="177">
        <f>ROUND(E152*P152,2)</f>
        <v>0</v>
      </c>
      <c r="R152" s="180" t="s">
        <v>189</v>
      </c>
      <c r="S152" s="155">
        <v>0</v>
      </c>
      <c r="T152" s="155">
        <f>ROUND(E152*S152,2)</f>
        <v>0</v>
      </c>
      <c r="U152" s="155"/>
      <c r="V152" s="155" t="s">
        <v>158</v>
      </c>
      <c r="W152" s="155" t="s">
        <v>159</v>
      </c>
      <c r="X152" s="145"/>
      <c r="Y152" s="145"/>
      <c r="Z152" s="145"/>
      <c r="AA152" s="145"/>
      <c r="AB152" s="145"/>
      <c r="AC152" s="145"/>
      <c r="AD152" s="145"/>
      <c r="AE152" s="145" t="s">
        <v>160</v>
      </c>
      <c r="AF152" s="145"/>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row>
    <row r="153" spans="1:58">
      <c r="A153" s="159" t="s">
        <v>152</v>
      </c>
      <c r="B153" s="160" t="s">
        <v>104</v>
      </c>
      <c r="C153" s="181" t="s">
        <v>105</v>
      </c>
      <c r="D153" s="161"/>
      <c r="E153" s="162"/>
      <c r="F153" s="163"/>
      <c r="G153" s="163">
        <f>SUMIF(AE154:AE168,"&lt;&gt;NOR",G154:G168)</f>
        <v>0</v>
      </c>
      <c r="H153" s="163"/>
      <c r="I153" s="163">
        <f>SUM(I154:I168)</f>
        <v>0</v>
      </c>
      <c r="J153" s="163"/>
      <c r="K153" s="163">
        <f>SUM(K154:K168)</f>
        <v>0</v>
      </c>
      <c r="L153" s="163"/>
      <c r="M153" s="163">
        <f>SUM(M154:M168)</f>
        <v>0</v>
      </c>
      <c r="N153" s="162"/>
      <c r="O153" s="162">
        <f>SUM(O154:O168)</f>
        <v>0.92</v>
      </c>
      <c r="P153" s="162"/>
      <c r="Q153" s="162">
        <f>SUM(Q154:Q168)</f>
        <v>0</v>
      </c>
      <c r="R153" s="164"/>
      <c r="S153" s="158"/>
      <c r="T153" s="158">
        <f>SUM(T154:T168)</f>
        <v>12.61</v>
      </c>
      <c r="U153" s="158"/>
      <c r="V153" s="158"/>
      <c r="W153" s="158"/>
      <c r="AE153" t="s">
        <v>153</v>
      </c>
    </row>
    <row r="154" spans="1:58" outlineLevel="1">
      <c r="A154" s="166">
        <v>41</v>
      </c>
      <c r="B154" s="167" t="s">
        <v>327</v>
      </c>
      <c r="C154" s="182" t="s">
        <v>328</v>
      </c>
      <c r="D154" s="168" t="s">
        <v>329</v>
      </c>
      <c r="E154" s="169">
        <v>20</v>
      </c>
      <c r="F154" s="170"/>
      <c r="G154" s="171">
        <f>ROUND(E154*F154,2)</f>
        <v>0</v>
      </c>
      <c r="H154" s="170"/>
      <c r="I154" s="171">
        <f>ROUND(E154*H154,2)</f>
        <v>0</v>
      </c>
      <c r="J154" s="170"/>
      <c r="K154" s="171">
        <f>ROUND(E154*J154,2)</f>
        <v>0</v>
      </c>
      <c r="L154" s="171">
        <v>21</v>
      </c>
      <c r="M154" s="171">
        <f>G154*(1+L154/100)</f>
        <v>0</v>
      </c>
      <c r="N154" s="169">
        <v>6.0000000000000002E-5</v>
      </c>
      <c r="O154" s="169">
        <f>ROUND(E154*N154,2)</f>
        <v>0</v>
      </c>
      <c r="P154" s="169">
        <v>0</v>
      </c>
      <c r="Q154" s="169">
        <f>ROUND(E154*P154,2)</f>
        <v>0</v>
      </c>
      <c r="R154" s="172" t="s">
        <v>157</v>
      </c>
      <c r="S154" s="155">
        <v>9.7000000000000003E-2</v>
      </c>
      <c r="T154" s="155">
        <f>ROUND(E154*S154,2)</f>
        <v>1.94</v>
      </c>
      <c r="U154" s="155"/>
      <c r="V154" s="155" t="s">
        <v>158</v>
      </c>
      <c r="W154" s="155" t="s">
        <v>159</v>
      </c>
      <c r="X154" s="145"/>
      <c r="Y154" s="145"/>
      <c r="Z154" s="145"/>
      <c r="AA154" s="145"/>
      <c r="AB154" s="145"/>
      <c r="AC154" s="145"/>
      <c r="AD154" s="145"/>
      <c r="AE154" s="145" t="s">
        <v>160</v>
      </c>
      <c r="AF154" s="145"/>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row>
    <row r="155" spans="1:58" outlineLevel="2">
      <c r="A155" s="152"/>
      <c r="B155" s="153"/>
      <c r="C155" s="183" t="s">
        <v>330</v>
      </c>
      <c r="D155" s="156"/>
      <c r="E155" s="157"/>
      <c r="F155" s="155"/>
      <c r="G155" s="155"/>
      <c r="H155" s="155"/>
      <c r="I155" s="155"/>
      <c r="J155" s="155"/>
      <c r="K155" s="155"/>
      <c r="L155" s="155"/>
      <c r="M155" s="155"/>
      <c r="N155" s="154"/>
      <c r="O155" s="154"/>
      <c r="P155" s="154"/>
      <c r="Q155" s="154"/>
      <c r="R155" s="155"/>
      <c r="S155" s="155"/>
      <c r="T155" s="155"/>
      <c r="U155" s="155"/>
      <c r="V155" s="155"/>
      <c r="W155" s="155"/>
      <c r="X155" s="145"/>
      <c r="Y155" s="145"/>
      <c r="Z155" s="145"/>
      <c r="AA155" s="145"/>
      <c r="AB155" s="145"/>
      <c r="AC155" s="145"/>
      <c r="AD155" s="145"/>
      <c r="AE155" s="145" t="s">
        <v>164</v>
      </c>
      <c r="AF155" s="145">
        <v>0</v>
      </c>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row>
    <row r="156" spans="1:58" outlineLevel="3">
      <c r="A156" s="152"/>
      <c r="B156" s="153"/>
      <c r="C156" s="183" t="s">
        <v>331</v>
      </c>
      <c r="D156" s="156"/>
      <c r="E156" s="157">
        <v>10</v>
      </c>
      <c r="F156" s="155"/>
      <c r="G156" s="155"/>
      <c r="H156" s="155"/>
      <c r="I156" s="155"/>
      <c r="J156" s="155"/>
      <c r="K156" s="155"/>
      <c r="L156" s="155"/>
      <c r="M156" s="155"/>
      <c r="N156" s="154"/>
      <c r="O156" s="154"/>
      <c r="P156" s="154"/>
      <c r="Q156" s="154"/>
      <c r="R156" s="155"/>
      <c r="S156" s="155"/>
      <c r="T156" s="155"/>
      <c r="U156" s="155"/>
      <c r="V156" s="155"/>
      <c r="W156" s="155"/>
      <c r="X156" s="145"/>
      <c r="Y156" s="145"/>
      <c r="Z156" s="145"/>
      <c r="AA156" s="145"/>
      <c r="AB156" s="145"/>
      <c r="AC156" s="145"/>
      <c r="AD156" s="145"/>
      <c r="AE156" s="145" t="s">
        <v>164</v>
      </c>
      <c r="AF156" s="145">
        <v>0</v>
      </c>
      <c r="AG156" s="145"/>
      <c r="AH156" s="145"/>
      <c r="AI156" s="145"/>
      <c r="AJ156" s="145"/>
      <c r="AK156" s="145"/>
      <c r="AL156" s="145"/>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row>
    <row r="157" spans="1:58" outlineLevel="3">
      <c r="A157" s="152"/>
      <c r="B157" s="153"/>
      <c r="C157" s="183" t="s">
        <v>332</v>
      </c>
      <c r="D157" s="156"/>
      <c r="E157" s="157">
        <v>5</v>
      </c>
      <c r="F157" s="155"/>
      <c r="G157" s="155"/>
      <c r="H157" s="155"/>
      <c r="I157" s="155"/>
      <c r="J157" s="155"/>
      <c r="K157" s="155"/>
      <c r="L157" s="155"/>
      <c r="M157" s="155"/>
      <c r="N157" s="154"/>
      <c r="O157" s="154"/>
      <c r="P157" s="154"/>
      <c r="Q157" s="154"/>
      <c r="R157" s="155"/>
      <c r="S157" s="155"/>
      <c r="T157" s="155"/>
      <c r="U157" s="155"/>
      <c r="V157" s="155"/>
      <c r="W157" s="155"/>
      <c r="X157" s="145"/>
      <c r="Y157" s="145"/>
      <c r="Z157" s="145"/>
      <c r="AA157" s="145"/>
      <c r="AB157" s="145"/>
      <c r="AC157" s="145"/>
      <c r="AD157" s="145"/>
      <c r="AE157" s="145" t="s">
        <v>164</v>
      </c>
      <c r="AF157" s="145">
        <v>0</v>
      </c>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row>
    <row r="158" spans="1:58" outlineLevel="3">
      <c r="A158" s="152"/>
      <c r="B158" s="153"/>
      <c r="C158" s="183" t="s">
        <v>333</v>
      </c>
      <c r="D158" s="156"/>
      <c r="E158" s="157">
        <v>5</v>
      </c>
      <c r="F158" s="155"/>
      <c r="G158" s="155"/>
      <c r="H158" s="155"/>
      <c r="I158" s="155"/>
      <c r="J158" s="155"/>
      <c r="K158" s="155"/>
      <c r="L158" s="155"/>
      <c r="M158" s="155"/>
      <c r="N158" s="154"/>
      <c r="O158" s="154"/>
      <c r="P158" s="154"/>
      <c r="Q158" s="154"/>
      <c r="R158" s="155"/>
      <c r="S158" s="155"/>
      <c r="T158" s="155"/>
      <c r="U158" s="155"/>
      <c r="V158" s="155"/>
      <c r="W158" s="155"/>
      <c r="X158" s="145"/>
      <c r="Y158" s="145"/>
      <c r="Z158" s="145"/>
      <c r="AA158" s="145"/>
      <c r="AB158" s="145"/>
      <c r="AC158" s="145"/>
      <c r="AD158" s="145"/>
      <c r="AE158" s="145" t="s">
        <v>164</v>
      </c>
      <c r="AF158" s="145">
        <v>0</v>
      </c>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row>
    <row r="159" spans="1:58" outlineLevel="1">
      <c r="A159" s="166">
        <v>42</v>
      </c>
      <c r="B159" s="167" t="s">
        <v>334</v>
      </c>
      <c r="C159" s="182" t="s">
        <v>335</v>
      </c>
      <c r="D159" s="168" t="s">
        <v>239</v>
      </c>
      <c r="E159" s="169">
        <v>1</v>
      </c>
      <c r="F159" s="170"/>
      <c r="G159" s="171">
        <f>ROUND(E159*F159,2)</f>
        <v>0</v>
      </c>
      <c r="H159" s="170"/>
      <c r="I159" s="171">
        <f>ROUND(E159*H159,2)</f>
        <v>0</v>
      </c>
      <c r="J159" s="170"/>
      <c r="K159" s="171">
        <f>ROUND(E159*J159,2)</f>
        <v>0</v>
      </c>
      <c r="L159" s="171">
        <v>21</v>
      </c>
      <c r="M159" s="171">
        <f>G159*(1+L159/100)</f>
        <v>0</v>
      </c>
      <c r="N159" s="169">
        <v>0</v>
      </c>
      <c r="O159" s="169">
        <f>ROUND(E159*N159,2)</f>
        <v>0</v>
      </c>
      <c r="P159" s="169">
        <v>0</v>
      </c>
      <c r="Q159" s="169">
        <f>ROUND(E159*P159,2)</f>
        <v>0</v>
      </c>
      <c r="R159" s="172" t="s">
        <v>189</v>
      </c>
      <c r="S159" s="155">
        <v>0</v>
      </c>
      <c r="T159" s="155">
        <f>ROUND(E159*S159,2)</f>
        <v>0</v>
      </c>
      <c r="U159" s="155"/>
      <c r="V159" s="155" t="s">
        <v>158</v>
      </c>
      <c r="W159" s="155" t="s">
        <v>159</v>
      </c>
      <c r="X159" s="145"/>
      <c r="Y159" s="145"/>
      <c r="Z159" s="145"/>
      <c r="AA159" s="145"/>
      <c r="AB159" s="145"/>
      <c r="AC159" s="145"/>
      <c r="AD159" s="145"/>
      <c r="AE159" s="145" t="s">
        <v>160</v>
      </c>
      <c r="AF159" s="145"/>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row>
    <row r="160" spans="1:58" outlineLevel="2">
      <c r="A160" s="152"/>
      <c r="B160" s="153"/>
      <c r="C160" s="1411" t="s">
        <v>336</v>
      </c>
      <c r="D160" s="1412"/>
      <c r="E160" s="1412"/>
      <c r="F160" s="1412"/>
      <c r="G160" s="1412"/>
      <c r="H160" s="155"/>
      <c r="I160" s="155"/>
      <c r="J160" s="155"/>
      <c r="K160" s="155"/>
      <c r="L160" s="155"/>
      <c r="M160" s="155"/>
      <c r="N160" s="154"/>
      <c r="O160" s="154"/>
      <c r="P160" s="154"/>
      <c r="Q160" s="154"/>
      <c r="R160" s="155"/>
      <c r="S160" s="155"/>
      <c r="T160" s="155"/>
      <c r="U160" s="155"/>
      <c r="V160" s="155"/>
      <c r="W160" s="155"/>
      <c r="X160" s="145"/>
      <c r="Y160" s="145"/>
      <c r="Z160" s="145"/>
      <c r="AA160" s="145"/>
      <c r="AB160" s="145"/>
      <c r="AC160" s="145"/>
      <c r="AD160" s="145"/>
      <c r="AE160" s="145" t="s">
        <v>179</v>
      </c>
      <c r="AF160" s="145"/>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row>
    <row r="161" spans="1:58" outlineLevel="1">
      <c r="A161" s="166">
        <v>43</v>
      </c>
      <c r="B161" s="167" t="s">
        <v>337</v>
      </c>
      <c r="C161" s="182" t="s">
        <v>338</v>
      </c>
      <c r="D161" s="168" t="s">
        <v>233</v>
      </c>
      <c r="E161" s="169">
        <v>14.656000000000001</v>
      </c>
      <c r="F161" s="170"/>
      <c r="G161" s="171">
        <f>ROUND(E161*F161,2)</f>
        <v>0</v>
      </c>
      <c r="H161" s="170"/>
      <c r="I161" s="171">
        <f>ROUND(E161*H161,2)</f>
        <v>0</v>
      </c>
      <c r="J161" s="170"/>
      <c r="K161" s="171">
        <f>ROUND(E161*J161,2)</f>
        <v>0</v>
      </c>
      <c r="L161" s="171">
        <v>21</v>
      </c>
      <c r="M161" s="171">
        <f>G161*(1+L161/100)</f>
        <v>0</v>
      </c>
      <c r="N161" s="169">
        <v>0</v>
      </c>
      <c r="O161" s="169">
        <f>ROUND(E161*N161,2)</f>
        <v>0</v>
      </c>
      <c r="P161" s="169">
        <v>0</v>
      </c>
      <c r="Q161" s="169">
        <f>ROUND(E161*P161,2)</f>
        <v>0</v>
      </c>
      <c r="R161" s="172" t="s">
        <v>189</v>
      </c>
      <c r="S161" s="155">
        <v>0</v>
      </c>
      <c r="T161" s="155">
        <f>ROUND(E161*S161,2)</f>
        <v>0</v>
      </c>
      <c r="U161" s="155"/>
      <c r="V161" s="155" t="s">
        <v>158</v>
      </c>
      <c r="W161" s="155" t="s">
        <v>159</v>
      </c>
      <c r="X161" s="145"/>
      <c r="Y161" s="145"/>
      <c r="Z161" s="145"/>
      <c r="AA161" s="145"/>
      <c r="AB161" s="145"/>
      <c r="AC161" s="145"/>
      <c r="AD161" s="145"/>
      <c r="AE161" s="145" t="s">
        <v>160</v>
      </c>
      <c r="AF161" s="145"/>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row>
    <row r="162" spans="1:58" outlineLevel="2">
      <c r="A162" s="152"/>
      <c r="B162" s="153"/>
      <c r="C162" s="183" t="s">
        <v>234</v>
      </c>
      <c r="D162" s="156"/>
      <c r="E162" s="157">
        <v>9.4740000000000002</v>
      </c>
      <c r="F162" s="155"/>
      <c r="G162" s="155"/>
      <c r="H162" s="155"/>
      <c r="I162" s="155"/>
      <c r="J162" s="155"/>
      <c r="K162" s="155"/>
      <c r="L162" s="155"/>
      <c r="M162" s="155"/>
      <c r="N162" s="154"/>
      <c r="O162" s="154"/>
      <c r="P162" s="154"/>
      <c r="Q162" s="154"/>
      <c r="R162" s="155"/>
      <c r="S162" s="155"/>
      <c r="T162" s="155"/>
      <c r="U162" s="155"/>
      <c r="V162" s="155"/>
      <c r="W162" s="155"/>
      <c r="X162" s="145"/>
      <c r="Y162" s="145"/>
      <c r="Z162" s="145"/>
      <c r="AA162" s="145"/>
      <c r="AB162" s="145"/>
      <c r="AC162" s="145"/>
      <c r="AD162" s="145"/>
      <c r="AE162" s="145" t="s">
        <v>164</v>
      </c>
      <c r="AF162" s="145">
        <v>0</v>
      </c>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row>
    <row r="163" spans="1:58" outlineLevel="3">
      <c r="A163" s="152"/>
      <c r="B163" s="153"/>
      <c r="C163" s="183" t="s">
        <v>236</v>
      </c>
      <c r="D163" s="156"/>
      <c r="E163" s="157">
        <v>5.1820000000000004</v>
      </c>
      <c r="F163" s="155"/>
      <c r="G163" s="155"/>
      <c r="H163" s="155"/>
      <c r="I163" s="155"/>
      <c r="J163" s="155"/>
      <c r="K163" s="155"/>
      <c r="L163" s="155"/>
      <c r="M163" s="155"/>
      <c r="N163" s="154"/>
      <c r="O163" s="154"/>
      <c r="P163" s="154"/>
      <c r="Q163" s="154"/>
      <c r="R163" s="155"/>
      <c r="S163" s="155"/>
      <c r="T163" s="155"/>
      <c r="U163" s="155"/>
      <c r="V163" s="155"/>
      <c r="W163" s="155"/>
      <c r="X163" s="145"/>
      <c r="Y163" s="145"/>
      <c r="Z163" s="145"/>
      <c r="AA163" s="145"/>
      <c r="AB163" s="145"/>
      <c r="AC163" s="145"/>
      <c r="AD163" s="145"/>
      <c r="AE163" s="145" t="s">
        <v>164</v>
      </c>
      <c r="AF163" s="145">
        <v>0</v>
      </c>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row>
    <row r="164" spans="1:58" outlineLevel="1">
      <c r="A164" s="166">
        <v>44</v>
      </c>
      <c r="B164" s="167" t="s">
        <v>339</v>
      </c>
      <c r="C164" s="182" t="s">
        <v>340</v>
      </c>
      <c r="D164" s="168" t="s">
        <v>167</v>
      </c>
      <c r="E164" s="169">
        <v>36.39</v>
      </c>
      <c r="F164" s="170"/>
      <c r="G164" s="171">
        <f>ROUND(E164*F164,2)</f>
        <v>0</v>
      </c>
      <c r="H164" s="170"/>
      <c r="I164" s="171">
        <f>ROUND(E164*H164,2)</f>
        <v>0</v>
      </c>
      <c r="J164" s="170"/>
      <c r="K164" s="171">
        <f>ROUND(E164*J164,2)</f>
        <v>0</v>
      </c>
      <c r="L164" s="171">
        <v>21</v>
      </c>
      <c r="M164" s="171">
        <f>G164*(1+L164/100)</f>
        <v>0</v>
      </c>
      <c r="N164" s="169">
        <v>2.52E-2</v>
      </c>
      <c r="O164" s="169">
        <f>ROUND(E164*N164,2)</f>
        <v>0.92</v>
      </c>
      <c r="P164" s="169">
        <v>0</v>
      </c>
      <c r="Q164" s="169">
        <f>ROUND(E164*P164,2)</f>
        <v>0</v>
      </c>
      <c r="R164" s="172" t="s">
        <v>157</v>
      </c>
      <c r="S164" s="155">
        <v>0.217</v>
      </c>
      <c r="T164" s="155">
        <f>ROUND(E164*S164,2)</f>
        <v>7.9</v>
      </c>
      <c r="U164" s="155"/>
      <c r="V164" s="155" t="s">
        <v>158</v>
      </c>
      <c r="W164" s="155" t="s">
        <v>159</v>
      </c>
      <c r="X164" s="145"/>
      <c r="Y164" s="145"/>
      <c r="Z164" s="145"/>
      <c r="AA164" s="145"/>
      <c r="AB164" s="145"/>
      <c r="AC164" s="145"/>
      <c r="AD164" s="145"/>
      <c r="AE164" s="145" t="s">
        <v>160</v>
      </c>
      <c r="AF164" s="145"/>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row>
    <row r="165" spans="1:58" outlineLevel="2">
      <c r="A165" s="152"/>
      <c r="B165" s="153"/>
      <c r="C165" s="1411" t="s">
        <v>341</v>
      </c>
      <c r="D165" s="1412"/>
      <c r="E165" s="1412"/>
      <c r="F165" s="1412"/>
      <c r="G165" s="1412"/>
      <c r="H165" s="155"/>
      <c r="I165" s="155"/>
      <c r="J165" s="155"/>
      <c r="K165" s="155"/>
      <c r="L165" s="155"/>
      <c r="M165" s="155"/>
      <c r="N165" s="154"/>
      <c r="O165" s="154"/>
      <c r="P165" s="154"/>
      <c r="Q165" s="154"/>
      <c r="R165" s="155"/>
      <c r="S165" s="155"/>
      <c r="T165" s="155"/>
      <c r="U165" s="155"/>
      <c r="V165" s="155"/>
      <c r="W165" s="155"/>
      <c r="X165" s="145"/>
      <c r="Y165" s="145"/>
      <c r="Z165" s="145"/>
      <c r="AA165" s="145"/>
      <c r="AB165" s="145"/>
      <c r="AC165" s="145"/>
      <c r="AD165" s="145"/>
      <c r="AE165" s="145" t="s">
        <v>179</v>
      </c>
      <c r="AF165" s="145"/>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row>
    <row r="166" spans="1:58" outlineLevel="2">
      <c r="A166" s="152"/>
      <c r="B166" s="153"/>
      <c r="C166" s="183" t="s">
        <v>342</v>
      </c>
      <c r="D166" s="156"/>
      <c r="E166" s="157">
        <v>36.39</v>
      </c>
      <c r="F166" s="155"/>
      <c r="G166" s="155"/>
      <c r="H166" s="155"/>
      <c r="I166" s="155"/>
      <c r="J166" s="155"/>
      <c r="K166" s="155"/>
      <c r="L166" s="155"/>
      <c r="M166" s="155"/>
      <c r="N166" s="154"/>
      <c r="O166" s="154"/>
      <c r="P166" s="154"/>
      <c r="Q166" s="154"/>
      <c r="R166" s="155"/>
      <c r="S166" s="155"/>
      <c r="T166" s="155"/>
      <c r="U166" s="155"/>
      <c r="V166" s="155"/>
      <c r="W166" s="155"/>
      <c r="X166" s="145"/>
      <c r="Y166" s="145"/>
      <c r="Z166" s="145"/>
      <c r="AA166" s="145"/>
      <c r="AB166" s="145"/>
      <c r="AC166" s="145"/>
      <c r="AD166" s="145"/>
      <c r="AE166" s="145" t="s">
        <v>164</v>
      </c>
      <c r="AF166" s="145">
        <v>0</v>
      </c>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row>
    <row r="167" spans="1:58" outlineLevel="1">
      <c r="A167" s="166">
        <v>45</v>
      </c>
      <c r="B167" s="167" t="s">
        <v>343</v>
      </c>
      <c r="C167" s="182" t="s">
        <v>344</v>
      </c>
      <c r="D167" s="168" t="s">
        <v>156</v>
      </c>
      <c r="E167" s="169">
        <v>0.91822999999999999</v>
      </c>
      <c r="F167" s="170"/>
      <c r="G167" s="171">
        <f>ROUND(E167*F167,2)</f>
        <v>0</v>
      </c>
      <c r="H167" s="170"/>
      <c r="I167" s="171">
        <f>ROUND(E167*H167,2)</f>
        <v>0</v>
      </c>
      <c r="J167" s="170"/>
      <c r="K167" s="171">
        <f>ROUND(E167*J167,2)</f>
        <v>0</v>
      </c>
      <c r="L167" s="171">
        <v>21</v>
      </c>
      <c r="M167" s="171">
        <f>G167*(1+L167/100)</f>
        <v>0</v>
      </c>
      <c r="N167" s="169">
        <v>0</v>
      </c>
      <c r="O167" s="169">
        <f>ROUND(E167*N167,2)</f>
        <v>0</v>
      </c>
      <c r="P167" s="169">
        <v>0</v>
      </c>
      <c r="Q167" s="169">
        <f>ROUND(E167*P167,2)</f>
        <v>0</v>
      </c>
      <c r="R167" s="172" t="s">
        <v>157</v>
      </c>
      <c r="S167" s="155">
        <v>3.016</v>
      </c>
      <c r="T167" s="155">
        <f>ROUND(E167*S167,2)</f>
        <v>2.77</v>
      </c>
      <c r="U167" s="155"/>
      <c r="V167" s="155" t="s">
        <v>296</v>
      </c>
      <c r="W167" s="155" t="s">
        <v>159</v>
      </c>
      <c r="X167" s="145"/>
      <c r="Y167" s="145"/>
      <c r="Z167" s="145"/>
      <c r="AA167" s="145"/>
      <c r="AB167" s="145"/>
      <c r="AC167" s="145"/>
      <c r="AD167" s="145"/>
      <c r="AE167" s="145" t="s">
        <v>297</v>
      </c>
      <c r="AF167" s="145"/>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row>
    <row r="168" spans="1:58" outlineLevel="2">
      <c r="A168" s="152"/>
      <c r="B168" s="153"/>
      <c r="C168" s="1409" t="s">
        <v>314</v>
      </c>
      <c r="D168" s="1410"/>
      <c r="E168" s="1410"/>
      <c r="F168" s="1410"/>
      <c r="G168" s="1410"/>
      <c r="H168" s="155"/>
      <c r="I168" s="155"/>
      <c r="J168" s="155"/>
      <c r="K168" s="155"/>
      <c r="L168" s="155"/>
      <c r="M168" s="155"/>
      <c r="N168" s="154"/>
      <c r="O168" s="154"/>
      <c r="P168" s="154"/>
      <c r="Q168" s="154"/>
      <c r="R168" s="155"/>
      <c r="S168" s="155"/>
      <c r="T168" s="155"/>
      <c r="U168" s="155"/>
      <c r="V168" s="155"/>
      <c r="W168" s="155"/>
      <c r="X168" s="145"/>
      <c r="Y168" s="145"/>
      <c r="Z168" s="145"/>
      <c r="AA168" s="145"/>
      <c r="AB168" s="145"/>
      <c r="AC168" s="145"/>
      <c r="AD168" s="145"/>
      <c r="AE168" s="145" t="s">
        <v>162</v>
      </c>
      <c r="AF168" s="145"/>
      <c r="AG168" s="145"/>
      <c r="AH168" s="145"/>
      <c r="AI168" s="145"/>
      <c r="AJ168" s="145"/>
      <c r="AK168" s="145"/>
      <c r="AL168" s="145"/>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row>
    <row r="169" spans="1:58">
      <c r="A169" s="159" t="s">
        <v>152</v>
      </c>
      <c r="B169" s="160" t="s">
        <v>106</v>
      </c>
      <c r="C169" s="181" t="s">
        <v>107</v>
      </c>
      <c r="D169" s="161"/>
      <c r="E169" s="162"/>
      <c r="F169" s="163"/>
      <c r="G169" s="163">
        <f>SUMIF(AE170:AE187,"&lt;&gt;NOR",G170:G187)</f>
        <v>0</v>
      </c>
      <c r="H169" s="163"/>
      <c r="I169" s="163">
        <f>SUM(I170:I187)</f>
        <v>0</v>
      </c>
      <c r="J169" s="163"/>
      <c r="K169" s="163">
        <f>SUM(K170:K187)</f>
        <v>0</v>
      </c>
      <c r="L169" s="163"/>
      <c r="M169" s="163">
        <f>SUM(M170:M187)</f>
        <v>0</v>
      </c>
      <c r="N169" s="162"/>
      <c r="O169" s="162">
        <f>SUM(O170:O187)</f>
        <v>0.16</v>
      </c>
      <c r="P169" s="162"/>
      <c r="Q169" s="162">
        <f>SUM(Q170:Q187)</f>
        <v>0.11</v>
      </c>
      <c r="R169" s="164"/>
      <c r="S169" s="158"/>
      <c r="T169" s="158">
        <f>SUM(T170:T187)</f>
        <v>16.13</v>
      </c>
      <c r="U169" s="158"/>
      <c r="V169" s="158"/>
      <c r="W169" s="158"/>
      <c r="AE169" t="s">
        <v>153</v>
      </c>
    </row>
    <row r="170" spans="1:58" outlineLevel="1">
      <c r="A170" s="166">
        <v>46</v>
      </c>
      <c r="B170" s="167" t="s">
        <v>345</v>
      </c>
      <c r="C170" s="182" t="s">
        <v>346</v>
      </c>
      <c r="D170" s="168" t="s">
        <v>167</v>
      </c>
      <c r="E170" s="169">
        <v>31.12</v>
      </c>
      <c r="F170" s="170"/>
      <c r="G170" s="171">
        <f>ROUND(E170*F170,2)</f>
        <v>0</v>
      </c>
      <c r="H170" s="170"/>
      <c r="I170" s="171">
        <f>ROUND(E170*H170,2)</f>
        <v>0</v>
      </c>
      <c r="J170" s="170"/>
      <c r="K170" s="171">
        <f>ROUND(E170*J170,2)</f>
        <v>0</v>
      </c>
      <c r="L170" s="171">
        <v>21</v>
      </c>
      <c r="M170" s="171">
        <f>G170*(1+L170/100)</f>
        <v>0</v>
      </c>
      <c r="N170" s="169">
        <v>0</v>
      </c>
      <c r="O170" s="169">
        <f>ROUND(E170*N170,2)</f>
        <v>0</v>
      </c>
      <c r="P170" s="169">
        <v>0</v>
      </c>
      <c r="Q170" s="169">
        <f>ROUND(E170*P170,2)</f>
        <v>0</v>
      </c>
      <c r="R170" s="172" t="s">
        <v>157</v>
      </c>
      <c r="S170" s="155">
        <v>0.02</v>
      </c>
      <c r="T170" s="155">
        <f>ROUND(E170*S170,2)</f>
        <v>0.62</v>
      </c>
      <c r="U170" s="155"/>
      <c r="V170" s="155" t="s">
        <v>158</v>
      </c>
      <c r="W170" s="155" t="s">
        <v>159</v>
      </c>
      <c r="X170" s="145"/>
      <c r="Y170" s="145"/>
      <c r="Z170" s="145"/>
      <c r="AA170" s="145"/>
      <c r="AB170" s="145"/>
      <c r="AC170" s="145"/>
      <c r="AD170" s="145"/>
      <c r="AE170" s="145" t="s">
        <v>160</v>
      </c>
      <c r="AF170" s="145"/>
      <c r="AG170" s="145"/>
      <c r="AH170" s="145"/>
      <c r="AI170" s="145"/>
      <c r="AJ170" s="145"/>
      <c r="AK170" s="145"/>
      <c r="AL170" s="145"/>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row>
    <row r="171" spans="1:58" outlineLevel="2">
      <c r="A171" s="152"/>
      <c r="B171" s="153"/>
      <c r="C171" s="1409" t="s">
        <v>347</v>
      </c>
      <c r="D171" s="1410"/>
      <c r="E171" s="1410"/>
      <c r="F171" s="1410"/>
      <c r="G171" s="1410"/>
      <c r="H171" s="155"/>
      <c r="I171" s="155"/>
      <c r="J171" s="155"/>
      <c r="K171" s="155"/>
      <c r="L171" s="155"/>
      <c r="M171" s="155"/>
      <c r="N171" s="154"/>
      <c r="O171" s="154"/>
      <c r="P171" s="154"/>
      <c r="Q171" s="154"/>
      <c r="R171" s="155"/>
      <c r="S171" s="155"/>
      <c r="T171" s="155"/>
      <c r="U171" s="155"/>
      <c r="V171" s="155"/>
      <c r="W171" s="155"/>
      <c r="X171" s="145"/>
      <c r="Y171" s="145"/>
      <c r="Z171" s="145"/>
      <c r="AA171" s="145"/>
      <c r="AB171" s="145"/>
      <c r="AC171" s="145"/>
      <c r="AD171" s="145"/>
      <c r="AE171" s="145" t="s">
        <v>162</v>
      </c>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row>
    <row r="172" spans="1:58" outlineLevel="2">
      <c r="A172" s="152"/>
      <c r="B172" s="153"/>
      <c r="C172" s="183" t="s">
        <v>348</v>
      </c>
      <c r="D172" s="156"/>
      <c r="E172" s="157">
        <v>31.12</v>
      </c>
      <c r="F172" s="155"/>
      <c r="G172" s="155"/>
      <c r="H172" s="155"/>
      <c r="I172" s="155"/>
      <c r="J172" s="155"/>
      <c r="K172" s="155"/>
      <c r="L172" s="155"/>
      <c r="M172" s="155"/>
      <c r="N172" s="154"/>
      <c r="O172" s="154"/>
      <c r="P172" s="154"/>
      <c r="Q172" s="154"/>
      <c r="R172" s="155"/>
      <c r="S172" s="155"/>
      <c r="T172" s="155"/>
      <c r="U172" s="155"/>
      <c r="V172" s="155"/>
      <c r="W172" s="155"/>
      <c r="X172" s="145"/>
      <c r="Y172" s="145"/>
      <c r="Z172" s="145"/>
      <c r="AA172" s="145"/>
      <c r="AB172" s="145"/>
      <c r="AC172" s="145"/>
      <c r="AD172" s="145"/>
      <c r="AE172" s="145" t="s">
        <v>164</v>
      </c>
      <c r="AF172" s="145">
        <v>5</v>
      </c>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row>
    <row r="173" spans="1:58" outlineLevel="1">
      <c r="A173" s="166">
        <v>47</v>
      </c>
      <c r="B173" s="167" t="s">
        <v>349</v>
      </c>
      <c r="C173" s="182" t="s">
        <v>350</v>
      </c>
      <c r="D173" s="168" t="s">
        <v>289</v>
      </c>
      <c r="E173" s="169">
        <v>24.302</v>
      </c>
      <c r="F173" s="170"/>
      <c r="G173" s="171">
        <f>ROUND(E173*F173,2)</f>
        <v>0</v>
      </c>
      <c r="H173" s="170"/>
      <c r="I173" s="171">
        <f>ROUND(E173*H173,2)</f>
        <v>0</v>
      </c>
      <c r="J173" s="170"/>
      <c r="K173" s="171">
        <f>ROUND(E173*J173,2)</f>
        <v>0</v>
      </c>
      <c r="L173" s="171">
        <v>21</v>
      </c>
      <c r="M173" s="171">
        <f>G173*(1+L173/100)</f>
        <v>0</v>
      </c>
      <c r="N173" s="169">
        <v>0</v>
      </c>
      <c r="O173" s="169">
        <f>ROUND(E173*N173,2)</f>
        <v>0</v>
      </c>
      <c r="P173" s="169">
        <v>8.0000000000000007E-5</v>
      </c>
      <c r="Q173" s="169">
        <f>ROUND(E173*P173,2)</f>
        <v>0</v>
      </c>
      <c r="R173" s="172" t="s">
        <v>157</v>
      </c>
      <c r="S173" s="155">
        <v>3.5000000000000003E-2</v>
      </c>
      <c r="T173" s="155">
        <f>ROUND(E173*S173,2)</f>
        <v>0.85</v>
      </c>
      <c r="U173" s="155"/>
      <c r="V173" s="155" t="s">
        <v>158</v>
      </c>
      <c r="W173" s="155" t="s">
        <v>159</v>
      </c>
      <c r="X173" s="145"/>
      <c r="Y173" s="145"/>
      <c r="Z173" s="145"/>
      <c r="AA173" s="145"/>
      <c r="AB173" s="145"/>
      <c r="AC173" s="145"/>
      <c r="AD173" s="145"/>
      <c r="AE173" s="145" t="s">
        <v>160</v>
      </c>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row>
    <row r="174" spans="1:58" outlineLevel="2">
      <c r="A174" s="152"/>
      <c r="B174" s="153"/>
      <c r="C174" s="183" t="s">
        <v>351</v>
      </c>
      <c r="D174" s="156"/>
      <c r="E174" s="157">
        <v>24.302</v>
      </c>
      <c r="F174" s="155"/>
      <c r="G174" s="155"/>
      <c r="H174" s="155"/>
      <c r="I174" s="155"/>
      <c r="J174" s="155"/>
      <c r="K174" s="155"/>
      <c r="L174" s="155"/>
      <c r="M174" s="155"/>
      <c r="N174" s="154"/>
      <c r="O174" s="154"/>
      <c r="P174" s="154"/>
      <c r="Q174" s="154"/>
      <c r="R174" s="155"/>
      <c r="S174" s="155"/>
      <c r="T174" s="155"/>
      <c r="U174" s="155"/>
      <c r="V174" s="155"/>
      <c r="W174" s="155"/>
      <c r="X174" s="145"/>
      <c r="Y174" s="145"/>
      <c r="Z174" s="145"/>
      <c r="AA174" s="145"/>
      <c r="AB174" s="145"/>
      <c r="AC174" s="145"/>
      <c r="AD174" s="145"/>
      <c r="AE174" s="145" t="s">
        <v>164</v>
      </c>
      <c r="AF174" s="145">
        <v>5</v>
      </c>
      <c r="AG174" s="145"/>
      <c r="AH174" s="145"/>
      <c r="AI174" s="145"/>
      <c r="AJ174" s="145"/>
      <c r="AK174" s="145"/>
      <c r="AL174" s="145"/>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row>
    <row r="175" spans="1:58" outlineLevel="1">
      <c r="A175" s="166">
        <v>48</v>
      </c>
      <c r="B175" s="167" t="s">
        <v>352</v>
      </c>
      <c r="C175" s="182" t="s">
        <v>353</v>
      </c>
      <c r="D175" s="168" t="s">
        <v>289</v>
      </c>
      <c r="E175" s="169">
        <v>24.302</v>
      </c>
      <c r="F175" s="170"/>
      <c r="G175" s="171">
        <f>ROUND(E175*F175,2)</f>
        <v>0</v>
      </c>
      <c r="H175" s="170"/>
      <c r="I175" s="171">
        <f>ROUND(E175*H175,2)</f>
        <v>0</v>
      </c>
      <c r="J175" s="170"/>
      <c r="K175" s="171">
        <f>ROUND(E175*J175,2)</f>
        <v>0</v>
      </c>
      <c r="L175" s="171">
        <v>21</v>
      </c>
      <c r="M175" s="171">
        <f>G175*(1+L175/100)</f>
        <v>0</v>
      </c>
      <c r="N175" s="169">
        <v>2.4000000000000001E-4</v>
      </c>
      <c r="O175" s="169">
        <f>ROUND(E175*N175,2)</f>
        <v>0.01</v>
      </c>
      <c r="P175" s="169">
        <v>0</v>
      </c>
      <c r="Q175" s="169">
        <f>ROUND(E175*P175,2)</f>
        <v>0</v>
      </c>
      <c r="R175" s="172" t="s">
        <v>157</v>
      </c>
      <c r="S175" s="155">
        <v>0.18</v>
      </c>
      <c r="T175" s="155">
        <f>ROUND(E175*S175,2)</f>
        <v>4.37</v>
      </c>
      <c r="U175" s="155"/>
      <c r="V175" s="155" t="s">
        <v>158</v>
      </c>
      <c r="W175" s="155" t="s">
        <v>159</v>
      </c>
      <c r="X175" s="145"/>
      <c r="Y175" s="145"/>
      <c r="Z175" s="145"/>
      <c r="AA175" s="145"/>
      <c r="AB175" s="145"/>
      <c r="AC175" s="145"/>
      <c r="AD175" s="145"/>
      <c r="AE175" s="145" t="s">
        <v>160</v>
      </c>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row>
    <row r="176" spans="1:58" outlineLevel="2">
      <c r="A176" s="152"/>
      <c r="B176" s="153"/>
      <c r="C176" s="183" t="s">
        <v>354</v>
      </c>
      <c r="D176" s="156"/>
      <c r="E176" s="157">
        <v>24.302</v>
      </c>
      <c r="F176" s="155"/>
      <c r="G176" s="155"/>
      <c r="H176" s="155"/>
      <c r="I176" s="155"/>
      <c r="J176" s="155"/>
      <c r="K176" s="155"/>
      <c r="L176" s="155"/>
      <c r="M176" s="155"/>
      <c r="N176" s="154"/>
      <c r="O176" s="154"/>
      <c r="P176" s="154"/>
      <c r="Q176" s="154"/>
      <c r="R176" s="155"/>
      <c r="S176" s="155"/>
      <c r="T176" s="155"/>
      <c r="U176" s="155"/>
      <c r="V176" s="155"/>
      <c r="W176" s="155"/>
      <c r="X176" s="145"/>
      <c r="Y176" s="145"/>
      <c r="Z176" s="145"/>
      <c r="AA176" s="145"/>
      <c r="AB176" s="145"/>
      <c r="AC176" s="145"/>
      <c r="AD176" s="145"/>
      <c r="AE176" s="145" t="s">
        <v>164</v>
      </c>
      <c r="AF176" s="145">
        <v>0</v>
      </c>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row>
    <row r="177" spans="1:58" ht="22.5" outlineLevel="1">
      <c r="A177" s="166">
        <v>49</v>
      </c>
      <c r="B177" s="167" t="s">
        <v>355</v>
      </c>
      <c r="C177" s="182" t="s">
        <v>356</v>
      </c>
      <c r="D177" s="168" t="s">
        <v>167</v>
      </c>
      <c r="E177" s="169">
        <v>31.12</v>
      </c>
      <c r="F177" s="170"/>
      <c r="G177" s="171">
        <f>ROUND(E177*F177,2)</f>
        <v>0</v>
      </c>
      <c r="H177" s="170"/>
      <c r="I177" s="171">
        <f>ROUND(E177*H177,2)</f>
        <v>0</v>
      </c>
      <c r="J177" s="170"/>
      <c r="K177" s="171">
        <f>ROUND(E177*J177,2)</f>
        <v>0</v>
      </c>
      <c r="L177" s="171">
        <v>21</v>
      </c>
      <c r="M177" s="171">
        <f>G177*(1+L177/100)</f>
        <v>0</v>
      </c>
      <c r="N177" s="169">
        <v>0</v>
      </c>
      <c r="O177" s="169">
        <f>ROUND(E177*N177,2)</f>
        <v>0</v>
      </c>
      <c r="P177" s="169">
        <v>3.5000000000000001E-3</v>
      </c>
      <c r="Q177" s="169">
        <f>ROUND(E177*P177,2)</f>
        <v>0.11</v>
      </c>
      <c r="R177" s="172" t="s">
        <v>157</v>
      </c>
      <c r="S177" s="155">
        <v>0.105</v>
      </c>
      <c r="T177" s="155">
        <f>ROUND(E177*S177,2)</f>
        <v>3.27</v>
      </c>
      <c r="U177" s="155"/>
      <c r="V177" s="155" t="s">
        <v>158</v>
      </c>
      <c r="W177" s="155" t="s">
        <v>159</v>
      </c>
      <c r="X177" s="145"/>
      <c r="Y177" s="145"/>
      <c r="Z177" s="145"/>
      <c r="AA177" s="145"/>
      <c r="AB177" s="145"/>
      <c r="AC177" s="145"/>
      <c r="AD177" s="145"/>
      <c r="AE177" s="145" t="s">
        <v>160</v>
      </c>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row>
    <row r="178" spans="1:58" outlineLevel="2">
      <c r="A178" s="152"/>
      <c r="B178" s="153"/>
      <c r="C178" s="183" t="s">
        <v>348</v>
      </c>
      <c r="D178" s="156"/>
      <c r="E178" s="157">
        <v>31.12</v>
      </c>
      <c r="F178" s="155"/>
      <c r="G178" s="155"/>
      <c r="H178" s="155"/>
      <c r="I178" s="155"/>
      <c r="J178" s="155"/>
      <c r="K178" s="155"/>
      <c r="L178" s="155"/>
      <c r="M178" s="155"/>
      <c r="N178" s="154"/>
      <c r="O178" s="154"/>
      <c r="P178" s="154"/>
      <c r="Q178" s="154"/>
      <c r="R178" s="155"/>
      <c r="S178" s="155"/>
      <c r="T178" s="155"/>
      <c r="U178" s="155"/>
      <c r="V178" s="155"/>
      <c r="W178" s="155"/>
      <c r="X178" s="145"/>
      <c r="Y178" s="145"/>
      <c r="Z178" s="145"/>
      <c r="AA178" s="145"/>
      <c r="AB178" s="145"/>
      <c r="AC178" s="145"/>
      <c r="AD178" s="145"/>
      <c r="AE178" s="145" t="s">
        <v>164</v>
      </c>
      <c r="AF178" s="145">
        <v>5</v>
      </c>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row>
    <row r="179" spans="1:58" outlineLevel="1">
      <c r="A179" s="166">
        <v>50</v>
      </c>
      <c r="B179" s="167" t="s">
        <v>357</v>
      </c>
      <c r="C179" s="182" t="s">
        <v>358</v>
      </c>
      <c r="D179" s="168" t="s">
        <v>167</v>
      </c>
      <c r="E179" s="169">
        <v>31.12</v>
      </c>
      <c r="F179" s="170"/>
      <c r="G179" s="171">
        <f>ROUND(E179*F179,2)</f>
        <v>0</v>
      </c>
      <c r="H179" s="170"/>
      <c r="I179" s="171">
        <f>ROUND(E179*H179,2)</f>
        <v>0</v>
      </c>
      <c r="J179" s="170"/>
      <c r="K179" s="171">
        <f>ROUND(E179*J179,2)</f>
        <v>0</v>
      </c>
      <c r="L179" s="171">
        <v>21</v>
      </c>
      <c r="M179" s="171">
        <f>G179*(1+L179/100)</f>
        <v>0</v>
      </c>
      <c r="N179" s="169">
        <v>2.5000000000000001E-4</v>
      </c>
      <c r="O179" s="169">
        <f>ROUND(E179*N179,2)</f>
        <v>0.01</v>
      </c>
      <c r="P179" s="169">
        <v>0</v>
      </c>
      <c r="Q179" s="169">
        <f>ROUND(E179*P179,2)</f>
        <v>0</v>
      </c>
      <c r="R179" s="172" t="s">
        <v>157</v>
      </c>
      <c r="S179" s="155">
        <v>0.22</v>
      </c>
      <c r="T179" s="155">
        <f>ROUND(E179*S179,2)</f>
        <v>6.85</v>
      </c>
      <c r="U179" s="155"/>
      <c r="V179" s="155" t="s">
        <v>158</v>
      </c>
      <c r="W179" s="155" t="s">
        <v>159</v>
      </c>
      <c r="X179" s="145"/>
      <c r="Y179" s="145"/>
      <c r="Z179" s="145"/>
      <c r="AA179" s="145"/>
      <c r="AB179" s="145"/>
      <c r="AC179" s="145"/>
      <c r="AD179" s="145"/>
      <c r="AE179" s="145" t="s">
        <v>160</v>
      </c>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row>
    <row r="180" spans="1:58" outlineLevel="2">
      <c r="A180" s="152"/>
      <c r="B180" s="153"/>
      <c r="C180" s="1409" t="s">
        <v>359</v>
      </c>
      <c r="D180" s="1410"/>
      <c r="E180" s="1410"/>
      <c r="F180" s="1410"/>
      <c r="G180" s="1410"/>
      <c r="H180" s="155"/>
      <c r="I180" s="155"/>
      <c r="J180" s="155"/>
      <c r="K180" s="155"/>
      <c r="L180" s="155"/>
      <c r="M180" s="155"/>
      <c r="N180" s="154"/>
      <c r="O180" s="154"/>
      <c r="P180" s="154"/>
      <c r="Q180" s="154"/>
      <c r="R180" s="155"/>
      <c r="S180" s="155"/>
      <c r="T180" s="155"/>
      <c r="U180" s="155"/>
      <c r="V180" s="155"/>
      <c r="W180" s="155"/>
      <c r="X180" s="145"/>
      <c r="Y180" s="145"/>
      <c r="Z180" s="145"/>
      <c r="AA180" s="145"/>
      <c r="AB180" s="145"/>
      <c r="AC180" s="145"/>
      <c r="AD180" s="145"/>
      <c r="AE180" s="145" t="s">
        <v>162</v>
      </c>
      <c r="AF180" s="145"/>
      <c r="AG180" s="145"/>
      <c r="AH180" s="145"/>
      <c r="AI180" s="145"/>
      <c r="AJ180" s="145"/>
      <c r="AK180" s="145"/>
      <c r="AL180" s="145"/>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row>
    <row r="181" spans="1:58" outlineLevel="2">
      <c r="A181" s="152"/>
      <c r="B181" s="153"/>
      <c r="C181" s="183" t="s">
        <v>249</v>
      </c>
      <c r="D181" s="156"/>
      <c r="E181" s="157">
        <v>31.12</v>
      </c>
      <c r="F181" s="155"/>
      <c r="G181" s="155"/>
      <c r="H181" s="155"/>
      <c r="I181" s="155"/>
      <c r="J181" s="155"/>
      <c r="K181" s="155"/>
      <c r="L181" s="155"/>
      <c r="M181" s="155"/>
      <c r="N181" s="154"/>
      <c r="O181" s="154"/>
      <c r="P181" s="154"/>
      <c r="Q181" s="154"/>
      <c r="R181" s="155"/>
      <c r="S181" s="155"/>
      <c r="T181" s="155"/>
      <c r="U181" s="155"/>
      <c r="V181" s="155"/>
      <c r="W181" s="155"/>
      <c r="X181" s="145"/>
      <c r="Y181" s="145"/>
      <c r="Z181" s="145"/>
      <c r="AA181" s="145"/>
      <c r="AB181" s="145"/>
      <c r="AC181" s="145"/>
      <c r="AD181" s="145"/>
      <c r="AE181" s="145" t="s">
        <v>164</v>
      </c>
      <c r="AF181" s="145">
        <v>0</v>
      </c>
      <c r="AG181" s="145"/>
      <c r="AH181" s="145"/>
      <c r="AI181" s="145"/>
      <c r="AJ181" s="145"/>
      <c r="AK181" s="145"/>
      <c r="AL181" s="145"/>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row>
    <row r="182" spans="1:58" outlineLevel="1">
      <c r="A182" s="166">
        <v>51</v>
      </c>
      <c r="B182" s="167" t="s">
        <v>360</v>
      </c>
      <c r="C182" s="182" t="s">
        <v>361</v>
      </c>
      <c r="D182" s="168" t="s">
        <v>167</v>
      </c>
      <c r="E182" s="169">
        <v>35.56861</v>
      </c>
      <c r="F182" s="170"/>
      <c r="G182" s="171">
        <f>ROUND(E182*F182,2)</f>
        <v>0</v>
      </c>
      <c r="H182" s="170"/>
      <c r="I182" s="171">
        <f>ROUND(E182*H182,2)</f>
        <v>0</v>
      </c>
      <c r="J182" s="170"/>
      <c r="K182" s="171">
        <f>ROUND(E182*J182,2)</f>
        <v>0</v>
      </c>
      <c r="L182" s="171">
        <v>21</v>
      </c>
      <c r="M182" s="171">
        <f>G182*(1+L182/100)</f>
        <v>0</v>
      </c>
      <c r="N182" s="169">
        <v>4.0000000000000001E-3</v>
      </c>
      <c r="O182" s="169">
        <f>ROUND(E182*N182,2)</f>
        <v>0.14000000000000001</v>
      </c>
      <c r="P182" s="169">
        <v>0</v>
      </c>
      <c r="Q182" s="169">
        <f>ROUND(E182*P182,2)</f>
        <v>0</v>
      </c>
      <c r="R182" s="172" t="s">
        <v>189</v>
      </c>
      <c r="S182" s="155">
        <v>0</v>
      </c>
      <c r="T182" s="155">
        <f>ROUND(E182*S182,2)</f>
        <v>0</v>
      </c>
      <c r="U182" s="155"/>
      <c r="V182" s="155" t="s">
        <v>202</v>
      </c>
      <c r="W182" s="155" t="s">
        <v>159</v>
      </c>
      <c r="X182" s="145"/>
      <c r="Y182" s="145"/>
      <c r="Z182" s="145"/>
      <c r="AA182" s="145"/>
      <c r="AB182" s="145"/>
      <c r="AC182" s="145"/>
      <c r="AD182" s="145"/>
      <c r="AE182" s="145" t="s">
        <v>203</v>
      </c>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row>
    <row r="183" spans="1:58" outlineLevel="2">
      <c r="A183" s="152"/>
      <c r="B183" s="153"/>
      <c r="C183" s="1411" t="s">
        <v>362</v>
      </c>
      <c r="D183" s="1412"/>
      <c r="E183" s="1412"/>
      <c r="F183" s="1412"/>
      <c r="G183" s="1412"/>
      <c r="H183" s="155"/>
      <c r="I183" s="155"/>
      <c r="J183" s="155"/>
      <c r="K183" s="155"/>
      <c r="L183" s="155"/>
      <c r="M183" s="155"/>
      <c r="N183" s="154"/>
      <c r="O183" s="154"/>
      <c r="P183" s="154"/>
      <c r="Q183" s="154"/>
      <c r="R183" s="155"/>
      <c r="S183" s="155"/>
      <c r="T183" s="155"/>
      <c r="U183" s="155"/>
      <c r="V183" s="155"/>
      <c r="W183" s="155"/>
      <c r="X183" s="145"/>
      <c r="Y183" s="145"/>
      <c r="Z183" s="145"/>
      <c r="AA183" s="145"/>
      <c r="AB183" s="145"/>
      <c r="AC183" s="145"/>
      <c r="AD183" s="145"/>
      <c r="AE183" s="145" t="s">
        <v>179</v>
      </c>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row>
    <row r="184" spans="1:58" outlineLevel="2">
      <c r="A184" s="152"/>
      <c r="B184" s="153"/>
      <c r="C184" s="183" t="s">
        <v>363</v>
      </c>
      <c r="D184" s="156"/>
      <c r="E184" s="157">
        <v>34.231999999999999</v>
      </c>
      <c r="F184" s="155"/>
      <c r="G184" s="155"/>
      <c r="H184" s="155"/>
      <c r="I184" s="155"/>
      <c r="J184" s="155"/>
      <c r="K184" s="155"/>
      <c r="L184" s="155"/>
      <c r="M184" s="155"/>
      <c r="N184" s="154"/>
      <c r="O184" s="154"/>
      <c r="P184" s="154"/>
      <c r="Q184" s="154"/>
      <c r="R184" s="155"/>
      <c r="S184" s="155"/>
      <c r="T184" s="155"/>
      <c r="U184" s="155"/>
      <c r="V184" s="155"/>
      <c r="W184" s="155"/>
      <c r="X184" s="145"/>
      <c r="Y184" s="145"/>
      <c r="Z184" s="145"/>
      <c r="AA184" s="145"/>
      <c r="AB184" s="145"/>
      <c r="AC184" s="145"/>
      <c r="AD184" s="145"/>
      <c r="AE184" s="145" t="s">
        <v>164</v>
      </c>
      <c r="AF184" s="145">
        <v>5</v>
      </c>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row>
    <row r="185" spans="1:58" outlineLevel="3">
      <c r="A185" s="152"/>
      <c r="B185" s="153"/>
      <c r="C185" s="183" t="s">
        <v>364</v>
      </c>
      <c r="D185" s="156"/>
      <c r="E185" s="157">
        <v>1.3366100000000001</v>
      </c>
      <c r="F185" s="155"/>
      <c r="G185" s="155"/>
      <c r="H185" s="155"/>
      <c r="I185" s="155"/>
      <c r="J185" s="155"/>
      <c r="K185" s="155"/>
      <c r="L185" s="155"/>
      <c r="M185" s="155"/>
      <c r="N185" s="154"/>
      <c r="O185" s="154"/>
      <c r="P185" s="154"/>
      <c r="Q185" s="154"/>
      <c r="R185" s="155"/>
      <c r="S185" s="155"/>
      <c r="T185" s="155"/>
      <c r="U185" s="155"/>
      <c r="V185" s="155"/>
      <c r="W185" s="155"/>
      <c r="X185" s="145"/>
      <c r="Y185" s="145"/>
      <c r="Z185" s="145"/>
      <c r="AA185" s="145"/>
      <c r="AB185" s="145"/>
      <c r="AC185" s="145"/>
      <c r="AD185" s="145"/>
      <c r="AE185" s="145" t="s">
        <v>164</v>
      </c>
      <c r="AF185" s="145">
        <v>5</v>
      </c>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row>
    <row r="186" spans="1:58" outlineLevel="1">
      <c r="A186" s="166">
        <v>52</v>
      </c>
      <c r="B186" s="167" t="s">
        <v>365</v>
      </c>
      <c r="C186" s="182" t="s">
        <v>366</v>
      </c>
      <c r="D186" s="168" t="s">
        <v>156</v>
      </c>
      <c r="E186" s="169">
        <v>0.15589</v>
      </c>
      <c r="F186" s="170"/>
      <c r="G186" s="171">
        <f>ROUND(E186*F186,2)</f>
        <v>0</v>
      </c>
      <c r="H186" s="170"/>
      <c r="I186" s="171">
        <f>ROUND(E186*H186,2)</f>
        <v>0</v>
      </c>
      <c r="J186" s="170"/>
      <c r="K186" s="171">
        <f>ROUND(E186*J186,2)</f>
        <v>0</v>
      </c>
      <c r="L186" s="171">
        <v>21</v>
      </c>
      <c r="M186" s="171">
        <f>G186*(1+L186/100)</f>
        <v>0</v>
      </c>
      <c r="N186" s="169">
        <v>0</v>
      </c>
      <c r="O186" s="169">
        <f>ROUND(E186*N186,2)</f>
        <v>0</v>
      </c>
      <c r="P186" s="169">
        <v>0</v>
      </c>
      <c r="Q186" s="169">
        <f>ROUND(E186*P186,2)</f>
        <v>0</v>
      </c>
      <c r="R186" s="172" t="s">
        <v>157</v>
      </c>
      <c r="S186" s="155">
        <v>1.1140000000000001</v>
      </c>
      <c r="T186" s="155">
        <f>ROUND(E186*S186,2)</f>
        <v>0.17</v>
      </c>
      <c r="U186" s="155"/>
      <c r="V186" s="155" t="s">
        <v>296</v>
      </c>
      <c r="W186" s="155" t="s">
        <v>159</v>
      </c>
      <c r="X186" s="145"/>
      <c r="Y186" s="145"/>
      <c r="Z186" s="145"/>
      <c r="AA186" s="145"/>
      <c r="AB186" s="145"/>
      <c r="AC186" s="145"/>
      <c r="AD186" s="145"/>
      <c r="AE186" s="145" t="s">
        <v>297</v>
      </c>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row>
    <row r="187" spans="1:58" outlineLevel="2">
      <c r="A187" s="152"/>
      <c r="B187" s="153"/>
      <c r="C187" s="1409" t="s">
        <v>367</v>
      </c>
      <c r="D187" s="1410"/>
      <c r="E187" s="1410"/>
      <c r="F187" s="1410"/>
      <c r="G187" s="1410"/>
      <c r="H187" s="155"/>
      <c r="I187" s="155"/>
      <c r="J187" s="155"/>
      <c r="K187" s="155"/>
      <c r="L187" s="155"/>
      <c r="M187" s="155"/>
      <c r="N187" s="154"/>
      <c r="O187" s="154"/>
      <c r="P187" s="154"/>
      <c r="Q187" s="154"/>
      <c r="R187" s="155"/>
      <c r="S187" s="155"/>
      <c r="T187" s="155"/>
      <c r="U187" s="155"/>
      <c r="V187" s="155"/>
      <c r="W187" s="155"/>
      <c r="X187" s="145"/>
      <c r="Y187" s="145"/>
      <c r="Z187" s="145"/>
      <c r="AA187" s="145"/>
      <c r="AB187" s="145"/>
      <c r="AC187" s="145"/>
      <c r="AD187" s="145"/>
      <c r="AE187" s="145" t="s">
        <v>162</v>
      </c>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row>
    <row r="188" spans="1:58">
      <c r="A188" s="159" t="s">
        <v>152</v>
      </c>
      <c r="B188" s="160" t="s">
        <v>110</v>
      </c>
      <c r="C188" s="181" t="s">
        <v>111</v>
      </c>
      <c r="D188" s="161"/>
      <c r="E188" s="162"/>
      <c r="F188" s="163"/>
      <c r="G188" s="163">
        <f>SUMIF(AE189:AE190,"&lt;&gt;NOR",G189:G190)</f>
        <v>0</v>
      </c>
      <c r="H188" s="163"/>
      <c r="I188" s="163">
        <f>SUM(I189:I190)</f>
        <v>0</v>
      </c>
      <c r="J188" s="163"/>
      <c r="K188" s="163">
        <f>SUM(K189:K190)</f>
        <v>0</v>
      </c>
      <c r="L188" s="163"/>
      <c r="M188" s="163">
        <f>SUM(M189:M190)</f>
        <v>0</v>
      </c>
      <c r="N188" s="162"/>
      <c r="O188" s="162">
        <f>SUM(O189:O190)</f>
        <v>0</v>
      </c>
      <c r="P188" s="162"/>
      <c r="Q188" s="162">
        <f>SUM(Q189:Q190)</f>
        <v>0</v>
      </c>
      <c r="R188" s="164"/>
      <c r="S188" s="158"/>
      <c r="T188" s="158">
        <f>SUM(T189:T190)</f>
        <v>0.16</v>
      </c>
      <c r="U188" s="158"/>
      <c r="V188" s="158"/>
      <c r="W188" s="158"/>
      <c r="AE188" t="s">
        <v>153</v>
      </c>
    </row>
    <row r="189" spans="1:58" outlineLevel="1">
      <c r="A189" s="166">
        <v>53</v>
      </c>
      <c r="B189" s="167" t="s">
        <v>368</v>
      </c>
      <c r="C189" s="182" t="s">
        <v>369</v>
      </c>
      <c r="D189" s="168" t="s">
        <v>167</v>
      </c>
      <c r="E189" s="169">
        <v>1.0536000000000001</v>
      </c>
      <c r="F189" s="170"/>
      <c r="G189" s="171">
        <f>ROUND(E189*F189,2)</f>
        <v>0</v>
      </c>
      <c r="H189" s="170"/>
      <c r="I189" s="171">
        <f>ROUND(E189*H189,2)</f>
        <v>0</v>
      </c>
      <c r="J189" s="170"/>
      <c r="K189" s="171">
        <f>ROUND(E189*J189,2)</f>
        <v>0</v>
      </c>
      <c r="L189" s="171">
        <v>21</v>
      </c>
      <c r="M189" s="171">
        <f>G189*(1+L189/100)</f>
        <v>0</v>
      </c>
      <c r="N189" s="169">
        <v>8.0000000000000007E-5</v>
      </c>
      <c r="O189" s="169">
        <f>ROUND(E189*N189,2)</f>
        <v>0</v>
      </c>
      <c r="P189" s="169">
        <v>0</v>
      </c>
      <c r="Q189" s="169">
        <f>ROUND(E189*P189,2)</f>
        <v>0</v>
      </c>
      <c r="R189" s="172" t="s">
        <v>157</v>
      </c>
      <c r="S189" s="155">
        <v>0.156</v>
      </c>
      <c r="T189" s="155">
        <f>ROUND(E189*S189,2)</f>
        <v>0.16</v>
      </c>
      <c r="U189" s="155"/>
      <c r="V189" s="155" t="s">
        <v>158</v>
      </c>
      <c r="W189" s="155" t="s">
        <v>159</v>
      </c>
      <c r="X189" s="145"/>
      <c r="Y189" s="145"/>
      <c r="Z189" s="145"/>
      <c r="AA189" s="145"/>
      <c r="AB189" s="145"/>
      <c r="AC189" s="145"/>
      <c r="AD189" s="145"/>
      <c r="AE189" s="145" t="s">
        <v>160</v>
      </c>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row>
    <row r="190" spans="1:58" outlineLevel="2">
      <c r="A190" s="152"/>
      <c r="B190" s="153"/>
      <c r="C190" s="183" t="s">
        <v>370</v>
      </c>
      <c r="D190" s="156"/>
      <c r="E190" s="157">
        <v>1.0536000000000001</v>
      </c>
      <c r="F190" s="155"/>
      <c r="G190" s="155"/>
      <c r="H190" s="155"/>
      <c r="I190" s="155"/>
      <c r="J190" s="155"/>
      <c r="K190" s="155"/>
      <c r="L190" s="155"/>
      <c r="M190" s="155"/>
      <c r="N190" s="154"/>
      <c r="O190" s="154"/>
      <c r="P190" s="154"/>
      <c r="Q190" s="154"/>
      <c r="R190" s="155"/>
      <c r="S190" s="155"/>
      <c r="T190" s="155"/>
      <c r="U190" s="155"/>
      <c r="V190" s="155"/>
      <c r="W190" s="155"/>
      <c r="X190" s="145"/>
      <c r="Y190" s="145"/>
      <c r="Z190" s="145"/>
      <c r="AA190" s="145"/>
      <c r="AB190" s="145"/>
      <c r="AC190" s="145"/>
      <c r="AD190" s="145"/>
      <c r="AE190" s="145" t="s">
        <v>164</v>
      </c>
      <c r="AF190" s="145">
        <v>0</v>
      </c>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row>
    <row r="191" spans="1:58">
      <c r="A191" s="159" t="s">
        <v>152</v>
      </c>
      <c r="B191" s="160" t="s">
        <v>112</v>
      </c>
      <c r="C191" s="181" t="s">
        <v>113</v>
      </c>
      <c r="D191" s="161"/>
      <c r="E191" s="162"/>
      <c r="F191" s="163"/>
      <c r="G191" s="163">
        <f>SUMIF(AE192:AE203,"&lt;&gt;NOR",G192:G203)</f>
        <v>0</v>
      </c>
      <c r="H191" s="163"/>
      <c r="I191" s="163">
        <f>SUM(I192:I203)</f>
        <v>0</v>
      </c>
      <c r="J191" s="163"/>
      <c r="K191" s="163">
        <f>SUM(K192:K203)</f>
        <v>0</v>
      </c>
      <c r="L191" s="163"/>
      <c r="M191" s="163">
        <f>SUM(M192:M203)</f>
        <v>0</v>
      </c>
      <c r="N191" s="162"/>
      <c r="O191" s="162">
        <f>SUM(O192:O203)</f>
        <v>0.09</v>
      </c>
      <c r="P191" s="162"/>
      <c r="Q191" s="162">
        <f>SUM(Q192:Q203)</f>
        <v>0</v>
      </c>
      <c r="R191" s="164"/>
      <c r="S191" s="158"/>
      <c r="T191" s="158">
        <f>SUM(T192:T203)</f>
        <v>54.69</v>
      </c>
      <c r="U191" s="158"/>
      <c r="V191" s="158"/>
      <c r="W191" s="158"/>
      <c r="AE191" t="s">
        <v>153</v>
      </c>
    </row>
    <row r="192" spans="1:58" outlineLevel="1">
      <c r="A192" s="166">
        <v>54</v>
      </c>
      <c r="B192" s="167" t="s">
        <v>371</v>
      </c>
      <c r="C192" s="182" t="s">
        <v>372</v>
      </c>
      <c r="D192" s="168" t="s">
        <v>167</v>
      </c>
      <c r="E192" s="169">
        <v>406.88587999999999</v>
      </c>
      <c r="F192" s="170"/>
      <c r="G192" s="171">
        <f>ROUND(E192*F192,2)</f>
        <v>0</v>
      </c>
      <c r="H192" s="170"/>
      <c r="I192" s="171">
        <f>ROUND(E192*H192,2)</f>
        <v>0</v>
      </c>
      <c r="J192" s="170"/>
      <c r="K192" s="171">
        <f>ROUND(E192*J192,2)</f>
        <v>0</v>
      </c>
      <c r="L192" s="171">
        <v>21</v>
      </c>
      <c r="M192" s="171">
        <f>G192*(1+L192/100)</f>
        <v>0</v>
      </c>
      <c r="N192" s="169">
        <v>6.9999999999999994E-5</v>
      </c>
      <c r="O192" s="169">
        <f>ROUND(E192*N192,2)</f>
        <v>0.03</v>
      </c>
      <c r="P192" s="169">
        <v>0</v>
      </c>
      <c r="Q192" s="169">
        <f>ROUND(E192*P192,2)</f>
        <v>0</v>
      </c>
      <c r="R192" s="172" t="s">
        <v>157</v>
      </c>
      <c r="S192" s="155">
        <v>3.2480000000000002E-2</v>
      </c>
      <c r="T192" s="155">
        <f>ROUND(E192*S192,2)</f>
        <v>13.22</v>
      </c>
      <c r="U192" s="155"/>
      <c r="V192" s="155" t="s">
        <v>158</v>
      </c>
      <c r="W192" s="155" t="s">
        <v>159</v>
      </c>
      <c r="X192" s="145"/>
      <c r="Y192" s="145"/>
      <c r="Z192" s="145"/>
      <c r="AA192" s="145"/>
      <c r="AB192" s="145"/>
      <c r="AC192" s="145"/>
      <c r="AD192" s="145"/>
      <c r="AE192" s="145" t="s">
        <v>160</v>
      </c>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row>
    <row r="193" spans="1:58" outlineLevel="2">
      <c r="A193" s="152"/>
      <c r="B193" s="153"/>
      <c r="C193" s="183" t="s">
        <v>373</v>
      </c>
      <c r="D193" s="156"/>
      <c r="E193" s="157">
        <v>32.896999999999998</v>
      </c>
      <c r="F193" s="155"/>
      <c r="G193" s="155"/>
      <c r="H193" s="155"/>
      <c r="I193" s="155"/>
      <c r="J193" s="155"/>
      <c r="K193" s="155"/>
      <c r="L193" s="155"/>
      <c r="M193" s="155"/>
      <c r="N193" s="154"/>
      <c r="O193" s="154"/>
      <c r="P193" s="154"/>
      <c r="Q193" s="154"/>
      <c r="R193" s="155"/>
      <c r="S193" s="155"/>
      <c r="T193" s="155"/>
      <c r="U193" s="155"/>
      <c r="V193" s="155"/>
      <c r="W193" s="155"/>
      <c r="X193" s="145"/>
      <c r="Y193" s="145"/>
      <c r="Z193" s="145"/>
      <c r="AA193" s="145"/>
      <c r="AB193" s="145"/>
      <c r="AC193" s="145"/>
      <c r="AD193" s="145"/>
      <c r="AE193" s="145" t="s">
        <v>164</v>
      </c>
      <c r="AF193" s="145">
        <v>0</v>
      </c>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row>
    <row r="194" spans="1:58" outlineLevel="3">
      <c r="A194" s="152"/>
      <c r="B194" s="153"/>
      <c r="C194" s="183" t="s">
        <v>374</v>
      </c>
      <c r="D194" s="156"/>
      <c r="E194" s="157"/>
      <c r="F194" s="155"/>
      <c r="G194" s="155"/>
      <c r="H194" s="155"/>
      <c r="I194" s="155"/>
      <c r="J194" s="155"/>
      <c r="K194" s="155"/>
      <c r="L194" s="155"/>
      <c r="M194" s="155"/>
      <c r="N194" s="154"/>
      <c r="O194" s="154"/>
      <c r="P194" s="154"/>
      <c r="Q194" s="154"/>
      <c r="R194" s="155"/>
      <c r="S194" s="155"/>
      <c r="T194" s="155"/>
      <c r="U194" s="155"/>
      <c r="V194" s="155"/>
      <c r="W194" s="155"/>
      <c r="X194" s="145"/>
      <c r="Y194" s="145"/>
      <c r="Z194" s="145"/>
      <c r="AA194" s="145"/>
      <c r="AB194" s="145"/>
      <c r="AC194" s="145"/>
      <c r="AD194" s="145"/>
      <c r="AE194" s="145" t="s">
        <v>164</v>
      </c>
      <c r="AF194" s="145">
        <v>0</v>
      </c>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row>
    <row r="195" spans="1:58" outlineLevel="3">
      <c r="A195" s="152"/>
      <c r="B195" s="153"/>
      <c r="C195" s="183" t="s">
        <v>375</v>
      </c>
      <c r="D195" s="156"/>
      <c r="E195" s="157">
        <v>1.8425</v>
      </c>
      <c r="F195" s="155"/>
      <c r="G195" s="155"/>
      <c r="H195" s="155"/>
      <c r="I195" s="155"/>
      <c r="J195" s="155"/>
      <c r="K195" s="155"/>
      <c r="L195" s="155"/>
      <c r="M195" s="155"/>
      <c r="N195" s="154"/>
      <c r="O195" s="154"/>
      <c r="P195" s="154"/>
      <c r="Q195" s="154"/>
      <c r="R195" s="155"/>
      <c r="S195" s="155"/>
      <c r="T195" s="155"/>
      <c r="U195" s="155"/>
      <c r="V195" s="155"/>
      <c r="W195" s="155"/>
      <c r="X195" s="145"/>
      <c r="Y195" s="145"/>
      <c r="Z195" s="145"/>
      <c r="AA195" s="145"/>
      <c r="AB195" s="145"/>
      <c r="AC195" s="145"/>
      <c r="AD195" s="145"/>
      <c r="AE195" s="145" t="s">
        <v>164</v>
      </c>
      <c r="AF195" s="145">
        <v>0</v>
      </c>
      <c r="AG195" s="145"/>
      <c r="AH195" s="145"/>
      <c r="AI195" s="145"/>
      <c r="AJ195" s="145"/>
      <c r="AK195" s="145"/>
      <c r="AL195" s="145"/>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row>
    <row r="196" spans="1:58" outlineLevel="3">
      <c r="A196" s="152"/>
      <c r="B196" s="153"/>
      <c r="C196" s="183" t="s">
        <v>376</v>
      </c>
      <c r="D196" s="156"/>
      <c r="E196" s="157"/>
      <c r="F196" s="155"/>
      <c r="G196" s="155"/>
      <c r="H196" s="155"/>
      <c r="I196" s="155"/>
      <c r="J196" s="155"/>
      <c r="K196" s="155"/>
      <c r="L196" s="155"/>
      <c r="M196" s="155"/>
      <c r="N196" s="154"/>
      <c r="O196" s="154"/>
      <c r="P196" s="154"/>
      <c r="Q196" s="154"/>
      <c r="R196" s="155"/>
      <c r="S196" s="155"/>
      <c r="T196" s="155"/>
      <c r="U196" s="155"/>
      <c r="V196" s="155"/>
      <c r="W196" s="155"/>
      <c r="X196" s="145"/>
      <c r="Y196" s="145"/>
      <c r="Z196" s="145"/>
      <c r="AA196" s="145"/>
      <c r="AB196" s="145"/>
      <c r="AC196" s="145"/>
      <c r="AD196" s="145"/>
      <c r="AE196" s="145" t="s">
        <v>164</v>
      </c>
      <c r="AF196" s="145">
        <v>0</v>
      </c>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row>
    <row r="197" spans="1:58" outlineLevel="3">
      <c r="A197" s="152"/>
      <c r="B197" s="153"/>
      <c r="C197" s="183" t="s">
        <v>186</v>
      </c>
      <c r="D197" s="156"/>
      <c r="E197" s="157">
        <v>8.3233800000000002</v>
      </c>
      <c r="F197" s="155"/>
      <c r="G197" s="155"/>
      <c r="H197" s="155"/>
      <c r="I197" s="155"/>
      <c r="J197" s="155"/>
      <c r="K197" s="155"/>
      <c r="L197" s="155"/>
      <c r="M197" s="155"/>
      <c r="N197" s="154"/>
      <c r="O197" s="154"/>
      <c r="P197" s="154"/>
      <c r="Q197" s="154"/>
      <c r="R197" s="155"/>
      <c r="S197" s="155"/>
      <c r="T197" s="155"/>
      <c r="U197" s="155"/>
      <c r="V197" s="155"/>
      <c r="W197" s="155"/>
      <c r="X197" s="145"/>
      <c r="Y197" s="145"/>
      <c r="Z197" s="145"/>
      <c r="AA197" s="145"/>
      <c r="AB197" s="145"/>
      <c r="AC197" s="145"/>
      <c r="AD197" s="145"/>
      <c r="AE197" s="145" t="s">
        <v>164</v>
      </c>
      <c r="AF197" s="145">
        <v>5</v>
      </c>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row>
    <row r="198" spans="1:58" outlineLevel="3">
      <c r="A198" s="152"/>
      <c r="B198" s="153"/>
      <c r="C198" s="183" t="s">
        <v>377</v>
      </c>
      <c r="D198" s="156"/>
      <c r="E198" s="157">
        <v>117.994</v>
      </c>
      <c r="F198" s="155"/>
      <c r="G198" s="155"/>
      <c r="H198" s="155"/>
      <c r="I198" s="155"/>
      <c r="J198" s="155"/>
      <c r="K198" s="155"/>
      <c r="L198" s="155"/>
      <c r="M198" s="155"/>
      <c r="N198" s="154"/>
      <c r="O198" s="154"/>
      <c r="P198" s="154"/>
      <c r="Q198" s="154"/>
      <c r="R198" s="155"/>
      <c r="S198" s="155"/>
      <c r="T198" s="155"/>
      <c r="U198" s="155"/>
      <c r="V198" s="155"/>
      <c r="W198" s="155"/>
      <c r="X198" s="145"/>
      <c r="Y198" s="145"/>
      <c r="Z198" s="145"/>
      <c r="AA198" s="145"/>
      <c r="AB198" s="145"/>
      <c r="AC198" s="145"/>
      <c r="AD198" s="145"/>
      <c r="AE198" s="145" t="s">
        <v>164</v>
      </c>
      <c r="AF198" s="145">
        <v>0</v>
      </c>
      <c r="AG198" s="145"/>
      <c r="AH198" s="145"/>
      <c r="AI198" s="145"/>
      <c r="AJ198" s="145"/>
      <c r="AK198" s="145"/>
      <c r="AL198" s="145"/>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row>
    <row r="199" spans="1:58" outlineLevel="3">
      <c r="A199" s="152"/>
      <c r="B199" s="153"/>
      <c r="C199" s="183" t="s">
        <v>378</v>
      </c>
      <c r="D199" s="156"/>
      <c r="E199" s="157">
        <v>116.17700000000001</v>
      </c>
      <c r="F199" s="155"/>
      <c r="G199" s="155"/>
      <c r="H199" s="155"/>
      <c r="I199" s="155"/>
      <c r="J199" s="155"/>
      <c r="K199" s="155"/>
      <c r="L199" s="155"/>
      <c r="M199" s="155"/>
      <c r="N199" s="154"/>
      <c r="O199" s="154"/>
      <c r="P199" s="154"/>
      <c r="Q199" s="154"/>
      <c r="R199" s="155"/>
      <c r="S199" s="155"/>
      <c r="T199" s="155"/>
      <c r="U199" s="155"/>
      <c r="V199" s="155"/>
      <c r="W199" s="155"/>
      <c r="X199" s="145"/>
      <c r="Y199" s="145"/>
      <c r="Z199" s="145"/>
      <c r="AA199" s="145"/>
      <c r="AB199" s="145"/>
      <c r="AC199" s="145"/>
      <c r="AD199" s="145"/>
      <c r="AE199" s="145" t="s">
        <v>164</v>
      </c>
      <c r="AF199" s="145">
        <v>0</v>
      </c>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row>
    <row r="200" spans="1:58" outlineLevel="3">
      <c r="A200" s="152"/>
      <c r="B200" s="153"/>
      <c r="C200" s="183" t="s">
        <v>379</v>
      </c>
      <c r="D200" s="156"/>
      <c r="E200" s="157">
        <v>99.652000000000001</v>
      </c>
      <c r="F200" s="155"/>
      <c r="G200" s="155"/>
      <c r="H200" s="155"/>
      <c r="I200" s="155"/>
      <c r="J200" s="155"/>
      <c r="K200" s="155"/>
      <c r="L200" s="155"/>
      <c r="M200" s="155"/>
      <c r="N200" s="154"/>
      <c r="O200" s="154"/>
      <c r="P200" s="154"/>
      <c r="Q200" s="154"/>
      <c r="R200" s="155"/>
      <c r="S200" s="155"/>
      <c r="T200" s="155"/>
      <c r="U200" s="155"/>
      <c r="V200" s="155"/>
      <c r="W200" s="155"/>
      <c r="X200" s="145"/>
      <c r="Y200" s="145"/>
      <c r="Z200" s="145"/>
      <c r="AA200" s="145"/>
      <c r="AB200" s="145"/>
      <c r="AC200" s="145"/>
      <c r="AD200" s="145"/>
      <c r="AE200" s="145" t="s">
        <v>164</v>
      </c>
      <c r="AF200" s="145">
        <v>0</v>
      </c>
      <c r="AG200" s="145"/>
      <c r="AH200" s="145"/>
      <c r="AI200" s="145"/>
      <c r="AJ200" s="145"/>
      <c r="AK200" s="145"/>
      <c r="AL200" s="145"/>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row>
    <row r="201" spans="1:58" outlineLevel="3">
      <c r="A201" s="152"/>
      <c r="B201" s="153"/>
      <c r="C201" s="183" t="s">
        <v>380</v>
      </c>
      <c r="D201" s="156"/>
      <c r="E201" s="157">
        <v>30</v>
      </c>
      <c r="F201" s="155"/>
      <c r="G201" s="155"/>
      <c r="H201" s="155"/>
      <c r="I201" s="155"/>
      <c r="J201" s="155"/>
      <c r="K201" s="155"/>
      <c r="L201" s="155"/>
      <c r="M201" s="155"/>
      <c r="N201" s="154"/>
      <c r="O201" s="154"/>
      <c r="P201" s="154"/>
      <c r="Q201" s="154"/>
      <c r="R201" s="155"/>
      <c r="S201" s="155"/>
      <c r="T201" s="155"/>
      <c r="U201" s="155"/>
      <c r="V201" s="155"/>
      <c r="W201" s="155"/>
      <c r="X201" s="145"/>
      <c r="Y201" s="145"/>
      <c r="Z201" s="145"/>
      <c r="AA201" s="145"/>
      <c r="AB201" s="145"/>
      <c r="AC201" s="145"/>
      <c r="AD201" s="145"/>
      <c r="AE201" s="145" t="s">
        <v>164</v>
      </c>
      <c r="AF201" s="145">
        <v>0</v>
      </c>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row>
    <row r="202" spans="1:58" outlineLevel="1">
      <c r="A202" s="166">
        <v>55</v>
      </c>
      <c r="B202" s="167" t="s">
        <v>381</v>
      </c>
      <c r="C202" s="182" t="s">
        <v>382</v>
      </c>
      <c r="D202" s="168" t="s">
        <v>167</v>
      </c>
      <c r="E202" s="169">
        <v>406.88587999999999</v>
      </c>
      <c r="F202" s="170"/>
      <c r="G202" s="171">
        <f>ROUND(E202*F202,2)</f>
        <v>0</v>
      </c>
      <c r="H202" s="170"/>
      <c r="I202" s="171">
        <f>ROUND(E202*H202,2)</f>
        <v>0</v>
      </c>
      <c r="J202" s="170"/>
      <c r="K202" s="171">
        <f>ROUND(E202*J202,2)</f>
        <v>0</v>
      </c>
      <c r="L202" s="171">
        <v>21</v>
      </c>
      <c r="M202" s="171">
        <f>G202*(1+L202/100)</f>
        <v>0</v>
      </c>
      <c r="N202" s="169">
        <v>1.4999999999999999E-4</v>
      </c>
      <c r="O202" s="169">
        <f>ROUND(E202*N202,2)</f>
        <v>0.06</v>
      </c>
      <c r="P202" s="169">
        <v>0</v>
      </c>
      <c r="Q202" s="169">
        <f>ROUND(E202*P202,2)</f>
        <v>0</v>
      </c>
      <c r="R202" s="172" t="s">
        <v>157</v>
      </c>
      <c r="S202" s="155">
        <v>0.10191</v>
      </c>
      <c r="T202" s="155">
        <f>ROUND(E202*S202,2)</f>
        <v>41.47</v>
      </c>
      <c r="U202" s="155"/>
      <c r="V202" s="155" t="s">
        <v>158</v>
      </c>
      <c r="W202" s="155" t="s">
        <v>159</v>
      </c>
      <c r="X202" s="145"/>
      <c r="Y202" s="145"/>
      <c r="Z202" s="145"/>
      <c r="AA202" s="145"/>
      <c r="AB202" s="145"/>
      <c r="AC202" s="145"/>
      <c r="AD202" s="145"/>
      <c r="AE202" s="145" t="s">
        <v>160</v>
      </c>
      <c r="AF202" s="145"/>
      <c r="AG202" s="145"/>
      <c r="AH202" s="145"/>
      <c r="AI202" s="145"/>
      <c r="AJ202" s="145"/>
      <c r="AK202" s="145"/>
      <c r="AL202" s="145"/>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row>
    <row r="203" spans="1:58" outlineLevel="2">
      <c r="A203" s="152"/>
      <c r="B203" s="153"/>
      <c r="C203" s="183" t="s">
        <v>383</v>
      </c>
      <c r="D203" s="156"/>
      <c r="E203" s="157">
        <v>406.88587999999999</v>
      </c>
      <c r="F203" s="155"/>
      <c r="G203" s="155"/>
      <c r="H203" s="155"/>
      <c r="I203" s="155"/>
      <c r="J203" s="155"/>
      <c r="K203" s="155"/>
      <c r="L203" s="155"/>
      <c r="M203" s="155"/>
      <c r="N203" s="154"/>
      <c r="O203" s="154"/>
      <c r="P203" s="154"/>
      <c r="Q203" s="154"/>
      <c r="R203" s="155"/>
      <c r="S203" s="155"/>
      <c r="T203" s="155"/>
      <c r="U203" s="155"/>
      <c r="V203" s="155"/>
      <c r="W203" s="155"/>
      <c r="X203" s="145"/>
      <c r="Y203" s="145"/>
      <c r="Z203" s="145"/>
      <c r="AA203" s="145"/>
      <c r="AB203" s="145"/>
      <c r="AC203" s="145"/>
      <c r="AD203" s="145"/>
      <c r="AE203" s="145" t="s">
        <v>164</v>
      </c>
      <c r="AF203" s="145">
        <v>5</v>
      </c>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row>
    <row r="204" spans="1:58">
      <c r="A204" s="159" t="s">
        <v>152</v>
      </c>
      <c r="B204" s="160" t="s">
        <v>114</v>
      </c>
      <c r="C204" s="181" t="s">
        <v>115</v>
      </c>
      <c r="D204" s="161"/>
      <c r="E204" s="162"/>
      <c r="F204" s="163"/>
      <c r="G204" s="163">
        <f>SUMIF(AE205:AE205,"&lt;&gt;NOR",G205:G205)</f>
        <v>0</v>
      </c>
      <c r="H204" s="163"/>
      <c r="I204" s="163">
        <f>SUM(I205:I205)</f>
        <v>0</v>
      </c>
      <c r="J204" s="163"/>
      <c r="K204" s="163">
        <f>SUM(K205:K205)</f>
        <v>0</v>
      </c>
      <c r="L204" s="163"/>
      <c r="M204" s="163">
        <f>SUM(M205:M205)</f>
        <v>0</v>
      </c>
      <c r="N204" s="162"/>
      <c r="O204" s="162">
        <f>SUM(O205:O205)</f>
        <v>0</v>
      </c>
      <c r="P204" s="162"/>
      <c r="Q204" s="162">
        <f>SUM(Q205:Q205)</f>
        <v>0</v>
      </c>
      <c r="R204" s="164"/>
      <c r="S204" s="158"/>
      <c r="T204" s="158">
        <f>SUM(T205:T205)</f>
        <v>0</v>
      </c>
      <c r="U204" s="158"/>
      <c r="V204" s="158"/>
      <c r="W204" s="158"/>
      <c r="AE204" t="s">
        <v>153</v>
      </c>
    </row>
    <row r="205" spans="1:58" outlineLevel="1">
      <c r="A205" s="174">
        <v>56</v>
      </c>
      <c r="B205" s="175" t="s">
        <v>384</v>
      </c>
      <c r="C205" s="184" t="s">
        <v>385</v>
      </c>
      <c r="D205" s="176" t="s">
        <v>239</v>
      </c>
      <c r="E205" s="177">
        <v>1</v>
      </c>
      <c r="F205" s="965">
        <f>SUM('Etapa II.a - EL-SIL - Krycí'!D16)</f>
        <v>0</v>
      </c>
      <c r="G205" s="179">
        <f>ROUND(E205*F205,2)</f>
        <v>0</v>
      </c>
      <c r="H205" s="178"/>
      <c r="I205" s="179">
        <f>ROUND(E205*H205,2)</f>
        <v>0</v>
      </c>
      <c r="J205" s="178"/>
      <c r="K205" s="179">
        <f>ROUND(E205*J205,2)</f>
        <v>0</v>
      </c>
      <c r="L205" s="179">
        <v>21</v>
      </c>
      <c r="M205" s="179">
        <f>G205*(1+L205/100)</f>
        <v>0</v>
      </c>
      <c r="N205" s="177">
        <v>0</v>
      </c>
      <c r="O205" s="177">
        <f>ROUND(E205*N205,2)</f>
        <v>0</v>
      </c>
      <c r="P205" s="177">
        <v>0</v>
      </c>
      <c r="Q205" s="177">
        <f>ROUND(E205*P205,2)</f>
        <v>0</v>
      </c>
      <c r="R205" s="180" t="s">
        <v>189</v>
      </c>
      <c r="S205" s="155">
        <v>0</v>
      </c>
      <c r="T205" s="155">
        <f>ROUND(E205*S205,2)</f>
        <v>0</v>
      </c>
      <c r="U205" s="155"/>
      <c r="V205" s="155" t="s">
        <v>158</v>
      </c>
      <c r="W205" s="155" t="s">
        <v>159</v>
      </c>
      <c r="X205" s="145"/>
      <c r="Y205" s="145"/>
      <c r="Z205" s="145"/>
      <c r="AA205" s="145"/>
      <c r="AB205" s="145"/>
      <c r="AC205" s="145"/>
      <c r="AD205" s="145"/>
      <c r="AE205" s="145" t="s">
        <v>160</v>
      </c>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row>
    <row r="206" spans="1:58">
      <c r="A206" s="159" t="s">
        <v>152</v>
      </c>
      <c r="B206" s="160" t="s">
        <v>116</v>
      </c>
      <c r="C206" s="181" t="s">
        <v>117</v>
      </c>
      <c r="D206" s="161"/>
      <c r="E206" s="162"/>
      <c r="F206" s="163"/>
      <c r="G206" s="163">
        <f>SUMIF(AE207:AE209,"&lt;&gt;NOR",G207:G209)</f>
        <v>0</v>
      </c>
      <c r="H206" s="163"/>
      <c r="I206" s="163">
        <f>SUM(I207:I209)</f>
        <v>0</v>
      </c>
      <c r="J206" s="163"/>
      <c r="K206" s="163">
        <f>SUM(K207:K209)</f>
        <v>0</v>
      </c>
      <c r="L206" s="163"/>
      <c r="M206" s="163">
        <f>SUM(M207:M209)</f>
        <v>0</v>
      </c>
      <c r="N206" s="162"/>
      <c r="O206" s="162">
        <f>SUM(O207:O209)</f>
        <v>0</v>
      </c>
      <c r="P206" s="162"/>
      <c r="Q206" s="162">
        <f>SUM(Q207:Q209)</f>
        <v>0</v>
      </c>
      <c r="R206" s="164"/>
      <c r="S206" s="158"/>
      <c r="T206" s="158">
        <f>SUM(T207:T209)</f>
        <v>0</v>
      </c>
      <c r="U206" s="158"/>
      <c r="V206" s="158"/>
      <c r="W206" s="158"/>
      <c r="AE206" t="s">
        <v>153</v>
      </c>
    </row>
    <row r="207" spans="1:58" outlineLevel="1">
      <c r="A207" s="174">
        <v>57</v>
      </c>
      <c r="B207" s="175" t="s">
        <v>386</v>
      </c>
      <c r="C207" s="184" t="s">
        <v>387</v>
      </c>
      <c r="D207" s="176" t="s">
        <v>239</v>
      </c>
      <c r="E207" s="177">
        <v>1</v>
      </c>
      <c r="F207" s="965">
        <f>SUM('Etapa II.a - MaR'!G6)</f>
        <v>0</v>
      </c>
      <c r="G207" s="179">
        <f>ROUND(E207*F207,2)</f>
        <v>0</v>
      </c>
      <c r="H207" s="178"/>
      <c r="I207" s="179">
        <f>ROUND(E207*H207,2)</f>
        <v>0</v>
      </c>
      <c r="J207" s="178"/>
      <c r="K207" s="179">
        <f>ROUND(E207*J207,2)</f>
        <v>0</v>
      </c>
      <c r="L207" s="179">
        <v>21</v>
      </c>
      <c r="M207" s="179">
        <f>G207*(1+L207/100)</f>
        <v>0</v>
      </c>
      <c r="N207" s="177">
        <v>0</v>
      </c>
      <c r="O207" s="177">
        <f>ROUND(E207*N207,2)</f>
        <v>0</v>
      </c>
      <c r="P207" s="177">
        <v>0</v>
      </c>
      <c r="Q207" s="177">
        <f>ROUND(E207*P207,2)</f>
        <v>0</v>
      </c>
      <c r="R207" s="180" t="s">
        <v>189</v>
      </c>
      <c r="S207" s="155">
        <v>0</v>
      </c>
      <c r="T207" s="155">
        <f>ROUND(E207*S207,2)</f>
        <v>0</v>
      </c>
      <c r="U207" s="155"/>
      <c r="V207" s="155" t="s">
        <v>158</v>
      </c>
      <c r="W207" s="155" t="s">
        <v>159</v>
      </c>
      <c r="X207" s="145"/>
      <c r="Y207" s="145"/>
      <c r="Z207" s="145"/>
      <c r="AA207" s="145"/>
      <c r="AB207" s="145"/>
      <c r="AC207" s="145"/>
      <c r="AD207" s="145"/>
      <c r="AE207" s="145" t="s">
        <v>160</v>
      </c>
      <c r="AF207" s="145"/>
      <c r="AG207" s="145"/>
      <c r="AH207" s="145"/>
      <c r="AI207" s="145"/>
      <c r="AJ207" s="145"/>
      <c r="AK207" s="145"/>
      <c r="AL207" s="145"/>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row>
    <row r="208" spans="1:58" outlineLevel="1">
      <c r="A208" s="174">
        <v>58</v>
      </c>
      <c r="B208" s="175" t="s">
        <v>388</v>
      </c>
      <c r="C208" s="184" t="s">
        <v>389</v>
      </c>
      <c r="D208" s="176" t="s">
        <v>239</v>
      </c>
      <c r="E208" s="177">
        <v>1</v>
      </c>
      <c r="F208" s="965">
        <f>SUM('Etapa II.a - EL-SLBP - Krycí'!R26)</f>
        <v>0</v>
      </c>
      <c r="G208" s="179">
        <f>ROUND(E208*F208,2)</f>
        <v>0</v>
      </c>
      <c r="H208" s="178"/>
      <c r="I208" s="179">
        <f>ROUND(E208*H208,2)</f>
        <v>0</v>
      </c>
      <c r="J208" s="178"/>
      <c r="K208" s="179">
        <f>ROUND(E208*J208,2)</f>
        <v>0</v>
      </c>
      <c r="L208" s="179">
        <v>21</v>
      </c>
      <c r="M208" s="179">
        <f>G208*(1+L208/100)</f>
        <v>0</v>
      </c>
      <c r="N208" s="177">
        <v>0</v>
      </c>
      <c r="O208" s="177">
        <f>ROUND(E208*N208,2)</f>
        <v>0</v>
      </c>
      <c r="P208" s="177">
        <v>0</v>
      </c>
      <c r="Q208" s="177">
        <f>ROUND(E208*P208,2)</f>
        <v>0</v>
      </c>
      <c r="R208" s="180" t="s">
        <v>189</v>
      </c>
      <c r="S208" s="155">
        <v>0</v>
      </c>
      <c r="T208" s="155">
        <f>ROUND(E208*S208,2)</f>
        <v>0</v>
      </c>
      <c r="U208" s="155"/>
      <c r="V208" s="155" t="s">
        <v>158</v>
      </c>
      <c r="W208" s="155" t="s">
        <v>159</v>
      </c>
      <c r="X208" s="145"/>
      <c r="Y208" s="145"/>
      <c r="Z208" s="145"/>
      <c r="AA208" s="145"/>
      <c r="AB208" s="145"/>
      <c r="AC208" s="145"/>
      <c r="AD208" s="145"/>
      <c r="AE208" s="145" t="s">
        <v>160</v>
      </c>
      <c r="AF208" s="145"/>
      <c r="AG208" s="145"/>
      <c r="AH208" s="145"/>
      <c r="AI208" s="145"/>
      <c r="AJ208" s="145"/>
      <c r="AK208" s="145"/>
      <c r="AL208" s="145"/>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row>
    <row r="209" spans="1:58" outlineLevel="1">
      <c r="A209" s="174">
        <v>59</v>
      </c>
      <c r="B209" s="175" t="s">
        <v>390</v>
      </c>
      <c r="C209" s="184" t="s">
        <v>391</v>
      </c>
      <c r="D209" s="176" t="s">
        <v>239</v>
      </c>
      <c r="E209" s="177">
        <v>1</v>
      </c>
      <c r="F209" s="965">
        <f>SUM('Etapa II.a - EPS - Krycí'!R27)</f>
        <v>0</v>
      </c>
      <c r="G209" s="179">
        <f>ROUND(E209*F209,2)</f>
        <v>0</v>
      </c>
      <c r="H209" s="178"/>
      <c r="I209" s="179">
        <f>ROUND(E209*H209,2)</f>
        <v>0</v>
      </c>
      <c r="J209" s="178"/>
      <c r="K209" s="179">
        <f>ROUND(E209*J209,2)</f>
        <v>0</v>
      </c>
      <c r="L209" s="179">
        <v>21</v>
      </c>
      <c r="M209" s="179">
        <f>G209*(1+L209/100)</f>
        <v>0</v>
      </c>
      <c r="N209" s="177">
        <v>0</v>
      </c>
      <c r="O209" s="177">
        <f>ROUND(E209*N209,2)</f>
        <v>0</v>
      </c>
      <c r="P209" s="177">
        <v>0</v>
      </c>
      <c r="Q209" s="177">
        <f>ROUND(E209*P209,2)</f>
        <v>0</v>
      </c>
      <c r="R209" s="180" t="s">
        <v>189</v>
      </c>
      <c r="S209" s="155">
        <v>0</v>
      </c>
      <c r="T209" s="155">
        <f>ROUND(E209*S209,2)</f>
        <v>0</v>
      </c>
      <c r="U209" s="155"/>
      <c r="V209" s="155" t="s">
        <v>158</v>
      </c>
      <c r="W209" s="155" t="s">
        <v>159</v>
      </c>
      <c r="X209" s="145"/>
      <c r="Y209" s="145"/>
      <c r="Z209" s="145"/>
      <c r="AA209" s="145"/>
      <c r="AB209" s="145"/>
      <c r="AC209" s="145"/>
      <c r="AD209" s="145"/>
      <c r="AE209" s="145" t="s">
        <v>160</v>
      </c>
      <c r="AF209" s="145"/>
      <c r="AG209" s="145"/>
      <c r="AH209" s="145"/>
      <c r="AI209" s="145"/>
      <c r="AJ209" s="145"/>
      <c r="AK209" s="145"/>
      <c r="AL209" s="145"/>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row>
    <row r="210" spans="1:58">
      <c r="A210" s="159" t="s">
        <v>152</v>
      </c>
      <c r="B210" s="160" t="s">
        <v>118</v>
      </c>
      <c r="C210" s="181" t="s">
        <v>119</v>
      </c>
      <c r="D210" s="161"/>
      <c r="E210" s="162"/>
      <c r="F210" s="163"/>
      <c r="G210" s="163">
        <f>SUMIF(AE211:AE211,"&lt;&gt;NOR",G211:G211)</f>
        <v>0</v>
      </c>
      <c r="H210" s="163"/>
      <c r="I210" s="163">
        <f>SUM(I211:I211)</f>
        <v>0</v>
      </c>
      <c r="J210" s="163"/>
      <c r="K210" s="163">
        <f>SUM(K211:K211)</f>
        <v>0</v>
      </c>
      <c r="L210" s="163"/>
      <c r="M210" s="163">
        <f>SUM(M211:M211)</f>
        <v>0</v>
      </c>
      <c r="N210" s="162"/>
      <c r="O210" s="162">
        <f>SUM(O211:O211)</f>
        <v>0</v>
      </c>
      <c r="P210" s="162"/>
      <c r="Q210" s="162">
        <f>SUM(Q211:Q211)</f>
        <v>0</v>
      </c>
      <c r="R210" s="164"/>
      <c r="S210" s="158"/>
      <c r="T210" s="158">
        <f>SUM(T211:T211)</f>
        <v>0</v>
      </c>
      <c r="U210" s="158"/>
      <c r="V210" s="158"/>
      <c r="W210" s="158"/>
      <c r="AE210" t="s">
        <v>153</v>
      </c>
    </row>
    <row r="211" spans="1:58" outlineLevel="1">
      <c r="A211" s="174">
        <v>60</v>
      </c>
      <c r="B211" s="175" t="s">
        <v>392</v>
      </c>
      <c r="C211" s="184" t="s">
        <v>393</v>
      </c>
      <c r="D211" s="176" t="s">
        <v>239</v>
      </c>
      <c r="E211" s="177">
        <v>1</v>
      </c>
      <c r="F211" s="965">
        <f>SUM('Etapa II.a - Radio - SOUHRN'!C8)</f>
        <v>0</v>
      </c>
      <c r="G211" s="179">
        <f>ROUND(E211*F211,2)</f>
        <v>0</v>
      </c>
      <c r="H211" s="178"/>
      <c r="I211" s="179">
        <f>ROUND(E211*H211,2)</f>
        <v>0</v>
      </c>
      <c r="J211" s="178"/>
      <c r="K211" s="179">
        <f>ROUND(E211*J211,2)</f>
        <v>0</v>
      </c>
      <c r="L211" s="179">
        <v>21</v>
      </c>
      <c r="M211" s="179">
        <f>G211*(1+L211/100)</f>
        <v>0</v>
      </c>
      <c r="N211" s="177">
        <v>0</v>
      </c>
      <c r="O211" s="177">
        <f>ROUND(E211*N211,2)</f>
        <v>0</v>
      </c>
      <c r="P211" s="177">
        <v>0</v>
      </c>
      <c r="Q211" s="177">
        <f>ROUND(E211*P211,2)</f>
        <v>0</v>
      </c>
      <c r="R211" s="180" t="s">
        <v>189</v>
      </c>
      <c r="S211" s="155">
        <v>0</v>
      </c>
      <c r="T211" s="155">
        <f>ROUND(E211*S211,2)</f>
        <v>0</v>
      </c>
      <c r="U211" s="155"/>
      <c r="V211" s="155" t="s">
        <v>158</v>
      </c>
      <c r="W211" s="155" t="s">
        <v>159</v>
      </c>
      <c r="X211" s="145"/>
      <c r="Y211" s="145"/>
      <c r="Z211" s="145"/>
      <c r="AA211" s="145"/>
      <c r="AB211" s="145"/>
      <c r="AC211" s="145"/>
      <c r="AD211" s="145"/>
      <c r="AE211" s="145" t="s">
        <v>160</v>
      </c>
      <c r="AF211" s="145"/>
      <c r="AG211" s="145"/>
      <c r="AH211" s="145"/>
      <c r="AI211" s="145"/>
      <c r="AJ211" s="145"/>
      <c r="AK211" s="145"/>
      <c r="AL211" s="145"/>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row>
    <row r="212" spans="1:58">
      <c r="A212" s="159" t="s">
        <v>152</v>
      </c>
      <c r="B212" s="160" t="s">
        <v>120</v>
      </c>
      <c r="C212" s="181" t="s">
        <v>121</v>
      </c>
      <c r="D212" s="161"/>
      <c r="E212" s="162"/>
      <c r="F212" s="163"/>
      <c r="G212" s="163">
        <f>SUMIF(AE213:AE218,"&lt;&gt;NOR",G213:G218)</f>
        <v>0</v>
      </c>
      <c r="H212" s="163"/>
      <c r="I212" s="163">
        <f>SUM(I213:I218)</f>
        <v>0</v>
      </c>
      <c r="J212" s="163"/>
      <c r="K212" s="163">
        <f>SUM(K213:K218)</f>
        <v>0</v>
      </c>
      <c r="L212" s="163"/>
      <c r="M212" s="163">
        <f>SUM(M213:M218)</f>
        <v>0</v>
      </c>
      <c r="N212" s="162"/>
      <c r="O212" s="162">
        <f>SUM(O213:O218)</f>
        <v>0.12</v>
      </c>
      <c r="P212" s="162"/>
      <c r="Q212" s="162">
        <f>SUM(Q213:Q218)</f>
        <v>0</v>
      </c>
      <c r="R212" s="164"/>
      <c r="S212" s="158"/>
      <c r="T212" s="158">
        <f>SUM(T213:T218)</f>
        <v>15.8</v>
      </c>
      <c r="U212" s="158"/>
      <c r="V212" s="158"/>
      <c r="W212" s="158"/>
      <c r="AE212" t="s">
        <v>153</v>
      </c>
    </row>
    <row r="213" spans="1:58" outlineLevel="1">
      <c r="A213" s="166">
        <v>61</v>
      </c>
      <c r="B213" s="167" t="s">
        <v>394</v>
      </c>
      <c r="C213" s="182" t="s">
        <v>395</v>
      </c>
      <c r="D213" s="168" t="s">
        <v>167</v>
      </c>
      <c r="E213" s="169">
        <v>400</v>
      </c>
      <c r="F213" s="170"/>
      <c r="G213" s="171">
        <f>ROUND(E213*F213,2)</f>
        <v>0</v>
      </c>
      <c r="H213" s="170"/>
      <c r="I213" s="171">
        <f>ROUND(E213*H213,2)</f>
        <v>0</v>
      </c>
      <c r="J213" s="170"/>
      <c r="K213" s="171">
        <f>ROUND(E213*J213,2)</f>
        <v>0</v>
      </c>
      <c r="L213" s="171">
        <v>21</v>
      </c>
      <c r="M213" s="171">
        <f>G213*(1+L213/100)</f>
        <v>0</v>
      </c>
      <c r="N213" s="169">
        <v>2.0000000000000002E-5</v>
      </c>
      <c r="O213" s="169">
        <f>ROUND(E213*N213,2)</f>
        <v>0.01</v>
      </c>
      <c r="P213" s="169">
        <v>0</v>
      </c>
      <c r="Q213" s="169">
        <f>ROUND(E213*P213,2)</f>
        <v>0</v>
      </c>
      <c r="R213" s="172" t="s">
        <v>157</v>
      </c>
      <c r="S213" s="155">
        <v>2.9000000000000001E-2</v>
      </c>
      <c r="T213" s="155">
        <f>ROUND(E213*S213,2)</f>
        <v>11.6</v>
      </c>
      <c r="U213" s="155"/>
      <c r="V213" s="155" t="s">
        <v>158</v>
      </c>
      <c r="W213" s="155" t="s">
        <v>159</v>
      </c>
      <c r="X213" s="145"/>
      <c r="Y213" s="145"/>
      <c r="Z213" s="145"/>
      <c r="AA213" s="145"/>
      <c r="AB213" s="145"/>
      <c r="AC213" s="145"/>
      <c r="AD213" s="145"/>
      <c r="AE213" s="145" t="s">
        <v>160</v>
      </c>
      <c r="AF213" s="145"/>
      <c r="AG213" s="145"/>
      <c r="AH213" s="145"/>
      <c r="AI213" s="145"/>
      <c r="AJ213" s="145"/>
      <c r="AK213" s="145"/>
      <c r="AL213" s="145"/>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row>
    <row r="214" spans="1:58" outlineLevel="2">
      <c r="A214" s="152"/>
      <c r="B214" s="153"/>
      <c r="C214" s="1411" t="s">
        <v>396</v>
      </c>
      <c r="D214" s="1412"/>
      <c r="E214" s="1412"/>
      <c r="F214" s="1412"/>
      <c r="G214" s="1412"/>
      <c r="H214" s="155"/>
      <c r="I214" s="155"/>
      <c r="J214" s="155"/>
      <c r="K214" s="155"/>
      <c r="L214" s="155"/>
      <c r="M214" s="155"/>
      <c r="N214" s="154"/>
      <c r="O214" s="154"/>
      <c r="P214" s="154"/>
      <c r="Q214" s="154"/>
      <c r="R214" s="155"/>
      <c r="S214" s="155"/>
      <c r="T214" s="155"/>
      <c r="U214" s="155"/>
      <c r="V214" s="155"/>
      <c r="W214" s="155"/>
      <c r="X214" s="145"/>
      <c r="Y214" s="145"/>
      <c r="Z214" s="145"/>
      <c r="AA214" s="145"/>
      <c r="AB214" s="145"/>
      <c r="AC214" s="145"/>
      <c r="AD214" s="145"/>
      <c r="AE214" s="145" t="s">
        <v>179</v>
      </c>
      <c r="AF214" s="145"/>
      <c r="AG214" s="145"/>
      <c r="AH214" s="145"/>
      <c r="AI214" s="145"/>
      <c r="AJ214" s="145"/>
      <c r="AK214" s="145"/>
      <c r="AL214" s="145"/>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row>
    <row r="215" spans="1:58" outlineLevel="1">
      <c r="A215" s="166">
        <v>62</v>
      </c>
      <c r="B215" s="167" t="s">
        <v>397</v>
      </c>
      <c r="C215" s="182" t="s">
        <v>398</v>
      </c>
      <c r="D215" s="168" t="s">
        <v>167</v>
      </c>
      <c r="E215" s="169">
        <v>311.33999999999997</v>
      </c>
      <c r="F215" s="170"/>
      <c r="G215" s="171">
        <f>ROUND(E215*F215,2)</f>
        <v>0</v>
      </c>
      <c r="H215" s="170"/>
      <c r="I215" s="171">
        <f>ROUND(E215*H215,2)</f>
        <v>0</v>
      </c>
      <c r="J215" s="170"/>
      <c r="K215" s="171">
        <f>ROUND(E215*J215,2)</f>
        <v>0</v>
      </c>
      <c r="L215" s="171">
        <v>21</v>
      </c>
      <c r="M215" s="171">
        <f>G215*(1+L215/100)</f>
        <v>0</v>
      </c>
      <c r="N215" s="169">
        <v>3.5E-4</v>
      </c>
      <c r="O215" s="169">
        <f>ROUND(E215*N215,2)</f>
        <v>0.11</v>
      </c>
      <c r="P215" s="169">
        <v>0</v>
      </c>
      <c r="Q215" s="169">
        <f>ROUND(E215*P215,2)</f>
        <v>0</v>
      </c>
      <c r="R215" s="172" t="s">
        <v>157</v>
      </c>
      <c r="S215" s="155">
        <v>1.35E-2</v>
      </c>
      <c r="T215" s="155">
        <f>ROUND(E215*S215,2)</f>
        <v>4.2</v>
      </c>
      <c r="U215" s="155"/>
      <c r="V215" s="155" t="s">
        <v>158</v>
      </c>
      <c r="W215" s="155" t="s">
        <v>159</v>
      </c>
      <c r="X215" s="145"/>
      <c r="Y215" s="145"/>
      <c r="Z215" s="145"/>
      <c r="AA215" s="145"/>
      <c r="AB215" s="145"/>
      <c r="AC215" s="145"/>
      <c r="AD215" s="145"/>
      <c r="AE215" s="145" t="s">
        <v>160</v>
      </c>
      <c r="AF215" s="145"/>
      <c r="AG215" s="145"/>
      <c r="AH215" s="145"/>
      <c r="AI215" s="145"/>
      <c r="AJ215" s="145"/>
      <c r="AK215" s="145"/>
      <c r="AL215" s="145"/>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row>
    <row r="216" spans="1:58" outlineLevel="2">
      <c r="A216" s="152"/>
      <c r="B216" s="153"/>
      <c r="C216" s="183" t="s">
        <v>399</v>
      </c>
      <c r="D216" s="156"/>
      <c r="E216" s="157">
        <v>311.33999999999997</v>
      </c>
      <c r="F216" s="155"/>
      <c r="G216" s="155"/>
      <c r="H216" s="155"/>
      <c r="I216" s="155"/>
      <c r="J216" s="155"/>
      <c r="K216" s="155"/>
      <c r="L216" s="155"/>
      <c r="M216" s="155"/>
      <c r="N216" s="154"/>
      <c r="O216" s="154"/>
      <c r="P216" s="154"/>
      <c r="Q216" s="154"/>
      <c r="R216" s="155"/>
      <c r="S216" s="155"/>
      <c r="T216" s="155"/>
      <c r="U216" s="155"/>
      <c r="V216" s="155"/>
      <c r="W216" s="155"/>
      <c r="X216" s="145"/>
      <c r="Y216" s="145"/>
      <c r="Z216" s="145"/>
      <c r="AA216" s="145"/>
      <c r="AB216" s="145"/>
      <c r="AC216" s="145"/>
      <c r="AD216" s="145"/>
      <c r="AE216" s="145" t="s">
        <v>164</v>
      </c>
      <c r="AF216" s="145">
        <v>5</v>
      </c>
      <c r="AG216" s="145"/>
      <c r="AH216" s="145"/>
      <c r="AI216" s="145"/>
      <c r="AJ216" s="145"/>
      <c r="AK216" s="145"/>
      <c r="AL216" s="145"/>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row>
    <row r="217" spans="1:58" outlineLevel="1">
      <c r="A217" s="166">
        <v>63</v>
      </c>
      <c r="B217" s="167" t="s">
        <v>400</v>
      </c>
      <c r="C217" s="182" t="s">
        <v>401</v>
      </c>
      <c r="D217" s="168" t="s">
        <v>239</v>
      </c>
      <c r="E217" s="169">
        <v>1</v>
      </c>
      <c r="F217" s="170"/>
      <c r="G217" s="171">
        <f>ROUND(E217*F217,2)</f>
        <v>0</v>
      </c>
      <c r="H217" s="170"/>
      <c r="I217" s="171">
        <f>ROUND(E217*H217,2)</f>
        <v>0</v>
      </c>
      <c r="J217" s="170"/>
      <c r="K217" s="171">
        <f>ROUND(E217*J217,2)</f>
        <v>0</v>
      </c>
      <c r="L217" s="171">
        <v>21</v>
      </c>
      <c r="M217" s="171">
        <f>G217*(1+L217/100)</f>
        <v>0</v>
      </c>
      <c r="N217" s="169">
        <v>0</v>
      </c>
      <c r="O217" s="169">
        <f>ROUND(E217*N217,2)</f>
        <v>0</v>
      </c>
      <c r="P217" s="169">
        <v>0</v>
      </c>
      <c r="Q217" s="169">
        <f>ROUND(E217*P217,2)</f>
        <v>0</v>
      </c>
      <c r="R217" s="172" t="s">
        <v>189</v>
      </c>
      <c r="S217" s="155">
        <v>0</v>
      </c>
      <c r="T217" s="155">
        <f>ROUND(E217*S217,2)</f>
        <v>0</v>
      </c>
      <c r="U217" s="155"/>
      <c r="V217" s="155" t="s">
        <v>158</v>
      </c>
      <c r="W217" s="155" t="s">
        <v>159</v>
      </c>
      <c r="X217" s="145"/>
      <c r="Y217" s="145"/>
      <c r="Z217" s="145"/>
      <c r="AA217" s="145"/>
      <c r="AB217" s="145"/>
      <c r="AC217" s="145"/>
      <c r="AD217" s="145"/>
      <c r="AE217" s="145" t="s">
        <v>160</v>
      </c>
      <c r="AF217" s="145"/>
      <c r="AG217" s="145"/>
      <c r="AH217" s="145"/>
      <c r="AI217" s="145"/>
      <c r="AJ217" s="145"/>
      <c r="AK217" s="145"/>
      <c r="AL217" s="145"/>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row>
    <row r="218" spans="1:58" ht="22.5" outlineLevel="2">
      <c r="A218" s="152"/>
      <c r="B218" s="153"/>
      <c r="C218" s="1411" t="s">
        <v>402</v>
      </c>
      <c r="D218" s="1412"/>
      <c r="E218" s="1412"/>
      <c r="F218" s="1412"/>
      <c r="G218" s="1412"/>
      <c r="H218" s="155"/>
      <c r="I218" s="155"/>
      <c r="J218" s="155"/>
      <c r="K218" s="155"/>
      <c r="L218" s="155"/>
      <c r="M218" s="155"/>
      <c r="N218" s="154"/>
      <c r="O218" s="154"/>
      <c r="P218" s="154"/>
      <c r="Q218" s="154"/>
      <c r="R218" s="155"/>
      <c r="S218" s="155"/>
      <c r="T218" s="155"/>
      <c r="U218" s="155"/>
      <c r="V218" s="155"/>
      <c r="W218" s="155"/>
      <c r="X218" s="145"/>
      <c r="Y218" s="145"/>
      <c r="Z218" s="145"/>
      <c r="AA218" s="145"/>
      <c r="AB218" s="145"/>
      <c r="AC218" s="145"/>
      <c r="AD218" s="145"/>
      <c r="AE218" s="145" t="s">
        <v>179</v>
      </c>
      <c r="AF218" s="145"/>
      <c r="AG218" s="145"/>
      <c r="AH218" s="145"/>
      <c r="AI218" s="145"/>
      <c r="AJ218" s="145"/>
      <c r="AK218" s="145"/>
      <c r="AL218" s="145"/>
      <c r="AM218" s="145"/>
      <c r="AN218" s="145"/>
      <c r="AO218" s="145"/>
      <c r="AP218" s="145"/>
      <c r="AQ218" s="145"/>
      <c r="AR218" s="145"/>
      <c r="AS218" s="145"/>
      <c r="AT218" s="145"/>
      <c r="AU218" s="145"/>
      <c r="AV218" s="145"/>
      <c r="AW218" s="145"/>
      <c r="AX218" s="145"/>
      <c r="AY218" s="173" t="str">
        <f>C218</f>
        <v>Provizorní ukotvení fóliové zástěny ke svislým s vodorovným konstrukcím pro maxilámní eliminaci šíření prachu při provádění bouracích prací.</v>
      </c>
      <c r="AZ218" s="145"/>
      <c r="BA218" s="145"/>
      <c r="BB218" s="145"/>
      <c r="BC218" s="145"/>
      <c r="BD218" s="145"/>
      <c r="BE218" s="145"/>
      <c r="BF218" s="145"/>
    </row>
    <row r="219" spans="1:58">
      <c r="A219" s="159" t="s">
        <v>152</v>
      </c>
      <c r="B219" s="160" t="s">
        <v>122</v>
      </c>
      <c r="C219" s="181" t="s">
        <v>123</v>
      </c>
      <c r="D219" s="161"/>
      <c r="E219" s="162"/>
      <c r="F219" s="163"/>
      <c r="G219" s="163">
        <f>SUMIF(AE220:AE242,"&lt;&gt;NOR",G220:G242)</f>
        <v>0</v>
      </c>
      <c r="H219" s="163"/>
      <c r="I219" s="163">
        <f>SUM(I220:I242)</f>
        <v>0</v>
      </c>
      <c r="J219" s="163"/>
      <c r="K219" s="163">
        <f>SUM(K220:K242)</f>
        <v>0</v>
      </c>
      <c r="L219" s="163"/>
      <c r="M219" s="163">
        <f>SUM(M220:M242)</f>
        <v>0</v>
      </c>
      <c r="N219" s="162"/>
      <c r="O219" s="162">
        <f>SUM(O220:O242)</f>
        <v>0</v>
      </c>
      <c r="P219" s="162"/>
      <c r="Q219" s="162">
        <f>SUM(Q220:Q242)</f>
        <v>0</v>
      </c>
      <c r="R219" s="164"/>
      <c r="S219" s="158"/>
      <c r="T219" s="158">
        <f>SUM(T220:T242)</f>
        <v>23.54</v>
      </c>
      <c r="U219" s="158"/>
      <c r="V219" s="158"/>
      <c r="W219" s="158"/>
      <c r="AE219" t="s">
        <v>153</v>
      </c>
    </row>
    <row r="220" spans="1:58" outlineLevel="1">
      <c r="A220" s="166">
        <v>64</v>
      </c>
      <c r="B220" s="167" t="s">
        <v>403</v>
      </c>
      <c r="C220" s="182" t="s">
        <v>404</v>
      </c>
      <c r="D220" s="168" t="s">
        <v>156</v>
      </c>
      <c r="E220" s="169">
        <v>0.24381</v>
      </c>
      <c r="F220" s="170"/>
      <c r="G220" s="171">
        <f>ROUND(E220*F220,2)</f>
        <v>0</v>
      </c>
      <c r="H220" s="170"/>
      <c r="I220" s="171">
        <f>ROUND(E220*H220,2)</f>
        <v>0</v>
      </c>
      <c r="J220" s="170"/>
      <c r="K220" s="171">
        <f>ROUND(E220*J220,2)</f>
        <v>0</v>
      </c>
      <c r="L220" s="171">
        <v>21</v>
      </c>
      <c r="M220" s="171">
        <f>G220*(1+L220/100)</f>
        <v>0</v>
      </c>
      <c r="N220" s="169">
        <v>0</v>
      </c>
      <c r="O220" s="169">
        <f>ROUND(E220*N220,2)</f>
        <v>0</v>
      </c>
      <c r="P220" s="169">
        <v>0</v>
      </c>
      <c r="Q220" s="169">
        <f>ROUND(E220*P220,2)</f>
        <v>0</v>
      </c>
      <c r="R220" s="172" t="s">
        <v>157</v>
      </c>
      <c r="S220" s="155">
        <v>0</v>
      </c>
      <c r="T220" s="155">
        <f>ROUND(E220*S220,2)</f>
        <v>0</v>
      </c>
      <c r="U220" s="155"/>
      <c r="V220" s="155" t="s">
        <v>158</v>
      </c>
      <c r="W220" s="155" t="s">
        <v>159</v>
      </c>
      <c r="X220" s="145"/>
      <c r="Y220" s="145"/>
      <c r="Z220" s="145"/>
      <c r="AA220" s="145"/>
      <c r="AB220" s="145"/>
      <c r="AC220" s="145"/>
      <c r="AD220" s="145"/>
      <c r="AE220" s="145" t="s">
        <v>160</v>
      </c>
      <c r="AF220" s="145"/>
      <c r="AG220" s="145"/>
      <c r="AH220" s="145"/>
      <c r="AI220" s="145"/>
      <c r="AJ220" s="145"/>
      <c r="AK220" s="145"/>
      <c r="AL220" s="145"/>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row>
    <row r="221" spans="1:58" ht="22.5" outlineLevel="2">
      <c r="A221" s="152"/>
      <c r="B221" s="153"/>
      <c r="C221" s="1411" t="s">
        <v>405</v>
      </c>
      <c r="D221" s="1412"/>
      <c r="E221" s="1412"/>
      <c r="F221" s="1412"/>
      <c r="G221" s="1412"/>
      <c r="H221" s="155"/>
      <c r="I221" s="155"/>
      <c r="J221" s="155"/>
      <c r="K221" s="155"/>
      <c r="L221" s="155"/>
      <c r="M221" s="155"/>
      <c r="N221" s="154"/>
      <c r="O221" s="154"/>
      <c r="P221" s="154"/>
      <c r="Q221" s="154"/>
      <c r="R221" s="155"/>
      <c r="S221" s="155"/>
      <c r="T221" s="155"/>
      <c r="U221" s="155"/>
      <c r="V221" s="155"/>
      <c r="W221" s="155"/>
      <c r="X221" s="145"/>
      <c r="Y221" s="145"/>
      <c r="Z221" s="145"/>
      <c r="AA221" s="145"/>
      <c r="AB221" s="145"/>
      <c r="AC221" s="145"/>
      <c r="AD221" s="145"/>
      <c r="AE221" s="145" t="s">
        <v>179</v>
      </c>
      <c r="AF221" s="145"/>
      <c r="AG221" s="145"/>
      <c r="AH221" s="145"/>
      <c r="AI221" s="145"/>
      <c r="AJ221" s="145"/>
      <c r="AK221" s="145"/>
      <c r="AL221" s="145"/>
      <c r="AM221" s="145"/>
      <c r="AN221" s="145"/>
      <c r="AO221" s="145"/>
      <c r="AP221" s="145"/>
      <c r="AQ221" s="145"/>
      <c r="AR221" s="145"/>
      <c r="AS221" s="145"/>
      <c r="AT221" s="145"/>
      <c r="AU221" s="145"/>
      <c r="AV221" s="145"/>
      <c r="AW221" s="145"/>
      <c r="AX221" s="145"/>
      <c r="AY221" s="173" t="str">
        <f>C221</f>
        <v>Pro vyjádření výnosu ve prospěch zhotovitele je nutné jednotkovou cenu uvést se záporným znaménkem. (Získaná částka ponižuje náklad stavby.)</v>
      </c>
      <c r="AZ221" s="145"/>
      <c r="BA221" s="145"/>
      <c r="BB221" s="145"/>
      <c r="BC221" s="145"/>
      <c r="BD221" s="145"/>
      <c r="BE221" s="145"/>
      <c r="BF221" s="145"/>
    </row>
    <row r="222" spans="1:58" outlineLevel="2">
      <c r="A222" s="152"/>
      <c r="B222" s="153"/>
      <c r="C222" s="183" t="s">
        <v>406</v>
      </c>
      <c r="D222" s="156"/>
      <c r="E222" s="157">
        <v>0.24381</v>
      </c>
      <c r="F222" s="155"/>
      <c r="G222" s="155"/>
      <c r="H222" s="155"/>
      <c r="I222" s="155"/>
      <c r="J222" s="155"/>
      <c r="K222" s="155"/>
      <c r="L222" s="155"/>
      <c r="M222" s="155"/>
      <c r="N222" s="154"/>
      <c r="O222" s="154"/>
      <c r="P222" s="154"/>
      <c r="Q222" s="154"/>
      <c r="R222" s="155"/>
      <c r="S222" s="155"/>
      <c r="T222" s="155"/>
      <c r="U222" s="155"/>
      <c r="V222" s="155"/>
      <c r="W222" s="155"/>
      <c r="X222" s="145"/>
      <c r="Y222" s="145"/>
      <c r="Z222" s="145"/>
      <c r="AA222" s="145"/>
      <c r="AB222" s="145"/>
      <c r="AC222" s="145"/>
      <c r="AD222" s="145"/>
      <c r="AE222" s="145" t="s">
        <v>164</v>
      </c>
      <c r="AF222" s="145">
        <v>7</v>
      </c>
      <c r="AG222" s="145"/>
      <c r="AH222" s="145"/>
      <c r="AI222" s="145"/>
      <c r="AJ222" s="145"/>
      <c r="AK222" s="145"/>
      <c r="AL222" s="145"/>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row>
    <row r="223" spans="1:58" outlineLevel="1">
      <c r="A223" s="166">
        <v>65</v>
      </c>
      <c r="B223" s="167" t="s">
        <v>407</v>
      </c>
      <c r="C223" s="182" t="s">
        <v>408</v>
      </c>
      <c r="D223" s="168" t="s">
        <v>156</v>
      </c>
      <c r="E223" s="169">
        <v>1.0925400000000001</v>
      </c>
      <c r="F223" s="170"/>
      <c r="G223" s="171">
        <f>ROUND(E223*F223,2)</f>
        <v>0</v>
      </c>
      <c r="H223" s="170"/>
      <c r="I223" s="171">
        <f>ROUND(E223*H223,2)</f>
        <v>0</v>
      </c>
      <c r="J223" s="170"/>
      <c r="K223" s="171">
        <f>ROUND(E223*J223,2)</f>
        <v>0</v>
      </c>
      <c r="L223" s="171">
        <v>21</v>
      </c>
      <c r="M223" s="171">
        <f>G223*(1+L223/100)</f>
        <v>0</v>
      </c>
      <c r="N223" s="169">
        <v>0</v>
      </c>
      <c r="O223" s="169">
        <f>ROUND(E223*N223,2)</f>
        <v>0</v>
      </c>
      <c r="P223" s="169">
        <v>0</v>
      </c>
      <c r="Q223" s="169">
        <f>ROUND(E223*P223,2)</f>
        <v>0</v>
      </c>
      <c r="R223" s="172" t="s">
        <v>157</v>
      </c>
      <c r="S223" s="155">
        <v>0</v>
      </c>
      <c r="T223" s="155">
        <f>ROUND(E223*S223,2)</f>
        <v>0</v>
      </c>
      <c r="U223" s="155"/>
      <c r="V223" s="155" t="s">
        <v>158</v>
      </c>
      <c r="W223" s="155" t="s">
        <v>159</v>
      </c>
      <c r="X223" s="145"/>
      <c r="Y223" s="145"/>
      <c r="Z223" s="145"/>
      <c r="AA223" s="145"/>
      <c r="AB223" s="145"/>
      <c r="AC223" s="145"/>
      <c r="AD223" s="145"/>
      <c r="AE223" s="145" t="s">
        <v>160</v>
      </c>
      <c r="AF223" s="145"/>
      <c r="AG223" s="145"/>
      <c r="AH223" s="145"/>
      <c r="AI223" s="145"/>
      <c r="AJ223" s="145"/>
      <c r="AK223" s="145"/>
      <c r="AL223" s="145"/>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row>
    <row r="224" spans="1:58" outlineLevel="2">
      <c r="A224" s="152"/>
      <c r="B224" s="153"/>
      <c r="C224" s="183" t="s">
        <v>409</v>
      </c>
      <c r="D224" s="156"/>
      <c r="E224" s="157">
        <v>0.04</v>
      </c>
      <c r="F224" s="155"/>
      <c r="G224" s="155"/>
      <c r="H224" s="155"/>
      <c r="I224" s="155"/>
      <c r="J224" s="155"/>
      <c r="K224" s="155"/>
      <c r="L224" s="155"/>
      <c r="M224" s="155"/>
      <c r="N224" s="154"/>
      <c r="O224" s="154"/>
      <c r="P224" s="154"/>
      <c r="Q224" s="154"/>
      <c r="R224" s="155"/>
      <c r="S224" s="155"/>
      <c r="T224" s="155"/>
      <c r="U224" s="155"/>
      <c r="V224" s="155"/>
      <c r="W224" s="155"/>
      <c r="X224" s="145"/>
      <c r="Y224" s="145"/>
      <c r="Z224" s="145"/>
      <c r="AA224" s="145"/>
      <c r="AB224" s="145"/>
      <c r="AC224" s="145"/>
      <c r="AD224" s="145"/>
      <c r="AE224" s="145" t="s">
        <v>164</v>
      </c>
      <c r="AF224" s="145">
        <v>7</v>
      </c>
      <c r="AG224" s="145"/>
      <c r="AH224" s="145"/>
      <c r="AI224" s="145"/>
      <c r="AJ224" s="145"/>
      <c r="AK224" s="145"/>
      <c r="AL224" s="145"/>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row>
    <row r="225" spans="1:58" outlineLevel="3">
      <c r="A225" s="152"/>
      <c r="B225" s="153"/>
      <c r="C225" s="183" t="s">
        <v>410</v>
      </c>
      <c r="D225" s="156"/>
      <c r="E225" s="157">
        <v>0.112</v>
      </c>
      <c r="F225" s="155"/>
      <c r="G225" s="155"/>
      <c r="H225" s="155"/>
      <c r="I225" s="155"/>
      <c r="J225" s="155"/>
      <c r="K225" s="155"/>
      <c r="L225" s="155"/>
      <c r="M225" s="155"/>
      <c r="N225" s="154"/>
      <c r="O225" s="154"/>
      <c r="P225" s="154"/>
      <c r="Q225" s="154"/>
      <c r="R225" s="155"/>
      <c r="S225" s="155"/>
      <c r="T225" s="155"/>
      <c r="U225" s="155"/>
      <c r="V225" s="155"/>
      <c r="W225" s="155"/>
      <c r="X225" s="145"/>
      <c r="Y225" s="145"/>
      <c r="Z225" s="145"/>
      <c r="AA225" s="145"/>
      <c r="AB225" s="145"/>
      <c r="AC225" s="145"/>
      <c r="AD225" s="145"/>
      <c r="AE225" s="145" t="s">
        <v>164</v>
      </c>
      <c r="AF225" s="145">
        <v>7</v>
      </c>
      <c r="AG225" s="145"/>
      <c r="AH225" s="145"/>
      <c r="AI225" s="145"/>
      <c r="AJ225" s="145"/>
      <c r="AK225" s="145"/>
      <c r="AL225" s="145"/>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row>
    <row r="226" spans="1:58" outlineLevel="3">
      <c r="A226" s="152"/>
      <c r="B226" s="153"/>
      <c r="C226" s="183" t="s">
        <v>411</v>
      </c>
      <c r="D226" s="156"/>
      <c r="E226" s="157">
        <v>0.94054000000000004</v>
      </c>
      <c r="F226" s="155"/>
      <c r="G226" s="155"/>
      <c r="H226" s="155"/>
      <c r="I226" s="155"/>
      <c r="J226" s="155"/>
      <c r="K226" s="155"/>
      <c r="L226" s="155"/>
      <c r="M226" s="155"/>
      <c r="N226" s="154"/>
      <c r="O226" s="154"/>
      <c r="P226" s="154"/>
      <c r="Q226" s="154"/>
      <c r="R226" s="155"/>
      <c r="S226" s="155"/>
      <c r="T226" s="155"/>
      <c r="U226" s="155"/>
      <c r="V226" s="155"/>
      <c r="W226" s="155"/>
      <c r="X226" s="145"/>
      <c r="Y226" s="145"/>
      <c r="Z226" s="145"/>
      <c r="AA226" s="145"/>
      <c r="AB226" s="145"/>
      <c r="AC226" s="145"/>
      <c r="AD226" s="145"/>
      <c r="AE226" s="145" t="s">
        <v>164</v>
      </c>
      <c r="AF226" s="145">
        <v>7</v>
      </c>
      <c r="AG226" s="145"/>
      <c r="AH226" s="145"/>
      <c r="AI226" s="145"/>
      <c r="AJ226" s="145"/>
      <c r="AK226" s="145"/>
      <c r="AL226" s="145"/>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row>
    <row r="227" spans="1:58" outlineLevel="1">
      <c r="A227" s="166">
        <v>66</v>
      </c>
      <c r="B227" s="167" t="s">
        <v>412</v>
      </c>
      <c r="C227" s="182" t="s">
        <v>413</v>
      </c>
      <c r="D227" s="168" t="s">
        <v>156</v>
      </c>
      <c r="E227" s="169">
        <v>0.11086</v>
      </c>
      <c r="F227" s="170"/>
      <c r="G227" s="171">
        <f>ROUND(E227*F227,2)</f>
        <v>0</v>
      </c>
      <c r="H227" s="170"/>
      <c r="I227" s="171">
        <f>ROUND(E227*H227,2)</f>
        <v>0</v>
      </c>
      <c r="J227" s="170"/>
      <c r="K227" s="171">
        <f>ROUND(E227*J227,2)</f>
        <v>0</v>
      </c>
      <c r="L227" s="171">
        <v>21</v>
      </c>
      <c r="M227" s="171">
        <f>G227*(1+L227/100)</f>
        <v>0</v>
      </c>
      <c r="N227" s="169">
        <v>0</v>
      </c>
      <c r="O227" s="169">
        <f>ROUND(E227*N227,2)</f>
        <v>0</v>
      </c>
      <c r="P227" s="169">
        <v>0</v>
      </c>
      <c r="Q227" s="169">
        <f>ROUND(E227*P227,2)</f>
        <v>0</v>
      </c>
      <c r="R227" s="172" t="s">
        <v>157</v>
      </c>
      <c r="S227" s="155">
        <v>0</v>
      </c>
      <c r="T227" s="155">
        <f>ROUND(E227*S227,2)</f>
        <v>0</v>
      </c>
      <c r="U227" s="155"/>
      <c r="V227" s="155" t="s">
        <v>158</v>
      </c>
      <c r="W227" s="155" t="s">
        <v>159</v>
      </c>
      <c r="X227" s="145"/>
      <c r="Y227" s="145"/>
      <c r="Z227" s="145"/>
      <c r="AA227" s="145"/>
      <c r="AB227" s="145"/>
      <c r="AC227" s="145"/>
      <c r="AD227" s="145"/>
      <c r="AE227" s="145" t="s">
        <v>160</v>
      </c>
      <c r="AF227" s="145"/>
      <c r="AG227" s="145"/>
      <c r="AH227" s="145"/>
      <c r="AI227" s="145"/>
      <c r="AJ227" s="145"/>
      <c r="AK227" s="145"/>
      <c r="AL227" s="145"/>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row>
    <row r="228" spans="1:58" outlineLevel="2">
      <c r="A228" s="152"/>
      <c r="B228" s="153"/>
      <c r="C228" s="1411" t="s">
        <v>414</v>
      </c>
      <c r="D228" s="1412"/>
      <c r="E228" s="1412"/>
      <c r="F228" s="1412"/>
      <c r="G228" s="1412"/>
      <c r="H228" s="155"/>
      <c r="I228" s="155"/>
      <c r="J228" s="155"/>
      <c r="K228" s="155"/>
      <c r="L228" s="155"/>
      <c r="M228" s="155"/>
      <c r="N228" s="154"/>
      <c r="O228" s="154"/>
      <c r="P228" s="154"/>
      <c r="Q228" s="154"/>
      <c r="R228" s="155"/>
      <c r="S228" s="155"/>
      <c r="T228" s="155"/>
      <c r="U228" s="155"/>
      <c r="V228" s="155"/>
      <c r="W228" s="155"/>
      <c r="X228" s="145"/>
      <c r="Y228" s="145"/>
      <c r="Z228" s="145"/>
      <c r="AA228" s="145"/>
      <c r="AB228" s="145"/>
      <c r="AC228" s="145"/>
      <c r="AD228" s="145"/>
      <c r="AE228" s="145" t="s">
        <v>179</v>
      </c>
      <c r="AF228" s="145"/>
      <c r="AG228" s="145"/>
      <c r="AH228" s="145"/>
      <c r="AI228" s="145"/>
      <c r="AJ228" s="145"/>
      <c r="AK228" s="145"/>
      <c r="AL228" s="145"/>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row>
    <row r="229" spans="1:58" outlineLevel="2">
      <c r="A229" s="152"/>
      <c r="B229" s="153"/>
      <c r="C229" s="183" t="s">
        <v>415</v>
      </c>
      <c r="D229" s="156"/>
      <c r="E229" s="157">
        <v>1.9400000000000001E-3</v>
      </c>
      <c r="F229" s="155"/>
      <c r="G229" s="155"/>
      <c r="H229" s="155"/>
      <c r="I229" s="155"/>
      <c r="J229" s="155"/>
      <c r="K229" s="155"/>
      <c r="L229" s="155"/>
      <c r="M229" s="155"/>
      <c r="N229" s="154"/>
      <c r="O229" s="154"/>
      <c r="P229" s="154"/>
      <c r="Q229" s="154"/>
      <c r="R229" s="155"/>
      <c r="S229" s="155"/>
      <c r="T229" s="155"/>
      <c r="U229" s="155"/>
      <c r="V229" s="155"/>
      <c r="W229" s="155"/>
      <c r="X229" s="145"/>
      <c r="Y229" s="145"/>
      <c r="Z229" s="145"/>
      <c r="AA229" s="145"/>
      <c r="AB229" s="145"/>
      <c r="AC229" s="145"/>
      <c r="AD229" s="145"/>
      <c r="AE229" s="145" t="s">
        <v>164</v>
      </c>
      <c r="AF229" s="145">
        <v>7</v>
      </c>
      <c r="AG229" s="145"/>
      <c r="AH229" s="145"/>
      <c r="AI229" s="145"/>
      <c r="AJ229" s="145"/>
      <c r="AK229" s="145"/>
      <c r="AL229" s="145"/>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row>
    <row r="230" spans="1:58" outlineLevel="3">
      <c r="A230" s="152"/>
      <c r="B230" s="153"/>
      <c r="C230" s="183" t="s">
        <v>416</v>
      </c>
      <c r="D230" s="156"/>
      <c r="E230" s="157">
        <v>0.10892</v>
      </c>
      <c r="F230" s="155"/>
      <c r="G230" s="155"/>
      <c r="H230" s="155"/>
      <c r="I230" s="155"/>
      <c r="J230" s="155"/>
      <c r="K230" s="155"/>
      <c r="L230" s="155"/>
      <c r="M230" s="155"/>
      <c r="N230" s="154"/>
      <c r="O230" s="154"/>
      <c r="P230" s="154"/>
      <c r="Q230" s="154"/>
      <c r="R230" s="155"/>
      <c r="S230" s="155"/>
      <c r="T230" s="155"/>
      <c r="U230" s="155"/>
      <c r="V230" s="155"/>
      <c r="W230" s="155"/>
      <c r="X230" s="145"/>
      <c r="Y230" s="145"/>
      <c r="Z230" s="145"/>
      <c r="AA230" s="145"/>
      <c r="AB230" s="145"/>
      <c r="AC230" s="145"/>
      <c r="AD230" s="145"/>
      <c r="AE230" s="145" t="s">
        <v>164</v>
      </c>
      <c r="AF230" s="145">
        <v>7</v>
      </c>
      <c r="AG230" s="145"/>
      <c r="AH230" s="145"/>
      <c r="AI230" s="145"/>
      <c r="AJ230" s="145"/>
      <c r="AK230" s="145"/>
      <c r="AL230" s="145"/>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row>
    <row r="231" spans="1:58" ht="22.5" outlineLevel="1">
      <c r="A231" s="166">
        <v>67</v>
      </c>
      <c r="B231" s="167" t="s">
        <v>417</v>
      </c>
      <c r="C231" s="182" t="s">
        <v>418</v>
      </c>
      <c r="D231" s="168" t="s">
        <v>156</v>
      </c>
      <c r="E231" s="169">
        <v>2.4813800000000001</v>
      </c>
      <c r="F231" s="170"/>
      <c r="G231" s="171">
        <f>ROUND(E231*F231,2)</f>
        <v>0</v>
      </c>
      <c r="H231" s="170"/>
      <c r="I231" s="171">
        <f>ROUND(E231*H231,2)</f>
        <v>0</v>
      </c>
      <c r="J231" s="170"/>
      <c r="K231" s="171">
        <f>ROUND(E231*J231,2)</f>
        <v>0</v>
      </c>
      <c r="L231" s="171">
        <v>21</v>
      </c>
      <c r="M231" s="171">
        <f>G231*(1+L231/100)</f>
        <v>0</v>
      </c>
      <c r="N231" s="169">
        <v>0</v>
      </c>
      <c r="O231" s="169">
        <f>ROUND(E231*N231,2)</f>
        <v>0</v>
      </c>
      <c r="P231" s="169">
        <v>0</v>
      </c>
      <c r="Q231" s="169">
        <f>ROUND(E231*P231,2)</f>
        <v>0</v>
      </c>
      <c r="R231" s="172" t="s">
        <v>157</v>
      </c>
      <c r="S231" s="155">
        <v>0</v>
      </c>
      <c r="T231" s="155">
        <f>ROUND(E231*S231,2)</f>
        <v>0</v>
      </c>
      <c r="U231" s="155"/>
      <c r="V231" s="155" t="s">
        <v>158</v>
      </c>
      <c r="W231" s="155" t="s">
        <v>159</v>
      </c>
      <c r="X231" s="145"/>
      <c r="Y231" s="145"/>
      <c r="Z231" s="145"/>
      <c r="AA231" s="145"/>
      <c r="AB231" s="145"/>
      <c r="AC231" s="145"/>
      <c r="AD231" s="145"/>
      <c r="AE231" s="145" t="s">
        <v>160</v>
      </c>
      <c r="AF231" s="145"/>
      <c r="AG231" s="145"/>
      <c r="AH231" s="145"/>
      <c r="AI231" s="145"/>
      <c r="AJ231" s="145"/>
      <c r="AK231" s="145"/>
      <c r="AL231" s="145"/>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row>
    <row r="232" spans="1:58" outlineLevel="2">
      <c r="A232" s="152"/>
      <c r="B232" s="153"/>
      <c r="C232" s="183" t="s">
        <v>419</v>
      </c>
      <c r="D232" s="156"/>
      <c r="E232" s="157">
        <v>0.05</v>
      </c>
      <c r="F232" s="155"/>
      <c r="G232" s="155"/>
      <c r="H232" s="155"/>
      <c r="I232" s="155"/>
      <c r="J232" s="155"/>
      <c r="K232" s="155"/>
      <c r="L232" s="155"/>
      <c r="M232" s="155"/>
      <c r="N232" s="154"/>
      <c r="O232" s="154"/>
      <c r="P232" s="154"/>
      <c r="Q232" s="154"/>
      <c r="R232" s="155"/>
      <c r="S232" s="155"/>
      <c r="T232" s="155"/>
      <c r="U232" s="155"/>
      <c r="V232" s="155"/>
      <c r="W232" s="155"/>
      <c r="X232" s="145"/>
      <c r="Y232" s="145"/>
      <c r="Z232" s="145"/>
      <c r="AA232" s="145"/>
      <c r="AB232" s="145"/>
      <c r="AC232" s="145"/>
      <c r="AD232" s="145"/>
      <c r="AE232" s="145" t="s">
        <v>164</v>
      </c>
      <c r="AF232" s="145">
        <v>7</v>
      </c>
      <c r="AG232" s="145"/>
      <c r="AH232" s="145"/>
      <c r="AI232" s="145"/>
      <c r="AJ232" s="145"/>
      <c r="AK232" s="145"/>
      <c r="AL232" s="145"/>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row>
    <row r="233" spans="1:58" outlineLevel="3">
      <c r="A233" s="152"/>
      <c r="B233" s="153"/>
      <c r="C233" s="183" t="s">
        <v>420</v>
      </c>
      <c r="D233" s="156"/>
      <c r="E233" s="157">
        <v>0.41399999999999998</v>
      </c>
      <c r="F233" s="155"/>
      <c r="G233" s="155"/>
      <c r="H233" s="155"/>
      <c r="I233" s="155"/>
      <c r="J233" s="155"/>
      <c r="K233" s="155"/>
      <c r="L233" s="155"/>
      <c r="M233" s="155"/>
      <c r="N233" s="154"/>
      <c r="O233" s="154"/>
      <c r="P233" s="154"/>
      <c r="Q233" s="154"/>
      <c r="R233" s="155"/>
      <c r="S233" s="155"/>
      <c r="T233" s="155"/>
      <c r="U233" s="155"/>
      <c r="V233" s="155"/>
      <c r="W233" s="155"/>
      <c r="X233" s="145"/>
      <c r="Y233" s="145"/>
      <c r="Z233" s="145"/>
      <c r="AA233" s="145"/>
      <c r="AB233" s="145"/>
      <c r="AC233" s="145"/>
      <c r="AD233" s="145"/>
      <c r="AE233" s="145" t="s">
        <v>164</v>
      </c>
      <c r="AF233" s="145">
        <v>7</v>
      </c>
      <c r="AG233" s="145"/>
      <c r="AH233" s="145"/>
      <c r="AI233" s="145"/>
      <c r="AJ233" s="145"/>
      <c r="AK233" s="145"/>
      <c r="AL233" s="145"/>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row>
    <row r="234" spans="1:58" outlineLevel="3">
      <c r="A234" s="152"/>
      <c r="B234" s="153"/>
      <c r="C234" s="183" t="s">
        <v>421</v>
      </c>
      <c r="D234" s="156"/>
      <c r="E234" s="157">
        <v>9.6000000000000002E-2</v>
      </c>
      <c r="F234" s="155"/>
      <c r="G234" s="155"/>
      <c r="H234" s="155"/>
      <c r="I234" s="155"/>
      <c r="J234" s="155"/>
      <c r="K234" s="155"/>
      <c r="L234" s="155"/>
      <c r="M234" s="155"/>
      <c r="N234" s="154"/>
      <c r="O234" s="154"/>
      <c r="P234" s="154"/>
      <c r="Q234" s="154"/>
      <c r="R234" s="155"/>
      <c r="S234" s="155"/>
      <c r="T234" s="155"/>
      <c r="U234" s="155"/>
      <c r="V234" s="155"/>
      <c r="W234" s="155"/>
      <c r="X234" s="145"/>
      <c r="Y234" s="145"/>
      <c r="Z234" s="145"/>
      <c r="AA234" s="145"/>
      <c r="AB234" s="145"/>
      <c r="AC234" s="145"/>
      <c r="AD234" s="145"/>
      <c r="AE234" s="145" t="s">
        <v>164</v>
      </c>
      <c r="AF234" s="145">
        <v>7</v>
      </c>
      <c r="AG234" s="145"/>
      <c r="AH234" s="145"/>
      <c r="AI234" s="145"/>
      <c r="AJ234" s="145"/>
      <c r="AK234" s="145"/>
      <c r="AL234" s="145"/>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row>
    <row r="235" spans="1:58" outlineLevel="3">
      <c r="A235" s="152"/>
      <c r="B235" s="153"/>
      <c r="C235" s="183" t="s">
        <v>422</v>
      </c>
      <c r="D235" s="156"/>
      <c r="E235" s="157">
        <v>1.9213800000000001</v>
      </c>
      <c r="F235" s="155"/>
      <c r="G235" s="155"/>
      <c r="H235" s="155"/>
      <c r="I235" s="155"/>
      <c r="J235" s="155"/>
      <c r="K235" s="155"/>
      <c r="L235" s="155"/>
      <c r="M235" s="155"/>
      <c r="N235" s="154"/>
      <c r="O235" s="154"/>
      <c r="P235" s="154"/>
      <c r="Q235" s="154"/>
      <c r="R235" s="155"/>
      <c r="S235" s="155"/>
      <c r="T235" s="155"/>
      <c r="U235" s="155"/>
      <c r="V235" s="155"/>
      <c r="W235" s="155"/>
      <c r="X235" s="145"/>
      <c r="Y235" s="145"/>
      <c r="Z235" s="145"/>
      <c r="AA235" s="145"/>
      <c r="AB235" s="145"/>
      <c r="AC235" s="145"/>
      <c r="AD235" s="145"/>
      <c r="AE235" s="145" t="s">
        <v>164</v>
      </c>
      <c r="AF235" s="145">
        <v>7</v>
      </c>
      <c r="AG235" s="145"/>
      <c r="AH235" s="145"/>
      <c r="AI235" s="145"/>
      <c r="AJ235" s="145"/>
      <c r="AK235" s="145"/>
      <c r="AL235" s="145"/>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row>
    <row r="236" spans="1:58" ht="22.5" outlineLevel="1">
      <c r="A236" s="174">
        <v>68</v>
      </c>
      <c r="B236" s="175" t="s">
        <v>423</v>
      </c>
      <c r="C236" s="184" t="s">
        <v>424</v>
      </c>
      <c r="D236" s="176" t="s">
        <v>156</v>
      </c>
      <c r="E236" s="177">
        <v>3.9285999999999999</v>
      </c>
      <c r="F236" s="178"/>
      <c r="G236" s="179">
        <f>ROUND(E236*F236,2)</f>
        <v>0</v>
      </c>
      <c r="H236" s="178"/>
      <c r="I236" s="179">
        <f>ROUND(E236*H236,2)</f>
        <v>0</v>
      </c>
      <c r="J236" s="178"/>
      <c r="K236" s="179">
        <f>ROUND(E236*J236,2)</f>
        <v>0</v>
      </c>
      <c r="L236" s="179">
        <v>21</v>
      </c>
      <c r="M236" s="179">
        <f>G236*(1+L236/100)</f>
        <v>0</v>
      </c>
      <c r="N236" s="177">
        <v>0</v>
      </c>
      <c r="O236" s="177">
        <f>ROUND(E236*N236,2)</f>
        <v>0</v>
      </c>
      <c r="P236" s="177">
        <v>0</v>
      </c>
      <c r="Q236" s="177">
        <f>ROUND(E236*P236,2)</f>
        <v>0</v>
      </c>
      <c r="R236" s="180" t="s">
        <v>157</v>
      </c>
      <c r="S236" s="155">
        <v>2.0089999999999999</v>
      </c>
      <c r="T236" s="155">
        <f>ROUND(E236*S236,2)</f>
        <v>7.89</v>
      </c>
      <c r="U236" s="155"/>
      <c r="V236" s="155" t="s">
        <v>425</v>
      </c>
      <c r="W236" s="155" t="s">
        <v>159</v>
      </c>
      <c r="X236" s="145"/>
      <c r="Y236" s="145"/>
      <c r="Z236" s="145"/>
      <c r="AA236" s="145"/>
      <c r="AB236" s="145"/>
      <c r="AC236" s="145"/>
      <c r="AD236" s="145"/>
      <c r="AE236" s="145" t="s">
        <v>426</v>
      </c>
      <c r="AF236" s="145"/>
      <c r="AG236" s="145"/>
      <c r="AH236" s="145"/>
      <c r="AI236" s="145"/>
      <c r="AJ236" s="145"/>
      <c r="AK236" s="145"/>
      <c r="AL236" s="145"/>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row>
    <row r="237" spans="1:58" ht="22.5" outlineLevel="1">
      <c r="A237" s="174">
        <v>69</v>
      </c>
      <c r="B237" s="175" t="s">
        <v>427</v>
      </c>
      <c r="C237" s="184" t="s">
        <v>428</v>
      </c>
      <c r="D237" s="176" t="s">
        <v>156</v>
      </c>
      <c r="E237" s="177">
        <v>7.8571999999999997</v>
      </c>
      <c r="F237" s="178"/>
      <c r="G237" s="179">
        <f>ROUND(E237*F237,2)</f>
        <v>0</v>
      </c>
      <c r="H237" s="178"/>
      <c r="I237" s="179">
        <f>ROUND(E237*H237,2)</f>
        <v>0</v>
      </c>
      <c r="J237" s="178"/>
      <c r="K237" s="179">
        <f>ROUND(E237*J237,2)</f>
        <v>0</v>
      </c>
      <c r="L237" s="179">
        <v>21</v>
      </c>
      <c r="M237" s="179">
        <f>G237*(1+L237/100)</f>
        <v>0</v>
      </c>
      <c r="N237" s="177">
        <v>0</v>
      </c>
      <c r="O237" s="177">
        <f>ROUND(E237*N237,2)</f>
        <v>0</v>
      </c>
      <c r="P237" s="177">
        <v>0</v>
      </c>
      <c r="Q237" s="177">
        <f>ROUND(E237*P237,2)</f>
        <v>0</v>
      </c>
      <c r="R237" s="180" t="s">
        <v>157</v>
      </c>
      <c r="S237" s="155">
        <v>0.95899999999999996</v>
      </c>
      <c r="T237" s="155">
        <f>ROUND(E237*S237,2)</f>
        <v>7.54</v>
      </c>
      <c r="U237" s="155"/>
      <c r="V237" s="155" t="s">
        <v>425</v>
      </c>
      <c r="W237" s="155" t="s">
        <v>159</v>
      </c>
      <c r="X237" s="145"/>
      <c r="Y237" s="145"/>
      <c r="Z237" s="145"/>
      <c r="AA237" s="145"/>
      <c r="AB237" s="145"/>
      <c r="AC237" s="145"/>
      <c r="AD237" s="145"/>
      <c r="AE237" s="145" t="s">
        <v>426</v>
      </c>
      <c r="AF237" s="145"/>
      <c r="AG237" s="145"/>
      <c r="AH237" s="145"/>
      <c r="AI237" s="145"/>
      <c r="AJ237" s="145"/>
      <c r="AK237" s="145"/>
      <c r="AL237" s="145"/>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row>
    <row r="238" spans="1:58" outlineLevel="1">
      <c r="A238" s="166">
        <v>70</v>
      </c>
      <c r="B238" s="167" t="s">
        <v>429</v>
      </c>
      <c r="C238" s="182" t="s">
        <v>430</v>
      </c>
      <c r="D238" s="168" t="s">
        <v>156</v>
      </c>
      <c r="E238" s="169">
        <v>3.9285999999999999</v>
      </c>
      <c r="F238" s="170"/>
      <c r="G238" s="171">
        <f>ROUND(E238*F238,2)</f>
        <v>0</v>
      </c>
      <c r="H238" s="170"/>
      <c r="I238" s="171">
        <f>ROUND(E238*H238,2)</f>
        <v>0</v>
      </c>
      <c r="J238" s="170"/>
      <c r="K238" s="171">
        <f>ROUND(E238*J238,2)</f>
        <v>0</v>
      </c>
      <c r="L238" s="171">
        <v>21</v>
      </c>
      <c r="M238" s="171">
        <f>G238*(1+L238/100)</f>
        <v>0</v>
      </c>
      <c r="N238" s="169">
        <v>0</v>
      </c>
      <c r="O238" s="169">
        <f>ROUND(E238*N238,2)</f>
        <v>0</v>
      </c>
      <c r="P238" s="169">
        <v>0</v>
      </c>
      <c r="Q238" s="169">
        <f>ROUND(E238*P238,2)</f>
        <v>0</v>
      </c>
      <c r="R238" s="172" t="s">
        <v>157</v>
      </c>
      <c r="S238" s="155">
        <v>0.49</v>
      </c>
      <c r="T238" s="155">
        <f>ROUND(E238*S238,2)</f>
        <v>1.93</v>
      </c>
      <c r="U238" s="155"/>
      <c r="V238" s="155" t="s">
        <v>425</v>
      </c>
      <c r="W238" s="155" t="s">
        <v>159</v>
      </c>
      <c r="X238" s="145"/>
      <c r="Y238" s="145"/>
      <c r="Z238" s="145"/>
      <c r="AA238" s="145"/>
      <c r="AB238" s="145"/>
      <c r="AC238" s="145"/>
      <c r="AD238" s="145"/>
      <c r="AE238" s="145" t="s">
        <v>426</v>
      </c>
      <c r="AF238" s="145"/>
      <c r="AG238" s="145"/>
      <c r="AH238" s="145"/>
      <c r="AI238" s="145"/>
      <c r="AJ238" s="145"/>
      <c r="AK238" s="145"/>
      <c r="AL238" s="145"/>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row>
    <row r="239" spans="1:58" outlineLevel="2">
      <c r="A239" s="152"/>
      <c r="B239" s="153"/>
      <c r="C239" s="1411" t="s">
        <v>431</v>
      </c>
      <c r="D239" s="1412"/>
      <c r="E239" s="1412"/>
      <c r="F239" s="1412"/>
      <c r="G239" s="1412"/>
      <c r="H239" s="155"/>
      <c r="I239" s="155"/>
      <c r="J239" s="155"/>
      <c r="K239" s="155"/>
      <c r="L239" s="155"/>
      <c r="M239" s="155"/>
      <c r="N239" s="154"/>
      <c r="O239" s="154"/>
      <c r="P239" s="154"/>
      <c r="Q239" s="154"/>
      <c r="R239" s="155"/>
      <c r="S239" s="155"/>
      <c r="T239" s="155"/>
      <c r="U239" s="155"/>
      <c r="V239" s="155"/>
      <c r="W239" s="155"/>
      <c r="X239" s="145"/>
      <c r="Y239" s="145"/>
      <c r="Z239" s="145"/>
      <c r="AA239" s="145"/>
      <c r="AB239" s="145"/>
      <c r="AC239" s="145"/>
      <c r="AD239" s="145"/>
      <c r="AE239" s="145" t="s">
        <v>179</v>
      </c>
      <c r="AF239" s="145"/>
      <c r="AG239" s="145"/>
      <c r="AH239" s="145"/>
      <c r="AI239" s="145"/>
      <c r="AJ239" s="145"/>
      <c r="AK239" s="145"/>
      <c r="AL239" s="145"/>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row>
    <row r="240" spans="1:58" outlineLevel="1">
      <c r="A240" s="174">
        <v>71</v>
      </c>
      <c r="B240" s="175" t="s">
        <v>432</v>
      </c>
      <c r="C240" s="184" t="s">
        <v>433</v>
      </c>
      <c r="D240" s="176" t="s">
        <v>156</v>
      </c>
      <c r="E240" s="177">
        <v>74.643389999999997</v>
      </c>
      <c r="F240" s="178"/>
      <c r="G240" s="179">
        <f>ROUND(E240*F240,2)</f>
        <v>0</v>
      </c>
      <c r="H240" s="178"/>
      <c r="I240" s="179">
        <f>ROUND(E240*H240,2)</f>
        <v>0</v>
      </c>
      <c r="J240" s="178"/>
      <c r="K240" s="179">
        <f>ROUND(E240*J240,2)</f>
        <v>0</v>
      </c>
      <c r="L240" s="179">
        <v>21</v>
      </c>
      <c r="M240" s="179">
        <f>G240*(1+L240/100)</f>
        <v>0</v>
      </c>
      <c r="N240" s="177">
        <v>0</v>
      </c>
      <c r="O240" s="177">
        <f>ROUND(E240*N240,2)</f>
        <v>0</v>
      </c>
      <c r="P240" s="177">
        <v>0</v>
      </c>
      <c r="Q240" s="177">
        <f>ROUND(E240*P240,2)</f>
        <v>0</v>
      </c>
      <c r="R240" s="180" t="s">
        <v>157</v>
      </c>
      <c r="S240" s="155">
        <v>0</v>
      </c>
      <c r="T240" s="155">
        <f>ROUND(E240*S240,2)</f>
        <v>0</v>
      </c>
      <c r="U240" s="155"/>
      <c r="V240" s="155" t="s">
        <v>425</v>
      </c>
      <c r="W240" s="155" t="s">
        <v>159</v>
      </c>
      <c r="X240" s="145"/>
      <c r="Y240" s="145"/>
      <c r="Z240" s="145"/>
      <c r="AA240" s="145"/>
      <c r="AB240" s="145"/>
      <c r="AC240" s="145"/>
      <c r="AD240" s="145"/>
      <c r="AE240" s="145" t="s">
        <v>426</v>
      </c>
      <c r="AF240" s="145"/>
      <c r="AG240" s="145"/>
      <c r="AH240" s="145"/>
      <c r="AI240" s="145"/>
      <c r="AJ240" s="145"/>
      <c r="AK240" s="145"/>
      <c r="AL240" s="145"/>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row>
    <row r="241" spans="1:58" outlineLevel="1">
      <c r="A241" s="174">
        <v>72</v>
      </c>
      <c r="B241" s="175" t="s">
        <v>434</v>
      </c>
      <c r="C241" s="184" t="s">
        <v>435</v>
      </c>
      <c r="D241" s="176" t="s">
        <v>156</v>
      </c>
      <c r="E241" s="177">
        <v>3.9285999999999999</v>
      </c>
      <c r="F241" s="178"/>
      <c r="G241" s="179">
        <f>ROUND(E241*F241,2)</f>
        <v>0</v>
      </c>
      <c r="H241" s="178"/>
      <c r="I241" s="179">
        <f>ROUND(E241*H241,2)</f>
        <v>0</v>
      </c>
      <c r="J241" s="178"/>
      <c r="K241" s="179">
        <f>ROUND(E241*J241,2)</f>
        <v>0</v>
      </c>
      <c r="L241" s="179">
        <v>21</v>
      </c>
      <c r="M241" s="179">
        <f>G241*(1+L241/100)</f>
        <v>0</v>
      </c>
      <c r="N241" s="177">
        <v>0</v>
      </c>
      <c r="O241" s="177">
        <f>ROUND(E241*N241,2)</f>
        <v>0</v>
      </c>
      <c r="P241" s="177">
        <v>0</v>
      </c>
      <c r="Q241" s="177">
        <f>ROUND(E241*P241,2)</f>
        <v>0</v>
      </c>
      <c r="R241" s="180" t="s">
        <v>157</v>
      </c>
      <c r="S241" s="155">
        <v>0.94199999999999995</v>
      </c>
      <c r="T241" s="155">
        <f>ROUND(E241*S241,2)</f>
        <v>3.7</v>
      </c>
      <c r="U241" s="155"/>
      <c r="V241" s="155" t="s">
        <v>425</v>
      </c>
      <c r="W241" s="155" t="s">
        <v>159</v>
      </c>
      <c r="X241" s="145"/>
      <c r="Y241" s="145"/>
      <c r="Z241" s="145"/>
      <c r="AA241" s="145"/>
      <c r="AB241" s="145"/>
      <c r="AC241" s="145"/>
      <c r="AD241" s="145"/>
      <c r="AE241" s="145" t="s">
        <v>426</v>
      </c>
      <c r="AF241" s="145"/>
      <c r="AG241" s="145"/>
      <c r="AH241" s="145"/>
      <c r="AI241" s="145"/>
      <c r="AJ241" s="145"/>
      <c r="AK241" s="145"/>
      <c r="AL241" s="145"/>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row>
    <row r="242" spans="1:58" ht="22.5" outlineLevel="1">
      <c r="A242" s="174">
        <v>73</v>
      </c>
      <c r="B242" s="175" t="s">
        <v>436</v>
      </c>
      <c r="C242" s="184" t="s">
        <v>437</v>
      </c>
      <c r="D242" s="176" t="s">
        <v>156</v>
      </c>
      <c r="E242" s="177">
        <v>23.5716</v>
      </c>
      <c r="F242" s="178"/>
      <c r="G242" s="179">
        <f>ROUND(E242*F242,2)</f>
        <v>0</v>
      </c>
      <c r="H242" s="178"/>
      <c r="I242" s="179">
        <f>ROUND(E242*H242,2)</f>
        <v>0</v>
      </c>
      <c r="J242" s="178"/>
      <c r="K242" s="179">
        <f>ROUND(E242*J242,2)</f>
        <v>0</v>
      </c>
      <c r="L242" s="179">
        <v>21</v>
      </c>
      <c r="M242" s="179">
        <f>G242*(1+L242/100)</f>
        <v>0</v>
      </c>
      <c r="N242" s="177">
        <v>0</v>
      </c>
      <c r="O242" s="177">
        <f>ROUND(E242*N242,2)</f>
        <v>0</v>
      </c>
      <c r="P242" s="177">
        <v>0</v>
      </c>
      <c r="Q242" s="177">
        <f>ROUND(E242*P242,2)</f>
        <v>0</v>
      </c>
      <c r="R242" s="180" t="s">
        <v>157</v>
      </c>
      <c r="S242" s="155">
        <v>0.105</v>
      </c>
      <c r="T242" s="155">
        <f>ROUND(E242*S242,2)</f>
        <v>2.48</v>
      </c>
      <c r="U242" s="155"/>
      <c r="V242" s="155" t="s">
        <v>425</v>
      </c>
      <c r="W242" s="155" t="s">
        <v>159</v>
      </c>
      <c r="X242" s="145"/>
      <c r="Y242" s="145"/>
      <c r="Z242" s="145"/>
      <c r="AA242" s="145"/>
      <c r="AB242" s="145"/>
      <c r="AC242" s="145"/>
      <c r="AD242" s="145"/>
      <c r="AE242" s="145" t="s">
        <v>426</v>
      </c>
      <c r="AF242" s="145"/>
      <c r="AG242" s="145"/>
      <c r="AH242" s="145"/>
      <c r="AI242" s="145"/>
      <c r="AJ242" s="145"/>
      <c r="AK242" s="145"/>
      <c r="AL242" s="145"/>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row>
    <row r="243" spans="1:58">
      <c r="A243" s="159" t="s">
        <v>152</v>
      </c>
      <c r="B243" s="160" t="s">
        <v>125</v>
      </c>
      <c r="C243" s="181" t="s">
        <v>26</v>
      </c>
      <c r="D243" s="161"/>
      <c r="E243" s="162"/>
      <c r="F243" s="163"/>
      <c r="G243" s="163">
        <f>SUMIF(AE244:AE249,"&lt;&gt;NOR",G244:G249)</f>
        <v>0</v>
      </c>
      <c r="H243" s="163"/>
      <c r="I243" s="163">
        <f>SUM(I244:I249)</f>
        <v>0</v>
      </c>
      <c r="J243" s="163"/>
      <c r="K243" s="163">
        <f>SUM(K244:K249)</f>
        <v>0</v>
      </c>
      <c r="L243" s="163"/>
      <c r="M243" s="163">
        <f>SUM(M244:M249)</f>
        <v>0</v>
      </c>
      <c r="N243" s="162"/>
      <c r="O243" s="162">
        <f>SUM(O244:O249)</f>
        <v>0</v>
      </c>
      <c r="P243" s="162"/>
      <c r="Q243" s="162">
        <f>SUM(Q244:Q249)</f>
        <v>0</v>
      </c>
      <c r="R243" s="164"/>
      <c r="S243" s="158"/>
      <c r="T243" s="158">
        <f>SUM(T244:T249)</f>
        <v>0</v>
      </c>
      <c r="U243" s="158"/>
      <c r="V243" s="158"/>
      <c r="W243" s="158"/>
      <c r="AE243" t="s">
        <v>153</v>
      </c>
    </row>
    <row r="244" spans="1:58" outlineLevel="1">
      <c r="A244" s="166">
        <v>74</v>
      </c>
      <c r="B244" s="167" t="s">
        <v>438</v>
      </c>
      <c r="C244" s="182" t="s">
        <v>439</v>
      </c>
      <c r="D244" s="168" t="s">
        <v>440</v>
      </c>
      <c r="E244" s="169">
        <v>1</v>
      </c>
      <c r="F244" s="170"/>
      <c r="G244" s="171">
        <f>ROUND(E244*F244,2)</f>
        <v>0</v>
      </c>
      <c r="H244" s="170"/>
      <c r="I244" s="171">
        <f>ROUND(E244*H244,2)</f>
        <v>0</v>
      </c>
      <c r="J244" s="170"/>
      <c r="K244" s="171">
        <f>ROUND(E244*J244,2)</f>
        <v>0</v>
      </c>
      <c r="L244" s="171">
        <v>21</v>
      </c>
      <c r="M244" s="171">
        <f>G244*(1+L244/100)</f>
        <v>0</v>
      </c>
      <c r="N244" s="169">
        <v>0</v>
      </c>
      <c r="O244" s="169">
        <f>ROUND(E244*N244,2)</f>
        <v>0</v>
      </c>
      <c r="P244" s="169">
        <v>0</v>
      </c>
      <c r="Q244" s="169">
        <f>ROUND(E244*P244,2)</f>
        <v>0</v>
      </c>
      <c r="R244" s="172" t="s">
        <v>189</v>
      </c>
      <c r="S244" s="155">
        <v>0</v>
      </c>
      <c r="T244" s="155">
        <f>ROUND(E244*S244,2)</f>
        <v>0</v>
      </c>
      <c r="U244" s="155"/>
      <c r="V244" s="155" t="s">
        <v>441</v>
      </c>
      <c r="W244" s="155" t="s">
        <v>159</v>
      </c>
      <c r="X244" s="145"/>
      <c r="Y244" s="145"/>
      <c r="Z244" s="145"/>
      <c r="AA244" s="145"/>
      <c r="AB244" s="145"/>
      <c r="AC244" s="145"/>
      <c r="AD244" s="145"/>
      <c r="AE244" s="145" t="s">
        <v>442</v>
      </c>
      <c r="AF244" s="145"/>
      <c r="AG244" s="145"/>
      <c r="AH244" s="145"/>
      <c r="AI244" s="145"/>
      <c r="AJ244" s="145"/>
      <c r="AK244" s="145"/>
      <c r="AL244" s="145"/>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row>
    <row r="245" spans="1:58" outlineLevel="2">
      <c r="A245" s="152"/>
      <c r="B245" s="153"/>
      <c r="C245" s="1411" t="s">
        <v>443</v>
      </c>
      <c r="D245" s="1412"/>
      <c r="E245" s="1412"/>
      <c r="F245" s="1412"/>
      <c r="G245" s="1412"/>
      <c r="H245" s="155"/>
      <c r="I245" s="155"/>
      <c r="J245" s="155"/>
      <c r="K245" s="155"/>
      <c r="L245" s="155"/>
      <c r="M245" s="155"/>
      <c r="N245" s="154"/>
      <c r="O245" s="154"/>
      <c r="P245" s="154"/>
      <c r="Q245" s="154"/>
      <c r="R245" s="155"/>
      <c r="S245" s="155"/>
      <c r="T245" s="155"/>
      <c r="U245" s="155"/>
      <c r="V245" s="155"/>
      <c r="W245" s="155"/>
      <c r="X245" s="145"/>
      <c r="Y245" s="145"/>
      <c r="Z245" s="145"/>
      <c r="AA245" s="145"/>
      <c r="AB245" s="145"/>
      <c r="AC245" s="145"/>
      <c r="AD245" s="145"/>
      <c r="AE245" s="145" t="s">
        <v>179</v>
      </c>
      <c r="AF245" s="145"/>
      <c r="AG245" s="145"/>
      <c r="AH245" s="145"/>
      <c r="AI245" s="145"/>
      <c r="AJ245" s="145"/>
      <c r="AK245" s="145"/>
      <c r="AL245" s="145"/>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row>
    <row r="246" spans="1:58" outlineLevel="1">
      <c r="A246" s="166">
        <v>75</v>
      </c>
      <c r="B246" s="167" t="s">
        <v>444</v>
      </c>
      <c r="C246" s="182" t="s">
        <v>445</v>
      </c>
      <c r="D246" s="168" t="s">
        <v>440</v>
      </c>
      <c r="E246" s="169">
        <v>1</v>
      </c>
      <c r="F246" s="170"/>
      <c r="G246" s="171">
        <f>ROUND(E246*F246,2)</f>
        <v>0</v>
      </c>
      <c r="H246" s="170"/>
      <c r="I246" s="171">
        <f>ROUND(E246*H246,2)</f>
        <v>0</v>
      </c>
      <c r="J246" s="170"/>
      <c r="K246" s="171">
        <f>ROUND(E246*J246,2)</f>
        <v>0</v>
      </c>
      <c r="L246" s="171">
        <v>21</v>
      </c>
      <c r="M246" s="171">
        <f>G246*(1+L246/100)</f>
        <v>0</v>
      </c>
      <c r="N246" s="169">
        <v>0</v>
      </c>
      <c r="O246" s="169">
        <f>ROUND(E246*N246,2)</f>
        <v>0</v>
      </c>
      <c r="P246" s="169">
        <v>0</v>
      </c>
      <c r="Q246" s="169">
        <f>ROUND(E246*P246,2)</f>
        <v>0</v>
      </c>
      <c r="R246" s="172" t="s">
        <v>189</v>
      </c>
      <c r="S246" s="155">
        <v>0</v>
      </c>
      <c r="T246" s="155">
        <f>ROUND(E246*S246,2)</f>
        <v>0</v>
      </c>
      <c r="U246" s="155"/>
      <c r="V246" s="155" t="s">
        <v>441</v>
      </c>
      <c r="W246" s="155" t="s">
        <v>159</v>
      </c>
      <c r="X246" s="145"/>
      <c r="Y246" s="145"/>
      <c r="Z246" s="145"/>
      <c r="AA246" s="145"/>
      <c r="AB246" s="145"/>
      <c r="AC246" s="145"/>
      <c r="AD246" s="145"/>
      <c r="AE246" s="145" t="s">
        <v>446</v>
      </c>
      <c r="AF246" s="145"/>
      <c r="AG246" s="145"/>
      <c r="AH246" s="145"/>
      <c r="AI246" s="145"/>
      <c r="AJ246" s="145"/>
      <c r="AK246" s="145"/>
      <c r="AL246" s="145"/>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row>
    <row r="247" spans="1:58" ht="22.5" outlineLevel="2">
      <c r="A247" s="152"/>
      <c r="B247" s="153"/>
      <c r="C247" s="1411" t="s">
        <v>447</v>
      </c>
      <c r="D247" s="1412"/>
      <c r="E247" s="1412"/>
      <c r="F247" s="1412"/>
      <c r="G247" s="1412"/>
      <c r="H247" s="155"/>
      <c r="I247" s="155"/>
      <c r="J247" s="155"/>
      <c r="K247" s="155"/>
      <c r="L247" s="155"/>
      <c r="M247" s="155"/>
      <c r="N247" s="154"/>
      <c r="O247" s="154"/>
      <c r="P247" s="154"/>
      <c r="Q247" s="154"/>
      <c r="R247" s="155"/>
      <c r="S247" s="155"/>
      <c r="T247" s="155"/>
      <c r="U247" s="155"/>
      <c r="V247" s="155"/>
      <c r="W247" s="155"/>
      <c r="X247" s="145"/>
      <c r="Y247" s="145"/>
      <c r="Z247" s="145"/>
      <c r="AA247" s="145"/>
      <c r="AB247" s="145"/>
      <c r="AC247" s="145"/>
      <c r="AD247" s="145"/>
      <c r="AE247" s="145" t="s">
        <v>179</v>
      </c>
      <c r="AF247" s="145"/>
      <c r="AG247" s="145"/>
      <c r="AH247" s="145"/>
      <c r="AI247" s="145"/>
      <c r="AJ247" s="145"/>
      <c r="AK247" s="145"/>
      <c r="AL247" s="145"/>
      <c r="AM247" s="145"/>
      <c r="AN247" s="145"/>
      <c r="AO247" s="145"/>
      <c r="AP247" s="145"/>
      <c r="AQ247" s="145"/>
      <c r="AR247" s="145"/>
      <c r="AS247" s="145"/>
      <c r="AT247" s="145"/>
      <c r="AU247" s="145"/>
      <c r="AV247" s="145"/>
      <c r="AW247" s="145"/>
      <c r="AX247" s="145"/>
      <c r="AY247" s="173" t="str">
        <f>C247</f>
        <v>Náklady na ztížené provádění stavebních prací v důsledku nepřerušeného provozu na staveništi nebo v případech nepřerušeného provozu v objektech v nichž se stavební práce provádí.</v>
      </c>
      <c r="AZ247" s="145"/>
      <c r="BA247" s="145"/>
      <c r="BB247" s="145"/>
      <c r="BC247" s="145"/>
      <c r="BD247" s="145"/>
      <c r="BE247" s="145"/>
      <c r="BF247" s="145"/>
    </row>
    <row r="248" spans="1:58" outlineLevel="1">
      <c r="A248" s="166">
        <v>76</v>
      </c>
      <c r="B248" s="167" t="s">
        <v>448</v>
      </c>
      <c r="C248" s="182" t="s">
        <v>449</v>
      </c>
      <c r="D248" s="168" t="s">
        <v>440</v>
      </c>
      <c r="E248" s="169">
        <v>1</v>
      </c>
      <c r="F248" s="170"/>
      <c r="G248" s="171">
        <f>ROUND(E248*F248,2)</f>
        <v>0</v>
      </c>
      <c r="H248" s="170"/>
      <c r="I248" s="171">
        <f>ROUND(E248*H248,2)</f>
        <v>0</v>
      </c>
      <c r="J248" s="170"/>
      <c r="K248" s="171">
        <f>ROUND(E248*J248,2)</f>
        <v>0</v>
      </c>
      <c r="L248" s="171">
        <v>21</v>
      </c>
      <c r="M248" s="171">
        <f>G248*(1+L248/100)</f>
        <v>0</v>
      </c>
      <c r="N248" s="169">
        <v>0</v>
      </c>
      <c r="O248" s="169">
        <f>ROUND(E248*N248,2)</f>
        <v>0</v>
      </c>
      <c r="P248" s="169">
        <v>0</v>
      </c>
      <c r="Q248" s="169">
        <f>ROUND(E248*P248,2)</f>
        <v>0</v>
      </c>
      <c r="R248" s="172" t="s">
        <v>189</v>
      </c>
      <c r="S248" s="155">
        <v>0</v>
      </c>
      <c r="T248" s="155">
        <f>ROUND(E248*S248,2)</f>
        <v>0</v>
      </c>
      <c r="U248" s="155"/>
      <c r="V248" s="155" t="s">
        <v>441</v>
      </c>
      <c r="W248" s="155" t="s">
        <v>159</v>
      </c>
      <c r="X248" s="145"/>
      <c r="Y248" s="145"/>
      <c r="Z248" s="145"/>
      <c r="AA248" s="145"/>
      <c r="AB248" s="145"/>
      <c r="AC248" s="145"/>
      <c r="AD248" s="145"/>
      <c r="AE248" s="145" t="s">
        <v>442</v>
      </c>
      <c r="AF248" s="145"/>
      <c r="AG248" s="145"/>
      <c r="AH248" s="145"/>
      <c r="AI248" s="145"/>
      <c r="AJ248" s="145"/>
      <c r="AK248" s="145"/>
      <c r="AL248" s="145"/>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row>
    <row r="249" spans="1:58" outlineLevel="2">
      <c r="A249" s="152"/>
      <c r="B249" s="153"/>
      <c r="C249" s="1411" t="s">
        <v>450</v>
      </c>
      <c r="D249" s="1412"/>
      <c r="E249" s="1412"/>
      <c r="F249" s="1412"/>
      <c r="G249" s="1412"/>
      <c r="H249" s="155"/>
      <c r="I249" s="155"/>
      <c r="J249" s="155"/>
      <c r="K249" s="155"/>
      <c r="L249" s="155"/>
      <c r="M249" s="155"/>
      <c r="N249" s="154"/>
      <c r="O249" s="154"/>
      <c r="P249" s="154"/>
      <c r="Q249" s="154"/>
      <c r="R249" s="155"/>
      <c r="S249" s="155"/>
      <c r="T249" s="155"/>
      <c r="U249" s="155"/>
      <c r="V249" s="155"/>
      <c r="W249" s="155"/>
      <c r="X249" s="145"/>
      <c r="Y249" s="145"/>
      <c r="Z249" s="145"/>
      <c r="AA249" s="145"/>
      <c r="AB249" s="145"/>
      <c r="AC249" s="145"/>
      <c r="AD249" s="145"/>
      <c r="AE249" s="145" t="s">
        <v>179</v>
      </c>
      <c r="AF249" s="145"/>
      <c r="AG249" s="145"/>
      <c r="AH249" s="145"/>
      <c r="AI249" s="145"/>
      <c r="AJ249" s="145"/>
      <c r="AK249" s="145"/>
      <c r="AL249" s="145"/>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row>
    <row r="250" spans="1:58">
      <c r="A250" s="159" t="s">
        <v>152</v>
      </c>
      <c r="B250" s="160" t="s">
        <v>126</v>
      </c>
      <c r="C250" s="181" t="s">
        <v>27</v>
      </c>
      <c r="D250" s="161"/>
      <c r="E250" s="162"/>
      <c r="F250" s="163"/>
      <c r="G250" s="163">
        <f>SUMIF(AE251:AE258,"&lt;&gt;NOR",G251:G258)</f>
        <v>0</v>
      </c>
      <c r="H250" s="163"/>
      <c r="I250" s="163">
        <f>SUM(I251:I258)</f>
        <v>0</v>
      </c>
      <c r="J250" s="163"/>
      <c r="K250" s="163">
        <f>SUM(K251:K258)</f>
        <v>0</v>
      </c>
      <c r="L250" s="163"/>
      <c r="M250" s="163">
        <f>SUM(M251:M258)</f>
        <v>0</v>
      </c>
      <c r="N250" s="162"/>
      <c r="O250" s="162">
        <f>SUM(O251:O258)</f>
        <v>0</v>
      </c>
      <c r="P250" s="162"/>
      <c r="Q250" s="162">
        <f>SUM(Q251:Q258)</f>
        <v>0</v>
      </c>
      <c r="R250" s="164"/>
      <c r="S250" s="158"/>
      <c r="T250" s="158">
        <f>SUM(T251:T258)</f>
        <v>0</v>
      </c>
      <c r="U250" s="158"/>
      <c r="V250" s="158"/>
      <c r="W250" s="158"/>
      <c r="AE250" t="s">
        <v>153</v>
      </c>
    </row>
    <row r="251" spans="1:58" outlineLevel="1">
      <c r="A251" s="166">
        <v>77</v>
      </c>
      <c r="B251" s="167" t="s">
        <v>451</v>
      </c>
      <c r="C251" s="182" t="s">
        <v>452</v>
      </c>
      <c r="D251" s="168" t="s">
        <v>440</v>
      </c>
      <c r="E251" s="169">
        <v>1</v>
      </c>
      <c r="F251" s="170"/>
      <c r="G251" s="171">
        <f>ROUND(E251*F251,2)</f>
        <v>0</v>
      </c>
      <c r="H251" s="170"/>
      <c r="I251" s="171">
        <f>ROUND(E251*H251,2)</f>
        <v>0</v>
      </c>
      <c r="J251" s="170"/>
      <c r="K251" s="171">
        <f>ROUND(E251*J251,2)</f>
        <v>0</v>
      </c>
      <c r="L251" s="171">
        <v>21</v>
      </c>
      <c r="M251" s="171">
        <f>G251*(1+L251/100)</f>
        <v>0</v>
      </c>
      <c r="N251" s="169">
        <v>0</v>
      </c>
      <c r="O251" s="169">
        <f>ROUND(E251*N251,2)</f>
        <v>0</v>
      </c>
      <c r="P251" s="169">
        <v>0</v>
      </c>
      <c r="Q251" s="169">
        <f>ROUND(E251*P251,2)</f>
        <v>0</v>
      </c>
      <c r="R251" s="172" t="s">
        <v>189</v>
      </c>
      <c r="S251" s="155">
        <v>0</v>
      </c>
      <c r="T251" s="155">
        <f>ROUND(E251*S251,2)</f>
        <v>0</v>
      </c>
      <c r="U251" s="155"/>
      <c r="V251" s="155" t="s">
        <v>441</v>
      </c>
      <c r="W251" s="155" t="s">
        <v>159</v>
      </c>
      <c r="X251" s="145"/>
      <c r="Y251" s="145"/>
      <c r="Z251" s="145"/>
      <c r="AA251" s="145"/>
      <c r="AB251" s="145"/>
      <c r="AC251" s="145"/>
      <c r="AD251" s="145"/>
      <c r="AE251" s="145" t="s">
        <v>453</v>
      </c>
      <c r="AF251" s="145"/>
      <c r="AG251" s="145"/>
      <c r="AH251" s="145"/>
      <c r="AI251" s="145"/>
      <c r="AJ251" s="145"/>
      <c r="AK251" s="145"/>
      <c r="AL251" s="145"/>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row>
    <row r="252" spans="1:58" ht="22.5" outlineLevel="2">
      <c r="A252" s="152"/>
      <c r="B252" s="153"/>
      <c r="C252" s="1411" t="s">
        <v>454</v>
      </c>
      <c r="D252" s="1412"/>
      <c r="E252" s="1412"/>
      <c r="F252" s="1412"/>
      <c r="G252" s="1412"/>
      <c r="H252" s="155"/>
      <c r="I252" s="155"/>
      <c r="J252" s="155"/>
      <c r="K252" s="155"/>
      <c r="L252" s="155"/>
      <c r="M252" s="155"/>
      <c r="N252" s="154"/>
      <c r="O252" s="154"/>
      <c r="P252" s="154"/>
      <c r="Q252" s="154"/>
      <c r="R252" s="155"/>
      <c r="S252" s="155"/>
      <c r="T252" s="155"/>
      <c r="U252" s="155"/>
      <c r="V252" s="155"/>
      <c r="W252" s="155"/>
      <c r="X252" s="145"/>
      <c r="Y252" s="145"/>
      <c r="Z252" s="145"/>
      <c r="AA252" s="145"/>
      <c r="AB252" s="145"/>
      <c r="AC252" s="145"/>
      <c r="AD252" s="145"/>
      <c r="AE252" s="145" t="s">
        <v>179</v>
      </c>
      <c r="AF252" s="145"/>
      <c r="AG252" s="145"/>
      <c r="AH252" s="145"/>
      <c r="AI252" s="145"/>
      <c r="AJ252" s="145"/>
      <c r="AK252" s="145"/>
      <c r="AL252" s="145"/>
      <c r="AM252" s="145"/>
      <c r="AN252" s="145"/>
      <c r="AO252" s="145"/>
      <c r="AP252" s="145"/>
      <c r="AQ252" s="145"/>
      <c r="AR252" s="145"/>
      <c r="AS252" s="145"/>
      <c r="AT252" s="145"/>
      <c r="AU252" s="145"/>
      <c r="AV252" s="145"/>
      <c r="AW252" s="145"/>
      <c r="AX252" s="145"/>
      <c r="AY252" s="173" t="str">
        <f>C252</f>
        <v>Náklady a poplatky spojené s užíváním veřejných ploch a prostranství, pokud jsou stavebními pracemi nebo souvisejícími činnostmi dotčeny, a to včetně užívání ploch v souvislosti s uložením stavebního materiálu nebo stavebního odpadu.</v>
      </c>
      <c r="AZ252" s="145"/>
      <c r="BA252" s="145"/>
      <c r="BB252" s="145"/>
      <c r="BC252" s="145"/>
      <c r="BD252" s="145"/>
      <c r="BE252" s="145"/>
      <c r="BF252" s="145"/>
    </row>
    <row r="253" spans="1:58" outlineLevel="1">
      <c r="A253" s="166">
        <v>78</v>
      </c>
      <c r="B253" s="167" t="s">
        <v>455</v>
      </c>
      <c r="C253" s="182" t="s">
        <v>456</v>
      </c>
      <c r="D253" s="168" t="s">
        <v>440</v>
      </c>
      <c r="E253" s="169">
        <v>1</v>
      </c>
      <c r="F253" s="170"/>
      <c r="G253" s="171">
        <f>ROUND(E253*F253,2)</f>
        <v>0</v>
      </c>
      <c r="H253" s="170"/>
      <c r="I253" s="171">
        <f>ROUND(E253*H253,2)</f>
        <v>0</v>
      </c>
      <c r="J253" s="170"/>
      <c r="K253" s="171">
        <f>ROUND(E253*J253,2)</f>
        <v>0</v>
      </c>
      <c r="L253" s="171">
        <v>21</v>
      </c>
      <c r="M253" s="171">
        <f>G253*(1+L253/100)</f>
        <v>0</v>
      </c>
      <c r="N253" s="169">
        <v>0</v>
      </c>
      <c r="O253" s="169">
        <f>ROUND(E253*N253,2)</f>
        <v>0</v>
      </c>
      <c r="P253" s="169">
        <v>0</v>
      </c>
      <c r="Q253" s="169">
        <f>ROUND(E253*P253,2)</f>
        <v>0</v>
      </c>
      <c r="R253" s="172" t="s">
        <v>189</v>
      </c>
      <c r="S253" s="155">
        <v>0</v>
      </c>
      <c r="T253" s="155">
        <f>ROUND(E253*S253,2)</f>
        <v>0</v>
      </c>
      <c r="U253" s="155"/>
      <c r="V253" s="155" t="s">
        <v>441</v>
      </c>
      <c r="W253" s="155" t="s">
        <v>159</v>
      </c>
      <c r="X253" s="145"/>
      <c r="Y253" s="145"/>
      <c r="Z253" s="145"/>
      <c r="AA253" s="145"/>
      <c r="AB253" s="145"/>
      <c r="AC253" s="145"/>
      <c r="AD253" s="145"/>
      <c r="AE253" s="145" t="s">
        <v>453</v>
      </c>
      <c r="AF253" s="145"/>
      <c r="AG253" s="145"/>
      <c r="AH253" s="145"/>
      <c r="AI253" s="145"/>
      <c r="AJ253" s="145"/>
      <c r="AK253" s="145"/>
      <c r="AL253" s="145"/>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row>
    <row r="254" spans="1:58" ht="33.75" outlineLevel="2">
      <c r="A254" s="152"/>
      <c r="B254" s="153"/>
      <c r="C254" s="1411" t="s">
        <v>457</v>
      </c>
      <c r="D254" s="1412"/>
      <c r="E254" s="1412"/>
      <c r="F254" s="1412"/>
      <c r="G254" s="1412"/>
      <c r="H254" s="155"/>
      <c r="I254" s="155"/>
      <c r="J254" s="155"/>
      <c r="K254" s="155"/>
      <c r="L254" s="155"/>
      <c r="M254" s="155"/>
      <c r="N254" s="154"/>
      <c r="O254" s="154"/>
      <c r="P254" s="154"/>
      <c r="Q254" s="154"/>
      <c r="R254" s="155"/>
      <c r="S254" s="155"/>
      <c r="T254" s="155"/>
      <c r="U254" s="155"/>
      <c r="V254" s="155"/>
      <c r="W254" s="155"/>
      <c r="X254" s="145"/>
      <c r="Y254" s="145"/>
      <c r="Z254" s="145"/>
      <c r="AA254" s="145"/>
      <c r="AB254" s="145"/>
      <c r="AC254" s="145"/>
      <c r="AD254" s="145"/>
      <c r="AE254" s="145" t="s">
        <v>179</v>
      </c>
      <c r="AF254" s="145"/>
      <c r="AG254" s="145"/>
      <c r="AH254" s="145"/>
      <c r="AI254" s="145"/>
      <c r="AJ254" s="145"/>
      <c r="AK254" s="145"/>
      <c r="AL254" s="145"/>
      <c r="AM254" s="145"/>
      <c r="AN254" s="145"/>
      <c r="AO254" s="145"/>
      <c r="AP254" s="145"/>
      <c r="AQ254" s="145"/>
      <c r="AR254" s="145"/>
      <c r="AS254" s="145"/>
      <c r="AT254" s="145"/>
      <c r="AU254" s="145"/>
      <c r="AV254" s="145"/>
      <c r="AW254" s="145"/>
      <c r="AX254" s="145"/>
      <c r="AY254" s="173" t="str">
        <f>C254</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254" s="145"/>
      <c r="BA254" s="145"/>
      <c r="BB254" s="145"/>
      <c r="BC254" s="145"/>
      <c r="BD254" s="145"/>
      <c r="BE254" s="145"/>
      <c r="BF254" s="145"/>
    </row>
    <row r="255" spans="1:58" outlineLevel="1">
      <c r="A255" s="166">
        <v>79</v>
      </c>
      <c r="B255" s="167" t="s">
        <v>458</v>
      </c>
      <c r="C255" s="182" t="s">
        <v>459</v>
      </c>
      <c r="D255" s="168" t="s">
        <v>440</v>
      </c>
      <c r="E255" s="169">
        <v>1</v>
      </c>
      <c r="F255" s="170"/>
      <c r="G255" s="171">
        <f>ROUND(E255*F255,2)</f>
        <v>0</v>
      </c>
      <c r="H255" s="170"/>
      <c r="I255" s="171">
        <f>ROUND(E255*H255,2)</f>
        <v>0</v>
      </c>
      <c r="J255" s="170"/>
      <c r="K255" s="171">
        <f>ROUND(E255*J255,2)</f>
        <v>0</v>
      </c>
      <c r="L255" s="171">
        <v>21</v>
      </c>
      <c r="M255" s="171">
        <f>G255*(1+L255/100)</f>
        <v>0</v>
      </c>
      <c r="N255" s="169">
        <v>0</v>
      </c>
      <c r="O255" s="169">
        <f>ROUND(E255*N255,2)</f>
        <v>0</v>
      </c>
      <c r="P255" s="169">
        <v>0</v>
      </c>
      <c r="Q255" s="169">
        <f>ROUND(E255*P255,2)</f>
        <v>0</v>
      </c>
      <c r="R255" s="172" t="s">
        <v>189</v>
      </c>
      <c r="S255" s="155">
        <v>0</v>
      </c>
      <c r="T255" s="155">
        <f>ROUND(E255*S255,2)</f>
        <v>0</v>
      </c>
      <c r="U255" s="155"/>
      <c r="V255" s="155" t="s">
        <v>441</v>
      </c>
      <c r="W255" s="155" t="s">
        <v>159</v>
      </c>
      <c r="X255" s="145"/>
      <c r="Y255" s="145"/>
      <c r="Z255" s="145"/>
      <c r="AA255" s="145"/>
      <c r="AB255" s="145"/>
      <c r="AC255" s="145"/>
      <c r="AD255" s="145"/>
      <c r="AE255" s="145" t="s">
        <v>453</v>
      </c>
      <c r="AF255" s="145"/>
      <c r="AG255" s="145"/>
      <c r="AH255" s="145"/>
      <c r="AI255" s="145"/>
      <c r="AJ255" s="145"/>
      <c r="AK255" s="145"/>
      <c r="AL255" s="145"/>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row>
    <row r="256" spans="1:58" outlineLevel="2">
      <c r="A256" s="152"/>
      <c r="B256" s="153"/>
      <c r="C256" s="1411" t="s">
        <v>460</v>
      </c>
      <c r="D256" s="1412"/>
      <c r="E256" s="1412"/>
      <c r="F256" s="1412"/>
      <c r="G256" s="1412"/>
      <c r="H256" s="155"/>
      <c r="I256" s="155"/>
      <c r="J256" s="155"/>
      <c r="K256" s="155"/>
      <c r="L256" s="155"/>
      <c r="M256" s="155"/>
      <c r="N256" s="154"/>
      <c r="O256" s="154"/>
      <c r="P256" s="154"/>
      <c r="Q256" s="154"/>
      <c r="R256" s="155"/>
      <c r="S256" s="155"/>
      <c r="T256" s="155"/>
      <c r="U256" s="155"/>
      <c r="V256" s="155"/>
      <c r="W256" s="155"/>
      <c r="X256" s="145"/>
      <c r="Y256" s="145"/>
      <c r="Z256" s="145"/>
      <c r="AA256" s="145"/>
      <c r="AB256" s="145"/>
      <c r="AC256" s="145"/>
      <c r="AD256" s="145"/>
      <c r="AE256" s="145" t="s">
        <v>179</v>
      </c>
      <c r="AF256" s="145"/>
      <c r="AG256" s="145"/>
      <c r="AH256" s="145"/>
      <c r="AI256" s="145"/>
      <c r="AJ256" s="145"/>
      <c r="AK256" s="145"/>
      <c r="AL256" s="145"/>
      <c r="AM256" s="145"/>
      <c r="AN256" s="145"/>
      <c r="AO256" s="145"/>
      <c r="AP256" s="145"/>
      <c r="AQ256" s="145"/>
      <c r="AR256" s="145"/>
      <c r="AS256" s="145"/>
      <c r="AT256" s="145"/>
      <c r="AU256" s="145"/>
      <c r="AV256" s="145"/>
      <c r="AW256" s="145"/>
      <c r="AX256" s="145"/>
      <c r="AY256" s="173" t="str">
        <f>C256</f>
        <v>náklady spojené s provedením všech technickými normami předepsaných zkoušek a revizí stavebních konstrukcí nebo stavebních prací.</v>
      </c>
      <c r="AZ256" s="145"/>
      <c r="BA256" s="145"/>
      <c r="BB256" s="145"/>
      <c r="BC256" s="145"/>
      <c r="BD256" s="145"/>
      <c r="BE256" s="145"/>
      <c r="BF256" s="145"/>
    </row>
    <row r="257" spans="1:58" outlineLevel="1">
      <c r="A257" s="166">
        <v>80</v>
      </c>
      <c r="B257" s="167" t="s">
        <v>461</v>
      </c>
      <c r="C257" s="182" t="s">
        <v>462</v>
      </c>
      <c r="D257" s="168" t="s">
        <v>440</v>
      </c>
      <c r="E257" s="169">
        <v>1</v>
      </c>
      <c r="F257" s="170"/>
      <c r="G257" s="171">
        <f>ROUND(E257*F257,2)</f>
        <v>0</v>
      </c>
      <c r="H257" s="170"/>
      <c r="I257" s="171">
        <f>ROUND(E257*H257,2)</f>
        <v>0</v>
      </c>
      <c r="J257" s="170"/>
      <c r="K257" s="171">
        <f>ROUND(E257*J257,2)</f>
        <v>0</v>
      </c>
      <c r="L257" s="171">
        <v>21</v>
      </c>
      <c r="M257" s="171">
        <f>G257*(1+L257/100)</f>
        <v>0</v>
      </c>
      <c r="N257" s="169">
        <v>0</v>
      </c>
      <c r="O257" s="169">
        <f>ROUND(E257*N257,2)</f>
        <v>0</v>
      </c>
      <c r="P257" s="169">
        <v>0</v>
      </c>
      <c r="Q257" s="169">
        <f>ROUND(E257*P257,2)</f>
        <v>0</v>
      </c>
      <c r="R257" s="172" t="s">
        <v>189</v>
      </c>
      <c r="S257" s="155">
        <v>0</v>
      </c>
      <c r="T257" s="155">
        <f>ROUND(E257*S257,2)</f>
        <v>0</v>
      </c>
      <c r="U257" s="155"/>
      <c r="V257" s="155" t="s">
        <v>441</v>
      </c>
      <c r="W257" s="155" t="s">
        <v>159</v>
      </c>
      <c r="X257" s="145"/>
      <c r="Y257" s="145"/>
      <c r="Z257" s="145"/>
      <c r="AA257" s="145"/>
      <c r="AB257" s="145"/>
      <c r="AC257" s="145"/>
      <c r="AD257" s="145"/>
      <c r="AE257" s="145" t="s">
        <v>453</v>
      </c>
      <c r="AF257" s="145"/>
      <c r="AG257" s="145"/>
      <c r="AH257" s="145"/>
      <c r="AI257" s="145"/>
      <c r="AJ257" s="145"/>
      <c r="AK257" s="145"/>
      <c r="AL257" s="145"/>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row>
    <row r="258" spans="1:58" outlineLevel="2">
      <c r="A258" s="152"/>
      <c r="B258" s="153"/>
      <c r="C258" s="1411" t="s">
        <v>463</v>
      </c>
      <c r="D258" s="1412"/>
      <c r="E258" s="1412"/>
      <c r="F258" s="1412"/>
      <c r="G258" s="1412"/>
      <c r="H258" s="155"/>
      <c r="I258" s="155"/>
      <c r="J258" s="155"/>
      <c r="K258" s="155"/>
      <c r="L258" s="155"/>
      <c r="M258" s="155"/>
      <c r="N258" s="154"/>
      <c r="O258" s="154"/>
      <c r="P258" s="154"/>
      <c r="Q258" s="154"/>
      <c r="R258" s="155"/>
      <c r="S258" s="155"/>
      <c r="T258" s="155"/>
      <c r="U258" s="155"/>
      <c r="V258" s="155"/>
      <c r="W258" s="155"/>
      <c r="X258" s="145"/>
      <c r="Y258" s="145"/>
      <c r="Z258" s="145"/>
      <c r="AA258" s="145"/>
      <c r="AB258" s="145"/>
      <c r="AC258" s="145"/>
      <c r="AD258" s="145"/>
      <c r="AE258" s="145" t="s">
        <v>179</v>
      </c>
      <c r="AF258" s="145"/>
      <c r="AG258" s="145"/>
      <c r="AH258" s="145"/>
      <c r="AI258" s="145"/>
      <c r="AJ258" s="145"/>
      <c r="AK258" s="145"/>
      <c r="AL258" s="145"/>
      <c r="AM258" s="145"/>
      <c r="AN258" s="145"/>
      <c r="AO258" s="145"/>
      <c r="AP258" s="145"/>
      <c r="AQ258" s="145"/>
      <c r="AR258" s="145"/>
      <c r="AS258" s="145"/>
      <c r="AT258" s="145"/>
      <c r="AU258" s="145"/>
      <c r="AV258" s="145"/>
      <c r="AW258" s="145"/>
      <c r="AX258" s="145"/>
      <c r="AY258" s="173" t="str">
        <f>C258</f>
        <v>Náklady na vyhotovení dokumentace skutečného provedení stavby a její předání objednateli v požadované formě a požadovaném počtu.</v>
      </c>
      <c r="AZ258" s="145"/>
      <c r="BA258" s="145"/>
      <c r="BB258" s="145"/>
      <c r="BC258" s="145"/>
      <c r="BD258" s="145"/>
      <c r="BE258" s="145"/>
      <c r="BF258" s="145"/>
    </row>
    <row r="259" spans="1:58">
      <c r="A259" s="3"/>
      <c r="B259" s="4"/>
      <c r="C259" s="185"/>
      <c r="D259" s="6"/>
      <c r="E259" s="3"/>
      <c r="F259" s="3"/>
      <c r="G259" s="3"/>
      <c r="H259" s="3"/>
      <c r="I259" s="3"/>
      <c r="J259" s="3"/>
      <c r="K259" s="3"/>
      <c r="L259" s="3"/>
      <c r="M259" s="3"/>
      <c r="N259" s="3"/>
      <c r="O259" s="3"/>
      <c r="P259" s="3"/>
      <c r="Q259" s="3"/>
      <c r="R259" s="3"/>
      <c r="S259" s="3"/>
      <c r="T259" s="3"/>
      <c r="U259" s="3"/>
      <c r="V259" s="3"/>
      <c r="W259" s="3"/>
      <c r="AC259">
        <v>15</v>
      </c>
      <c r="AD259">
        <v>21</v>
      </c>
      <c r="AE259" t="s">
        <v>140</v>
      </c>
    </row>
    <row r="260" spans="1:58">
      <c r="A260" s="148"/>
      <c r="B260" s="149" t="s">
        <v>28</v>
      </c>
      <c r="C260" s="186"/>
      <c r="D260" s="150"/>
      <c r="E260" s="151"/>
      <c r="F260" s="151"/>
      <c r="G260" s="165">
        <f>G8+G19+G46+G50+G72+G74+G79+G89+G125+G128+G141+G143+G145+G147+G149+G153+G169+G188+G191+G204+G206+G210+G212+G219+G243+G250</f>
        <v>0</v>
      </c>
      <c r="H260" s="3"/>
      <c r="I260" s="3"/>
      <c r="J260" s="3"/>
      <c r="K260" s="3"/>
      <c r="L260" s="3"/>
      <c r="M260" s="3"/>
      <c r="N260" s="3"/>
      <c r="O260" s="3"/>
      <c r="P260" s="3"/>
      <c r="Q260" s="3"/>
      <c r="R260" s="3"/>
      <c r="S260" s="3"/>
      <c r="T260" s="3"/>
      <c r="U260" s="3"/>
      <c r="V260" s="3"/>
      <c r="W260" s="3"/>
      <c r="AC260">
        <f>SUMIF(L7:L258,AC259,G7:G258)</f>
        <v>0</v>
      </c>
      <c r="AD260">
        <f>SUMIF(L7:L258,AD259,G7:G258)</f>
        <v>0</v>
      </c>
      <c r="AE260" t="s">
        <v>464</v>
      </c>
    </row>
    <row r="261" spans="1:58">
      <c r="C261" s="187"/>
      <c r="D261" s="10"/>
      <c r="AE261" t="s">
        <v>467</v>
      </c>
    </row>
    <row r="262" spans="1:58">
      <c r="D262" s="10"/>
    </row>
    <row r="263" spans="1:58">
      <c r="D263" s="10"/>
    </row>
    <row r="264" spans="1:58">
      <c r="D264" s="10"/>
    </row>
    <row r="265" spans="1:58">
      <c r="D265" s="10"/>
    </row>
    <row r="266" spans="1:58">
      <c r="D266" s="10"/>
    </row>
    <row r="267" spans="1:58">
      <c r="D267" s="10"/>
    </row>
    <row r="268" spans="1:58">
      <c r="D268" s="10"/>
    </row>
    <row r="269" spans="1:58">
      <c r="D269" s="10"/>
    </row>
    <row r="270" spans="1:58">
      <c r="D270" s="10"/>
    </row>
    <row r="271" spans="1:58">
      <c r="D271" s="10"/>
    </row>
    <row r="272" spans="1:58">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58">
    <mergeCell ref="C252:G252"/>
    <mergeCell ref="C254:G254"/>
    <mergeCell ref="C256:G256"/>
    <mergeCell ref="C258:G258"/>
    <mergeCell ref="C221:G221"/>
    <mergeCell ref="C228:G228"/>
    <mergeCell ref="C239:G239"/>
    <mergeCell ref="C245:G245"/>
    <mergeCell ref="C247:G247"/>
    <mergeCell ref="C249:G249"/>
    <mergeCell ref="C218:G218"/>
    <mergeCell ref="C132:G132"/>
    <mergeCell ref="C133:G133"/>
    <mergeCell ref="C140:G140"/>
    <mergeCell ref="C160:G160"/>
    <mergeCell ref="C165:G165"/>
    <mergeCell ref="C168:G168"/>
    <mergeCell ref="C171:G171"/>
    <mergeCell ref="C180:G180"/>
    <mergeCell ref="C183:G183"/>
    <mergeCell ref="C187:G187"/>
    <mergeCell ref="C214:G214"/>
    <mergeCell ref="C127:G127"/>
    <mergeCell ref="C96:G96"/>
    <mergeCell ref="C97:G97"/>
    <mergeCell ref="C100:G100"/>
    <mergeCell ref="C101:G101"/>
    <mergeCell ref="C106:G106"/>
    <mergeCell ref="C107:G107"/>
    <mergeCell ref="C111:G111"/>
    <mergeCell ref="C112:G112"/>
    <mergeCell ref="C115:G115"/>
    <mergeCell ref="C116:G116"/>
    <mergeCell ref="C121:G121"/>
    <mergeCell ref="C91:G91"/>
    <mergeCell ref="C37:G37"/>
    <mergeCell ref="C38:G38"/>
    <mergeCell ref="C39:G39"/>
    <mergeCell ref="C40:G40"/>
    <mergeCell ref="C44:G44"/>
    <mergeCell ref="C48:G48"/>
    <mergeCell ref="C52:G52"/>
    <mergeCell ref="C60:G60"/>
    <mergeCell ref="C66:G66"/>
    <mergeCell ref="C76:G76"/>
    <mergeCell ref="C78:G78"/>
    <mergeCell ref="C32:G32"/>
    <mergeCell ref="A1:G1"/>
    <mergeCell ref="C2:G2"/>
    <mergeCell ref="C3:G3"/>
    <mergeCell ref="C4:G4"/>
    <mergeCell ref="C10:G10"/>
    <mergeCell ref="C13:G13"/>
    <mergeCell ref="C16:G16"/>
    <mergeCell ref="C21:G21"/>
    <mergeCell ref="C29:G29"/>
    <mergeCell ref="C30:G30"/>
    <mergeCell ref="C31:G31"/>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BH5000"/>
  <sheetViews>
    <sheetView workbookViewId="0">
      <pane ySplit="7" topLeftCell="A8" activePane="bottomLeft" state="frozen"/>
      <selection pane="bottomLeft" activeCell="F31" sqref="F31:F35"/>
    </sheetView>
  </sheetViews>
  <sheetFormatPr defaultRowHeight="12.75" outlineLevelRow="2"/>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5" width="0" hidden="1" customWidth="1"/>
    <col min="29" max="29" width="0" hidden="1" customWidth="1"/>
    <col min="31" max="41" width="0" hidden="1" customWidth="1"/>
  </cols>
  <sheetData>
    <row r="1" spans="1:60" ht="15.75" customHeight="1">
      <c r="A1" s="1402" t="s">
        <v>127</v>
      </c>
      <c r="B1" s="1402"/>
      <c r="C1" s="1402"/>
      <c r="D1" s="1402"/>
      <c r="E1" s="1402"/>
      <c r="F1" s="1402"/>
      <c r="G1" s="1402"/>
      <c r="AG1" t="s">
        <v>128</v>
      </c>
    </row>
    <row r="2" spans="1:60" ht="24.95" customHeight="1">
      <c r="A2" s="441" t="s">
        <v>7</v>
      </c>
      <c r="B2" s="442" t="s">
        <v>954</v>
      </c>
      <c r="C2" s="1505" t="s">
        <v>955</v>
      </c>
      <c r="D2" s="1506"/>
      <c r="E2" s="1506"/>
      <c r="F2" s="1506"/>
      <c r="G2" s="1507"/>
      <c r="AG2" t="s">
        <v>129</v>
      </c>
    </row>
    <row r="3" spans="1:60" ht="24.95" customHeight="1">
      <c r="A3" s="441" t="s">
        <v>8</v>
      </c>
      <c r="B3" s="442" t="s">
        <v>58</v>
      </c>
      <c r="C3" s="1505" t="s">
        <v>1876</v>
      </c>
      <c r="D3" s="1506"/>
      <c r="E3" s="1506"/>
      <c r="F3" s="1506"/>
      <c r="G3" s="1507"/>
      <c r="AC3" s="118" t="s">
        <v>129</v>
      </c>
      <c r="AG3" t="s">
        <v>130</v>
      </c>
    </row>
    <row r="4" spans="1:60" ht="24.95" customHeight="1">
      <c r="A4" s="443" t="s">
        <v>9</v>
      </c>
      <c r="B4" s="444" t="s">
        <v>58</v>
      </c>
      <c r="C4" s="1508" t="s">
        <v>1876</v>
      </c>
      <c r="D4" s="1509"/>
      <c r="E4" s="1509"/>
      <c r="F4" s="1509"/>
      <c r="G4" s="1510"/>
      <c r="AG4" t="s">
        <v>131</v>
      </c>
    </row>
    <row r="5" spans="1:60">
      <c r="D5" s="10"/>
    </row>
    <row r="6" spans="1:60" ht="38.25">
      <c r="A6" s="445" t="s">
        <v>132</v>
      </c>
      <c r="B6" s="446" t="s">
        <v>133</v>
      </c>
      <c r="C6" s="446" t="s">
        <v>134</v>
      </c>
      <c r="D6" s="447" t="s">
        <v>135</v>
      </c>
      <c r="E6" s="445" t="s">
        <v>136</v>
      </c>
      <c r="F6" s="448" t="s">
        <v>137</v>
      </c>
      <c r="G6" s="445" t="s">
        <v>28</v>
      </c>
      <c r="H6" s="449" t="s">
        <v>29</v>
      </c>
      <c r="I6" s="449" t="s">
        <v>138</v>
      </c>
      <c r="J6" s="449" t="s">
        <v>30</v>
      </c>
      <c r="K6" s="449" t="s">
        <v>139</v>
      </c>
      <c r="L6" s="449" t="s">
        <v>140</v>
      </c>
      <c r="M6" s="449" t="s">
        <v>141</v>
      </c>
      <c r="N6" s="449" t="s">
        <v>142</v>
      </c>
      <c r="O6" s="449" t="s">
        <v>143</v>
      </c>
      <c r="P6" s="449" t="s">
        <v>144</v>
      </c>
      <c r="Q6" s="449" t="s">
        <v>145</v>
      </c>
      <c r="R6" s="449" t="s">
        <v>685</v>
      </c>
      <c r="S6" s="449" t="s">
        <v>686</v>
      </c>
      <c r="T6" s="449" t="s">
        <v>146</v>
      </c>
      <c r="U6" s="449" t="s">
        <v>147</v>
      </c>
      <c r="V6" s="449" t="s">
        <v>148</v>
      </c>
      <c r="W6" s="449" t="s">
        <v>149</v>
      </c>
      <c r="X6" s="449" t="s">
        <v>150</v>
      </c>
      <c r="Y6" s="449" t="s">
        <v>151</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152</v>
      </c>
      <c r="B8" s="451" t="s">
        <v>90</v>
      </c>
      <c r="C8" s="452" t="s">
        <v>91</v>
      </c>
      <c r="D8" s="453"/>
      <c r="E8" s="454"/>
      <c r="F8" s="455"/>
      <c r="G8" s="455">
        <f>SUMIF(AG9:AG9,"&lt;&gt;NOR",G9:G9)</f>
        <v>0</v>
      </c>
      <c r="H8" s="455"/>
      <c r="I8" s="455">
        <f>SUM(I9:I9)</f>
        <v>2436</v>
      </c>
      <c r="J8" s="455"/>
      <c r="K8" s="455">
        <f>SUM(K9:K9)</f>
        <v>0</v>
      </c>
      <c r="L8" s="455"/>
      <c r="M8" s="455">
        <f>SUM(M9:M9)</f>
        <v>0</v>
      </c>
      <c r="N8" s="454"/>
      <c r="O8" s="454">
        <f>SUM(O9:O9)</f>
        <v>0.01</v>
      </c>
      <c r="P8" s="454"/>
      <c r="Q8" s="454">
        <f>SUM(Q9:Q9)</f>
        <v>0</v>
      </c>
      <c r="R8" s="455"/>
      <c r="S8" s="455"/>
      <c r="T8" s="456"/>
      <c r="U8" s="158"/>
      <c r="V8" s="158">
        <f>SUM(V9:V9)</f>
        <v>0</v>
      </c>
      <c r="W8" s="158"/>
      <c r="X8" s="158"/>
      <c r="Y8" s="158"/>
      <c r="AG8" t="s">
        <v>153</v>
      </c>
    </row>
    <row r="9" spans="1:60" outlineLevel="1">
      <c r="A9" s="457">
        <v>1</v>
      </c>
      <c r="B9" s="458" t="s">
        <v>958</v>
      </c>
      <c r="C9" s="459" t="s">
        <v>959</v>
      </c>
      <c r="D9" s="460" t="s">
        <v>289</v>
      </c>
      <c r="E9" s="461">
        <v>42</v>
      </c>
      <c r="F9" s="462"/>
      <c r="G9" s="463">
        <f>ROUND(E9*F9,2)</f>
        <v>0</v>
      </c>
      <c r="H9" s="462">
        <v>58</v>
      </c>
      <c r="I9" s="463">
        <f>ROUND(E9*H9,2)</f>
        <v>2436</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202</v>
      </c>
      <c r="Y9" s="155" t="s">
        <v>159</v>
      </c>
      <c r="Z9" s="145"/>
      <c r="AA9" s="145"/>
      <c r="AB9" s="145"/>
      <c r="AC9" s="145"/>
      <c r="AD9" s="145"/>
      <c r="AE9" s="145"/>
      <c r="AF9" s="145"/>
      <c r="AG9" s="145" t="s">
        <v>203</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152</v>
      </c>
      <c r="B10" s="451" t="s">
        <v>965</v>
      </c>
      <c r="C10" s="452" t="s">
        <v>966</v>
      </c>
      <c r="D10" s="453"/>
      <c r="E10" s="454"/>
      <c r="F10" s="455"/>
      <c r="G10" s="455">
        <f>SUMIF(AG11:AG14,"&lt;&gt;NOR",G11:G14)</f>
        <v>0</v>
      </c>
      <c r="H10" s="455"/>
      <c r="I10" s="455">
        <f>SUM(I11:I14)</f>
        <v>317.94</v>
      </c>
      <c r="J10" s="455"/>
      <c r="K10" s="455">
        <f>SUM(K11:K14)</f>
        <v>12280.06</v>
      </c>
      <c r="L10" s="455"/>
      <c r="M10" s="455">
        <f>SUM(M11:M14)</f>
        <v>0</v>
      </c>
      <c r="N10" s="454"/>
      <c r="O10" s="454">
        <f>SUM(O11:O14)</f>
        <v>0.01</v>
      </c>
      <c r="P10" s="454"/>
      <c r="Q10" s="454">
        <f>SUM(Q11:Q14)</f>
        <v>0.13</v>
      </c>
      <c r="R10" s="455"/>
      <c r="S10" s="455"/>
      <c r="T10" s="456"/>
      <c r="U10" s="158"/>
      <c r="V10" s="158">
        <f>SUM(V11:V14)</f>
        <v>3.54</v>
      </c>
      <c r="W10" s="158"/>
      <c r="X10" s="158"/>
      <c r="Y10" s="158"/>
      <c r="AG10" t="s">
        <v>153</v>
      </c>
    </row>
    <row r="11" spans="1:60" ht="22.5" outlineLevel="1">
      <c r="A11" s="457">
        <v>2</v>
      </c>
      <c r="B11" s="458" t="s">
        <v>967</v>
      </c>
      <c r="C11" s="459" t="s">
        <v>968</v>
      </c>
      <c r="D11" s="460" t="s">
        <v>177</v>
      </c>
      <c r="E11" s="461">
        <v>6</v>
      </c>
      <c r="F11" s="462"/>
      <c r="G11" s="463">
        <f>ROUND(E11*F11,2)</f>
        <v>0</v>
      </c>
      <c r="H11" s="462">
        <v>0</v>
      </c>
      <c r="I11" s="463">
        <f>ROUND(E11*H11,2)</f>
        <v>0</v>
      </c>
      <c r="J11" s="462">
        <v>134</v>
      </c>
      <c r="K11" s="463">
        <f>ROUND(E11*J11,2)</f>
        <v>804</v>
      </c>
      <c r="L11" s="463">
        <v>21</v>
      </c>
      <c r="M11" s="463">
        <f>G11*(1+L11/100)</f>
        <v>0</v>
      </c>
      <c r="N11" s="461">
        <v>0</v>
      </c>
      <c r="O11" s="461">
        <f>ROUND(E11*N11,2)</f>
        <v>0</v>
      </c>
      <c r="P11" s="461">
        <v>0</v>
      </c>
      <c r="Q11" s="461">
        <f>ROUND(E11*P11,2)</f>
        <v>0</v>
      </c>
      <c r="R11" s="463" t="s">
        <v>969</v>
      </c>
      <c r="S11" s="463" t="s">
        <v>692</v>
      </c>
      <c r="T11" s="464" t="s">
        <v>692</v>
      </c>
      <c r="U11" s="155">
        <v>0.24</v>
      </c>
      <c r="V11" s="155">
        <f>ROUND(E11*U11,2)</f>
        <v>1.44</v>
      </c>
      <c r="W11" s="155"/>
      <c r="X11" s="155" t="s">
        <v>158</v>
      </c>
      <c r="Y11" s="155" t="s">
        <v>159</v>
      </c>
      <c r="Z11" s="145"/>
      <c r="AA11" s="145"/>
      <c r="AB11" s="145"/>
      <c r="AC11" s="145"/>
      <c r="AD11" s="145"/>
      <c r="AE11" s="145"/>
      <c r="AF11" s="145"/>
      <c r="AG11" s="145" t="s">
        <v>160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457">
        <v>3</v>
      </c>
      <c r="B12" s="458" t="s">
        <v>970</v>
      </c>
      <c r="C12" s="459" t="s">
        <v>971</v>
      </c>
      <c r="D12" s="460" t="s">
        <v>289</v>
      </c>
      <c r="E12" s="461">
        <v>42</v>
      </c>
      <c r="F12" s="462"/>
      <c r="G12" s="463">
        <f>ROUND(E12*F12,2)</f>
        <v>0</v>
      </c>
      <c r="H12" s="462">
        <v>7.57</v>
      </c>
      <c r="I12" s="463">
        <f>ROUND(E12*H12,2)</f>
        <v>317.94</v>
      </c>
      <c r="J12" s="462">
        <v>27.43</v>
      </c>
      <c r="K12" s="463">
        <f>ROUND(E12*J12,2)</f>
        <v>1152.06</v>
      </c>
      <c r="L12" s="463">
        <v>21</v>
      </c>
      <c r="M12" s="463">
        <f>G12*(1+L12/100)</f>
        <v>0</v>
      </c>
      <c r="N12" s="461">
        <v>2.0000000000000002E-5</v>
      </c>
      <c r="O12" s="461">
        <f>ROUND(E12*N12,2)</f>
        <v>0</v>
      </c>
      <c r="P12" s="461">
        <v>3.2000000000000002E-3</v>
      </c>
      <c r="Q12" s="461">
        <f>ROUND(E12*P12,2)</f>
        <v>0.13</v>
      </c>
      <c r="R12" s="463" t="s">
        <v>969</v>
      </c>
      <c r="S12" s="463" t="s">
        <v>692</v>
      </c>
      <c r="T12" s="464" t="s">
        <v>692</v>
      </c>
      <c r="U12" s="155">
        <v>0.05</v>
      </c>
      <c r="V12" s="155">
        <f>ROUND(E12*U12,2)</f>
        <v>2.1</v>
      </c>
      <c r="W12" s="155"/>
      <c r="X12" s="155" t="s">
        <v>158</v>
      </c>
      <c r="Y12" s="155" t="s">
        <v>159</v>
      </c>
      <c r="Z12" s="145"/>
      <c r="AA12" s="145"/>
      <c r="AB12" s="145"/>
      <c r="AC12" s="145"/>
      <c r="AD12" s="145"/>
      <c r="AE12" s="145"/>
      <c r="AF12" s="145"/>
      <c r="AG12" s="145" t="s">
        <v>160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457">
        <v>4</v>
      </c>
      <c r="B13" s="458" t="s">
        <v>972</v>
      </c>
      <c r="C13" s="459" t="s">
        <v>973</v>
      </c>
      <c r="D13" s="460" t="s">
        <v>289</v>
      </c>
      <c r="E13" s="461">
        <v>42</v>
      </c>
      <c r="F13" s="462"/>
      <c r="G13" s="463">
        <f>ROUND(E13*F13,2)</f>
        <v>0</v>
      </c>
      <c r="H13" s="462">
        <v>0</v>
      </c>
      <c r="I13" s="463">
        <f>ROUND(E13*H13,2)</f>
        <v>0</v>
      </c>
      <c r="J13" s="462">
        <v>122</v>
      </c>
      <c r="K13" s="463">
        <f>ROUND(E13*J13,2)</f>
        <v>5124</v>
      </c>
      <c r="L13" s="463">
        <v>21</v>
      </c>
      <c r="M13" s="463">
        <f>G13*(1+L13/100)</f>
        <v>0</v>
      </c>
      <c r="N13" s="461">
        <v>3.4000000000000002E-4</v>
      </c>
      <c r="O13" s="461">
        <f>ROUND(E13*N13,2)</f>
        <v>0.01</v>
      </c>
      <c r="P13" s="461">
        <v>0</v>
      </c>
      <c r="Q13" s="461">
        <f>ROUND(E13*P13,2)</f>
        <v>0</v>
      </c>
      <c r="R13" s="463"/>
      <c r="S13" s="463" t="s">
        <v>709</v>
      </c>
      <c r="T13" s="464" t="s">
        <v>441</v>
      </c>
      <c r="U13" s="155">
        <v>0</v>
      </c>
      <c r="V13" s="155">
        <f>ROUND(E13*U13,2)</f>
        <v>0</v>
      </c>
      <c r="W13" s="155"/>
      <c r="X13" s="155" t="s">
        <v>158</v>
      </c>
      <c r="Y13" s="155" t="s">
        <v>159</v>
      </c>
      <c r="Z13" s="145"/>
      <c r="AA13" s="145"/>
      <c r="AB13" s="145"/>
      <c r="AC13" s="145"/>
      <c r="AD13" s="145"/>
      <c r="AE13" s="145"/>
      <c r="AF13" s="145"/>
      <c r="AG13" s="145" t="s">
        <v>160</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1">
      <c r="A14" s="457">
        <v>5</v>
      </c>
      <c r="B14" s="458" t="s">
        <v>974</v>
      </c>
      <c r="C14" s="459" t="s">
        <v>975</v>
      </c>
      <c r="D14" s="460" t="s">
        <v>964</v>
      </c>
      <c r="E14" s="461">
        <v>8</v>
      </c>
      <c r="F14" s="462"/>
      <c r="G14" s="463">
        <f>ROUND(E14*F14,2)</f>
        <v>0</v>
      </c>
      <c r="H14" s="462">
        <v>0</v>
      </c>
      <c r="I14" s="463">
        <f>ROUND(E14*H14,2)</f>
        <v>0</v>
      </c>
      <c r="J14" s="462">
        <v>650</v>
      </c>
      <c r="K14" s="463">
        <f>ROUND(E14*J14,2)</f>
        <v>5200</v>
      </c>
      <c r="L14" s="463">
        <v>21</v>
      </c>
      <c r="M14" s="463">
        <f>G14*(1+L14/100)</f>
        <v>0</v>
      </c>
      <c r="N14" s="461">
        <v>0</v>
      </c>
      <c r="O14" s="461">
        <f>ROUND(E14*N14,2)</f>
        <v>0</v>
      </c>
      <c r="P14" s="461">
        <v>0</v>
      </c>
      <c r="Q14" s="461">
        <f>ROUND(E14*P14,2)</f>
        <v>0</v>
      </c>
      <c r="R14" s="463"/>
      <c r="S14" s="463" t="s">
        <v>709</v>
      </c>
      <c r="T14" s="464" t="s">
        <v>441</v>
      </c>
      <c r="U14" s="155">
        <v>0</v>
      </c>
      <c r="V14" s="155">
        <f>ROUND(E14*U14,2)</f>
        <v>0</v>
      </c>
      <c r="W14" s="155"/>
      <c r="X14" s="155" t="s">
        <v>257</v>
      </c>
      <c r="Y14" s="155" t="s">
        <v>159</v>
      </c>
      <c r="Z14" s="145"/>
      <c r="AA14" s="145"/>
      <c r="AB14" s="145"/>
      <c r="AC14" s="145"/>
      <c r="AD14" s="145"/>
      <c r="AE14" s="145"/>
      <c r="AF14" s="145"/>
      <c r="AG14" s="145" t="s">
        <v>258</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c r="A15" s="450" t="s">
        <v>152</v>
      </c>
      <c r="B15" s="451" t="s">
        <v>1877</v>
      </c>
      <c r="C15" s="452" t="s">
        <v>1878</v>
      </c>
      <c r="D15" s="453"/>
      <c r="E15" s="454"/>
      <c r="F15" s="455"/>
      <c r="G15" s="455">
        <f>SUMIF(AG16:AG24,"&lt;&gt;NOR",G16:G24)</f>
        <v>0</v>
      </c>
      <c r="H15" s="455"/>
      <c r="I15" s="455">
        <f>SUM(I16:I24)</f>
        <v>3526.6299999999997</v>
      </c>
      <c r="J15" s="455"/>
      <c r="K15" s="455">
        <f>SUM(K16:K24)</f>
        <v>21125.870000000003</v>
      </c>
      <c r="L15" s="455"/>
      <c r="M15" s="455">
        <f>SUM(M16:M24)</f>
        <v>0</v>
      </c>
      <c r="N15" s="454"/>
      <c r="O15" s="454">
        <f>SUM(O16:O24)</f>
        <v>0.01</v>
      </c>
      <c r="P15" s="454"/>
      <c r="Q15" s="454">
        <f>SUM(Q16:Q24)</f>
        <v>0</v>
      </c>
      <c r="R15" s="455"/>
      <c r="S15" s="455"/>
      <c r="T15" s="456"/>
      <c r="U15" s="158"/>
      <c r="V15" s="158">
        <f>SUM(V16:V24)</f>
        <v>1.5499999999999998</v>
      </c>
      <c r="W15" s="158"/>
      <c r="X15" s="158"/>
      <c r="Y15" s="158"/>
      <c r="AG15" t="s">
        <v>153</v>
      </c>
    </row>
    <row r="16" spans="1:60" outlineLevel="1">
      <c r="A16" s="457">
        <v>6</v>
      </c>
      <c r="B16" s="458" t="s">
        <v>1879</v>
      </c>
      <c r="C16" s="459" t="s">
        <v>1880</v>
      </c>
      <c r="D16" s="460" t="s">
        <v>242</v>
      </c>
      <c r="E16" s="461">
        <v>1</v>
      </c>
      <c r="F16" s="462"/>
      <c r="G16" s="463">
        <f>ROUND(E16*F16,2)</f>
        <v>0</v>
      </c>
      <c r="H16" s="462">
        <v>0</v>
      </c>
      <c r="I16" s="463">
        <f>ROUND(E16*H16,2)</f>
        <v>0</v>
      </c>
      <c r="J16" s="462">
        <v>7970</v>
      </c>
      <c r="K16" s="463">
        <f>ROUND(E16*J16,2)</f>
        <v>7970</v>
      </c>
      <c r="L16" s="463">
        <v>21</v>
      </c>
      <c r="M16" s="463">
        <f>G16*(1+L16/100)</f>
        <v>0</v>
      </c>
      <c r="N16" s="461">
        <v>0</v>
      </c>
      <c r="O16" s="461">
        <f>ROUND(E16*N16,2)</f>
        <v>0</v>
      </c>
      <c r="P16" s="461">
        <v>0</v>
      </c>
      <c r="Q16" s="461">
        <f>ROUND(E16*P16,2)</f>
        <v>0</v>
      </c>
      <c r="R16" s="463"/>
      <c r="S16" s="463" t="s">
        <v>709</v>
      </c>
      <c r="T16" s="464" t="s">
        <v>441</v>
      </c>
      <c r="U16" s="155">
        <v>0</v>
      </c>
      <c r="V16" s="155">
        <f>ROUND(E16*U16,2)</f>
        <v>0</v>
      </c>
      <c r="W16" s="155"/>
      <c r="X16" s="155" t="s">
        <v>158</v>
      </c>
      <c r="Y16" s="155" t="s">
        <v>159</v>
      </c>
      <c r="Z16" s="145"/>
      <c r="AA16" s="145"/>
      <c r="AB16" s="145"/>
      <c r="AC16" s="145"/>
      <c r="AD16" s="145"/>
      <c r="AE16" s="145"/>
      <c r="AF16" s="145"/>
      <c r="AG16" s="145" t="s">
        <v>160</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c r="A17" s="457">
        <v>7</v>
      </c>
      <c r="B17" s="458" t="s">
        <v>1881</v>
      </c>
      <c r="C17" s="459" t="s">
        <v>1882</v>
      </c>
      <c r="D17" s="460" t="s">
        <v>242</v>
      </c>
      <c r="E17" s="461">
        <v>1</v>
      </c>
      <c r="F17" s="462"/>
      <c r="G17" s="463">
        <f>ROUND(E17*F17,2)</f>
        <v>0</v>
      </c>
      <c r="H17" s="462">
        <v>0</v>
      </c>
      <c r="I17" s="463">
        <f>ROUND(E17*H17,2)</f>
        <v>0</v>
      </c>
      <c r="J17" s="462">
        <v>8700</v>
      </c>
      <c r="K17" s="463">
        <f>ROUND(E17*J17,2)</f>
        <v>8700</v>
      </c>
      <c r="L17" s="463">
        <v>21</v>
      </c>
      <c r="M17" s="463">
        <f>G17*(1+L17/100)</f>
        <v>0</v>
      </c>
      <c r="N17" s="461">
        <v>0</v>
      </c>
      <c r="O17" s="461">
        <f>ROUND(E17*N17,2)</f>
        <v>0</v>
      </c>
      <c r="P17" s="461">
        <v>0</v>
      </c>
      <c r="Q17" s="461">
        <f>ROUND(E17*P17,2)</f>
        <v>0</v>
      </c>
      <c r="R17" s="463"/>
      <c r="S17" s="463" t="s">
        <v>709</v>
      </c>
      <c r="T17" s="464" t="s">
        <v>441</v>
      </c>
      <c r="U17" s="155">
        <v>0</v>
      </c>
      <c r="V17" s="155">
        <f>ROUND(E17*U17,2)</f>
        <v>0</v>
      </c>
      <c r="W17" s="155"/>
      <c r="X17" s="155" t="s">
        <v>158</v>
      </c>
      <c r="Y17" s="155" t="s">
        <v>159</v>
      </c>
      <c r="Z17" s="145"/>
      <c r="AA17" s="145"/>
      <c r="AB17" s="145"/>
      <c r="AC17" s="145"/>
      <c r="AD17" s="145"/>
      <c r="AE17" s="145"/>
      <c r="AF17" s="145"/>
      <c r="AG17" s="145" t="s">
        <v>160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1">
      <c r="A18" s="247">
        <v>8</v>
      </c>
      <c r="B18" s="248" t="s">
        <v>1883</v>
      </c>
      <c r="C18" s="249" t="s">
        <v>1884</v>
      </c>
      <c r="D18" s="250" t="s">
        <v>242</v>
      </c>
      <c r="E18" s="251">
        <v>1</v>
      </c>
      <c r="F18" s="252"/>
      <c r="G18" s="253">
        <f>ROUND(E18*F18,2)</f>
        <v>0</v>
      </c>
      <c r="H18" s="252">
        <v>0</v>
      </c>
      <c r="I18" s="253">
        <f>ROUND(E18*H18,2)</f>
        <v>0</v>
      </c>
      <c r="J18" s="252">
        <v>3620</v>
      </c>
      <c r="K18" s="253">
        <f>ROUND(E18*J18,2)</f>
        <v>3620</v>
      </c>
      <c r="L18" s="253">
        <v>21</v>
      </c>
      <c r="M18" s="253">
        <f>G18*(1+L18/100)</f>
        <v>0</v>
      </c>
      <c r="N18" s="251">
        <v>1.238E-2</v>
      </c>
      <c r="O18" s="251">
        <f>ROUND(E18*N18,2)</f>
        <v>0.01</v>
      </c>
      <c r="P18" s="251">
        <v>0</v>
      </c>
      <c r="Q18" s="251">
        <f>ROUND(E18*P18,2)</f>
        <v>0</v>
      </c>
      <c r="R18" s="253"/>
      <c r="S18" s="253" t="s">
        <v>709</v>
      </c>
      <c r="T18" s="254" t="s">
        <v>441</v>
      </c>
      <c r="U18" s="155">
        <v>0</v>
      </c>
      <c r="V18" s="155">
        <f>ROUND(E18*U18,2)</f>
        <v>0</v>
      </c>
      <c r="W18" s="155"/>
      <c r="X18" s="155" t="s">
        <v>158</v>
      </c>
      <c r="Y18" s="155" t="s">
        <v>159</v>
      </c>
      <c r="Z18" s="145"/>
      <c r="AA18" s="145"/>
      <c r="AB18" s="145"/>
      <c r="AC18" s="145"/>
      <c r="AD18" s="145"/>
      <c r="AE18" s="145"/>
      <c r="AF18" s="145"/>
      <c r="AG18" s="145" t="s">
        <v>160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2">
      <c r="A19" s="152"/>
      <c r="B19" s="153"/>
      <c r="C19" s="1583" t="s">
        <v>1885</v>
      </c>
      <c r="D19" s="1584"/>
      <c r="E19" s="1584"/>
      <c r="F19" s="1584"/>
      <c r="G19" s="1584"/>
      <c r="H19" s="155"/>
      <c r="I19" s="155"/>
      <c r="J19" s="155"/>
      <c r="K19" s="155"/>
      <c r="L19" s="155"/>
      <c r="M19" s="155"/>
      <c r="N19" s="154"/>
      <c r="O19" s="154"/>
      <c r="P19" s="154"/>
      <c r="Q19" s="154"/>
      <c r="R19" s="155"/>
      <c r="S19" s="155"/>
      <c r="T19" s="155"/>
      <c r="U19" s="155"/>
      <c r="V19" s="155"/>
      <c r="W19" s="155"/>
      <c r="X19" s="155"/>
      <c r="Y19" s="155"/>
      <c r="Z19" s="145"/>
      <c r="AA19" s="145"/>
      <c r="AB19" s="145"/>
      <c r="AC19" s="145"/>
      <c r="AD19" s="145"/>
      <c r="AE19" s="145"/>
      <c r="AF19" s="145"/>
      <c r="AG19" s="145" t="s">
        <v>179</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c r="A20" s="457">
        <v>9</v>
      </c>
      <c r="B20" s="458" t="s">
        <v>1886</v>
      </c>
      <c r="C20" s="459" t="s">
        <v>1887</v>
      </c>
      <c r="D20" s="460" t="s">
        <v>177</v>
      </c>
      <c r="E20" s="461">
        <v>2</v>
      </c>
      <c r="F20" s="462"/>
      <c r="G20" s="463">
        <f>ROUND(E20*F20,2)</f>
        <v>0</v>
      </c>
      <c r="H20" s="462">
        <v>292.76</v>
      </c>
      <c r="I20" s="463">
        <f>ROUND(E20*H20,2)</f>
        <v>585.52</v>
      </c>
      <c r="J20" s="462">
        <v>33.74</v>
      </c>
      <c r="K20" s="463">
        <f>ROUND(E20*J20,2)</f>
        <v>67.48</v>
      </c>
      <c r="L20" s="463">
        <v>21</v>
      </c>
      <c r="M20" s="463">
        <f>G20*(1+L20/100)</f>
        <v>0</v>
      </c>
      <c r="N20" s="461">
        <v>1E-4</v>
      </c>
      <c r="O20" s="461">
        <f>ROUND(E20*N20,2)</f>
        <v>0</v>
      </c>
      <c r="P20" s="461">
        <v>0</v>
      </c>
      <c r="Q20" s="461">
        <f>ROUND(E20*P20,2)</f>
        <v>0</v>
      </c>
      <c r="R20" s="463" t="s">
        <v>969</v>
      </c>
      <c r="S20" s="463" t="s">
        <v>692</v>
      </c>
      <c r="T20" s="464" t="s">
        <v>1888</v>
      </c>
      <c r="U20" s="155">
        <v>0.06</v>
      </c>
      <c r="V20" s="155">
        <f>ROUND(E20*U20,2)</f>
        <v>0.12</v>
      </c>
      <c r="W20" s="155"/>
      <c r="X20" s="155" t="s">
        <v>158</v>
      </c>
      <c r="Y20" s="155" t="s">
        <v>159</v>
      </c>
      <c r="Z20" s="145"/>
      <c r="AA20" s="145"/>
      <c r="AB20" s="145"/>
      <c r="AC20" s="145"/>
      <c r="AD20" s="145"/>
      <c r="AE20" s="145"/>
      <c r="AF20" s="145"/>
      <c r="AG20" s="145" t="s">
        <v>160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ht="22.5" outlineLevel="1">
      <c r="A21" s="457">
        <v>10</v>
      </c>
      <c r="B21" s="458" t="s">
        <v>1889</v>
      </c>
      <c r="C21" s="459" t="s">
        <v>1890</v>
      </c>
      <c r="D21" s="460" t="s">
        <v>177</v>
      </c>
      <c r="E21" s="461">
        <v>2</v>
      </c>
      <c r="F21" s="462"/>
      <c r="G21" s="463">
        <f>ROUND(E21*F21,2)</f>
        <v>0</v>
      </c>
      <c r="H21" s="462">
        <v>622.4</v>
      </c>
      <c r="I21" s="463">
        <f>ROUND(E21*H21,2)</f>
        <v>1244.8</v>
      </c>
      <c r="J21" s="462">
        <v>98.6</v>
      </c>
      <c r="K21" s="463">
        <f>ROUND(E21*J21,2)</f>
        <v>197.2</v>
      </c>
      <c r="L21" s="463">
        <v>21</v>
      </c>
      <c r="M21" s="463">
        <f>G21*(1+L21/100)</f>
        <v>0</v>
      </c>
      <c r="N21" s="461">
        <v>2.0000000000000001E-4</v>
      </c>
      <c r="O21" s="461">
        <f>ROUND(E21*N21,2)</f>
        <v>0</v>
      </c>
      <c r="P21" s="461">
        <v>0</v>
      </c>
      <c r="Q21" s="461">
        <f>ROUND(E21*P21,2)</f>
        <v>0</v>
      </c>
      <c r="R21" s="463" t="s">
        <v>969</v>
      </c>
      <c r="S21" s="463" t="s">
        <v>692</v>
      </c>
      <c r="T21" s="464" t="s">
        <v>692</v>
      </c>
      <c r="U21" s="155">
        <v>0.18</v>
      </c>
      <c r="V21" s="155">
        <f>ROUND(E21*U21,2)</f>
        <v>0.36</v>
      </c>
      <c r="W21" s="155"/>
      <c r="X21" s="155" t="s">
        <v>158</v>
      </c>
      <c r="Y21" s="155" t="s">
        <v>159</v>
      </c>
      <c r="Z21" s="145"/>
      <c r="AA21" s="145"/>
      <c r="AB21" s="145"/>
      <c r="AC21" s="145"/>
      <c r="AD21" s="145"/>
      <c r="AE21" s="145"/>
      <c r="AF21" s="145"/>
      <c r="AG21" s="145" t="s">
        <v>160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c r="A22" s="457">
        <v>11</v>
      </c>
      <c r="B22" s="458" t="s">
        <v>1891</v>
      </c>
      <c r="C22" s="459" t="s">
        <v>1892</v>
      </c>
      <c r="D22" s="460" t="s">
        <v>177</v>
      </c>
      <c r="E22" s="461">
        <v>3</v>
      </c>
      <c r="F22" s="462"/>
      <c r="G22" s="463">
        <f>ROUND(E22*F22,2)</f>
        <v>0</v>
      </c>
      <c r="H22" s="462">
        <v>237.67</v>
      </c>
      <c r="I22" s="463">
        <f>ROUND(E22*H22,2)</f>
        <v>713.01</v>
      </c>
      <c r="J22" s="462">
        <v>89.83</v>
      </c>
      <c r="K22" s="463">
        <f>ROUND(E22*J22,2)</f>
        <v>269.49</v>
      </c>
      <c r="L22" s="463">
        <v>21</v>
      </c>
      <c r="M22" s="463">
        <f>G22*(1+L22/100)</f>
        <v>0</v>
      </c>
      <c r="N22" s="461">
        <v>1.8000000000000001E-4</v>
      </c>
      <c r="O22" s="461">
        <f>ROUND(E22*N22,2)</f>
        <v>0</v>
      </c>
      <c r="P22" s="461">
        <v>0</v>
      </c>
      <c r="Q22" s="461">
        <f>ROUND(E22*P22,2)</f>
        <v>0</v>
      </c>
      <c r="R22" s="463" t="s">
        <v>969</v>
      </c>
      <c r="S22" s="463" t="s">
        <v>692</v>
      </c>
      <c r="T22" s="464" t="s">
        <v>1888</v>
      </c>
      <c r="U22" s="155">
        <v>0.17</v>
      </c>
      <c r="V22" s="155">
        <f>ROUND(E22*U22,2)</f>
        <v>0.51</v>
      </c>
      <c r="W22" s="155"/>
      <c r="X22" s="155" t="s">
        <v>158</v>
      </c>
      <c r="Y22" s="155" t="s">
        <v>159</v>
      </c>
      <c r="Z22" s="145"/>
      <c r="AA22" s="145"/>
      <c r="AB22" s="145"/>
      <c r="AC22" s="145"/>
      <c r="AD22" s="145"/>
      <c r="AE22" s="145"/>
      <c r="AF22" s="145"/>
      <c r="AG22" s="145" t="s">
        <v>160</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2.5" outlineLevel="1">
      <c r="A23" s="457">
        <v>12</v>
      </c>
      <c r="B23" s="458" t="s">
        <v>1893</v>
      </c>
      <c r="C23" s="459" t="s">
        <v>1894</v>
      </c>
      <c r="D23" s="460" t="s">
        <v>177</v>
      </c>
      <c r="E23" s="461">
        <v>2</v>
      </c>
      <c r="F23" s="462"/>
      <c r="G23" s="463">
        <f>ROUND(E23*F23,2)</f>
        <v>0</v>
      </c>
      <c r="H23" s="462">
        <v>435.3</v>
      </c>
      <c r="I23" s="463">
        <f>ROUND(E23*H23,2)</f>
        <v>870.6</v>
      </c>
      <c r="J23" s="462">
        <v>46.2</v>
      </c>
      <c r="K23" s="463">
        <f>ROUND(E23*J23,2)</f>
        <v>92.4</v>
      </c>
      <c r="L23" s="463">
        <v>21</v>
      </c>
      <c r="M23" s="463">
        <f>G23*(1+L23/100)</f>
        <v>0</v>
      </c>
      <c r="N23" s="461">
        <v>2.5999999999999998E-4</v>
      </c>
      <c r="O23" s="461">
        <f>ROUND(E23*N23,2)</f>
        <v>0</v>
      </c>
      <c r="P23" s="461">
        <v>0</v>
      </c>
      <c r="Q23" s="461">
        <f>ROUND(E23*P23,2)</f>
        <v>0</v>
      </c>
      <c r="R23" s="463" t="s">
        <v>969</v>
      </c>
      <c r="S23" s="463" t="s">
        <v>692</v>
      </c>
      <c r="T23" s="464" t="s">
        <v>692</v>
      </c>
      <c r="U23" s="155">
        <v>0.08</v>
      </c>
      <c r="V23" s="155">
        <f>ROUND(E23*U23,2)</f>
        <v>0.16</v>
      </c>
      <c r="W23" s="155"/>
      <c r="X23" s="155" t="s">
        <v>158</v>
      </c>
      <c r="Y23" s="155" t="s">
        <v>159</v>
      </c>
      <c r="Z23" s="145"/>
      <c r="AA23" s="145"/>
      <c r="AB23" s="145"/>
      <c r="AC23" s="145"/>
      <c r="AD23" s="145"/>
      <c r="AE23" s="145"/>
      <c r="AF23" s="145"/>
      <c r="AG23" s="145" t="s">
        <v>160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2.5" outlineLevel="1">
      <c r="A24" s="457">
        <v>13</v>
      </c>
      <c r="B24" s="458" t="s">
        <v>1895</v>
      </c>
      <c r="C24" s="459" t="s">
        <v>1896</v>
      </c>
      <c r="D24" s="460" t="s">
        <v>177</v>
      </c>
      <c r="E24" s="461">
        <v>2</v>
      </c>
      <c r="F24" s="462"/>
      <c r="G24" s="463">
        <f>ROUND(E24*F24,2)</f>
        <v>0</v>
      </c>
      <c r="H24" s="462">
        <v>56.35</v>
      </c>
      <c r="I24" s="463">
        <f>ROUND(E24*H24,2)</f>
        <v>112.7</v>
      </c>
      <c r="J24" s="462">
        <v>104.65</v>
      </c>
      <c r="K24" s="463">
        <f>ROUND(E24*J24,2)</f>
        <v>209.3</v>
      </c>
      <c r="L24" s="463">
        <v>21</v>
      </c>
      <c r="M24" s="463">
        <f>G24*(1+L24/100)</f>
        <v>0</v>
      </c>
      <c r="N24" s="461">
        <v>1.7000000000000001E-4</v>
      </c>
      <c r="O24" s="461">
        <f>ROUND(E24*N24,2)</f>
        <v>0</v>
      </c>
      <c r="P24" s="461">
        <v>0</v>
      </c>
      <c r="Q24" s="461">
        <f>ROUND(E24*P24,2)</f>
        <v>0</v>
      </c>
      <c r="R24" s="463" t="s">
        <v>969</v>
      </c>
      <c r="S24" s="463" t="s">
        <v>692</v>
      </c>
      <c r="T24" s="464" t="s">
        <v>692</v>
      </c>
      <c r="U24" s="155">
        <v>0.2</v>
      </c>
      <c r="V24" s="155">
        <f>ROUND(E24*U24,2)</f>
        <v>0.4</v>
      </c>
      <c r="W24" s="155"/>
      <c r="X24" s="155" t="s">
        <v>158</v>
      </c>
      <c r="Y24" s="155" t="s">
        <v>159</v>
      </c>
      <c r="Z24" s="145"/>
      <c r="AA24" s="145"/>
      <c r="AB24" s="145"/>
      <c r="AC24" s="145"/>
      <c r="AD24" s="145"/>
      <c r="AE24" s="145"/>
      <c r="AF24" s="145"/>
      <c r="AG24" s="145" t="s">
        <v>160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c r="A25" s="450" t="s">
        <v>152</v>
      </c>
      <c r="B25" s="451" t="s">
        <v>976</v>
      </c>
      <c r="C25" s="452" t="s">
        <v>977</v>
      </c>
      <c r="D25" s="453"/>
      <c r="E25" s="454"/>
      <c r="F25" s="455"/>
      <c r="G25" s="455">
        <f>SUMIF(AG26:AG27,"&lt;&gt;NOR",G26:G27)</f>
        <v>0</v>
      </c>
      <c r="H25" s="455"/>
      <c r="I25" s="455">
        <f>SUM(I26:I27)</f>
        <v>28.87</v>
      </c>
      <c r="J25" s="455"/>
      <c r="K25" s="455">
        <f>SUM(K26:K27)</f>
        <v>829.63</v>
      </c>
      <c r="L25" s="455"/>
      <c r="M25" s="455">
        <f>SUM(M26:M27)</f>
        <v>0</v>
      </c>
      <c r="N25" s="454"/>
      <c r="O25" s="454">
        <f>SUM(O26:O27)</f>
        <v>0</v>
      </c>
      <c r="P25" s="454"/>
      <c r="Q25" s="454">
        <f>SUM(Q26:Q27)</f>
        <v>0.05</v>
      </c>
      <c r="R25" s="455"/>
      <c r="S25" s="455"/>
      <c r="T25" s="456"/>
      <c r="U25" s="158"/>
      <c r="V25" s="158">
        <f>SUM(V26:V27)</f>
        <v>1.6800000000000002</v>
      </c>
      <c r="W25" s="158"/>
      <c r="X25" s="158"/>
      <c r="Y25" s="158"/>
      <c r="AG25" t="s">
        <v>153</v>
      </c>
    </row>
    <row r="26" spans="1:60" ht="22.5" outlineLevel="1">
      <c r="A26" s="457">
        <v>14</v>
      </c>
      <c r="B26" s="458" t="s">
        <v>978</v>
      </c>
      <c r="C26" s="459" t="s">
        <v>979</v>
      </c>
      <c r="D26" s="460" t="s">
        <v>177</v>
      </c>
      <c r="E26" s="461">
        <v>1</v>
      </c>
      <c r="F26" s="462"/>
      <c r="G26" s="463">
        <f>ROUND(E26*F26,2)</f>
        <v>0</v>
      </c>
      <c r="H26" s="462">
        <v>0</v>
      </c>
      <c r="I26" s="463">
        <f>ROUND(E26*H26,2)</f>
        <v>0</v>
      </c>
      <c r="J26" s="462">
        <v>643</v>
      </c>
      <c r="K26" s="463">
        <f>ROUND(E26*J26,2)</f>
        <v>643</v>
      </c>
      <c r="L26" s="463">
        <v>21</v>
      </c>
      <c r="M26" s="463">
        <f>G26*(1+L26/100)</f>
        <v>0</v>
      </c>
      <c r="N26" s="461">
        <v>0</v>
      </c>
      <c r="O26" s="461">
        <f>ROUND(E26*N26,2)</f>
        <v>0</v>
      </c>
      <c r="P26" s="461">
        <v>0</v>
      </c>
      <c r="Q26" s="461">
        <f>ROUND(E26*P26,2)</f>
        <v>0</v>
      </c>
      <c r="R26" s="463" t="s">
        <v>969</v>
      </c>
      <c r="S26" s="463" t="s">
        <v>692</v>
      </c>
      <c r="T26" s="464" t="s">
        <v>692</v>
      </c>
      <c r="U26" s="155">
        <v>1.32</v>
      </c>
      <c r="V26" s="155">
        <f>ROUND(E26*U26,2)</f>
        <v>1.32</v>
      </c>
      <c r="W26" s="155"/>
      <c r="X26" s="155" t="s">
        <v>158</v>
      </c>
      <c r="Y26" s="155" t="s">
        <v>159</v>
      </c>
      <c r="Z26" s="145"/>
      <c r="AA26" s="145"/>
      <c r="AB26" s="145"/>
      <c r="AC26" s="145"/>
      <c r="AD26" s="145"/>
      <c r="AE26" s="145"/>
      <c r="AF26" s="145"/>
      <c r="AG26" s="145" t="s">
        <v>160</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ht="22.5" outlineLevel="1">
      <c r="A27" s="457">
        <v>15</v>
      </c>
      <c r="B27" s="458" t="s">
        <v>980</v>
      </c>
      <c r="C27" s="459" t="s">
        <v>981</v>
      </c>
      <c r="D27" s="460" t="s">
        <v>177</v>
      </c>
      <c r="E27" s="461">
        <v>1</v>
      </c>
      <c r="F27" s="462"/>
      <c r="G27" s="463">
        <f>ROUND(E27*F27,2)</f>
        <v>0</v>
      </c>
      <c r="H27" s="462">
        <v>28.87</v>
      </c>
      <c r="I27" s="463">
        <f>ROUND(E27*H27,2)</f>
        <v>28.87</v>
      </c>
      <c r="J27" s="462">
        <v>186.63</v>
      </c>
      <c r="K27" s="463">
        <f>ROUND(E27*J27,2)</f>
        <v>186.63</v>
      </c>
      <c r="L27" s="463">
        <v>21</v>
      </c>
      <c r="M27" s="463">
        <f>G27*(1+L27/100)</f>
        <v>0</v>
      </c>
      <c r="N27" s="461">
        <v>8.0000000000000007E-5</v>
      </c>
      <c r="O27" s="461">
        <f>ROUND(E27*N27,2)</f>
        <v>0</v>
      </c>
      <c r="P27" s="461">
        <v>4.675E-2</v>
      </c>
      <c r="Q27" s="461">
        <f>ROUND(E27*P27,2)</f>
        <v>0.05</v>
      </c>
      <c r="R27" s="463" t="s">
        <v>969</v>
      </c>
      <c r="S27" s="463" t="s">
        <v>692</v>
      </c>
      <c r="T27" s="464" t="s">
        <v>692</v>
      </c>
      <c r="U27" s="155">
        <v>0.36</v>
      </c>
      <c r="V27" s="155">
        <f>ROUND(E27*U27,2)</f>
        <v>0.36</v>
      </c>
      <c r="W27" s="155"/>
      <c r="X27" s="155" t="s">
        <v>158</v>
      </c>
      <c r="Y27" s="155" t="s">
        <v>159</v>
      </c>
      <c r="Z27" s="145"/>
      <c r="AA27" s="145"/>
      <c r="AB27" s="145"/>
      <c r="AC27" s="145"/>
      <c r="AD27" s="145"/>
      <c r="AE27" s="145"/>
      <c r="AF27" s="145"/>
      <c r="AG27" s="145" t="s">
        <v>160</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c r="A28" s="450" t="s">
        <v>152</v>
      </c>
      <c r="B28" s="451" t="s">
        <v>104</v>
      </c>
      <c r="C28" s="452" t="s">
        <v>105</v>
      </c>
      <c r="D28" s="453"/>
      <c r="E28" s="454"/>
      <c r="F28" s="455"/>
      <c r="G28" s="455">
        <f>SUMIF(AG29:AG29,"&lt;&gt;NOR",G29:G29)</f>
        <v>0</v>
      </c>
      <c r="H28" s="455"/>
      <c r="I28" s="455">
        <f>SUM(I29:I29)</f>
        <v>278</v>
      </c>
      <c r="J28" s="455"/>
      <c r="K28" s="455">
        <f>SUM(K29:K29)</f>
        <v>0</v>
      </c>
      <c r="L28" s="455"/>
      <c r="M28" s="455">
        <f>SUM(M29:M29)</f>
        <v>0</v>
      </c>
      <c r="N28" s="454"/>
      <c r="O28" s="454">
        <f>SUM(O29:O29)</f>
        <v>0</v>
      </c>
      <c r="P28" s="454"/>
      <c r="Q28" s="454">
        <f>SUM(Q29:Q29)</f>
        <v>0</v>
      </c>
      <c r="R28" s="455"/>
      <c r="S28" s="455"/>
      <c r="T28" s="456"/>
      <c r="U28" s="158"/>
      <c r="V28" s="158">
        <f>SUM(V29:V29)</f>
        <v>0</v>
      </c>
      <c r="W28" s="158"/>
      <c r="X28" s="158"/>
      <c r="Y28" s="158"/>
      <c r="AG28" t="s">
        <v>153</v>
      </c>
    </row>
    <row r="29" spans="1:60" ht="33.75" outlineLevel="1">
      <c r="A29" s="457">
        <v>16</v>
      </c>
      <c r="B29" s="458" t="s">
        <v>984</v>
      </c>
      <c r="C29" s="459" t="s">
        <v>985</v>
      </c>
      <c r="D29" s="460" t="s">
        <v>177</v>
      </c>
      <c r="E29" s="461">
        <v>20</v>
      </c>
      <c r="F29" s="462"/>
      <c r="G29" s="463">
        <f>ROUND(E29*F29,2)</f>
        <v>0</v>
      </c>
      <c r="H29" s="462">
        <v>13.9</v>
      </c>
      <c r="I29" s="463">
        <f>ROUND(E29*H29,2)</f>
        <v>278</v>
      </c>
      <c r="J29" s="462">
        <v>0</v>
      </c>
      <c r="K29" s="463">
        <f>ROUND(E29*J29,2)</f>
        <v>0</v>
      </c>
      <c r="L29" s="463">
        <v>21</v>
      </c>
      <c r="M29" s="463">
        <f>G29*(1+L29/100)</f>
        <v>0</v>
      </c>
      <c r="N29" s="461">
        <v>5.0000000000000002E-5</v>
      </c>
      <c r="O29" s="461">
        <f>ROUND(E29*N29,2)</f>
        <v>0</v>
      </c>
      <c r="P29" s="461">
        <v>0</v>
      </c>
      <c r="Q29" s="461">
        <f>ROUND(E29*P29,2)</f>
        <v>0</v>
      </c>
      <c r="R29" s="463" t="s">
        <v>986</v>
      </c>
      <c r="S29" s="463" t="s">
        <v>692</v>
      </c>
      <c r="T29" s="464" t="s">
        <v>987</v>
      </c>
      <c r="U29" s="155">
        <v>0</v>
      </c>
      <c r="V29" s="155">
        <f>ROUND(E29*U29,2)</f>
        <v>0</v>
      </c>
      <c r="W29" s="155"/>
      <c r="X29" s="155" t="s">
        <v>202</v>
      </c>
      <c r="Y29" s="155" t="s">
        <v>159</v>
      </c>
      <c r="Z29" s="145"/>
      <c r="AA29" s="145"/>
      <c r="AB29" s="145"/>
      <c r="AC29" s="145"/>
      <c r="AD29" s="145"/>
      <c r="AE29" s="145"/>
      <c r="AF29" s="145"/>
      <c r="AG29" s="145" t="s">
        <v>203</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c r="A30" s="450" t="s">
        <v>152</v>
      </c>
      <c r="B30" s="451" t="s">
        <v>988</v>
      </c>
      <c r="C30" s="452" t="s">
        <v>989</v>
      </c>
      <c r="D30" s="453"/>
      <c r="E30" s="454"/>
      <c r="F30" s="455"/>
      <c r="G30" s="455">
        <f>SUMIF(AG31:AG35,"&lt;&gt;NOR",G31:G35)</f>
        <v>0</v>
      </c>
      <c r="H30" s="455"/>
      <c r="I30" s="455">
        <f>SUM(I31:I35)</f>
        <v>0</v>
      </c>
      <c r="J30" s="455"/>
      <c r="K30" s="455">
        <f>SUM(K31:K35)</f>
        <v>26000</v>
      </c>
      <c r="L30" s="455"/>
      <c r="M30" s="455">
        <f>SUM(M31:M35)</f>
        <v>0</v>
      </c>
      <c r="N30" s="454"/>
      <c r="O30" s="454">
        <f>SUM(O31:O35)</f>
        <v>0</v>
      </c>
      <c r="P30" s="454"/>
      <c r="Q30" s="454">
        <f>SUM(Q31:Q35)</f>
        <v>0</v>
      </c>
      <c r="R30" s="455"/>
      <c r="S30" s="455"/>
      <c r="T30" s="456"/>
      <c r="U30" s="158"/>
      <c r="V30" s="158">
        <f>SUM(V31:V35)</f>
        <v>0</v>
      </c>
      <c r="W30" s="158"/>
      <c r="X30" s="158"/>
      <c r="Y30" s="158"/>
      <c r="AG30" t="s">
        <v>153</v>
      </c>
    </row>
    <row r="31" spans="1:60" outlineLevel="1">
      <c r="A31" s="457">
        <v>17</v>
      </c>
      <c r="B31" s="458" t="s">
        <v>990</v>
      </c>
      <c r="C31" s="459" t="s">
        <v>991</v>
      </c>
      <c r="D31" s="460" t="s">
        <v>964</v>
      </c>
      <c r="E31" s="461">
        <v>6</v>
      </c>
      <c r="F31" s="462"/>
      <c r="G31" s="463">
        <f>ROUND(E31*F31,2)</f>
        <v>0</v>
      </c>
      <c r="H31" s="462">
        <v>0</v>
      </c>
      <c r="I31" s="463">
        <f>ROUND(E31*H31,2)</f>
        <v>0</v>
      </c>
      <c r="J31" s="462">
        <v>650</v>
      </c>
      <c r="K31" s="463">
        <f>ROUND(E31*J31,2)</f>
        <v>3900</v>
      </c>
      <c r="L31" s="463">
        <v>21</v>
      </c>
      <c r="M31" s="463">
        <f>G31*(1+L31/100)</f>
        <v>0</v>
      </c>
      <c r="N31" s="461">
        <v>0</v>
      </c>
      <c r="O31" s="461">
        <f>ROUND(E31*N31,2)</f>
        <v>0</v>
      </c>
      <c r="P31" s="461">
        <v>0</v>
      </c>
      <c r="Q31" s="461">
        <f>ROUND(E31*P31,2)</f>
        <v>0</v>
      </c>
      <c r="R31" s="463"/>
      <c r="S31" s="463" t="s">
        <v>709</v>
      </c>
      <c r="T31" s="464" t="s">
        <v>441</v>
      </c>
      <c r="U31" s="155">
        <v>0</v>
      </c>
      <c r="V31" s="155">
        <f>ROUND(E31*U31,2)</f>
        <v>0</v>
      </c>
      <c r="W31" s="155"/>
      <c r="X31" s="155" t="s">
        <v>257</v>
      </c>
      <c r="Y31" s="155" t="s">
        <v>159</v>
      </c>
      <c r="Z31" s="145"/>
      <c r="AA31" s="145"/>
      <c r="AB31" s="145"/>
      <c r="AC31" s="145"/>
      <c r="AD31" s="145"/>
      <c r="AE31" s="145"/>
      <c r="AF31" s="145"/>
      <c r="AG31" s="145" t="s">
        <v>258</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outlineLevel="1">
      <c r="A32" s="457">
        <v>18</v>
      </c>
      <c r="B32" s="458" t="s">
        <v>992</v>
      </c>
      <c r="C32" s="459" t="s">
        <v>993</v>
      </c>
      <c r="D32" s="460" t="s">
        <v>964</v>
      </c>
      <c r="E32" s="461">
        <v>6</v>
      </c>
      <c r="F32" s="462"/>
      <c r="G32" s="463">
        <f>ROUND(E32*F32,2)</f>
        <v>0</v>
      </c>
      <c r="H32" s="462">
        <v>0</v>
      </c>
      <c r="I32" s="463">
        <f>ROUND(E32*H32,2)</f>
        <v>0</v>
      </c>
      <c r="J32" s="462">
        <v>850</v>
      </c>
      <c r="K32" s="463">
        <f>ROUND(E32*J32,2)</f>
        <v>5100</v>
      </c>
      <c r="L32" s="463">
        <v>21</v>
      </c>
      <c r="M32" s="463">
        <f>G32*(1+L32/100)</f>
        <v>0</v>
      </c>
      <c r="N32" s="461">
        <v>0</v>
      </c>
      <c r="O32" s="461">
        <f>ROUND(E32*N32,2)</f>
        <v>0</v>
      </c>
      <c r="P32" s="461">
        <v>0</v>
      </c>
      <c r="Q32" s="461">
        <f>ROUND(E32*P32,2)</f>
        <v>0</v>
      </c>
      <c r="R32" s="463"/>
      <c r="S32" s="463" t="s">
        <v>709</v>
      </c>
      <c r="T32" s="464" t="s">
        <v>441</v>
      </c>
      <c r="U32" s="155">
        <v>0</v>
      </c>
      <c r="V32" s="155">
        <f>ROUND(E32*U32,2)</f>
        <v>0</v>
      </c>
      <c r="W32" s="155"/>
      <c r="X32" s="155" t="s">
        <v>257</v>
      </c>
      <c r="Y32" s="155" t="s">
        <v>159</v>
      </c>
      <c r="Z32" s="145"/>
      <c r="AA32" s="145"/>
      <c r="AB32" s="145"/>
      <c r="AC32" s="145"/>
      <c r="AD32" s="145"/>
      <c r="AE32" s="145"/>
      <c r="AF32" s="145"/>
      <c r="AG32" s="145" t="s">
        <v>258</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457">
        <v>19</v>
      </c>
      <c r="B33" s="458" t="s">
        <v>994</v>
      </c>
      <c r="C33" s="459" t="s">
        <v>995</v>
      </c>
      <c r="D33" s="460" t="s">
        <v>964</v>
      </c>
      <c r="E33" s="461">
        <v>6</v>
      </c>
      <c r="F33" s="462"/>
      <c r="G33" s="463">
        <f>ROUND(E33*F33,2)</f>
        <v>0</v>
      </c>
      <c r="H33" s="462">
        <v>0</v>
      </c>
      <c r="I33" s="463">
        <f>ROUND(E33*H33,2)</f>
        <v>0</v>
      </c>
      <c r="J33" s="462">
        <v>850</v>
      </c>
      <c r="K33" s="463">
        <f>ROUND(E33*J33,2)</f>
        <v>5100</v>
      </c>
      <c r="L33" s="463">
        <v>21</v>
      </c>
      <c r="M33" s="463">
        <f>G33*(1+L33/100)</f>
        <v>0</v>
      </c>
      <c r="N33" s="461">
        <v>0</v>
      </c>
      <c r="O33" s="461">
        <f>ROUND(E33*N33,2)</f>
        <v>0</v>
      </c>
      <c r="P33" s="461">
        <v>0</v>
      </c>
      <c r="Q33" s="461">
        <f>ROUND(E33*P33,2)</f>
        <v>0</v>
      </c>
      <c r="R33" s="463"/>
      <c r="S33" s="463" t="s">
        <v>709</v>
      </c>
      <c r="T33" s="464" t="s">
        <v>441</v>
      </c>
      <c r="U33" s="155">
        <v>0</v>
      </c>
      <c r="V33" s="155">
        <f>ROUND(E33*U33,2)</f>
        <v>0</v>
      </c>
      <c r="W33" s="155"/>
      <c r="X33" s="155" t="s">
        <v>257</v>
      </c>
      <c r="Y33" s="155" t="s">
        <v>159</v>
      </c>
      <c r="Z33" s="145"/>
      <c r="AA33" s="145"/>
      <c r="AB33" s="145"/>
      <c r="AC33" s="145"/>
      <c r="AD33" s="145"/>
      <c r="AE33" s="145"/>
      <c r="AF33" s="145"/>
      <c r="AG33" s="145" t="s">
        <v>258</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ht="22.5" outlineLevel="1">
      <c r="A34" s="457">
        <v>20</v>
      </c>
      <c r="B34" s="458" t="s">
        <v>996</v>
      </c>
      <c r="C34" s="459" t="s">
        <v>997</v>
      </c>
      <c r="D34" s="460" t="s">
        <v>239</v>
      </c>
      <c r="E34" s="461">
        <v>1</v>
      </c>
      <c r="F34" s="462"/>
      <c r="G34" s="463">
        <f>ROUND(E34*F34,2)</f>
        <v>0</v>
      </c>
      <c r="H34" s="462">
        <v>0</v>
      </c>
      <c r="I34" s="463">
        <f>ROUND(E34*H34,2)</f>
        <v>0</v>
      </c>
      <c r="J34" s="462">
        <v>1500</v>
      </c>
      <c r="K34" s="463">
        <f>ROUND(E34*J34,2)</f>
        <v>1500</v>
      </c>
      <c r="L34" s="463">
        <v>21</v>
      </c>
      <c r="M34" s="463">
        <f>G34*(1+L34/100)</f>
        <v>0</v>
      </c>
      <c r="N34" s="461">
        <v>0</v>
      </c>
      <c r="O34" s="461">
        <f>ROUND(E34*N34,2)</f>
        <v>0</v>
      </c>
      <c r="P34" s="461">
        <v>0</v>
      </c>
      <c r="Q34" s="461">
        <f>ROUND(E34*P34,2)</f>
        <v>0</v>
      </c>
      <c r="R34" s="463"/>
      <c r="S34" s="463" t="s">
        <v>709</v>
      </c>
      <c r="T34" s="464" t="s">
        <v>189</v>
      </c>
      <c r="U34" s="155">
        <v>0</v>
      </c>
      <c r="V34" s="155">
        <f>ROUND(E34*U34,2)</f>
        <v>0</v>
      </c>
      <c r="W34" s="155"/>
      <c r="X34" s="155" t="s">
        <v>257</v>
      </c>
      <c r="Y34" s="155" t="s">
        <v>159</v>
      </c>
      <c r="Z34" s="145"/>
      <c r="AA34" s="145"/>
      <c r="AB34" s="145"/>
      <c r="AC34" s="145"/>
      <c r="AD34" s="145"/>
      <c r="AE34" s="145"/>
      <c r="AF34" s="145"/>
      <c r="AG34" s="145" t="s">
        <v>258</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1">
      <c r="A35" s="247">
        <v>21</v>
      </c>
      <c r="B35" s="248" t="s">
        <v>998</v>
      </c>
      <c r="C35" s="249" t="s">
        <v>999</v>
      </c>
      <c r="D35" s="250" t="s">
        <v>964</v>
      </c>
      <c r="E35" s="251">
        <v>16</v>
      </c>
      <c r="F35" s="252"/>
      <c r="G35" s="253">
        <f>ROUND(E35*F35,2)</f>
        <v>0</v>
      </c>
      <c r="H35" s="252">
        <v>0</v>
      </c>
      <c r="I35" s="253">
        <f>ROUND(E35*H35,2)</f>
        <v>0</v>
      </c>
      <c r="J35" s="252">
        <v>650</v>
      </c>
      <c r="K35" s="253">
        <f>ROUND(E35*J35,2)</f>
        <v>10400</v>
      </c>
      <c r="L35" s="253">
        <v>21</v>
      </c>
      <c r="M35" s="253">
        <f>G35*(1+L35/100)</f>
        <v>0</v>
      </c>
      <c r="N35" s="251">
        <v>0</v>
      </c>
      <c r="O35" s="251">
        <f>ROUND(E35*N35,2)</f>
        <v>0</v>
      </c>
      <c r="P35" s="251">
        <v>0</v>
      </c>
      <c r="Q35" s="251">
        <f>ROUND(E35*P35,2)</f>
        <v>0</v>
      </c>
      <c r="R35" s="253"/>
      <c r="S35" s="253" t="s">
        <v>709</v>
      </c>
      <c r="T35" s="254" t="s">
        <v>441</v>
      </c>
      <c r="U35" s="155">
        <v>0</v>
      </c>
      <c r="V35" s="155">
        <f>ROUND(E35*U35,2)</f>
        <v>0</v>
      </c>
      <c r="W35" s="155"/>
      <c r="X35" s="155" t="s">
        <v>257</v>
      </c>
      <c r="Y35" s="155" t="s">
        <v>159</v>
      </c>
      <c r="Z35" s="145"/>
      <c r="AA35" s="145"/>
      <c r="AB35" s="145"/>
      <c r="AC35" s="145"/>
      <c r="AD35" s="145"/>
      <c r="AE35" s="145"/>
      <c r="AF35" s="145"/>
      <c r="AG35" s="145" t="s">
        <v>258</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c r="A36" s="3"/>
      <c r="B36" s="4"/>
      <c r="C36" s="185"/>
      <c r="D36" s="6"/>
      <c r="E36" s="3"/>
      <c r="F36" s="3"/>
      <c r="G36" s="3"/>
      <c r="H36" s="3"/>
      <c r="I36" s="3"/>
      <c r="J36" s="3"/>
      <c r="K36" s="3"/>
      <c r="L36" s="3"/>
      <c r="M36" s="3"/>
      <c r="N36" s="3"/>
      <c r="O36" s="3"/>
      <c r="P36" s="3"/>
      <c r="Q36" s="3"/>
      <c r="R36" s="3"/>
      <c r="S36" s="3"/>
      <c r="T36" s="3"/>
      <c r="U36" s="3"/>
      <c r="V36" s="3"/>
      <c r="W36" s="3"/>
      <c r="X36" s="3"/>
      <c r="Y36" s="3"/>
      <c r="AE36">
        <v>12</v>
      </c>
      <c r="AF36">
        <v>21</v>
      </c>
      <c r="AG36" t="s">
        <v>140</v>
      </c>
    </row>
    <row r="37" spans="1:60">
      <c r="A37" s="262"/>
      <c r="B37" s="465" t="s">
        <v>28</v>
      </c>
      <c r="C37" s="466"/>
      <c r="D37" s="467"/>
      <c r="E37" s="468"/>
      <c r="F37" s="468"/>
      <c r="G37" s="469">
        <f>G8+G10+G15+G25+G28+G30</f>
        <v>0</v>
      </c>
      <c r="H37" s="3"/>
      <c r="I37" s="3"/>
      <c r="J37" s="3"/>
      <c r="K37" s="3"/>
      <c r="L37" s="3"/>
      <c r="M37" s="3"/>
      <c r="N37" s="3"/>
      <c r="O37" s="3"/>
      <c r="P37" s="3"/>
      <c r="Q37" s="3"/>
      <c r="R37" s="3"/>
      <c r="S37" s="3"/>
      <c r="T37" s="3"/>
      <c r="U37" s="3"/>
      <c r="V37" s="3"/>
      <c r="W37" s="3"/>
      <c r="X37" s="3"/>
      <c r="Y37" s="3"/>
      <c r="AE37">
        <f>SUMIF(L7:L35,AE36,G7:G35)</f>
        <v>0</v>
      </c>
      <c r="AF37">
        <f>SUMIF(L7:L35,AF36,G7:G35)</f>
        <v>0</v>
      </c>
      <c r="AG37" t="s">
        <v>464</v>
      </c>
    </row>
    <row r="38" spans="1:60">
      <c r="C38" s="187"/>
      <c r="D38" s="10"/>
      <c r="AG38" t="s">
        <v>467</v>
      </c>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5">
    <mergeCell ref="A1:G1"/>
    <mergeCell ref="C2:G2"/>
    <mergeCell ref="C3:G3"/>
    <mergeCell ref="C4:G4"/>
    <mergeCell ref="C19:G19"/>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19"/>
  <sheetViews>
    <sheetView workbookViewId="0"/>
  </sheetViews>
  <sheetFormatPr defaultColWidth="8.85546875" defaultRowHeight="15.75"/>
  <cols>
    <col min="1" max="1" width="3" style="596" customWidth="1"/>
    <col min="2" max="2" width="13.28515625" style="596" customWidth="1"/>
    <col min="3" max="3" width="124.7109375" style="596" customWidth="1"/>
    <col min="4" max="4" width="18.28515625" style="596" customWidth="1"/>
    <col min="5" max="16384" width="8.85546875" style="596"/>
  </cols>
  <sheetData>
    <row r="1" spans="1:4" ht="18.75" thickTop="1">
      <c r="A1" s="977"/>
      <c r="B1" s="1511"/>
      <c r="C1" s="1511"/>
      <c r="D1" s="1512"/>
    </row>
    <row r="2" spans="1:4" ht="18">
      <c r="A2" s="1513" t="s">
        <v>737</v>
      </c>
      <c r="B2" s="1514"/>
      <c r="C2" s="1514"/>
      <c r="D2" s="1515"/>
    </row>
    <row r="3" spans="1:4" ht="18">
      <c r="A3" s="978"/>
      <c r="B3" s="979"/>
      <c r="C3" s="980"/>
      <c r="D3" s="981"/>
    </row>
    <row r="4" spans="1:4">
      <c r="A4" s="978"/>
      <c r="B4" s="982" t="s">
        <v>21</v>
      </c>
      <c r="C4" s="983" t="s">
        <v>1001</v>
      </c>
      <c r="D4" s="984"/>
    </row>
    <row r="5" spans="1:4">
      <c r="A5" s="978"/>
      <c r="B5" s="982" t="s">
        <v>1002</v>
      </c>
      <c r="C5" s="983" t="s">
        <v>1003</v>
      </c>
      <c r="D5" s="985"/>
    </row>
    <row r="6" spans="1:4">
      <c r="A6" s="978"/>
      <c r="B6" s="982" t="s">
        <v>742</v>
      </c>
      <c r="C6" s="983" t="s">
        <v>1004</v>
      </c>
      <c r="D6" s="985"/>
    </row>
    <row r="7" spans="1:4">
      <c r="A7" s="978"/>
      <c r="B7" s="982"/>
      <c r="C7" s="983"/>
      <c r="D7" s="985"/>
    </row>
    <row r="8" spans="1:4">
      <c r="A8" s="978"/>
      <c r="B8" s="982"/>
      <c r="C8" s="983" t="s">
        <v>1005</v>
      </c>
      <c r="D8" s="985"/>
    </row>
    <row r="9" spans="1:4">
      <c r="A9" s="978"/>
      <c r="B9" s="982" t="s">
        <v>745</v>
      </c>
      <c r="C9" s="983" t="s">
        <v>1006</v>
      </c>
      <c r="D9" s="985"/>
    </row>
    <row r="10" spans="1:4">
      <c r="A10" s="978"/>
      <c r="B10" s="982" t="s">
        <v>748</v>
      </c>
      <c r="C10" s="983" t="s">
        <v>1006</v>
      </c>
      <c r="D10" s="985"/>
    </row>
    <row r="11" spans="1:4">
      <c r="A11" s="978"/>
      <c r="B11" s="982" t="s">
        <v>19</v>
      </c>
      <c r="C11" s="983" t="s">
        <v>1007</v>
      </c>
      <c r="D11" s="985"/>
    </row>
    <row r="12" spans="1:4">
      <c r="A12" s="978"/>
      <c r="B12" s="982" t="s">
        <v>744</v>
      </c>
      <c r="C12" s="986" t="s">
        <v>1008</v>
      </c>
      <c r="D12" s="985"/>
    </row>
    <row r="13" spans="1:4">
      <c r="A13" s="978"/>
      <c r="B13" s="987"/>
      <c r="C13" s="987"/>
      <c r="D13" s="985"/>
    </row>
    <row r="14" spans="1:4">
      <c r="A14" s="978"/>
      <c r="B14" s="988"/>
      <c r="C14" s="988"/>
      <c r="D14" s="989"/>
    </row>
    <row r="15" spans="1:4">
      <c r="A15" s="990"/>
      <c r="B15" s="991"/>
      <c r="C15" s="992"/>
      <c r="D15" s="993"/>
    </row>
    <row r="16" spans="1:4">
      <c r="A16" s="990"/>
      <c r="B16" s="994"/>
      <c r="C16" s="995" t="s">
        <v>22</v>
      </c>
      <c r="D16" s="996">
        <f>'Etapa II.b - EL-SIL - Rekap'!D36</f>
        <v>0</v>
      </c>
    </row>
    <row r="17" spans="1:4">
      <c r="A17" s="990"/>
      <c r="D17" s="997"/>
    </row>
    <row r="18" spans="1:4" ht="16.5" thickBot="1">
      <c r="A18" s="998"/>
      <c r="B18" s="999"/>
      <c r="C18" s="999"/>
      <c r="D18" s="1000"/>
    </row>
    <row r="19" spans="1:4" ht="16.5" thickTop="1"/>
  </sheetData>
  <mergeCells count="2">
    <mergeCell ref="B1:D1"/>
    <mergeCell ref="A2:D2"/>
  </mergeCells>
  <conditionalFormatting sqref="C4:C6">
    <cfRule type="containsText" dxfId="60" priority="3" operator="containsText" text="Doplnit údaje">
      <formula>NOT(ISERROR(SEARCH("Doplnit údaje",C4)))</formula>
    </cfRule>
  </conditionalFormatting>
  <conditionalFormatting sqref="C9:C10">
    <cfRule type="containsText" dxfId="59" priority="2" operator="containsText" text="Doplnit údaje">
      <formula>NOT(ISERROR(SEARCH("Doplnit údaje",C9)))</formula>
    </cfRule>
  </conditionalFormatting>
  <conditionalFormatting sqref="C12">
    <cfRule type="containsText" dxfId="58"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36"/>
  <sheetViews>
    <sheetView workbookViewId="0"/>
  </sheetViews>
  <sheetFormatPr defaultColWidth="8.85546875" defaultRowHeight="15.75"/>
  <cols>
    <col min="1" max="1" width="3" style="596" customWidth="1"/>
    <col min="2" max="2" width="13.28515625" style="596" customWidth="1"/>
    <col min="3" max="3" width="124.7109375" style="596" customWidth="1"/>
    <col min="4" max="4" width="18.28515625" style="596" customWidth="1"/>
    <col min="5" max="16384" width="8.85546875" style="596"/>
  </cols>
  <sheetData>
    <row r="1" spans="1:4" ht="18">
      <c r="A1" s="1001"/>
      <c r="B1" s="1516"/>
      <c r="C1" s="1516"/>
      <c r="D1" s="1517"/>
    </row>
    <row r="2" spans="1:4" ht="18">
      <c r="A2" s="1518" t="s">
        <v>758</v>
      </c>
      <c r="B2" s="1514"/>
      <c r="C2" s="1514"/>
      <c r="D2" s="1519"/>
    </row>
    <row r="3" spans="1:4" ht="18">
      <c r="A3" s="1002"/>
      <c r="B3" s="979"/>
      <c r="C3" s="980"/>
      <c r="D3" s="1003"/>
    </row>
    <row r="4" spans="1:4">
      <c r="A4" s="1002"/>
      <c r="B4" s="982" t="str">
        <f>'Etapa II.b - EL-SIL - Krycí'!B4</f>
        <v>Stavba:</v>
      </c>
      <c r="C4" s="983" t="str">
        <f>IF('Etapa II.b - EL-SIL - Krycí'!C4="Doplnit údaje","",'Etapa II.b - EL-SIL - Krycí'!C4)</f>
        <v>ČRo Olomouc - dostavba studií objektu Pavelčákova 2/19</v>
      </c>
      <c r="D4" s="1004"/>
    </row>
    <row r="5" spans="1:4">
      <c r="A5" s="1002"/>
      <c r="B5" s="982" t="str">
        <f>'Etapa II.b - EL-SIL - Krycí'!B5</f>
        <v>Objekt:</v>
      </c>
      <c r="C5" s="983" t="str">
        <f>IF('Etapa II.b - EL-SIL - Krycí'!C5="Doplnit údaje","",'Etapa II.b - EL-SIL - Krycí'!C5)</f>
        <v>ČRo Olomouc</v>
      </c>
      <c r="D5" s="1005"/>
    </row>
    <row r="6" spans="1:4">
      <c r="A6" s="1002"/>
      <c r="B6" s="982" t="str">
        <f>'Etapa II.b - EL-SIL - Krycí'!B6</f>
        <v>Místo:</v>
      </c>
      <c r="C6" s="983" t="str">
        <f>IF('Etapa II.b - EL-SIL - Krycí'!C6="Doplnit údaje","",'Etapa II.b - EL-SIL - Krycí'!C6)</f>
        <v>Pavelčákova 2/19, Olomouc - město, 779 00,</v>
      </c>
      <c r="D6" s="1005"/>
    </row>
    <row r="7" spans="1:4">
      <c r="A7" s="1002"/>
      <c r="B7" s="982"/>
      <c r="C7" s="983"/>
      <c r="D7" s="1005"/>
    </row>
    <row r="8" spans="1:4">
      <c r="A8" s="1002"/>
      <c r="B8" s="982"/>
      <c r="C8" s="983" t="s">
        <v>1005</v>
      </c>
      <c r="D8" s="1005"/>
    </row>
    <row r="9" spans="1:4">
      <c r="A9" s="1002"/>
      <c r="B9" s="982" t="str">
        <f>'Etapa II.b - EL-SIL - Krycí'!B9</f>
        <v>Zadavatel:</v>
      </c>
      <c r="C9" s="983" t="str">
        <f>IF('Etapa II.b - EL-SIL - Krycí'!C9="Doplnit údaje","",'Etapa II.b - EL-SIL - Krycí'!C9)</f>
        <v/>
      </c>
      <c r="D9" s="1005"/>
    </row>
    <row r="10" spans="1:4">
      <c r="A10" s="1002"/>
      <c r="B10" s="982" t="str">
        <f>'Etapa II.b - EL-SIL - Krycí'!B10</f>
        <v>Uchazeč:</v>
      </c>
      <c r="C10" s="983" t="str">
        <f>IF('Etapa II.b - EL-SIL - Krycí'!C10="Doplnit údaje","",'Etapa II.b - EL-SIL - Krycí'!C10)</f>
        <v/>
      </c>
      <c r="D10" s="1005"/>
    </row>
    <row r="11" spans="1:4">
      <c r="A11" s="1002"/>
      <c r="B11" s="982" t="str">
        <f>'Etapa II.b - EL-SIL - Krycí'!B11</f>
        <v>Zhotovitel:</v>
      </c>
      <c r="C11" s="983" t="str">
        <f>IF('Etapa II.b - EL-SIL - Krycí'!C11="Doplnit údaje","",'Etapa II.b - EL-SIL - Krycí'!C11)</f>
        <v>ELEKTRO-PROJEKCE s.r.o.</v>
      </c>
      <c r="D11" s="1005"/>
    </row>
    <row r="12" spans="1:4">
      <c r="A12" s="1002"/>
      <c r="B12" s="982" t="str">
        <f>'Etapa II.b - EL-SIL - Krycí'!B12</f>
        <v>Datum:</v>
      </c>
      <c r="C12" s="986" t="str">
        <f>IF('Etapa II.b - EL-SIL - Krycí'!C12="Doplnit údaje","",'Etapa II.b - EL-SIL - Krycí'!C12)</f>
        <v>12/2023</v>
      </c>
      <c r="D12" s="1005"/>
    </row>
    <row r="13" spans="1:4">
      <c r="A13" s="1002"/>
      <c r="B13" s="1006" t="s">
        <v>750</v>
      </c>
      <c r="C13" s="987"/>
      <c r="D13" s="1005"/>
    </row>
    <row r="14" spans="1:4" ht="38.25">
      <c r="A14" s="1002"/>
      <c r="B14" s="1007" t="s">
        <v>1009</v>
      </c>
      <c r="C14" s="1008" t="s">
        <v>1010</v>
      </c>
      <c r="D14" s="1005"/>
    </row>
    <row r="15" spans="1:4" ht="76.5">
      <c r="A15" s="1002"/>
      <c r="B15" s="1007" t="s">
        <v>1011</v>
      </c>
      <c r="C15" s="1008" t="s">
        <v>1012</v>
      </c>
      <c r="D15" s="1005"/>
    </row>
    <row r="16" spans="1:4" ht="38.25">
      <c r="A16" s="1002"/>
      <c r="B16" s="1007" t="s">
        <v>1013</v>
      </c>
      <c r="C16" s="1008" t="s">
        <v>1014</v>
      </c>
      <c r="D16" s="1005"/>
    </row>
    <row r="17" spans="1:4" ht="76.5">
      <c r="A17" s="1002"/>
      <c r="B17" s="1007" t="s">
        <v>1015</v>
      </c>
      <c r="C17" s="1008" t="s">
        <v>1016</v>
      </c>
      <c r="D17" s="1005"/>
    </row>
    <row r="18" spans="1:4" ht="51">
      <c r="A18" s="1002"/>
      <c r="B18" s="1007" t="s">
        <v>1017</v>
      </c>
      <c r="C18" s="1008" t="s">
        <v>1018</v>
      </c>
      <c r="D18" s="1005"/>
    </row>
    <row r="19" spans="1:4">
      <c r="A19" s="1002"/>
      <c r="B19" s="1007" t="s">
        <v>1019</v>
      </c>
      <c r="C19" s="1008" t="s">
        <v>1020</v>
      </c>
      <c r="D19" s="1005"/>
    </row>
    <row r="20" spans="1:4" ht="16.5" thickBot="1">
      <c r="A20" s="1002"/>
      <c r="B20" s="988"/>
      <c r="C20" s="988"/>
      <c r="D20" s="1009"/>
    </row>
    <row r="21" spans="1:4" ht="17.25" thickTop="1" thickBot="1">
      <c r="A21" s="1010"/>
      <c r="B21" s="1011" t="s">
        <v>1021</v>
      </c>
      <c r="C21" s="1011" t="s">
        <v>773</v>
      </c>
      <c r="D21" s="1012" t="s">
        <v>1</v>
      </c>
    </row>
    <row r="22" spans="1:4" s="703" customFormat="1" ht="13.5" thickTop="1">
      <c r="A22" s="1013"/>
      <c r="B22" s="1014" t="s">
        <v>1022</v>
      </c>
      <c r="C22" s="1014" t="str">
        <f>'Etapa II.b - EL-SIL - A'!D3</f>
        <v>Svítidla</v>
      </c>
      <c r="D22" s="1015">
        <f>'Etapa II.b - EL-SIL - A'!J4</f>
        <v>0</v>
      </c>
    </row>
    <row r="23" spans="1:4" s="703" customFormat="1" ht="12.75">
      <c r="A23" s="1016"/>
      <c r="B23" s="1014" t="s">
        <v>1023</v>
      </c>
      <c r="C23" s="1017" t="str">
        <f>'Etapa II.b - EL-SIL - B'!D3</f>
        <v>Přístroje</v>
      </c>
      <c r="D23" s="1018">
        <f>'Etapa II.b - EL-SIL - B'!J4</f>
        <v>0</v>
      </c>
    </row>
    <row r="24" spans="1:4" s="703" customFormat="1" ht="12.75">
      <c r="A24" s="1016"/>
      <c r="B24" s="1014" t="s">
        <v>1024</v>
      </c>
      <c r="C24" s="1017" t="str">
        <f>'Etapa II.b - EL-SIL - C'!D3</f>
        <v>Instalační materiál</v>
      </c>
      <c r="D24" s="1018">
        <f>'Etapa II.b - EL-SIL - C'!J4</f>
        <v>0</v>
      </c>
    </row>
    <row r="25" spans="1:4" s="703" customFormat="1" ht="12.75">
      <c r="A25" s="1016"/>
      <c r="B25" s="1014" t="s">
        <v>784</v>
      </c>
      <c r="C25" s="1017" t="str">
        <f>'Etapa II.b - EL-SIL - D'!D3</f>
        <v>Kabeláž</v>
      </c>
      <c r="D25" s="1018">
        <f>'Etapa II.b - EL-SIL - D'!J4</f>
        <v>0</v>
      </c>
    </row>
    <row r="26" spans="1:4" s="703" customFormat="1" ht="12.75">
      <c r="A26" s="1016"/>
      <c r="B26" s="1014" t="s">
        <v>1025</v>
      </c>
      <c r="C26" s="1017" t="str">
        <f>'Etapa II.b - EL-SIL - E'!D3</f>
        <v>Rozvaděče</v>
      </c>
      <c r="D26" s="1018">
        <f>'Etapa II.b - EL-SIL - E'!J4</f>
        <v>0</v>
      </c>
    </row>
    <row r="27" spans="1:4" s="703" customFormat="1" ht="12.75">
      <c r="A27" s="1016"/>
      <c r="B27" s="1014" t="s">
        <v>1026</v>
      </c>
      <c r="C27" s="1017" t="str">
        <f>'Etapa II.b - EL-SIL - F'!D3</f>
        <v>Ostatní</v>
      </c>
      <c r="D27" s="1018">
        <f>'Etapa II.b - EL-SIL - F'!J4</f>
        <v>0</v>
      </c>
    </row>
    <row r="28" spans="1:4" s="703" customFormat="1" ht="12.75">
      <c r="A28" s="1016"/>
      <c r="B28" s="1014"/>
      <c r="C28" s="1017"/>
      <c r="D28" s="1018"/>
    </row>
    <row r="29" spans="1:4" s="703" customFormat="1" ht="12.75">
      <c r="A29" s="1016"/>
      <c r="B29" s="1014"/>
      <c r="C29" s="1017"/>
      <c r="D29" s="1018"/>
    </row>
    <row r="30" spans="1:4" s="703" customFormat="1" ht="12.75">
      <c r="A30" s="1016"/>
      <c r="B30" s="1014"/>
      <c r="C30" s="1017"/>
      <c r="D30" s="1018"/>
    </row>
    <row r="31" spans="1:4" s="703" customFormat="1" ht="12.75">
      <c r="A31" s="1016"/>
      <c r="B31" s="1014"/>
      <c r="C31" s="1017"/>
      <c r="D31" s="1018"/>
    </row>
    <row r="32" spans="1:4" s="703" customFormat="1" ht="12.75">
      <c r="A32" s="1016"/>
      <c r="B32" s="1014"/>
      <c r="C32" s="1017"/>
      <c r="D32" s="1018"/>
    </row>
    <row r="33" spans="1:4" s="703" customFormat="1" ht="12.75">
      <c r="A33" s="1016"/>
      <c r="B33" s="1014"/>
      <c r="C33" s="1017"/>
      <c r="D33" s="1018"/>
    </row>
    <row r="34" spans="1:4" s="703" customFormat="1" ht="12.75">
      <c r="A34" s="1016"/>
      <c r="B34" s="1014"/>
      <c r="C34" s="1017"/>
      <c r="D34" s="1018"/>
    </row>
    <row r="35" spans="1:4">
      <c r="A35" s="1019"/>
      <c r="B35" s="1020"/>
      <c r="C35" s="1021"/>
      <c r="D35" s="1022"/>
    </row>
    <row r="36" spans="1:4" ht="16.5" thickBot="1">
      <c r="A36" s="1023"/>
      <c r="B36" s="1024"/>
      <c r="C36" s="1025" t="s">
        <v>763</v>
      </c>
      <c r="D36" s="718">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18"/>
  <sheetViews>
    <sheetView workbookViewId="0">
      <pane ySplit="4" topLeftCell="A5" activePane="bottomLeft" state="frozen"/>
      <selection pane="bottomLeft" activeCell="H10" sqref="H10"/>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1039</v>
      </c>
      <c r="B3" s="1521"/>
      <c r="C3" s="1522"/>
      <c r="D3" s="479" t="s">
        <v>1040</v>
      </c>
      <c r="E3" s="482"/>
      <c r="F3" s="483"/>
      <c r="G3" s="483"/>
      <c r="H3" s="483"/>
      <c r="I3" s="483"/>
      <c r="J3" s="484"/>
    </row>
    <row r="4" spans="1:10" s="485" customFormat="1" ht="16.5" thickBot="1">
      <c r="A4" s="486"/>
      <c r="B4" s="487"/>
      <c r="C4" s="487"/>
      <c r="D4" s="488" t="s">
        <v>1041</v>
      </c>
      <c r="E4" s="489"/>
      <c r="F4" s="490"/>
      <c r="G4" s="490"/>
      <c r="H4" s="490"/>
      <c r="I4" s="490"/>
      <c r="J4" s="491">
        <f>SUM(J5:J977)</f>
        <v>0</v>
      </c>
    </row>
    <row r="5" spans="1:10" s="485" customFormat="1" ht="32.25" thickTop="1">
      <c r="A5" s="492" t="s">
        <v>1042</v>
      </c>
      <c r="B5" s="493" t="s">
        <v>1043</v>
      </c>
      <c r="C5" s="493" t="s">
        <v>1043</v>
      </c>
      <c r="D5" s="494" t="s">
        <v>1897</v>
      </c>
      <c r="E5" s="495" t="s">
        <v>657</v>
      </c>
      <c r="F5" s="496">
        <f>G5+H5</f>
        <v>0</v>
      </c>
      <c r="G5" s="497"/>
      <c r="H5" s="497"/>
      <c r="I5" s="498">
        <v>24</v>
      </c>
      <c r="J5" s="499">
        <f>I5*F5</f>
        <v>0</v>
      </c>
    </row>
    <row r="6" spans="1:10" s="485" customFormat="1">
      <c r="A6" s="492" t="s">
        <v>1045</v>
      </c>
      <c r="B6" s="493" t="s">
        <v>1043</v>
      </c>
      <c r="C6" s="493" t="s">
        <v>1043</v>
      </c>
      <c r="D6" s="500" t="s">
        <v>1050</v>
      </c>
      <c r="E6" s="495" t="s">
        <v>657</v>
      </c>
      <c r="F6" s="496">
        <f>G6+H6</f>
        <v>0</v>
      </c>
      <c r="G6" s="497"/>
      <c r="H6" s="497"/>
      <c r="I6" s="498">
        <v>2</v>
      </c>
      <c r="J6" s="499">
        <f>I6*F6</f>
        <v>0</v>
      </c>
    </row>
    <row r="7" spans="1:10" s="485" customFormat="1">
      <c r="A7" s="492" t="s">
        <v>1047</v>
      </c>
      <c r="B7" s="493" t="s">
        <v>1043</v>
      </c>
      <c r="C7" s="493" t="s">
        <v>1043</v>
      </c>
      <c r="D7" s="500" t="s">
        <v>1052</v>
      </c>
      <c r="E7" s="495" t="s">
        <v>657</v>
      </c>
      <c r="F7" s="496">
        <f t="shared" ref="F7:F12" si="0">G7+H7</f>
        <v>0</v>
      </c>
      <c r="G7" s="497"/>
      <c r="H7" s="497"/>
      <c r="I7" s="498">
        <v>1</v>
      </c>
      <c r="J7" s="499">
        <f t="shared" ref="J7:J12" si="1">I7*F7</f>
        <v>0</v>
      </c>
    </row>
    <row r="8" spans="1:10" s="485" customFormat="1" ht="31.5">
      <c r="A8" s="492" t="s">
        <v>1049</v>
      </c>
      <c r="B8" s="493" t="s">
        <v>1043</v>
      </c>
      <c r="C8" s="493" t="s">
        <v>1043</v>
      </c>
      <c r="D8" s="500" t="s">
        <v>1898</v>
      </c>
      <c r="E8" s="495" t="s">
        <v>657</v>
      </c>
      <c r="F8" s="496">
        <f t="shared" si="0"/>
        <v>0</v>
      </c>
      <c r="G8" s="497"/>
      <c r="H8" s="497"/>
      <c r="I8" s="498">
        <v>16</v>
      </c>
      <c r="J8" s="499">
        <f t="shared" si="1"/>
        <v>0</v>
      </c>
    </row>
    <row r="9" spans="1:10" s="485" customFormat="1">
      <c r="A9" s="492" t="s">
        <v>1051</v>
      </c>
      <c r="B9" s="493" t="s">
        <v>1043</v>
      </c>
      <c r="C9" s="493" t="s">
        <v>1043</v>
      </c>
      <c r="D9" s="500" t="s">
        <v>1899</v>
      </c>
      <c r="E9" s="495" t="s">
        <v>657</v>
      </c>
      <c r="F9" s="496">
        <f t="shared" si="0"/>
        <v>0</v>
      </c>
      <c r="G9" s="497"/>
      <c r="H9" s="497"/>
      <c r="I9" s="498">
        <v>1</v>
      </c>
      <c r="J9" s="499">
        <f t="shared" si="1"/>
        <v>0</v>
      </c>
    </row>
    <row r="10" spans="1:10" s="485" customFormat="1">
      <c r="A10" s="492" t="s">
        <v>1053</v>
      </c>
      <c r="B10" s="493" t="s">
        <v>1043</v>
      </c>
      <c r="C10" s="493" t="s">
        <v>1043</v>
      </c>
      <c r="D10" s="500" t="s">
        <v>1900</v>
      </c>
      <c r="E10" s="495" t="s">
        <v>1055</v>
      </c>
      <c r="F10" s="496">
        <f t="shared" si="0"/>
        <v>0</v>
      </c>
      <c r="G10" s="496">
        <v>0</v>
      </c>
      <c r="H10" s="497"/>
      <c r="I10" s="498">
        <v>1</v>
      </c>
      <c r="J10" s="499">
        <f t="shared" si="1"/>
        <v>0</v>
      </c>
    </row>
    <row r="11" spans="1:10" s="485" customFormat="1">
      <c r="A11" s="492" t="s">
        <v>1056</v>
      </c>
      <c r="B11" s="493" t="s">
        <v>1043</v>
      </c>
      <c r="C11" s="493" t="s">
        <v>1043</v>
      </c>
      <c r="D11" s="494" t="s">
        <v>1057</v>
      </c>
      <c r="E11" s="495" t="s">
        <v>657</v>
      </c>
      <c r="F11" s="496">
        <f t="shared" si="0"/>
        <v>0</v>
      </c>
      <c r="G11" s="496">
        <v>0</v>
      </c>
      <c r="H11" s="497">
        <f>SUMPRODUCT(G5:G10,I5:I10)*0.036</f>
        <v>0</v>
      </c>
      <c r="I11" s="498">
        <v>1</v>
      </c>
      <c r="J11" s="499">
        <f t="shared" si="1"/>
        <v>0</v>
      </c>
    </row>
    <row r="12" spans="1:10" s="485" customFormat="1" ht="16.5" thickBot="1">
      <c r="A12" s="501" t="s">
        <v>1058</v>
      </c>
      <c r="B12" s="502" t="s">
        <v>1043</v>
      </c>
      <c r="C12" s="502" t="s">
        <v>1043</v>
      </c>
      <c r="D12" s="503" t="s">
        <v>1059</v>
      </c>
      <c r="E12" s="504" t="s">
        <v>657</v>
      </c>
      <c r="F12" s="505">
        <f t="shared" si="0"/>
        <v>0</v>
      </c>
      <c r="G12" s="505">
        <v>0</v>
      </c>
      <c r="H12" s="506">
        <f>SUMPRODUCT(H5:H10,I5:I10)*0.06</f>
        <v>0</v>
      </c>
      <c r="I12" s="507">
        <v>1</v>
      </c>
      <c r="J12" s="508">
        <f t="shared" si="1"/>
        <v>0</v>
      </c>
    </row>
    <row r="13" spans="1:10" ht="16.5" thickTop="1">
      <c r="A13" s="509"/>
      <c r="B13" s="509"/>
      <c r="C13" s="509"/>
      <c r="D13" s="510"/>
    </row>
    <row r="14" spans="1:10">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A301" s="509"/>
      <c r="B301" s="509"/>
      <c r="C301" s="509"/>
      <c r="D301" s="510"/>
    </row>
    <row r="302" spans="1:4">
      <c r="A302" s="509"/>
      <c r="B302" s="509"/>
      <c r="C302" s="509"/>
      <c r="D302" s="510"/>
    </row>
    <row r="303" spans="1:4">
      <c r="A303" s="509"/>
      <c r="B303" s="509"/>
      <c r="C303" s="509"/>
      <c r="D303" s="510"/>
    </row>
    <row r="304" spans="1:4">
      <c r="A304" s="509"/>
      <c r="B304" s="509"/>
      <c r="C304" s="509"/>
      <c r="D304" s="510"/>
    </row>
    <row r="305" spans="1:4">
      <c r="A305" s="509"/>
      <c r="B305" s="509"/>
      <c r="C305" s="509"/>
      <c r="D305" s="510"/>
    </row>
    <row r="306" spans="1:4">
      <c r="A306" s="509"/>
      <c r="B306" s="509"/>
      <c r="C306" s="509"/>
      <c r="D306" s="510"/>
    </row>
    <row r="307" spans="1:4">
      <c r="A307" s="509"/>
      <c r="B307" s="509"/>
      <c r="C307" s="509"/>
      <c r="D307" s="510"/>
    </row>
    <row r="308" spans="1:4">
      <c r="D308" s="510"/>
    </row>
    <row r="309" spans="1:4">
      <c r="D309" s="510"/>
    </row>
    <row r="310" spans="1:4">
      <c r="D310" s="510"/>
    </row>
    <row r="311" spans="1:4">
      <c r="D311" s="510"/>
    </row>
    <row r="312" spans="1:4">
      <c r="D312" s="510"/>
    </row>
    <row r="313" spans="1:4">
      <c r="D313" s="510"/>
    </row>
    <row r="314" spans="1:4">
      <c r="D314" s="510"/>
    </row>
    <row r="315" spans="1:4">
      <c r="D315" s="510"/>
    </row>
    <row r="316" spans="1:4">
      <c r="D316" s="510"/>
    </row>
    <row r="317" spans="1:4">
      <c r="D317" s="510"/>
    </row>
    <row r="318" spans="1:4">
      <c r="D318" s="510"/>
    </row>
  </sheetData>
  <mergeCells count="1">
    <mergeCell ref="A3:C3"/>
  </mergeCells>
  <conditionalFormatting sqref="G5:H10">
    <cfRule type="cellIs" dxfId="57" priority="2" operator="equal">
      <formula>" "</formula>
    </cfRule>
  </conditionalFormatting>
  <conditionalFormatting sqref="G5:H12">
    <cfRule type="containsBlanks" dxfId="56"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295"/>
  <sheetViews>
    <sheetView zoomScale="85" zoomScaleNormal="85" workbookViewId="0">
      <pane ySplit="4" topLeftCell="A5" activePane="bottomLeft" state="frozen"/>
      <selection pane="bottomLeft" activeCell="G5" sqref="G5:H15"/>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3" width="10" style="476"/>
    <col min="14" max="14" width="42.7109375" style="476" bestFit="1" customWidth="1"/>
    <col min="15" max="16384" width="10" style="476"/>
  </cols>
  <sheetData>
    <row r="1" spans="1:13" ht="49.5" customHeight="1" thickTop="1">
      <c r="A1" s="470" t="s">
        <v>133</v>
      </c>
      <c r="B1" s="471" t="s">
        <v>776</v>
      </c>
      <c r="C1" s="471" t="s">
        <v>1027</v>
      </c>
      <c r="D1" s="472" t="s">
        <v>773</v>
      </c>
      <c r="E1" s="471" t="s">
        <v>135</v>
      </c>
      <c r="F1" s="473" t="s">
        <v>1028</v>
      </c>
      <c r="G1" s="473" t="s">
        <v>1029</v>
      </c>
      <c r="H1" s="473" t="s">
        <v>30</v>
      </c>
      <c r="I1" s="474" t="s">
        <v>1030</v>
      </c>
      <c r="J1" s="475" t="s">
        <v>1032</v>
      </c>
    </row>
    <row r="2" spans="1:13">
      <c r="A2" s="477"/>
      <c r="B2" s="478" t="s">
        <v>1033</v>
      </c>
      <c r="C2" s="478" t="s">
        <v>1033</v>
      </c>
      <c r="D2" s="479"/>
      <c r="E2" s="478"/>
      <c r="F2" s="480" t="s">
        <v>1034</v>
      </c>
      <c r="G2" s="480" t="s">
        <v>1035</v>
      </c>
      <c r="H2" s="480" t="s">
        <v>1036</v>
      </c>
      <c r="I2" s="480" t="s">
        <v>1184</v>
      </c>
      <c r="J2" s="481" t="s">
        <v>1038</v>
      </c>
    </row>
    <row r="3" spans="1:13" s="485" customFormat="1">
      <c r="A3" s="1520" t="s">
        <v>1067</v>
      </c>
      <c r="B3" s="1521"/>
      <c r="C3" s="1522"/>
      <c r="D3" s="479" t="s">
        <v>1068</v>
      </c>
      <c r="E3" s="482"/>
      <c r="F3" s="483"/>
      <c r="G3" s="483"/>
      <c r="H3" s="483"/>
      <c r="I3" s="483"/>
      <c r="J3" s="484"/>
    </row>
    <row r="4" spans="1:13" s="485" customFormat="1" ht="16.5" thickBot="1">
      <c r="A4" s="486"/>
      <c r="B4" s="487"/>
      <c r="C4" s="487"/>
      <c r="D4" s="488" t="s">
        <v>1041</v>
      </c>
      <c r="E4" s="489"/>
      <c r="F4" s="490"/>
      <c r="G4" s="490"/>
      <c r="H4" s="490"/>
      <c r="I4" s="490"/>
      <c r="J4" s="491">
        <f>SUM(J5:J947)</f>
        <v>0</v>
      </c>
    </row>
    <row r="5" spans="1:13" s="485" customFormat="1" ht="32.25" thickTop="1">
      <c r="A5" s="492" t="s">
        <v>1069</v>
      </c>
      <c r="B5" s="493" t="s">
        <v>1043</v>
      </c>
      <c r="C5" s="493" t="s">
        <v>1043</v>
      </c>
      <c r="D5" s="500" t="s">
        <v>1074</v>
      </c>
      <c r="E5" s="495" t="s">
        <v>657</v>
      </c>
      <c r="F5" s="496">
        <f t="shared" ref="F5:F17" si="0">G5+H5</f>
        <v>0</v>
      </c>
      <c r="G5" s="497"/>
      <c r="H5" s="497"/>
      <c r="I5" s="498">
        <v>3</v>
      </c>
      <c r="J5" s="499">
        <f t="shared" ref="J5:J15" si="1">F5*I5</f>
        <v>0</v>
      </c>
      <c r="K5" s="514"/>
    </row>
    <row r="6" spans="1:13" s="485" customFormat="1" ht="31.5">
      <c r="A6" s="492" t="s">
        <v>1071</v>
      </c>
      <c r="B6" s="493" t="s">
        <v>1043</v>
      </c>
      <c r="C6" s="493" t="s">
        <v>1043</v>
      </c>
      <c r="D6" s="500" t="s">
        <v>1901</v>
      </c>
      <c r="E6" s="495" t="s">
        <v>657</v>
      </c>
      <c r="F6" s="496">
        <f t="shared" si="0"/>
        <v>0</v>
      </c>
      <c r="G6" s="497"/>
      <c r="H6" s="497"/>
      <c r="I6" s="498">
        <v>4</v>
      </c>
      <c r="J6" s="499">
        <f t="shared" si="1"/>
        <v>0</v>
      </c>
      <c r="K6" s="514"/>
    </row>
    <row r="7" spans="1:13" s="485" customFormat="1" ht="31.5" customHeight="1">
      <c r="A7" s="492" t="s">
        <v>1073</v>
      </c>
      <c r="B7" s="493" t="s">
        <v>1043</v>
      </c>
      <c r="C7" s="493" t="s">
        <v>1043</v>
      </c>
      <c r="D7" s="500" t="s">
        <v>1076</v>
      </c>
      <c r="E7" s="495" t="s">
        <v>657</v>
      </c>
      <c r="F7" s="496">
        <f t="shared" si="0"/>
        <v>0</v>
      </c>
      <c r="G7" s="497"/>
      <c r="H7" s="497"/>
      <c r="I7" s="498">
        <v>1</v>
      </c>
      <c r="J7" s="499">
        <f t="shared" si="1"/>
        <v>0</v>
      </c>
      <c r="K7" s="514"/>
    </row>
    <row r="8" spans="1:13" s="485" customFormat="1" ht="31.5" customHeight="1">
      <c r="A8" s="492" t="s">
        <v>1075</v>
      </c>
      <c r="B8" s="493" t="s">
        <v>1043</v>
      </c>
      <c r="C8" s="493" t="s">
        <v>1043</v>
      </c>
      <c r="D8" s="500" t="s">
        <v>1902</v>
      </c>
      <c r="E8" s="495" t="s">
        <v>657</v>
      </c>
      <c r="F8" s="496">
        <f t="shared" si="0"/>
        <v>0</v>
      </c>
      <c r="G8" s="497"/>
      <c r="H8" s="497"/>
      <c r="I8" s="498">
        <v>2</v>
      </c>
      <c r="J8" s="499">
        <f t="shared" si="1"/>
        <v>0</v>
      </c>
      <c r="K8" s="514"/>
      <c r="L8" s="514"/>
    </row>
    <row r="9" spans="1:13" s="485" customFormat="1" ht="31.5">
      <c r="A9" s="492" t="s">
        <v>1077</v>
      </c>
      <c r="B9" s="493" t="s">
        <v>1043</v>
      </c>
      <c r="C9" s="493" t="s">
        <v>1043</v>
      </c>
      <c r="D9" s="500" t="s">
        <v>1080</v>
      </c>
      <c r="E9" s="495" t="s">
        <v>657</v>
      </c>
      <c r="F9" s="496">
        <f t="shared" si="0"/>
        <v>0</v>
      </c>
      <c r="G9" s="497"/>
      <c r="H9" s="497"/>
      <c r="I9" s="498">
        <v>12</v>
      </c>
      <c r="J9" s="499">
        <f t="shared" si="1"/>
        <v>0</v>
      </c>
      <c r="K9" s="514"/>
    </row>
    <row r="10" spans="1:13" s="485" customFormat="1" ht="31.5">
      <c r="A10" s="492" t="s">
        <v>1079</v>
      </c>
      <c r="B10" s="493" t="s">
        <v>1043</v>
      </c>
      <c r="C10" s="493" t="s">
        <v>1043</v>
      </c>
      <c r="D10" s="500" t="s">
        <v>1903</v>
      </c>
      <c r="E10" s="495" t="s">
        <v>657</v>
      </c>
      <c r="F10" s="496">
        <f t="shared" si="0"/>
        <v>0</v>
      </c>
      <c r="G10" s="515"/>
      <c r="H10" s="497"/>
      <c r="I10" s="498">
        <v>1</v>
      </c>
      <c r="J10" s="499">
        <f t="shared" si="1"/>
        <v>0</v>
      </c>
      <c r="K10" s="514"/>
    </row>
    <row r="11" spans="1:13" s="485" customFormat="1" ht="31.5">
      <c r="A11" s="492" t="s">
        <v>1081</v>
      </c>
      <c r="B11" s="493" t="s">
        <v>1043</v>
      </c>
      <c r="C11" s="493" t="s">
        <v>1043</v>
      </c>
      <c r="D11" s="500" t="s">
        <v>1084</v>
      </c>
      <c r="E11" s="495" t="s">
        <v>657</v>
      </c>
      <c r="F11" s="496">
        <f t="shared" si="0"/>
        <v>0</v>
      </c>
      <c r="G11" s="497"/>
      <c r="H11" s="497"/>
      <c r="I11" s="498">
        <v>1</v>
      </c>
      <c r="J11" s="499">
        <f t="shared" si="1"/>
        <v>0</v>
      </c>
      <c r="K11" s="514"/>
    </row>
    <row r="12" spans="1:13" s="485" customFormat="1">
      <c r="A12" s="492" t="s">
        <v>1083</v>
      </c>
      <c r="B12" s="493" t="s">
        <v>1043</v>
      </c>
      <c r="C12" s="493" t="s">
        <v>1043</v>
      </c>
      <c r="D12" s="500" t="s">
        <v>1086</v>
      </c>
      <c r="E12" s="495" t="s">
        <v>657</v>
      </c>
      <c r="F12" s="496">
        <f t="shared" si="0"/>
        <v>0</v>
      </c>
      <c r="G12" s="497"/>
      <c r="H12" s="497"/>
      <c r="I12" s="498">
        <v>1</v>
      </c>
      <c r="J12" s="499">
        <f t="shared" si="1"/>
        <v>0</v>
      </c>
      <c r="K12" s="514"/>
    </row>
    <row r="13" spans="1:13" s="485" customFormat="1">
      <c r="A13" s="492" t="s">
        <v>1085</v>
      </c>
      <c r="B13" s="493" t="s">
        <v>1043</v>
      </c>
      <c r="C13" s="493" t="s">
        <v>1043</v>
      </c>
      <c r="D13" s="500" t="s">
        <v>1088</v>
      </c>
      <c r="E13" s="495" t="s">
        <v>657</v>
      </c>
      <c r="F13" s="496">
        <f t="shared" si="0"/>
        <v>0</v>
      </c>
      <c r="G13" s="515"/>
      <c r="H13" s="515"/>
      <c r="I13" s="498">
        <v>2</v>
      </c>
      <c r="J13" s="499">
        <f t="shared" si="1"/>
        <v>0</v>
      </c>
      <c r="K13" s="514"/>
    </row>
    <row r="14" spans="1:13" s="485" customFormat="1">
      <c r="A14" s="492" t="s">
        <v>1087</v>
      </c>
      <c r="B14" s="493" t="s">
        <v>1043</v>
      </c>
      <c r="C14" s="493" t="s">
        <v>1043</v>
      </c>
      <c r="D14" s="500" t="s">
        <v>1904</v>
      </c>
      <c r="E14" s="495" t="s">
        <v>657</v>
      </c>
      <c r="F14" s="496">
        <f t="shared" si="0"/>
        <v>0</v>
      </c>
      <c r="G14" s="515"/>
      <c r="H14" s="515"/>
      <c r="I14" s="498">
        <v>1</v>
      </c>
      <c r="J14" s="499">
        <f t="shared" si="1"/>
        <v>0</v>
      </c>
      <c r="K14" s="514"/>
    </row>
    <row r="15" spans="1:13" s="485" customFormat="1">
      <c r="A15" s="492" t="s">
        <v>1089</v>
      </c>
      <c r="B15" s="493" t="s">
        <v>1043</v>
      </c>
      <c r="C15" s="493" t="s">
        <v>1043</v>
      </c>
      <c r="D15" s="500" t="s">
        <v>1098</v>
      </c>
      <c r="E15" s="495" t="s">
        <v>657</v>
      </c>
      <c r="F15" s="496">
        <f t="shared" si="0"/>
        <v>0</v>
      </c>
      <c r="G15" s="497"/>
      <c r="H15" s="497"/>
      <c r="I15" s="498">
        <v>1</v>
      </c>
      <c r="J15" s="499">
        <f t="shared" si="1"/>
        <v>0</v>
      </c>
      <c r="K15" s="514"/>
    </row>
    <row r="16" spans="1:13">
      <c r="A16" s="492" t="s">
        <v>1091</v>
      </c>
      <c r="B16" s="493" t="s">
        <v>1043</v>
      </c>
      <c r="C16" s="493" t="s">
        <v>1043</v>
      </c>
      <c r="D16" s="494" t="s">
        <v>1057</v>
      </c>
      <c r="E16" s="495" t="s">
        <v>657</v>
      </c>
      <c r="F16" s="496">
        <f t="shared" si="0"/>
        <v>0</v>
      </c>
      <c r="G16" s="496">
        <v>0</v>
      </c>
      <c r="H16" s="497">
        <f>SUMPRODUCT(G5:G15,I5:I15)*0.036</f>
        <v>0</v>
      </c>
      <c r="I16" s="498">
        <v>1</v>
      </c>
      <c r="J16" s="499">
        <f>I16*F16</f>
        <v>0</v>
      </c>
      <c r="L16" s="485"/>
      <c r="M16" s="485"/>
    </row>
    <row r="17" spans="1:13" ht="16.5" thickBot="1">
      <c r="A17" s="501" t="s">
        <v>1093</v>
      </c>
      <c r="B17" s="502" t="s">
        <v>1043</v>
      </c>
      <c r="C17" s="502" t="s">
        <v>1043</v>
      </c>
      <c r="D17" s="503" t="s">
        <v>1059</v>
      </c>
      <c r="E17" s="504" t="s">
        <v>657</v>
      </c>
      <c r="F17" s="505">
        <f t="shared" si="0"/>
        <v>0</v>
      </c>
      <c r="G17" s="505">
        <v>0</v>
      </c>
      <c r="H17" s="506">
        <f>SUMPRODUCT(H5:H15,I5:I15)*0.06</f>
        <v>0</v>
      </c>
      <c r="I17" s="507">
        <v>1</v>
      </c>
      <c r="J17" s="508">
        <f t="shared" ref="J17" si="2">I17*F17</f>
        <v>0</v>
      </c>
      <c r="L17" s="485"/>
      <c r="M17" s="485"/>
    </row>
    <row r="18" spans="1:13" ht="16.5" thickTop="1">
      <c r="A18" s="509"/>
      <c r="B18" s="509"/>
      <c r="C18" s="509"/>
      <c r="D18" s="510"/>
    </row>
    <row r="19" spans="1:13">
      <c r="A19" s="509"/>
      <c r="B19" s="509"/>
      <c r="C19" s="509"/>
      <c r="D19" s="510"/>
    </row>
    <row r="20" spans="1:13">
      <c r="A20" s="509"/>
      <c r="B20" s="509"/>
      <c r="C20" s="509"/>
      <c r="D20" s="510"/>
    </row>
    <row r="21" spans="1:13">
      <c r="A21" s="509"/>
      <c r="B21" s="509"/>
      <c r="C21" s="509"/>
      <c r="D21" s="510"/>
    </row>
    <row r="22" spans="1:13">
      <c r="A22" s="509"/>
      <c r="B22" s="509"/>
      <c r="C22" s="509"/>
      <c r="D22" s="510"/>
    </row>
    <row r="23" spans="1:13">
      <c r="A23" s="509"/>
      <c r="B23" s="509"/>
      <c r="C23" s="509"/>
      <c r="D23" s="510"/>
    </row>
    <row r="24" spans="1:13">
      <c r="A24" s="509"/>
      <c r="B24" s="509"/>
      <c r="C24" s="509"/>
      <c r="D24" s="510"/>
    </row>
    <row r="25" spans="1:13">
      <c r="A25" s="509"/>
      <c r="B25" s="509"/>
      <c r="C25" s="509"/>
      <c r="D25" s="510"/>
    </row>
    <row r="26" spans="1:13">
      <c r="A26" s="509"/>
      <c r="B26" s="509"/>
      <c r="C26" s="509"/>
      <c r="D26" s="510"/>
    </row>
    <row r="27" spans="1:13">
      <c r="A27" s="509"/>
      <c r="B27" s="509"/>
      <c r="C27" s="509"/>
      <c r="D27" s="510"/>
    </row>
    <row r="28" spans="1:13">
      <c r="A28" s="509"/>
      <c r="B28" s="509"/>
      <c r="C28" s="509"/>
      <c r="D28" s="510"/>
    </row>
    <row r="29" spans="1:13">
      <c r="A29" s="509"/>
      <c r="B29" s="509"/>
      <c r="C29" s="509"/>
      <c r="D29" s="510"/>
    </row>
    <row r="30" spans="1:13">
      <c r="A30" s="509"/>
      <c r="B30" s="509"/>
      <c r="C30" s="509"/>
      <c r="D30" s="510"/>
    </row>
    <row r="31" spans="1:13">
      <c r="A31" s="509"/>
      <c r="B31" s="509"/>
      <c r="C31" s="509"/>
      <c r="D31" s="510"/>
    </row>
    <row r="32" spans="1:13">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D285" s="510"/>
    </row>
    <row r="286" spans="1:4">
      <c r="D286" s="510"/>
    </row>
    <row r="287" spans="1:4">
      <c r="D287" s="510"/>
    </row>
    <row r="288" spans="1:4">
      <c r="D288" s="510"/>
    </row>
    <row r="289" spans="4:4">
      <c r="D289" s="510"/>
    </row>
    <row r="290" spans="4:4">
      <c r="D290" s="510"/>
    </row>
    <row r="291" spans="4:4">
      <c r="D291" s="510"/>
    </row>
    <row r="292" spans="4:4">
      <c r="D292" s="510"/>
    </row>
    <row r="293" spans="4:4">
      <c r="D293" s="510"/>
    </row>
    <row r="294" spans="4:4">
      <c r="D294" s="510"/>
    </row>
    <row r="295" spans="4:4">
      <c r="D295" s="510"/>
    </row>
  </sheetData>
  <mergeCells count="1">
    <mergeCell ref="A3:C3"/>
  </mergeCells>
  <conditionalFormatting sqref="G5:H15">
    <cfRule type="containsBlanks" priority="2">
      <formula>LEN(TRIM(G5))=0</formula>
    </cfRule>
  </conditionalFormatting>
  <conditionalFormatting sqref="G5:H17">
    <cfRule type="containsBlanks" dxfId="55"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11"/>
  <sheetViews>
    <sheetView zoomScale="85" zoomScaleNormal="85" workbookViewId="0">
      <pane ySplit="4" topLeftCell="A5" activePane="bottomLeft" state="frozen"/>
      <selection pane="bottomLeft" activeCell="G5" sqref="G5:H11"/>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1103</v>
      </c>
      <c r="B3" s="1521"/>
      <c r="C3" s="1522"/>
      <c r="D3" s="479" t="s">
        <v>1104</v>
      </c>
      <c r="E3" s="482"/>
      <c r="F3" s="483"/>
      <c r="G3" s="483"/>
      <c r="H3" s="483"/>
      <c r="I3" s="483"/>
      <c r="J3" s="484"/>
    </row>
    <row r="4" spans="1:10" s="485" customFormat="1" ht="16.5" thickBot="1">
      <c r="A4" s="486"/>
      <c r="B4" s="487"/>
      <c r="C4" s="487"/>
      <c r="D4" s="488" t="s">
        <v>1041</v>
      </c>
      <c r="E4" s="489"/>
      <c r="F4" s="490"/>
      <c r="G4" s="490"/>
      <c r="H4" s="490"/>
      <c r="I4" s="490"/>
      <c r="J4" s="491">
        <f>SUM(J5:J911)</f>
        <v>0</v>
      </c>
    </row>
    <row r="5" spans="1:10" s="485" customFormat="1" ht="32.25" thickTop="1">
      <c r="A5" s="492" t="s">
        <v>1105</v>
      </c>
      <c r="B5" s="493" t="s">
        <v>1043</v>
      </c>
      <c r="C5" s="493" t="s">
        <v>1043</v>
      </c>
      <c r="D5" s="500" t="s">
        <v>1108</v>
      </c>
      <c r="E5" s="495" t="s">
        <v>657</v>
      </c>
      <c r="F5" s="496">
        <f t="shared" ref="F5:F13" si="0">G5+H5</f>
        <v>0</v>
      </c>
      <c r="G5" s="497"/>
      <c r="H5" s="497"/>
      <c r="I5" s="498">
        <v>18</v>
      </c>
      <c r="J5" s="499">
        <f t="shared" ref="J5:J11" si="1">I5*F5</f>
        <v>0</v>
      </c>
    </row>
    <row r="6" spans="1:10" s="485" customFormat="1" ht="31.5">
      <c r="A6" s="492" t="s">
        <v>1107</v>
      </c>
      <c r="B6" s="493" t="s">
        <v>1043</v>
      </c>
      <c r="C6" s="493" t="s">
        <v>1043</v>
      </c>
      <c r="D6" s="500" t="s">
        <v>1110</v>
      </c>
      <c r="E6" s="495" t="s">
        <v>657</v>
      </c>
      <c r="F6" s="496">
        <f t="shared" si="0"/>
        <v>0</v>
      </c>
      <c r="G6" s="497"/>
      <c r="H6" s="497"/>
      <c r="I6" s="498">
        <v>8</v>
      </c>
      <c r="J6" s="499">
        <f t="shared" si="1"/>
        <v>0</v>
      </c>
    </row>
    <row r="7" spans="1:10" s="485" customFormat="1" ht="31.5">
      <c r="A7" s="492" t="s">
        <v>1109</v>
      </c>
      <c r="B7" s="493" t="s">
        <v>1043</v>
      </c>
      <c r="C7" s="493" t="s">
        <v>1043</v>
      </c>
      <c r="D7" s="500" t="s">
        <v>1112</v>
      </c>
      <c r="E7" s="495" t="s">
        <v>657</v>
      </c>
      <c r="F7" s="496">
        <f t="shared" si="0"/>
        <v>0</v>
      </c>
      <c r="G7" s="497"/>
      <c r="H7" s="497"/>
      <c r="I7" s="498">
        <v>2</v>
      </c>
      <c r="J7" s="499">
        <f t="shared" si="1"/>
        <v>0</v>
      </c>
    </row>
    <row r="8" spans="1:10" s="485" customFormat="1" ht="31.5">
      <c r="A8" s="492" t="s">
        <v>1111</v>
      </c>
      <c r="B8" s="493" t="s">
        <v>1043</v>
      </c>
      <c r="C8" s="493" t="s">
        <v>1043</v>
      </c>
      <c r="D8" s="500" t="s">
        <v>1114</v>
      </c>
      <c r="E8" s="495" t="s">
        <v>289</v>
      </c>
      <c r="F8" s="496">
        <f t="shared" si="0"/>
        <v>0</v>
      </c>
      <c r="G8" s="497"/>
      <c r="H8" s="497"/>
      <c r="I8" s="498">
        <v>193</v>
      </c>
      <c r="J8" s="499">
        <f t="shared" si="1"/>
        <v>0</v>
      </c>
    </row>
    <row r="9" spans="1:10">
      <c r="A9" s="492" t="s">
        <v>1113</v>
      </c>
      <c r="B9" s="493" t="s">
        <v>1043</v>
      </c>
      <c r="C9" s="493" t="s">
        <v>1043</v>
      </c>
      <c r="D9" s="494" t="s">
        <v>1124</v>
      </c>
      <c r="E9" s="524" t="s">
        <v>657</v>
      </c>
      <c r="F9" s="496">
        <f t="shared" si="0"/>
        <v>0</v>
      </c>
      <c r="G9" s="497"/>
      <c r="H9" s="497"/>
      <c r="I9" s="498">
        <v>15</v>
      </c>
      <c r="J9" s="499">
        <f t="shared" si="1"/>
        <v>0</v>
      </c>
    </row>
    <row r="10" spans="1:10">
      <c r="A10" s="492" t="s">
        <v>1115</v>
      </c>
      <c r="B10" s="493" t="s">
        <v>1043</v>
      </c>
      <c r="C10" s="493" t="s">
        <v>1043</v>
      </c>
      <c r="D10" s="494" t="s">
        <v>1126</v>
      </c>
      <c r="E10" s="524" t="s">
        <v>657</v>
      </c>
      <c r="F10" s="496">
        <f t="shared" si="0"/>
        <v>0</v>
      </c>
      <c r="G10" s="497"/>
      <c r="H10" s="497"/>
      <c r="I10" s="498">
        <v>1</v>
      </c>
      <c r="J10" s="499">
        <f t="shared" si="1"/>
        <v>0</v>
      </c>
    </row>
    <row r="11" spans="1:10">
      <c r="A11" s="492" t="s">
        <v>1117</v>
      </c>
      <c r="B11" s="493" t="s">
        <v>1043</v>
      </c>
      <c r="C11" s="493" t="s">
        <v>1043</v>
      </c>
      <c r="D11" s="494" t="s">
        <v>1128</v>
      </c>
      <c r="E11" s="524" t="s">
        <v>167</v>
      </c>
      <c r="F11" s="496">
        <f t="shared" si="0"/>
        <v>0</v>
      </c>
      <c r="G11" s="497"/>
      <c r="H11" s="497"/>
      <c r="I11" s="525">
        <v>0.3</v>
      </c>
      <c r="J11" s="499">
        <f t="shared" si="1"/>
        <v>0</v>
      </c>
    </row>
    <row r="12" spans="1:10">
      <c r="A12" s="492" t="s">
        <v>1119</v>
      </c>
      <c r="B12" s="493" t="s">
        <v>1043</v>
      </c>
      <c r="C12" s="493" t="s">
        <v>1043</v>
      </c>
      <c r="D12" s="494" t="s">
        <v>1057</v>
      </c>
      <c r="E12" s="495" t="s">
        <v>657</v>
      </c>
      <c r="F12" s="496">
        <f t="shared" si="0"/>
        <v>0</v>
      </c>
      <c r="G12" s="496">
        <v>0</v>
      </c>
      <c r="H12" s="497">
        <f>SUMPRODUCT(G5:G11,I5:I11)*0.036</f>
        <v>0</v>
      </c>
      <c r="I12" s="498">
        <v>1</v>
      </c>
      <c r="J12" s="499">
        <f>I12*F12</f>
        <v>0</v>
      </c>
    </row>
    <row r="13" spans="1:10" ht="16.5" thickBot="1">
      <c r="A13" s="501" t="s">
        <v>1121</v>
      </c>
      <c r="B13" s="502" t="s">
        <v>1043</v>
      </c>
      <c r="C13" s="502" t="s">
        <v>1043</v>
      </c>
      <c r="D13" s="503" t="s">
        <v>1059</v>
      </c>
      <c r="E13" s="504" t="s">
        <v>657</v>
      </c>
      <c r="F13" s="505">
        <f t="shared" si="0"/>
        <v>0</v>
      </c>
      <c r="G13" s="505">
        <v>0</v>
      </c>
      <c r="H13" s="506">
        <f>SUMPRODUCT(H5:H11,I5:I11)*0.06</f>
        <v>0</v>
      </c>
      <c r="I13" s="507">
        <v>1</v>
      </c>
      <c r="J13" s="508">
        <f t="shared" ref="J13" si="2">I13*F13</f>
        <v>0</v>
      </c>
    </row>
    <row r="14" spans="1:10" ht="16.5" thickTop="1">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D301" s="510"/>
    </row>
    <row r="302" spans="1:4">
      <c r="D302" s="510"/>
    </row>
    <row r="303" spans="1:4">
      <c r="D303" s="510"/>
    </row>
    <row r="304" spans="1:4">
      <c r="D304" s="510"/>
    </row>
    <row r="305" spans="4:4">
      <c r="D305" s="510"/>
    </row>
    <row r="306" spans="4:4">
      <c r="D306" s="510"/>
    </row>
    <row r="307" spans="4:4">
      <c r="D307" s="510"/>
    </row>
    <row r="308" spans="4:4">
      <c r="D308" s="510"/>
    </row>
    <row r="309" spans="4:4">
      <c r="D309" s="510"/>
    </row>
    <row r="310" spans="4:4">
      <c r="D310" s="510"/>
    </row>
    <row r="311" spans="4:4">
      <c r="D311" s="510"/>
    </row>
  </sheetData>
  <mergeCells count="1">
    <mergeCell ref="A3:C3"/>
  </mergeCells>
  <conditionalFormatting sqref="G5:H13">
    <cfRule type="containsBlanks" dxfId="5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K149"/>
  <sheetViews>
    <sheetView workbookViewId="0">
      <pane ySplit="4" topLeftCell="A5" activePane="bottomLeft" state="frozen"/>
      <selection pane="bottomLeft" activeCell="G5" sqref="G5:H13"/>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6384" width="10" style="476"/>
  </cols>
  <sheetData>
    <row r="1" spans="1:11" ht="49.5" customHeight="1" thickTop="1">
      <c r="A1" s="470" t="s">
        <v>133</v>
      </c>
      <c r="B1" s="471" t="s">
        <v>776</v>
      </c>
      <c r="C1" s="471" t="s">
        <v>1027</v>
      </c>
      <c r="D1" s="472" t="s">
        <v>773</v>
      </c>
      <c r="E1" s="471" t="s">
        <v>135</v>
      </c>
      <c r="F1" s="473" t="s">
        <v>1028</v>
      </c>
      <c r="G1" s="473" t="s">
        <v>1029</v>
      </c>
      <c r="H1" s="473" t="s">
        <v>30</v>
      </c>
      <c r="I1" s="474" t="s">
        <v>1030</v>
      </c>
      <c r="J1" s="475" t="s">
        <v>1032</v>
      </c>
    </row>
    <row r="2" spans="1:11">
      <c r="A2" s="477"/>
      <c r="B2" s="478" t="s">
        <v>1033</v>
      </c>
      <c r="C2" s="478" t="s">
        <v>1033</v>
      </c>
      <c r="D2" s="479"/>
      <c r="E2" s="478"/>
      <c r="F2" s="480" t="s">
        <v>1034</v>
      </c>
      <c r="G2" s="480" t="s">
        <v>1035</v>
      </c>
      <c r="H2" s="480" t="s">
        <v>1036</v>
      </c>
      <c r="I2" s="480" t="s">
        <v>1184</v>
      </c>
      <c r="J2" s="481" t="s">
        <v>1038</v>
      </c>
    </row>
    <row r="3" spans="1:11" s="485" customFormat="1">
      <c r="A3" s="1520" t="s">
        <v>1131</v>
      </c>
      <c r="B3" s="1521"/>
      <c r="C3" s="1522"/>
      <c r="D3" s="479" t="s">
        <v>1132</v>
      </c>
      <c r="E3" s="482"/>
      <c r="F3" s="483"/>
      <c r="G3" s="483"/>
      <c r="H3" s="483"/>
      <c r="I3" s="483"/>
      <c r="J3" s="484"/>
    </row>
    <row r="4" spans="1:11" s="485" customFormat="1" ht="16.5" thickBot="1">
      <c r="A4" s="486"/>
      <c r="B4" s="487"/>
      <c r="C4" s="487"/>
      <c r="D4" s="488" t="s">
        <v>1041</v>
      </c>
      <c r="E4" s="489"/>
      <c r="F4" s="490"/>
      <c r="G4" s="490"/>
      <c r="H4" s="490"/>
      <c r="I4" s="490"/>
      <c r="J4" s="491">
        <f>SUM(J5:J687)</f>
        <v>0</v>
      </c>
    </row>
    <row r="5" spans="1:11" s="485" customFormat="1" ht="16.5" thickTop="1">
      <c r="A5" s="516" t="s">
        <v>1133</v>
      </c>
      <c r="B5" s="517" t="s">
        <v>1043</v>
      </c>
      <c r="C5" s="517" t="s">
        <v>1043</v>
      </c>
      <c r="D5" s="1026" t="s">
        <v>1134</v>
      </c>
      <c r="E5" s="519" t="s">
        <v>289</v>
      </c>
      <c r="F5" s="520">
        <f>G5+H5</f>
        <v>0</v>
      </c>
      <c r="G5" s="521"/>
      <c r="H5" s="521"/>
      <c r="I5" s="522">
        <v>31</v>
      </c>
      <c r="J5" s="523">
        <f t="shared" ref="J5:J15" si="0">I5*F5</f>
        <v>0</v>
      </c>
    </row>
    <row r="6" spans="1:11" s="485" customFormat="1">
      <c r="A6" s="492" t="s">
        <v>1135</v>
      </c>
      <c r="B6" s="493" t="s">
        <v>1043</v>
      </c>
      <c r="C6" s="493" t="s">
        <v>1043</v>
      </c>
      <c r="D6" s="1027" t="s">
        <v>1136</v>
      </c>
      <c r="E6" s="495" t="s">
        <v>289</v>
      </c>
      <c r="F6" s="496">
        <f t="shared" ref="F6:F15" si="1">G6+H6</f>
        <v>0</v>
      </c>
      <c r="G6" s="497"/>
      <c r="H6" s="497"/>
      <c r="I6" s="498">
        <v>39</v>
      </c>
      <c r="J6" s="499">
        <f t="shared" si="0"/>
        <v>0</v>
      </c>
    </row>
    <row r="7" spans="1:11" s="485" customFormat="1">
      <c r="A7" s="492" t="s">
        <v>1137</v>
      </c>
      <c r="B7" s="493" t="s">
        <v>1043</v>
      </c>
      <c r="C7" s="493" t="s">
        <v>1043</v>
      </c>
      <c r="D7" s="1027" t="s">
        <v>1140</v>
      </c>
      <c r="E7" s="495" t="s">
        <v>289</v>
      </c>
      <c r="F7" s="496">
        <f t="shared" si="1"/>
        <v>0</v>
      </c>
      <c r="G7" s="497"/>
      <c r="H7" s="497"/>
      <c r="I7" s="498">
        <v>16</v>
      </c>
      <c r="J7" s="499">
        <f t="shared" si="0"/>
        <v>0</v>
      </c>
    </row>
    <row r="8" spans="1:11" s="485" customFormat="1">
      <c r="A8" s="492" t="s">
        <v>1139</v>
      </c>
      <c r="B8" s="493" t="s">
        <v>1043</v>
      </c>
      <c r="C8" s="493" t="s">
        <v>1043</v>
      </c>
      <c r="D8" s="1027" t="s">
        <v>1142</v>
      </c>
      <c r="E8" s="495" t="s">
        <v>289</v>
      </c>
      <c r="F8" s="496">
        <f t="shared" si="1"/>
        <v>0</v>
      </c>
      <c r="G8" s="497"/>
      <c r="H8" s="497"/>
      <c r="I8" s="498">
        <v>37</v>
      </c>
      <c r="J8" s="499">
        <f t="shared" si="0"/>
        <v>0</v>
      </c>
    </row>
    <row r="9" spans="1:11" s="485" customFormat="1">
      <c r="A9" s="492" t="s">
        <v>1141</v>
      </c>
      <c r="B9" s="493" t="s">
        <v>1043</v>
      </c>
      <c r="C9" s="493" t="s">
        <v>1043</v>
      </c>
      <c r="D9" s="1027" t="s">
        <v>1905</v>
      </c>
      <c r="E9" s="495" t="s">
        <v>289</v>
      </c>
      <c r="F9" s="496">
        <f t="shared" si="1"/>
        <v>0</v>
      </c>
      <c r="G9" s="497"/>
      <c r="H9" s="497"/>
      <c r="I9" s="498">
        <v>3</v>
      </c>
      <c r="J9" s="499">
        <f t="shared" si="0"/>
        <v>0</v>
      </c>
    </row>
    <row r="10" spans="1:11" s="485" customFormat="1">
      <c r="A10" s="492" t="s">
        <v>1143</v>
      </c>
      <c r="B10" s="493" t="s">
        <v>1043</v>
      </c>
      <c r="C10" s="493" t="s">
        <v>1043</v>
      </c>
      <c r="D10" s="1027" t="s">
        <v>1146</v>
      </c>
      <c r="E10" s="495" t="s">
        <v>289</v>
      </c>
      <c r="F10" s="496">
        <f t="shared" si="1"/>
        <v>0</v>
      </c>
      <c r="G10" s="497"/>
      <c r="H10" s="497"/>
      <c r="I10" s="498">
        <v>225</v>
      </c>
      <c r="J10" s="499">
        <f t="shared" si="0"/>
        <v>0</v>
      </c>
      <c r="K10" s="1028"/>
    </row>
    <row r="11" spans="1:11" s="485" customFormat="1">
      <c r="A11" s="492" t="s">
        <v>1145</v>
      </c>
      <c r="B11" s="493" t="s">
        <v>1043</v>
      </c>
      <c r="C11" s="493" t="s">
        <v>1043</v>
      </c>
      <c r="D11" s="1027" t="s">
        <v>1148</v>
      </c>
      <c r="E11" s="495" t="s">
        <v>289</v>
      </c>
      <c r="F11" s="496">
        <f t="shared" si="1"/>
        <v>0</v>
      </c>
      <c r="G11" s="497"/>
      <c r="H11" s="497"/>
      <c r="I11" s="498">
        <v>74</v>
      </c>
      <c r="J11" s="499">
        <f t="shared" si="0"/>
        <v>0</v>
      </c>
    </row>
    <row r="12" spans="1:11" s="485" customFormat="1">
      <c r="A12" s="492" t="s">
        <v>1147</v>
      </c>
      <c r="B12" s="493" t="s">
        <v>1043</v>
      </c>
      <c r="C12" s="493" t="s">
        <v>1043</v>
      </c>
      <c r="D12" s="1027" t="s">
        <v>1150</v>
      </c>
      <c r="E12" s="495" t="s">
        <v>289</v>
      </c>
      <c r="F12" s="496">
        <f t="shared" si="1"/>
        <v>0</v>
      </c>
      <c r="G12" s="497"/>
      <c r="H12" s="497"/>
      <c r="I12" s="498">
        <v>193</v>
      </c>
      <c r="J12" s="499">
        <f t="shared" si="0"/>
        <v>0</v>
      </c>
    </row>
    <row r="13" spans="1:11" s="485" customFormat="1">
      <c r="A13" s="492" t="s">
        <v>1149</v>
      </c>
      <c r="B13" s="493" t="s">
        <v>1043</v>
      </c>
      <c r="C13" s="493" t="s">
        <v>1043</v>
      </c>
      <c r="D13" s="1027" t="s">
        <v>1906</v>
      </c>
      <c r="E13" s="495" t="s">
        <v>289</v>
      </c>
      <c r="F13" s="496">
        <f t="shared" si="1"/>
        <v>0</v>
      </c>
      <c r="G13" s="497"/>
      <c r="H13" s="497"/>
      <c r="I13" s="498">
        <v>66</v>
      </c>
      <c r="J13" s="499">
        <f t="shared" si="0"/>
        <v>0</v>
      </c>
    </row>
    <row r="14" spans="1:11" s="485" customFormat="1">
      <c r="A14" s="492" t="s">
        <v>1151</v>
      </c>
      <c r="B14" s="493" t="s">
        <v>1043</v>
      </c>
      <c r="C14" s="493" t="s">
        <v>1043</v>
      </c>
      <c r="D14" s="494" t="s">
        <v>1057</v>
      </c>
      <c r="E14" s="495" t="s">
        <v>657</v>
      </c>
      <c r="F14" s="496">
        <f t="shared" si="1"/>
        <v>0</v>
      </c>
      <c r="G14" s="496">
        <v>0</v>
      </c>
      <c r="H14" s="497">
        <f>SUMPRODUCT(G5:G12,I5:I12)*0.036</f>
        <v>0</v>
      </c>
      <c r="I14" s="498">
        <v>1</v>
      </c>
      <c r="J14" s="499">
        <f t="shared" si="0"/>
        <v>0</v>
      </c>
    </row>
    <row r="15" spans="1:11" s="485" customFormat="1" ht="16.5" thickBot="1">
      <c r="A15" s="501" t="s">
        <v>1153</v>
      </c>
      <c r="B15" s="502" t="s">
        <v>1043</v>
      </c>
      <c r="C15" s="502" t="s">
        <v>1043</v>
      </c>
      <c r="D15" s="503" t="s">
        <v>1059</v>
      </c>
      <c r="E15" s="504" t="s">
        <v>657</v>
      </c>
      <c r="F15" s="505">
        <f t="shared" si="1"/>
        <v>0</v>
      </c>
      <c r="G15" s="505">
        <v>0</v>
      </c>
      <c r="H15" s="506">
        <f>SUMPRODUCT(H5:H12,I5:I12)*0.06</f>
        <v>0</v>
      </c>
      <c r="I15" s="507">
        <v>1</v>
      </c>
      <c r="J15" s="508">
        <f t="shared" si="0"/>
        <v>0</v>
      </c>
    </row>
    <row r="16" spans="1:11" ht="16.5" thickTop="1">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D139" s="510"/>
    </row>
    <row r="140" spans="1:4">
      <c r="D140" s="510"/>
    </row>
    <row r="141" spans="1:4">
      <c r="D141" s="510"/>
    </row>
    <row r="142" spans="1:4">
      <c r="D142" s="510"/>
    </row>
    <row r="143" spans="1:4">
      <c r="D143" s="510"/>
    </row>
    <row r="144" spans="1:4">
      <c r="D144" s="510"/>
    </row>
    <row r="145" spans="4:4">
      <c r="D145" s="510"/>
    </row>
    <row r="146" spans="4:4">
      <c r="D146" s="510"/>
    </row>
    <row r="147" spans="4:4">
      <c r="D147" s="510"/>
    </row>
    <row r="148" spans="4:4">
      <c r="D148" s="510"/>
    </row>
    <row r="149" spans="4:4">
      <c r="D149" s="510"/>
    </row>
  </sheetData>
  <mergeCells count="1">
    <mergeCell ref="A3:C3"/>
  </mergeCells>
  <conditionalFormatting sqref="G5:H15">
    <cfRule type="containsBlanks" dxfId="53"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25"/>
  <sheetViews>
    <sheetView zoomScaleSheetLayoutView="115" workbookViewId="0">
      <pane ySplit="4" topLeftCell="A5" activePane="bottomLeft" state="frozen"/>
      <selection pane="bottomLeft" activeCell="G17" sqref="G17"/>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1162</v>
      </c>
      <c r="B3" s="1521"/>
      <c r="C3" s="1522"/>
      <c r="D3" s="479" t="s">
        <v>1163</v>
      </c>
      <c r="E3" s="482"/>
      <c r="F3" s="483"/>
      <c r="G3" s="483"/>
      <c r="H3" s="483"/>
      <c r="I3" s="483"/>
      <c r="J3" s="484"/>
    </row>
    <row r="4" spans="1:10" s="485" customFormat="1" ht="16.5" thickBot="1">
      <c r="A4" s="486"/>
      <c r="B4" s="487"/>
      <c r="C4" s="487"/>
      <c r="D4" s="488" t="s">
        <v>1041</v>
      </c>
      <c r="E4" s="489"/>
      <c r="F4" s="490"/>
      <c r="G4" s="490"/>
      <c r="H4" s="490"/>
      <c r="I4" s="490"/>
      <c r="J4" s="491">
        <f>SUM(J5:J982)</f>
        <v>0</v>
      </c>
    </row>
    <row r="5" spans="1:10" s="485" customFormat="1" ht="32.25" thickTop="1">
      <c r="A5" s="529" t="s">
        <v>1164</v>
      </c>
      <c r="B5" s="530" t="s">
        <v>1043</v>
      </c>
      <c r="C5" s="530" t="s">
        <v>1043</v>
      </c>
      <c r="D5" s="1029" t="s">
        <v>1907</v>
      </c>
      <c r="E5" s="1030" t="s">
        <v>657</v>
      </c>
      <c r="F5" s="1031">
        <f t="shared" ref="F5:F8" si="0">G5+H5</f>
        <v>0</v>
      </c>
      <c r="G5" s="497"/>
      <c r="H5" s="497"/>
      <c r="I5" s="1032">
        <v>1</v>
      </c>
      <c r="J5" s="1033">
        <f>I5*F5</f>
        <v>0</v>
      </c>
    </row>
    <row r="6" spans="1:10" s="485" customFormat="1" ht="31.5">
      <c r="A6" s="492" t="s">
        <v>1166</v>
      </c>
      <c r="B6" s="493" t="s">
        <v>1043</v>
      </c>
      <c r="C6" s="493" t="s">
        <v>1043</v>
      </c>
      <c r="D6" s="500" t="s">
        <v>1908</v>
      </c>
      <c r="E6" s="495" t="s">
        <v>657</v>
      </c>
      <c r="F6" s="526">
        <f t="shared" si="0"/>
        <v>0</v>
      </c>
      <c r="G6" s="496">
        <v>0</v>
      </c>
      <c r="H6" s="497"/>
      <c r="I6" s="527">
        <v>1</v>
      </c>
      <c r="J6" s="499">
        <f>I6*F6</f>
        <v>0</v>
      </c>
    </row>
    <row r="7" spans="1:10" s="485" customFormat="1">
      <c r="A7" s="492" t="s">
        <v>1168</v>
      </c>
      <c r="B7" s="493" t="s">
        <v>1043</v>
      </c>
      <c r="C7" s="493" t="s">
        <v>1043</v>
      </c>
      <c r="D7" s="494" t="s">
        <v>1057</v>
      </c>
      <c r="E7" s="495" t="s">
        <v>657</v>
      </c>
      <c r="F7" s="496">
        <f t="shared" si="0"/>
        <v>0</v>
      </c>
      <c r="G7" s="496">
        <v>0</v>
      </c>
      <c r="H7" s="497">
        <f>SUMPRODUCT(G5:G6,I5:I6)*0.036</f>
        <v>0</v>
      </c>
      <c r="I7" s="527">
        <v>1</v>
      </c>
      <c r="J7" s="499">
        <f>I7*F7</f>
        <v>0</v>
      </c>
    </row>
    <row r="8" spans="1:10" s="485" customFormat="1" ht="16.5" thickBot="1">
      <c r="A8" s="501" t="s">
        <v>1170</v>
      </c>
      <c r="B8" s="502" t="s">
        <v>1043</v>
      </c>
      <c r="C8" s="502" t="s">
        <v>1043</v>
      </c>
      <c r="D8" s="503" t="s">
        <v>1059</v>
      </c>
      <c r="E8" s="504" t="s">
        <v>657</v>
      </c>
      <c r="F8" s="505">
        <f t="shared" si="0"/>
        <v>0</v>
      </c>
      <c r="G8" s="505">
        <v>0</v>
      </c>
      <c r="H8" s="506">
        <f>SUMPRODUCT(H5:H6,I5:I6)*0.06</f>
        <v>0</v>
      </c>
      <c r="I8" s="531">
        <v>1</v>
      </c>
      <c r="J8" s="508">
        <f t="shared" ref="J8" si="1">I8*F8</f>
        <v>0</v>
      </c>
    </row>
    <row r="9" spans="1:10" ht="16.5" thickTop="1">
      <c r="A9" s="509"/>
      <c r="B9" s="509"/>
      <c r="C9" s="509"/>
      <c r="D9" s="510"/>
    </row>
    <row r="10" spans="1:10">
      <c r="A10" s="509"/>
      <c r="B10" s="509"/>
      <c r="C10" s="509"/>
      <c r="D10" s="510"/>
    </row>
    <row r="11" spans="1:10">
      <c r="A11" s="509"/>
      <c r="B11" s="509"/>
      <c r="C11" s="509"/>
      <c r="D11" s="510"/>
    </row>
    <row r="12" spans="1:10">
      <c r="A12" s="509"/>
      <c r="B12" s="509"/>
      <c r="C12" s="509"/>
      <c r="D12" s="510"/>
    </row>
    <row r="13" spans="1:10">
      <c r="A13" s="509"/>
      <c r="B13" s="509"/>
      <c r="C13" s="509"/>
      <c r="D13" s="510"/>
    </row>
    <row r="14" spans="1:10">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A301" s="509"/>
      <c r="B301" s="509"/>
      <c r="C301" s="509"/>
      <c r="D301" s="510"/>
    </row>
    <row r="302" spans="1:4">
      <c r="A302" s="509"/>
      <c r="B302" s="509"/>
      <c r="C302" s="509"/>
      <c r="D302" s="510"/>
    </row>
    <row r="303" spans="1:4">
      <c r="A303" s="509"/>
      <c r="B303" s="509"/>
      <c r="C303" s="509"/>
      <c r="D303" s="510"/>
    </row>
    <row r="304" spans="1:4">
      <c r="A304" s="509"/>
      <c r="B304" s="509"/>
      <c r="C304" s="509"/>
      <c r="D304" s="510"/>
    </row>
    <row r="305" spans="1:4">
      <c r="A305" s="509"/>
      <c r="B305" s="509"/>
      <c r="C305" s="509"/>
      <c r="D305" s="510"/>
    </row>
    <row r="306" spans="1:4">
      <c r="A306" s="509"/>
      <c r="B306" s="509"/>
      <c r="C306" s="509"/>
      <c r="D306" s="510"/>
    </row>
    <row r="307" spans="1:4">
      <c r="A307" s="509"/>
      <c r="B307" s="509"/>
      <c r="C307" s="509"/>
      <c r="D307" s="510"/>
    </row>
    <row r="308" spans="1:4">
      <c r="A308" s="509"/>
      <c r="B308" s="509"/>
      <c r="C308" s="509"/>
      <c r="D308" s="510"/>
    </row>
    <row r="309" spans="1:4">
      <c r="A309" s="509"/>
      <c r="B309" s="509"/>
      <c r="C309" s="509"/>
      <c r="D309" s="510"/>
    </row>
    <row r="310" spans="1:4">
      <c r="A310" s="509"/>
      <c r="B310" s="509"/>
      <c r="C310" s="509"/>
      <c r="D310" s="510"/>
    </row>
    <row r="311" spans="1:4">
      <c r="A311" s="509"/>
      <c r="B311" s="509"/>
      <c r="C311" s="509"/>
      <c r="D311" s="510"/>
    </row>
    <row r="312" spans="1:4">
      <c r="A312" s="509"/>
      <c r="B312" s="509"/>
      <c r="C312" s="509"/>
      <c r="D312" s="510"/>
    </row>
    <row r="313" spans="1:4">
      <c r="A313" s="509"/>
      <c r="B313" s="509"/>
      <c r="C313" s="509"/>
      <c r="D313" s="510"/>
    </row>
    <row r="314" spans="1:4">
      <c r="A314" s="509"/>
      <c r="B314" s="509"/>
      <c r="C314" s="509"/>
      <c r="D314" s="510"/>
    </row>
    <row r="315" spans="1:4">
      <c r="D315" s="510"/>
    </row>
    <row r="316" spans="1:4">
      <c r="D316" s="510"/>
    </row>
    <row r="317" spans="1:4">
      <c r="D317" s="510"/>
    </row>
    <row r="318" spans="1:4">
      <c r="D318" s="510"/>
    </row>
    <row r="319" spans="1:4">
      <c r="D319" s="510"/>
    </row>
    <row r="320" spans="1:4">
      <c r="D320" s="510"/>
    </row>
    <row r="321" spans="4:4">
      <c r="D321" s="510"/>
    </row>
    <row r="322" spans="4:4">
      <c r="D322" s="510"/>
    </row>
    <row r="323" spans="4:4">
      <c r="D323" s="510"/>
    </row>
    <row r="324" spans="4:4">
      <c r="D324" s="510"/>
    </row>
    <row r="325" spans="4:4">
      <c r="D325" s="510"/>
    </row>
  </sheetData>
  <mergeCells count="1">
    <mergeCell ref="A3:C3"/>
  </mergeCells>
  <conditionalFormatting sqref="G5:H8">
    <cfRule type="containsBlanks" dxfId="52"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336"/>
  <sheetViews>
    <sheetView workbookViewId="0">
      <pane ySplit="4" topLeftCell="A5" activePane="bottomLeft" state="frozen"/>
      <selection pane="bottomLeft" activeCell="H12" sqref="H12"/>
    </sheetView>
  </sheetViews>
  <sheetFormatPr defaultColWidth="10" defaultRowHeight="15.75"/>
  <cols>
    <col min="1" max="1" width="8.42578125" style="539" customWidth="1"/>
    <col min="2" max="2" width="9.5703125" style="539" customWidth="1"/>
    <col min="3" max="3" width="8.42578125" style="539" customWidth="1"/>
    <col min="4" max="4" width="89.5703125" style="587" customWidth="1"/>
    <col min="5" max="5" width="9.5703125" style="583" customWidth="1"/>
    <col min="6" max="6" width="17.28515625" style="585" customWidth="1"/>
    <col min="7" max="8" width="14" style="585" customWidth="1"/>
    <col min="9" max="9" width="17.28515625" style="586" customWidth="1"/>
    <col min="10" max="10" width="17.28515625" style="585" customWidth="1"/>
    <col min="11" max="11" width="126.7109375" style="539" customWidth="1"/>
    <col min="12" max="12" width="10" style="539"/>
    <col min="13" max="13" width="11.85546875" style="539" customWidth="1"/>
    <col min="14" max="16384" width="10" style="539"/>
  </cols>
  <sheetData>
    <row r="1" spans="1:13" ht="49.5" customHeight="1" thickTop="1">
      <c r="A1" s="533" t="s">
        <v>133</v>
      </c>
      <c r="B1" s="534" t="s">
        <v>776</v>
      </c>
      <c r="C1" s="534" t="s">
        <v>1027</v>
      </c>
      <c r="D1" s="535" t="s">
        <v>773</v>
      </c>
      <c r="E1" s="534" t="s">
        <v>135</v>
      </c>
      <c r="F1" s="536" t="s">
        <v>1028</v>
      </c>
      <c r="G1" s="536" t="s">
        <v>1029</v>
      </c>
      <c r="H1" s="536" t="s">
        <v>30</v>
      </c>
      <c r="I1" s="537" t="s">
        <v>1030</v>
      </c>
      <c r="J1" s="538" t="s">
        <v>1032</v>
      </c>
    </row>
    <row r="2" spans="1:13">
      <c r="A2" s="540"/>
      <c r="B2" s="541" t="s">
        <v>1033</v>
      </c>
      <c r="C2" s="541" t="s">
        <v>1033</v>
      </c>
      <c r="D2" s="542"/>
      <c r="E2" s="541"/>
      <c r="F2" s="543" t="s">
        <v>1034</v>
      </c>
      <c r="G2" s="543" t="s">
        <v>1035</v>
      </c>
      <c r="H2" s="543" t="s">
        <v>1036</v>
      </c>
      <c r="I2" s="543" t="s">
        <v>1184</v>
      </c>
      <c r="J2" s="544" t="s">
        <v>1038</v>
      </c>
    </row>
    <row r="3" spans="1:13" s="548" customFormat="1">
      <c r="A3" s="1523" t="s">
        <v>1185</v>
      </c>
      <c r="B3" s="1524"/>
      <c r="C3" s="1525"/>
      <c r="D3" s="542" t="s">
        <v>989</v>
      </c>
      <c r="E3" s="545"/>
      <c r="F3" s="546"/>
      <c r="G3" s="546"/>
      <c r="H3" s="546"/>
      <c r="I3" s="546"/>
      <c r="J3" s="547"/>
    </row>
    <row r="4" spans="1:13" s="548" customFormat="1" ht="16.5" thickBot="1">
      <c r="A4" s="549"/>
      <c r="B4" s="550"/>
      <c r="C4" s="550"/>
      <c r="D4" s="551" t="s">
        <v>1041</v>
      </c>
      <c r="E4" s="552"/>
      <c r="F4" s="553"/>
      <c r="G4" s="553"/>
      <c r="H4" s="553"/>
      <c r="I4" s="553"/>
      <c r="J4" s="554">
        <f>SUM(J5:J995)</f>
        <v>0</v>
      </c>
    </row>
    <row r="5" spans="1:13" s="548" customFormat="1" ht="48" thickTop="1">
      <c r="A5" s="555" t="s">
        <v>1186</v>
      </c>
      <c r="B5" s="556" t="s">
        <v>1043</v>
      </c>
      <c r="C5" s="556" t="s">
        <v>1043</v>
      </c>
      <c r="D5" s="1034" t="s">
        <v>1187</v>
      </c>
      <c r="E5" s="557" t="s">
        <v>657</v>
      </c>
      <c r="F5" s="558">
        <f>G5+H5</f>
        <v>0</v>
      </c>
      <c r="G5" s="558">
        <v>0</v>
      </c>
      <c r="H5" s="559"/>
      <c r="I5" s="560">
        <v>1</v>
      </c>
      <c r="J5" s="561">
        <f t="shared" ref="J5:J12" si="0">I5*F5</f>
        <v>0</v>
      </c>
    </row>
    <row r="6" spans="1:13" s="548" customFormat="1">
      <c r="A6" s="562" t="s">
        <v>1188</v>
      </c>
      <c r="B6" s="563" t="s">
        <v>1043</v>
      </c>
      <c r="C6" s="563" t="s">
        <v>1043</v>
      </c>
      <c r="D6" s="1035" t="s">
        <v>1189</v>
      </c>
      <c r="E6" s="564" t="s">
        <v>1190</v>
      </c>
      <c r="F6" s="565">
        <f>G6+H6</f>
        <v>0</v>
      </c>
      <c r="G6" s="565">
        <v>0</v>
      </c>
      <c r="H6" s="566"/>
      <c r="I6" s="567">
        <v>8</v>
      </c>
      <c r="J6" s="568">
        <f t="shared" si="0"/>
        <v>0</v>
      </c>
    </row>
    <row r="7" spans="1:13" s="548" customFormat="1" ht="31.5">
      <c r="A7" s="562" t="s">
        <v>1191</v>
      </c>
      <c r="B7" s="563" t="s">
        <v>1043</v>
      </c>
      <c r="C7" s="563" t="s">
        <v>1043</v>
      </c>
      <c r="D7" s="1035" t="s">
        <v>1192</v>
      </c>
      <c r="E7" s="564" t="s">
        <v>657</v>
      </c>
      <c r="F7" s="565">
        <f t="shared" ref="F7:F12" si="1">G7+H7</f>
        <v>0</v>
      </c>
      <c r="G7" s="565">
        <v>0</v>
      </c>
      <c r="H7" s="566"/>
      <c r="I7" s="567">
        <v>1</v>
      </c>
      <c r="J7" s="568">
        <f t="shared" si="0"/>
        <v>0</v>
      </c>
    </row>
    <row r="8" spans="1:13" s="548" customFormat="1">
      <c r="A8" s="562" t="s">
        <v>1193</v>
      </c>
      <c r="B8" s="563" t="s">
        <v>1043</v>
      </c>
      <c r="C8" s="563" t="s">
        <v>1043</v>
      </c>
      <c r="D8" s="1035" t="s">
        <v>1194</v>
      </c>
      <c r="E8" s="564" t="s">
        <v>1190</v>
      </c>
      <c r="F8" s="565">
        <f t="shared" si="1"/>
        <v>0</v>
      </c>
      <c r="G8" s="565">
        <v>0</v>
      </c>
      <c r="H8" s="566"/>
      <c r="I8" s="567">
        <v>8</v>
      </c>
      <c r="J8" s="568">
        <f t="shared" si="0"/>
        <v>0</v>
      </c>
    </row>
    <row r="9" spans="1:13" s="548" customFormat="1">
      <c r="A9" s="562" t="s">
        <v>1195</v>
      </c>
      <c r="B9" s="563" t="s">
        <v>1043</v>
      </c>
      <c r="C9" s="563" t="s">
        <v>1043</v>
      </c>
      <c r="D9" s="1035" t="s">
        <v>1909</v>
      </c>
      <c r="E9" s="564" t="s">
        <v>657</v>
      </c>
      <c r="F9" s="565">
        <f t="shared" si="1"/>
        <v>0</v>
      </c>
      <c r="G9" s="565">
        <v>0</v>
      </c>
      <c r="H9" s="566"/>
      <c r="I9" s="567">
        <v>1</v>
      </c>
      <c r="J9" s="568">
        <f t="shared" si="0"/>
        <v>0</v>
      </c>
    </row>
    <row r="10" spans="1:13" s="548" customFormat="1">
      <c r="A10" s="562" t="s">
        <v>1197</v>
      </c>
      <c r="B10" s="563" t="s">
        <v>1043</v>
      </c>
      <c r="C10" s="563" t="s">
        <v>1043</v>
      </c>
      <c r="D10" s="1035" t="s">
        <v>1196</v>
      </c>
      <c r="E10" s="564" t="s">
        <v>657</v>
      </c>
      <c r="F10" s="565">
        <f t="shared" si="1"/>
        <v>0</v>
      </c>
      <c r="G10" s="565">
        <v>0</v>
      </c>
      <c r="H10" s="566"/>
      <c r="I10" s="567">
        <v>1</v>
      </c>
      <c r="J10" s="568">
        <f t="shared" si="0"/>
        <v>0</v>
      </c>
    </row>
    <row r="11" spans="1:13" ht="31.5">
      <c r="A11" s="562" t="s">
        <v>1199</v>
      </c>
      <c r="B11" s="563" t="s">
        <v>1043</v>
      </c>
      <c r="C11" s="563" t="s">
        <v>1043</v>
      </c>
      <c r="D11" s="569" t="s">
        <v>1198</v>
      </c>
      <c r="E11" s="564" t="s">
        <v>657</v>
      </c>
      <c r="F11" s="565">
        <f t="shared" si="1"/>
        <v>0</v>
      </c>
      <c r="G11" s="565">
        <v>0</v>
      </c>
      <c r="H11" s="566"/>
      <c r="I11" s="567">
        <v>1</v>
      </c>
      <c r="J11" s="568">
        <f t="shared" si="0"/>
        <v>0</v>
      </c>
      <c r="L11" s="548"/>
      <c r="M11" s="548"/>
    </row>
    <row r="12" spans="1:13" ht="16.5" thickBot="1">
      <c r="A12" s="575" t="s">
        <v>1201</v>
      </c>
      <c r="B12" s="576" t="s">
        <v>1043</v>
      </c>
      <c r="C12" s="576" t="s">
        <v>1043</v>
      </c>
      <c r="D12" s="577" t="s">
        <v>1202</v>
      </c>
      <c r="E12" s="578" t="s">
        <v>657</v>
      </c>
      <c r="F12" s="579">
        <f t="shared" si="1"/>
        <v>0</v>
      </c>
      <c r="G12" s="579">
        <v>0</v>
      </c>
      <c r="H12" s="580"/>
      <c r="I12" s="581">
        <v>1</v>
      </c>
      <c r="J12" s="582">
        <f t="shared" si="0"/>
        <v>0</v>
      </c>
      <c r="L12" s="548"/>
      <c r="M12" s="548"/>
    </row>
    <row r="13" spans="1:13" ht="16.5" thickTop="1">
      <c r="A13" s="583"/>
      <c r="B13" s="583"/>
      <c r="C13" s="583"/>
      <c r="D13" s="584"/>
    </row>
    <row r="14" spans="1:13">
      <c r="A14" s="583"/>
      <c r="B14" s="583"/>
      <c r="C14" s="583"/>
      <c r="D14" s="584"/>
    </row>
    <row r="15" spans="1:13">
      <c r="A15" s="583"/>
      <c r="B15" s="583"/>
      <c r="C15" s="583"/>
      <c r="D15" s="584"/>
    </row>
    <row r="16" spans="1:13">
      <c r="A16" s="583"/>
      <c r="B16" s="583"/>
      <c r="C16" s="583"/>
      <c r="D16" s="584"/>
    </row>
    <row r="17" spans="1:4">
      <c r="A17" s="583"/>
      <c r="B17" s="583"/>
      <c r="C17" s="583"/>
      <c r="D17" s="584"/>
    </row>
    <row r="18" spans="1:4">
      <c r="A18" s="583"/>
      <c r="B18" s="583"/>
      <c r="C18" s="583"/>
      <c r="D18" s="584"/>
    </row>
    <row r="19" spans="1:4">
      <c r="A19" s="583"/>
      <c r="B19" s="583"/>
      <c r="C19" s="583"/>
      <c r="D19" s="584"/>
    </row>
    <row r="20" spans="1:4">
      <c r="A20" s="583"/>
      <c r="B20" s="583"/>
      <c r="C20" s="583"/>
      <c r="D20" s="584"/>
    </row>
    <row r="21" spans="1:4">
      <c r="A21" s="583"/>
      <c r="B21" s="583"/>
      <c r="C21" s="583"/>
      <c r="D21" s="584"/>
    </row>
    <row r="22" spans="1:4">
      <c r="A22" s="583"/>
      <c r="B22" s="583"/>
      <c r="C22" s="583"/>
      <c r="D22" s="584"/>
    </row>
    <row r="23" spans="1:4">
      <c r="A23" s="583"/>
      <c r="B23" s="583"/>
      <c r="C23" s="583"/>
      <c r="D23" s="584"/>
    </row>
    <row r="24" spans="1:4">
      <c r="A24" s="583"/>
      <c r="B24" s="583"/>
      <c r="C24" s="583"/>
      <c r="D24" s="584"/>
    </row>
    <row r="25" spans="1:4">
      <c r="A25" s="583"/>
      <c r="B25" s="583"/>
      <c r="C25" s="583"/>
      <c r="D25" s="584"/>
    </row>
    <row r="26" spans="1:4">
      <c r="A26" s="583"/>
      <c r="B26" s="583"/>
      <c r="C26" s="583"/>
      <c r="D26" s="584"/>
    </row>
    <row r="27" spans="1:4">
      <c r="A27" s="583"/>
      <c r="B27" s="583"/>
      <c r="C27" s="583"/>
      <c r="D27" s="584"/>
    </row>
    <row r="28" spans="1:4">
      <c r="A28" s="583"/>
      <c r="B28" s="583"/>
      <c r="C28" s="583"/>
      <c r="D28" s="584"/>
    </row>
    <row r="29" spans="1:4">
      <c r="A29" s="583"/>
      <c r="B29" s="583"/>
      <c r="C29" s="583"/>
      <c r="D29" s="584"/>
    </row>
    <row r="30" spans="1:4">
      <c r="A30" s="583"/>
      <c r="B30" s="583"/>
      <c r="C30" s="583"/>
      <c r="D30" s="584"/>
    </row>
    <row r="31" spans="1:4">
      <c r="A31" s="583"/>
      <c r="B31" s="583"/>
      <c r="C31" s="583"/>
      <c r="D31" s="584"/>
    </row>
    <row r="32" spans="1:4">
      <c r="A32" s="583"/>
      <c r="B32" s="583"/>
      <c r="C32" s="583"/>
      <c r="D32" s="584"/>
    </row>
    <row r="33" spans="1:4">
      <c r="A33" s="583"/>
      <c r="B33" s="583"/>
      <c r="C33" s="583"/>
      <c r="D33" s="584"/>
    </row>
    <row r="34" spans="1:4">
      <c r="A34" s="583"/>
      <c r="B34" s="583"/>
      <c r="C34" s="583"/>
      <c r="D34" s="584"/>
    </row>
    <row r="35" spans="1:4">
      <c r="A35" s="583"/>
      <c r="B35" s="583"/>
      <c r="C35" s="583"/>
      <c r="D35" s="584"/>
    </row>
    <row r="36" spans="1:4">
      <c r="A36" s="583"/>
      <c r="B36" s="583"/>
      <c r="C36" s="583"/>
      <c r="D36" s="584"/>
    </row>
    <row r="37" spans="1:4">
      <c r="A37" s="583"/>
      <c r="B37" s="583"/>
      <c r="C37" s="583"/>
      <c r="D37" s="584"/>
    </row>
    <row r="38" spans="1:4">
      <c r="A38" s="583"/>
      <c r="B38" s="583"/>
      <c r="C38" s="583"/>
      <c r="D38" s="584"/>
    </row>
    <row r="39" spans="1:4">
      <c r="A39" s="583"/>
      <c r="B39" s="583"/>
      <c r="C39" s="583"/>
      <c r="D39" s="584"/>
    </row>
    <row r="40" spans="1:4">
      <c r="A40" s="583"/>
      <c r="B40" s="583"/>
      <c r="C40" s="583"/>
      <c r="D40" s="584"/>
    </row>
    <row r="41" spans="1:4">
      <c r="A41" s="583"/>
      <c r="B41" s="583"/>
      <c r="C41" s="583"/>
      <c r="D41" s="584"/>
    </row>
    <row r="42" spans="1:4">
      <c r="A42" s="583"/>
      <c r="B42" s="583"/>
      <c r="C42" s="583"/>
      <c r="D42" s="584"/>
    </row>
    <row r="43" spans="1:4">
      <c r="A43" s="583"/>
      <c r="B43" s="583"/>
      <c r="C43" s="583"/>
      <c r="D43" s="584"/>
    </row>
    <row r="44" spans="1:4">
      <c r="A44" s="583"/>
      <c r="B44" s="583"/>
      <c r="C44" s="583"/>
      <c r="D44" s="584"/>
    </row>
    <row r="45" spans="1:4">
      <c r="A45" s="583"/>
      <c r="B45" s="583"/>
      <c r="C45" s="583"/>
      <c r="D45" s="584"/>
    </row>
    <row r="46" spans="1:4">
      <c r="A46" s="583"/>
      <c r="B46" s="583"/>
      <c r="C46" s="583"/>
      <c r="D46" s="584"/>
    </row>
    <row r="47" spans="1:4">
      <c r="A47" s="583"/>
      <c r="B47" s="583"/>
      <c r="C47" s="583"/>
      <c r="D47" s="584"/>
    </row>
    <row r="48" spans="1:4">
      <c r="A48" s="583"/>
      <c r="B48" s="583"/>
      <c r="C48" s="583"/>
      <c r="D48" s="584"/>
    </row>
    <row r="49" spans="1:4">
      <c r="A49" s="583"/>
      <c r="B49" s="583"/>
      <c r="C49" s="583"/>
      <c r="D49" s="584"/>
    </row>
    <row r="50" spans="1:4">
      <c r="A50" s="583"/>
      <c r="B50" s="583"/>
      <c r="C50" s="583"/>
      <c r="D50" s="584"/>
    </row>
    <row r="51" spans="1:4">
      <c r="A51" s="583"/>
      <c r="B51" s="583"/>
      <c r="C51" s="583"/>
      <c r="D51" s="584"/>
    </row>
    <row r="52" spans="1:4">
      <c r="A52" s="583"/>
      <c r="B52" s="583"/>
      <c r="C52" s="583"/>
      <c r="D52" s="584"/>
    </row>
    <row r="53" spans="1:4">
      <c r="A53" s="583"/>
      <c r="B53" s="583"/>
      <c r="C53" s="583"/>
      <c r="D53" s="584"/>
    </row>
    <row r="54" spans="1:4">
      <c r="A54" s="583"/>
      <c r="B54" s="583"/>
      <c r="C54" s="583"/>
      <c r="D54" s="584"/>
    </row>
    <row r="55" spans="1:4">
      <c r="A55" s="583"/>
      <c r="B55" s="583"/>
      <c r="C55" s="583"/>
      <c r="D55" s="584"/>
    </row>
    <row r="56" spans="1:4">
      <c r="A56" s="583"/>
      <c r="B56" s="583"/>
      <c r="C56" s="583"/>
      <c r="D56" s="584"/>
    </row>
    <row r="57" spans="1:4">
      <c r="A57" s="583"/>
      <c r="B57" s="583"/>
      <c r="C57" s="583"/>
      <c r="D57" s="584"/>
    </row>
    <row r="58" spans="1:4">
      <c r="A58" s="583"/>
      <c r="B58" s="583"/>
      <c r="C58" s="583"/>
      <c r="D58" s="584"/>
    </row>
    <row r="59" spans="1:4">
      <c r="A59" s="583"/>
      <c r="B59" s="583"/>
      <c r="C59" s="583"/>
      <c r="D59" s="584"/>
    </row>
    <row r="60" spans="1:4">
      <c r="A60" s="583"/>
      <c r="B60" s="583"/>
      <c r="C60" s="583"/>
      <c r="D60" s="584"/>
    </row>
    <row r="61" spans="1:4">
      <c r="A61" s="583"/>
      <c r="B61" s="583"/>
      <c r="C61" s="583"/>
      <c r="D61" s="584"/>
    </row>
    <row r="62" spans="1:4">
      <c r="A62" s="583"/>
      <c r="B62" s="583"/>
      <c r="C62" s="583"/>
      <c r="D62" s="584"/>
    </row>
    <row r="63" spans="1:4">
      <c r="A63" s="583"/>
      <c r="B63" s="583"/>
      <c r="C63" s="583"/>
      <c r="D63" s="584"/>
    </row>
    <row r="64" spans="1:4">
      <c r="A64" s="583"/>
      <c r="B64" s="583"/>
      <c r="C64" s="583"/>
      <c r="D64" s="584"/>
    </row>
    <row r="65" spans="1:4">
      <c r="A65" s="583"/>
      <c r="B65" s="583"/>
      <c r="C65" s="583"/>
      <c r="D65" s="584"/>
    </row>
    <row r="66" spans="1:4">
      <c r="A66" s="583"/>
      <c r="B66" s="583"/>
      <c r="C66" s="583"/>
      <c r="D66" s="584"/>
    </row>
    <row r="67" spans="1:4">
      <c r="A67" s="583"/>
      <c r="B67" s="583"/>
      <c r="C67" s="583"/>
      <c r="D67" s="584"/>
    </row>
    <row r="68" spans="1:4">
      <c r="A68" s="583"/>
      <c r="B68" s="583"/>
      <c r="C68" s="583"/>
      <c r="D68" s="584"/>
    </row>
    <row r="69" spans="1:4">
      <c r="A69" s="583"/>
      <c r="B69" s="583"/>
      <c r="C69" s="583"/>
      <c r="D69" s="584"/>
    </row>
    <row r="70" spans="1:4">
      <c r="A70" s="583"/>
      <c r="B70" s="583"/>
      <c r="C70" s="583"/>
      <c r="D70" s="584"/>
    </row>
    <row r="71" spans="1:4">
      <c r="A71" s="583"/>
      <c r="B71" s="583"/>
      <c r="C71" s="583"/>
      <c r="D71" s="584"/>
    </row>
    <row r="72" spans="1:4">
      <c r="A72" s="583"/>
      <c r="B72" s="583"/>
      <c r="C72" s="583"/>
      <c r="D72" s="584"/>
    </row>
    <row r="73" spans="1:4">
      <c r="A73" s="583"/>
      <c r="B73" s="583"/>
      <c r="C73" s="583"/>
      <c r="D73" s="584"/>
    </row>
    <row r="74" spans="1:4">
      <c r="A74" s="583"/>
      <c r="B74" s="583"/>
      <c r="C74" s="583"/>
      <c r="D74" s="584"/>
    </row>
    <row r="75" spans="1:4">
      <c r="A75" s="583"/>
      <c r="B75" s="583"/>
      <c r="C75" s="583"/>
      <c r="D75" s="584"/>
    </row>
    <row r="76" spans="1:4">
      <c r="A76" s="583"/>
      <c r="B76" s="583"/>
      <c r="C76" s="583"/>
      <c r="D76" s="584"/>
    </row>
    <row r="77" spans="1:4">
      <c r="A77" s="583"/>
      <c r="B77" s="583"/>
      <c r="C77" s="583"/>
      <c r="D77" s="584"/>
    </row>
    <row r="78" spans="1:4">
      <c r="A78" s="583"/>
      <c r="B78" s="583"/>
      <c r="C78" s="583"/>
      <c r="D78" s="584"/>
    </row>
    <row r="79" spans="1:4">
      <c r="A79" s="583"/>
      <c r="B79" s="583"/>
      <c r="C79" s="583"/>
      <c r="D79" s="584"/>
    </row>
    <row r="80" spans="1:4">
      <c r="A80" s="583"/>
      <c r="B80" s="583"/>
      <c r="C80" s="583"/>
      <c r="D80" s="584"/>
    </row>
    <row r="81" spans="1:4">
      <c r="A81" s="583"/>
      <c r="B81" s="583"/>
      <c r="C81" s="583"/>
      <c r="D81" s="584"/>
    </row>
    <row r="82" spans="1:4">
      <c r="A82" s="583"/>
      <c r="B82" s="583"/>
      <c r="C82" s="583"/>
      <c r="D82" s="584"/>
    </row>
    <row r="83" spans="1:4">
      <c r="A83" s="583"/>
      <c r="B83" s="583"/>
      <c r="C83" s="583"/>
      <c r="D83" s="584"/>
    </row>
    <row r="84" spans="1:4">
      <c r="A84" s="583"/>
      <c r="B84" s="583"/>
      <c r="C84" s="583"/>
      <c r="D84" s="584"/>
    </row>
    <row r="85" spans="1:4">
      <c r="A85" s="583"/>
      <c r="B85" s="583"/>
      <c r="C85" s="583"/>
      <c r="D85" s="584"/>
    </row>
    <row r="86" spans="1:4">
      <c r="A86" s="583"/>
      <c r="B86" s="583"/>
      <c r="C86" s="583"/>
      <c r="D86" s="584"/>
    </row>
    <row r="87" spans="1:4">
      <c r="A87" s="583"/>
      <c r="B87" s="583"/>
      <c r="C87" s="583"/>
      <c r="D87" s="584"/>
    </row>
    <row r="88" spans="1:4">
      <c r="A88" s="583"/>
      <c r="B88" s="583"/>
      <c r="C88" s="583"/>
      <c r="D88" s="584"/>
    </row>
    <row r="89" spans="1:4">
      <c r="A89" s="583"/>
      <c r="B89" s="583"/>
      <c r="C89" s="583"/>
      <c r="D89" s="584"/>
    </row>
    <row r="90" spans="1:4">
      <c r="A90" s="583"/>
      <c r="B90" s="583"/>
      <c r="C90" s="583"/>
      <c r="D90" s="584"/>
    </row>
    <row r="91" spans="1:4">
      <c r="A91" s="583"/>
      <c r="B91" s="583"/>
      <c r="C91" s="583"/>
      <c r="D91" s="584"/>
    </row>
    <row r="92" spans="1:4">
      <c r="A92" s="583"/>
      <c r="B92" s="583"/>
      <c r="C92" s="583"/>
      <c r="D92" s="584"/>
    </row>
    <row r="93" spans="1:4">
      <c r="A93" s="583"/>
      <c r="B93" s="583"/>
      <c r="C93" s="583"/>
      <c r="D93" s="584"/>
    </row>
    <row r="94" spans="1:4">
      <c r="A94" s="583"/>
      <c r="B94" s="583"/>
      <c r="C94" s="583"/>
      <c r="D94" s="584"/>
    </row>
    <row r="95" spans="1:4">
      <c r="A95" s="583"/>
      <c r="B95" s="583"/>
      <c r="C95" s="583"/>
      <c r="D95" s="584"/>
    </row>
    <row r="96" spans="1:4">
      <c r="A96" s="583"/>
      <c r="B96" s="583"/>
      <c r="C96" s="583"/>
      <c r="D96" s="584"/>
    </row>
    <row r="97" spans="1:4">
      <c r="A97" s="583"/>
      <c r="B97" s="583"/>
      <c r="C97" s="583"/>
      <c r="D97" s="584"/>
    </row>
    <row r="98" spans="1:4">
      <c r="A98" s="583"/>
      <c r="B98" s="583"/>
      <c r="C98" s="583"/>
      <c r="D98" s="584"/>
    </row>
    <row r="99" spans="1:4">
      <c r="A99" s="583"/>
      <c r="B99" s="583"/>
      <c r="C99" s="583"/>
      <c r="D99" s="584"/>
    </row>
    <row r="100" spans="1:4">
      <c r="A100" s="583"/>
      <c r="B100" s="583"/>
      <c r="C100" s="583"/>
      <c r="D100" s="584"/>
    </row>
    <row r="101" spans="1:4">
      <c r="A101" s="583"/>
      <c r="B101" s="583"/>
      <c r="C101" s="583"/>
      <c r="D101" s="584"/>
    </row>
    <row r="102" spans="1:4">
      <c r="A102" s="583"/>
      <c r="B102" s="583"/>
      <c r="C102" s="583"/>
      <c r="D102" s="584"/>
    </row>
    <row r="103" spans="1:4">
      <c r="A103" s="583"/>
      <c r="B103" s="583"/>
      <c r="C103" s="583"/>
      <c r="D103" s="584"/>
    </row>
    <row r="104" spans="1:4">
      <c r="A104" s="583"/>
      <c r="B104" s="583"/>
      <c r="C104" s="583"/>
      <c r="D104" s="584"/>
    </row>
    <row r="105" spans="1:4">
      <c r="A105" s="583"/>
      <c r="B105" s="583"/>
      <c r="C105" s="583"/>
      <c r="D105" s="584"/>
    </row>
    <row r="106" spans="1:4">
      <c r="A106" s="583"/>
      <c r="B106" s="583"/>
      <c r="C106" s="583"/>
      <c r="D106" s="584"/>
    </row>
    <row r="107" spans="1:4">
      <c r="A107" s="583"/>
      <c r="B107" s="583"/>
      <c r="C107" s="583"/>
      <c r="D107" s="584"/>
    </row>
    <row r="108" spans="1:4">
      <c r="A108" s="583"/>
      <c r="B108" s="583"/>
      <c r="C108" s="583"/>
      <c r="D108" s="584"/>
    </row>
    <row r="109" spans="1:4">
      <c r="A109" s="583"/>
      <c r="B109" s="583"/>
      <c r="C109" s="583"/>
      <c r="D109" s="584"/>
    </row>
    <row r="110" spans="1:4">
      <c r="A110" s="583"/>
      <c r="B110" s="583"/>
      <c r="C110" s="583"/>
      <c r="D110" s="584"/>
    </row>
    <row r="111" spans="1:4">
      <c r="A111" s="583"/>
      <c r="B111" s="583"/>
      <c r="C111" s="583"/>
      <c r="D111" s="584"/>
    </row>
    <row r="112" spans="1:4">
      <c r="A112" s="583"/>
      <c r="B112" s="583"/>
      <c r="C112" s="583"/>
      <c r="D112" s="584"/>
    </row>
    <row r="113" spans="1:4">
      <c r="A113" s="583"/>
      <c r="B113" s="583"/>
      <c r="C113" s="583"/>
      <c r="D113" s="584"/>
    </row>
    <row r="114" spans="1:4">
      <c r="A114" s="583"/>
      <c r="B114" s="583"/>
      <c r="C114" s="583"/>
      <c r="D114" s="584"/>
    </row>
    <row r="115" spans="1:4">
      <c r="A115" s="583"/>
      <c r="B115" s="583"/>
      <c r="C115" s="583"/>
      <c r="D115" s="584"/>
    </row>
    <row r="116" spans="1:4">
      <c r="A116" s="583"/>
      <c r="B116" s="583"/>
      <c r="C116" s="583"/>
      <c r="D116" s="584"/>
    </row>
    <row r="117" spans="1:4">
      <c r="A117" s="583"/>
      <c r="B117" s="583"/>
      <c r="C117" s="583"/>
      <c r="D117" s="584"/>
    </row>
    <row r="118" spans="1:4">
      <c r="A118" s="583"/>
      <c r="B118" s="583"/>
      <c r="C118" s="583"/>
      <c r="D118" s="584"/>
    </row>
    <row r="119" spans="1:4">
      <c r="A119" s="583"/>
      <c r="B119" s="583"/>
      <c r="C119" s="583"/>
      <c r="D119" s="584"/>
    </row>
    <row r="120" spans="1:4">
      <c r="A120" s="583"/>
      <c r="B120" s="583"/>
      <c r="C120" s="583"/>
      <c r="D120" s="584"/>
    </row>
    <row r="121" spans="1:4">
      <c r="A121" s="583"/>
      <c r="B121" s="583"/>
      <c r="C121" s="583"/>
      <c r="D121" s="584"/>
    </row>
    <row r="122" spans="1:4">
      <c r="A122" s="583"/>
      <c r="B122" s="583"/>
      <c r="C122" s="583"/>
      <c r="D122" s="584"/>
    </row>
    <row r="123" spans="1:4">
      <c r="A123" s="583"/>
      <c r="B123" s="583"/>
      <c r="C123" s="583"/>
      <c r="D123" s="584"/>
    </row>
    <row r="124" spans="1:4">
      <c r="A124" s="583"/>
      <c r="B124" s="583"/>
      <c r="C124" s="583"/>
      <c r="D124" s="584"/>
    </row>
    <row r="125" spans="1:4">
      <c r="A125" s="583"/>
      <c r="B125" s="583"/>
      <c r="C125" s="583"/>
      <c r="D125" s="584"/>
    </row>
    <row r="126" spans="1:4">
      <c r="A126" s="583"/>
      <c r="B126" s="583"/>
      <c r="C126" s="583"/>
      <c r="D126" s="584"/>
    </row>
    <row r="127" spans="1:4">
      <c r="A127" s="583"/>
      <c r="B127" s="583"/>
      <c r="C127" s="583"/>
      <c r="D127" s="584"/>
    </row>
    <row r="128" spans="1:4">
      <c r="A128" s="583"/>
      <c r="B128" s="583"/>
      <c r="C128" s="583"/>
      <c r="D128" s="584"/>
    </row>
    <row r="129" spans="1:4">
      <c r="A129" s="583"/>
      <c r="B129" s="583"/>
      <c r="C129" s="583"/>
      <c r="D129" s="584"/>
    </row>
    <row r="130" spans="1:4">
      <c r="A130" s="583"/>
      <c r="B130" s="583"/>
      <c r="C130" s="583"/>
      <c r="D130" s="584"/>
    </row>
    <row r="131" spans="1:4">
      <c r="A131" s="583"/>
      <c r="B131" s="583"/>
      <c r="C131" s="583"/>
      <c r="D131" s="584"/>
    </row>
    <row r="132" spans="1:4">
      <c r="A132" s="583"/>
      <c r="B132" s="583"/>
      <c r="C132" s="583"/>
      <c r="D132" s="584"/>
    </row>
    <row r="133" spans="1:4">
      <c r="A133" s="583"/>
      <c r="B133" s="583"/>
      <c r="C133" s="583"/>
      <c r="D133" s="584"/>
    </row>
    <row r="134" spans="1:4">
      <c r="A134" s="583"/>
      <c r="B134" s="583"/>
      <c r="C134" s="583"/>
      <c r="D134" s="584"/>
    </row>
    <row r="135" spans="1:4">
      <c r="A135" s="583"/>
      <c r="B135" s="583"/>
      <c r="C135" s="583"/>
      <c r="D135" s="584"/>
    </row>
    <row r="136" spans="1:4">
      <c r="A136" s="583"/>
      <c r="B136" s="583"/>
      <c r="C136" s="583"/>
      <c r="D136" s="584"/>
    </row>
    <row r="137" spans="1:4">
      <c r="A137" s="583"/>
      <c r="B137" s="583"/>
      <c r="C137" s="583"/>
      <c r="D137" s="584"/>
    </row>
    <row r="138" spans="1:4">
      <c r="A138" s="583"/>
      <c r="B138" s="583"/>
      <c r="C138" s="583"/>
      <c r="D138" s="584"/>
    </row>
    <row r="139" spans="1:4">
      <c r="A139" s="583"/>
      <c r="B139" s="583"/>
      <c r="C139" s="583"/>
      <c r="D139" s="584"/>
    </row>
    <row r="140" spans="1:4">
      <c r="A140" s="583"/>
      <c r="B140" s="583"/>
      <c r="C140" s="583"/>
      <c r="D140" s="584"/>
    </row>
    <row r="141" spans="1:4">
      <c r="A141" s="583"/>
      <c r="B141" s="583"/>
      <c r="C141" s="583"/>
      <c r="D141" s="584"/>
    </row>
    <row r="142" spans="1:4">
      <c r="A142" s="583"/>
      <c r="B142" s="583"/>
      <c r="C142" s="583"/>
      <c r="D142" s="584"/>
    </row>
    <row r="143" spans="1:4">
      <c r="A143" s="583"/>
      <c r="B143" s="583"/>
      <c r="C143" s="583"/>
      <c r="D143" s="584"/>
    </row>
    <row r="144" spans="1:4">
      <c r="A144" s="583"/>
      <c r="B144" s="583"/>
      <c r="C144" s="583"/>
      <c r="D144" s="584"/>
    </row>
    <row r="145" spans="1:4">
      <c r="A145" s="583"/>
      <c r="B145" s="583"/>
      <c r="C145" s="583"/>
      <c r="D145" s="584"/>
    </row>
    <row r="146" spans="1:4">
      <c r="A146" s="583"/>
      <c r="B146" s="583"/>
      <c r="C146" s="583"/>
      <c r="D146" s="584"/>
    </row>
    <row r="147" spans="1:4">
      <c r="A147" s="583"/>
      <c r="B147" s="583"/>
      <c r="C147" s="583"/>
      <c r="D147" s="584"/>
    </row>
    <row r="148" spans="1:4">
      <c r="A148" s="583"/>
      <c r="B148" s="583"/>
      <c r="C148" s="583"/>
      <c r="D148" s="584"/>
    </row>
    <row r="149" spans="1:4">
      <c r="A149" s="583"/>
      <c r="B149" s="583"/>
      <c r="C149" s="583"/>
      <c r="D149" s="584"/>
    </row>
    <row r="150" spans="1:4">
      <c r="A150" s="583"/>
      <c r="B150" s="583"/>
      <c r="C150" s="583"/>
      <c r="D150" s="584"/>
    </row>
    <row r="151" spans="1:4">
      <c r="A151" s="583"/>
      <c r="B151" s="583"/>
      <c r="C151" s="583"/>
      <c r="D151" s="584"/>
    </row>
    <row r="152" spans="1:4">
      <c r="A152" s="583"/>
      <c r="B152" s="583"/>
      <c r="C152" s="583"/>
      <c r="D152" s="584"/>
    </row>
    <row r="153" spans="1:4">
      <c r="A153" s="583"/>
      <c r="B153" s="583"/>
      <c r="C153" s="583"/>
      <c r="D153" s="584"/>
    </row>
    <row r="154" spans="1:4">
      <c r="A154" s="583"/>
      <c r="B154" s="583"/>
      <c r="C154" s="583"/>
      <c r="D154" s="584"/>
    </row>
    <row r="155" spans="1:4">
      <c r="A155" s="583"/>
      <c r="B155" s="583"/>
      <c r="C155" s="583"/>
      <c r="D155" s="584"/>
    </row>
    <row r="156" spans="1:4">
      <c r="A156" s="583"/>
      <c r="B156" s="583"/>
      <c r="C156" s="583"/>
      <c r="D156" s="584"/>
    </row>
    <row r="157" spans="1:4">
      <c r="A157" s="583"/>
      <c r="B157" s="583"/>
      <c r="C157" s="583"/>
      <c r="D157" s="584"/>
    </row>
    <row r="158" spans="1:4">
      <c r="A158" s="583"/>
      <c r="B158" s="583"/>
      <c r="C158" s="583"/>
      <c r="D158" s="584"/>
    </row>
    <row r="159" spans="1:4">
      <c r="A159" s="583"/>
      <c r="B159" s="583"/>
      <c r="C159" s="583"/>
      <c r="D159" s="584"/>
    </row>
    <row r="160" spans="1:4">
      <c r="A160" s="583"/>
      <c r="B160" s="583"/>
      <c r="C160" s="583"/>
      <c r="D160" s="584"/>
    </row>
    <row r="161" spans="1:4">
      <c r="A161" s="583"/>
      <c r="B161" s="583"/>
      <c r="C161" s="583"/>
      <c r="D161" s="584"/>
    </row>
    <row r="162" spans="1:4">
      <c r="A162" s="583"/>
      <c r="B162" s="583"/>
      <c r="C162" s="583"/>
      <c r="D162" s="584"/>
    </row>
    <row r="163" spans="1:4">
      <c r="A163" s="583"/>
      <c r="B163" s="583"/>
      <c r="C163" s="583"/>
      <c r="D163" s="584"/>
    </row>
    <row r="164" spans="1:4">
      <c r="A164" s="583"/>
      <c r="B164" s="583"/>
      <c r="C164" s="583"/>
      <c r="D164" s="584"/>
    </row>
    <row r="165" spans="1:4">
      <c r="A165" s="583"/>
      <c r="B165" s="583"/>
      <c r="C165" s="583"/>
      <c r="D165" s="584"/>
    </row>
    <row r="166" spans="1:4">
      <c r="A166" s="583"/>
      <c r="B166" s="583"/>
      <c r="C166" s="583"/>
      <c r="D166" s="584"/>
    </row>
    <row r="167" spans="1:4">
      <c r="A167" s="583"/>
      <c r="B167" s="583"/>
      <c r="C167" s="583"/>
      <c r="D167" s="584"/>
    </row>
    <row r="168" spans="1:4">
      <c r="A168" s="583"/>
      <c r="B168" s="583"/>
      <c r="C168" s="583"/>
      <c r="D168" s="584"/>
    </row>
    <row r="169" spans="1:4">
      <c r="A169" s="583"/>
      <c r="B169" s="583"/>
      <c r="C169" s="583"/>
      <c r="D169" s="584"/>
    </row>
    <row r="170" spans="1:4">
      <c r="A170" s="583"/>
      <c r="B170" s="583"/>
      <c r="C170" s="583"/>
      <c r="D170" s="584"/>
    </row>
    <row r="171" spans="1:4">
      <c r="A171" s="583"/>
      <c r="B171" s="583"/>
      <c r="C171" s="583"/>
      <c r="D171" s="584"/>
    </row>
    <row r="172" spans="1:4">
      <c r="A172" s="583"/>
      <c r="B172" s="583"/>
      <c r="C172" s="583"/>
      <c r="D172" s="584"/>
    </row>
    <row r="173" spans="1:4">
      <c r="A173" s="583"/>
      <c r="B173" s="583"/>
      <c r="C173" s="583"/>
      <c r="D173" s="584"/>
    </row>
    <row r="174" spans="1:4">
      <c r="A174" s="583"/>
      <c r="B174" s="583"/>
      <c r="C174" s="583"/>
      <c r="D174" s="584"/>
    </row>
    <row r="175" spans="1:4">
      <c r="A175" s="583"/>
      <c r="B175" s="583"/>
      <c r="C175" s="583"/>
      <c r="D175" s="584"/>
    </row>
    <row r="176" spans="1:4">
      <c r="A176" s="583"/>
      <c r="B176" s="583"/>
      <c r="C176" s="583"/>
      <c r="D176" s="584"/>
    </row>
    <row r="177" spans="1:4">
      <c r="A177" s="583"/>
      <c r="B177" s="583"/>
      <c r="C177" s="583"/>
      <c r="D177" s="584"/>
    </row>
    <row r="178" spans="1:4">
      <c r="A178" s="583"/>
      <c r="B178" s="583"/>
      <c r="C178" s="583"/>
      <c r="D178" s="584"/>
    </row>
    <row r="179" spans="1:4">
      <c r="A179" s="583"/>
      <c r="B179" s="583"/>
      <c r="C179" s="583"/>
      <c r="D179" s="584"/>
    </row>
    <row r="180" spans="1:4">
      <c r="A180" s="583"/>
      <c r="B180" s="583"/>
      <c r="C180" s="583"/>
      <c r="D180" s="584"/>
    </row>
    <row r="181" spans="1:4">
      <c r="A181" s="583"/>
      <c r="B181" s="583"/>
      <c r="C181" s="583"/>
      <c r="D181" s="584"/>
    </row>
    <row r="182" spans="1:4">
      <c r="A182" s="583"/>
      <c r="B182" s="583"/>
      <c r="C182" s="583"/>
      <c r="D182" s="584"/>
    </row>
    <row r="183" spans="1:4">
      <c r="A183" s="583"/>
      <c r="B183" s="583"/>
      <c r="C183" s="583"/>
      <c r="D183" s="584"/>
    </row>
    <row r="184" spans="1:4">
      <c r="A184" s="583"/>
      <c r="B184" s="583"/>
      <c r="C184" s="583"/>
      <c r="D184" s="584"/>
    </row>
    <row r="185" spans="1:4">
      <c r="A185" s="583"/>
      <c r="B185" s="583"/>
      <c r="C185" s="583"/>
      <c r="D185" s="584"/>
    </row>
    <row r="186" spans="1:4">
      <c r="A186" s="583"/>
      <c r="B186" s="583"/>
      <c r="C186" s="583"/>
      <c r="D186" s="584"/>
    </row>
    <row r="187" spans="1:4">
      <c r="A187" s="583"/>
      <c r="B187" s="583"/>
      <c r="C187" s="583"/>
      <c r="D187" s="584"/>
    </row>
    <row r="188" spans="1:4">
      <c r="A188" s="583"/>
      <c r="B188" s="583"/>
      <c r="C188" s="583"/>
      <c r="D188" s="584"/>
    </row>
    <row r="189" spans="1:4">
      <c r="A189" s="583"/>
      <c r="B189" s="583"/>
      <c r="C189" s="583"/>
      <c r="D189" s="584"/>
    </row>
    <row r="190" spans="1:4">
      <c r="A190" s="583"/>
      <c r="B190" s="583"/>
      <c r="C190" s="583"/>
      <c r="D190" s="584"/>
    </row>
    <row r="191" spans="1:4">
      <c r="A191" s="583"/>
      <c r="B191" s="583"/>
      <c r="C191" s="583"/>
      <c r="D191" s="584"/>
    </row>
    <row r="192" spans="1:4">
      <c r="A192" s="583"/>
      <c r="B192" s="583"/>
      <c r="C192" s="583"/>
      <c r="D192" s="584"/>
    </row>
    <row r="193" spans="1:4">
      <c r="A193" s="583"/>
      <c r="B193" s="583"/>
      <c r="C193" s="583"/>
      <c r="D193" s="584"/>
    </row>
    <row r="194" spans="1:4">
      <c r="A194" s="583"/>
      <c r="B194" s="583"/>
      <c r="C194" s="583"/>
      <c r="D194" s="584"/>
    </row>
    <row r="195" spans="1:4">
      <c r="A195" s="583"/>
      <c r="B195" s="583"/>
      <c r="C195" s="583"/>
      <c r="D195" s="584"/>
    </row>
    <row r="196" spans="1:4">
      <c r="A196" s="583"/>
      <c r="B196" s="583"/>
      <c r="C196" s="583"/>
      <c r="D196" s="584"/>
    </row>
    <row r="197" spans="1:4">
      <c r="A197" s="583"/>
      <c r="B197" s="583"/>
      <c r="C197" s="583"/>
      <c r="D197" s="584"/>
    </row>
    <row r="198" spans="1:4">
      <c r="A198" s="583"/>
      <c r="B198" s="583"/>
      <c r="C198" s="583"/>
      <c r="D198" s="584"/>
    </row>
    <row r="199" spans="1:4">
      <c r="A199" s="583"/>
      <c r="B199" s="583"/>
      <c r="C199" s="583"/>
      <c r="D199" s="584"/>
    </row>
    <row r="200" spans="1:4">
      <c r="A200" s="583"/>
      <c r="B200" s="583"/>
      <c r="C200" s="583"/>
      <c r="D200" s="584"/>
    </row>
    <row r="201" spans="1:4">
      <c r="A201" s="583"/>
      <c r="B201" s="583"/>
      <c r="C201" s="583"/>
      <c r="D201" s="584"/>
    </row>
    <row r="202" spans="1:4">
      <c r="A202" s="583"/>
      <c r="B202" s="583"/>
      <c r="C202" s="583"/>
      <c r="D202" s="584"/>
    </row>
    <row r="203" spans="1:4">
      <c r="A203" s="583"/>
      <c r="B203" s="583"/>
      <c r="C203" s="583"/>
      <c r="D203" s="584"/>
    </row>
    <row r="204" spans="1:4">
      <c r="A204" s="583"/>
      <c r="B204" s="583"/>
      <c r="C204" s="583"/>
      <c r="D204" s="584"/>
    </row>
    <row r="205" spans="1:4">
      <c r="A205" s="583"/>
      <c r="B205" s="583"/>
      <c r="C205" s="583"/>
      <c r="D205" s="584"/>
    </row>
    <row r="206" spans="1:4">
      <c r="A206" s="583"/>
      <c r="B206" s="583"/>
      <c r="C206" s="583"/>
      <c r="D206" s="584"/>
    </row>
    <row r="207" spans="1:4">
      <c r="A207" s="583"/>
      <c r="B207" s="583"/>
      <c r="C207" s="583"/>
      <c r="D207" s="584"/>
    </row>
    <row r="208" spans="1:4">
      <c r="A208" s="583"/>
      <c r="B208" s="583"/>
      <c r="C208" s="583"/>
      <c r="D208" s="584"/>
    </row>
    <row r="209" spans="1:4">
      <c r="A209" s="583"/>
      <c r="B209" s="583"/>
      <c r="C209" s="583"/>
      <c r="D209" s="584"/>
    </row>
    <row r="210" spans="1:4">
      <c r="A210" s="583"/>
      <c r="B210" s="583"/>
      <c r="C210" s="583"/>
      <c r="D210" s="584"/>
    </row>
    <row r="211" spans="1:4">
      <c r="A211" s="583"/>
      <c r="B211" s="583"/>
      <c r="C211" s="583"/>
      <c r="D211" s="584"/>
    </row>
    <row r="212" spans="1:4">
      <c r="A212" s="583"/>
      <c r="B212" s="583"/>
      <c r="C212" s="583"/>
      <c r="D212" s="584"/>
    </row>
    <row r="213" spans="1:4">
      <c r="A213" s="583"/>
      <c r="B213" s="583"/>
      <c r="C213" s="583"/>
      <c r="D213" s="584"/>
    </row>
    <row r="214" spans="1:4">
      <c r="A214" s="583"/>
      <c r="B214" s="583"/>
      <c r="C214" s="583"/>
      <c r="D214" s="584"/>
    </row>
    <row r="215" spans="1:4">
      <c r="A215" s="583"/>
      <c r="B215" s="583"/>
      <c r="C215" s="583"/>
      <c r="D215" s="584"/>
    </row>
    <row r="216" spans="1:4">
      <c r="A216" s="583"/>
      <c r="B216" s="583"/>
      <c r="C216" s="583"/>
      <c r="D216" s="584"/>
    </row>
    <row r="217" spans="1:4">
      <c r="A217" s="583"/>
      <c r="B217" s="583"/>
      <c r="C217" s="583"/>
      <c r="D217" s="584"/>
    </row>
    <row r="218" spans="1:4">
      <c r="A218" s="583"/>
      <c r="B218" s="583"/>
      <c r="C218" s="583"/>
      <c r="D218" s="584"/>
    </row>
    <row r="219" spans="1:4">
      <c r="A219" s="583"/>
      <c r="B219" s="583"/>
      <c r="C219" s="583"/>
      <c r="D219" s="584"/>
    </row>
    <row r="220" spans="1:4">
      <c r="A220" s="583"/>
      <c r="B220" s="583"/>
      <c r="C220" s="583"/>
      <c r="D220" s="584"/>
    </row>
    <row r="221" spans="1:4">
      <c r="A221" s="583"/>
      <c r="B221" s="583"/>
      <c r="C221" s="583"/>
      <c r="D221" s="584"/>
    </row>
    <row r="222" spans="1:4">
      <c r="A222" s="583"/>
      <c r="B222" s="583"/>
      <c r="C222" s="583"/>
      <c r="D222" s="584"/>
    </row>
    <row r="223" spans="1:4">
      <c r="A223" s="583"/>
      <c r="B223" s="583"/>
      <c r="C223" s="583"/>
      <c r="D223" s="584"/>
    </row>
    <row r="224" spans="1:4">
      <c r="A224" s="583"/>
      <c r="B224" s="583"/>
      <c r="C224" s="583"/>
      <c r="D224" s="584"/>
    </row>
    <row r="225" spans="1:4">
      <c r="A225" s="583"/>
      <c r="B225" s="583"/>
      <c r="C225" s="583"/>
      <c r="D225" s="584"/>
    </row>
    <row r="226" spans="1:4">
      <c r="A226" s="583"/>
      <c r="B226" s="583"/>
      <c r="C226" s="583"/>
      <c r="D226" s="584"/>
    </row>
    <row r="227" spans="1:4">
      <c r="A227" s="583"/>
      <c r="B227" s="583"/>
      <c r="C227" s="583"/>
      <c r="D227" s="584"/>
    </row>
    <row r="228" spans="1:4">
      <c r="A228" s="583"/>
      <c r="B228" s="583"/>
      <c r="C228" s="583"/>
      <c r="D228" s="584"/>
    </row>
    <row r="229" spans="1:4">
      <c r="A229" s="583"/>
      <c r="B229" s="583"/>
      <c r="C229" s="583"/>
      <c r="D229" s="584"/>
    </row>
    <row r="230" spans="1:4">
      <c r="A230" s="583"/>
      <c r="B230" s="583"/>
      <c r="C230" s="583"/>
      <c r="D230" s="584"/>
    </row>
    <row r="231" spans="1:4">
      <c r="A231" s="583"/>
      <c r="B231" s="583"/>
      <c r="C231" s="583"/>
      <c r="D231" s="584"/>
    </row>
    <row r="232" spans="1:4">
      <c r="A232" s="583"/>
      <c r="B232" s="583"/>
      <c r="C232" s="583"/>
      <c r="D232" s="584"/>
    </row>
    <row r="233" spans="1:4">
      <c r="A233" s="583"/>
      <c r="B233" s="583"/>
      <c r="C233" s="583"/>
      <c r="D233" s="584"/>
    </row>
    <row r="234" spans="1:4">
      <c r="A234" s="583"/>
      <c r="B234" s="583"/>
      <c r="C234" s="583"/>
      <c r="D234" s="584"/>
    </row>
    <row r="235" spans="1:4">
      <c r="A235" s="583"/>
      <c r="B235" s="583"/>
      <c r="C235" s="583"/>
      <c r="D235" s="584"/>
    </row>
    <row r="236" spans="1:4">
      <c r="A236" s="583"/>
      <c r="B236" s="583"/>
      <c r="C236" s="583"/>
      <c r="D236" s="584"/>
    </row>
    <row r="237" spans="1:4">
      <c r="A237" s="583"/>
      <c r="B237" s="583"/>
      <c r="C237" s="583"/>
      <c r="D237" s="584"/>
    </row>
    <row r="238" spans="1:4">
      <c r="A238" s="583"/>
      <c r="B238" s="583"/>
      <c r="C238" s="583"/>
      <c r="D238" s="584"/>
    </row>
    <row r="239" spans="1:4">
      <c r="A239" s="583"/>
      <c r="B239" s="583"/>
      <c r="C239" s="583"/>
      <c r="D239" s="584"/>
    </row>
    <row r="240" spans="1:4">
      <c r="A240" s="583"/>
      <c r="B240" s="583"/>
      <c r="C240" s="583"/>
      <c r="D240" s="584"/>
    </row>
    <row r="241" spans="1:4">
      <c r="A241" s="583"/>
      <c r="B241" s="583"/>
      <c r="C241" s="583"/>
      <c r="D241" s="584"/>
    </row>
    <row r="242" spans="1:4">
      <c r="A242" s="583"/>
      <c r="B242" s="583"/>
      <c r="C242" s="583"/>
      <c r="D242" s="584"/>
    </row>
    <row r="243" spans="1:4">
      <c r="A243" s="583"/>
      <c r="B243" s="583"/>
      <c r="C243" s="583"/>
      <c r="D243" s="584"/>
    </row>
    <row r="244" spans="1:4">
      <c r="A244" s="583"/>
      <c r="B244" s="583"/>
      <c r="C244" s="583"/>
      <c r="D244" s="584"/>
    </row>
    <row r="245" spans="1:4">
      <c r="A245" s="583"/>
      <c r="B245" s="583"/>
      <c r="C245" s="583"/>
      <c r="D245" s="584"/>
    </row>
    <row r="246" spans="1:4">
      <c r="A246" s="583"/>
      <c r="B246" s="583"/>
      <c r="C246" s="583"/>
      <c r="D246" s="584"/>
    </row>
    <row r="247" spans="1:4">
      <c r="A247" s="583"/>
      <c r="B247" s="583"/>
      <c r="C247" s="583"/>
      <c r="D247" s="584"/>
    </row>
    <row r="248" spans="1:4">
      <c r="A248" s="583"/>
      <c r="B248" s="583"/>
      <c r="C248" s="583"/>
      <c r="D248" s="584"/>
    </row>
    <row r="249" spans="1:4">
      <c r="A249" s="583"/>
      <c r="B249" s="583"/>
      <c r="C249" s="583"/>
      <c r="D249" s="584"/>
    </row>
    <row r="250" spans="1:4">
      <c r="A250" s="583"/>
      <c r="B250" s="583"/>
      <c r="C250" s="583"/>
      <c r="D250" s="584"/>
    </row>
    <row r="251" spans="1:4">
      <c r="A251" s="583"/>
      <c r="B251" s="583"/>
      <c r="C251" s="583"/>
      <c r="D251" s="584"/>
    </row>
    <row r="252" spans="1:4">
      <c r="A252" s="583"/>
      <c r="B252" s="583"/>
      <c r="C252" s="583"/>
      <c r="D252" s="584"/>
    </row>
    <row r="253" spans="1:4">
      <c r="A253" s="583"/>
      <c r="B253" s="583"/>
      <c r="C253" s="583"/>
      <c r="D253" s="584"/>
    </row>
    <row r="254" spans="1:4">
      <c r="A254" s="583"/>
      <c r="B254" s="583"/>
      <c r="C254" s="583"/>
      <c r="D254" s="584"/>
    </row>
    <row r="255" spans="1:4">
      <c r="A255" s="583"/>
      <c r="B255" s="583"/>
      <c r="C255" s="583"/>
      <c r="D255" s="584"/>
    </row>
    <row r="256" spans="1:4">
      <c r="A256" s="583"/>
      <c r="B256" s="583"/>
      <c r="C256" s="583"/>
      <c r="D256" s="584"/>
    </row>
    <row r="257" spans="1:4">
      <c r="A257" s="583"/>
      <c r="B257" s="583"/>
      <c r="C257" s="583"/>
      <c r="D257" s="584"/>
    </row>
    <row r="258" spans="1:4">
      <c r="A258" s="583"/>
      <c r="B258" s="583"/>
      <c r="C258" s="583"/>
      <c r="D258" s="584"/>
    </row>
    <row r="259" spans="1:4">
      <c r="A259" s="583"/>
      <c r="B259" s="583"/>
      <c r="C259" s="583"/>
      <c r="D259" s="584"/>
    </row>
    <row r="260" spans="1:4">
      <c r="A260" s="583"/>
      <c r="B260" s="583"/>
      <c r="C260" s="583"/>
      <c r="D260" s="584"/>
    </row>
    <row r="261" spans="1:4">
      <c r="A261" s="583"/>
      <c r="B261" s="583"/>
      <c r="C261" s="583"/>
      <c r="D261" s="584"/>
    </row>
    <row r="262" spans="1:4">
      <c r="A262" s="583"/>
      <c r="B262" s="583"/>
      <c r="C262" s="583"/>
      <c r="D262" s="584"/>
    </row>
    <row r="263" spans="1:4">
      <c r="A263" s="583"/>
      <c r="B263" s="583"/>
      <c r="C263" s="583"/>
      <c r="D263" s="584"/>
    </row>
    <row r="264" spans="1:4">
      <c r="A264" s="583"/>
      <c r="B264" s="583"/>
      <c r="C264" s="583"/>
      <c r="D264" s="584"/>
    </row>
    <row r="265" spans="1:4">
      <c r="A265" s="583"/>
      <c r="B265" s="583"/>
      <c r="C265" s="583"/>
      <c r="D265" s="584"/>
    </row>
    <row r="266" spans="1:4">
      <c r="A266" s="583"/>
      <c r="B266" s="583"/>
      <c r="C266" s="583"/>
      <c r="D266" s="584"/>
    </row>
    <row r="267" spans="1:4">
      <c r="A267" s="583"/>
      <c r="B267" s="583"/>
      <c r="C267" s="583"/>
      <c r="D267" s="584"/>
    </row>
    <row r="268" spans="1:4">
      <c r="A268" s="583"/>
      <c r="B268" s="583"/>
      <c r="C268" s="583"/>
      <c r="D268" s="584"/>
    </row>
    <row r="269" spans="1:4">
      <c r="A269" s="583"/>
      <c r="B269" s="583"/>
      <c r="C269" s="583"/>
      <c r="D269" s="584"/>
    </row>
    <row r="270" spans="1:4">
      <c r="A270" s="583"/>
      <c r="B270" s="583"/>
      <c r="C270" s="583"/>
      <c r="D270" s="584"/>
    </row>
    <row r="271" spans="1:4">
      <c r="A271" s="583"/>
      <c r="B271" s="583"/>
      <c r="C271" s="583"/>
      <c r="D271" s="584"/>
    </row>
    <row r="272" spans="1:4">
      <c r="A272" s="583"/>
      <c r="B272" s="583"/>
      <c r="C272" s="583"/>
      <c r="D272" s="584"/>
    </row>
    <row r="273" spans="1:4">
      <c r="A273" s="583"/>
      <c r="B273" s="583"/>
      <c r="C273" s="583"/>
      <c r="D273" s="584"/>
    </row>
    <row r="274" spans="1:4">
      <c r="A274" s="583"/>
      <c r="B274" s="583"/>
      <c r="C274" s="583"/>
      <c r="D274" s="584"/>
    </row>
    <row r="275" spans="1:4">
      <c r="A275" s="583"/>
      <c r="B275" s="583"/>
      <c r="C275" s="583"/>
      <c r="D275" s="584"/>
    </row>
    <row r="276" spans="1:4">
      <c r="A276" s="583"/>
      <c r="B276" s="583"/>
      <c r="C276" s="583"/>
      <c r="D276" s="584"/>
    </row>
    <row r="277" spans="1:4">
      <c r="A277" s="583"/>
      <c r="B277" s="583"/>
      <c r="C277" s="583"/>
      <c r="D277" s="584"/>
    </row>
    <row r="278" spans="1:4">
      <c r="A278" s="583"/>
      <c r="B278" s="583"/>
      <c r="C278" s="583"/>
      <c r="D278" s="584"/>
    </row>
    <row r="279" spans="1:4">
      <c r="A279" s="583"/>
      <c r="B279" s="583"/>
      <c r="C279" s="583"/>
      <c r="D279" s="584"/>
    </row>
    <row r="280" spans="1:4">
      <c r="A280" s="583"/>
      <c r="B280" s="583"/>
      <c r="C280" s="583"/>
      <c r="D280" s="584"/>
    </row>
    <row r="281" spans="1:4">
      <c r="A281" s="583"/>
      <c r="B281" s="583"/>
      <c r="C281" s="583"/>
      <c r="D281" s="584"/>
    </row>
    <row r="282" spans="1:4">
      <c r="A282" s="583"/>
      <c r="B282" s="583"/>
      <c r="C282" s="583"/>
      <c r="D282" s="584"/>
    </row>
    <row r="283" spans="1:4">
      <c r="A283" s="583"/>
      <c r="B283" s="583"/>
      <c r="C283" s="583"/>
      <c r="D283" s="584"/>
    </row>
    <row r="284" spans="1:4">
      <c r="A284" s="583"/>
      <c r="B284" s="583"/>
      <c r="C284" s="583"/>
      <c r="D284" s="584"/>
    </row>
    <row r="285" spans="1:4">
      <c r="A285" s="583"/>
      <c r="B285" s="583"/>
      <c r="C285" s="583"/>
      <c r="D285" s="584"/>
    </row>
    <row r="286" spans="1:4">
      <c r="A286" s="583"/>
      <c r="B286" s="583"/>
      <c r="C286" s="583"/>
      <c r="D286" s="584"/>
    </row>
    <row r="287" spans="1:4">
      <c r="A287" s="583"/>
      <c r="B287" s="583"/>
      <c r="C287" s="583"/>
      <c r="D287" s="584"/>
    </row>
    <row r="288" spans="1:4">
      <c r="A288" s="583"/>
      <c r="B288" s="583"/>
      <c r="C288" s="583"/>
      <c r="D288" s="584"/>
    </row>
    <row r="289" spans="1:4">
      <c r="A289" s="583"/>
      <c r="B289" s="583"/>
      <c r="C289" s="583"/>
      <c r="D289" s="584"/>
    </row>
    <row r="290" spans="1:4">
      <c r="A290" s="583"/>
      <c r="B290" s="583"/>
      <c r="C290" s="583"/>
      <c r="D290" s="584"/>
    </row>
    <row r="291" spans="1:4">
      <c r="A291" s="583"/>
      <c r="B291" s="583"/>
      <c r="C291" s="583"/>
      <c r="D291" s="584"/>
    </row>
    <row r="292" spans="1:4">
      <c r="A292" s="583"/>
      <c r="B292" s="583"/>
      <c r="C292" s="583"/>
      <c r="D292" s="584"/>
    </row>
    <row r="293" spans="1:4">
      <c r="A293" s="583"/>
      <c r="B293" s="583"/>
      <c r="C293" s="583"/>
      <c r="D293" s="584"/>
    </row>
    <row r="294" spans="1:4">
      <c r="A294" s="583"/>
      <c r="B294" s="583"/>
      <c r="C294" s="583"/>
      <c r="D294" s="584"/>
    </row>
    <row r="295" spans="1:4">
      <c r="A295" s="583"/>
      <c r="B295" s="583"/>
      <c r="C295" s="583"/>
      <c r="D295" s="584"/>
    </row>
    <row r="296" spans="1:4">
      <c r="A296" s="583"/>
      <c r="B296" s="583"/>
      <c r="C296" s="583"/>
      <c r="D296" s="584"/>
    </row>
    <row r="297" spans="1:4">
      <c r="A297" s="583"/>
      <c r="B297" s="583"/>
      <c r="C297" s="583"/>
      <c r="D297" s="584"/>
    </row>
    <row r="298" spans="1:4">
      <c r="A298" s="583"/>
      <c r="B298" s="583"/>
      <c r="C298" s="583"/>
      <c r="D298" s="584"/>
    </row>
    <row r="299" spans="1:4">
      <c r="A299" s="583"/>
      <c r="B299" s="583"/>
      <c r="C299" s="583"/>
      <c r="D299" s="584"/>
    </row>
    <row r="300" spans="1:4">
      <c r="A300" s="583"/>
      <c r="B300" s="583"/>
      <c r="C300" s="583"/>
      <c r="D300" s="584"/>
    </row>
    <row r="301" spans="1:4">
      <c r="A301" s="583"/>
      <c r="B301" s="583"/>
      <c r="C301" s="583"/>
      <c r="D301" s="584"/>
    </row>
    <row r="302" spans="1:4">
      <c r="A302" s="583"/>
      <c r="B302" s="583"/>
      <c r="C302" s="583"/>
      <c r="D302" s="584"/>
    </row>
    <row r="303" spans="1:4">
      <c r="A303" s="583"/>
      <c r="B303" s="583"/>
      <c r="C303" s="583"/>
      <c r="D303" s="584"/>
    </row>
    <row r="304" spans="1:4">
      <c r="A304" s="583"/>
      <c r="B304" s="583"/>
      <c r="C304" s="583"/>
      <c r="D304" s="584"/>
    </row>
    <row r="305" spans="1:4">
      <c r="A305" s="583"/>
      <c r="B305" s="583"/>
      <c r="C305" s="583"/>
      <c r="D305" s="584"/>
    </row>
    <row r="306" spans="1:4">
      <c r="A306" s="583"/>
      <c r="B306" s="583"/>
      <c r="C306" s="583"/>
      <c r="D306" s="584"/>
    </row>
    <row r="307" spans="1:4">
      <c r="A307" s="583"/>
      <c r="B307" s="583"/>
      <c r="C307" s="583"/>
      <c r="D307" s="584"/>
    </row>
    <row r="308" spans="1:4">
      <c r="A308" s="583"/>
      <c r="B308" s="583"/>
      <c r="C308" s="583"/>
      <c r="D308" s="584"/>
    </row>
    <row r="309" spans="1:4">
      <c r="A309" s="583"/>
      <c r="B309" s="583"/>
      <c r="C309" s="583"/>
      <c r="D309" s="584"/>
    </row>
    <row r="310" spans="1:4">
      <c r="A310" s="583"/>
      <c r="B310" s="583"/>
      <c r="C310" s="583"/>
      <c r="D310" s="584"/>
    </row>
    <row r="311" spans="1:4">
      <c r="A311" s="583"/>
      <c r="B311" s="583"/>
      <c r="C311" s="583"/>
      <c r="D311" s="584"/>
    </row>
    <row r="312" spans="1:4">
      <c r="A312" s="583"/>
      <c r="B312" s="583"/>
      <c r="C312" s="583"/>
      <c r="D312" s="584"/>
    </row>
    <row r="313" spans="1:4">
      <c r="A313" s="583"/>
      <c r="B313" s="583"/>
      <c r="C313" s="583"/>
      <c r="D313" s="584"/>
    </row>
    <row r="314" spans="1:4">
      <c r="A314" s="583"/>
      <c r="B314" s="583"/>
      <c r="C314" s="583"/>
      <c r="D314" s="584"/>
    </row>
    <row r="315" spans="1:4">
      <c r="A315" s="583"/>
      <c r="B315" s="583"/>
      <c r="C315" s="583"/>
      <c r="D315" s="584"/>
    </row>
    <row r="316" spans="1:4">
      <c r="A316" s="583"/>
      <c r="B316" s="583"/>
      <c r="C316" s="583"/>
      <c r="D316" s="584"/>
    </row>
    <row r="317" spans="1:4">
      <c r="A317" s="583"/>
      <c r="B317" s="583"/>
      <c r="C317" s="583"/>
      <c r="D317" s="584"/>
    </row>
    <row r="318" spans="1:4">
      <c r="A318" s="583"/>
      <c r="B318" s="583"/>
      <c r="C318" s="583"/>
      <c r="D318" s="584"/>
    </row>
    <row r="319" spans="1:4">
      <c r="A319" s="583"/>
      <c r="B319" s="583"/>
      <c r="C319" s="583"/>
      <c r="D319" s="584"/>
    </row>
    <row r="320" spans="1:4">
      <c r="A320" s="583"/>
      <c r="B320" s="583"/>
      <c r="C320" s="583"/>
      <c r="D320" s="584"/>
    </row>
    <row r="321" spans="1:4">
      <c r="A321" s="583"/>
      <c r="B321" s="583"/>
      <c r="C321" s="583"/>
      <c r="D321" s="584"/>
    </row>
    <row r="322" spans="1:4">
      <c r="A322" s="583"/>
      <c r="B322" s="583"/>
      <c r="C322" s="583"/>
      <c r="D322" s="584"/>
    </row>
    <row r="323" spans="1:4">
      <c r="A323" s="583"/>
      <c r="B323" s="583"/>
      <c r="C323" s="583"/>
      <c r="D323" s="584"/>
    </row>
    <row r="324" spans="1:4">
      <c r="A324" s="583"/>
      <c r="B324" s="583"/>
      <c r="C324" s="583"/>
      <c r="D324" s="584"/>
    </row>
    <row r="325" spans="1:4">
      <c r="A325" s="583"/>
      <c r="B325" s="583"/>
      <c r="C325" s="583"/>
      <c r="D325" s="584"/>
    </row>
    <row r="326" spans="1:4">
      <c r="D326" s="584"/>
    </row>
    <row r="327" spans="1:4">
      <c r="D327" s="584"/>
    </row>
    <row r="328" spans="1:4">
      <c r="D328" s="584"/>
    </row>
    <row r="329" spans="1:4">
      <c r="D329" s="584"/>
    </row>
    <row r="330" spans="1:4">
      <c r="D330" s="584"/>
    </row>
    <row r="331" spans="1:4">
      <c r="D331" s="584"/>
    </row>
    <row r="332" spans="1:4">
      <c r="D332" s="584"/>
    </row>
    <row r="333" spans="1:4">
      <c r="D333" s="584"/>
    </row>
    <row r="334" spans="1:4">
      <c r="D334" s="584"/>
    </row>
    <row r="335" spans="1:4">
      <c r="D335" s="584"/>
    </row>
    <row r="336" spans="1:4">
      <c r="D336" s="584"/>
    </row>
  </sheetData>
  <mergeCells count="1">
    <mergeCell ref="A3:C3"/>
  </mergeCells>
  <conditionalFormatting sqref="G5:H12">
    <cfRule type="containsBlanks" dxfId="51"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1:J35"/>
  <sheetViews>
    <sheetView workbookViewId="0"/>
  </sheetViews>
  <sheetFormatPr defaultColWidth="8.85546875" defaultRowHeight="15.75"/>
  <cols>
    <col min="1" max="4" width="8.85546875" style="596"/>
    <col min="5" max="5" width="13.5703125" style="596" customWidth="1"/>
    <col min="6" max="6" width="8.85546875" style="596"/>
    <col min="7" max="7" width="40.7109375" style="596" customWidth="1"/>
    <col min="8" max="9" width="8.85546875" style="596"/>
    <col min="10" max="10" width="10.7109375" style="596" customWidth="1"/>
    <col min="11" max="16384" width="8.85546875" style="596"/>
  </cols>
  <sheetData>
    <row r="1" spans="3:10">
      <c r="C1" s="1036"/>
      <c r="D1" s="1037"/>
      <c r="E1" s="1037"/>
      <c r="F1" s="1037"/>
      <c r="G1" s="1037"/>
      <c r="H1" s="1037"/>
      <c r="I1" s="1037"/>
      <c r="J1" s="1038"/>
    </row>
    <row r="2" spans="3:10">
      <c r="C2" s="1039"/>
      <c r="J2" s="848"/>
    </row>
    <row r="3" spans="3:10" ht="40.5" customHeight="1">
      <c r="C3" s="1534" t="s">
        <v>1203</v>
      </c>
      <c r="D3" s="1535"/>
      <c r="E3" s="1535"/>
      <c r="F3" s="1535"/>
      <c r="G3" s="1535"/>
      <c r="H3" s="1535"/>
      <c r="I3" s="1535"/>
      <c r="J3" s="1536"/>
    </row>
    <row r="4" spans="3:10" ht="16.5">
      <c r="C4" s="1531" t="s">
        <v>1204</v>
      </c>
      <c r="D4" s="1532"/>
      <c r="E4" s="1532"/>
      <c r="F4" s="1532"/>
      <c r="G4" s="1532"/>
      <c r="H4" s="1532"/>
      <c r="I4" s="1532"/>
      <c r="J4" s="1533"/>
    </row>
    <row r="5" spans="3:10" ht="15.75" customHeight="1">
      <c r="C5" s="1040"/>
      <c r="D5" s="588"/>
      <c r="E5" s="588"/>
      <c r="F5" s="588"/>
      <c r="G5" s="588"/>
      <c r="H5" s="588"/>
      <c r="I5" s="588"/>
      <c r="J5" s="589"/>
    </row>
    <row r="6" spans="3:10" ht="33.75" customHeight="1">
      <c r="C6" s="1530" t="s">
        <v>1205</v>
      </c>
      <c r="D6" s="1526"/>
      <c r="E6" s="1526"/>
      <c r="F6" s="1526"/>
      <c r="G6" s="1526"/>
      <c r="H6" s="1526"/>
      <c r="I6" s="1526"/>
      <c r="J6" s="1527"/>
    </row>
    <row r="7" spans="3:10" ht="33.75" customHeight="1">
      <c r="C7" s="1530" t="s">
        <v>1206</v>
      </c>
      <c r="D7" s="1526"/>
      <c r="E7" s="1526"/>
      <c r="F7" s="1526"/>
      <c r="G7" s="1526"/>
      <c r="H7" s="1526"/>
      <c r="I7" s="1526"/>
      <c r="J7" s="1527"/>
    </row>
    <row r="8" spans="3:10" ht="52.5" customHeight="1">
      <c r="C8" s="1530" t="s">
        <v>1207</v>
      </c>
      <c r="D8" s="1526"/>
      <c r="E8" s="1526"/>
      <c r="F8" s="1526"/>
      <c r="G8" s="1526"/>
      <c r="H8" s="1526"/>
      <c r="I8" s="1526"/>
      <c r="J8" s="1527"/>
    </row>
    <row r="9" spans="3:10" ht="63" customHeight="1">
      <c r="C9" s="1530" t="s">
        <v>1208</v>
      </c>
      <c r="D9" s="1526"/>
      <c r="E9" s="1526"/>
      <c r="F9" s="1526"/>
      <c r="G9" s="1526"/>
      <c r="H9" s="1526"/>
      <c r="I9" s="1526"/>
      <c r="J9" s="1527"/>
    </row>
    <row r="10" spans="3:10" ht="15.75" customHeight="1">
      <c r="C10" s="1530"/>
      <c r="D10" s="1526"/>
      <c r="E10" s="1526"/>
      <c r="F10" s="1526"/>
      <c r="G10" s="1526"/>
      <c r="H10" s="1526"/>
      <c r="I10" s="1526"/>
      <c r="J10" s="1527"/>
    </row>
    <row r="11" spans="3:10">
      <c r="C11" s="1041"/>
      <c r="D11" s="1526" t="s">
        <v>1209</v>
      </c>
      <c r="E11" s="1526"/>
      <c r="F11" s="1526"/>
      <c r="G11" s="1526"/>
      <c r="H11" s="1526"/>
      <c r="I11" s="1526"/>
      <c r="J11" s="1527"/>
    </row>
    <row r="12" spans="3:10">
      <c r="C12" s="1041"/>
      <c r="D12" s="590"/>
      <c r="E12" s="591"/>
      <c r="F12" s="590"/>
      <c r="G12" s="1526"/>
      <c r="H12" s="1526"/>
      <c r="I12" s="1526"/>
      <c r="J12" s="1527"/>
    </row>
    <row r="13" spans="3:10" ht="60.75" customHeight="1">
      <c r="C13" s="1041"/>
      <c r="D13" s="590"/>
      <c r="E13" s="591" t="s">
        <v>133</v>
      </c>
      <c r="F13" s="590"/>
      <c r="G13" s="1526" t="s">
        <v>1210</v>
      </c>
      <c r="H13" s="1526"/>
      <c r="I13" s="1526"/>
      <c r="J13" s="1527"/>
    </row>
    <row r="14" spans="3:10" ht="44.25" customHeight="1">
      <c r="C14" s="1041"/>
      <c r="D14" s="590"/>
      <c r="E14" s="591" t="s">
        <v>776</v>
      </c>
      <c r="F14" s="590"/>
      <c r="G14" s="1526" t="s">
        <v>1211</v>
      </c>
      <c r="H14" s="1526"/>
      <c r="I14" s="1526"/>
      <c r="J14" s="1527"/>
    </row>
    <row r="15" spans="3:10" ht="48.75" customHeight="1">
      <c r="C15" s="1041"/>
      <c r="D15" s="590"/>
      <c r="E15" s="591" t="s">
        <v>772</v>
      </c>
      <c r="F15" s="590"/>
      <c r="G15" s="1526" t="s">
        <v>1212</v>
      </c>
      <c r="H15" s="1526"/>
      <c r="I15" s="1526"/>
      <c r="J15" s="1527"/>
    </row>
    <row r="16" spans="3:10">
      <c r="C16" s="1041"/>
      <c r="D16" s="590"/>
      <c r="E16" s="591" t="s">
        <v>773</v>
      </c>
      <c r="F16" s="590"/>
      <c r="G16" s="1526" t="s">
        <v>1213</v>
      </c>
      <c r="H16" s="1526"/>
      <c r="I16" s="1526"/>
      <c r="J16" s="1527"/>
    </row>
    <row r="17" spans="3:10">
      <c r="C17" s="1041"/>
      <c r="D17" s="590"/>
      <c r="E17" s="591" t="s">
        <v>135</v>
      </c>
      <c r="F17" s="590"/>
      <c r="G17" s="1526" t="s">
        <v>1214</v>
      </c>
      <c r="H17" s="1526"/>
      <c r="I17" s="1526"/>
      <c r="J17" s="1527"/>
    </row>
    <row r="18" spans="3:10">
      <c r="C18" s="1041"/>
      <c r="D18" s="590"/>
      <c r="E18" s="591" t="s">
        <v>1028</v>
      </c>
      <c r="F18" s="590"/>
      <c r="G18" s="1526" t="s">
        <v>1215</v>
      </c>
      <c r="H18" s="1526"/>
      <c r="I18" s="1526"/>
      <c r="J18" s="1527"/>
    </row>
    <row r="19" spans="3:10">
      <c r="C19" s="1041"/>
      <c r="D19" s="590"/>
      <c r="E19" s="591" t="s">
        <v>1029</v>
      </c>
      <c r="F19" s="590"/>
      <c r="G19" s="590" t="s">
        <v>1216</v>
      </c>
      <c r="H19" s="590"/>
      <c r="I19" s="590"/>
      <c r="J19" s="592"/>
    </row>
    <row r="20" spans="3:10">
      <c r="C20" s="1041"/>
      <c r="D20" s="590"/>
      <c r="E20" s="591" t="s">
        <v>30</v>
      </c>
      <c r="F20" s="590"/>
      <c r="G20" s="590" t="s">
        <v>1217</v>
      </c>
      <c r="H20" s="590"/>
      <c r="I20" s="590"/>
      <c r="J20" s="592"/>
    </row>
    <row r="21" spans="3:10">
      <c r="C21" s="1041"/>
      <c r="D21" s="590"/>
      <c r="E21" s="591" t="s">
        <v>1218</v>
      </c>
      <c r="F21" s="590"/>
      <c r="G21" s="590" t="s">
        <v>1219</v>
      </c>
      <c r="H21" s="590"/>
      <c r="I21" s="590"/>
      <c r="J21" s="592"/>
    </row>
    <row r="22" spans="3:10" ht="30">
      <c r="C22" s="1041"/>
      <c r="D22" s="590"/>
      <c r="E22" s="591" t="s">
        <v>1220</v>
      </c>
      <c r="F22" s="590"/>
      <c r="G22" s="590" t="s">
        <v>1221</v>
      </c>
      <c r="H22" s="590"/>
      <c r="I22" s="590"/>
      <c r="J22" s="592"/>
    </row>
    <row r="23" spans="3:10">
      <c r="C23" s="1041"/>
      <c r="D23" s="590"/>
      <c r="E23" s="591" t="s">
        <v>1222</v>
      </c>
      <c r="F23" s="590"/>
      <c r="G23" s="590" t="s">
        <v>1223</v>
      </c>
      <c r="H23" s="590"/>
      <c r="I23" s="590"/>
      <c r="J23" s="592"/>
    </row>
    <row r="24" spans="3:10">
      <c r="C24" s="1041"/>
      <c r="D24" s="590"/>
      <c r="E24" s="590"/>
      <c r="F24" s="590"/>
      <c r="G24" s="590"/>
      <c r="H24" s="590"/>
      <c r="I24" s="590"/>
      <c r="J24" s="592"/>
    </row>
    <row r="25" spans="3:10" ht="16.5">
      <c r="C25" s="1531" t="s">
        <v>1224</v>
      </c>
      <c r="D25" s="1532"/>
      <c r="E25" s="1532"/>
      <c r="F25" s="1532"/>
      <c r="G25" s="1532"/>
      <c r="H25" s="1532"/>
      <c r="I25" s="1532"/>
      <c r="J25" s="1533"/>
    </row>
    <row r="26" spans="3:10" ht="16.5">
      <c r="C26" s="1040"/>
      <c r="D26" s="588"/>
      <c r="E26" s="588"/>
      <c r="F26" s="588"/>
      <c r="G26" s="588"/>
      <c r="H26" s="588"/>
      <c r="I26" s="588"/>
      <c r="J26" s="589"/>
    </row>
    <row r="27" spans="3:10" ht="48.75" customHeight="1">
      <c r="C27" s="1530" t="s">
        <v>1225</v>
      </c>
      <c r="D27" s="1526"/>
      <c r="E27" s="1526"/>
      <c r="F27" s="1526"/>
      <c r="G27" s="1526"/>
      <c r="H27" s="1526"/>
      <c r="I27" s="1526"/>
      <c r="J27" s="1527"/>
    </row>
    <row r="28" spans="3:10">
      <c r="C28" s="1042"/>
      <c r="D28" s="590"/>
      <c r="E28" s="590"/>
      <c r="F28" s="590"/>
      <c r="G28" s="590"/>
      <c r="H28" s="590"/>
      <c r="I28" s="590"/>
      <c r="J28" s="592"/>
    </row>
    <row r="29" spans="3:10">
      <c r="C29" s="1530" t="s">
        <v>1226</v>
      </c>
      <c r="D29" s="1526"/>
      <c r="E29" s="1526"/>
      <c r="F29" s="1526"/>
      <c r="G29" s="1526"/>
      <c r="H29" s="1526"/>
      <c r="I29" s="1526"/>
      <c r="J29" s="1527"/>
    </row>
    <row r="30" spans="3:10">
      <c r="C30" s="1041"/>
      <c r="D30" s="1526" t="s">
        <v>1227</v>
      </c>
      <c r="E30" s="1526"/>
      <c r="F30" s="1526"/>
      <c r="G30" s="1526"/>
      <c r="H30" s="1526"/>
      <c r="I30" s="1526"/>
      <c r="J30" s="1527"/>
    </row>
    <row r="31" spans="3:10">
      <c r="C31" s="1041"/>
      <c r="D31" s="1526" t="s">
        <v>1228</v>
      </c>
      <c r="E31" s="1526"/>
      <c r="F31" s="1526"/>
      <c r="G31" s="1526"/>
      <c r="H31" s="1526"/>
      <c r="I31" s="1526"/>
      <c r="J31" s="1527"/>
    </row>
    <row r="32" spans="3:10">
      <c r="C32" s="1041"/>
      <c r="D32" s="1526" t="s">
        <v>1229</v>
      </c>
      <c r="E32" s="1526"/>
      <c r="F32" s="1526"/>
      <c r="G32" s="1526"/>
      <c r="H32" s="1526"/>
      <c r="I32" s="1526"/>
      <c r="J32" s="1527"/>
    </row>
    <row r="33" spans="3:10">
      <c r="C33" s="1041"/>
      <c r="D33" s="1526" t="s">
        <v>1230</v>
      </c>
      <c r="E33" s="1526"/>
      <c r="F33" s="1526"/>
      <c r="G33" s="1526"/>
      <c r="H33" s="1526"/>
      <c r="I33" s="1526"/>
      <c r="J33" s="1527"/>
    </row>
    <row r="34" spans="3:10">
      <c r="C34" s="1041"/>
      <c r="D34" s="1528"/>
      <c r="E34" s="1528"/>
      <c r="F34" s="1528"/>
      <c r="G34" s="1528"/>
      <c r="H34" s="1528"/>
      <c r="I34" s="1528"/>
      <c r="J34" s="1529"/>
    </row>
    <row r="35" spans="3:10">
      <c r="C35" s="849"/>
      <c r="D35" s="850"/>
      <c r="E35" s="850"/>
      <c r="F35" s="850"/>
      <c r="G35" s="850"/>
      <c r="H35" s="850"/>
      <c r="I35" s="850"/>
      <c r="J35" s="770"/>
    </row>
  </sheetData>
  <mergeCells count="23">
    <mergeCell ref="C9:J9"/>
    <mergeCell ref="C3:J3"/>
    <mergeCell ref="C4:J4"/>
    <mergeCell ref="C6:J6"/>
    <mergeCell ref="C7:J7"/>
    <mergeCell ref="C8:J8"/>
    <mergeCell ref="C29:J29"/>
    <mergeCell ref="C10:J10"/>
    <mergeCell ref="D11:J11"/>
    <mergeCell ref="G12:J12"/>
    <mergeCell ref="G13:J13"/>
    <mergeCell ref="G14:J14"/>
    <mergeCell ref="G15:J15"/>
    <mergeCell ref="G16:J16"/>
    <mergeCell ref="G17:J17"/>
    <mergeCell ref="G18:J18"/>
    <mergeCell ref="C25:J25"/>
    <mergeCell ref="C27:J27"/>
    <mergeCell ref="D30:J30"/>
    <mergeCell ref="D31:J31"/>
    <mergeCell ref="D32:J32"/>
    <mergeCell ref="D33:J33"/>
    <mergeCell ref="D34:J34"/>
  </mergeCells>
  <pageMargins left="0.7" right="0.7" top="0.78740157499999996" bottom="0.78740157499999996" header="0.3" footer="0.3"/>
  <pageSetup paperSize="9" scale="7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F8"/>
  <sheetViews>
    <sheetView zoomScaleSheetLayoutView="100" workbookViewId="0">
      <selection activeCell="H20" sqref="H20:I20"/>
    </sheetView>
  </sheetViews>
  <sheetFormatPr defaultColWidth="8.85546875" defaultRowHeight="15"/>
  <cols>
    <col min="1" max="1" width="8.85546875" style="189"/>
    <col min="2" max="2" width="30.7109375" style="199" bestFit="1" customWidth="1"/>
    <col min="3" max="3" width="19.28515625" style="200" customWidth="1"/>
    <col min="4" max="16384" width="8.85546875" style="189"/>
  </cols>
  <sheetData>
    <row r="1" spans="2:6">
      <c r="B1" s="189" t="s">
        <v>618</v>
      </c>
      <c r="C1" s="189" t="s">
        <v>619</v>
      </c>
    </row>
    <row r="2" spans="2:6">
      <c r="B2" s="189" t="s">
        <v>620</v>
      </c>
      <c r="C2" s="189" t="s">
        <v>621</v>
      </c>
    </row>
    <row r="3" spans="2:6">
      <c r="B3" s="190" t="s">
        <v>622</v>
      </c>
      <c r="C3" s="190" t="s">
        <v>60</v>
      </c>
    </row>
    <row r="4" spans="2:6" ht="15.75" thickBot="1">
      <c r="B4" s="189"/>
      <c r="C4" s="189"/>
    </row>
    <row r="5" spans="2:6">
      <c r="B5" s="191" t="str">
        <f ca="1">'Etapa II.a - AKU - 220Plenér'!C2</f>
        <v>Etapa II.a - AKU - 220Plenér</v>
      </c>
      <c r="C5" s="192">
        <f>'Etapa II.a - AKU - 220Plenér'!F22</f>
        <v>0</v>
      </c>
      <c r="D5" s="193"/>
      <c r="E5" s="193"/>
    </row>
    <row r="6" spans="2:6" ht="15.75" thickBot="1">
      <c r="B6" s="194" t="str">
        <f ca="1">'Etapa II.a - AKU - 222V režie'!C2</f>
        <v>Etapa II.a - AKU - 222V režie</v>
      </c>
      <c r="C6" s="195">
        <f>'Etapa II.a - AKU - 222V režie'!F22</f>
        <v>0</v>
      </c>
      <c r="D6" s="193"/>
      <c r="E6" s="193"/>
    </row>
    <row r="7" spans="2:6" ht="15.75" thickBot="1">
      <c r="B7" s="196" t="s">
        <v>623</v>
      </c>
      <c r="C7" s="197">
        <f>SUM(C5:C6)</f>
        <v>0</v>
      </c>
      <c r="D7" s="198"/>
      <c r="E7" s="198"/>
      <c r="F7" s="190"/>
    </row>
    <row r="8" spans="2:6">
      <c r="D8" s="193"/>
      <c r="E8" s="193"/>
    </row>
  </sheetData>
  <pageMargins left="0.7" right="0.7" top="0.75" bottom="0.75" header="0.3" footer="0.3"/>
  <pageSetup paperSize="9" fitToHeight="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2861"/>
  <sheetViews>
    <sheetView view="pageBreakPreview" zoomScaleNormal="130" zoomScaleSheetLayoutView="100" workbookViewId="0">
      <selection activeCell="J32" sqref="J31:K32"/>
    </sheetView>
  </sheetViews>
  <sheetFormatPr defaultColWidth="9.140625" defaultRowHeight="11.25"/>
  <cols>
    <col min="1" max="1" width="4.7109375" style="1043" customWidth="1"/>
    <col min="2" max="2" width="4.28515625" style="1043" customWidth="1"/>
    <col min="3" max="3" width="63.7109375" style="1088" customWidth="1"/>
    <col min="4" max="4" width="4.7109375" style="1043" customWidth="1"/>
    <col min="5" max="5" width="10.7109375" style="1043" customWidth="1"/>
    <col min="6" max="6" width="16.5703125" style="1048" bestFit="1" customWidth="1"/>
    <col min="7" max="7" width="15.85546875" style="1043" customWidth="1"/>
    <col min="8" max="16384" width="9.140625" style="1043"/>
  </cols>
  <sheetData>
    <row r="1" spans="1:9">
      <c r="C1" s="1043"/>
      <c r="E1" s="1044"/>
      <c r="F1" s="1045"/>
      <c r="G1" s="1044"/>
      <c r="H1" s="1044"/>
      <c r="I1" s="1046"/>
    </row>
    <row r="2" spans="1:9">
      <c r="A2" s="1043" t="s">
        <v>1699</v>
      </c>
      <c r="C2" s="1585" t="s">
        <v>1910</v>
      </c>
      <c r="D2" s="1585"/>
      <c r="E2" s="1585"/>
      <c r="F2" s="1585"/>
      <c r="G2" s="1585"/>
      <c r="H2" s="1585"/>
      <c r="I2" s="1585"/>
    </row>
    <row r="3" spans="1:9">
      <c r="A3" s="1043" t="s">
        <v>1701</v>
      </c>
      <c r="C3" s="1047">
        <v>45313</v>
      </c>
      <c r="E3" s="1044"/>
      <c r="F3" s="1045"/>
      <c r="G3" s="1044"/>
      <c r="H3" s="1044"/>
      <c r="I3" s="1046"/>
    </row>
    <row r="4" spans="1:9">
      <c r="A4" s="1043" t="s">
        <v>1702</v>
      </c>
      <c r="C4" s="1043" t="s">
        <v>1703</v>
      </c>
      <c r="E4" s="1044"/>
      <c r="F4" s="1045"/>
      <c r="G4" s="1044"/>
      <c r="H4" s="1044"/>
      <c r="I4" s="1046"/>
    </row>
    <row r="5" spans="1:9" ht="12" thickBot="1">
      <c r="C5" s="1043"/>
      <c r="E5" s="1044"/>
      <c r="F5" s="1045"/>
      <c r="G5" s="1044"/>
      <c r="H5" s="1044"/>
      <c r="I5" s="1046"/>
    </row>
    <row r="6" spans="1:9" s="851" customFormat="1" ht="24.95" customHeight="1" thickTop="1" thickBot="1">
      <c r="B6" s="855"/>
      <c r="C6" s="856" t="s">
        <v>1704</v>
      </c>
      <c r="D6" s="857"/>
      <c r="E6" s="857"/>
      <c r="F6" s="858"/>
      <c r="G6" s="859">
        <f>SUM(G9+G20+G25+G36)</f>
        <v>0</v>
      </c>
      <c r="H6" s="852"/>
    </row>
    <row r="7" spans="1:9" ht="12.75" thickTop="1" thickBot="1">
      <c r="B7" s="861"/>
      <c r="C7" s="861"/>
      <c r="D7" s="861"/>
      <c r="E7" s="861"/>
    </row>
    <row r="8" spans="1:9" ht="22.5">
      <c r="B8" s="1049"/>
      <c r="C8" s="1050"/>
      <c r="D8" s="1051"/>
      <c r="E8" s="1051"/>
      <c r="F8" s="1052" t="s">
        <v>1705</v>
      </c>
      <c r="G8" s="1053" t="s">
        <v>1706</v>
      </c>
    </row>
    <row r="9" spans="1:9">
      <c r="B9" s="1054" t="s">
        <v>152</v>
      </c>
      <c r="C9" s="1055" t="s">
        <v>1911</v>
      </c>
      <c r="D9" s="1056"/>
      <c r="E9" s="1056"/>
      <c r="F9" s="1057"/>
      <c r="G9" s="1058">
        <f>SUM(G10:G18)</f>
        <v>0</v>
      </c>
    </row>
    <row r="10" spans="1:9">
      <c r="B10" s="1059">
        <v>1</v>
      </c>
      <c r="C10" s="1060" t="s">
        <v>1710</v>
      </c>
      <c r="D10" s="1061" t="s">
        <v>289</v>
      </c>
      <c r="E10" s="902">
        <f>SUM(E11:E11)</f>
        <v>80</v>
      </c>
      <c r="F10" s="903"/>
      <c r="G10" s="904">
        <f t="shared" ref="G10:G18" si="0">E10*F10</f>
        <v>0</v>
      </c>
    </row>
    <row r="11" spans="1:9">
      <c r="B11" s="872">
        <v>2</v>
      </c>
      <c r="C11" s="878" t="s">
        <v>1714</v>
      </c>
      <c r="D11" s="879" t="s">
        <v>289</v>
      </c>
      <c r="E11" s="880">
        <v>80</v>
      </c>
      <c r="F11" s="881"/>
      <c r="G11" s="882">
        <f t="shared" si="0"/>
        <v>0</v>
      </c>
    </row>
    <row r="12" spans="1:9">
      <c r="B12" s="872">
        <v>3</v>
      </c>
      <c r="C12" s="883" t="s">
        <v>1716</v>
      </c>
      <c r="D12" s="1062" t="s">
        <v>177</v>
      </c>
      <c r="E12" s="885">
        <v>1</v>
      </c>
      <c r="F12" s="886"/>
      <c r="G12" s="887">
        <f t="shared" si="0"/>
        <v>0</v>
      </c>
    </row>
    <row r="13" spans="1:9">
      <c r="B13" s="872">
        <f t="shared" ref="B13:B18" si="1">B12+1</f>
        <v>4</v>
      </c>
      <c r="C13" s="878" t="s">
        <v>1717</v>
      </c>
      <c r="D13" s="879" t="s">
        <v>177</v>
      </c>
      <c r="E13" s="880">
        <v>1</v>
      </c>
      <c r="F13" s="881"/>
      <c r="G13" s="882">
        <f t="shared" si="0"/>
        <v>0</v>
      </c>
    </row>
    <row r="14" spans="1:9">
      <c r="B14" s="872">
        <f t="shared" si="1"/>
        <v>5</v>
      </c>
      <c r="C14" s="883" t="s">
        <v>1718</v>
      </c>
      <c r="D14" s="1062" t="s">
        <v>177</v>
      </c>
      <c r="E14" s="880">
        <v>2</v>
      </c>
      <c r="F14" s="881"/>
      <c r="G14" s="882">
        <f t="shared" si="0"/>
        <v>0</v>
      </c>
    </row>
    <row r="15" spans="1:9">
      <c r="B15" s="872">
        <f t="shared" si="1"/>
        <v>6</v>
      </c>
      <c r="C15" s="878" t="s">
        <v>1719</v>
      </c>
      <c r="D15" s="879" t="s">
        <v>177</v>
      </c>
      <c r="E15" s="880">
        <v>2</v>
      </c>
      <c r="F15" s="881"/>
      <c r="G15" s="882">
        <f t="shared" si="0"/>
        <v>0</v>
      </c>
    </row>
    <row r="16" spans="1:9">
      <c r="B16" s="872">
        <v>7</v>
      </c>
      <c r="C16" s="1063" t="s">
        <v>1731</v>
      </c>
      <c r="D16" s="1062" t="s">
        <v>177</v>
      </c>
      <c r="E16" s="885">
        <v>2</v>
      </c>
      <c r="F16" s="886"/>
      <c r="G16" s="887">
        <f t="shared" si="0"/>
        <v>0</v>
      </c>
    </row>
    <row r="17" spans="2:7">
      <c r="B17" s="872">
        <f t="shared" si="1"/>
        <v>8</v>
      </c>
      <c r="C17" s="889" t="s">
        <v>1732</v>
      </c>
      <c r="D17" s="884" t="s">
        <v>167</v>
      </c>
      <c r="E17" s="885">
        <v>1</v>
      </c>
      <c r="F17" s="886"/>
      <c r="G17" s="887">
        <f t="shared" si="0"/>
        <v>0</v>
      </c>
    </row>
    <row r="18" spans="2:7">
      <c r="B18" s="872">
        <f t="shared" si="1"/>
        <v>9</v>
      </c>
      <c r="C18" s="878" t="s">
        <v>1733</v>
      </c>
      <c r="D18" s="879" t="s">
        <v>167</v>
      </c>
      <c r="E18" s="880">
        <v>1</v>
      </c>
      <c r="F18" s="881"/>
      <c r="G18" s="882">
        <f t="shared" si="0"/>
        <v>0</v>
      </c>
    </row>
    <row r="19" spans="2:7">
      <c r="B19" s="1064"/>
      <c r="C19" s="1065"/>
      <c r="D19" s="1065"/>
      <c r="E19" s="1065"/>
      <c r="F19" s="1066"/>
      <c r="G19" s="1067"/>
    </row>
    <row r="20" spans="2:7">
      <c r="B20" s="1054" t="s">
        <v>152</v>
      </c>
      <c r="C20" s="1055" t="s">
        <v>1734</v>
      </c>
      <c r="D20" s="1056"/>
      <c r="E20" s="1056"/>
      <c r="F20" s="1068"/>
      <c r="G20" s="1069">
        <f>SUM(G21:G24)</f>
        <v>0</v>
      </c>
    </row>
    <row r="21" spans="2:7">
      <c r="B21" s="899">
        <v>10</v>
      </c>
      <c r="C21" s="1070" t="s">
        <v>1750</v>
      </c>
      <c r="D21" s="901" t="s">
        <v>177</v>
      </c>
      <c r="E21" s="902">
        <v>1</v>
      </c>
      <c r="F21" s="903"/>
      <c r="G21" s="904">
        <f t="shared" ref="G21:G38" si="2">E21*F21</f>
        <v>0</v>
      </c>
    </row>
    <row r="22" spans="2:7">
      <c r="B22" s="905">
        <f t="shared" ref="B22" si="3">B21+1</f>
        <v>11</v>
      </c>
      <c r="C22" s="911" t="s">
        <v>1751</v>
      </c>
      <c r="D22" s="884" t="s">
        <v>177</v>
      </c>
      <c r="E22" s="885">
        <v>1</v>
      </c>
      <c r="F22" s="886"/>
      <c r="G22" s="887">
        <f t="shared" si="2"/>
        <v>0</v>
      </c>
    </row>
    <row r="23" spans="2:7">
      <c r="B23" s="905">
        <v>12</v>
      </c>
      <c r="C23" s="1071" t="s">
        <v>1752</v>
      </c>
      <c r="D23" s="884" t="s">
        <v>642</v>
      </c>
      <c r="E23" s="885">
        <v>1</v>
      </c>
      <c r="F23" s="886"/>
      <c r="G23" s="887">
        <f t="shared" si="2"/>
        <v>0</v>
      </c>
    </row>
    <row r="24" spans="2:7">
      <c r="B24" s="1064"/>
      <c r="C24" s="1065"/>
      <c r="D24" s="1065"/>
      <c r="E24" s="1065"/>
      <c r="F24" s="1066"/>
      <c r="G24" s="918">
        <f t="shared" si="2"/>
        <v>0</v>
      </c>
    </row>
    <row r="25" spans="2:7">
      <c r="B25" s="1054" t="s">
        <v>152</v>
      </c>
      <c r="C25" s="1055" t="s">
        <v>1753</v>
      </c>
      <c r="D25" s="1056"/>
      <c r="E25" s="1056"/>
      <c r="F25" s="1056"/>
      <c r="G25" s="1069">
        <f>SUM(G26:G35)</f>
        <v>0</v>
      </c>
    </row>
    <row r="26" spans="2:7">
      <c r="B26" s="899">
        <f>B23+1</f>
        <v>13</v>
      </c>
      <c r="C26" s="1070" t="s">
        <v>1754</v>
      </c>
      <c r="D26" s="901" t="s">
        <v>1755</v>
      </c>
      <c r="E26" s="902">
        <v>12</v>
      </c>
      <c r="F26" s="1072"/>
      <c r="G26" s="904">
        <f t="shared" si="2"/>
        <v>0</v>
      </c>
    </row>
    <row r="27" spans="2:7">
      <c r="B27" s="905">
        <f>B26+1</f>
        <v>14</v>
      </c>
      <c r="C27" s="911" t="s">
        <v>1756</v>
      </c>
      <c r="D27" s="884" t="s">
        <v>1755</v>
      </c>
      <c r="E27" s="885">
        <v>12</v>
      </c>
      <c r="F27" s="1073"/>
      <c r="G27" s="887">
        <f t="shared" si="2"/>
        <v>0</v>
      </c>
    </row>
    <row r="28" spans="2:7">
      <c r="B28" s="905">
        <f t="shared" ref="B28:B33" si="4">B27+1</f>
        <v>15</v>
      </c>
      <c r="C28" s="1063" t="s">
        <v>1757</v>
      </c>
      <c r="D28" s="884" t="s">
        <v>1755</v>
      </c>
      <c r="E28" s="885">
        <v>12</v>
      </c>
      <c r="F28" s="1073"/>
      <c r="G28" s="887">
        <f t="shared" si="2"/>
        <v>0</v>
      </c>
    </row>
    <row r="29" spans="2:7">
      <c r="B29" s="905">
        <f t="shared" si="4"/>
        <v>16</v>
      </c>
      <c r="C29" s="911" t="s">
        <v>1759</v>
      </c>
      <c r="D29" s="884" t="s">
        <v>177</v>
      </c>
      <c r="E29" s="885">
        <v>1</v>
      </c>
      <c r="F29" s="1073"/>
      <c r="G29" s="887">
        <f t="shared" si="2"/>
        <v>0</v>
      </c>
    </row>
    <row r="30" spans="2:7">
      <c r="B30" s="905">
        <f t="shared" si="4"/>
        <v>17</v>
      </c>
      <c r="C30" s="911" t="s">
        <v>1760</v>
      </c>
      <c r="D30" s="884" t="s">
        <v>642</v>
      </c>
      <c r="E30" s="885">
        <v>1</v>
      </c>
      <c r="F30" s="1073"/>
      <c r="G30" s="887">
        <f t="shared" si="2"/>
        <v>0</v>
      </c>
    </row>
    <row r="31" spans="2:7" ht="33.75">
      <c r="B31" s="905">
        <f t="shared" si="4"/>
        <v>18</v>
      </c>
      <c r="C31" s="911" t="s">
        <v>1762</v>
      </c>
      <c r="D31" s="884" t="s">
        <v>642</v>
      </c>
      <c r="E31" s="885">
        <v>1</v>
      </c>
      <c r="F31" s="1073"/>
      <c r="G31" s="887">
        <f t="shared" si="2"/>
        <v>0</v>
      </c>
    </row>
    <row r="32" spans="2:7">
      <c r="B32" s="905">
        <f t="shared" si="4"/>
        <v>19</v>
      </c>
      <c r="C32" s="911" t="s">
        <v>462</v>
      </c>
      <c r="D32" s="884" t="s">
        <v>642</v>
      </c>
      <c r="E32" s="885">
        <v>1</v>
      </c>
      <c r="F32" s="1073"/>
      <c r="G32" s="887">
        <f t="shared" si="2"/>
        <v>0</v>
      </c>
    </row>
    <row r="33" spans="2:7">
      <c r="B33" s="905">
        <f t="shared" si="4"/>
        <v>20</v>
      </c>
      <c r="C33" s="911" t="s">
        <v>1763</v>
      </c>
      <c r="D33" s="884" t="s">
        <v>177</v>
      </c>
      <c r="E33" s="885">
        <v>1</v>
      </c>
      <c r="F33" s="1073"/>
      <c r="G33" s="887">
        <f t="shared" si="2"/>
        <v>0</v>
      </c>
    </row>
    <row r="34" spans="2:7">
      <c r="B34" s="1074"/>
      <c r="C34" s="1063"/>
      <c r="D34" s="1063"/>
      <c r="E34" s="1063"/>
      <c r="F34" s="1075"/>
      <c r="G34" s="887">
        <f t="shared" si="2"/>
        <v>0</v>
      </c>
    </row>
    <row r="35" spans="2:7">
      <c r="B35" s="1076"/>
      <c r="C35" s="1077"/>
      <c r="D35" s="1078"/>
      <c r="E35" s="1078"/>
      <c r="F35" s="1079"/>
      <c r="G35" s="918">
        <f t="shared" si="2"/>
        <v>0</v>
      </c>
    </row>
    <row r="36" spans="2:7">
      <c r="B36" s="1054" t="s">
        <v>152</v>
      </c>
      <c r="C36" s="1055" t="s">
        <v>1776</v>
      </c>
      <c r="D36" s="1056"/>
      <c r="E36" s="1056"/>
      <c r="F36" s="1056"/>
      <c r="G36" s="1069">
        <f>SUM(G37:G38)</f>
        <v>0</v>
      </c>
    </row>
    <row r="37" spans="2:7">
      <c r="B37" s="1080">
        <f>B33+1</f>
        <v>21</v>
      </c>
      <c r="C37" s="1081" t="s">
        <v>1782</v>
      </c>
      <c r="D37" s="901" t="s">
        <v>657</v>
      </c>
      <c r="E37" s="1082">
        <v>1</v>
      </c>
      <c r="F37" s="928"/>
      <c r="G37" s="904">
        <f t="shared" si="2"/>
        <v>0</v>
      </c>
    </row>
    <row r="38" spans="2:7" ht="12" thickBot="1">
      <c r="B38" s="1083">
        <f t="shared" ref="B38" si="5">B37+1</f>
        <v>22</v>
      </c>
      <c r="C38" s="1084" t="s">
        <v>1783</v>
      </c>
      <c r="D38" s="1085" t="s">
        <v>657</v>
      </c>
      <c r="E38" s="1086">
        <v>1</v>
      </c>
      <c r="F38" s="938"/>
      <c r="G38" s="1087">
        <f t="shared" si="2"/>
        <v>0</v>
      </c>
    </row>
    <row r="39" spans="2:7">
      <c r="C39" s="1043"/>
      <c r="D39" s="1044"/>
    </row>
    <row r="40" spans="2:7">
      <c r="C40" s="1043"/>
      <c r="D40" s="1044"/>
    </row>
    <row r="41" spans="2:7">
      <c r="C41" s="1043"/>
      <c r="D41" s="1044"/>
    </row>
    <row r="42" spans="2:7">
      <c r="C42" s="1043"/>
      <c r="D42" s="1044"/>
    </row>
    <row r="43" spans="2:7">
      <c r="C43" s="1043"/>
      <c r="D43" s="1044"/>
    </row>
    <row r="44" spans="2:7">
      <c r="C44" s="1043"/>
      <c r="D44" s="1044"/>
    </row>
    <row r="45" spans="2:7">
      <c r="C45" s="1043"/>
      <c r="D45" s="1044"/>
    </row>
    <row r="46" spans="2:7">
      <c r="C46" s="1043"/>
      <c r="D46" s="1044"/>
    </row>
    <row r="47" spans="2:7">
      <c r="C47" s="1043"/>
      <c r="D47" s="1044"/>
    </row>
    <row r="48" spans="2:7">
      <c r="C48" s="1043"/>
      <c r="D48" s="1044"/>
    </row>
    <row r="49" spans="3:4">
      <c r="C49" s="1043"/>
      <c r="D49" s="1044"/>
    </row>
    <row r="50" spans="3:4">
      <c r="C50" s="1043"/>
      <c r="D50" s="1044"/>
    </row>
    <row r="51" spans="3:4">
      <c r="C51" s="1043"/>
      <c r="D51" s="1044"/>
    </row>
    <row r="52" spans="3:4">
      <c r="C52" s="1043"/>
      <c r="D52" s="1044"/>
    </row>
    <row r="53" spans="3:4">
      <c r="C53" s="1043"/>
      <c r="D53" s="1044"/>
    </row>
    <row r="54" spans="3:4">
      <c r="C54" s="1043"/>
      <c r="D54" s="1044"/>
    </row>
    <row r="55" spans="3:4">
      <c r="C55" s="1043"/>
      <c r="D55" s="1044"/>
    </row>
    <row r="56" spans="3:4">
      <c r="C56" s="1043"/>
      <c r="D56" s="1044"/>
    </row>
    <row r="57" spans="3:4">
      <c r="C57" s="1043"/>
      <c r="D57" s="1044"/>
    </row>
    <row r="58" spans="3:4">
      <c r="C58" s="1043"/>
      <c r="D58" s="1044"/>
    </row>
    <row r="59" spans="3:4">
      <c r="C59" s="1043"/>
      <c r="D59" s="1044"/>
    </row>
    <row r="60" spans="3:4">
      <c r="C60" s="1043"/>
      <c r="D60" s="1044"/>
    </row>
    <row r="61" spans="3:4">
      <c r="C61" s="1043"/>
      <c r="D61" s="1044"/>
    </row>
    <row r="62" spans="3:4">
      <c r="C62" s="1043"/>
      <c r="D62" s="1044"/>
    </row>
    <row r="63" spans="3:4">
      <c r="C63" s="1043"/>
      <c r="D63" s="1044"/>
    </row>
    <row r="64" spans="3:4">
      <c r="C64" s="1043"/>
      <c r="D64" s="1044"/>
    </row>
    <row r="65" spans="3:4">
      <c r="C65" s="1043"/>
      <c r="D65" s="1044"/>
    </row>
    <row r="66" spans="3:4">
      <c r="C66" s="1043"/>
      <c r="D66" s="1044"/>
    </row>
    <row r="67" spans="3:4">
      <c r="C67" s="1043"/>
      <c r="D67" s="1044"/>
    </row>
    <row r="68" spans="3:4">
      <c r="C68" s="1043"/>
      <c r="D68" s="1044"/>
    </row>
    <row r="69" spans="3:4">
      <c r="C69" s="1043"/>
      <c r="D69" s="1044"/>
    </row>
    <row r="70" spans="3:4">
      <c r="C70" s="1043"/>
      <c r="D70" s="1044"/>
    </row>
    <row r="71" spans="3:4">
      <c r="C71" s="1043"/>
      <c r="D71" s="1044"/>
    </row>
    <row r="72" spans="3:4">
      <c r="C72" s="1043"/>
      <c r="D72" s="1044"/>
    </row>
    <row r="73" spans="3:4">
      <c r="C73" s="1043"/>
      <c r="D73" s="1044"/>
    </row>
    <row r="74" spans="3:4">
      <c r="C74" s="1043"/>
      <c r="D74" s="1044"/>
    </row>
    <row r="75" spans="3:4">
      <c r="C75" s="1043"/>
      <c r="D75" s="1044"/>
    </row>
    <row r="76" spans="3:4">
      <c r="C76" s="1043"/>
      <c r="D76" s="1044"/>
    </row>
    <row r="77" spans="3:4">
      <c r="C77" s="1043"/>
      <c r="D77" s="1044"/>
    </row>
    <row r="78" spans="3:4">
      <c r="C78" s="1043"/>
      <c r="D78" s="1044"/>
    </row>
    <row r="79" spans="3:4">
      <c r="C79" s="1043"/>
      <c r="D79" s="1044"/>
    </row>
    <row r="80" spans="3:4">
      <c r="C80" s="1043"/>
      <c r="D80" s="1044"/>
    </row>
    <row r="81" spans="3:4">
      <c r="C81" s="1043"/>
      <c r="D81" s="1044"/>
    </row>
    <row r="82" spans="3:4">
      <c r="C82" s="1043"/>
      <c r="D82" s="1044"/>
    </row>
    <row r="83" spans="3:4">
      <c r="C83" s="1043"/>
      <c r="D83" s="1044"/>
    </row>
    <row r="84" spans="3:4">
      <c r="C84" s="1043"/>
      <c r="D84" s="1044"/>
    </row>
    <row r="85" spans="3:4">
      <c r="C85" s="1043"/>
      <c r="D85" s="1044"/>
    </row>
    <row r="86" spans="3:4">
      <c r="C86" s="1043"/>
      <c r="D86" s="1044"/>
    </row>
    <row r="87" spans="3:4">
      <c r="C87" s="1043"/>
      <c r="D87" s="1044"/>
    </row>
    <row r="88" spans="3:4">
      <c r="C88" s="1043"/>
      <c r="D88" s="1044"/>
    </row>
    <row r="89" spans="3:4">
      <c r="C89" s="1043"/>
      <c r="D89" s="1044"/>
    </row>
    <row r="90" spans="3:4">
      <c r="C90" s="1043"/>
      <c r="D90" s="1044"/>
    </row>
    <row r="91" spans="3:4">
      <c r="C91" s="1043"/>
      <c r="D91" s="1044"/>
    </row>
    <row r="92" spans="3:4">
      <c r="C92" s="1043"/>
      <c r="D92" s="1044"/>
    </row>
    <row r="93" spans="3:4">
      <c r="C93" s="1043"/>
      <c r="D93" s="1044"/>
    </row>
    <row r="94" spans="3:4">
      <c r="C94" s="1043"/>
      <c r="D94" s="1044"/>
    </row>
    <row r="95" spans="3:4">
      <c r="C95" s="1043"/>
      <c r="D95" s="1044"/>
    </row>
    <row r="96" spans="3:4">
      <c r="C96" s="1043"/>
      <c r="D96" s="1044"/>
    </row>
    <row r="97" spans="3:4">
      <c r="C97" s="1043"/>
      <c r="D97" s="1044"/>
    </row>
    <row r="98" spans="3:4">
      <c r="C98" s="1043"/>
      <c r="D98" s="1044"/>
    </row>
    <row r="99" spans="3:4">
      <c r="C99" s="1043"/>
      <c r="D99" s="1044"/>
    </row>
    <row r="100" spans="3:4">
      <c r="C100" s="1043"/>
      <c r="D100" s="1044"/>
    </row>
    <row r="101" spans="3:4">
      <c r="C101" s="1043"/>
      <c r="D101" s="1044"/>
    </row>
    <row r="102" spans="3:4">
      <c r="C102" s="1043"/>
      <c r="D102" s="1044"/>
    </row>
    <row r="103" spans="3:4">
      <c r="C103" s="1043"/>
      <c r="D103" s="1044"/>
    </row>
    <row r="104" spans="3:4">
      <c r="C104" s="1043"/>
      <c r="D104" s="1044"/>
    </row>
    <row r="105" spans="3:4">
      <c r="C105" s="1043"/>
      <c r="D105" s="1044"/>
    </row>
    <row r="106" spans="3:4">
      <c r="C106" s="1043"/>
      <c r="D106" s="1044"/>
    </row>
    <row r="107" spans="3:4">
      <c r="C107" s="1043"/>
      <c r="D107" s="1044"/>
    </row>
    <row r="108" spans="3:4">
      <c r="C108" s="1043"/>
      <c r="D108" s="1044"/>
    </row>
    <row r="109" spans="3:4">
      <c r="C109" s="1043"/>
      <c r="D109" s="1044"/>
    </row>
    <row r="110" spans="3:4">
      <c r="C110" s="1043"/>
      <c r="D110" s="1044"/>
    </row>
    <row r="111" spans="3:4">
      <c r="C111" s="1043"/>
      <c r="D111" s="1044"/>
    </row>
    <row r="112" spans="3:4">
      <c r="C112" s="1043"/>
      <c r="D112" s="1044"/>
    </row>
    <row r="113" spans="3:4">
      <c r="C113" s="1043"/>
      <c r="D113" s="1044"/>
    </row>
    <row r="114" spans="3:4">
      <c r="C114" s="1043"/>
      <c r="D114" s="1044"/>
    </row>
    <row r="115" spans="3:4">
      <c r="C115" s="1043"/>
      <c r="D115" s="1044"/>
    </row>
    <row r="116" spans="3:4">
      <c r="C116" s="1043"/>
      <c r="D116" s="1044"/>
    </row>
    <row r="117" spans="3:4">
      <c r="C117" s="1043"/>
      <c r="D117" s="1044"/>
    </row>
    <row r="118" spans="3:4">
      <c r="C118" s="1043"/>
      <c r="D118" s="1044"/>
    </row>
    <row r="119" spans="3:4">
      <c r="C119" s="1043"/>
      <c r="D119" s="1044"/>
    </row>
    <row r="120" spans="3:4">
      <c r="C120" s="1043"/>
      <c r="D120" s="1044"/>
    </row>
    <row r="121" spans="3:4">
      <c r="C121" s="1043"/>
      <c r="D121" s="1044"/>
    </row>
    <row r="122" spans="3:4">
      <c r="C122" s="1043"/>
      <c r="D122" s="1044"/>
    </row>
    <row r="123" spans="3:4">
      <c r="C123" s="1043"/>
      <c r="D123" s="1044"/>
    </row>
    <row r="124" spans="3:4">
      <c r="C124" s="1043"/>
      <c r="D124" s="1044"/>
    </row>
    <row r="125" spans="3:4">
      <c r="C125" s="1043"/>
      <c r="D125" s="1044"/>
    </row>
    <row r="126" spans="3:4">
      <c r="C126" s="1043"/>
      <c r="D126" s="1044"/>
    </row>
    <row r="127" spans="3:4">
      <c r="C127" s="1043"/>
      <c r="D127" s="1044"/>
    </row>
    <row r="128" spans="3:4">
      <c r="C128" s="1043"/>
      <c r="D128" s="1044"/>
    </row>
    <row r="129" spans="3:4">
      <c r="C129" s="1043"/>
      <c r="D129" s="1044"/>
    </row>
    <row r="130" spans="3:4">
      <c r="C130" s="1043"/>
      <c r="D130" s="1044"/>
    </row>
    <row r="131" spans="3:4">
      <c r="C131" s="1043"/>
      <c r="D131" s="1044"/>
    </row>
    <row r="132" spans="3:4">
      <c r="C132" s="1043"/>
      <c r="D132" s="1044"/>
    </row>
    <row r="133" spans="3:4">
      <c r="C133" s="1043"/>
      <c r="D133" s="1044"/>
    </row>
    <row r="134" spans="3:4">
      <c r="C134" s="1043"/>
      <c r="D134" s="1044"/>
    </row>
    <row r="135" spans="3:4">
      <c r="C135" s="1043"/>
      <c r="D135" s="1044"/>
    </row>
    <row r="136" spans="3:4">
      <c r="C136" s="1043"/>
      <c r="D136" s="1044"/>
    </row>
    <row r="137" spans="3:4">
      <c r="C137" s="1043"/>
      <c r="D137" s="1044"/>
    </row>
    <row r="138" spans="3:4">
      <c r="C138" s="1043"/>
      <c r="D138" s="1044"/>
    </row>
    <row r="139" spans="3:4">
      <c r="C139" s="1043"/>
      <c r="D139" s="1044"/>
    </row>
    <row r="140" spans="3:4">
      <c r="C140" s="1043"/>
      <c r="D140" s="1044"/>
    </row>
    <row r="141" spans="3:4">
      <c r="C141" s="1043"/>
      <c r="D141" s="1044"/>
    </row>
    <row r="142" spans="3:4">
      <c r="C142" s="1043"/>
      <c r="D142" s="1044"/>
    </row>
    <row r="143" spans="3:4">
      <c r="C143" s="1043"/>
      <c r="D143" s="1044"/>
    </row>
    <row r="144" spans="3:4">
      <c r="C144" s="1043"/>
      <c r="D144" s="1044"/>
    </row>
    <row r="145" spans="3:4">
      <c r="C145" s="1043"/>
      <c r="D145" s="1044"/>
    </row>
    <row r="146" spans="3:4">
      <c r="C146" s="1043"/>
      <c r="D146" s="1044"/>
    </row>
    <row r="147" spans="3:4">
      <c r="C147" s="1043"/>
      <c r="D147" s="1044"/>
    </row>
    <row r="148" spans="3:4">
      <c r="C148" s="1043"/>
      <c r="D148" s="1044"/>
    </row>
    <row r="149" spans="3:4">
      <c r="C149" s="1043"/>
      <c r="D149" s="1044"/>
    </row>
    <row r="150" spans="3:4">
      <c r="C150" s="1043"/>
      <c r="D150" s="1044"/>
    </row>
    <row r="151" spans="3:4">
      <c r="C151" s="1043"/>
      <c r="D151" s="1044"/>
    </row>
    <row r="152" spans="3:4">
      <c r="C152" s="1043"/>
      <c r="D152" s="1044"/>
    </row>
    <row r="153" spans="3:4">
      <c r="C153" s="1043"/>
      <c r="D153" s="1044"/>
    </row>
    <row r="154" spans="3:4">
      <c r="C154" s="1043"/>
      <c r="D154" s="1044"/>
    </row>
    <row r="155" spans="3:4">
      <c r="C155" s="1043"/>
      <c r="D155" s="1044"/>
    </row>
    <row r="156" spans="3:4">
      <c r="C156" s="1043"/>
      <c r="D156" s="1044"/>
    </row>
    <row r="157" spans="3:4">
      <c r="C157" s="1043"/>
      <c r="D157" s="1044"/>
    </row>
    <row r="158" spans="3:4">
      <c r="C158" s="1043"/>
      <c r="D158" s="1044"/>
    </row>
    <row r="159" spans="3:4">
      <c r="C159" s="1043"/>
      <c r="D159" s="1044"/>
    </row>
    <row r="160" spans="3:4">
      <c r="C160" s="1043"/>
      <c r="D160" s="1044"/>
    </row>
    <row r="161" spans="3:4">
      <c r="C161" s="1043"/>
      <c r="D161" s="1044"/>
    </row>
    <row r="162" spans="3:4">
      <c r="C162" s="1043"/>
      <c r="D162" s="1044"/>
    </row>
    <row r="163" spans="3:4">
      <c r="C163" s="1043"/>
      <c r="D163" s="1044"/>
    </row>
    <row r="164" spans="3:4">
      <c r="C164" s="1043"/>
      <c r="D164" s="1044"/>
    </row>
    <row r="165" spans="3:4">
      <c r="C165" s="1043"/>
      <c r="D165" s="1044"/>
    </row>
    <row r="166" spans="3:4">
      <c r="C166" s="1043"/>
      <c r="D166" s="1044"/>
    </row>
    <row r="167" spans="3:4">
      <c r="C167" s="1043"/>
      <c r="D167" s="1044"/>
    </row>
    <row r="168" spans="3:4">
      <c r="C168" s="1043"/>
      <c r="D168" s="1044"/>
    </row>
    <row r="169" spans="3:4">
      <c r="C169" s="1043"/>
      <c r="D169" s="1044"/>
    </row>
    <row r="170" spans="3:4">
      <c r="C170" s="1043"/>
      <c r="D170" s="1044"/>
    </row>
    <row r="171" spans="3:4">
      <c r="C171" s="1043"/>
      <c r="D171" s="1044"/>
    </row>
    <row r="172" spans="3:4">
      <c r="C172" s="1043"/>
      <c r="D172" s="1044"/>
    </row>
    <row r="173" spans="3:4">
      <c r="C173" s="1043"/>
      <c r="D173" s="1044"/>
    </row>
    <row r="174" spans="3:4">
      <c r="C174" s="1043"/>
      <c r="D174" s="1044"/>
    </row>
    <row r="175" spans="3:4">
      <c r="C175" s="1043"/>
      <c r="D175" s="1044"/>
    </row>
    <row r="176" spans="3:4">
      <c r="C176" s="1043"/>
      <c r="D176" s="1044"/>
    </row>
    <row r="177" spans="3:4">
      <c r="C177" s="1043"/>
      <c r="D177" s="1044"/>
    </row>
    <row r="178" spans="3:4">
      <c r="C178" s="1043"/>
      <c r="D178" s="1044"/>
    </row>
    <row r="179" spans="3:4">
      <c r="C179" s="1043"/>
      <c r="D179" s="1044"/>
    </row>
    <row r="180" spans="3:4">
      <c r="C180" s="1043"/>
      <c r="D180" s="1044"/>
    </row>
    <row r="181" spans="3:4">
      <c r="C181" s="1043"/>
      <c r="D181" s="1044"/>
    </row>
    <row r="182" spans="3:4">
      <c r="C182" s="1043"/>
      <c r="D182" s="1044"/>
    </row>
    <row r="183" spans="3:4">
      <c r="C183" s="1043"/>
      <c r="D183" s="1044"/>
    </row>
    <row r="184" spans="3:4">
      <c r="C184" s="1043"/>
      <c r="D184" s="1044"/>
    </row>
    <row r="185" spans="3:4">
      <c r="C185" s="1043"/>
      <c r="D185" s="1044"/>
    </row>
    <row r="186" spans="3:4">
      <c r="C186" s="1043"/>
      <c r="D186" s="1044"/>
    </row>
    <row r="187" spans="3:4">
      <c r="C187" s="1043"/>
      <c r="D187" s="1044"/>
    </row>
    <row r="188" spans="3:4">
      <c r="C188" s="1043"/>
      <c r="D188" s="1044"/>
    </row>
    <row r="189" spans="3:4">
      <c r="C189" s="1043"/>
      <c r="D189" s="1044"/>
    </row>
    <row r="190" spans="3:4">
      <c r="C190" s="1043"/>
      <c r="D190" s="1044"/>
    </row>
    <row r="191" spans="3:4">
      <c r="C191" s="1043"/>
      <c r="D191" s="1044"/>
    </row>
    <row r="192" spans="3:4">
      <c r="C192" s="1043"/>
      <c r="D192" s="1044"/>
    </row>
    <row r="193" spans="3:4">
      <c r="C193" s="1043"/>
      <c r="D193" s="1044"/>
    </row>
    <row r="194" spans="3:4">
      <c r="C194" s="1043"/>
      <c r="D194" s="1044"/>
    </row>
    <row r="195" spans="3:4">
      <c r="C195" s="1043"/>
      <c r="D195" s="1044"/>
    </row>
    <row r="196" spans="3:4">
      <c r="C196" s="1043"/>
      <c r="D196" s="1044"/>
    </row>
    <row r="197" spans="3:4">
      <c r="C197" s="1043"/>
      <c r="D197" s="1044"/>
    </row>
    <row r="198" spans="3:4">
      <c r="C198" s="1043"/>
      <c r="D198" s="1044"/>
    </row>
    <row r="199" spans="3:4">
      <c r="C199" s="1043"/>
      <c r="D199" s="1044"/>
    </row>
    <row r="200" spans="3:4">
      <c r="C200" s="1043"/>
      <c r="D200" s="1044"/>
    </row>
    <row r="201" spans="3:4">
      <c r="C201" s="1043"/>
      <c r="D201" s="1044"/>
    </row>
    <row r="202" spans="3:4">
      <c r="C202" s="1043"/>
      <c r="D202" s="1044"/>
    </row>
    <row r="203" spans="3:4">
      <c r="C203" s="1043"/>
      <c r="D203" s="1044"/>
    </row>
    <row r="204" spans="3:4">
      <c r="C204" s="1043"/>
      <c r="D204" s="1044"/>
    </row>
    <row r="205" spans="3:4">
      <c r="C205" s="1043"/>
      <c r="D205" s="1044"/>
    </row>
    <row r="206" spans="3:4">
      <c r="C206" s="1043"/>
      <c r="D206" s="1044"/>
    </row>
    <row r="207" spans="3:4">
      <c r="C207" s="1043"/>
      <c r="D207" s="1044"/>
    </row>
    <row r="208" spans="3:4">
      <c r="C208" s="1043"/>
      <c r="D208" s="1044"/>
    </row>
    <row r="209" spans="3:4">
      <c r="C209" s="1043"/>
      <c r="D209" s="1044"/>
    </row>
    <row r="210" spans="3:4">
      <c r="C210" s="1043"/>
      <c r="D210" s="1044"/>
    </row>
    <row r="211" spans="3:4">
      <c r="C211" s="1043"/>
      <c r="D211" s="1044"/>
    </row>
    <row r="212" spans="3:4">
      <c r="C212" s="1043"/>
      <c r="D212" s="1044"/>
    </row>
    <row r="213" spans="3:4">
      <c r="C213" s="1043"/>
      <c r="D213" s="1044"/>
    </row>
    <row r="214" spans="3:4">
      <c r="C214" s="1043"/>
      <c r="D214" s="1044"/>
    </row>
    <row r="215" spans="3:4">
      <c r="C215" s="1043"/>
      <c r="D215" s="1044"/>
    </row>
    <row r="216" spans="3:4">
      <c r="C216" s="1043"/>
      <c r="D216" s="1044"/>
    </row>
    <row r="217" spans="3:4">
      <c r="C217" s="1043"/>
      <c r="D217" s="1044"/>
    </row>
    <row r="218" spans="3:4">
      <c r="C218" s="1043"/>
      <c r="D218" s="1044"/>
    </row>
    <row r="219" spans="3:4">
      <c r="C219" s="1043"/>
      <c r="D219" s="1044"/>
    </row>
    <row r="220" spans="3:4">
      <c r="C220" s="1043"/>
      <c r="D220" s="1044"/>
    </row>
    <row r="221" spans="3:4">
      <c r="C221" s="1043"/>
      <c r="D221" s="1044"/>
    </row>
    <row r="222" spans="3:4">
      <c r="C222" s="1043"/>
      <c r="D222" s="1044"/>
    </row>
    <row r="223" spans="3:4">
      <c r="C223" s="1043"/>
      <c r="D223" s="1044"/>
    </row>
    <row r="224" spans="3:4">
      <c r="C224" s="1043"/>
      <c r="D224" s="1044"/>
    </row>
    <row r="225" spans="3:4">
      <c r="C225" s="1043"/>
      <c r="D225" s="1044"/>
    </row>
    <row r="226" spans="3:4">
      <c r="C226" s="1043"/>
      <c r="D226" s="1044"/>
    </row>
    <row r="227" spans="3:4">
      <c r="C227" s="1043"/>
      <c r="D227" s="1044"/>
    </row>
    <row r="228" spans="3:4">
      <c r="C228" s="1043"/>
      <c r="D228" s="1044"/>
    </row>
    <row r="229" spans="3:4">
      <c r="C229" s="1043"/>
      <c r="D229" s="1044"/>
    </row>
    <row r="230" spans="3:4">
      <c r="C230" s="1043"/>
      <c r="D230" s="1044"/>
    </row>
    <row r="231" spans="3:4">
      <c r="C231" s="1043"/>
      <c r="D231" s="1044"/>
    </row>
    <row r="232" spans="3:4">
      <c r="C232" s="1043"/>
      <c r="D232" s="1044"/>
    </row>
    <row r="233" spans="3:4">
      <c r="C233" s="1043"/>
      <c r="D233" s="1044"/>
    </row>
    <row r="234" spans="3:4">
      <c r="C234" s="1043"/>
      <c r="D234" s="1044"/>
    </row>
    <row r="235" spans="3:4">
      <c r="C235" s="1043"/>
      <c r="D235" s="1044"/>
    </row>
    <row r="236" spans="3:4">
      <c r="C236" s="1043"/>
      <c r="D236" s="1044"/>
    </row>
    <row r="237" spans="3:4">
      <c r="C237" s="1043"/>
      <c r="D237" s="1044"/>
    </row>
    <row r="238" spans="3:4">
      <c r="C238" s="1043"/>
      <c r="D238" s="1044"/>
    </row>
    <row r="239" spans="3:4">
      <c r="C239" s="1043"/>
      <c r="D239" s="1044"/>
    </row>
    <row r="240" spans="3:4">
      <c r="C240" s="1043"/>
      <c r="D240" s="1044"/>
    </row>
    <row r="241" spans="3:4">
      <c r="C241" s="1043"/>
      <c r="D241" s="1044"/>
    </row>
    <row r="242" spans="3:4">
      <c r="C242" s="1043"/>
      <c r="D242" s="1044"/>
    </row>
    <row r="243" spans="3:4">
      <c r="C243" s="1043"/>
      <c r="D243" s="1044"/>
    </row>
    <row r="244" spans="3:4">
      <c r="C244" s="1043"/>
      <c r="D244" s="1044"/>
    </row>
    <row r="245" spans="3:4">
      <c r="C245" s="1043"/>
      <c r="D245" s="1044"/>
    </row>
    <row r="246" spans="3:4">
      <c r="C246" s="1043"/>
      <c r="D246" s="1044"/>
    </row>
    <row r="247" spans="3:4">
      <c r="C247" s="1043"/>
      <c r="D247" s="1044"/>
    </row>
    <row r="248" spans="3:4">
      <c r="C248" s="1043"/>
      <c r="D248" s="1044"/>
    </row>
    <row r="249" spans="3:4">
      <c r="C249" s="1043"/>
      <c r="D249" s="1044"/>
    </row>
    <row r="250" spans="3:4">
      <c r="C250" s="1043"/>
      <c r="D250" s="1044"/>
    </row>
    <row r="251" spans="3:4">
      <c r="C251" s="1043"/>
      <c r="D251" s="1044"/>
    </row>
    <row r="252" spans="3:4">
      <c r="C252" s="1043"/>
      <c r="D252" s="1044"/>
    </row>
    <row r="253" spans="3:4">
      <c r="C253" s="1043"/>
      <c r="D253" s="1044"/>
    </row>
    <row r="254" spans="3:4">
      <c r="C254" s="1043"/>
      <c r="D254" s="1044"/>
    </row>
    <row r="255" spans="3:4">
      <c r="C255" s="1043"/>
      <c r="D255" s="1044"/>
    </row>
    <row r="256" spans="3:4">
      <c r="C256" s="1043"/>
      <c r="D256" s="1044"/>
    </row>
    <row r="257" spans="3:4">
      <c r="C257" s="1043"/>
      <c r="D257" s="1044"/>
    </row>
    <row r="258" spans="3:4">
      <c r="C258" s="1043"/>
      <c r="D258" s="1044"/>
    </row>
    <row r="259" spans="3:4">
      <c r="C259" s="1043"/>
      <c r="D259" s="1044"/>
    </row>
    <row r="260" spans="3:4">
      <c r="C260" s="1043"/>
      <c r="D260" s="1044"/>
    </row>
    <row r="261" spans="3:4">
      <c r="C261" s="1043"/>
      <c r="D261" s="1044"/>
    </row>
    <row r="262" spans="3:4">
      <c r="C262" s="1043"/>
      <c r="D262" s="1044"/>
    </row>
    <row r="263" spans="3:4">
      <c r="C263" s="1043"/>
      <c r="D263" s="1044"/>
    </row>
    <row r="264" spans="3:4">
      <c r="C264" s="1043"/>
      <c r="D264" s="1044"/>
    </row>
    <row r="265" spans="3:4">
      <c r="C265" s="1043"/>
      <c r="D265" s="1044"/>
    </row>
    <row r="266" spans="3:4">
      <c r="C266" s="1043"/>
      <c r="D266" s="1044"/>
    </row>
    <row r="267" spans="3:4">
      <c r="C267" s="1043"/>
      <c r="D267" s="1044"/>
    </row>
    <row r="268" spans="3:4">
      <c r="C268" s="1043"/>
      <c r="D268" s="1044"/>
    </row>
    <row r="269" spans="3:4">
      <c r="C269" s="1043"/>
      <c r="D269" s="1044"/>
    </row>
    <row r="270" spans="3:4">
      <c r="C270" s="1043"/>
      <c r="D270" s="1044"/>
    </row>
    <row r="271" spans="3:4">
      <c r="C271" s="1043"/>
      <c r="D271" s="1044"/>
    </row>
    <row r="272" spans="3:4">
      <c r="C272" s="1043"/>
      <c r="D272" s="1044"/>
    </row>
    <row r="273" spans="3:4">
      <c r="C273" s="1043"/>
      <c r="D273" s="1044"/>
    </row>
    <row r="274" spans="3:4">
      <c r="C274" s="1043"/>
      <c r="D274" s="1044"/>
    </row>
    <row r="275" spans="3:4">
      <c r="C275" s="1043"/>
      <c r="D275" s="1044"/>
    </row>
    <row r="276" spans="3:4">
      <c r="C276" s="1043"/>
      <c r="D276" s="1044"/>
    </row>
    <row r="277" spans="3:4">
      <c r="C277" s="1043"/>
      <c r="D277" s="1044"/>
    </row>
    <row r="278" spans="3:4">
      <c r="C278" s="1043"/>
      <c r="D278" s="1044"/>
    </row>
    <row r="279" spans="3:4">
      <c r="C279" s="1043"/>
      <c r="D279" s="1044"/>
    </row>
    <row r="280" spans="3:4">
      <c r="C280" s="1043"/>
      <c r="D280" s="1044"/>
    </row>
    <row r="281" spans="3:4">
      <c r="C281" s="1043"/>
      <c r="D281" s="1044"/>
    </row>
    <row r="282" spans="3:4">
      <c r="C282" s="1043"/>
      <c r="D282" s="1044"/>
    </row>
    <row r="283" spans="3:4">
      <c r="C283" s="1043"/>
      <c r="D283" s="1044"/>
    </row>
    <row r="284" spans="3:4">
      <c r="C284" s="1043"/>
      <c r="D284" s="1044"/>
    </row>
    <row r="285" spans="3:4">
      <c r="C285" s="1043"/>
      <c r="D285" s="1044"/>
    </row>
    <row r="286" spans="3:4">
      <c r="C286" s="1043"/>
      <c r="D286" s="1044"/>
    </row>
    <row r="287" spans="3:4">
      <c r="C287" s="1043"/>
      <c r="D287" s="1044"/>
    </row>
    <row r="288" spans="3:4">
      <c r="C288" s="1043"/>
      <c r="D288" s="1044"/>
    </row>
    <row r="289" spans="3:4">
      <c r="C289" s="1043"/>
      <c r="D289" s="1044"/>
    </row>
    <row r="290" spans="3:4">
      <c r="C290" s="1043"/>
      <c r="D290" s="1044"/>
    </row>
    <row r="291" spans="3:4">
      <c r="C291" s="1043"/>
      <c r="D291" s="1044"/>
    </row>
    <row r="292" spans="3:4">
      <c r="C292" s="1043"/>
      <c r="D292" s="1044"/>
    </row>
    <row r="293" spans="3:4">
      <c r="C293" s="1043"/>
      <c r="D293" s="1044"/>
    </row>
    <row r="294" spans="3:4">
      <c r="C294" s="1043"/>
      <c r="D294" s="1044"/>
    </row>
    <row r="295" spans="3:4">
      <c r="C295" s="1043"/>
      <c r="D295" s="1044"/>
    </row>
    <row r="296" spans="3:4">
      <c r="C296" s="1043"/>
      <c r="D296" s="1044"/>
    </row>
    <row r="297" spans="3:4">
      <c r="C297" s="1043"/>
      <c r="D297" s="1044"/>
    </row>
    <row r="298" spans="3:4">
      <c r="C298" s="1043"/>
      <c r="D298" s="1044"/>
    </row>
    <row r="299" spans="3:4">
      <c r="C299" s="1043"/>
      <c r="D299" s="1044"/>
    </row>
    <row r="300" spans="3:4">
      <c r="C300" s="1043"/>
      <c r="D300" s="1044"/>
    </row>
    <row r="301" spans="3:4">
      <c r="C301" s="1043"/>
      <c r="D301" s="1044"/>
    </row>
    <row r="302" spans="3:4">
      <c r="C302" s="1043"/>
      <c r="D302" s="1044"/>
    </row>
    <row r="303" spans="3:4">
      <c r="C303" s="1043"/>
      <c r="D303" s="1044"/>
    </row>
    <row r="304" spans="3:4">
      <c r="C304" s="1043"/>
      <c r="D304" s="1044"/>
    </row>
    <row r="305" spans="3:4">
      <c r="C305" s="1043"/>
      <c r="D305" s="1044"/>
    </row>
    <row r="306" spans="3:4">
      <c r="C306" s="1043"/>
      <c r="D306" s="1044"/>
    </row>
    <row r="307" spans="3:4">
      <c r="C307" s="1043"/>
      <c r="D307" s="1044"/>
    </row>
    <row r="308" spans="3:4">
      <c r="C308" s="1043"/>
      <c r="D308" s="1044"/>
    </row>
    <row r="309" spans="3:4">
      <c r="C309" s="1043"/>
      <c r="D309" s="1044"/>
    </row>
    <row r="310" spans="3:4">
      <c r="C310" s="1043"/>
      <c r="D310" s="1044"/>
    </row>
    <row r="311" spans="3:4">
      <c r="C311" s="1043"/>
      <c r="D311" s="1044"/>
    </row>
    <row r="312" spans="3:4">
      <c r="C312" s="1043"/>
      <c r="D312" s="1044"/>
    </row>
    <row r="313" spans="3:4">
      <c r="C313" s="1043"/>
      <c r="D313" s="1044"/>
    </row>
    <row r="314" spans="3:4">
      <c r="C314" s="1043"/>
      <c r="D314" s="1044"/>
    </row>
    <row r="315" spans="3:4">
      <c r="C315" s="1043"/>
      <c r="D315" s="1044"/>
    </row>
    <row r="316" spans="3:4">
      <c r="C316" s="1043"/>
      <c r="D316" s="1044"/>
    </row>
    <row r="317" spans="3:4">
      <c r="C317" s="1043"/>
      <c r="D317" s="1044"/>
    </row>
    <row r="318" spans="3:4">
      <c r="C318" s="1043"/>
      <c r="D318" s="1044"/>
    </row>
    <row r="319" spans="3:4">
      <c r="C319" s="1043"/>
      <c r="D319" s="1044"/>
    </row>
    <row r="320" spans="3:4">
      <c r="C320" s="1043"/>
      <c r="D320" s="1044"/>
    </row>
    <row r="321" spans="3:4">
      <c r="C321" s="1043"/>
      <c r="D321" s="1044"/>
    </row>
    <row r="322" spans="3:4">
      <c r="C322" s="1043"/>
      <c r="D322" s="1044"/>
    </row>
    <row r="323" spans="3:4">
      <c r="C323" s="1043"/>
      <c r="D323" s="1044"/>
    </row>
    <row r="324" spans="3:4">
      <c r="C324" s="1043"/>
      <c r="D324" s="1044"/>
    </row>
    <row r="325" spans="3:4">
      <c r="C325" s="1043"/>
      <c r="D325" s="1044"/>
    </row>
    <row r="326" spans="3:4">
      <c r="C326" s="1043"/>
      <c r="D326" s="1044"/>
    </row>
    <row r="327" spans="3:4">
      <c r="C327" s="1043"/>
      <c r="D327" s="1044"/>
    </row>
    <row r="328" spans="3:4">
      <c r="C328" s="1043"/>
      <c r="D328" s="1044"/>
    </row>
    <row r="329" spans="3:4">
      <c r="C329" s="1043"/>
      <c r="D329" s="1044"/>
    </row>
    <row r="330" spans="3:4">
      <c r="C330" s="1043"/>
      <c r="D330" s="1044"/>
    </row>
    <row r="331" spans="3:4">
      <c r="C331" s="1043"/>
      <c r="D331" s="1044"/>
    </row>
    <row r="332" spans="3:4">
      <c r="C332" s="1043"/>
      <c r="D332" s="1044"/>
    </row>
    <row r="333" spans="3:4">
      <c r="C333" s="1043"/>
      <c r="D333" s="1044"/>
    </row>
    <row r="334" spans="3:4">
      <c r="C334" s="1043"/>
      <c r="D334" s="1044"/>
    </row>
    <row r="335" spans="3:4">
      <c r="C335" s="1043"/>
      <c r="D335" s="1044"/>
    </row>
    <row r="336" spans="3:4">
      <c r="C336" s="1043"/>
      <c r="D336" s="1044"/>
    </row>
    <row r="337" spans="3:4">
      <c r="C337" s="1043"/>
      <c r="D337" s="1044"/>
    </row>
    <row r="338" spans="3:4">
      <c r="C338" s="1043"/>
      <c r="D338" s="1044"/>
    </row>
    <row r="339" spans="3:4">
      <c r="C339" s="1043"/>
      <c r="D339" s="1044"/>
    </row>
    <row r="340" spans="3:4">
      <c r="C340" s="1043"/>
      <c r="D340" s="1044"/>
    </row>
    <row r="341" spans="3:4">
      <c r="C341" s="1043"/>
      <c r="D341" s="1044"/>
    </row>
    <row r="342" spans="3:4">
      <c r="C342" s="1043"/>
      <c r="D342" s="1044"/>
    </row>
    <row r="343" spans="3:4">
      <c r="C343" s="1043"/>
      <c r="D343" s="1044"/>
    </row>
    <row r="344" spans="3:4">
      <c r="C344" s="1043"/>
      <c r="D344" s="1044"/>
    </row>
    <row r="345" spans="3:4">
      <c r="C345" s="1043"/>
      <c r="D345" s="1044"/>
    </row>
    <row r="346" spans="3:4">
      <c r="C346" s="1043"/>
      <c r="D346" s="1044"/>
    </row>
    <row r="347" spans="3:4">
      <c r="C347" s="1043"/>
      <c r="D347" s="1044"/>
    </row>
    <row r="348" spans="3:4">
      <c r="C348" s="1043"/>
      <c r="D348" s="1044"/>
    </row>
    <row r="349" spans="3:4">
      <c r="C349" s="1043"/>
      <c r="D349" s="1044"/>
    </row>
    <row r="350" spans="3:4">
      <c r="C350" s="1043"/>
      <c r="D350" s="1044"/>
    </row>
    <row r="351" spans="3:4">
      <c r="C351" s="1043"/>
      <c r="D351" s="1044"/>
    </row>
    <row r="352" spans="3:4">
      <c r="C352" s="1043"/>
      <c r="D352" s="1044"/>
    </row>
    <row r="353" spans="3:4">
      <c r="C353" s="1043"/>
      <c r="D353" s="1044"/>
    </row>
    <row r="354" spans="3:4">
      <c r="C354" s="1043"/>
      <c r="D354" s="1044"/>
    </row>
    <row r="355" spans="3:4">
      <c r="C355" s="1043"/>
      <c r="D355" s="1044"/>
    </row>
    <row r="356" spans="3:4">
      <c r="C356" s="1043"/>
      <c r="D356" s="1044"/>
    </row>
    <row r="357" spans="3:4">
      <c r="C357" s="1043"/>
      <c r="D357" s="1044"/>
    </row>
    <row r="358" spans="3:4">
      <c r="C358" s="1043"/>
      <c r="D358" s="1044"/>
    </row>
    <row r="359" spans="3:4">
      <c r="C359" s="1043"/>
      <c r="D359" s="1044"/>
    </row>
    <row r="360" spans="3:4">
      <c r="C360" s="1043"/>
      <c r="D360" s="1044"/>
    </row>
    <row r="361" spans="3:4">
      <c r="C361" s="1043"/>
      <c r="D361" s="1044"/>
    </row>
    <row r="362" spans="3:4">
      <c r="C362" s="1043"/>
      <c r="D362" s="1044"/>
    </row>
    <row r="363" spans="3:4">
      <c r="C363" s="1043"/>
      <c r="D363" s="1044"/>
    </row>
    <row r="364" spans="3:4">
      <c r="C364" s="1043"/>
      <c r="D364" s="1044"/>
    </row>
    <row r="365" spans="3:4">
      <c r="C365" s="1043"/>
      <c r="D365" s="1044"/>
    </row>
    <row r="366" spans="3:4">
      <c r="C366" s="1043"/>
      <c r="D366" s="1044"/>
    </row>
    <row r="367" spans="3:4">
      <c r="C367" s="1043"/>
      <c r="D367" s="1044"/>
    </row>
    <row r="368" spans="3:4">
      <c r="C368" s="1043"/>
      <c r="D368" s="1044"/>
    </row>
    <row r="369" spans="3:4">
      <c r="C369" s="1043"/>
      <c r="D369" s="1044"/>
    </row>
    <row r="370" spans="3:4">
      <c r="C370" s="1043"/>
      <c r="D370" s="1044"/>
    </row>
    <row r="371" spans="3:4">
      <c r="C371" s="1043"/>
      <c r="D371" s="1044"/>
    </row>
    <row r="372" spans="3:4">
      <c r="C372" s="1043"/>
      <c r="D372" s="1044"/>
    </row>
    <row r="373" spans="3:4">
      <c r="C373" s="1043"/>
      <c r="D373" s="1044"/>
    </row>
    <row r="374" spans="3:4">
      <c r="C374" s="1043"/>
      <c r="D374" s="1044"/>
    </row>
    <row r="375" spans="3:4">
      <c r="C375" s="1043"/>
      <c r="D375" s="1044"/>
    </row>
    <row r="376" spans="3:4">
      <c r="C376" s="1043"/>
      <c r="D376" s="1044"/>
    </row>
    <row r="377" spans="3:4">
      <c r="C377" s="1043"/>
      <c r="D377" s="1044"/>
    </row>
    <row r="378" spans="3:4">
      <c r="C378" s="1043"/>
      <c r="D378" s="1044"/>
    </row>
    <row r="379" spans="3:4">
      <c r="C379" s="1043"/>
      <c r="D379" s="1044"/>
    </row>
    <row r="380" spans="3:4">
      <c r="C380" s="1043"/>
      <c r="D380" s="1044"/>
    </row>
    <row r="381" spans="3:4">
      <c r="C381" s="1043"/>
      <c r="D381" s="1044"/>
    </row>
    <row r="382" spans="3:4">
      <c r="C382" s="1043"/>
      <c r="D382" s="1044"/>
    </row>
    <row r="383" spans="3:4">
      <c r="C383" s="1043"/>
      <c r="D383" s="1044"/>
    </row>
    <row r="384" spans="3:4">
      <c r="C384" s="1043"/>
      <c r="D384" s="1044"/>
    </row>
    <row r="385" spans="3:4">
      <c r="C385" s="1043"/>
      <c r="D385" s="1044"/>
    </row>
    <row r="386" spans="3:4">
      <c r="C386" s="1043"/>
      <c r="D386" s="1044"/>
    </row>
    <row r="387" spans="3:4">
      <c r="C387" s="1043"/>
      <c r="D387" s="1044"/>
    </row>
    <row r="388" spans="3:4">
      <c r="C388" s="1043"/>
      <c r="D388" s="1044"/>
    </row>
    <row r="389" spans="3:4">
      <c r="C389" s="1043"/>
      <c r="D389" s="1044"/>
    </row>
    <row r="390" spans="3:4">
      <c r="C390" s="1043"/>
      <c r="D390" s="1044"/>
    </row>
    <row r="391" spans="3:4">
      <c r="C391" s="1043"/>
      <c r="D391" s="1044"/>
    </row>
    <row r="392" spans="3:4">
      <c r="C392" s="1043"/>
      <c r="D392" s="1044"/>
    </row>
    <row r="393" spans="3:4">
      <c r="C393" s="1043"/>
      <c r="D393" s="1044"/>
    </row>
    <row r="394" spans="3:4">
      <c r="C394" s="1043"/>
      <c r="D394" s="1044"/>
    </row>
    <row r="395" spans="3:4">
      <c r="C395" s="1043"/>
      <c r="D395" s="1044"/>
    </row>
    <row r="396" spans="3:4">
      <c r="C396" s="1043"/>
      <c r="D396" s="1044"/>
    </row>
    <row r="397" spans="3:4">
      <c r="C397" s="1043"/>
      <c r="D397" s="1044"/>
    </row>
    <row r="398" spans="3:4">
      <c r="C398" s="1043"/>
      <c r="D398" s="1044"/>
    </row>
    <row r="399" spans="3:4">
      <c r="C399" s="1043"/>
      <c r="D399" s="1044"/>
    </row>
    <row r="400" spans="3:4">
      <c r="C400" s="1043"/>
      <c r="D400" s="1044"/>
    </row>
    <row r="401" spans="3:4">
      <c r="C401" s="1043"/>
      <c r="D401" s="1044"/>
    </row>
    <row r="402" spans="3:4">
      <c r="C402" s="1043"/>
      <c r="D402" s="1044"/>
    </row>
    <row r="403" spans="3:4">
      <c r="C403" s="1043"/>
      <c r="D403" s="1044"/>
    </row>
    <row r="404" spans="3:4">
      <c r="C404" s="1043"/>
      <c r="D404" s="1044"/>
    </row>
    <row r="405" spans="3:4">
      <c r="C405" s="1043"/>
      <c r="D405" s="1044"/>
    </row>
    <row r="406" spans="3:4">
      <c r="C406" s="1043"/>
      <c r="D406" s="1044"/>
    </row>
    <row r="407" spans="3:4">
      <c r="C407" s="1043"/>
      <c r="D407" s="1044"/>
    </row>
    <row r="408" spans="3:4">
      <c r="C408" s="1043"/>
      <c r="D408" s="1044"/>
    </row>
    <row r="409" spans="3:4">
      <c r="C409" s="1043"/>
      <c r="D409" s="1044"/>
    </row>
    <row r="410" spans="3:4">
      <c r="C410" s="1043"/>
      <c r="D410" s="1044"/>
    </row>
    <row r="411" spans="3:4">
      <c r="C411" s="1043"/>
      <c r="D411" s="1044"/>
    </row>
    <row r="412" spans="3:4">
      <c r="C412" s="1043"/>
      <c r="D412" s="1044"/>
    </row>
    <row r="413" spans="3:4">
      <c r="C413" s="1043"/>
      <c r="D413" s="1044"/>
    </row>
    <row r="414" spans="3:4">
      <c r="C414" s="1043"/>
      <c r="D414" s="1044"/>
    </row>
    <row r="415" spans="3:4">
      <c r="C415" s="1043"/>
      <c r="D415" s="1044"/>
    </row>
    <row r="416" spans="3:4">
      <c r="C416" s="1043"/>
      <c r="D416" s="1044"/>
    </row>
    <row r="417" spans="3:4">
      <c r="C417" s="1043"/>
      <c r="D417" s="1044"/>
    </row>
    <row r="418" spans="3:4">
      <c r="C418" s="1043"/>
      <c r="D418" s="1044"/>
    </row>
    <row r="419" spans="3:4">
      <c r="C419" s="1043"/>
      <c r="D419" s="1044"/>
    </row>
    <row r="420" spans="3:4">
      <c r="C420" s="1043"/>
      <c r="D420" s="1044"/>
    </row>
    <row r="421" spans="3:4">
      <c r="C421" s="1043"/>
      <c r="D421" s="1044"/>
    </row>
    <row r="422" spans="3:4">
      <c r="C422" s="1043"/>
      <c r="D422" s="1044"/>
    </row>
    <row r="423" spans="3:4">
      <c r="C423" s="1043"/>
      <c r="D423" s="1044"/>
    </row>
    <row r="424" spans="3:4">
      <c r="C424" s="1043"/>
      <c r="D424" s="1044"/>
    </row>
    <row r="425" spans="3:4">
      <c r="C425" s="1043"/>
      <c r="D425" s="1044"/>
    </row>
    <row r="426" spans="3:4">
      <c r="C426" s="1043"/>
      <c r="D426" s="1044"/>
    </row>
    <row r="427" spans="3:4">
      <c r="C427" s="1043"/>
      <c r="D427" s="1044"/>
    </row>
    <row r="428" spans="3:4">
      <c r="C428" s="1043"/>
      <c r="D428" s="1044"/>
    </row>
    <row r="429" spans="3:4">
      <c r="C429" s="1043"/>
      <c r="D429" s="1044"/>
    </row>
    <row r="430" spans="3:4">
      <c r="C430" s="1043"/>
      <c r="D430" s="1044"/>
    </row>
    <row r="431" spans="3:4">
      <c r="C431" s="1043"/>
      <c r="D431" s="1044"/>
    </row>
    <row r="432" spans="3:4">
      <c r="C432" s="1043"/>
      <c r="D432" s="1044"/>
    </row>
    <row r="433" spans="3:4">
      <c r="C433" s="1043"/>
      <c r="D433" s="1044"/>
    </row>
    <row r="434" spans="3:4">
      <c r="C434" s="1043"/>
      <c r="D434" s="1044"/>
    </row>
    <row r="435" spans="3:4">
      <c r="C435" s="1043"/>
      <c r="D435" s="1044"/>
    </row>
    <row r="436" spans="3:4">
      <c r="C436" s="1043"/>
      <c r="D436" s="1044"/>
    </row>
    <row r="437" spans="3:4">
      <c r="C437" s="1043"/>
      <c r="D437" s="1044"/>
    </row>
    <row r="438" spans="3:4">
      <c r="C438" s="1043"/>
      <c r="D438" s="1044"/>
    </row>
    <row r="439" spans="3:4">
      <c r="C439" s="1043"/>
      <c r="D439" s="1044"/>
    </row>
    <row r="440" spans="3:4">
      <c r="C440" s="1043"/>
      <c r="D440" s="1044"/>
    </row>
    <row r="441" spans="3:4">
      <c r="C441" s="1043"/>
      <c r="D441" s="1044"/>
    </row>
    <row r="442" spans="3:4">
      <c r="C442" s="1043"/>
      <c r="D442" s="1044"/>
    </row>
    <row r="443" spans="3:4">
      <c r="C443" s="1043"/>
      <c r="D443" s="1044"/>
    </row>
    <row r="444" spans="3:4">
      <c r="C444" s="1043"/>
      <c r="D444" s="1044"/>
    </row>
    <row r="445" spans="3:4">
      <c r="C445" s="1043"/>
      <c r="D445" s="1044"/>
    </row>
    <row r="446" spans="3:4">
      <c r="C446" s="1043"/>
      <c r="D446" s="1044"/>
    </row>
    <row r="447" spans="3:4">
      <c r="C447" s="1043"/>
      <c r="D447" s="1044"/>
    </row>
    <row r="448" spans="3:4">
      <c r="C448" s="1043"/>
      <c r="D448" s="1044"/>
    </row>
    <row r="449" spans="3:4">
      <c r="C449" s="1043"/>
      <c r="D449" s="1044"/>
    </row>
    <row r="450" spans="3:4">
      <c r="C450" s="1043"/>
      <c r="D450" s="1044"/>
    </row>
    <row r="451" spans="3:4">
      <c r="C451" s="1043"/>
      <c r="D451" s="1044"/>
    </row>
    <row r="452" spans="3:4">
      <c r="C452" s="1043"/>
      <c r="D452" s="1044"/>
    </row>
    <row r="453" spans="3:4">
      <c r="C453" s="1043"/>
      <c r="D453" s="1044"/>
    </row>
    <row r="454" spans="3:4">
      <c r="C454" s="1043"/>
      <c r="D454" s="1044"/>
    </row>
    <row r="455" spans="3:4">
      <c r="C455" s="1043"/>
      <c r="D455" s="1044"/>
    </row>
    <row r="456" spans="3:4">
      <c r="C456" s="1043"/>
      <c r="D456" s="1044"/>
    </row>
    <row r="457" spans="3:4">
      <c r="C457" s="1043"/>
      <c r="D457" s="1044"/>
    </row>
    <row r="458" spans="3:4">
      <c r="C458" s="1043"/>
      <c r="D458" s="1044"/>
    </row>
    <row r="459" spans="3:4">
      <c r="C459" s="1043"/>
      <c r="D459" s="1044"/>
    </row>
    <row r="460" spans="3:4">
      <c r="C460" s="1043"/>
      <c r="D460" s="1044"/>
    </row>
    <row r="461" spans="3:4">
      <c r="C461" s="1043"/>
      <c r="D461" s="1044"/>
    </row>
    <row r="462" spans="3:4">
      <c r="C462" s="1043"/>
      <c r="D462" s="1044"/>
    </row>
    <row r="463" spans="3:4">
      <c r="C463" s="1043"/>
      <c r="D463" s="1044"/>
    </row>
    <row r="464" spans="3:4">
      <c r="C464" s="1043"/>
      <c r="D464" s="1044"/>
    </row>
    <row r="465" spans="3:4">
      <c r="C465" s="1043"/>
      <c r="D465" s="1044"/>
    </row>
    <row r="466" spans="3:4">
      <c r="C466" s="1043"/>
      <c r="D466" s="1044"/>
    </row>
    <row r="467" spans="3:4">
      <c r="C467" s="1043"/>
      <c r="D467" s="1044"/>
    </row>
    <row r="468" spans="3:4">
      <c r="C468" s="1043"/>
      <c r="D468" s="1044"/>
    </row>
    <row r="469" spans="3:4">
      <c r="C469" s="1043"/>
      <c r="D469" s="1044"/>
    </row>
    <row r="470" spans="3:4">
      <c r="C470" s="1043"/>
      <c r="D470" s="1044"/>
    </row>
    <row r="471" spans="3:4">
      <c r="C471" s="1043"/>
      <c r="D471" s="1044"/>
    </row>
    <row r="472" spans="3:4">
      <c r="C472" s="1043"/>
      <c r="D472" s="1044"/>
    </row>
    <row r="473" spans="3:4">
      <c r="C473" s="1043"/>
      <c r="D473" s="1044"/>
    </row>
    <row r="474" spans="3:4">
      <c r="C474" s="1043"/>
      <c r="D474" s="1044"/>
    </row>
    <row r="475" spans="3:4">
      <c r="C475" s="1043"/>
      <c r="D475" s="1044"/>
    </row>
    <row r="476" spans="3:4">
      <c r="C476" s="1043"/>
      <c r="D476" s="1044"/>
    </row>
    <row r="477" spans="3:4">
      <c r="C477" s="1043"/>
      <c r="D477" s="1044"/>
    </row>
    <row r="478" spans="3:4">
      <c r="C478" s="1043"/>
      <c r="D478" s="1044"/>
    </row>
    <row r="479" spans="3:4">
      <c r="C479" s="1043"/>
      <c r="D479" s="1044"/>
    </row>
    <row r="480" spans="3:4">
      <c r="C480" s="1043"/>
      <c r="D480" s="1044"/>
    </row>
    <row r="481" spans="3:4">
      <c r="C481" s="1043"/>
      <c r="D481" s="1044"/>
    </row>
    <row r="482" spans="3:4">
      <c r="C482" s="1043"/>
      <c r="D482" s="1044"/>
    </row>
    <row r="483" spans="3:4">
      <c r="C483" s="1043"/>
      <c r="D483" s="1044"/>
    </row>
    <row r="484" spans="3:4">
      <c r="C484" s="1043"/>
      <c r="D484" s="1044"/>
    </row>
    <row r="485" spans="3:4">
      <c r="C485" s="1043"/>
      <c r="D485" s="1044"/>
    </row>
    <row r="486" spans="3:4">
      <c r="C486" s="1043"/>
      <c r="D486" s="1044"/>
    </row>
    <row r="487" spans="3:4">
      <c r="C487" s="1043"/>
      <c r="D487" s="1044"/>
    </row>
    <row r="488" spans="3:4">
      <c r="C488" s="1043"/>
      <c r="D488" s="1044"/>
    </row>
    <row r="489" spans="3:4">
      <c r="C489" s="1043"/>
      <c r="D489" s="1044"/>
    </row>
    <row r="490" spans="3:4">
      <c r="C490" s="1043"/>
      <c r="D490" s="1044"/>
    </row>
    <row r="491" spans="3:4">
      <c r="C491" s="1043"/>
      <c r="D491" s="1044"/>
    </row>
    <row r="492" spans="3:4">
      <c r="C492" s="1043"/>
      <c r="D492" s="1044"/>
    </row>
    <row r="493" spans="3:4">
      <c r="C493" s="1043"/>
      <c r="D493" s="1044"/>
    </row>
    <row r="494" spans="3:4">
      <c r="C494" s="1043"/>
      <c r="D494" s="1044"/>
    </row>
    <row r="495" spans="3:4">
      <c r="C495" s="1043"/>
      <c r="D495" s="1044"/>
    </row>
    <row r="496" spans="3:4">
      <c r="C496" s="1043"/>
      <c r="D496" s="1044"/>
    </row>
    <row r="497" spans="3:4">
      <c r="C497" s="1043"/>
      <c r="D497" s="1044"/>
    </row>
    <row r="498" spans="3:4">
      <c r="C498" s="1043"/>
      <c r="D498" s="1044"/>
    </row>
    <row r="499" spans="3:4">
      <c r="C499" s="1043"/>
      <c r="D499" s="1044"/>
    </row>
    <row r="500" spans="3:4">
      <c r="C500" s="1043"/>
      <c r="D500" s="1044"/>
    </row>
    <row r="501" spans="3:4">
      <c r="C501" s="1043"/>
      <c r="D501" s="1044"/>
    </row>
    <row r="502" spans="3:4">
      <c r="C502" s="1043"/>
      <c r="D502" s="1044"/>
    </row>
    <row r="503" spans="3:4">
      <c r="C503" s="1043"/>
      <c r="D503" s="1044"/>
    </row>
    <row r="504" spans="3:4">
      <c r="C504" s="1043"/>
      <c r="D504" s="1044"/>
    </row>
    <row r="505" spans="3:4">
      <c r="C505" s="1043"/>
      <c r="D505" s="1044"/>
    </row>
    <row r="506" spans="3:4">
      <c r="C506" s="1043"/>
      <c r="D506" s="1044"/>
    </row>
    <row r="507" spans="3:4">
      <c r="C507" s="1043"/>
      <c r="D507" s="1044"/>
    </row>
    <row r="508" spans="3:4">
      <c r="C508" s="1043"/>
      <c r="D508" s="1044"/>
    </row>
    <row r="509" spans="3:4">
      <c r="C509" s="1043"/>
      <c r="D509" s="1044"/>
    </row>
    <row r="510" spans="3:4">
      <c r="C510" s="1043"/>
      <c r="D510" s="1044"/>
    </row>
    <row r="511" spans="3:4">
      <c r="C511" s="1043"/>
      <c r="D511" s="1044"/>
    </row>
    <row r="512" spans="3:4">
      <c r="C512" s="1043"/>
      <c r="D512" s="1044"/>
    </row>
    <row r="513" spans="3:4">
      <c r="C513" s="1043"/>
      <c r="D513" s="1044"/>
    </row>
    <row r="514" spans="3:4">
      <c r="C514" s="1043"/>
      <c r="D514" s="1044"/>
    </row>
    <row r="515" spans="3:4">
      <c r="C515" s="1043"/>
      <c r="D515" s="1044"/>
    </row>
    <row r="516" spans="3:4">
      <c r="C516" s="1043"/>
      <c r="D516" s="1044"/>
    </row>
    <row r="517" spans="3:4">
      <c r="C517" s="1043"/>
      <c r="D517" s="1044"/>
    </row>
    <row r="518" spans="3:4">
      <c r="C518" s="1043"/>
      <c r="D518" s="1044"/>
    </row>
    <row r="519" spans="3:4">
      <c r="C519" s="1043"/>
      <c r="D519" s="1044"/>
    </row>
    <row r="520" spans="3:4">
      <c r="C520" s="1043"/>
      <c r="D520" s="1044"/>
    </row>
    <row r="521" spans="3:4">
      <c r="C521" s="1043"/>
      <c r="D521" s="1044"/>
    </row>
    <row r="522" spans="3:4">
      <c r="C522" s="1043"/>
      <c r="D522" s="1044"/>
    </row>
    <row r="523" spans="3:4">
      <c r="C523" s="1043"/>
      <c r="D523" s="1044"/>
    </row>
    <row r="524" spans="3:4">
      <c r="C524" s="1043"/>
      <c r="D524" s="1044"/>
    </row>
    <row r="525" spans="3:4">
      <c r="C525" s="1043"/>
      <c r="D525" s="1044"/>
    </row>
    <row r="526" spans="3:4">
      <c r="C526" s="1043"/>
      <c r="D526" s="1044"/>
    </row>
    <row r="527" spans="3:4">
      <c r="C527" s="1043"/>
      <c r="D527" s="1044"/>
    </row>
    <row r="528" spans="3:4">
      <c r="C528" s="1043"/>
      <c r="D528" s="1044"/>
    </row>
    <row r="529" spans="3:4">
      <c r="C529" s="1043"/>
      <c r="D529" s="1044"/>
    </row>
    <row r="530" spans="3:4">
      <c r="C530" s="1043"/>
      <c r="D530" s="1044"/>
    </row>
    <row r="531" spans="3:4">
      <c r="C531" s="1043"/>
      <c r="D531" s="1044"/>
    </row>
    <row r="532" spans="3:4">
      <c r="C532" s="1043"/>
      <c r="D532" s="1044"/>
    </row>
    <row r="533" spans="3:4">
      <c r="C533" s="1043"/>
      <c r="D533" s="1044"/>
    </row>
    <row r="534" spans="3:4">
      <c r="C534" s="1043"/>
      <c r="D534" s="1044"/>
    </row>
    <row r="535" spans="3:4">
      <c r="C535" s="1043"/>
      <c r="D535" s="1044"/>
    </row>
    <row r="536" spans="3:4">
      <c r="C536" s="1043"/>
      <c r="D536" s="1044"/>
    </row>
    <row r="537" spans="3:4">
      <c r="C537" s="1043"/>
      <c r="D537" s="1044"/>
    </row>
    <row r="538" spans="3:4">
      <c r="C538" s="1043"/>
      <c r="D538" s="1044"/>
    </row>
    <row r="539" spans="3:4">
      <c r="C539" s="1043"/>
      <c r="D539" s="1044"/>
    </row>
    <row r="540" spans="3:4">
      <c r="C540" s="1043"/>
      <c r="D540" s="1044"/>
    </row>
    <row r="541" spans="3:4">
      <c r="C541" s="1043"/>
      <c r="D541" s="1044"/>
    </row>
    <row r="542" spans="3:4">
      <c r="C542" s="1043"/>
      <c r="D542" s="1044"/>
    </row>
    <row r="543" spans="3:4">
      <c r="C543" s="1043"/>
      <c r="D543" s="1044"/>
    </row>
    <row r="544" spans="3:4">
      <c r="C544" s="1043"/>
      <c r="D544" s="1044"/>
    </row>
    <row r="545" spans="3:4">
      <c r="C545" s="1043"/>
      <c r="D545" s="1044"/>
    </row>
    <row r="546" spans="3:4">
      <c r="C546" s="1043"/>
      <c r="D546" s="1044"/>
    </row>
    <row r="547" spans="3:4">
      <c r="C547" s="1043"/>
      <c r="D547" s="1044"/>
    </row>
    <row r="548" spans="3:4">
      <c r="C548" s="1043"/>
      <c r="D548" s="1044"/>
    </row>
    <row r="549" spans="3:4">
      <c r="C549" s="1043"/>
      <c r="D549" s="1044"/>
    </row>
    <row r="550" spans="3:4">
      <c r="C550" s="1043"/>
      <c r="D550" s="1044"/>
    </row>
    <row r="551" spans="3:4">
      <c r="C551" s="1043"/>
      <c r="D551" s="1044"/>
    </row>
    <row r="552" spans="3:4">
      <c r="C552" s="1043"/>
      <c r="D552" s="1044"/>
    </row>
    <row r="553" spans="3:4">
      <c r="C553" s="1043"/>
      <c r="D553" s="1044"/>
    </row>
    <row r="554" spans="3:4">
      <c r="C554" s="1043"/>
      <c r="D554" s="1044"/>
    </row>
    <row r="555" spans="3:4">
      <c r="C555" s="1043"/>
      <c r="D555" s="1044"/>
    </row>
    <row r="556" spans="3:4">
      <c r="C556" s="1043"/>
      <c r="D556" s="1044"/>
    </row>
    <row r="557" spans="3:4">
      <c r="C557" s="1043"/>
      <c r="D557" s="1044"/>
    </row>
    <row r="558" spans="3:4">
      <c r="C558" s="1043"/>
      <c r="D558" s="1044"/>
    </row>
    <row r="559" spans="3:4">
      <c r="C559" s="1043"/>
      <c r="D559" s="1044"/>
    </row>
    <row r="560" spans="3:4">
      <c r="C560" s="1043"/>
      <c r="D560" s="1044"/>
    </row>
    <row r="561" spans="3:4">
      <c r="C561" s="1043"/>
      <c r="D561" s="1044"/>
    </row>
    <row r="562" spans="3:4">
      <c r="C562" s="1043"/>
      <c r="D562" s="1044"/>
    </row>
    <row r="563" spans="3:4">
      <c r="C563" s="1043"/>
      <c r="D563" s="1044"/>
    </row>
    <row r="564" spans="3:4">
      <c r="C564" s="1043"/>
      <c r="D564" s="1044"/>
    </row>
    <row r="565" spans="3:4">
      <c r="C565" s="1043"/>
      <c r="D565" s="1044"/>
    </row>
    <row r="566" spans="3:4">
      <c r="C566" s="1043"/>
      <c r="D566" s="1044"/>
    </row>
    <row r="567" spans="3:4">
      <c r="C567" s="1043"/>
      <c r="D567" s="1044"/>
    </row>
    <row r="568" spans="3:4">
      <c r="C568" s="1043"/>
      <c r="D568" s="1044"/>
    </row>
    <row r="569" spans="3:4">
      <c r="C569" s="1043"/>
      <c r="D569" s="1044"/>
    </row>
    <row r="570" spans="3:4">
      <c r="C570" s="1043"/>
      <c r="D570" s="1044"/>
    </row>
    <row r="571" spans="3:4">
      <c r="C571" s="1043"/>
      <c r="D571" s="1044"/>
    </row>
    <row r="572" spans="3:4">
      <c r="C572" s="1043"/>
      <c r="D572" s="1044"/>
    </row>
    <row r="573" spans="3:4">
      <c r="C573" s="1043"/>
      <c r="D573" s="1044"/>
    </row>
    <row r="574" spans="3:4">
      <c r="C574" s="1043"/>
      <c r="D574" s="1044"/>
    </row>
    <row r="575" spans="3:4">
      <c r="C575" s="1043"/>
      <c r="D575" s="1044"/>
    </row>
    <row r="576" spans="3:4">
      <c r="C576" s="1043"/>
      <c r="D576" s="1044"/>
    </row>
    <row r="577" spans="3:4">
      <c r="C577" s="1043"/>
      <c r="D577" s="1044"/>
    </row>
    <row r="578" spans="3:4">
      <c r="C578" s="1043"/>
      <c r="D578" s="1044"/>
    </row>
    <row r="579" spans="3:4">
      <c r="C579" s="1043"/>
      <c r="D579" s="1044"/>
    </row>
    <row r="580" spans="3:4">
      <c r="C580" s="1043"/>
      <c r="D580" s="1044"/>
    </row>
    <row r="581" spans="3:4">
      <c r="C581" s="1043"/>
      <c r="D581" s="1044"/>
    </row>
    <row r="582" spans="3:4">
      <c r="C582" s="1043"/>
      <c r="D582" s="1044"/>
    </row>
    <row r="583" spans="3:4">
      <c r="C583" s="1043"/>
      <c r="D583" s="1044"/>
    </row>
    <row r="584" spans="3:4">
      <c r="C584" s="1043"/>
      <c r="D584" s="1044"/>
    </row>
    <row r="585" spans="3:4">
      <c r="C585" s="1043"/>
      <c r="D585" s="1044"/>
    </row>
    <row r="586" spans="3:4">
      <c r="C586" s="1043"/>
      <c r="D586" s="1044"/>
    </row>
    <row r="587" spans="3:4">
      <c r="C587" s="1043"/>
      <c r="D587" s="1044"/>
    </row>
    <row r="588" spans="3:4">
      <c r="C588" s="1043"/>
      <c r="D588" s="1044"/>
    </row>
    <row r="589" spans="3:4">
      <c r="C589" s="1043"/>
      <c r="D589" s="1044"/>
    </row>
    <row r="590" spans="3:4">
      <c r="C590" s="1043"/>
      <c r="D590" s="1044"/>
    </row>
    <row r="591" spans="3:4">
      <c r="C591" s="1043"/>
      <c r="D591" s="1044"/>
    </row>
    <row r="592" spans="3:4">
      <c r="C592" s="1043"/>
      <c r="D592" s="1044"/>
    </row>
    <row r="593" spans="3:4">
      <c r="C593" s="1043"/>
      <c r="D593" s="1044"/>
    </row>
    <row r="594" spans="3:4">
      <c r="C594" s="1043"/>
      <c r="D594" s="1044"/>
    </row>
    <row r="595" spans="3:4">
      <c r="C595" s="1043"/>
      <c r="D595" s="1044"/>
    </row>
    <row r="596" spans="3:4">
      <c r="C596" s="1043"/>
      <c r="D596" s="1044"/>
    </row>
    <row r="597" spans="3:4">
      <c r="C597" s="1043"/>
      <c r="D597" s="1044"/>
    </row>
    <row r="598" spans="3:4">
      <c r="C598" s="1043"/>
      <c r="D598" s="1044"/>
    </row>
    <row r="599" spans="3:4">
      <c r="C599" s="1043"/>
      <c r="D599" s="1044"/>
    </row>
    <row r="600" spans="3:4">
      <c r="C600" s="1043"/>
      <c r="D600" s="1044"/>
    </row>
    <row r="601" spans="3:4">
      <c r="C601" s="1043"/>
      <c r="D601" s="1044"/>
    </row>
    <row r="602" spans="3:4">
      <c r="C602" s="1043"/>
      <c r="D602" s="1044"/>
    </row>
    <row r="603" spans="3:4">
      <c r="C603" s="1043"/>
      <c r="D603" s="1044"/>
    </row>
    <row r="604" spans="3:4">
      <c r="C604" s="1043"/>
      <c r="D604" s="1044"/>
    </row>
    <row r="605" spans="3:4">
      <c r="C605" s="1043"/>
      <c r="D605" s="1044"/>
    </row>
    <row r="606" spans="3:4">
      <c r="C606" s="1043"/>
      <c r="D606" s="1044"/>
    </row>
    <row r="607" spans="3:4">
      <c r="C607" s="1043"/>
      <c r="D607" s="1044"/>
    </row>
    <row r="608" spans="3:4">
      <c r="C608" s="1043"/>
      <c r="D608" s="1044"/>
    </row>
    <row r="609" spans="3:4">
      <c r="C609" s="1043"/>
      <c r="D609" s="1044"/>
    </row>
    <row r="610" spans="3:4">
      <c r="C610" s="1043"/>
      <c r="D610" s="1044"/>
    </row>
    <row r="611" spans="3:4">
      <c r="C611" s="1043"/>
      <c r="D611" s="1044"/>
    </row>
    <row r="612" spans="3:4">
      <c r="C612" s="1043"/>
      <c r="D612" s="1044"/>
    </row>
    <row r="613" spans="3:4">
      <c r="C613" s="1043"/>
      <c r="D613" s="1044"/>
    </row>
    <row r="614" spans="3:4">
      <c r="C614" s="1043"/>
      <c r="D614" s="1044"/>
    </row>
    <row r="615" spans="3:4">
      <c r="C615" s="1043"/>
      <c r="D615" s="1044"/>
    </row>
    <row r="616" spans="3:4">
      <c r="C616" s="1043"/>
      <c r="D616" s="1044"/>
    </row>
    <row r="617" spans="3:4">
      <c r="C617" s="1043"/>
      <c r="D617" s="1044"/>
    </row>
    <row r="618" spans="3:4">
      <c r="C618" s="1043"/>
      <c r="D618" s="1044"/>
    </row>
    <row r="619" spans="3:4">
      <c r="C619" s="1043"/>
      <c r="D619" s="1044"/>
    </row>
    <row r="620" spans="3:4">
      <c r="C620" s="1043"/>
      <c r="D620" s="1044"/>
    </row>
    <row r="621" spans="3:4">
      <c r="C621" s="1043"/>
      <c r="D621" s="1044"/>
    </row>
    <row r="622" spans="3:4">
      <c r="C622" s="1043"/>
      <c r="D622" s="1044"/>
    </row>
    <row r="623" spans="3:4">
      <c r="C623" s="1043"/>
      <c r="D623" s="1044"/>
    </row>
    <row r="624" spans="3:4">
      <c r="C624" s="1043"/>
      <c r="D624" s="1044"/>
    </row>
    <row r="625" spans="3:4">
      <c r="C625" s="1043"/>
      <c r="D625" s="1044"/>
    </row>
    <row r="626" spans="3:4">
      <c r="C626" s="1043"/>
      <c r="D626" s="1044"/>
    </row>
    <row r="627" spans="3:4">
      <c r="C627" s="1043"/>
      <c r="D627" s="1044"/>
    </row>
    <row r="628" spans="3:4">
      <c r="C628" s="1043"/>
      <c r="D628" s="1044"/>
    </row>
    <row r="629" spans="3:4">
      <c r="C629" s="1043"/>
      <c r="D629" s="1044"/>
    </row>
    <row r="630" spans="3:4">
      <c r="C630" s="1043"/>
      <c r="D630" s="1044"/>
    </row>
    <row r="631" spans="3:4">
      <c r="C631" s="1043"/>
      <c r="D631" s="1044"/>
    </row>
    <row r="632" spans="3:4">
      <c r="C632" s="1043"/>
      <c r="D632" s="1044"/>
    </row>
    <row r="633" spans="3:4">
      <c r="C633" s="1043"/>
      <c r="D633" s="1044"/>
    </row>
    <row r="634" spans="3:4">
      <c r="C634" s="1043"/>
      <c r="D634" s="1044"/>
    </row>
    <row r="635" spans="3:4">
      <c r="C635" s="1043"/>
      <c r="D635" s="1044"/>
    </row>
    <row r="636" spans="3:4">
      <c r="C636" s="1043"/>
      <c r="D636" s="1044"/>
    </row>
    <row r="637" spans="3:4">
      <c r="C637" s="1043"/>
      <c r="D637" s="1044"/>
    </row>
    <row r="638" spans="3:4">
      <c r="C638" s="1043"/>
      <c r="D638" s="1044"/>
    </row>
    <row r="639" spans="3:4">
      <c r="C639" s="1043"/>
      <c r="D639" s="1044"/>
    </row>
    <row r="640" spans="3:4">
      <c r="C640" s="1043"/>
      <c r="D640" s="1044"/>
    </row>
    <row r="641" spans="3:4">
      <c r="C641" s="1043"/>
      <c r="D641" s="1044"/>
    </row>
    <row r="642" spans="3:4">
      <c r="C642" s="1043"/>
      <c r="D642" s="1044"/>
    </row>
    <row r="643" spans="3:4">
      <c r="C643" s="1043"/>
      <c r="D643" s="1044"/>
    </row>
    <row r="644" spans="3:4">
      <c r="C644" s="1043"/>
      <c r="D644" s="1044"/>
    </row>
    <row r="645" spans="3:4">
      <c r="C645" s="1043"/>
      <c r="D645" s="1044"/>
    </row>
    <row r="646" spans="3:4">
      <c r="C646" s="1043"/>
      <c r="D646" s="1044"/>
    </row>
    <row r="647" spans="3:4">
      <c r="C647" s="1043"/>
      <c r="D647" s="1044"/>
    </row>
    <row r="648" spans="3:4">
      <c r="C648" s="1043"/>
      <c r="D648" s="1044"/>
    </row>
    <row r="649" spans="3:4">
      <c r="C649" s="1043"/>
      <c r="D649" s="1044"/>
    </row>
    <row r="650" spans="3:4">
      <c r="C650" s="1043"/>
      <c r="D650" s="1044"/>
    </row>
    <row r="651" spans="3:4">
      <c r="C651" s="1043"/>
      <c r="D651" s="1044"/>
    </row>
    <row r="652" spans="3:4">
      <c r="C652" s="1043"/>
      <c r="D652" s="1044"/>
    </row>
    <row r="653" spans="3:4">
      <c r="C653" s="1043"/>
      <c r="D653" s="1044"/>
    </row>
    <row r="654" spans="3:4">
      <c r="C654" s="1043"/>
      <c r="D654" s="1044"/>
    </row>
    <row r="655" spans="3:4">
      <c r="C655" s="1043"/>
      <c r="D655" s="1044"/>
    </row>
    <row r="656" spans="3:4">
      <c r="C656" s="1043"/>
      <c r="D656" s="1044"/>
    </row>
    <row r="657" spans="3:4">
      <c r="C657" s="1043"/>
      <c r="D657" s="1044"/>
    </row>
    <row r="658" spans="3:4">
      <c r="C658" s="1043"/>
      <c r="D658" s="1044"/>
    </row>
    <row r="659" spans="3:4">
      <c r="C659" s="1043"/>
      <c r="D659" s="1044"/>
    </row>
    <row r="660" spans="3:4">
      <c r="C660" s="1043"/>
      <c r="D660" s="1044"/>
    </row>
    <row r="661" spans="3:4">
      <c r="C661" s="1043"/>
      <c r="D661" s="1044"/>
    </row>
    <row r="662" spans="3:4">
      <c r="C662" s="1043"/>
      <c r="D662" s="1044"/>
    </row>
    <row r="663" spans="3:4">
      <c r="C663" s="1043"/>
      <c r="D663" s="1044"/>
    </row>
    <row r="664" spans="3:4">
      <c r="C664" s="1043"/>
      <c r="D664" s="1044"/>
    </row>
    <row r="665" spans="3:4">
      <c r="C665" s="1043"/>
      <c r="D665" s="1044"/>
    </row>
    <row r="666" spans="3:4">
      <c r="C666" s="1043"/>
      <c r="D666" s="1044"/>
    </row>
    <row r="667" spans="3:4">
      <c r="C667" s="1043"/>
      <c r="D667" s="1044"/>
    </row>
    <row r="668" spans="3:4">
      <c r="C668" s="1043"/>
      <c r="D668" s="1044"/>
    </row>
    <row r="669" spans="3:4">
      <c r="C669" s="1043"/>
      <c r="D669" s="1044"/>
    </row>
    <row r="670" spans="3:4">
      <c r="C670" s="1043"/>
      <c r="D670" s="1044"/>
    </row>
    <row r="671" spans="3:4">
      <c r="C671" s="1043"/>
      <c r="D671" s="1044"/>
    </row>
    <row r="672" spans="3:4">
      <c r="C672" s="1043"/>
      <c r="D672" s="1044"/>
    </row>
    <row r="673" spans="3:4">
      <c r="C673" s="1043"/>
      <c r="D673" s="1044"/>
    </row>
    <row r="674" spans="3:4">
      <c r="C674" s="1043"/>
      <c r="D674" s="1044"/>
    </row>
    <row r="675" spans="3:4">
      <c r="C675" s="1043"/>
      <c r="D675" s="1044"/>
    </row>
    <row r="676" spans="3:4">
      <c r="C676" s="1043"/>
      <c r="D676" s="1044"/>
    </row>
    <row r="677" spans="3:4">
      <c r="C677" s="1043"/>
      <c r="D677" s="1044"/>
    </row>
    <row r="678" spans="3:4">
      <c r="C678" s="1043"/>
      <c r="D678" s="1044"/>
    </row>
    <row r="679" spans="3:4">
      <c r="C679" s="1043"/>
      <c r="D679" s="1044"/>
    </row>
    <row r="680" spans="3:4">
      <c r="C680" s="1043"/>
      <c r="D680" s="1044"/>
    </row>
    <row r="681" spans="3:4">
      <c r="C681" s="1043"/>
      <c r="D681" s="1044"/>
    </row>
    <row r="682" spans="3:4">
      <c r="C682" s="1043"/>
      <c r="D682" s="1044"/>
    </row>
    <row r="683" spans="3:4">
      <c r="C683" s="1043"/>
      <c r="D683" s="1044"/>
    </row>
    <row r="684" spans="3:4">
      <c r="C684" s="1043"/>
      <c r="D684" s="1044"/>
    </row>
    <row r="685" spans="3:4">
      <c r="C685" s="1043"/>
      <c r="D685" s="1044"/>
    </row>
    <row r="686" spans="3:4">
      <c r="C686" s="1043"/>
      <c r="D686" s="1044"/>
    </row>
    <row r="687" spans="3:4">
      <c r="C687" s="1043"/>
      <c r="D687" s="1044"/>
    </row>
    <row r="688" spans="3:4">
      <c r="C688" s="1043"/>
      <c r="D688" s="1044"/>
    </row>
    <row r="689" spans="3:4">
      <c r="C689" s="1043"/>
      <c r="D689" s="1044"/>
    </row>
    <row r="690" spans="3:4">
      <c r="C690" s="1043"/>
      <c r="D690" s="1044"/>
    </row>
    <row r="691" spans="3:4">
      <c r="C691" s="1043"/>
      <c r="D691" s="1044"/>
    </row>
    <row r="692" spans="3:4">
      <c r="C692" s="1043"/>
      <c r="D692" s="1044"/>
    </row>
    <row r="693" spans="3:4">
      <c r="C693" s="1043"/>
      <c r="D693" s="1044"/>
    </row>
    <row r="694" spans="3:4">
      <c r="C694" s="1043"/>
      <c r="D694" s="1044"/>
    </row>
    <row r="695" spans="3:4">
      <c r="C695" s="1043"/>
      <c r="D695" s="1044"/>
    </row>
    <row r="696" spans="3:4">
      <c r="C696" s="1043"/>
      <c r="D696" s="1044"/>
    </row>
    <row r="697" spans="3:4">
      <c r="C697" s="1043"/>
      <c r="D697" s="1044"/>
    </row>
    <row r="698" spans="3:4">
      <c r="C698" s="1043"/>
      <c r="D698" s="1044"/>
    </row>
    <row r="699" spans="3:4">
      <c r="C699" s="1043"/>
      <c r="D699" s="1044"/>
    </row>
    <row r="700" spans="3:4">
      <c r="C700" s="1043"/>
      <c r="D700" s="1044"/>
    </row>
    <row r="701" spans="3:4">
      <c r="C701" s="1043"/>
      <c r="D701" s="1044"/>
    </row>
    <row r="702" spans="3:4">
      <c r="C702" s="1043"/>
      <c r="D702" s="1044"/>
    </row>
    <row r="703" spans="3:4">
      <c r="C703" s="1043"/>
      <c r="D703" s="1044"/>
    </row>
    <row r="704" spans="3:4">
      <c r="C704" s="1043"/>
      <c r="D704" s="1044"/>
    </row>
    <row r="705" spans="3:4">
      <c r="C705" s="1043"/>
      <c r="D705" s="1044"/>
    </row>
    <row r="706" spans="3:4">
      <c r="C706" s="1043"/>
      <c r="D706" s="1044"/>
    </row>
    <row r="707" spans="3:4">
      <c r="C707" s="1043"/>
      <c r="D707" s="1044"/>
    </row>
    <row r="708" spans="3:4">
      <c r="C708" s="1043"/>
      <c r="D708" s="1044"/>
    </row>
    <row r="709" spans="3:4">
      <c r="C709" s="1043"/>
      <c r="D709" s="1044"/>
    </row>
    <row r="710" spans="3:4">
      <c r="C710" s="1043"/>
      <c r="D710" s="1044"/>
    </row>
    <row r="711" spans="3:4">
      <c r="C711" s="1043"/>
      <c r="D711" s="1044"/>
    </row>
    <row r="712" spans="3:4">
      <c r="C712" s="1043"/>
      <c r="D712" s="1044"/>
    </row>
    <row r="713" spans="3:4">
      <c r="C713" s="1043"/>
      <c r="D713" s="1044"/>
    </row>
    <row r="714" spans="3:4">
      <c r="C714" s="1043"/>
      <c r="D714" s="1044"/>
    </row>
    <row r="715" spans="3:4">
      <c r="C715" s="1043"/>
      <c r="D715" s="1044"/>
    </row>
    <row r="716" spans="3:4">
      <c r="C716" s="1043"/>
      <c r="D716" s="1044"/>
    </row>
    <row r="717" spans="3:4">
      <c r="C717" s="1043"/>
      <c r="D717" s="1044"/>
    </row>
    <row r="718" spans="3:4">
      <c r="C718" s="1043"/>
      <c r="D718" s="1044"/>
    </row>
    <row r="719" spans="3:4">
      <c r="C719" s="1043"/>
      <c r="D719" s="1044"/>
    </row>
    <row r="720" spans="3:4">
      <c r="C720" s="1043"/>
      <c r="D720" s="1044"/>
    </row>
    <row r="721" spans="3:4">
      <c r="C721" s="1043"/>
      <c r="D721" s="1044"/>
    </row>
    <row r="722" spans="3:4">
      <c r="C722" s="1043"/>
      <c r="D722" s="1044"/>
    </row>
    <row r="723" spans="3:4">
      <c r="C723" s="1043"/>
      <c r="D723" s="1044"/>
    </row>
    <row r="724" spans="3:4">
      <c r="C724" s="1043"/>
      <c r="D724" s="1044"/>
    </row>
    <row r="725" spans="3:4">
      <c r="C725" s="1043"/>
      <c r="D725" s="1044"/>
    </row>
    <row r="726" spans="3:4">
      <c r="C726" s="1043"/>
      <c r="D726" s="1044"/>
    </row>
    <row r="727" spans="3:4">
      <c r="C727" s="1043"/>
      <c r="D727" s="1044"/>
    </row>
    <row r="728" spans="3:4">
      <c r="C728" s="1043"/>
      <c r="D728" s="1044"/>
    </row>
    <row r="729" spans="3:4">
      <c r="C729" s="1043"/>
      <c r="D729" s="1044"/>
    </row>
    <row r="730" spans="3:4">
      <c r="C730" s="1043"/>
      <c r="D730" s="1044"/>
    </row>
    <row r="731" spans="3:4">
      <c r="C731" s="1043"/>
      <c r="D731" s="1044"/>
    </row>
    <row r="732" spans="3:4">
      <c r="C732" s="1043"/>
      <c r="D732" s="1044"/>
    </row>
    <row r="733" spans="3:4">
      <c r="C733" s="1043"/>
      <c r="D733" s="1044"/>
    </row>
    <row r="734" spans="3:4">
      <c r="C734" s="1043"/>
      <c r="D734" s="1044"/>
    </row>
    <row r="735" spans="3:4">
      <c r="C735" s="1043"/>
      <c r="D735" s="1044"/>
    </row>
    <row r="736" spans="3:4">
      <c r="C736" s="1043"/>
      <c r="D736" s="1044"/>
    </row>
    <row r="737" spans="3:4">
      <c r="C737" s="1043"/>
      <c r="D737" s="1044"/>
    </row>
    <row r="738" spans="3:4">
      <c r="C738" s="1043"/>
      <c r="D738" s="1044"/>
    </row>
    <row r="739" spans="3:4">
      <c r="C739" s="1043"/>
      <c r="D739" s="1044"/>
    </row>
    <row r="740" spans="3:4">
      <c r="C740" s="1043"/>
      <c r="D740" s="1044"/>
    </row>
    <row r="741" spans="3:4">
      <c r="C741" s="1043"/>
      <c r="D741" s="1044"/>
    </row>
    <row r="742" spans="3:4">
      <c r="C742" s="1043"/>
      <c r="D742" s="1044"/>
    </row>
    <row r="743" spans="3:4">
      <c r="C743" s="1043"/>
      <c r="D743" s="1044"/>
    </row>
    <row r="744" spans="3:4">
      <c r="C744" s="1043"/>
      <c r="D744" s="1044"/>
    </row>
    <row r="745" spans="3:4">
      <c r="C745" s="1043"/>
      <c r="D745" s="1044"/>
    </row>
    <row r="746" spans="3:4">
      <c r="C746" s="1043"/>
      <c r="D746" s="1044"/>
    </row>
    <row r="747" spans="3:4">
      <c r="C747" s="1043"/>
      <c r="D747" s="1044"/>
    </row>
    <row r="748" spans="3:4">
      <c r="C748" s="1043"/>
      <c r="D748" s="1044"/>
    </row>
    <row r="749" spans="3:4">
      <c r="C749" s="1043"/>
      <c r="D749" s="1044"/>
    </row>
    <row r="750" spans="3:4">
      <c r="C750" s="1043"/>
      <c r="D750" s="1044"/>
    </row>
    <row r="751" spans="3:4">
      <c r="C751" s="1043"/>
      <c r="D751" s="1044"/>
    </row>
    <row r="752" spans="3:4">
      <c r="C752" s="1043"/>
      <c r="D752" s="1044"/>
    </row>
    <row r="753" spans="3:4">
      <c r="C753" s="1043"/>
      <c r="D753" s="1044"/>
    </row>
    <row r="754" spans="3:4">
      <c r="C754" s="1043"/>
      <c r="D754" s="1044"/>
    </row>
    <row r="755" spans="3:4">
      <c r="C755" s="1043"/>
      <c r="D755" s="1044"/>
    </row>
    <row r="756" spans="3:4">
      <c r="C756" s="1043"/>
      <c r="D756" s="1044"/>
    </row>
    <row r="757" spans="3:4">
      <c r="C757" s="1043"/>
      <c r="D757" s="1044"/>
    </row>
    <row r="758" spans="3:4">
      <c r="C758" s="1043"/>
      <c r="D758" s="1044"/>
    </row>
    <row r="759" spans="3:4">
      <c r="C759" s="1043"/>
      <c r="D759" s="1044"/>
    </row>
    <row r="760" spans="3:4">
      <c r="C760" s="1043"/>
      <c r="D760" s="1044"/>
    </row>
    <row r="761" spans="3:4">
      <c r="C761" s="1043"/>
      <c r="D761" s="1044"/>
    </row>
    <row r="762" spans="3:4">
      <c r="C762" s="1043"/>
      <c r="D762" s="1044"/>
    </row>
    <row r="763" spans="3:4">
      <c r="C763" s="1043"/>
      <c r="D763" s="1044"/>
    </row>
    <row r="764" spans="3:4">
      <c r="C764" s="1043"/>
      <c r="D764" s="1044"/>
    </row>
    <row r="765" spans="3:4">
      <c r="C765" s="1043"/>
      <c r="D765" s="1044"/>
    </row>
    <row r="766" spans="3:4">
      <c r="C766" s="1043"/>
      <c r="D766" s="1044"/>
    </row>
    <row r="767" spans="3:4">
      <c r="C767" s="1043"/>
      <c r="D767" s="1044"/>
    </row>
    <row r="768" spans="3:4">
      <c r="C768" s="1043"/>
      <c r="D768" s="1044"/>
    </row>
    <row r="769" spans="3:4">
      <c r="C769" s="1043"/>
      <c r="D769" s="1044"/>
    </row>
    <row r="770" spans="3:4">
      <c r="C770" s="1043"/>
      <c r="D770" s="1044"/>
    </row>
    <row r="771" spans="3:4">
      <c r="C771" s="1043"/>
      <c r="D771" s="1044"/>
    </row>
    <row r="772" spans="3:4">
      <c r="C772" s="1043"/>
      <c r="D772" s="1044"/>
    </row>
    <row r="773" spans="3:4">
      <c r="C773" s="1043"/>
      <c r="D773" s="1044"/>
    </row>
    <row r="774" spans="3:4">
      <c r="C774" s="1043"/>
      <c r="D774" s="1044"/>
    </row>
    <row r="775" spans="3:4">
      <c r="C775" s="1043"/>
      <c r="D775" s="1044"/>
    </row>
    <row r="776" spans="3:4">
      <c r="C776" s="1043"/>
      <c r="D776" s="1044"/>
    </row>
    <row r="777" spans="3:4">
      <c r="C777" s="1043"/>
      <c r="D777" s="1044"/>
    </row>
    <row r="778" spans="3:4">
      <c r="C778" s="1043"/>
      <c r="D778" s="1044"/>
    </row>
    <row r="779" spans="3:4">
      <c r="C779" s="1043"/>
      <c r="D779" s="1044"/>
    </row>
    <row r="780" spans="3:4">
      <c r="C780" s="1043"/>
      <c r="D780" s="1044"/>
    </row>
    <row r="781" spans="3:4">
      <c r="C781" s="1043"/>
      <c r="D781" s="1044"/>
    </row>
    <row r="782" spans="3:4">
      <c r="C782" s="1043"/>
      <c r="D782" s="1044"/>
    </row>
    <row r="783" spans="3:4">
      <c r="C783" s="1043"/>
      <c r="D783" s="1044"/>
    </row>
    <row r="784" spans="3:4">
      <c r="C784" s="1043"/>
      <c r="D784" s="1044"/>
    </row>
    <row r="785" spans="3:4">
      <c r="C785" s="1043"/>
      <c r="D785" s="1044"/>
    </row>
    <row r="786" spans="3:4">
      <c r="C786" s="1043"/>
      <c r="D786" s="1044"/>
    </row>
    <row r="787" spans="3:4">
      <c r="C787" s="1043"/>
      <c r="D787" s="1044"/>
    </row>
    <row r="788" spans="3:4">
      <c r="C788" s="1043"/>
      <c r="D788" s="1044"/>
    </row>
    <row r="789" spans="3:4">
      <c r="C789" s="1043"/>
      <c r="D789" s="1044"/>
    </row>
    <row r="790" spans="3:4">
      <c r="C790" s="1043"/>
      <c r="D790" s="1044"/>
    </row>
    <row r="791" spans="3:4">
      <c r="C791" s="1043"/>
      <c r="D791" s="1044"/>
    </row>
    <row r="792" spans="3:4">
      <c r="C792" s="1043"/>
      <c r="D792" s="1044"/>
    </row>
    <row r="793" spans="3:4">
      <c r="C793" s="1043"/>
      <c r="D793" s="1044"/>
    </row>
    <row r="794" spans="3:4">
      <c r="C794" s="1043"/>
      <c r="D794" s="1044"/>
    </row>
    <row r="795" spans="3:4">
      <c r="C795" s="1043"/>
      <c r="D795" s="1044"/>
    </row>
    <row r="796" spans="3:4">
      <c r="C796" s="1043"/>
      <c r="D796" s="1044"/>
    </row>
    <row r="797" spans="3:4">
      <c r="C797" s="1043"/>
      <c r="D797" s="1044"/>
    </row>
    <row r="798" spans="3:4">
      <c r="C798" s="1043"/>
      <c r="D798" s="1044"/>
    </row>
    <row r="799" spans="3:4">
      <c r="C799" s="1043"/>
      <c r="D799" s="1044"/>
    </row>
    <row r="800" spans="3:4">
      <c r="C800" s="1043"/>
      <c r="D800" s="1044"/>
    </row>
    <row r="801" spans="3:4">
      <c r="C801" s="1043"/>
      <c r="D801" s="1044"/>
    </row>
    <row r="802" spans="3:4">
      <c r="C802" s="1043"/>
      <c r="D802" s="1044"/>
    </row>
    <row r="803" spans="3:4">
      <c r="C803" s="1043"/>
      <c r="D803" s="1044"/>
    </row>
    <row r="804" spans="3:4">
      <c r="C804" s="1043"/>
      <c r="D804" s="1044"/>
    </row>
    <row r="805" spans="3:4">
      <c r="C805" s="1043"/>
      <c r="D805" s="1044"/>
    </row>
    <row r="806" spans="3:4">
      <c r="C806" s="1043"/>
      <c r="D806" s="1044"/>
    </row>
    <row r="807" spans="3:4">
      <c r="C807" s="1043"/>
      <c r="D807" s="1044"/>
    </row>
    <row r="808" spans="3:4">
      <c r="C808" s="1043"/>
      <c r="D808" s="1044"/>
    </row>
    <row r="809" spans="3:4">
      <c r="C809" s="1043"/>
      <c r="D809" s="1044"/>
    </row>
    <row r="810" spans="3:4">
      <c r="C810" s="1043"/>
      <c r="D810" s="1044"/>
    </row>
    <row r="811" spans="3:4">
      <c r="C811" s="1043"/>
      <c r="D811" s="1044"/>
    </row>
    <row r="812" spans="3:4">
      <c r="C812" s="1043"/>
      <c r="D812" s="1044"/>
    </row>
    <row r="813" spans="3:4">
      <c r="C813" s="1043"/>
      <c r="D813" s="1044"/>
    </row>
    <row r="814" spans="3:4">
      <c r="C814" s="1043"/>
      <c r="D814" s="1044"/>
    </row>
    <row r="815" spans="3:4">
      <c r="C815" s="1043"/>
      <c r="D815" s="1044"/>
    </row>
    <row r="816" spans="3:4">
      <c r="C816" s="1043"/>
      <c r="D816" s="1044"/>
    </row>
    <row r="817" spans="3:4">
      <c r="C817" s="1043"/>
      <c r="D817" s="1044"/>
    </row>
    <row r="818" spans="3:4">
      <c r="C818" s="1043"/>
      <c r="D818" s="1044"/>
    </row>
    <row r="819" spans="3:4">
      <c r="C819" s="1043"/>
      <c r="D819" s="1044"/>
    </row>
    <row r="820" spans="3:4">
      <c r="C820" s="1043"/>
      <c r="D820" s="1044"/>
    </row>
    <row r="821" spans="3:4">
      <c r="C821" s="1043"/>
      <c r="D821" s="1044"/>
    </row>
    <row r="822" spans="3:4">
      <c r="C822" s="1043"/>
      <c r="D822" s="1044"/>
    </row>
    <row r="823" spans="3:4">
      <c r="C823" s="1043"/>
      <c r="D823" s="1044"/>
    </row>
    <row r="824" spans="3:4">
      <c r="C824" s="1043"/>
      <c r="D824" s="1044"/>
    </row>
    <row r="825" spans="3:4">
      <c r="C825" s="1043"/>
      <c r="D825" s="1044"/>
    </row>
    <row r="826" spans="3:4">
      <c r="C826" s="1043"/>
      <c r="D826" s="1044"/>
    </row>
    <row r="827" spans="3:4">
      <c r="C827" s="1043"/>
      <c r="D827" s="1044"/>
    </row>
    <row r="828" spans="3:4">
      <c r="C828" s="1043"/>
      <c r="D828" s="1044"/>
    </row>
    <row r="829" spans="3:4">
      <c r="C829" s="1043"/>
      <c r="D829" s="1044"/>
    </row>
    <row r="830" spans="3:4">
      <c r="C830" s="1043"/>
      <c r="D830" s="1044"/>
    </row>
    <row r="831" spans="3:4">
      <c r="C831" s="1043"/>
      <c r="D831" s="1044"/>
    </row>
    <row r="832" spans="3:4">
      <c r="C832" s="1043"/>
      <c r="D832" s="1044"/>
    </row>
    <row r="833" spans="3:4">
      <c r="C833" s="1043"/>
      <c r="D833" s="1044"/>
    </row>
    <row r="834" spans="3:4">
      <c r="C834" s="1043"/>
      <c r="D834" s="1044"/>
    </row>
    <row r="835" spans="3:4">
      <c r="C835" s="1043"/>
      <c r="D835" s="1044"/>
    </row>
    <row r="836" spans="3:4">
      <c r="C836" s="1043"/>
      <c r="D836" s="1044"/>
    </row>
    <row r="837" spans="3:4">
      <c r="C837" s="1043"/>
      <c r="D837" s="1044"/>
    </row>
    <row r="838" spans="3:4">
      <c r="C838" s="1043"/>
      <c r="D838" s="1044"/>
    </row>
    <row r="839" spans="3:4">
      <c r="C839" s="1043"/>
      <c r="D839" s="1044"/>
    </row>
    <row r="840" spans="3:4">
      <c r="C840" s="1043"/>
      <c r="D840" s="1044"/>
    </row>
    <row r="841" spans="3:4">
      <c r="C841" s="1043"/>
      <c r="D841" s="1044"/>
    </row>
    <row r="842" spans="3:4">
      <c r="C842" s="1043"/>
      <c r="D842" s="1044"/>
    </row>
    <row r="843" spans="3:4">
      <c r="C843" s="1043"/>
      <c r="D843" s="1044"/>
    </row>
    <row r="844" spans="3:4">
      <c r="C844" s="1043"/>
      <c r="D844" s="1044"/>
    </row>
    <row r="845" spans="3:4">
      <c r="C845" s="1043"/>
      <c r="D845" s="1044"/>
    </row>
    <row r="846" spans="3:4">
      <c r="C846" s="1043"/>
      <c r="D846" s="1044"/>
    </row>
    <row r="847" spans="3:4">
      <c r="C847" s="1043"/>
      <c r="D847" s="1044"/>
    </row>
    <row r="848" spans="3:4">
      <c r="C848" s="1043"/>
      <c r="D848" s="1044"/>
    </row>
    <row r="849" spans="3:4">
      <c r="C849" s="1043"/>
      <c r="D849" s="1044"/>
    </row>
    <row r="850" spans="3:4">
      <c r="C850" s="1043"/>
      <c r="D850" s="1044"/>
    </row>
    <row r="851" spans="3:4">
      <c r="C851" s="1043"/>
      <c r="D851" s="1044"/>
    </row>
    <row r="852" spans="3:4">
      <c r="C852" s="1043"/>
      <c r="D852" s="1044"/>
    </row>
    <row r="853" spans="3:4">
      <c r="C853" s="1043"/>
      <c r="D853" s="1044"/>
    </row>
    <row r="854" spans="3:4">
      <c r="C854" s="1043"/>
      <c r="D854" s="1044"/>
    </row>
    <row r="855" spans="3:4">
      <c r="C855" s="1043"/>
      <c r="D855" s="1044"/>
    </row>
    <row r="856" spans="3:4">
      <c r="C856" s="1043"/>
      <c r="D856" s="1044"/>
    </row>
    <row r="857" spans="3:4">
      <c r="C857" s="1043"/>
      <c r="D857" s="1044"/>
    </row>
    <row r="858" spans="3:4">
      <c r="C858" s="1043"/>
      <c r="D858" s="1044"/>
    </row>
    <row r="859" spans="3:4">
      <c r="C859" s="1043"/>
      <c r="D859" s="1044"/>
    </row>
    <row r="860" spans="3:4">
      <c r="C860" s="1043"/>
      <c r="D860" s="1044"/>
    </row>
    <row r="861" spans="3:4">
      <c r="C861" s="1043"/>
      <c r="D861" s="1044"/>
    </row>
    <row r="862" spans="3:4">
      <c r="C862" s="1043"/>
      <c r="D862" s="1044"/>
    </row>
    <row r="863" spans="3:4">
      <c r="C863" s="1043"/>
      <c r="D863" s="1044"/>
    </row>
    <row r="864" spans="3:4">
      <c r="C864" s="1043"/>
      <c r="D864" s="1044"/>
    </row>
    <row r="865" spans="3:4">
      <c r="C865" s="1043"/>
      <c r="D865" s="1044"/>
    </row>
    <row r="866" spans="3:4">
      <c r="C866" s="1043"/>
      <c r="D866" s="1044"/>
    </row>
    <row r="867" spans="3:4">
      <c r="C867" s="1043"/>
      <c r="D867" s="1044"/>
    </row>
    <row r="868" spans="3:4">
      <c r="C868" s="1043"/>
      <c r="D868" s="1044"/>
    </row>
    <row r="869" spans="3:4">
      <c r="C869" s="1043"/>
      <c r="D869" s="1044"/>
    </row>
    <row r="870" spans="3:4">
      <c r="C870" s="1043"/>
      <c r="D870" s="1044"/>
    </row>
    <row r="871" spans="3:4">
      <c r="C871" s="1043"/>
      <c r="D871" s="1044"/>
    </row>
    <row r="872" spans="3:4">
      <c r="C872" s="1043"/>
      <c r="D872" s="1044"/>
    </row>
    <row r="873" spans="3:4">
      <c r="C873" s="1043"/>
      <c r="D873" s="1044"/>
    </row>
    <row r="874" spans="3:4">
      <c r="C874" s="1043"/>
      <c r="D874" s="1044"/>
    </row>
    <row r="875" spans="3:4">
      <c r="C875" s="1043"/>
      <c r="D875" s="1044"/>
    </row>
    <row r="876" spans="3:4">
      <c r="C876" s="1043"/>
      <c r="D876" s="1044"/>
    </row>
    <row r="877" spans="3:4">
      <c r="C877" s="1043"/>
      <c r="D877" s="1044"/>
    </row>
    <row r="878" spans="3:4">
      <c r="C878" s="1043"/>
      <c r="D878" s="1044"/>
    </row>
    <row r="879" spans="3:4">
      <c r="C879" s="1043"/>
      <c r="D879" s="1044"/>
    </row>
    <row r="880" spans="3:4">
      <c r="C880" s="1043"/>
      <c r="D880" s="1044"/>
    </row>
    <row r="881" spans="3:4">
      <c r="C881" s="1043"/>
      <c r="D881" s="1044"/>
    </row>
    <row r="882" spans="3:4">
      <c r="C882" s="1043"/>
      <c r="D882" s="1044"/>
    </row>
    <row r="883" spans="3:4">
      <c r="C883" s="1043"/>
      <c r="D883" s="1044"/>
    </row>
    <row r="884" spans="3:4">
      <c r="C884" s="1043"/>
      <c r="D884" s="1044"/>
    </row>
    <row r="885" spans="3:4">
      <c r="C885" s="1043"/>
      <c r="D885" s="1044"/>
    </row>
    <row r="886" spans="3:4">
      <c r="C886" s="1043"/>
      <c r="D886" s="1044"/>
    </row>
    <row r="887" spans="3:4">
      <c r="C887" s="1043"/>
      <c r="D887" s="1044"/>
    </row>
    <row r="888" spans="3:4">
      <c r="C888" s="1043"/>
      <c r="D888" s="1044"/>
    </row>
    <row r="889" spans="3:4">
      <c r="C889" s="1043"/>
      <c r="D889" s="1044"/>
    </row>
    <row r="890" spans="3:4">
      <c r="C890" s="1043"/>
      <c r="D890" s="1044"/>
    </row>
    <row r="891" spans="3:4">
      <c r="C891" s="1043"/>
      <c r="D891" s="1044"/>
    </row>
    <row r="892" spans="3:4">
      <c r="C892" s="1043"/>
      <c r="D892" s="1044"/>
    </row>
    <row r="893" spans="3:4">
      <c r="C893" s="1043"/>
      <c r="D893" s="1044"/>
    </row>
    <row r="894" spans="3:4">
      <c r="C894" s="1043"/>
      <c r="D894" s="1044"/>
    </row>
    <row r="895" spans="3:4">
      <c r="C895" s="1043"/>
      <c r="D895" s="1044"/>
    </row>
    <row r="896" spans="3:4">
      <c r="C896" s="1043"/>
      <c r="D896" s="1044"/>
    </row>
    <row r="897" spans="3:4">
      <c r="C897" s="1043"/>
      <c r="D897" s="1044"/>
    </row>
    <row r="898" spans="3:4">
      <c r="C898" s="1043"/>
      <c r="D898" s="1044"/>
    </row>
    <row r="899" spans="3:4">
      <c r="C899" s="1043"/>
      <c r="D899" s="1044"/>
    </row>
    <row r="900" spans="3:4">
      <c r="C900" s="1043"/>
      <c r="D900" s="1044"/>
    </row>
    <row r="901" spans="3:4">
      <c r="C901" s="1043"/>
      <c r="D901" s="1044"/>
    </row>
    <row r="902" spans="3:4">
      <c r="C902" s="1043"/>
      <c r="D902" s="1044"/>
    </row>
    <row r="903" spans="3:4">
      <c r="C903" s="1043"/>
      <c r="D903" s="1044"/>
    </row>
    <row r="904" spans="3:4">
      <c r="C904" s="1043"/>
      <c r="D904" s="1044"/>
    </row>
    <row r="905" spans="3:4">
      <c r="C905" s="1043"/>
      <c r="D905" s="1044"/>
    </row>
    <row r="906" spans="3:4">
      <c r="C906" s="1043"/>
      <c r="D906" s="1044"/>
    </row>
    <row r="907" spans="3:4">
      <c r="C907" s="1043"/>
      <c r="D907" s="1044"/>
    </row>
    <row r="908" spans="3:4">
      <c r="C908" s="1043"/>
      <c r="D908" s="1044"/>
    </row>
    <row r="909" spans="3:4">
      <c r="C909" s="1043"/>
      <c r="D909" s="1044"/>
    </row>
    <row r="910" spans="3:4">
      <c r="C910" s="1043"/>
      <c r="D910" s="1044"/>
    </row>
    <row r="911" spans="3:4">
      <c r="C911" s="1043"/>
      <c r="D911" s="1044"/>
    </row>
    <row r="912" spans="3:4">
      <c r="C912" s="1043"/>
      <c r="D912" s="1044"/>
    </row>
    <row r="913" spans="3:4">
      <c r="C913" s="1043"/>
      <c r="D913" s="1044"/>
    </row>
    <row r="914" spans="3:4">
      <c r="C914" s="1043"/>
      <c r="D914" s="1044"/>
    </row>
    <row r="915" spans="3:4">
      <c r="C915" s="1043"/>
      <c r="D915" s="1044"/>
    </row>
    <row r="916" spans="3:4">
      <c r="C916" s="1043"/>
      <c r="D916" s="1044"/>
    </row>
    <row r="917" spans="3:4">
      <c r="C917" s="1043"/>
      <c r="D917" s="1044"/>
    </row>
    <row r="918" spans="3:4">
      <c r="C918" s="1043"/>
      <c r="D918" s="1044"/>
    </row>
    <row r="919" spans="3:4">
      <c r="C919" s="1043"/>
      <c r="D919" s="1044"/>
    </row>
    <row r="920" spans="3:4">
      <c r="C920" s="1043"/>
      <c r="D920" s="1044"/>
    </row>
    <row r="921" spans="3:4">
      <c r="C921" s="1043"/>
      <c r="D921" s="1044"/>
    </row>
    <row r="922" spans="3:4">
      <c r="C922" s="1043"/>
      <c r="D922" s="1044"/>
    </row>
    <row r="923" spans="3:4">
      <c r="C923" s="1043"/>
      <c r="D923" s="1044"/>
    </row>
    <row r="924" spans="3:4">
      <c r="C924" s="1043"/>
      <c r="D924" s="1044"/>
    </row>
    <row r="925" spans="3:4">
      <c r="C925" s="1043"/>
      <c r="D925" s="1044"/>
    </row>
    <row r="926" spans="3:4">
      <c r="C926" s="1043"/>
      <c r="D926" s="1044"/>
    </row>
    <row r="927" spans="3:4">
      <c r="C927" s="1043"/>
      <c r="D927" s="1044"/>
    </row>
    <row r="928" spans="3:4">
      <c r="C928" s="1043"/>
      <c r="D928" s="1044"/>
    </row>
    <row r="929" spans="3:4">
      <c r="C929" s="1043"/>
      <c r="D929" s="1044"/>
    </row>
    <row r="930" spans="3:4">
      <c r="C930" s="1043"/>
      <c r="D930" s="1044"/>
    </row>
    <row r="931" spans="3:4">
      <c r="C931" s="1043"/>
      <c r="D931" s="1044"/>
    </row>
    <row r="932" spans="3:4">
      <c r="C932" s="1043"/>
      <c r="D932" s="1044"/>
    </row>
    <row r="933" spans="3:4">
      <c r="C933" s="1043"/>
      <c r="D933" s="1044"/>
    </row>
    <row r="934" spans="3:4">
      <c r="C934" s="1043"/>
      <c r="D934" s="1044"/>
    </row>
    <row r="935" spans="3:4">
      <c r="C935" s="1043"/>
      <c r="D935" s="1044"/>
    </row>
    <row r="936" spans="3:4">
      <c r="C936" s="1043"/>
      <c r="D936" s="1044"/>
    </row>
    <row r="937" spans="3:4">
      <c r="C937" s="1043"/>
      <c r="D937" s="1044"/>
    </row>
    <row r="938" spans="3:4">
      <c r="C938" s="1043"/>
      <c r="D938" s="1044"/>
    </row>
    <row r="939" spans="3:4">
      <c r="C939" s="1043"/>
      <c r="D939" s="1044"/>
    </row>
    <row r="940" spans="3:4">
      <c r="C940" s="1043"/>
      <c r="D940" s="1044"/>
    </row>
    <row r="941" spans="3:4">
      <c r="C941" s="1043"/>
      <c r="D941" s="1044"/>
    </row>
    <row r="942" spans="3:4">
      <c r="C942" s="1043"/>
      <c r="D942" s="1044"/>
    </row>
    <row r="943" spans="3:4">
      <c r="C943" s="1043"/>
      <c r="D943" s="1044"/>
    </row>
    <row r="944" spans="3:4">
      <c r="C944" s="1043"/>
      <c r="D944" s="1044"/>
    </row>
    <row r="945" spans="3:4">
      <c r="C945" s="1043"/>
      <c r="D945" s="1044"/>
    </row>
    <row r="946" spans="3:4">
      <c r="C946" s="1043"/>
      <c r="D946" s="1044"/>
    </row>
    <row r="947" spans="3:4">
      <c r="C947" s="1043"/>
      <c r="D947" s="1044"/>
    </row>
    <row r="948" spans="3:4">
      <c r="C948" s="1043"/>
      <c r="D948" s="1044"/>
    </row>
    <row r="949" spans="3:4">
      <c r="C949" s="1043"/>
      <c r="D949" s="1044"/>
    </row>
    <row r="950" spans="3:4">
      <c r="C950" s="1043"/>
      <c r="D950" s="1044"/>
    </row>
    <row r="951" spans="3:4">
      <c r="C951" s="1043"/>
      <c r="D951" s="1044"/>
    </row>
    <row r="952" spans="3:4">
      <c r="C952" s="1043"/>
      <c r="D952" s="1044"/>
    </row>
    <row r="953" spans="3:4">
      <c r="C953" s="1043"/>
      <c r="D953" s="1044"/>
    </row>
    <row r="954" spans="3:4">
      <c r="C954" s="1043"/>
      <c r="D954" s="1044"/>
    </row>
    <row r="955" spans="3:4">
      <c r="C955" s="1043"/>
      <c r="D955" s="1044"/>
    </row>
    <row r="956" spans="3:4">
      <c r="C956" s="1043"/>
      <c r="D956" s="1044"/>
    </row>
    <row r="957" spans="3:4">
      <c r="C957" s="1043"/>
      <c r="D957" s="1044"/>
    </row>
    <row r="958" spans="3:4">
      <c r="C958" s="1043"/>
      <c r="D958" s="1044"/>
    </row>
    <row r="959" spans="3:4">
      <c r="C959" s="1043"/>
      <c r="D959" s="1044"/>
    </row>
    <row r="960" spans="3:4">
      <c r="C960" s="1043"/>
      <c r="D960" s="1044"/>
    </row>
    <row r="961" spans="3:4">
      <c r="C961" s="1043"/>
      <c r="D961" s="1044"/>
    </row>
    <row r="962" spans="3:4">
      <c r="C962" s="1043"/>
      <c r="D962" s="1044"/>
    </row>
    <row r="963" spans="3:4">
      <c r="C963" s="1043"/>
      <c r="D963" s="1044"/>
    </row>
    <row r="964" spans="3:4">
      <c r="C964" s="1043"/>
      <c r="D964" s="1044"/>
    </row>
    <row r="965" spans="3:4">
      <c r="C965" s="1043"/>
      <c r="D965" s="1044"/>
    </row>
    <row r="966" spans="3:4">
      <c r="C966" s="1043"/>
      <c r="D966" s="1044"/>
    </row>
    <row r="967" spans="3:4">
      <c r="C967" s="1043"/>
      <c r="D967" s="1044"/>
    </row>
    <row r="968" spans="3:4">
      <c r="C968" s="1043"/>
      <c r="D968" s="1044"/>
    </row>
    <row r="969" spans="3:4">
      <c r="C969" s="1043"/>
      <c r="D969" s="1044"/>
    </row>
    <row r="970" spans="3:4">
      <c r="C970" s="1043"/>
      <c r="D970" s="1044"/>
    </row>
    <row r="971" spans="3:4">
      <c r="C971" s="1043"/>
      <c r="D971" s="1044"/>
    </row>
    <row r="972" spans="3:4">
      <c r="C972" s="1043"/>
      <c r="D972" s="1044"/>
    </row>
    <row r="973" spans="3:4">
      <c r="C973" s="1043"/>
      <c r="D973" s="1044"/>
    </row>
    <row r="974" spans="3:4">
      <c r="C974" s="1043"/>
      <c r="D974" s="1044"/>
    </row>
    <row r="975" spans="3:4">
      <c r="C975" s="1043"/>
      <c r="D975" s="1044"/>
    </row>
    <row r="976" spans="3:4">
      <c r="C976" s="1043"/>
      <c r="D976" s="1044"/>
    </row>
    <row r="977" spans="3:4">
      <c r="C977" s="1043"/>
      <c r="D977" s="1044"/>
    </row>
    <row r="978" spans="3:4">
      <c r="C978" s="1043"/>
      <c r="D978" s="1044"/>
    </row>
    <row r="979" spans="3:4">
      <c r="C979" s="1043"/>
      <c r="D979" s="1044"/>
    </row>
    <row r="980" spans="3:4">
      <c r="C980" s="1043"/>
      <c r="D980" s="1044"/>
    </row>
    <row r="981" spans="3:4">
      <c r="C981" s="1043"/>
      <c r="D981" s="1044"/>
    </row>
    <row r="982" spans="3:4">
      <c r="C982" s="1043"/>
      <c r="D982" s="1044"/>
    </row>
    <row r="983" spans="3:4">
      <c r="C983" s="1043"/>
      <c r="D983" s="1044"/>
    </row>
    <row r="984" spans="3:4">
      <c r="C984" s="1043"/>
      <c r="D984" s="1044"/>
    </row>
    <row r="985" spans="3:4">
      <c r="C985" s="1043"/>
      <c r="D985" s="1044"/>
    </row>
    <row r="986" spans="3:4">
      <c r="C986" s="1043"/>
      <c r="D986" s="1044"/>
    </row>
    <row r="987" spans="3:4">
      <c r="C987" s="1043"/>
      <c r="D987" s="1044"/>
    </row>
    <row r="988" spans="3:4">
      <c r="C988" s="1043"/>
      <c r="D988" s="1044"/>
    </row>
    <row r="989" spans="3:4">
      <c r="C989" s="1043"/>
      <c r="D989" s="1044"/>
    </row>
    <row r="990" spans="3:4">
      <c r="C990" s="1043"/>
      <c r="D990" s="1044"/>
    </row>
    <row r="991" spans="3:4">
      <c r="C991" s="1043"/>
      <c r="D991" s="1044"/>
    </row>
    <row r="992" spans="3:4">
      <c r="C992" s="1043"/>
      <c r="D992" s="1044"/>
    </row>
    <row r="993" spans="3:4">
      <c r="C993" s="1043"/>
      <c r="D993" s="1044"/>
    </row>
    <row r="994" spans="3:4">
      <c r="C994" s="1043"/>
      <c r="D994" s="1044"/>
    </row>
    <row r="995" spans="3:4">
      <c r="C995" s="1043"/>
      <c r="D995" s="1044"/>
    </row>
    <row r="996" spans="3:4">
      <c r="C996" s="1043"/>
      <c r="D996" s="1044"/>
    </row>
    <row r="997" spans="3:4">
      <c r="C997" s="1043"/>
      <c r="D997" s="1044"/>
    </row>
    <row r="998" spans="3:4">
      <c r="C998" s="1043"/>
      <c r="D998" s="1044"/>
    </row>
    <row r="999" spans="3:4">
      <c r="C999" s="1043"/>
      <c r="D999" s="1044"/>
    </row>
    <row r="1000" spans="3:4">
      <c r="C1000" s="1043"/>
      <c r="D1000" s="1044"/>
    </row>
    <row r="1001" spans="3:4">
      <c r="C1001" s="1043"/>
      <c r="D1001" s="1044"/>
    </row>
    <row r="1002" spans="3:4">
      <c r="C1002" s="1043"/>
      <c r="D1002" s="1044"/>
    </row>
    <row r="1003" spans="3:4">
      <c r="C1003" s="1043"/>
      <c r="D1003" s="1044"/>
    </row>
    <row r="1004" spans="3:4">
      <c r="C1004" s="1043"/>
      <c r="D1004" s="1044"/>
    </row>
    <row r="1005" spans="3:4">
      <c r="C1005" s="1043"/>
      <c r="D1005" s="1044"/>
    </row>
    <row r="1006" spans="3:4">
      <c r="C1006" s="1043"/>
      <c r="D1006" s="1044"/>
    </row>
    <row r="1007" spans="3:4">
      <c r="C1007" s="1043"/>
      <c r="D1007" s="1044"/>
    </row>
    <row r="1008" spans="3:4">
      <c r="C1008" s="1043"/>
      <c r="D1008" s="1044"/>
    </row>
    <row r="1009" spans="3:4">
      <c r="C1009" s="1043"/>
      <c r="D1009" s="1044"/>
    </row>
    <row r="1010" spans="3:4">
      <c r="C1010" s="1043"/>
      <c r="D1010" s="1044"/>
    </row>
    <row r="1011" spans="3:4">
      <c r="C1011" s="1043"/>
      <c r="D1011" s="1044"/>
    </row>
    <row r="1012" spans="3:4">
      <c r="C1012" s="1043"/>
      <c r="D1012" s="1044"/>
    </row>
    <row r="1013" spans="3:4">
      <c r="C1013" s="1043"/>
      <c r="D1013" s="1044"/>
    </row>
    <row r="1014" spans="3:4">
      <c r="C1014" s="1043"/>
      <c r="D1014" s="1044"/>
    </row>
    <row r="1015" spans="3:4">
      <c r="C1015" s="1043"/>
      <c r="D1015" s="1044"/>
    </row>
    <row r="1016" spans="3:4">
      <c r="C1016" s="1043"/>
      <c r="D1016" s="1044"/>
    </row>
    <row r="1017" spans="3:4">
      <c r="C1017" s="1043"/>
      <c r="D1017" s="1044"/>
    </row>
    <row r="1018" spans="3:4">
      <c r="C1018" s="1043"/>
      <c r="D1018" s="1044"/>
    </row>
    <row r="1019" spans="3:4">
      <c r="C1019" s="1043"/>
      <c r="D1019" s="1044"/>
    </row>
    <row r="1020" spans="3:4">
      <c r="C1020" s="1043"/>
      <c r="D1020" s="1044"/>
    </row>
    <row r="1021" spans="3:4">
      <c r="C1021" s="1043"/>
      <c r="D1021" s="1044"/>
    </row>
    <row r="1022" spans="3:4">
      <c r="C1022" s="1043"/>
      <c r="D1022" s="1044"/>
    </row>
    <row r="1023" spans="3:4">
      <c r="C1023" s="1043"/>
      <c r="D1023" s="1044"/>
    </row>
    <row r="1024" spans="3:4">
      <c r="C1024" s="1043"/>
      <c r="D1024" s="1044"/>
    </row>
    <row r="1025" spans="3:4">
      <c r="C1025" s="1043"/>
      <c r="D1025" s="1044"/>
    </row>
    <row r="1026" spans="3:4">
      <c r="C1026" s="1043"/>
      <c r="D1026" s="1044"/>
    </row>
    <row r="1027" spans="3:4">
      <c r="C1027" s="1043"/>
      <c r="D1027" s="1044"/>
    </row>
    <row r="1028" spans="3:4">
      <c r="C1028" s="1043"/>
      <c r="D1028" s="1044"/>
    </row>
    <row r="1029" spans="3:4">
      <c r="C1029" s="1043"/>
      <c r="D1029" s="1044"/>
    </row>
    <row r="1030" spans="3:4">
      <c r="C1030" s="1043"/>
      <c r="D1030" s="1044"/>
    </row>
    <row r="1031" spans="3:4">
      <c r="C1031" s="1043"/>
      <c r="D1031" s="1044"/>
    </row>
    <row r="1032" spans="3:4">
      <c r="C1032" s="1043"/>
      <c r="D1032" s="1044"/>
    </row>
    <row r="1033" spans="3:4">
      <c r="C1033" s="1043"/>
      <c r="D1033" s="1044"/>
    </row>
    <row r="1034" spans="3:4">
      <c r="C1034" s="1043"/>
      <c r="D1034" s="1044"/>
    </row>
    <row r="1035" spans="3:4">
      <c r="C1035" s="1043"/>
      <c r="D1035" s="1044"/>
    </row>
    <row r="1036" spans="3:4">
      <c r="C1036" s="1043"/>
      <c r="D1036" s="1044"/>
    </row>
    <row r="1037" spans="3:4">
      <c r="C1037" s="1043"/>
      <c r="D1037" s="1044"/>
    </row>
    <row r="1038" spans="3:4">
      <c r="C1038" s="1043"/>
      <c r="D1038" s="1044"/>
    </row>
    <row r="1039" spans="3:4">
      <c r="C1039" s="1043"/>
      <c r="D1039" s="1044"/>
    </row>
    <row r="1040" spans="3:4">
      <c r="C1040" s="1043"/>
      <c r="D1040" s="1044"/>
    </row>
    <row r="1041" spans="3:4">
      <c r="C1041" s="1043"/>
      <c r="D1041" s="1044"/>
    </row>
    <row r="1042" spans="3:4">
      <c r="C1042" s="1043"/>
      <c r="D1042" s="1044"/>
    </row>
    <row r="1043" spans="3:4">
      <c r="C1043" s="1043"/>
      <c r="D1043" s="1044"/>
    </row>
    <row r="1044" spans="3:4">
      <c r="C1044" s="1043"/>
      <c r="D1044" s="1044"/>
    </row>
    <row r="1045" spans="3:4">
      <c r="C1045" s="1043"/>
      <c r="D1045" s="1044"/>
    </row>
    <row r="1046" spans="3:4">
      <c r="C1046" s="1043"/>
      <c r="D1046" s="1044"/>
    </row>
    <row r="1047" spans="3:4">
      <c r="C1047" s="1043"/>
      <c r="D1047" s="1044"/>
    </row>
    <row r="1048" spans="3:4">
      <c r="C1048" s="1043"/>
      <c r="D1048" s="1044"/>
    </row>
    <row r="1049" spans="3:4">
      <c r="C1049" s="1043"/>
      <c r="D1049" s="1044"/>
    </row>
    <row r="1050" spans="3:4">
      <c r="C1050" s="1043"/>
      <c r="D1050" s="1044"/>
    </row>
    <row r="1051" spans="3:4">
      <c r="C1051" s="1043"/>
      <c r="D1051" s="1044"/>
    </row>
    <row r="1052" spans="3:4">
      <c r="C1052" s="1043"/>
      <c r="D1052" s="1044"/>
    </row>
    <row r="1053" spans="3:4">
      <c r="C1053" s="1043"/>
      <c r="D1053" s="1044"/>
    </row>
    <row r="1054" spans="3:4">
      <c r="C1054" s="1043"/>
      <c r="D1054" s="1044"/>
    </row>
    <row r="1055" spans="3:4">
      <c r="C1055" s="1043"/>
      <c r="D1055" s="1044"/>
    </row>
    <row r="1056" spans="3:4">
      <c r="C1056" s="1043"/>
      <c r="D1056" s="1044"/>
    </row>
    <row r="1057" spans="3:4">
      <c r="C1057" s="1043"/>
      <c r="D1057" s="1044"/>
    </row>
    <row r="1058" spans="3:4">
      <c r="C1058" s="1043"/>
      <c r="D1058" s="1044"/>
    </row>
    <row r="1059" spans="3:4">
      <c r="C1059" s="1043"/>
      <c r="D1059" s="1044"/>
    </row>
    <row r="1060" spans="3:4">
      <c r="C1060" s="1043"/>
      <c r="D1060" s="1044"/>
    </row>
    <row r="1061" spans="3:4">
      <c r="C1061" s="1043"/>
      <c r="D1061" s="1044"/>
    </row>
    <row r="1062" spans="3:4">
      <c r="C1062" s="1043"/>
      <c r="D1062" s="1044"/>
    </row>
    <row r="1063" spans="3:4">
      <c r="C1063" s="1043"/>
      <c r="D1063" s="1044"/>
    </row>
    <row r="1064" spans="3:4">
      <c r="C1064" s="1043"/>
      <c r="D1064" s="1044"/>
    </row>
    <row r="1065" spans="3:4">
      <c r="C1065" s="1043"/>
      <c r="D1065" s="1044"/>
    </row>
    <row r="1066" spans="3:4">
      <c r="C1066" s="1043"/>
      <c r="D1066" s="1044"/>
    </row>
    <row r="1067" spans="3:4">
      <c r="C1067" s="1043"/>
      <c r="D1067" s="1044"/>
    </row>
    <row r="1068" spans="3:4">
      <c r="C1068" s="1043"/>
      <c r="D1068" s="1044"/>
    </row>
    <row r="1069" spans="3:4">
      <c r="C1069" s="1043"/>
      <c r="D1069" s="1044"/>
    </row>
    <row r="1070" spans="3:4">
      <c r="C1070" s="1043"/>
      <c r="D1070" s="1044"/>
    </row>
    <row r="1071" spans="3:4">
      <c r="C1071" s="1043"/>
      <c r="D1071" s="1044"/>
    </row>
    <row r="1072" spans="3:4">
      <c r="C1072" s="1043"/>
      <c r="D1072" s="1044"/>
    </row>
    <row r="1073" spans="3:4">
      <c r="C1073" s="1043"/>
      <c r="D1073" s="1044"/>
    </row>
    <row r="1074" spans="3:4">
      <c r="C1074" s="1043"/>
      <c r="D1074" s="1044"/>
    </row>
    <row r="1075" spans="3:4">
      <c r="C1075" s="1043"/>
      <c r="D1075" s="1044"/>
    </row>
    <row r="1076" spans="3:4">
      <c r="C1076" s="1043"/>
      <c r="D1076" s="1044"/>
    </row>
    <row r="1077" spans="3:4">
      <c r="C1077" s="1043"/>
      <c r="D1077" s="1044"/>
    </row>
    <row r="1078" spans="3:4">
      <c r="C1078" s="1043"/>
      <c r="D1078" s="1044"/>
    </row>
    <row r="1079" spans="3:4">
      <c r="C1079" s="1043"/>
      <c r="D1079" s="1044"/>
    </row>
    <row r="1080" spans="3:4">
      <c r="C1080" s="1043"/>
      <c r="D1080" s="1044"/>
    </row>
    <row r="1081" spans="3:4">
      <c r="C1081" s="1043"/>
      <c r="D1081" s="1044"/>
    </row>
    <row r="1082" spans="3:4">
      <c r="C1082" s="1043"/>
      <c r="D1082" s="1044"/>
    </row>
    <row r="1083" spans="3:4">
      <c r="C1083" s="1043"/>
      <c r="D1083" s="1044"/>
    </row>
    <row r="1084" spans="3:4">
      <c r="C1084" s="1043"/>
      <c r="D1084" s="1044"/>
    </row>
    <row r="1085" spans="3:4">
      <c r="C1085" s="1043"/>
      <c r="D1085" s="1044"/>
    </row>
    <row r="1086" spans="3:4">
      <c r="C1086" s="1043"/>
      <c r="D1086" s="1044"/>
    </row>
    <row r="1087" spans="3:4">
      <c r="C1087" s="1043"/>
      <c r="D1087" s="1044"/>
    </row>
    <row r="1088" spans="3:4">
      <c r="C1088" s="1043"/>
      <c r="D1088" s="1044"/>
    </row>
    <row r="1089" spans="3:4">
      <c r="C1089" s="1043"/>
      <c r="D1089" s="1044"/>
    </row>
    <row r="1090" spans="3:4">
      <c r="C1090" s="1043"/>
      <c r="D1090" s="1044"/>
    </row>
    <row r="1091" spans="3:4">
      <c r="C1091" s="1043"/>
      <c r="D1091" s="1044"/>
    </row>
    <row r="1092" spans="3:4">
      <c r="C1092" s="1043"/>
      <c r="D1092" s="1044"/>
    </row>
    <row r="1093" spans="3:4">
      <c r="C1093" s="1043"/>
      <c r="D1093" s="1044"/>
    </row>
    <row r="1094" spans="3:4">
      <c r="C1094" s="1043"/>
      <c r="D1094" s="1044"/>
    </row>
    <row r="1095" spans="3:4">
      <c r="C1095" s="1043"/>
      <c r="D1095" s="1044"/>
    </row>
    <row r="1096" spans="3:4">
      <c r="C1096" s="1043"/>
      <c r="D1096" s="1044"/>
    </row>
    <row r="1097" spans="3:4">
      <c r="C1097" s="1043"/>
      <c r="D1097" s="1044"/>
    </row>
    <row r="1098" spans="3:4">
      <c r="C1098" s="1043"/>
      <c r="D1098" s="1044"/>
    </row>
    <row r="1099" spans="3:4">
      <c r="C1099" s="1043"/>
      <c r="D1099" s="1044"/>
    </row>
    <row r="1100" spans="3:4">
      <c r="C1100" s="1043"/>
      <c r="D1100" s="1044"/>
    </row>
    <row r="1101" spans="3:4">
      <c r="C1101" s="1043"/>
      <c r="D1101" s="1044"/>
    </row>
    <row r="1102" spans="3:4">
      <c r="C1102" s="1043"/>
      <c r="D1102" s="1044"/>
    </row>
    <row r="1103" spans="3:4">
      <c r="C1103" s="1043"/>
      <c r="D1103" s="1044"/>
    </row>
    <row r="1104" spans="3:4">
      <c r="C1104" s="1043"/>
      <c r="D1104" s="1044"/>
    </row>
    <row r="1105" spans="3:4">
      <c r="C1105" s="1043"/>
      <c r="D1105" s="1044"/>
    </row>
    <row r="1106" spans="3:4">
      <c r="C1106" s="1043"/>
      <c r="D1106" s="1044"/>
    </row>
    <row r="1107" spans="3:4">
      <c r="C1107" s="1043"/>
      <c r="D1107" s="1044"/>
    </row>
    <row r="1108" spans="3:4">
      <c r="C1108" s="1043"/>
      <c r="D1108" s="1044"/>
    </row>
    <row r="1109" spans="3:4">
      <c r="C1109" s="1043"/>
      <c r="D1109" s="1044"/>
    </row>
    <row r="1110" spans="3:4">
      <c r="C1110" s="1043"/>
      <c r="D1110" s="1044"/>
    </row>
    <row r="1111" spans="3:4">
      <c r="C1111" s="1043"/>
      <c r="D1111" s="1044"/>
    </row>
    <row r="1112" spans="3:4">
      <c r="C1112" s="1043"/>
      <c r="D1112" s="1044"/>
    </row>
    <row r="1113" spans="3:4">
      <c r="C1113" s="1043"/>
      <c r="D1113" s="1044"/>
    </row>
    <row r="1114" spans="3:4">
      <c r="C1114" s="1043"/>
      <c r="D1114" s="1044"/>
    </row>
    <row r="1115" spans="3:4">
      <c r="C1115" s="1043"/>
      <c r="D1115" s="1044"/>
    </row>
    <row r="1116" spans="3:4">
      <c r="C1116" s="1043"/>
      <c r="D1116" s="1044"/>
    </row>
    <row r="1117" spans="3:4">
      <c r="C1117" s="1043"/>
      <c r="D1117" s="1044"/>
    </row>
    <row r="1118" spans="3:4">
      <c r="C1118" s="1043"/>
      <c r="D1118" s="1044"/>
    </row>
    <row r="1119" spans="3:4">
      <c r="C1119" s="1043"/>
      <c r="D1119" s="1044"/>
    </row>
    <row r="1120" spans="3:4">
      <c r="C1120" s="1043"/>
      <c r="D1120" s="1044"/>
    </row>
    <row r="1121" spans="3:4">
      <c r="C1121" s="1043"/>
      <c r="D1121" s="1044"/>
    </row>
    <row r="1122" spans="3:4">
      <c r="C1122" s="1043"/>
      <c r="D1122" s="1044"/>
    </row>
    <row r="1123" spans="3:4">
      <c r="C1123" s="1043"/>
      <c r="D1123" s="1044"/>
    </row>
    <row r="1124" spans="3:4">
      <c r="C1124" s="1043"/>
      <c r="D1124" s="1044"/>
    </row>
    <row r="1125" spans="3:4">
      <c r="C1125" s="1043"/>
      <c r="D1125" s="1044"/>
    </row>
    <row r="1126" spans="3:4">
      <c r="C1126" s="1043"/>
      <c r="D1126" s="1044"/>
    </row>
    <row r="1127" spans="3:4">
      <c r="C1127" s="1043"/>
      <c r="D1127" s="1044"/>
    </row>
    <row r="1128" spans="3:4">
      <c r="C1128" s="1043"/>
      <c r="D1128" s="1044"/>
    </row>
    <row r="1129" spans="3:4">
      <c r="C1129" s="1043"/>
      <c r="D1129" s="1044"/>
    </row>
    <row r="1130" spans="3:4">
      <c r="C1130" s="1043"/>
      <c r="D1130" s="1044"/>
    </row>
    <row r="1131" spans="3:4">
      <c r="C1131" s="1043"/>
      <c r="D1131" s="1044"/>
    </row>
    <row r="1132" spans="3:4">
      <c r="C1132" s="1043"/>
      <c r="D1132" s="1044"/>
    </row>
    <row r="1133" spans="3:4">
      <c r="C1133" s="1043"/>
      <c r="D1133" s="1044"/>
    </row>
    <row r="1134" spans="3:4">
      <c r="C1134" s="1043"/>
      <c r="D1134" s="1044"/>
    </row>
    <row r="1135" spans="3:4">
      <c r="C1135" s="1043"/>
      <c r="D1135" s="1044"/>
    </row>
    <row r="1136" spans="3:4">
      <c r="C1136" s="1043"/>
      <c r="D1136" s="1044"/>
    </row>
    <row r="1137" spans="3:4">
      <c r="C1137" s="1043"/>
      <c r="D1137" s="1044"/>
    </row>
    <row r="1138" spans="3:4">
      <c r="C1138" s="1043"/>
      <c r="D1138" s="1044"/>
    </row>
    <row r="1139" spans="3:4">
      <c r="C1139" s="1043"/>
      <c r="D1139" s="1044"/>
    </row>
    <row r="1140" spans="3:4">
      <c r="C1140" s="1043"/>
      <c r="D1140" s="1044"/>
    </row>
    <row r="1141" spans="3:4">
      <c r="C1141" s="1043"/>
      <c r="D1141" s="1044"/>
    </row>
    <row r="1142" spans="3:4">
      <c r="C1142" s="1043"/>
      <c r="D1142" s="1044"/>
    </row>
    <row r="1143" spans="3:4">
      <c r="C1143" s="1043"/>
      <c r="D1143" s="1044"/>
    </row>
    <row r="1144" spans="3:4">
      <c r="C1144" s="1043"/>
      <c r="D1144" s="1044"/>
    </row>
    <row r="1145" spans="3:4">
      <c r="C1145" s="1043"/>
      <c r="D1145" s="1044"/>
    </row>
    <row r="1146" spans="3:4">
      <c r="C1146" s="1043"/>
      <c r="D1146" s="1044"/>
    </row>
    <row r="1147" spans="3:4">
      <c r="C1147" s="1043"/>
      <c r="D1147" s="1044"/>
    </row>
    <row r="1148" spans="3:4">
      <c r="C1148" s="1043"/>
      <c r="D1148" s="1044"/>
    </row>
    <row r="1149" spans="3:4">
      <c r="C1149" s="1043"/>
      <c r="D1149" s="1044"/>
    </row>
    <row r="1150" spans="3:4">
      <c r="C1150" s="1043"/>
      <c r="D1150" s="1044"/>
    </row>
    <row r="1151" spans="3:4">
      <c r="C1151" s="1043"/>
      <c r="D1151" s="1044"/>
    </row>
    <row r="1152" spans="3:4">
      <c r="C1152" s="1043"/>
      <c r="D1152" s="1044"/>
    </row>
    <row r="1153" spans="3:4">
      <c r="C1153" s="1043"/>
      <c r="D1153" s="1044"/>
    </row>
    <row r="1154" spans="3:4">
      <c r="C1154" s="1043"/>
      <c r="D1154" s="1044"/>
    </row>
    <row r="1155" spans="3:4">
      <c r="C1155" s="1043"/>
      <c r="D1155" s="1044"/>
    </row>
    <row r="1156" spans="3:4">
      <c r="C1156" s="1043"/>
      <c r="D1156" s="1044"/>
    </row>
    <row r="1157" spans="3:4">
      <c r="C1157" s="1043"/>
      <c r="D1157" s="1044"/>
    </row>
    <row r="1158" spans="3:4">
      <c r="C1158" s="1043"/>
      <c r="D1158" s="1044"/>
    </row>
    <row r="1159" spans="3:4">
      <c r="C1159" s="1043"/>
      <c r="D1159" s="1044"/>
    </row>
    <row r="1160" spans="3:4">
      <c r="C1160" s="1043"/>
      <c r="D1160" s="1044"/>
    </row>
    <row r="1161" spans="3:4">
      <c r="C1161" s="1043"/>
      <c r="D1161" s="1044"/>
    </row>
    <row r="1162" spans="3:4">
      <c r="C1162" s="1043"/>
      <c r="D1162" s="1044"/>
    </row>
    <row r="1163" spans="3:4">
      <c r="C1163" s="1043"/>
      <c r="D1163" s="1044"/>
    </row>
    <row r="1164" spans="3:4">
      <c r="C1164" s="1043"/>
      <c r="D1164" s="1044"/>
    </row>
    <row r="1165" spans="3:4">
      <c r="C1165" s="1043"/>
      <c r="D1165" s="1044"/>
    </row>
    <row r="1166" spans="3:4">
      <c r="C1166" s="1043"/>
      <c r="D1166" s="1044"/>
    </row>
    <row r="1167" spans="3:4">
      <c r="C1167" s="1043"/>
      <c r="D1167" s="1044"/>
    </row>
    <row r="1168" spans="3:4">
      <c r="C1168" s="1043"/>
      <c r="D1168" s="1044"/>
    </row>
    <row r="1169" spans="3:4">
      <c r="C1169" s="1043"/>
      <c r="D1169" s="1044"/>
    </row>
    <row r="1170" spans="3:4">
      <c r="C1170" s="1043"/>
      <c r="D1170" s="1044"/>
    </row>
    <row r="1171" spans="3:4">
      <c r="C1171" s="1043"/>
      <c r="D1171" s="1044"/>
    </row>
    <row r="1172" spans="3:4">
      <c r="C1172" s="1043"/>
      <c r="D1172" s="1044"/>
    </row>
    <row r="1173" spans="3:4">
      <c r="C1173" s="1043"/>
      <c r="D1173" s="1044"/>
    </row>
    <row r="1174" spans="3:4">
      <c r="C1174" s="1043"/>
      <c r="D1174" s="1044"/>
    </row>
    <row r="1175" spans="3:4">
      <c r="C1175" s="1043"/>
      <c r="D1175" s="1044"/>
    </row>
    <row r="1176" spans="3:4">
      <c r="C1176" s="1043"/>
      <c r="D1176" s="1044"/>
    </row>
    <row r="1177" spans="3:4">
      <c r="C1177" s="1043"/>
      <c r="D1177" s="1044"/>
    </row>
    <row r="1178" spans="3:4">
      <c r="C1178" s="1043"/>
      <c r="D1178" s="1044"/>
    </row>
    <row r="1179" spans="3:4">
      <c r="C1179" s="1043"/>
      <c r="D1179" s="1044"/>
    </row>
    <row r="1180" spans="3:4">
      <c r="C1180" s="1043"/>
      <c r="D1180" s="1044"/>
    </row>
    <row r="1181" spans="3:4">
      <c r="C1181" s="1043"/>
      <c r="D1181" s="1044"/>
    </row>
    <row r="1182" spans="3:4">
      <c r="C1182" s="1043"/>
      <c r="D1182" s="1044"/>
    </row>
    <row r="1183" spans="3:4">
      <c r="C1183" s="1043"/>
      <c r="D1183" s="1044"/>
    </row>
    <row r="1184" spans="3:4">
      <c r="C1184" s="1043"/>
      <c r="D1184" s="1044"/>
    </row>
    <row r="1185" spans="3:4">
      <c r="C1185" s="1043"/>
      <c r="D1185" s="1044"/>
    </row>
    <row r="1186" spans="3:4">
      <c r="C1186" s="1043"/>
      <c r="D1186" s="1044"/>
    </row>
    <row r="1187" spans="3:4">
      <c r="C1187" s="1043"/>
      <c r="D1187" s="1044"/>
    </row>
    <row r="1188" spans="3:4">
      <c r="C1188" s="1043"/>
      <c r="D1188" s="1044"/>
    </row>
    <row r="1189" spans="3:4">
      <c r="C1189" s="1043"/>
      <c r="D1189" s="1044"/>
    </row>
    <row r="1190" spans="3:4">
      <c r="C1190" s="1043"/>
      <c r="D1190" s="1044"/>
    </row>
    <row r="1191" spans="3:4">
      <c r="C1191" s="1043"/>
      <c r="D1191" s="1044"/>
    </row>
    <row r="1192" spans="3:4">
      <c r="C1192" s="1043"/>
      <c r="D1192" s="1044"/>
    </row>
    <row r="1193" spans="3:4">
      <c r="C1193" s="1043"/>
      <c r="D1193" s="1044"/>
    </row>
    <row r="1194" spans="3:4">
      <c r="C1194" s="1043"/>
      <c r="D1194" s="1044"/>
    </row>
    <row r="1195" spans="3:4">
      <c r="C1195" s="1043"/>
      <c r="D1195" s="1044"/>
    </row>
    <row r="1196" spans="3:4">
      <c r="C1196" s="1043"/>
      <c r="D1196" s="1044"/>
    </row>
    <row r="1197" spans="3:4">
      <c r="C1197" s="1043"/>
      <c r="D1197" s="1044"/>
    </row>
    <row r="1198" spans="3:4">
      <c r="C1198" s="1043"/>
      <c r="D1198" s="1044"/>
    </row>
    <row r="1199" spans="3:4">
      <c r="C1199" s="1043"/>
      <c r="D1199" s="1044"/>
    </row>
    <row r="1200" spans="3:4">
      <c r="C1200" s="1043"/>
      <c r="D1200" s="1044"/>
    </row>
    <row r="1201" spans="3:4">
      <c r="C1201" s="1043"/>
      <c r="D1201" s="1044"/>
    </row>
    <row r="1202" spans="3:4">
      <c r="C1202" s="1043"/>
      <c r="D1202" s="1044"/>
    </row>
    <row r="1203" spans="3:4">
      <c r="C1203" s="1043"/>
      <c r="D1203" s="1044"/>
    </row>
    <row r="1204" spans="3:4">
      <c r="C1204" s="1043"/>
      <c r="D1204" s="1044"/>
    </row>
    <row r="1205" spans="3:4">
      <c r="C1205" s="1043"/>
      <c r="D1205" s="1044"/>
    </row>
    <row r="1206" spans="3:4">
      <c r="C1206" s="1043"/>
      <c r="D1206" s="1044"/>
    </row>
    <row r="1207" spans="3:4">
      <c r="C1207" s="1043"/>
      <c r="D1207" s="1044"/>
    </row>
    <row r="1208" spans="3:4">
      <c r="C1208" s="1043"/>
      <c r="D1208" s="1044"/>
    </row>
    <row r="1209" spans="3:4">
      <c r="C1209" s="1043"/>
      <c r="D1209" s="1044"/>
    </row>
    <row r="1210" spans="3:4">
      <c r="C1210" s="1043"/>
      <c r="D1210" s="1044"/>
    </row>
    <row r="1211" spans="3:4">
      <c r="C1211" s="1043"/>
      <c r="D1211" s="1044"/>
    </row>
    <row r="1212" spans="3:4">
      <c r="C1212" s="1043"/>
      <c r="D1212" s="1044"/>
    </row>
    <row r="1213" spans="3:4">
      <c r="C1213" s="1043"/>
      <c r="D1213" s="1044"/>
    </row>
    <row r="1214" spans="3:4">
      <c r="C1214" s="1043"/>
      <c r="D1214" s="1044"/>
    </row>
    <row r="1215" spans="3:4">
      <c r="C1215" s="1043"/>
      <c r="D1215" s="1044"/>
    </row>
    <row r="1216" spans="3:4">
      <c r="C1216" s="1043"/>
      <c r="D1216" s="1044"/>
    </row>
    <row r="1217" spans="3:4">
      <c r="C1217" s="1043"/>
      <c r="D1217" s="1044"/>
    </row>
    <row r="1218" spans="3:4">
      <c r="C1218" s="1043"/>
      <c r="D1218" s="1044"/>
    </row>
    <row r="1219" spans="3:4">
      <c r="C1219" s="1043"/>
      <c r="D1219" s="1044"/>
    </row>
    <row r="1220" spans="3:4">
      <c r="C1220" s="1043"/>
      <c r="D1220" s="1044"/>
    </row>
    <row r="1221" spans="3:4">
      <c r="C1221" s="1043"/>
      <c r="D1221" s="1044"/>
    </row>
    <row r="1222" spans="3:4">
      <c r="C1222" s="1043"/>
      <c r="D1222" s="1044"/>
    </row>
    <row r="1223" spans="3:4">
      <c r="C1223" s="1043"/>
      <c r="D1223" s="1044"/>
    </row>
    <row r="1224" spans="3:4">
      <c r="C1224" s="1043"/>
      <c r="D1224" s="1044"/>
    </row>
    <row r="1225" spans="3:4">
      <c r="C1225" s="1043"/>
      <c r="D1225" s="1044"/>
    </row>
    <row r="1226" spans="3:4">
      <c r="C1226" s="1043"/>
      <c r="D1226" s="1044"/>
    </row>
    <row r="1227" spans="3:4">
      <c r="C1227" s="1043"/>
      <c r="D1227" s="1044"/>
    </row>
    <row r="1228" spans="3:4">
      <c r="C1228" s="1043"/>
      <c r="D1228" s="1044"/>
    </row>
    <row r="1229" spans="3:4">
      <c r="C1229" s="1043"/>
      <c r="D1229" s="1044"/>
    </row>
    <row r="1230" spans="3:4">
      <c r="C1230" s="1043"/>
      <c r="D1230" s="1044"/>
    </row>
    <row r="1231" spans="3:4">
      <c r="C1231" s="1043"/>
      <c r="D1231" s="1044"/>
    </row>
    <row r="1232" spans="3:4">
      <c r="C1232" s="1043"/>
      <c r="D1232" s="1044"/>
    </row>
    <row r="1233" spans="3:4">
      <c r="C1233" s="1043"/>
      <c r="D1233" s="1044"/>
    </row>
    <row r="1234" spans="3:4">
      <c r="C1234" s="1043"/>
      <c r="D1234" s="1044"/>
    </row>
    <row r="1235" spans="3:4">
      <c r="C1235" s="1043"/>
      <c r="D1235" s="1044"/>
    </row>
    <row r="1236" spans="3:4">
      <c r="C1236" s="1043"/>
      <c r="D1236" s="1044"/>
    </row>
    <row r="1237" spans="3:4">
      <c r="C1237" s="1043"/>
      <c r="D1237" s="1044"/>
    </row>
    <row r="1238" spans="3:4">
      <c r="C1238" s="1043"/>
      <c r="D1238" s="1044"/>
    </row>
    <row r="1239" spans="3:4">
      <c r="C1239" s="1043"/>
      <c r="D1239" s="1044"/>
    </row>
    <row r="1240" spans="3:4">
      <c r="C1240" s="1043"/>
      <c r="D1240" s="1044"/>
    </row>
    <row r="1241" spans="3:4">
      <c r="C1241" s="1043"/>
      <c r="D1241" s="1044"/>
    </row>
    <row r="1242" spans="3:4">
      <c r="C1242" s="1043"/>
      <c r="D1242" s="1044"/>
    </row>
    <row r="1243" spans="3:4">
      <c r="C1243" s="1043"/>
      <c r="D1243" s="1044"/>
    </row>
    <row r="1244" spans="3:4">
      <c r="C1244" s="1043"/>
      <c r="D1244" s="1044"/>
    </row>
    <row r="1245" spans="3:4">
      <c r="C1245" s="1043"/>
      <c r="D1245" s="1044"/>
    </row>
    <row r="1246" spans="3:4">
      <c r="C1246" s="1043"/>
      <c r="D1246" s="1044"/>
    </row>
    <row r="1247" spans="3:4">
      <c r="C1247" s="1043"/>
      <c r="D1247" s="1044"/>
    </row>
    <row r="1248" spans="3:4">
      <c r="C1248" s="1043"/>
      <c r="D1248" s="1044"/>
    </row>
    <row r="1249" spans="3:4">
      <c r="C1249" s="1043"/>
      <c r="D1249" s="1044"/>
    </row>
    <row r="1250" spans="3:4">
      <c r="C1250" s="1043"/>
      <c r="D1250" s="1044"/>
    </row>
    <row r="1251" spans="3:4">
      <c r="C1251" s="1043"/>
      <c r="D1251" s="1044"/>
    </row>
    <row r="1252" spans="3:4">
      <c r="C1252" s="1043"/>
      <c r="D1252" s="1044"/>
    </row>
    <row r="1253" spans="3:4">
      <c r="C1253" s="1043"/>
      <c r="D1253" s="1044"/>
    </row>
    <row r="1254" spans="3:4">
      <c r="C1254" s="1043"/>
      <c r="D1254" s="1044"/>
    </row>
    <row r="1255" spans="3:4">
      <c r="C1255" s="1043"/>
      <c r="D1255" s="1044"/>
    </row>
    <row r="1256" spans="3:4">
      <c r="C1256" s="1043"/>
      <c r="D1256" s="1044"/>
    </row>
    <row r="1257" spans="3:4">
      <c r="C1257" s="1043"/>
      <c r="D1257" s="1044"/>
    </row>
    <row r="1258" spans="3:4">
      <c r="C1258" s="1043"/>
      <c r="D1258" s="1044"/>
    </row>
    <row r="1259" spans="3:4">
      <c r="C1259" s="1043"/>
      <c r="D1259" s="1044"/>
    </row>
    <row r="1260" spans="3:4">
      <c r="C1260" s="1043"/>
      <c r="D1260" s="1044"/>
    </row>
    <row r="1261" spans="3:4">
      <c r="C1261" s="1043"/>
      <c r="D1261" s="1044"/>
    </row>
    <row r="1262" spans="3:4">
      <c r="C1262" s="1043"/>
      <c r="D1262" s="1044"/>
    </row>
    <row r="1263" spans="3:4">
      <c r="C1263" s="1043"/>
      <c r="D1263" s="1044"/>
    </row>
    <row r="1264" spans="3:4">
      <c r="C1264" s="1043"/>
      <c r="D1264" s="1044"/>
    </row>
    <row r="1265" spans="3:4">
      <c r="C1265" s="1043"/>
      <c r="D1265" s="1044"/>
    </row>
    <row r="1266" spans="3:4">
      <c r="C1266" s="1043"/>
      <c r="D1266" s="1044"/>
    </row>
    <row r="1267" spans="3:4">
      <c r="C1267" s="1043"/>
      <c r="D1267" s="1044"/>
    </row>
    <row r="1268" spans="3:4">
      <c r="C1268" s="1043"/>
      <c r="D1268" s="1044"/>
    </row>
    <row r="1269" spans="3:4">
      <c r="C1269" s="1043"/>
      <c r="D1269" s="1044"/>
    </row>
    <row r="1270" spans="3:4">
      <c r="C1270" s="1043"/>
      <c r="D1270" s="1044"/>
    </row>
    <row r="1271" spans="3:4">
      <c r="C1271" s="1043"/>
      <c r="D1271" s="1044"/>
    </row>
    <row r="1272" spans="3:4">
      <c r="C1272" s="1043"/>
      <c r="D1272" s="1044"/>
    </row>
    <row r="1273" spans="3:4">
      <c r="C1273" s="1043"/>
      <c r="D1273" s="1044"/>
    </row>
    <row r="1274" spans="3:4">
      <c r="C1274" s="1043"/>
      <c r="D1274" s="1044"/>
    </row>
    <row r="1275" spans="3:4">
      <c r="C1275" s="1043"/>
      <c r="D1275" s="1044"/>
    </row>
    <row r="1276" spans="3:4">
      <c r="C1276" s="1043"/>
      <c r="D1276" s="1044"/>
    </row>
    <row r="1277" spans="3:4">
      <c r="C1277" s="1043"/>
      <c r="D1277" s="1044"/>
    </row>
    <row r="1278" spans="3:4">
      <c r="C1278" s="1043"/>
      <c r="D1278" s="1044"/>
    </row>
    <row r="1279" spans="3:4">
      <c r="C1279" s="1043"/>
      <c r="D1279" s="1044"/>
    </row>
    <row r="1280" spans="3:4">
      <c r="C1280" s="1043"/>
      <c r="D1280" s="1044"/>
    </row>
    <row r="1281" spans="3:4">
      <c r="C1281" s="1043"/>
      <c r="D1281" s="1044"/>
    </row>
    <row r="1282" spans="3:4">
      <c r="C1282" s="1043"/>
      <c r="D1282" s="1044"/>
    </row>
    <row r="1283" spans="3:4">
      <c r="C1283" s="1043"/>
      <c r="D1283" s="1044"/>
    </row>
    <row r="1284" spans="3:4">
      <c r="C1284" s="1043"/>
      <c r="D1284" s="1044"/>
    </row>
    <row r="1285" spans="3:4">
      <c r="C1285" s="1043"/>
      <c r="D1285" s="1044"/>
    </row>
    <row r="1286" spans="3:4">
      <c r="C1286" s="1043"/>
      <c r="D1286" s="1044"/>
    </row>
    <row r="1287" spans="3:4">
      <c r="C1287" s="1043"/>
      <c r="D1287" s="1044"/>
    </row>
    <row r="1288" spans="3:4">
      <c r="C1288" s="1043"/>
      <c r="D1288" s="1044"/>
    </row>
    <row r="1289" spans="3:4">
      <c r="C1289" s="1043"/>
      <c r="D1289" s="1044"/>
    </row>
    <row r="1290" spans="3:4">
      <c r="C1290" s="1043"/>
      <c r="D1290" s="1044"/>
    </row>
    <row r="1291" spans="3:4">
      <c r="C1291" s="1043"/>
      <c r="D1291" s="1044"/>
    </row>
    <row r="1292" spans="3:4">
      <c r="C1292" s="1043"/>
      <c r="D1292" s="1044"/>
    </row>
    <row r="1293" spans="3:4">
      <c r="C1293" s="1043"/>
      <c r="D1293" s="1044"/>
    </row>
    <row r="1294" spans="3:4">
      <c r="C1294" s="1043"/>
      <c r="D1294" s="1044"/>
    </row>
    <row r="1295" spans="3:4">
      <c r="C1295" s="1043"/>
      <c r="D1295" s="1044"/>
    </row>
    <row r="1296" spans="3:4">
      <c r="C1296" s="1043"/>
      <c r="D1296" s="1044"/>
    </row>
    <row r="1297" spans="3:4">
      <c r="C1297" s="1043"/>
      <c r="D1297" s="1044"/>
    </row>
    <row r="1298" spans="3:4">
      <c r="C1298" s="1043"/>
      <c r="D1298" s="1044"/>
    </row>
    <row r="1299" spans="3:4">
      <c r="C1299" s="1043"/>
      <c r="D1299" s="1044"/>
    </row>
    <row r="1300" spans="3:4">
      <c r="C1300" s="1043"/>
      <c r="D1300" s="1044"/>
    </row>
    <row r="1301" spans="3:4">
      <c r="C1301" s="1043"/>
      <c r="D1301" s="1044"/>
    </row>
    <row r="1302" spans="3:4">
      <c r="C1302" s="1043"/>
      <c r="D1302" s="1044"/>
    </row>
    <row r="1303" spans="3:4">
      <c r="C1303" s="1043"/>
      <c r="D1303" s="1044"/>
    </row>
    <row r="1304" spans="3:4">
      <c r="C1304" s="1043"/>
      <c r="D1304" s="1044"/>
    </row>
    <row r="1305" spans="3:4">
      <c r="C1305" s="1043"/>
      <c r="D1305" s="1044"/>
    </row>
    <row r="1306" spans="3:4">
      <c r="C1306" s="1043"/>
      <c r="D1306" s="1044"/>
    </row>
    <row r="1307" spans="3:4">
      <c r="C1307" s="1043"/>
      <c r="D1307" s="1044"/>
    </row>
    <row r="1308" spans="3:4">
      <c r="C1308" s="1043"/>
      <c r="D1308" s="1044"/>
    </row>
    <row r="1309" spans="3:4">
      <c r="C1309" s="1043"/>
      <c r="D1309" s="1044"/>
    </row>
    <row r="1310" spans="3:4">
      <c r="C1310" s="1043"/>
      <c r="D1310" s="1044"/>
    </row>
    <row r="1311" spans="3:4">
      <c r="C1311" s="1043"/>
      <c r="D1311" s="1044"/>
    </row>
    <row r="1312" spans="3:4">
      <c r="C1312" s="1043"/>
      <c r="D1312" s="1044"/>
    </row>
    <row r="1313" spans="3:4">
      <c r="C1313" s="1043"/>
      <c r="D1313" s="1044"/>
    </row>
    <row r="1314" spans="3:4">
      <c r="C1314" s="1043"/>
      <c r="D1314" s="1044"/>
    </row>
    <row r="1315" spans="3:4">
      <c r="C1315" s="1043"/>
      <c r="D1315" s="1044"/>
    </row>
    <row r="1316" spans="3:4">
      <c r="C1316" s="1043"/>
      <c r="D1316" s="1044"/>
    </row>
    <row r="1317" spans="3:4">
      <c r="C1317" s="1043"/>
      <c r="D1317" s="1044"/>
    </row>
    <row r="1318" spans="3:4">
      <c r="C1318" s="1043"/>
      <c r="D1318" s="1044"/>
    </row>
    <row r="1319" spans="3:4">
      <c r="C1319" s="1043"/>
      <c r="D1319" s="1044"/>
    </row>
    <row r="1320" spans="3:4">
      <c r="C1320" s="1043"/>
      <c r="D1320" s="1044"/>
    </row>
    <row r="1321" spans="3:4">
      <c r="C1321" s="1043"/>
      <c r="D1321" s="1044"/>
    </row>
    <row r="1322" spans="3:4">
      <c r="C1322" s="1043"/>
      <c r="D1322" s="1044"/>
    </row>
    <row r="1323" spans="3:4">
      <c r="C1323" s="1043"/>
      <c r="D1323" s="1044"/>
    </row>
    <row r="1324" spans="3:4">
      <c r="C1324" s="1043"/>
      <c r="D1324" s="1044"/>
    </row>
    <row r="1325" spans="3:4">
      <c r="C1325" s="1043"/>
      <c r="D1325" s="1044"/>
    </row>
    <row r="1326" spans="3:4">
      <c r="C1326" s="1043"/>
      <c r="D1326" s="1044"/>
    </row>
    <row r="1327" spans="3:4">
      <c r="C1327" s="1043"/>
      <c r="D1327" s="1044"/>
    </row>
    <row r="1328" spans="3:4">
      <c r="C1328" s="1043"/>
      <c r="D1328" s="1044"/>
    </row>
    <row r="1329" spans="3:4">
      <c r="C1329" s="1043"/>
      <c r="D1329" s="1044"/>
    </row>
    <row r="1330" spans="3:4">
      <c r="C1330" s="1043"/>
      <c r="D1330" s="1044"/>
    </row>
    <row r="1331" spans="3:4">
      <c r="C1331" s="1043"/>
      <c r="D1331" s="1044"/>
    </row>
    <row r="1332" spans="3:4">
      <c r="C1332" s="1043"/>
      <c r="D1332" s="1044"/>
    </row>
    <row r="1333" spans="3:4">
      <c r="C1333" s="1043"/>
      <c r="D1333" s="1044"/>
    </row>
    <row r="1334" spans="3:4">
      <c r="C1334" s="1043"/>
      <c r="D1334" s="1044"/>
    </row>
    <row r="1335" spans="3:4">
      <c r="C1335" s="1043"/>
      <c r="D1335" s="1044"/>
    </row>
    <row r="1336" spans="3:4">
      <c r="C1336" s="1043"/>
      <c r="D1336" s="1044"/>
    </row>
    <row r="1337" spans="3:4">
      <c r="C1337" s="1043"/>
      <c r="D1337" s="1044"/>
    </row>
    <row r="1338" spans="3:4">
      <c r="C1338" s="1043"/>
      <c r="D1338" s="1044"/>
    </row>
    <row r="1339" spans="3:4">
      <c r="C1339" s="1043"/>
      <c r="D1339" s="1044"/>
    </row>
    <row r="1340" spans="3:4">
      <c r="C1340" s="1043"/>
      <c r="D1340" s="1044"/>
    </row>
    <row r="1341" spans="3:4">
      <c r="C1341" s="1043"/>
      <c r="D1341" s="1044"/>
    </row>
    <row r="1342" spans="3:4">
      <c r="C1342" s="1043"/>
      <c r="D1342" s="1044"/>
    </row>
    <row r="1343" spans="3:4">
      <c r="C1343" s="1043"/>
      <c r="D1343" s="1044"/>
    </row>
    <row r="1344" spans="3:4">
      <c r="C1344" s="1043"/>
      <c r="D1344" s="1044"/>
    </row>
    <row r="1345" spans="3:4">
      <c r="C1345" s="1043"/>
      <c r="D1345" s="1044"/>
    </row>
    <row r="1346" spans="3:4">
      <c r="C1346" s="1043"/>
      <c r="D1346" s="1044"/>
    </row>
    <row r="1347" spans="3:4">
      <c r="C1347" s="1043"/>
      <c r="D1347" s="1044"/>
    </row>
    <row r="1348" spans="3:4">
      <c r="C1348" s="1043"/>
      <c r="D1348" s="1044"/>
    </row>
    <row r="1349" spans="3:4">
      <c r="C1349" s="1043"/>
      <c r="D1349" s="1044"/>
    </row>
    <row r="1350" spans="3:4">
      <c r="C1350" s="1043"/>
      <c r="D1350" s="1044"/>
    </row>
    <row r="1351" spans="3:4">
      <c r="C1351" s="1043"/>
      <c r="D1351" s="1044"/>
    </row>
    <row r="1352" spans="3:4">
      <c r="C1352" s="1043"/>
      <c r="D1352" s="1044"/>
    </row>
    <row r="1353" spans="3:4">
      <c r="C1353" s="1043"/>
      <c r="D1353" s="1044"/>
    </row>
    <row r="1354" spans="3:4">
      <c r="C1354" s="1043"/>
      <c r="D1354" s="1044"/>
    </row>
    <row r="1355" spans="3:4">
      <c r="C1355" s="1043"/>
      <c r="D1355" s="1044"/>
    </row>
    <row r="1356" spans="3:4">
      <c r="C1356" s="1043"/>
      <c r="D1356" s="1044"/>
    </row>
    <row r="1357" spans="3:4">
      <c r="C1357" s="1043"/>
      <c r="D1357" s="1044"/>
    </row>
    <row r="1358" spans="3:4">
      <c r="C1358" s="1043"/>
      <c r="D1358" s="1044"/>
    </row>
    <row r="1359" spans="3:4">
      <c r="C1359" s="1043"/>
      <c r="D1359" s="1044"/>
    </row>
    <row r="1360" spans="3:4">
      <c r="C1360" s="1043"/>
      <c r="D1360" s="1044"/>
    </row>
    <row r="1361" spans="3:4">
      <c r="C1361" s="1043"/>
      <c r="D1361" s="1044"/>
    </row>
    <row r="1362" spans="3:4">
      <c r="C1362" s="1043"/>
      <c r="D1362" s="1044"/>
    </row>
    <row r="1363" spans="3:4">
      <c r="C1363" s="1043"/>
      <c r="D1363" s="1044"/>
    </row>
    <row r="1364" spans="3:4">
      <c r="C1364" s="1043"/>
      <c r="D1364" s="1044"/>
    </row>
    <row r="1365" spans="3:4">
      <c r="C1365" s="1043"/>
      <c r="D1365" s="1044"/>
    </row>
    <row r="1366" spans="3:4">
      <c r="C1366" s="1043"/>
      <c r="D1366" s="1044"/>
    </row>
    <row r="1367" spans="3:4">
      <c r="C1367" s="1043"/>
      <c r="D1367" s="1044"/>
    </row>
    <row r="1368" spans="3:4">
      <c r="C1368" s="1043"/>
      <c r="D1368" s="1044"/>
    </row>
    <row r="1369" spans="3:4">
      <c r="C1369" s="1043"/>
      <c r="D1369" s="1044"/>
    </row>
    <row r="1370" spans="3:4">
      <c r="C1370" s="1043"/>
      <c r="D1370" s="1044"/>
    </row>
    <row r="1371" spans="3:4">
      <c r="C1371" s="1043"/>
      <c r="D1371" s="1044"/>
    </row>
    <row r="1372" spans="3:4">
      <c r="C1372" s="1043"/>
      <c r="D1372" s="1044"/>
    </row>
    <row r="1373" spans="3:4">
      <c r="C1373" s="1043"/>
      <c r="D1373" s="1044"/>
    </row>
    <row r="1374" spans="3:4">
      <c r="C1374" s="1043"/>
      <c r="D1374" s="1044"/>
    </row>
    <row r="1375" spans="3:4">
      <c r="C1375" s="1043"/>
      <c r="D1375" s="1044"/>
    </row>
    <row r="1376" spans="3:4">
      <c r="C1376" s="1043"/>
      <c r="D1376" s="1044"/>
    </row>
    <row r="1377" spans="3:4">
      <c r="C1377" s="1043"/>
      <c r="D1377" s="1044"/>
    </row>
    <row r="1378" spans="3:4">
      <c r="C1378" s="1043"/>
      <c r="D1378" s="1044"/>
    </row>
    <row r="1379" spans="3:4">
      <c r="C1379" s="1043"/>
      <c r="D1379" s="1044"/>
    </row>
    <row r="1380" spans="3:4">
      <c r="C1380" s="1043"/>
      <c r="D1380" s="1044"/>
    </row>
    <row r="1381" spans="3:4">
      <c r="C1381" s="1043"/>
      <c r="D1381" s="1044"/>
    </row>
    <row r="1382" spans="3:4">
      <c r="C1382" s="1043"/>
      <c r="D1382" s="1044"/>
    </row>
    <row r="1383" spans="3:4">
      <c r="C1383" s="1043"/>
      <c r="D1383" s="1044"/>
    </row>
    <row r="1384" spans="3:4">
      <c r="C1384" s="1043"/>
      <c r="D1384" s="1044"/>
    </row>
    <row r="1385" spans="3:4">
      <c r="C1385" s="1043"/>
      <c r="D1385" s="1044"/>
    </row>
    <row r="1386" spans="3:4">
      <c r="C1386" s="1043"/>
      <c r="D1386" s="1044"/>
    </row>
    <row r="1387" spans="3:4">
      <c r="C1387" s="1043"/>
      <c r="D1387" s="1044"/>
    </row>
    <row r="1388" spans="3:4">
      <c r="C1388" s="1043"/>
      <c r="D1388" s="1044"/>
    </row>
    <row r="1389" spans="3:4">
      <c r="C1389" s="1043"/>
      <c r="D1389" s="1044"/>
    </row>
    <row r="1390" spans="3:4">
      <c r="C1390" s="1043"/>
      <c r="D1390" s="1044"/>
    </row>
    <row r="1391" spans="3:4">
      <c r="C1391" s="1043"/>
      <c r="D1391" s="1044"/>
    </row>
    <row r="1392" spans="3:4">
      <c r="C1392" s="1043"/>
      <c r="D1392" s="1044"/>
    </row>
    <row r="1393" spans="3:4">
      <c r="C1393" s="1043"/>
      <c r="D1393" s="1044"/>
    </row>
    <row r="1394" spans="3:4">
      <c r="C1394" s="1043"/>
      <c r="D1394" s="1044"/>
    </row>
    <row r="1395" spans="3:4">
      <c r="C1395" s="1043"/>
      <c r="D1395" s="1044"/>
    </row>
    <row r="1396" spans="3:4">
      <c r="C1396" s="1043"/>
      <c r="D1396" s="1044"/>
    </row>
    <row r="1397" spans="3:4">
      <c r="C1397" s="1043"/>
      <c r="D1397" s="1044"/>
    </row>
    <row r="1398" spans="3:4">
      <c r="C1398" s="1043"/>
      <c r="D1398" s="1044"/>
    </row>
    <row r="1399" spans="3:4">
      <c r="C1399" s="1043"/>
      <c r="D1399" s="1044"/>
    </row>
    <row r="1400" spans="3:4">
      <c r="C1400" s="1043"/>
      <c r="D1400" s="1044"/>
    </row>
    <row r="1401" spans="3:4">
      <c r="C1401" s="1043"/>
      <c r="D1401" s="1044"/>
    </row>
    <row r="1402" spans="3:4">
      <c r="C1402" s="1043"/>
      <c r="D1402" s="1044"/>
    </row>
    <row r="1403" spans="3:4">
      <c r="C1403" s="1043"/>
      <c r="D1403" s="1044"/>
    </row>
    <row r="1404" spans="3:4">
      <c r="C1404" s="1043"/>
      <c r="D1404" s="1044"/>
    </row>
    <row r="1405" spans="3:4">
      <c r="C1405" s="1043"/>
      <c r="D1405" s="1044"/>
    </row>
    <row r="1406" spans="3:4">
      <c r="C1406" s="1043"/>
      <c r="D1406" s="1044"/>
    </row>
    <row r="1407" spans="3:4">
      <c r="C1407" s="1043"/>
      <c r="D1407" s="1044"/>
    </row>
    <row r="1408" spans="3:4">
      <c r="C1408" s="1043"/>
      <c r="D1408" s="1044"/>
    </row>
    <row r="1409" spans="3:4">
      <c r="C1409" s="1043"/>
      <c r="D1409" s="1044"/>
    </row>
    <row r="1410" spans="3:4">
      <c r="C1410" s="1043"/>
      <c r="D1410" s="1044"/>
    </row>
    <row r="1411" spans="3:4">
      <c r="C1411" s="1043"/>
      <c r="D1411" s="1044"/>
    </row>
    <row r="1412" spans="3:4">
      <c r="C1412" s="1043"/>
      <c r="D1412" s="1044"/>
    </row>
    <row r="1413" spans="3:4">
      <c r="C1413" s="1043"/>
      <c r="D1413" s="1044"/>
    </row>
    <row r="1414" spans="3:4">
      <c r="C1414" s="1043"/>
      <c r="D1414" s="1044"/>
    </row>
    <row r="1415" spans="3:4">
      <c r="C1415" s="1043"/>
      <c r="D1415" s="1044"/>
    </row>
    <row r="1416" spans="3:4">
      <c r="C1416" s="1043"/>
      <c r="D1416" s="1044"/>
    </row>
    <row r="1417" spans="3:4">
      <c r="C1417" s="1043"/>
      <c r="D1417" s="1044"/>
    </row>
    <row r="1418" spans="3:4">
      <c r="C1418" s="1043"/>
      <c r="D1418" s="1044"/>
    </row>
    <row r="1419" spans="3:4">
      <c r="C1419" s="1043"/>
      <c r="D1419" s="1044"/>
    </row>
    <row r="1420" spans="3:4">
      <c r="C1420" s="1043"/>
      <c r="D1420" s="1044"/>
    </row>
    <row r="1421" spans="3:4">
      <c r="C1421" s="1043"/>
      <c r="D1421" s="1044"/>
    </row>
    <row r="1422" spans="3:4">
      <c r="C1422" s="1043"/>
      <c r="D1422" s="1044"/>
    </row>
    <row r="1423" spans="3:4">
      <c r="C1423" s="1043"/>
      <c r="D1423" s="1044"/>
    </row>
    <row r="1424" spans="3:4">
      <c r="C1424" s="1043"/>
      <c r="D1424" s="1044"/>
    </row>
    <row r="1425" spans="3:4">
      <c r="C1425" s="1043"/>
      <c r="D1425" s="1044"/>
    </row>
    <row r="1426" spans="3:4">
      <c r="C1426" s="1043"/>
      <c r="D1426" s="1044"/>
    </row>
    <row r="1427" spans="3:4">
      <c r="C1427" s="1043"/>
      <c r="D1427" s="1044"/>
    </row>
    <row r="1428" spans="3:4">
      <c r="C1428" s="1043"/>
      <c r="D1428" s="1044"/>
    </row>
    <row r="1429" spans="3:4">
      <c r="C1429" s="1043"/>
      <c r="D1429" s="1044"/>
    </row>
    <row r="1430" spans="3:4">
      <c r="C1430" s="1043"/>
      <c r="D1430" s="1044"/>
    </row>
    <row r="1431" spans="3:4">
      <c r="C1431" s="1043"/>
      <c r="D1431" s="1044"/>
    </row>
    <row r="1432" spans="3:4">
      <c r="C1432" s="1043"/>
      <c r="D1432" s="1044"/>
    </row>
    <row r="1433" spans="3:4">
      <c r="C1433" s="1043"/>
      <c r="D1433" s="1044"/>
    </row>
    <row r="1434" spans="3:4">
      <c r="C1434" s="1043"/>
      <c r="D1434" s="1044"/>
    </row>
    <row r="1435" spans="3:4">
      <c r="C1435" s="1043"/>
      <c r="D1435" s="1044"/>
    </row>
    <row r="1436" spans="3:4">
      <c r="C1436" s="1043"/>
      <c r="D1436" s="1044"/>
    </row>
    <row r="1437" spans="3:4">
      <c r="C1437" s="1043"/>
      <c r="D1437" s="1044"/>
    </row>
    <row r="1438" spans="3:4">
      <c r="C1438" s="1043"/>
      <c r="D1438" s="1044"/>
    </row>
    <row r="1439" spans="3:4">
      <c r="C1439" s="1043"/>
      <c r="D1439" s="1044"/>
    </row>
    <row r="1440" spans="3:4">
      <c r="C1440" s="1043"/>
      <c r="D1440" s="1044"/>
    </row>
    <row r="1441" spans="3:4">
      <c r="C1441" s="1043"/>
      <c r="D1441" s="1044"/>
    </row>
    <row r="1442" spans="3:4">
      <c r="C1442" s="1043"/>
      <c r="D1442" s="1044"/>
    </row>
    <row r="1443" spans="3:4">
      <c r="C1443" s="1043"/>
      <c r="D1443" s="1044"/>
    </row>
    <row r="1444" spans="3:4">
      <c r="C1444" s="1043"/>
      <c r="D1444" s="1044"/>
    </row>
    <row r="1445" spans="3:4">
      <c r="C1445" s="1043"/>
      <c r="D1445" s="1044"/>
    </row>
    <row r="1446" spans="3:4">
      <c r="C1446" s="1043"/>
      <c r="D1446" s="1044"/>
    </row>
    <row r="1447" spans="3:4">
      <c r="C1447" s="1043"/>
      <c r="D1447" s="1044"/>
    </row>
    <row r="1448" spans="3:4">
      <c r="C1448" s="1043"/>
      <c r="D1448" s="1044"/>
    </row>
    <row r="1449" spans="3:4">
      <c r="C1449" s="1043"/>
      <c r="D1449" s="1044"/>
    </row>
    <row r="1450" spans="3:4">
      <c r="C1450" s="1043"/>
      <c r="D1450" s="1044"/>
    </row>
    <row r="1451" spans="3:4">
      <c r="C1451" s="1043"/>
      <c r="D1451" s="1044"/>
    </row>
    <row r="1452" spans="3:4">
      <c r="C1452" s="1043"/>
      <c r="D1452" s="1044"/>
    </row>
    <row r="1453" spans="3:4">
      <c r="C1453" s="1043"/>
      <c r="D1453" s="1044"/>
    </row>
    <row r="1454" spans="3:4">
      <c r="C1454" s="1043"/>
      <c r="D1454" s="1044"/>
    </row>
    <row r="1455" spans="3:4">
      <c r="C1455" s="1043"/>
      <c r="D1455" s="1044"/>
    </row>
    <row r="1456" spans="3:4">
      <c r="C1456" s="1043"/>
      <c r="D1456" s="1044"/>
    </row>
    <row r="1457" spans="3:4">
      <c r="C1457" s="1043"/>
      <c r="D1457" s="1044"/>
    </row>
    <row r="1458" spans="3:4">
      <c r="C1458" s="1043"/>
      <c r="D1458" s="1044"/>
    </row>
    <row r="1459" spans="3:4">
      <c r="C1459" s="1043"/>
      <c r="D1459" s="1044"/>
    </row>
    <row r="1460" spans="3:4">
      <c r="C1460" s="1043"/>
      <c r="D1460" s="1044"/>
    </row>
    <row r="1461" spans="3:4">
      <c r="C1461" s="1043"/>
      <c r="D1461" s="1044"/>
    </row>
    <row r="1462" spans="3:4">
      <c r="C1462" s="1043"/>
      <c r="D1462" s="1044"/>
    </row>
    <row r="1463" spans="3:4">
      <c r="C1463" s="1043"/>
      <c r="D1463" s="1044"/>
    </row>
    <row r="1464" spans="3:4">
      <c r="C1464" s="1043"/>
      <c r="D1464" s="1044"/>
    </row>
    <row r="1465" spans="3:4">
      <c r="C1465" s="1043"/>
      <c r="D1465" s="1044"/>
    </row>
    <row r="1466" spans="3:4">
      <c r="C1466" s="1043"/>
      <c r="D1466" s="1044"/>
    </row>
    <row r="1467" spans="3:4">
      <c r="C1467" s="1043"/>
      <c r="D1467" s="1044"/>
    </row>
    <row r="1468" spans="3:4">
      <c r="C1468" s="1043"/>
      <c r="D1468" s="1044"/>
    </row>
    <row r="1469" spans="3:4">
      <c r="C1469" s="1043"/>
      <c r="D1469" s="1044"/>
    </row>
    <row r="1470" spans="3:4">
      <c r="C1470" s="1043"/>
      <c r="D1470" s="1044"/>
    </row>
    <row r="1471" spans="3:4">
      <c r="C1471" s="1043"/>
      <c r="D1471" s="1044"/>
    </row>
    <row r="1472" spans="3:4">
      <c r="C1472" s="1043"/>
      <c r="D1472" s="1044"/>
    </row>
    <row r="1473" spans="3:4">
      <c r="C1473" s="1043"/>
      <c r="D1473" s="1044"/>
    </row>
    <row r="1474" spans="3:4">
      <c r="C1474" s="1043"/>
      <c r="D1474" s="1044"/>
    </row>
    <row r="1475" spans="3:4">
      <c r="C1475" s="1043"/>
      <c r="D1475" s="1044"/>
    </row>
    <row r="1476" spans="3:4">
      <c r="C1476" s="1043"/>
      <c r="D1476" s="1044"/>
    </row>
    <row r="1477" spans="3:4">
      <c r="C1477" s="1043"/>
      <c r="D1477" s="1044"/>
    </row>
    <row r="1478" spans="3:4">
      <c r="C1478" s="1043"/>
      <c r="D1478" s="1044"/>
    </row>
    <row r="1479" spans="3:4">
      <c r="C1479" s="1043"/>
      <c r="D1479" s="1044"/>
    </row>
    <row r="1480" spans="3:4">
      <c r="C1480" s="1043"/>
      <c r="D1480" s="1044"/>
    </row>
    <row r="1481" spans="3:4">
      <c r="C1481" s="1043"/>
      <c r="D1481" s="1044"/>
    </row>
    <row r="1482" spans="3:4">
      <c r="C1482" s="1043"/>
      <c r="D1482" s="1044"/>
    </row>
    <row r="1483" spans="3:4">
      <c r="C1483" s="1043"/>
      <c r="D1483" s="1044"/>
    </row>
    <row r="1484" spans="3:4">
      <c r="C1484" s="1043"/>
      <c r="D1484" s="1044"/>
    </row>
    <row r="1485" spans="3:4">
      <c r="C1485" s="1043"/>
      <c r="D1485" s="1044"/>
    </row>
    <row r="1486" spans="3:4">
      <c r="C1486" s="1043"/>
      <c r="D1486" s="1044"/>
    </row>
    <row r="1487" spans="3:4">
      <c r="C1487" s="1043"/>
      <c r="D1487" s="1044"/>
    </row>
    <row r="1488" spans="3:4">
      <c r="C1488" s="1043"/>
      <c r="D1488" s="1044"/>
    </row>
    <row r="1489" spans="3:4">
      <c r="C1489" s="1043"/>
      <c r="D1489" s="1044"/>
    </row>
    <row r="1490" spans="3:4">
      <c r="C1490" s="1043"/>
      <c r="D1490" s="1044"/>
    </row>
    <row r="1491" spans="3:4">
      <c r="C1491" s="1043"/>
      <c r="D1491" s="1044"/>
    </row>
    <row r="1492" spans="3:4">
      <c r="C1492" s="1043"/>
      <c r="D1492" s="1044"/>
    </row>
    <row r="1493" spans="3:4">
      <c r="C1493" s="1043"/>
      <c r="D1493" s="1044"/>
    </row>
    <row r="1494" spans="3:4">
      <c r="C1494" s="1043"/>
      <c r="D1494" s="1044"/>
    </row>
    <row r="1495" spans="3:4">
      <c r="C1495" s="1043"/>
      <c r="D1495" s="1044"/>
    </row>
    <row r="1496" spans="3:4">
      <c r="C1496" s="1043"/>
      <c r="D1496" s="1044"/>
    </row>
    <row r="1497" spans="3:4">
      <c r="C1497" s="1043"/>
      <c r="D1497" s="1044"/>
    </row>
    <row r="1498" spans="3:4">
      <c r="C1498" s="1043"/>
      <c r="D1498" s="1044"/>
    </row>
    <row r="1499" spans="3:4">
      <c r="C1499" s="1043"/>
      <c r="D1499" s="1044"/>
    </row>
    <row r="1500" spans="3:4">
      <c r="C1500" s="1043"/>
      <c r="D1500" s="1044"/>
    </row>
    <row r="1501" spans="3:4">
      <c r="C1501" s="1043"/>
      <c r="D1501" s="1044"/>
    </row>
    <row r="1502" spans="3:4">
      <c r="C1502" s="1043"/>
      <c r="D1502" s="1044"/>
    </row>
    <row r="1503" spans="3:4">
      <c r="C1503" s="1043"/>
      <c r="D1503" s="1044"/>
    </row>
    <row r="1504" spans="3:4">
      <c r="C1504" s="1043"/>
      <c r="D1504" s="1044"/>
    </row>
    <row r="1505" spans="3:4">
      <c r="C1505" s="1043"/>
      <c r="D1505" s="1044"/>
    </row>
    <row r="1506" spans="3:4">
      <c r="C1506" s="1043"/>
      <c r="D1506" s="1044"/>
    </row>
    <row r="1507" spans="3:4">
      <c r="C1507" s="1043"/>
      <c r="D1507" s="1044"/>
    </row>
    <row r="1508" spans="3:4">
      <c r="C1508" s="1043"/>
      <c r="D1508" s="1044"/>
    </row>
    <row r="1509" spans="3:4">
      <c r="C1509" s="1043"/>
      <c r="D1509" s="1044"/>
    </row>
    <row r="1510" spans="3:4">
      <c r="C1510" s="1043"/>
      <c r="D1510" s="1044"/>
    </row>
    <row r="1511" spans="3:4">
      <c r="C1511" s="1043"/>
      <c r="D1511" s="1044"/>
    </row>
    <row r="1512" spans="3:4">
      <c r="C1512" s="1043"/>
      <c r="D1512" s="1044"/>
    </row>
    <row r="1513" spans="3:4">
      <c r="C1513" s="1043"/>
      <c r="D1513" s="1044"/>
    </row>
    <row r="1514" spans="3:4">
      <c r="C1514" s="1043"/>
      <c r="D1514" s="1044"/>
    </row>
    <row r="1515" spans="3:4">
      <c r="C1515" s="1043"/>
      <c r="D1515" s="1044"/>
    </row>
    <row r="1516" spans="3:4">
      <c r="C1516" s="1043"/>
      <c r="D1516" s="1044"/>
    </row>
    <row r="1517" spans="3:4">
      <c r="C1517" s="1043"/>
      <c r="D1517" s="1044"/>
    </row>
    <row r="1518" spans="3:4">
      <c r="C1518" s="1043"/>
      <c r="D1518" s="1044"/>
    </row>
    <row r="1519" spans="3:4">
      <c r="C1519" s="1043"/>
      <c r="D1519" s="1044"/>
    </row>
    <row r="1520" spans="3:4">
      <c r="C1520" s="1043"/>
      <c r="D1520" s="1044"/>
    </row>
    <row r="1521" spans="3:4">
      <c r="C1521" s="1043"/>
      <c r="D1521" s="1044"/>
    </row>
    <row r="1522" spans="3:4">
      <c r="C1522" s="1043"/>
      <c r="D1522" s="1044"/>
    </row>
    <row r="1523" spans="3:4">
      <c r="C1523" s="1043"/>
      <c r="D1523" s="1044"/>
    </row>
    <row r="1524" spans="3:4">
      <c r="C1524" s="1043"/>
      <c r="D1524" s="1044"/>
    </row>
    <row r="1525" spans="3:4">
      <c r="C1525" s="1043"/>
      <c r="D1525" s="1044"/>
    </row>
    <row r="1526" spans="3:4">
      <c r="C1526" s="1043"/>
      <c r="D1526" s="1044"/>
    </row>
    <row r="1527" spans="3:4">
      <c r="C1527" s="1043"/>
      <c r="D1527" s="1044"/>
    </row>
    <row r="1528" spans="3:4">
      <c r="C1528" s="1043"/>
      <c r="D1528" s="1044"/>
    </row>
    <row r="1529" spans="3:4">
      <c r="C1529" s="1043"/>
      <c r="D1529" s="1044"/>
    </row>
    <row r="1530" spans="3:4">
      <c r="C1530" s="1043"/>
      <c r="D1530" s="1044"/>
    </row>
    <row r="1531" spans="3:4">
      <c r="C1531" s="1043"/>
      <c r="D1531" s="1044"/>
    </row>
    <row r="1532" spans="3:4">
      <c r="C1532" s="1043"/>
      <c r="D1532" s="1044"/>
    </row>
    <row r="1533" spans="3:4">
      <c r="C1533" s="1043"/>
      <c r="D1533" s="1044"/>
    </row>
    <row r="1534" spans="3:4">
      <c r="C1534" s="1043"/>
      <c r="D1534" s="1044"/>
    </row>
    <row r="1535" spans="3:4">
      <c r="C1535" s="1043"/>
      <c r="D1535" s="1044"/>
    </row>
    <row r="1536" spans="3:4">
      <c r="C1536" s="1043"/>
      <c r="D1536" s="1044"/>
    </row>
    <row r="1537" spans="3:4">
      <c r="C1537" s="1043"/>
      <c r="D1537" s="1044"/>
    </row>
    <row r="1538" spans="3:4">
      <c r="C1538" s="1043"/>
      <c r="D1538" s="1044"/>
    </row>
    <row r="1539" spans="3:4">
      <c r="C1539" s="1043"/>
      <c r="D1539" s="1044"/>
    </row>
    <row r="1540" spans="3:4">
      <c r="C1540" s="1043"/>
      <c r="D1540" s="1044"/>
    </row>
    <row r="1541" spans="3:4">
      <c r="C1541" s="1043"/>
      <c r="D1541" s="1044"/>
    </row>
    <row r="1542" spans="3:4">
      <c r="C1542" s="1043"/>
      <c r="D1542" s="1044"/>
    </row>
    <row r="1543" spans="3:4">
      <c r="C1543" s="1043"/>
      <c r="D1543" s="1044"/>
    </row>
    <row r="1544" spans="3:4">
      <c r="C1544" s="1043"/>
      <c r="D1544" s="1044"/>
    </row>
    <row r="1545" spans="3:4">
      <c r="C1545" s="1043"/>
      <c r="D1545" s="1044"/>
    </row>
    <row r="1546" spans="3:4">
      <c r="C1546" s="1043"/>
      <c r="D1546" s="1044"/>
    </row>
    <row r="1547" spans="3:4">
      <c r="C1547" s="1043"/>
      <c r="D1547" s="1044"/>
    </row>
    <row r="1548" spans="3:4">
      <c r="C1548" s="1043"/>
      <c r="D1548" s="1044"/>
    </row>
    <row r="1549" spans="3:4">
      <c r="C1549" s="1043"/>
      <c r="D1549" s="1044"/>
    </row>
    <row r="1550" spans="3:4">
      <c r="C1550" s="1043"/>
      <c r="D1550" s="1044"/>
    </row>
    <row r="1551" spans="3:4">
      <c r="C1551" s="1043"/>
      <c r="D1551" s="1044"/>
    </row>
    <row r="1552" spans="3:4">
      <c r="C1552" s="1043"/>
      <c r="D1552" s="1044"/>
    </row>
    <row r="1553" spans="3:4">
      <c r="C1553" s="1043"/>
      <c r="D1553" s="1044"/>
    </row>
    <row r="1554" spans="3:4">
      <c r="C1554" s="1043"/>
      <c r="D1554" s="1044"/>
    </row>
    <row r="1555" spans="3:4">
      <c r="C1555" s="1043"/>
      <c r="D1555" s="1044"/>
    </row>
    <row r="1556" spans="3:4">
      <c r="C1556" s="1043"/>
      <c r="D1556" s="1044"/>
    </row>
    <row r="1557" spans="3:4">
      <c r="C1557" s="1043"/>
      <c r="D1557" s="1044"/>
    </row>
    <row r="1558" spans="3:4">
      <c r="C1558" s="1043"/>
      <c r="D1558" s="1044"/>
    </row>
    <row r="1559" spans="3:4">
      <c r="C1559" s="1043"/>
      <c r="D1559" s="1044"/>
    </row>
    <row r="1560" spans="3:4">
      <c r="C1560" s="1043"/>
      <c r="D1560" s="1044"/>
    </row>
    <row r="1561" spans="3:4">
      <c r="C1561" s="1043"/>
      <c r="D1561" s="1044"/>
    </row>
    <row r="1562" spans="3:4">
      <c r="C1562" s="1043"/>
      <c r="D1562" s="1044"/>
    </row>
    <row r="1563" spans="3:4">
      <c r="C1563" s="1043"/>
      <c r="D1563" s="1044"/>
    </row>
    <row r="1564" spans="3:4">
      <c r="C1564" s="1043"/>
      <c r="D1564" s="1044"/>
    </row>
    <row r="1565" spans="3:4">
      <c r="C1565" s="1043"/>
      <c r="D1565" s="1044"/>
    </row>
    <row r="1566" spans="3:4">
      <c r="C1566" s="1043"/>
      <c r="D1566" s="1044"/>
    </row>
    <row r="1567" spans="3:4">
      <c r="C1567" s="1043"/>
      <c r="D1567" s="1044"/>
    </row>
    <row r="1568" spans="3:4">
      <c r="C1568" s="1043"/>
      <c r="D1568" s="1044"/>
    </row>
    <row r="1569" spans="3:4">
      <c r="C1569" s="1043"/>
      <c r="D1569" s="1044"/>
    </row>
    <row r="1570" spans="3:4">
      <c r="C1570" s="1043"/>
      <c r="D1570" s="1044"/>
    </row>
    <row r="1571" spans="3:4">
      <c r="C1571" s="1043"/>
      <c r="D1571" s="1044"/>
    </row>
    <row r="1572" spans="3:4">
      <c r="C1572" s="1043"/>
      <c r="D1572" s="1044"/>
    </row>
    <row r="1573" spans="3:4">
      <c r="C1573" s="1043"/>
      <c r="D1573" s="1044"/>
    </row>
    <row r="1574" spans="3:4">
      <c r="C1574" s="1043"/>
      <c r="D1574" s="1044"/>
    </row>
    <row r="1575" spans="3:4">
      <c r="C1575" s="1043"/>
      <c r="D1575" s="1044"/>
    </row>
    <row r="1576" spans="3:4">
      <c r="C1576" s="1043"/>
      <c r="D1576" s="1044"/>
    </row>
    <row r="1577" spans="3:4">
      <c r="C1577" s="1043"/>
      <c r="D1577" s="1044"/>
    </row>
    <row r="1578" spans="3:4">
      <c r="C1578" s="1043"/>
      <c r="D1578" s="1044"/>
    </row>
    <row r="1579" spans="3:4">
      <c r="C1579" s="1043"/>
      <c r="D1579" s="1044"/>
    </row>
    <row r="1580" spans="3:4">
      <c r="C1580" s="1043"/>
      <c r="D1580" s="1044"/>
    </row>
    <row r="1581" spans="3:4">
      <c r="C1581" s="1043"/>
      <c r="D1581" s="1044"/>
    </row>
    <row r="1582" spans="3:4">
      <c r="C1582" s="1043"/>
      <c r="D1582" s="1044"/>
    </row>
    <row r="1583" spans="3:4">
      <c r="C1583" s="1043"/>
      <c r="D1583" s="1044"/>
    </row>
    <row r="1584" spans="3:4">
      <c r="C1584" s="1043"/>
      <c r="D1584" s="1044"/>
    </row>
    <row r="1585" spans="3:4">
      <c r="C1585" s="1043"/>
      <c r="D1585" s="1044"/>
    </row>
    <row r="1586" spans="3:4">
      <c r="C1586" s="1043"/>
      <c r="D1586" s="1044"/>
    </row>
    <row r="1587" spans="3:4">
      <c r="C1587" s="1043"/>
      <c r="D1587" s="1044"/>
    </row>
    <row r="1588" spans="3:4">
      <c r="C1588" s="1043"/>
      <c r="D1588" s="1044"/>
    </row>
    <row r="1589" spans="3:4">
      <c r="C1589" s="1043"/>
      <c r="D1589" s="1044"/>
    </row>
    <row r="1590" spans="3:4">
      <c r="C1590" s="1043"/>
      <c r="D1590" s="1044"/>
    </row>
    <row r="1591" spans="3:4">
      <c r="C1591" s="1043"/>
      <c r="D1591" s="1044"/>
    </row>
    <row r="1592" spans="3:4">
      <c r="C1592" s="1043"/>
      <c r="D1592" s="1044"/>
    </row>
    <row r="1593" spans="3:4">
      <c r="C1593" s="1043"/>
      <c r="D1593" s="1044"/>
    </row>
    <row r="1594" spans="3:4">
      <c r="C1594" s="1043"/>
      <c r="D1594" s="1044"/>
    </row>
    <row r="1595" spans="3:4">
      <c r="C1595" s="1043"/>
      <c r="D1595" s="1044"/>
    </row>
    <row r="1596" spans="3:4">
      <c r="C1596" s="1043"/>
      <c r="D1596" s="1044"/>
    </row>
    <row r="1597" spans="3:4">
      <c r="C1597" s="1043"/>
      <c r="D1597" s="1044"/>
    </row>
    <row r="1598" spans="3:4">
      <c r="C1598" s="1043"/>
      <c r="D1598" s="1044"/>
    </row>
    <row r="1599" spans="3:4">
      <c r="C1599" s="1043"/>
      <c r="D1599" s="1044"/>
    </row>
    <row r="1600" spans="3:4">
      <c r="C1600" s="1043"/>
      <c r="D1600" s="1044"/>
    </row>
    <row r="1601" spans="3:4">
      <c r="C1601" s="1043"/>
      <c r="D1601" s="1044"/>
    </row>
    <row r="1602" spans="3:4">
      <c r="C1602" s="1043"/>
      <c r="D1602" s="1044"/>
    </row>
    <row r="1603" spans="3:4">
      <c r="C1603" s="1043"/>
      <c r="D1603" s="1044"/>
    </row>
    <row r="1604" spans="3:4">
      <c r="C1604" s="1043"/>
      <c r="D1604" s="1044"/>
    </row>
    <row r="1605" spans="3:4">
      <c r="C1605" s="1043"/>
      <c r="D1605" s="1044"/>
    </row>
    <row r="1606" spans="3:4">
      <c r="C1606" s="1043"/>
      <c r="D1606" s="1044"/>
    </row>
    <row r="1607" spans="3:4">
      <c r="C1607" s="1043"/>
      <c r="D1607" s="1044"/>
    </row>
    <row r="1608" spans="3:4">
      <c r="C1608" s="1043"/>
      <c r="D1608" s="1044"/>
    </row>
    <row r="1609" spans="3:4">
      <c r="C1609" s="1043"/>
      <c r="D1609" s="1044"/>
    </row>
    <row r="1610" spans="3:4">
      <c r="C1610" s="1043"/>
      <c r="D1610" s="1044"/>
    </row>
    <row r="1611" spans="3:4">
      <c r="C1611" s="1043"/>
      <c r="D1611" s="1044"/>
    </row>
    <row r="1612" spans="3:4">
      <c r="C1612" s="1043"/>
      <c r="D1612" s="1044"/>
    </row>
    <row r="1613" spans="3:4">
      <c r="C1613" s="1043"/>
      <c r="D1613" s="1044"/>
    </row>
    <row r="1614" spans="3:4">
      <c r="C1614" s="1043"/>
      <c r="D1614" s="1044"/>
    </row>
    <row r="1615" spans="3:4">
      <c r="C1615" s="1043"/>
      <c r="D1615" s="1044"/>
    </row>
    <row r="1616" spans="3:4">
      <c r="C1616" s="1043"/>
      <c r="D1616" s="1044"/>
    </row>
    <row r="1617" spans="3:4">
      <c r="C1617" s="1043"/>
      <c r="D1617" s="1044"/>
    </row>
    <row r="1618" spans="3:4">
      <c r="C1618" s="1043"/>
      <c r="D1618" s="1044"/>
    </row>
    <row r="1619" spans="3:4">
      <c r="C1619" s="1043"/>
      <c r="D1619" s="1044"/>
    </row>
    <row r="1620" spans="3:4">
      <c r="C1620" s="1043"/>
      <c r="D1620" s="1044"/>
    </row>
    <row r="1621" spans="3:4">
      <c r="C1621" s="1043"/>
      <c r="D1621" s="1044"/>
    </row>
    <row r="1622" spans="3:4">
      <c r="C1622" s="1043"/>
      <c r="D1622" s="1044"/>
    </row>
    <row r="1623" spans="3:4">
      <c r="C1623" s="1043"/>
      <c r="D1623" s="1044"/>
    </row>
    <row r="1624" spans="3:4">
      <c r="C1624" s="1043"/>
      <c r="D1624" s="1044"/>
    </row>
    <row r="1625" spans="3:4">
      <c r="C1625" s="1043"/>
      <c r="D1625" s="1044"/>
    </row>
    <row r="1626" spans="3:4">
      <c r="C1626" s="1043"/>
      <c r="D1626" s="1044"/>
    </row>
    <row r="1627" spans="3:4">
      <c r="C1627" s="1043"/>
      <c r="D1627" s="1044"/>
    </row>
    <row r="1628" spans="3:4">
      <c r="C1628" s="1043"/>
      <c r="D1628" s="1044"/>
    </row>
    <row r="1629" spans="3:4">
      <c r="C1629" s="1043"/>
      <c r="D1629" s="1044"/>
    </row>
    <row r="1630" spans="3:4">
      <c r="C1630" s="1043"/>
      <c r="D1630" s="1044"/>
    </row>
    <row r="1631" spans="3:4">
      <c r="C1631" s="1043"/>
      <c r="D1631" s="1044"/>
    </row>
    <row r="1632" spans="3:4">
      <c r="C1632" s="1043"/>
      <c r="D1632" s="1044"/>
    </row>
    <row r="1633" spans="3:4">
      <c r="C1633" s="1043"/>
      <c r="D1633" s="1044"/>
    </row>
    <row r="1634" spans="3:4">
      <c r="C1634" s="1043"/>
      <c r="D1634" s="1044"/>
    </row>
    <row r="1635" spans="3:4">
      <c r="C1635" s="1043"/>
      <c r="D1635" s="1044"/>
    </row>
    <row r="1636" spans="3:4">
      <c r="C1636" s="1043"/>
      <c r="D1636" s="1044"/>
    </row>
    <row r="1637" spans="3:4">
      <c r="C1637" s="1043"/>
      <c r="D1637" s="1044"/>
    </row>
    <row r="1638" spans="3:4">
      <c r="C1638" s="1043"/>
      <c r="D1638" s="1044"/>
    </row>
    <row r="1639" spans="3:4">
      <c r="C1639" s="1043"/>
      <c r="D1639" s="1044"/>
    </row>
    <row r="1640" spans="3:4">
      <c r="C1640" s="1043"/>
      <c r="D1640" s="1044"/>
    </row>
    <row r="1641" spans="3:4">
      <c r="C1641" s="1043"/>
      <c r="D1641" s="1044"/>
    </row>
    <row r="1642" spans="3:4">
      <c r="C1642" s="1043"/>
      <c r="D1642" s="1044"/>
    </row>
    <row r="1643" spans="3:4">
      <c r="C1643" s="1043"/>
      <c r="D1643" s="1044"/>
    </row>
    <row r="1644" spans="3:4">
      <c r="C1644" s="1043"/>
      <c r="D1644" s="1044"/>
    </row>
    <row r="1645" spans="3:4">
      <c r="C1645" s="1043"/>
      <c r="D1645" s="1044"/>
    </row>
    <row r="1646" spans="3:4">
      <c r="C1646" s="1043"/>
      <c r="D1646" s="1044"/>
    </row>
    <row r="1647" spans="3:4">
      <c r="C1647" s="1043"/>
      <c r="D1647" s="1044"/>
    </row>
    <row r="1648" spans="3:4">
      <c r="C1648" s="1043"/>
      <c r="D1648" s="1044"/>
    </row>
    <row r="1649" spans="3:4">
      <c r="C1649" s="1043"/>
      <c r="D1649" s="1044"/>
    </row>
    <row r="1650" spans="3:4">
      <c r="C1650" s="1043"/>
      <c r="D1650" s="1044"/>
    </row>
    <row r="1651" spans="3:4">
      <c r="C1651" s="1043"/>
      <c r="D1651" s="1044"/>
    </row>
    <row r="1652" spans="3:4">
      <c r="C1652" s="1043"/>
      <c r="D1652" s="1044"/>
    </row>
    <row r="1653" spans="3:4">
      <c r="C1653" s="1043"/>
      <c r="D1653" s="1044"/>
    </row>
    <row r="1654" spans="3:4">
      <c r="C1654" s="1043"/>
      <c r="D1654" s="1044"/>
    </row>
    <row r="1655" spans="3:4">
      <c r="C1655" s="1043"/>
      <c r="D1655" s="1044"/>
    </row>
    <row r="1656" spans="3:4">
      <c r="C1656" s="1043"/>
      <c r="D1656" s="1044"/>
    </row>
    <row r="1657" spans="3:4">
      <c r="C1657" s="1043"/>
      <c r="D1657" s="1044"/>
    </row>
    <row r="1658" spans="3:4">
      <c r="C1658" s="1043"/>
      <c r="D1658" s="1044"/>
    </row>
    <row r="1659" spans="3:4">
      <c r="C1659" s="1043"/>
      <c r="D1659" s="1044"/>
    </row>
    <row r="1660" spans="3:4">
      <c r="C1660" s="1043"/>
      <c r="D1660" s="1044"/>
    </row>
    <row r="1661" spans="3:4">
      <c r="C1661" s="1043"/>
      <c r="D1661" s="1044"/>
    </row>
    <row r="1662" spans="3:4">
      <c r="C1662" s="1043"/>
      <c r="D1662" s="1044"/>
    </row>
    <row r="1663" spans="3:4">
      <c r="C1663" s="1043"/>
      <c r="D1663" s="1044"/>
    </row>
    <row r="1664" spans="3:4">
      <c r="C1664" s="1043"/>
      <c r="D1664" s="1044"/>
    </row>
    <row r="1665" spans="3:4">
      <c r="C1665" s="1043"/>
      <c r="D1665" s="1044"/>
    </row>
    <row r="1666" spans="3:4">
      <c r="C1666" s="1043"/>
      <c r="D1666" s="1044"/>
    </row>
    <row r="1667" spans="3:4">
      <c r="C1667" s="1043"/>
      <c r="D1667" s="1044"/>
    </row>
    <row r="1668" spans="3:4">
      <c r="C1668" s="1043"/>
      <c r="D1668" s="1044"/>
    </row>
    <row r="1669" spans="3:4">
      <c r="C1669" s="1043"/>
      <c r="D1669" s="1044"/>
    </row>
    <row r="1670" spans="3:4">
      <c r="C1670" s="1043"/>
      <c r="D1670" s="1044"/>
    </row>
    <row r="1671" spans="3:4">
      <c r="C1671" s="1043"/>
      <c r="D1671" s="1044"/>
    </row>
    <row r="1672" spans="3:4">
      <c r="C1672" s="1043"/>
      <c r="D1672" s="1044"/>
    </row>
    <row r="1673" spans="3:4">
      <c r="C1673" s="1043"/>
      <c r="D1673" s="1044"/>
    </row>
    <row r="1674" spans="3:4">
      <c r="C1674" s="1043"/>
      <c r="D1674" s="1044"/>
    </row>
    <row r="1675" spans="3:4">
      <c r="C1675" s="1043"/>
      <c r="D1675" s="1044"/>
    </row>
    <row r="1676" spans="3:4">
      <c r="C1676" s="1043"/>
      <c r="D1676" s="1044"/>
    </row>
    <row r="1677" spans="3:4">
      <c r="C1677" s="1043"/>
      <c r="D1677" s="1044"/>
    </row>
    <row r="1678" spans="3:4">
      <c r="C1678" s="1043"/>
      <c r="D1678" s="1044"/>
    </row>
    <row r="1679" spans="3:4">
      <c r="C1679" s="1043"/>
      <c r="D1679" s="1044"/>
    </row>
    <row r="1680" spans="3:4">
      <c r="C1680" s="1043"/>
      <c r="D1680" s="1044"/>
    </row>
    <row r="1681" spans="3:4">
      <c r="C1681" s="1043"/>
      <c r="D1681" s="1044"/>
    </row>
    <row r="1682" spans="3:4">
      <c r="C1682" s="1043"/>
      <c r="D1682" s="1044"/>
    </row>
    <row r="1683" spans="3:4">
      <c r="C1683" s="1043"/>
      <c r="D1683" s="1044"/>
    </row>
    <row r="1684" spans="3:4">
      <c r="C1684" s="1043"/>
      <c r="D1684" s="1044"/>
    </row>
    <row r="1685" spans="3:4">
      <c r="C1685" s="1043"/>
      <c r="D1685" s="1044"/>
    </row>
    <row r="1686" spans="3:4">
      <c r="C1686" s="1043"/>
      <c r="D1686" s="1044"/>
    </row>
    <row r="1687" spans="3:4">
      <c r="C1687" s="1043"/>
      <c r="D1687" s="1044"/>
    </row>
    <row r="1688" spans="3:4">
      <c r="C1688" s="1043"/>
      <c r="D1688" s="1044"/>
    </row>
    <row r="1689" spans="3:4">
      <c r="C1689" s="1043"/>
      <c r="D1689" s="1044"/>
    </row>
    <row r="1690" spans="3:4">
      <c r="C1690" s="1043"/>
      <c r="D1690" s="1044"/>
    </row>
    <row r="1691" spans="3:4">
      <c r="C1691" s="1043"/>
      <c r="D1691" s="1044"/>
    </row>
    <row r="1692" spans="3:4">
      <c r="C1692" s="1043"/>
      <c r="D1692" s="1044"/>
    </row>
    <row r="1693" spans="3:4">
      <c r="C1693" s="1043"/>
      <c r="D1693" s="1044"/>
    </row>
    <row r="1694" spans="3:4">
      <c r="C1694" s="1043"/>
      <c r="D1694" s="1044"/>
    </row>
    <row r="1695" spans="3:4">
      <c r="C1695" s="1043"/>
      <c r="D1695" s="1044"/>
    </row>
    <row r="1696" spans="3:4">
      <c r="C1696" s="1043"/>
      <c r="D1696" s="1044"/>
    </row>
    <row r="1697" spans="3:4">
      <c r="C1697" s="1043"/>
      <c r="D1697" s="1044"/>
    </row>
    <row r="1698" spans="3:4">
      <c r="C1698" s="1043"/>
      <c r="D1698" s="1044"/>
    </row>
    <row r="1699" spans="3:4">
      <c r="C1699" s="1043"/>
      <c r="D1699" s="1044"/>
    </row>
    <row r="1700" spans="3:4">
      <c r="C1700" s="1043"/>
      <c r="D1700" s="1044"/>
    </row>
    <row r="1701" spans="3:4">
      <c r="C1701" s="1043"/>
      <c r="D1701" s="1044"/>
    </row>
    <row r="1702" spans="3:4">
      <c r="C1702" s="1043"/>
      <c r="D1702" s="1044"/>
    </row>
    <row r="1703" spans="3:4">
      <c r="C1703" s="1043"/>
      <c r="D1703" s="1044"/>
    </row>
    <row r="1704" spans="3:4">
      <c r="C1704" s="1043"/>
      <c r="D1704" s="1044"/>
    </row>
    <row r="1705" spans="3:4">
      <c r="C1705" s="1043"/>
      <c r="D1705" s="1044"/>
    </row>
    <row r="1706" spans="3:4">
      <c r="C1706" s="1043"/>
      <c r="D1706" s="1044"/>
    </row>
    <row r="1707" spans="3:4">
      <c r="C1707" s="1043"/>
      <c r="D1707" s="1044"/>
    </row>
    <row r="1708" spans="3:4">
      <c r="C1708" s="1043"/>
      <c r="D1708" s="1044"/>
    </row>
    <row r="1709" spans="3:4">
      <c r="C1709" s="1043"/>
      <c r="D1709" s="1044"/>
    </row>
    <row r="1710" spans="3:4">
      <c r="C1710" s="1043"/>
      <c r="D1710" s="1044"/>
    </row>
    <row r="1711" spans="3:4">
      <c r="C1711" s="1043"/>
      <c r="D1711" s="1044"/>
    </row>
    <row r="1712" spans="3:4">
      <c r="C1712" s="1043"/>
      <c r="D1712" s="1044"/>
    </row>
    <row r="1713" spans="3:4">
      <c r="C1713" s="1043"/>
      <c r="D1713" s="1044"/>
    </row>
    <row r="1714" spans="3:4">
      <c r="C1714" s="1043"/>
      <c r="D1714" s="1044"/>
    </row>
    <row r="1715" spans="3:4">
      <c r="C1715" s="1043"/>
      <c r="D1715" s="1044"/>
    </row>
    <row r="1716" spans="3:4">
      <c r="C1716" s="1043"/>
      <c r="D1716" s="1044"/>
    </row>
    <row r="1717" spans="3:4">
      <c r="C1717" s="1043"/>
      <c r="D1717" s="1044"/>
    </row>
    <row r="1718" spans="3:4">
      <c r="C1718" s="1043"/>
      <c r="D1718" s="1044"/>
    </row>
    <row r="1719" spans="3:4">
      <c r="C1719" s="1043"/>
      <c r="D1719" s="1044"/>
    </row>
    <row r="1720" spans="3:4">
      <c r="C1720" s="1043"/>
      <c r="D1720" s="1044"/>
    </row>
    <row r="1721" spans="3:4">
      <c r="C1721" s="1043"/>
      <c r="D1721" s="1044"/>
    </row>
    <row r="1722" spans="3:4">
      <c r="C1722" s="1043"/>
      <c r="D1722" s="1044"/>
    </row>
    <row r="1723" spans="3:4">
      <c r="C1723" s="1043"/>
      <c r="D1723" s="1044"/>
    </row>
    <row r="1724" spans="3:4">
      <c r="C1724" s="1043"/>
      <c r="D1724" s="1044"/>
    </row>
    <row r="1725" spans="3:4">
      <c r="C1725" s="1043"/>
      <c r="D1725" s="1044"/>
    </row>
    <row r="1726" spans="3:4">
      <c r="C1726" s="1043"/>
      <c r="D1726" s="1044"/>
    </row>
    <row r="1727" spans="3:4">
      <c r="C1727" s="1043"/>
      <c r="D1727" s="1044"/>
    </row>
    <row r="1728" spans="3:4">
      <c r="C1728" s="1043"/>
      <c r="D1728" s="1044"/>
    </row>
    <row r="1729" spans="3:4">
      <c r="C1729" s="1043"/>
      <c r="D1729" s="1044"/>
    </row>
    <row r="1730" spans="3:4">
      <c r="C1730" s="1043"/>
      <c r="D1730" s="1044"/>
    </row>
    <row r="1731" spans="3:4">
      <c r="C1731" s="1043"/>
      <c r="D1731" s="1044"/>
    </row>
    <row r="1732" spans="3:4">
      <c r="C1732" s="1043"/>
      <c r="D1732" s="1044"/>
    </row>
    <row r="1733" spans="3:4">
      <c r="C1733" s="1043"/>
      <c r="D1733" s="1044"/>
    </row>
    <row r="1734" spans="3:4">
      <c r="C1734" s="1043"/>
      <c r="D1734" s="1044"/>
    </row>
    <row r="1735" spans="3:4">
      <c r="C1735" s="1043"/>
      <c r="D1735" s="1044"/>
    </row>
    <row r="1736" spans="3:4">
      <c r="C1736" s="1043"/>
      <c r="D1736" s="1044"/>
    </row>
    <row r="1737" spans="3:4">
      <c r="C1737" s="1043"/>
      <c r="D1737" s="1044"/>
    </row>
    <row r="1738" spans="3:4">
      <c r="C1738" s="1043"/>
      <c r="D1738" s="1044"/>
    </row>
    <row r="1739" spans="3:4">
      <c r="C1739" s="1043"/>
      <c r="D1739" s="1044"/>
    </row>
    <row r="1740" spans="3:4">
      <c r="C1740" s="1043"/>
      <c r="D1740" s="1044"/>
    </row>
    <row r="1741" spans="3:4">
      <c r="C1741" s="1043"/>
      <c r="D1741" s="1044"/>
    </row>
    <row r="1742" spans="3:4">
      <c r="C1742" s="1043"/>
      <c r="D1742" s="1044"/>
    </row>
    <row r="1743" spans="3:4">
      <c r="C1743" s="1043"/>
      <c r="D1743" s="1044"/>
    </row>
    <row r="1744" spans="3:4">
      <c r="C1744" s="1043"/>
      <c r="D1744" s="1044"/>
    </row>
    <row r="1745" spans="3:4">
      <c r="C1745" s="1043"/>
      <c r="D1745" s="1044"/>
    </row>
    <row r="1746" spans="3:4">
      <c r="C1746" s="1043"/>
      <c r="D1746" s="1044"/>
    </row>
    <row r="1747" spans="3:4">
      <c r="C1747" s="1043"/>
      <c r="D1747" s="1044"/>
    </row>
    <row r="1748" spans="3:4">
      <c r="C1748" s="1043"/>
      <c r="D1748" s="1044"/>
    </row>
    <row r="1749" spans="3:4">
      <c r="C1749" s="1043"/>
      <c r="D1749" s="1044"/>
    </row>
    <row r="1750" spans="3:4">
      <c r="C1750" s="1043"/>
      <c r="D1750" s="1044"/>
    </row>
    <row r="1751" spans="3:4">
      <c r="C1751" s="1043"/>
      <c r="D1751" s="1044"/>
    </row>
    <row r="1752" spans="3:4">
      <c r="C1752" s="1043"/>
      <c r="D1752" s="1044"/>
    </row>
    <row r="1753" spans="3:4">
      <c r="C1753" s="1043"/>
      <c r="D1753" s="1044"/>
    </row>
    <row r="1754" spans="3:4">
      <c r="C1754" s="1043"/>
      <c r="D1754" s="1044"/>
    </row>
    <row r="1755" spans="3:4">
      <c r="C1755" s="1043"/>
      <c r="D1755" s="1044"/>
    </row>
    <row r="1756" spans="3:4">
      <c r="C1756" s="1043"/>
      <c r="D1756" s="1044"/>
    </row>
    <row r="1757" spans="3:4">
      <c r="C1757" s="1043"/>
      <c r="D1757" s="1044"/>
    </row>
    <row r="1758" spans="3:4">
      <c r="C1758" s="1043"/>
      <c r="D1758" s="1044"/>
    </row>
    <row r="1759" spans="3:4">
      <c r="C1759" s="1043"/>
      <c r="D1759" s="1044"/>
    </row>
    <row r="1760" spans="3:4">
      <c r="C1760" s="1043"/>
      <c r="D1760" s="1044"/>
    </row>
    <row r="1761" spans="3:4">
      <c r="C1761" s="1043"/>
      <c r="D1761" s="1044"/>
    </row>
    <row r="1762" spans="3:4">
      <c r="C1762" s="1043"/>
      <c r="D1762" s="1044"/>
    </row>
    <row r="1763" spans="3:4">
      <c r="C1763" s="1043"/>
      <c r="D1763" s="1044"/>
    </row>
    <row r="1764" spans="3:4">
      <c r="C1764" s="1043"/>
      <c r="D1764" s="1044"/>
    </row>
    <row r="1765" spans="3:4">
      <c r="C1765" s="1043"/>
      <c r="D1765" s="1044"/>
    </row>
    <row r="1766" spans="3:4">
      <c r="C1766" s="1043"/>
      <c r="D1766" s="1044"/>
    </row>
    <row r="1767" spans="3:4">
      <c r="C1767" s="1043"/>
      <c r="D1767" s="1044"/>
    </row>
    <row r="1768" spans="3:4">
      <c r="C1768" s="1043"/>
      <c r="D1768" s="1044"/>
    </row>
    <row r="1769" spans="3:4">
      <c r="C1769" s="1043"/>
      <c r="D1769" s="1044"/>
    </row>
    <row r="1770" spans="3:4">
      <c r="C1770" s="1043"/>
      <c r="D1770" s="1044"/>
    </row>
    <row r="1771" spans="3:4">
      <c r="C1771" s="1043"/>
      <c r="D1771" s="1044"/>
    </row>
    <row r="1772" spans="3:4">
      <c r="C1772" s="1043"/>
      <c r="D1772" s="1044"/>
    </row>
    <row r="1773" spans="3:4">
      <c r="C1773" s="1043"/>
      <c r="D1773" s="1044"/>
    </row>
    <row r="1774" spans="3:4">
      <c r="C1774" s="1043"/>
      <c r="D1774" s="1044"/>
    </row>
    <row r="1775" spans="3:4">
      <c r="C1775" s="1043"/>
      <c r="D1775" s="1044"/>
    </row>
    <row r="1776" spans="3:4">
      <c r="C1776" s="1043"/>
      <c r="D1776" s="1044"/>
    </row>
    <row r="1777" spans="3:4">
      <c r="C1777" s="1043"/>
      <c r="D1777" s="1044"/>
    </row>
    <row r="1778" spans="3:4">
      <c r="C1778" s="1043"/>
      <c r="D1778" s="1044"/>
    </row>
    <row r="1779" spans="3:4">
      <c r="C1779" s="1043"/>
      <c r="D1779" s="1044"/>
    </row>
    <row r="1780" spans="3:4">
      <c r="C1780" s="1043"/>
      <c r="D1780" s="1044"/>
    </row>
    <row r="1781" spans="3:4">
      <c r="C1781" s="1043"/>
      <c r="D1781" s="1044"/>
    </row>
    <row r="1782" spans="3:4">
      <c r="C1782" s="1043"/>
      <c r="D1782" s="1044"/>
    </row>
    <row r="1783" spans="3:4">
      <c r="C1783" s="1043"/>
      <c r="D1783" s="1044"/>
    </row>
    <row r="1784" spans="3:4">
      <c r="C1784" s="1043"/>
      <c r="D1784" s="1044"/>
    </row>
    <row r="1785" spans="3:4">
      <c r="C1785" s="1043"/>
      <c r="D1785" s="1044"/>
    </row>
    <row r="1786" spans="3:4">
      <c r="C1786" s="1043"/>
      <c r="D1786" s="1044"/>
    </row>
    <row r="1787" spans="3:4">
      <c r="C1787" s="1043"/>
      <c r="D1787" s="1044"/>
    </row>
    <row r="1788" spans="3:4">
      <c r="C1788" s="1043"/>
      <c r="D1788" s="1044"/>
    </row>
    <row r="1789" spans="3:4">
      <c r="C1789" s="1043"/>
      <c r="D1789" s="1044"/>
    </row>
    <row r="1790" spans="3:4">
      <c r="C1790" s="1043"/>
      <c r="D1790" s="1044"/>
    </row>
    <row r="1791" spans="3:4">
      <c r="C1791" s="1043"/>
      <c r="D1791" s="1044"/>
    </row>
    <row r="1792" spans="3:4">
      <c r="C1792" s="1043"/>
      <c r="D1792" s="1044"/>
    </row>
    <row r="1793" spans="3:4">
      <c r="C1793" s="1043"/>
      <c r="D1793" s="1044"/>
    </row>
    <row r="1794" spans="3:4">
      <c r="C1794" s="1043"/>
      <c r="D1794" s="1044"/>
    </row>
    <row r="1795" spans="3:4">
      <c r="C1795" s="1043"/>
      <c r="D1795" s="1044"/>
    </row>
    <row r="1796" spans="3:4">
      <c r="C1796" s="1043"/>
      <c r="D1796" s="1044"/>
    </row>
    <row r="1797" spans="3:4">
      <c r="C1797" s="1043"/>
      <c r="D1797" s="1044"/>
    </row>
    <row r="1798" spans="3:4">
      <c r="C1798" s="1043"/>
      <c r="D1798" s="1044"/>
    </row>
    <row r="1799" spans="3:4">
      <c r="C1799" s="1043"/>
      <c r="D1799" s="1044"/>
    </row>
    <row r="1800" spans="3:4">
      <c r="C1800" s="1043"/>
      <c r="D1800" s="1044"/>
    </row>
    <row r="1801" spans="3:4">
      <c r="C1801" s="1043"/>
      <c r="D1801" s="1044"/>
    </row>
    <row r="1802" spans="3:4">
      <c r="C1802" s="1043"/>
      <c r="D1802" s="1044"/>
    </row>
    <row r="1803" spans="3:4">
      <c r="C1803" s="1043"/>
      <c r="D1803" s="1044"/>
    </row>
    <row r="1804" spans="3:4">
      <c r="C1804" s="1043"/>
      <c r="D1804" s="1044"/>
    </row>
    <row r="1805" spans="3:4">
      <c r="C1805" s="1043"/>
      <c r="D1805" s="1044"/>
    </row>
    <row r="1806" spans="3:4">
      <c r="C1806" s="1043"/>
      <c r="D1806" s="1044"/>
    </row>
    <row r="1807" spans="3:4">
      <c r="C1807" s="1043"/>
      <c r="D1807" s="1044"/>
    </row>
    <row r="1808" spans="3:4">
      <c r="C1808" s="1043"/>
      <c r="D1808" s="1044"/>
    </row>
    <row r="1809" spans="3:4">
      <c r="C1809" s="1043"/>
      <c r="D1809" s="1044"/>
    </row>
    <row r="1810" spans="3:4">
      <c r="C1810" s="1043"/>
      <c r="D1810" s="1044"/>
    </row>
    <row r="1811" spans="3:4">
      <c r="C1811" s="1043"/>
      <c r="D1811" s="1044"/>
    </row>
    <row r="1812" spans="3:4">
      <c r="C1812" s="1043"/>
      <c r="D1812" s="1044"/>
    </row>
    <row r="1813" spans="3:4">
      <c r="C1813" s="1043"/>
      <c r="D1813" s="1044"/>
    </row>
    <row r="1814" spans="3:4">
      <c r="C1814" s="1043"/>
      <c r="D1814" s="1044"/>
    </row>
    <row r="1815" spans="3:4">
      <c r="C1815" s="1043"/>
      <c r="D1815" s="1044"/>
    </row>
    <row r="1816" spans="3:4">
      <c r="C1816" s="1043"/>
      <c r="D1816" s="1044"/>
    </row>
    <row r="1817" spans="3:4">
      <c r="C1817" s="1043"/>
      <c r="D1817" s="1044"/>
    </row>
    <row r="1818" spans="3:4">
      <c r="C1818" s="1043"/>
      <c r="D1818" s="1044"/>
    </row>
    <row r="1819" spans="3:4">
      <c r="C1819" s="1043"/>
      <c r="D1819" s="1044"/>
    </row>
    <row r="1820" spans="3:4">
      <c r="C1820" s="1043"/>
      <c r="D1820" s="1044"/>
    </row>
    <row r="1821" spans="3:4">
      <c r="C1821" s="1043"/>
      <c r="D1821" s="1044"/>
    </row>
    <row r="1822" spans="3:4">
      <c r="C1822" s="1043"/>
      <c r="D1822" s="1044"/>
    </row>
    <row r="1823" spans="3:4">
      <c r="C1823" s="1043"/>
      <c r="D1823" s="1044"/>
    </row>
    <row r="1824" spans="3:4">
      <c r="C1824" s="1043"/>
      <c r="D1824" s="1044"/>
    </row>
    <row r="1825" spans="3:4">
      <c r="C1825" s="1043"/>
      <c r="D1825" s="1044"/>
    </row>
    <row r="1826" spans="3:4">
      <c r="C1826" s="1043"/>
      <c r="D1826" s="1044"/>
    </row>
    <row r="1827" spans="3:4">
      <c r="C1827" s="1043"/>
      <c r="D1827" s="1044"/>
    </row>
    <row r="1828" spans="3:4">
      <c r="C1828" s="1043"/>
      <c r="D1828" s="1044"/>
    </row>
    <row r="1829" spans="3:4">
      <c r="C1829" s="1043"/>
      <c r="D1829" s="1044"/>
    </row>
    <row r="1830" spans="3:4">
      <c r="C1830" s="1043"/>
      <c r="D1830" s="1044"/>
    </row>
    <row r="1831" spans="3:4">
      <c r="C1831" s="1043"/>
      <c r="D1831" s="1044"/>
    </row>
    <row r="1832" spans="3:4">
      <c r="C1832" s="1043"/>
      <c r="D1832" s="1044"/>
    </row>
    <row r="1833" spans="3:4">
      <c r="C1833" s="1043"/>
      <c r="D1833" s="1044"/>
    </row>
    <row r="1834" spans="3:4">
      <c r="C1834" s="1043"/>
      <c r="D1834" s="1044"/>
    </row>
    <row r="1835" spans="3:4">
      <c r="C1835" s="1043"/>
      <c r="D1835" s="1044"/>
    </row>
    <row r="1836" spans="3:4">
      <c r="C1836" s="1043"/>
      <c r="D1836" s="1044"/>
    </row>
    <row r="1837" spans="3:4">
      <c r="C1837" s="1043"/>
      <c r="D1837" s="1044"/>
    </row>
    <row r="1838" spans="3:4">
      <c r="C1838" s="1043"/>
      <c r="D1838" s="1044"/>
    </row>
    <row r="1839" spans="3:4">
      <c r="C1839" s="1043"/>
      <c r="D1839" s="1044"/>
    </row>
    <row r="1840" spans="3:4">
      <c r="C1840" s="1043"/>
      <c r="D1840" s="1044"/>
    </row>
    <row r="1841" spans="3:4">
      <c r="C1841" s="1043"/>
      <c r="D1841" s="1044"/>
    </row>
    <row r="1842" spans="3:4">
      <c r="C1842" s="1043"/>
      <c r="D1842" s="1044"/>
    </row>
    <row r="1843" spans="3:4">
      <c r="C1843" s="1043"/>
      <c r="D1843" s="1044"/>
    </row>
    <row r="1844" spans="3:4">
      <c r="C1844" s="1043"/>
      <c r="D1844" s="1044"/>
    </row>
    <row r="1845" spans="3:4">
      <c r="C1845" s="1043"/>
      <c r="D1845" s="1044"/>
    </row>
    <row r="1846" spans="3:4">
      <c r="C1846" s="1043"/>
      <c r="D1846" s="1044"/>
    </row>
    <row r="1847" spans="3:4">
      <c r="C1847" s="1043"/>
      <c r="D1847" s="1044"/>
    </row>
    <row r="1848" spans="3:4">
      <c r="C1848" s="1043"/>
      <c r="D1848" s="1044"/>
    </row>
    <row r="1849" spans="3:4">
      <c r="C1849" s="1043"/>
      <c r="D1849" s="1044"/>
    </row>
    <row r="1850" spans="3:4">
      <c r="C1850" s="1043"/>
      <c r="D1850" s="1044"/>
    </row>
    <row r="1851" spans="3:4">
      <c r="C1851" s="1043"/>
      <c r="D1851" s="1044"/>
    </row>
    <row r="1852" spans="3:4">
      <c r="C1852" s="1043"/>
      <c r="D1852" s="1044"/>
    </row>
    <row r="1853" spans="3:4">
      <c r="C1853" s="1043"/>
      <c r="D1853" s="1044"/>
    </row>
    <row r="1854" spans="3:4">
      <c r="C1854" s="1043"/>
      <c r="D1854" s="1044"/>
    </row>
    <row r="1855" spans="3:4">
      <c r="C1855" s="1043"/>
      <c r="D1855" s="1044"/>
    </row>
    <row r="1856" spans="3:4">
      <c r="C1856" s="1043"/>
      <c r="D1856" s="1044"/>
    </row>
    <row r="1857" spans="3:4">
      <c r="C1857" s="1043"/>
      <c r="D1857" s="1044"/>
    </row>
    <row r="1858" spans="3:4">
      <c r="C1858" s="1043"/>
      <c r="D1858" s="1044"/>
    </row>
    <row r="1859" spans="3:4">
      <c r="C1859" s="1043"/>
      <c r="D1859" s="1044"/>
    </row>
    <row r="1860" spans="3:4">
      <c r="C1860" s="1043"/>
      <c r="D1860" s="1044"/>
    </row>
    <row r="1861" spans="3:4">
      <c r="C1861" s="1043"/>
      <c r="D1861" s="1044"/>
    </row>
    <row r="1862" spans="3:4">
      <c r="C1862" s="1043"/>
      <c r="D1862" s="1044"/>
    </row>
    <row r="1863" spans="3:4">
      <c r="C1863" s="1043"/>
      <c r="D1863" s="1044"/>
    </row>
    <row r="1864" spans="3:4">
      <c r="C1864" s="1043"/>
      <c r="D1864" s="1044"/>
    </row>
    <row r="1865" spans="3:4">
      <c r="C1865" s="1043"/>
      <c r="D1865" s="1044"/>
    </row>
    <row r="1866" spans="3:4">
      <c r="C1866" s="1043"/>
      <c r="D1866" s="1044"/>
    </row>
    <row r="1867" spans="3:4">
      <c r="C1867" s="1043"/>
      <c r="D1867" s="1044"/>
    </row>
    <row r="1868" spans="3:4">
      <c r="C1868" s="1043"/>
      <c r="D1868" s="1044"/>
    </row>
    <row r="1869" spans="3:4">
      <c r="C1869" s="1043"/>
      <c r="D1869" s="1044"/>
    </row>
    <row r="1870" spans="3:4">
      <c r="C1870" s="1043"/>
      <c r="D1870" s="1044"/>
    </row>
    <row r="1871" spans="3:4">
      <c r="C1871" s="1043"/>
      <c r="D1871" s="1044"/>
    </row>
    <row r="1872" spans="3:4">
      <c r="C1872" s="1043"/>
      <c r="D1872" s="1044"/>
    </row>
    <row r="1873" spans="3:4">
      <c r="C1873" s="1043"/>
      <c r="D1873" s="1044"/>
    </row>
    <row r="1874" spans="3:4">
      <c r="C1874" s="1043"/>
      <c r="D1874" s="1044"/>
    </row>
    <row r="1875" spans="3:4">
      <c r="C1875" s="1043"/>
      <c r="D1875" s="1044"/>
    </row>
    <row r="1876" spans="3:4">
      <c r="C1876" s="1043"/>
      <c r="D1876" s="1044"/>
    </row>
    <row r="1877" spans="3:4">
      <c r="C1877" s="1043"/>
      <c r="D1877" s="1044"/>
    </row>
    <row r="1878" spans="3:4">
      <c r="C1878" s="1043"/>
      <c r="D1878" s="1044"/>
    </row>
    <row r="1879" spans="3:4">
      <c r="C1879" s="1043"/>
      <c r="D1879" s="1044"/>
    </row>
    <row r="1880" spans="3:4">
      <c r="C1880" s="1043"/>
      <c r="D1880" s="1044"/>
    </row>
    <row r="1881" spans="3:4">
      <c r="C1881" s="1043"/>
      <c r="D1881" s="1044"/>
    </row>
    <row r="1882" spans="3:4">
      <c r="C1882" s="1043"/>
      <c r="D1882" s="1044"/>
    </row>
    <row r="1883" spans="3:4">
      <c r="C1883" s="1043"/>
      <c r="D1883" s="1044"/>
    </row>
    <row r="1884" spans="3:4">
      <c r="C1884" s="1043"/>
      <c r="D1884" s="1044"/>
    </row>
    <row r="1885" spans="3:4">
      <c r="C1885" s="1043"/>
      <c r="D1885" s="1044"/>
    </row>
    <row r="1886" spans="3:4">
      <c r="C1886" s="1043"/>
      <c r="D1886" s="1044"/>
    </row>
    <row r="1887" spans="3:4">
      <c r="C1887" s="1043"/>
      <c r="D1887" s="1044"/>
    </row>
    <row r="1888" spans="3:4">
      <c r="C1888" s="1043"/>
      <c r="D1888" s="1044"/>
    </row>
    <row r="1889" spans="3:4">
      <c r="C1889" s="1043"/>
      <c r="D1889" s="1044"/>
    </row>
    <row r="1890" spans="3:4">
      <c r="C1890" s="1043"/>
      <c r="D1890" s="1044"/>
    </row>
    <row r="1891" spans="3:4">
      <c r="C1891" s="1043"/>
      <c r="D1891" s="1044"/>
    </row>
    <row r="1892" spans="3:4">
      <c r="C1892" s="1043"/>
      <c r="D1892" s="1044"/>
    </row>
    <row r="1893" spans="3:4">
      <c r="C1893" s="1043"/>
      <c r="D1893" s="1044"/>
    </row>
    <row r="1894" spans="3:4">
      <c r="C1894" s="1043"/>
      <c r="D1894" s="1044"/>
    </row>
    <row r="1895" spans="3:4">
      <c r="C1895" s="1043"/>
      <c r="D1895" s="1044"/>
    </row>
    <row r="1896" spans="3:4">
      <c r="C1896" s="1043"/>
      <c r="D1896" s="1044"/>
    </row>
    <row r="1897" spans="3:4">
      <c r="C1897" s="1043"/>
      <c r="D1897" s="1044"/>
    </row>
    <row r="1898" spans="3:4">
      <c r="C1898" s="1043"/>
      <c r="D1898" s="1044"/>
    </row>
    <row r="1899" spans="3:4">
      <c r="C1899" s="1043"/>
      <c r="D1899" s="1044"/>
    </row>
    <row r="1900" spans="3:4">
      <c r="C1900" s="1043"/>
      <c r="D1900" s="1044"/>
    </row>
    <row r="1901" spans="3:4">
      <c r="C1901" s="1043"/>
      <c r="D1901" s="1044"/>
    </row>
    <row r="1902" spans="3:4">
      <c r="C1902" s="1043"/>
      <c r="D1902" s="1044"/>
    </row>
    <row r="1903" spans="3:4">
      <c r="C1903" s="1043"/>
      <c r="D1903" s="1044"/>
    </row>
    <row r="1904" spans="3:4">
      <c r="C1904" s="1043"/>
      <c r="D1904" s="1044"/>
    </row>
    <row r="1905" spans="3:4">
      <c r="C1905" s="1043"/>
      <c r="D1905" s="1044"/>
    </row>
    <row r="1906" spans="3:4">
      <c r="C1906" s="1043"/>
      <c r="D1906" s="1044"/>
    </row>
    <row r="1907" spans="3:4">
      <c r="C1907" s="1043"/>
      <c r="D1907" s="1044"/>
    </row>
    <row r="1908" spans="3:4">
      <c r="C1908" s="1043"/>
      <c r="D1908" s="1044"/>
    </row>
    <row r="1909" spans="3:4">
      <c r="C1909" s="1043"/>
      <c r="D1909" s="1044"/>
    </row>
    <row r="1910" spans="3:4">
      <c r="C1910" s="1043"/>
      <c r="D1910" s="1044"/>
    </row>
    <row r="1911" spans="3:4">
      <c r="C1911" s="1043"/>
      <c r="D1911" s="1044"/>
    </row>
    <row r="1912" spans="3:4">
      <c r="C1912" s="1043"/>
      <c r="D1912" s="1044"/>
    </row>
    <row r="1913" spans="3:4">
      <c r="C1913" s="1043"/>
      <c r="D1913" s="1044"/>
    </row>
    <row r="1914" spans="3:4">
      <c r="C1914" s="1043"/>
      <c r="D1914" s="1044"/>
    </row>
    <row r="1915" spans="3:4">
      <c r="C1915" s="1043"/>
      <c r="D1915" s="1044"/>
    </row>
    <row r="1916" spans="3:4">
      <c r="C1916" s="1043"/>
      <c r="D1916" s="1044"/>
    </row>
    <row r="1917" spans="3:4">
      <c r="C1917" s="1043"/>
      <c r="D1917" s="1044"/>
    </row>
    <row r="1918" spans="3:4">
      <c r="C1918" s="1043"/>
      <c r="D1918" s="1044"/>
    </row>
    <row r="1919" spans="3:4">
      <c r="C1919" s="1043"/>
      <c r="D1919" s="1044"/>
    </row>
    <row r="1920" spans="3:4">
      <c r="C1920" s="1043"/>
      <c r="D1920" s="1044"/>
    </row>
    <row r="1921" spans="3:4">
      <c r="C1921" s="1043"/>
      <c r="D1921" s="1044"/>
    </row>
    <row r="1922" spans="3:4">
      <c r="C1922" s="1043"/>
      <c r="D1922" s="1044"/>
    </row>
    <row r="1923" spans="3:4">
      <c r="C1923" s="1043"/>
      <c r="D1923" s="1044"/>
    </row>
    <row r="1924" spans="3:4">
      <c r="C1924" s="1043"/>
      <c r="D1924" s="1044"/>
    </row>
    <row r="1925" spans="3:4">
      <c r="C1925" s="1043"/>
      <c r="D1925" s="1044"/>
    </row>
    <row r="1926" spans="3:4">
      <c r="C1926" s="1043"/>
      <c r="D1926" s="1044"/>
    </row>
    <row r="1927" spans="3:4">
      <c r="C1927" s="1043"/>
      <c r="D1927" s="1044"/>
    </row>
    <row r="1928" spans="3:4">
      <c r="C1928" s="1043"/>
      <c r="D1928" s="1044"/>
    </row>
    <row r="1929" spans="3:4">
      <c r="C1929" s="1043"/>
      <c r="D1929" s="1044"/>
    </row>
    <row r="1930" spans="3:4">
      <c r="C1930" s="1043"/>
      <c r="D1930" s="1044"/>
    </row>
    <row r="1931" spans="3:4">
      <c r="C1931" s="1043"/>
      <c r="D1931" s="1044"/>
    </row>
    <row r="1932" spans="3:4">
      <c r="C1932" s="1043"/>
      <c r="D1932" s="1044"/>
    </row>
    <row r="1933" spans="3:4">
      <c r="C1933" s="1043"/>
      <c r="D1933" s="1044"/>
    </row>
    <row r="1934" spans="3:4">
      <c r="C1934" s="1043"/>
      <c r="D1934" s="1044"/>
    </row>
    <row r="1935" spans="3:4">
      <c r="C1935" s="1043"/>
      <c r="D1935" s="1044"/>
    </row>
    <row r="1936" spans="3:4">
      <c r="C1936" s="1043"/>
      <c r="D1936" s="1044"/>
    </row>
    <row r="1937" spans="3:4">
      <c r="C1937" s="1043"/>
      <c r="D1937" s="1044"/>
    </row>
    <row r="1938" spans="3:4">
      <c r="C1938" s="1043"/>
      <c r="D1938" s="1044"/>
    </row>
    <row r="1939" spans="3:4">
      <c r="C1939" s="1043"/>
      <c r="D1939" s="1044"/>
    </row>
    <row r="1940" spans="3:4">
      <c r="C1940" s="1043"/>
      <c r="D1940" s="1044"/>
    </row>
    <row r="1941" spans="3:4">
      <c r="C1941" s="1043"/>
      <c r="D1941" s="1044"/>
    </row>
    <row r="1942" spans="3:4">
      <c r="C1942" s="1043"/>
      <c r="D1942" s="1044"/>
    </row>
    <row r="1943" spans="3:4">
      <c r="C1943" s="1043"/>
      <c r="D1943" s="1044"/>
    </row>
    <row r="1944" spans="3:4">
      <c r="C1944" s="1043"/>
      <c r="D1944" s="1044"/>
    </row>
    <row r="1945" spans="3:4">
      <c r="C1945" s="1043"/>
      <c r="D1945" s="1044"/>
    </row>
    <row r="1946" spans="3:4">
      <c r="C1946" s="1043"/>
      <c r="D1946" s="1044"/>
    </row>
    <row r="1947" spans="3:4">
      <c r="C1947" s="1043"/>
      <c r="D1947" s="1044"/>
    </row>
    <row r="1948" spans="3:4">
      <c r="C1948" s="1043"/>
      <c r="D1948" s="1044"/>
    </row>
    <row r="1949" spans="3:4">
      <c r="C1949" s="1043"/>
      <c r="D1949" s="1044"/>
    </row>
    <row r="1950" spans="3:4">
      <c r="C1950" s="1043"/>
      <c r="D1950" s="1044"/>
    </row>
    <row r="1951" spans="3:4">
      <c r="C1951" s="1043"/>
      <c r="D1951" s="1044"/>
    </row>
    <row r="1952" spans="3:4">
      <c r="C1952" s="1043"/>
      <c r="D1952" s="1044"/>
    </row>
    <row r="1953" spans="3:4">
      <c r="C1953" s="1043"/>
      <c r="D1953" s="1044"/>
    </row>
    <row r="1954" spans="3:4">
      <c r="C1954" s="1043"/>
      <c r="D1954" s="1044"/>
    </row>
    <row r="1955" spans="3:4">
      <c r="C1955" s="1043"/>
      <c r="D1955" s="1044"/>
    </row>
    <row r="1956" spans="3:4">
      <c r="C1956" s="1043"/>
      <c r="D1956" s="1044"/>
    </row>
    <row r="1957" spans="3:4">
      <c r="C1957" s="1043"/>
      <c r="D1957" s="1044"/>
    </row>
    <row r="1958" spans="3:4">
      <c r="C1958" s="1043"/>
      <c r="D1958" s="1044"/>
    </row>
    <row r="1959" spans="3:4">
      <c r="C1959" s="1043"/>
      <c r="D1959" s="1044"/>
    </row>
    <row r="1960" spans="3:4">
      <c r="C1960" s="1043"/>
      <c r="D1960" s="1044"/>
    </row>
    <row r="1961" spans="3:4">
      <c r="C1961" s="1043"/>
      <c r="D1961" s="1044"/>
    </row>
    <row r="1962" spans="3:4">
      <c r="C1962" s="1043"/>
      <c r="D1962" s="1044"/>
    </row>
    <row r="1963" spans="3:4">
      <c r="C1963" s="1043"/>
      <c r="D1963" s="1044"/>
    </row>
    <row r="1964" spans="3:4">
      <c r="C1964" s="1043"/>
      <c r="D1964" s="1044"/>
    </row>
    <row r="1965" spans="3:4">
      <c r="C1965" s="1043"/>
      <c r="D1965" s="1044"/>
    </row>
    <row r="1966" spans="3:4">
      <c r="C1966" s="1043"/>
      <c r="D1966" s="1044"/>
    </row>
    <row r="1967" spans="3:4">
      <c r="C1967" s="1043"/>
      <c r="D1967" s="1044"/>
    </row>
    <row r="1968" spans="3:4">
      <c r="C1968" s="1043"/>
      <c r="D1968" s="1044"/>
    </row>
    <row r="1969" spans="3:4">
      <c r="C1969" s="1043"/>
      <c r="D1969" s="1044"/>
    </row>
    <row r="1970" spans="3:4">
      <c r="C1970" s="1043"/>
      <c r="D1970" s="1044"/>
    </row>
    <row r="1971" spans="3:4">
      <c r="C1971" s="1043"/>
      <c r="D1971" s="1044"/>
    </row>
    <row r="1972" spans="3:4">
      <c r="C1972" s="1043"/>
      <c r="D1972" s="1044"/>
    </row>
    <row r="1973" spans="3:4">
      <c r="C1973" s="1043"/>
      <c r="D1973" s="1044"/>
    </row>
    <row r="1974" spans="3:4">
      <c r="C1974" s="1043"/>
      <c r="D1974" s="1044"/>
    </row>
    <row r="1975" spans="3:4">
      <c r="C1975" s="1043"/>
      <c r="D1975" s="1044"/>
    </row>
    <row r="1976" spans="3:4">
      <c r="C1976" s="1043"/>
      <c r="D1976" s="1044"/>
    </row>
    <row r="1977" spans="3:4">
      <c r="C1977" s="1043"/>
      <c r="D1977" s="1044"/>
    </row>
    <row r="1978" spans="3:4">
      <c r="C1978" s="1043"/>
      <c r="D1978" s="1044"/>
    </row>
    <row r="1979" spans="3:4">
      <c r="C1979" s="1043"/>
      <c r="D1979" s="1044"/>
    </row>
    <row r="1980" spans="3:4">
      <c r="C1980" s="1043"/>
      <c r="D1980" s="1044"/>
    </row>
    <row r="1981" spans="3:4">
      <c r="C1981" s="1043"/>
      <c r="D1981" s="1044"/>
    </row>
    <row r="1982" spans="3:4">
      <c r="C1982" s="1043"/>
      <c r="D1982" s="1044"/>
    </row>
    <row r="1983" spans="3:4">
      <c r="C1983" s="1043"/>
      <c r="D1983" s="1044"/>
    </row>
    <row r="1984" spans="3:4">
      <c r="C1984" s="1043"/>
      <c r="D1984" s="1044"/>
    </row>
    <row r="1985" spans="3:4">
      <c r="C1985" s="1043"/>
      <c r="D1985" s="1044"/>
    </row>
    <row r="1986" spans="3:4">
      <c r="C1986" s="1043"/>
      <c r="D1986" s="1044"/>
    </row>
    <row r="1987" spans="3:4">
      <c r="C1987" s="1043"/>
      <c r="D1987" s="1044"/>
    </row>
    <row r="1988" spans="3:4">
      <c r="C1988" s="1043"/>
      <c r="D1988" s="1044"/>
    </row>
    <row r="1989" spans="3:4">
      <c r="C1989" s="1043"/>
      <c r="D1989" s="1044"/>
    </row>
    <row r="1990" spans="3:4">
      <c r="C1990" s="1043"/>
      <c r="D1990" s="1044"/>
    </row>
    <row r="1991" spans="3:4">
      <c r="C1991" s="1043"/>
      <c r="D1991" s="1044"/>
    </row>
    <row r="1992" spans="3:4">
      <c r="C1992" s="1043"/>
      <c r="D1992" s="1044"/>
    </row>
    <row r="1993" spans="3:4">
      <c r="C1993" s="1043"/>
      <c r="D1993" s="1044"/>
    </row>
    <row r="1994" spans="3:4">
      <c r="C1994" s="1043"/>
      <c r="D1994" s="1044"/>
    </row>
    <row r="1995" spans="3:4">
      <c r="C1995" s="1043"/>
      <c r="D1995" s="1044"/>
    </row>
    <row r="1996" spans="3:4">
      <c r="C1996" s="1043"/>
      <c r="D1996" s="1044"/>
    </row>
    <row r="1997" spans="3:4">
      <c r="C1997" s="1043"/>
      <c r="D1997" s="1044"/>
    </row>
    <row r="1998" spans="3:4">
      <c r="C1998" s="1043"/>
      <c r="D1998" s="1044"/>
    </row>
    <row r="1999" spans="3:4">
      <c r="C1999" s="1043"/>
      <c r="D1999" s="1044"/>
    </row>
    <row r="2000" spans="3:4">
      <c r="C2000" s="1043"/>
      <c r="D2000" s="1044"/>
    </row>
    <row r="2001" spans="3:4">
      <c r="C2001" s="1043"/>
      <c r="D2001" s="1044"/>
    </row>
    <row r="2002" spans="3:4">
      <c r="C2002" s="1043"/>
      <c r="D2002" s="1044"/>
    </row>
    <row r="2003" spans="3:4">
      <c r="C2003" s="1043"/>
      <c r="D2003" s="1044"/>
    </row>
    <row r="2004" spans="3:4">
      <c r="C2004" s="1043"/>
      <c r="D2004" s="1044"/>
    </row>
    <row r="2005" spans="3:4">
      <c r="C2005" s="1043"/>
      <c r="D2005" s="1044"/>
    </row>
    <row r="2006" spans="3:4">
      <c r="C2006" s="1043"/>
      <c r="D2006" s="1044"/>
    </row>
    <row r="2007" spans="3:4">
      <c r="C2007" s="1043"/>
      <c r="D2007" s="1044"/>
    </row>
    <row r="2008" spans="3:4">
      <c r="C2008" s="1043"/>
      <c r="D2008" s="1044"/>
    </row>
    <row r="2009" spans="3:4">
      <c r="C2009" s="1043"/>
      <c r="D2009" s="1044"/>
    </row>
    <row r="2010" spans="3:4">
      <c r="C2010" s="1043"/>
      <c r="D2010" s="1044"/>
    </row>
    <row r="2011" spans="3:4">
      <c r="C2011" s="1043"/>
      <c r="D2011" s="1044"/>
    </row>
    <row r="2012" spans="3:4">
      <c r="C2012" s="1043"/>
      <c r="D2012" s="1044"/>
    </row>
    <row r="2013" spans="3:4">
      <c r="C2013" s="1043"/>
      <c r="D2013" s="1044"/>
    </row>
    <row r="2014" spans="3:4">
      <c r="C2014" s="1043"/>
      <c r="D2014" s="1044"/>
    </row>
    <row r="2015" spans="3:4">
      <c r="C2015" s="1043"/>
      <c r="D2015" s="1044"/>
    </row>
    <row r="2016" spans="3:4">
      <c r="C2016" s="1043"/>
      <c r="D2016" s="1044"/>
    </row>
    <row r="2017" spans="3:4">
      <c r="C2017" s="1043"/>
      <c r="D2017" s="1044"/>
    </row>
    <row r="2018" spans="3:4">
      <c r="C2018" s="1043"/>
      <c r="D2018" s="1044"/>
    </row>
    <row r="2019" spans="3:4">
      <c r="C2019" s="1043"/>
      <c r="D2019" s="1044"/>
    </row>
    <row r="2020" spans="3:4">
      <c r="C2020" s="1043"/>
      <c r="D2020" s="1044"/>
    </row>
    <row r="2021" spans="3:4">
      <c r="C2021" s="1043"/>
      <c r="D2021" s="1044"/>
    </row>
    <row r="2022" spans="3:4">
      <c r="C2022" s="1043"/>
      <c r="D2022" s="1044"/>
    </row>
    <row r="2023" spans="3:4">
      <c r="C2023" s="1043"/>
      <c r="D2023" s="1044"/>
    </row>
    <row r="2024" spans="3:4">
      <c r="C2024" s="1043"/>
      <c r="D2024" s="1044"/>
    </row>
    <row r="2025" spans="3:4">
      <c r="C2025" s="1043"/>
      <c r="D2025" s="1044"/>
    </row>
    <row r="2026" spans="3:4">
      <c r="C2026" s="1043"/>
      <c r="D2026" s="1044"/>
    </row>
    <row r="2027" spans="3:4">
      <c r="C2027" s="1043"/>
      <c r="D2027" s="1044"/>
    </row>
    <row r="2028" spans="3:4">
      <c r="C2028" s="1043"/>
      <c r="D2028" s="1044"/>
    </row>
    <row r="2029" spans="3:4">
      <c r="C2029" s="1043"/>
      <c r="D2029" s="1044"/>
    </row>
    <row r="2030" spans="3:4">
      <c r="C2030" s="1043"/>
      <c r="D2030" s="1044"/>
    </row>
    <row r="2031" spans="3:4">
      <c r="C2031" s="1043"/>
      <c r="D2031" s="1044"/>
    </row>
    <row r="2032" spans="3:4">
      <c r="C2032" s="1043"/>
      <c r="D2032" s="1044"/>
    </row>
    <row r="2033" spans="3:4">
      <c r="C2033" s="1043"/>
      <c r="D2033" s="1044"/>
    </row>
    <row r="2034" spans="3:4">
      <c r="C2034" s="1043"/>
      <c r="D2034" s="1044"/>
    </row>
    <row r="2035" spans="3:4">
      <c r="C2035" s="1043"/>
      <c r="D2035" s="1044"/>
    </row>
    <row r="2036" spans="3:4">
      <c r="C2036" s="1043"/>
      <c r="D2036" s="1044"/>
    </row>
    <row r="2037" spans="3:4">
      <c r="C2037" s="1043"/>
      <c r="D2037" s="1044"/>
    </row>
    <row r="2038" spans="3:4">
      <c r="C2038" s="1043"/>
      <c r="D2038" s="1044"/>
    </row>
    <row r="2039" spans="3:4">
      <c r="C2039" s="1043"/>
      <c r="D2039" s="1044"/>
    </row>
    <row r="2040" spans="3:4">
      <c r="C2040" s="1043"/>
      <c r="D2040" s="1044"/>
    </row>
    <row r="2041" spans="3:4">
      <c r="C2041" s="1043"/>
      <c r="D2041" s="1044"/>
    </row>
    <row r="2042" spans="3:4">
      <c r="C2042" s="1043"/>
      <c r="D2042" s="1044"/>
    </row>
    <row r="2043" spans="3:4">
      <c r="C2043" s="1043"/>
      <c r="D2043" s="1044"/>
    </row>
    <row r="2044" spans="3:4">
      <c r="C2044" s="1043"/>
      <c r="D2044" s="1044"/>
    </row>
    <row r="2045" spans="3:4">
      <c r="C2045" s="1043"/>
      <c r="D2045" s="1044"/>
    </row>
    <row r="2046" spans="3:4">
      <c r="C2046" s="1043"/>
      <c r="D2046" s="1044"/>
    </row>
    <row r="2047" spans="3:4">
      <c r="C2047" s="1043"/>
      <c r="D2047" s="1044"/>
    </row>
    <row r="2048" spans="3:4">
      <c r="C2048" s="1043"/>
      <c r="D2048" s="1044"/>
    </row>
    <row r="2049" spans="3:4">
      <c r="C2049" s="1043"/>
      <c r="D2049" s="1044"/>
    </row>
    <row r="2050" spans="3:4">
      <c r="C2050" s="1043"/>
      <c r="D2050" s="1044"/>
    </row>
    <row r="2051" spans="3:4">
      <c r="C2051" s="1043"/>
      <c r="D2051" s="1044"/>
    </row>
    <row r="2052" spans="3:4">
      <c r="C2052" s="1043"/>
      <c r="D2052" s="1044"/>
    </row>
    <row r="2053" spans="3:4">
      <c r="C2053" s="1043"/>
      <c r="D2053" s="1044"/>
    </row>
    <row r="2054" spans="3:4">
      <c r="C2054" s="1043"/>
      <c r="D2054" s="1044"/>
    </row>
    <row r="2055" spans="3:4">
      <c r="C2055" s="1043"/>
      <c r="D2055" s="1044"/>
    </row>
    <row r="2056" spans="3:4">
      <c r="C2056" s="1043"/>
      <c r="D2056" s="1044"/>
    </row>
    <row r="2057" spans="3:4">
      <c r="C2057" s="1043"/>
      <c r="D2057" s="1044"/>
    </row>
    <row r="2058" spans="3:4">
      <c r="C2058" s="1043"/>
      <c r="D2058" s="1044"/>
    </row>
    <row r="2059" spans="3:4">
      <c r="C2059" s="1043"/>
      <c r="D2059" s="1044"/>
    </row>
    <row r="2060" spans="3:4">
      <c r="C2060" s="1043"/>
      <c r="D2060" s="1044"/>
    </row>
    <row r="2061" spans="3:4">
      <c r="C2061" s="1043"/>
      <c r="D2061" s="1044"/>
    </row>
    <row r="2062" spans="3:4">
      <c r="C2062" s="1043"/>
      <c r="D2062" s="1044"/>
    </row>
    <row r="2063" spans="3:4">
      <c r="C2063" s="1043"/>
      <c r="D2063" s="1044"/>
    </row>
    <row r="2064" spans="3:4">
      <c r="C2064" s="1043"/>
      <c r="D2064" s="1044"/>
    </row>
    <row r="2065" spans="3:4">
      <c r="C2065" s="1043"/>
      <c r="D2065" s="1044"/>
    </row>
    <row r="2066" spans="3:4">
      <c r="C2066" s="1043"/>
      <c r="D2066" s="1044"/>
    </row>
    <row r="2067" spans="3:4">
      <c r="C2067" s="1043"/>
      <c r="D2067" s="1044"/>
    </row>
    <row r="2068" spans="3:4">
      <c r="C2068" s="1043"/>
      <c r="D2068" s="1044"/>
    </row>
    <row r="2069" spans="3:4">
      <c r="C2069" s="1043"/>
      <c r="D2069" s="1044"/>
    </row>
    <row r="2070" spans="3:4">
      <c r="C2070" s="1043"/>
      <c r="D2070" s="1044"/>
    </row>
    <row r="2071" spans="3:4">
      <c r="C2071" s="1043"/>
      <c r="D2071" s="1044"/>
    </row>
    <row r="2072" spans="3:4">
      <c r="C2072" s="1043"/>
      <c r="D2072" s="1044"/>
    </row>
    <row r="2073" spans="3:4">
      <c r="C2073" s="1043"/>
      <c r="D2073" s="1044"/>
    </row>
    <row r="2074" spans="3:4">
      <c r="C2074" s="1043"/>
      <c r="D2074" s="1044"/>
    </row>
    <row r="2075" spans="3:4">
      <c r="C2075" s="1043"/>
      <c r="D2075" s="1044"/>
    </row>
    <row r="2076" spans="3:4">
      <c r="C2076" s="1043"/>
      <c r="D2076" s="1044"/>
    </row>
    <row r="2077" spans="3:4">
      <c r="C2077" s="1043"/>
      <c r="D2077" s="1044"/>
    </row>
    <row r="2078" spans="3:4">
      <c r="C2078" s="1043"/>
      <c r="D2078" s="1044"/>
    </row>
    <row r="2079" spans="3:4">
      <c r="C2079" s="1043"/>
      <c r="D2079" s="1044"/>
    </row>
    <row r="2080" spans="3:4">
      <c r="C2080" s="1043"/>
      <c r="D2080" s="1044"/>
    </row>
    <row r="2081" spans="3:4">
      <c r="C2081" s="1043"/>
      <c r="D2081" s="1044"/>
    </row>
    <row r="2082" spans="3:4">
      <c r="C2082" s="1043"/>
      <c r="D2082" s="1044"/>
    </row>
    <row r="2083" spans="3:4">
      <c r="C2083" s="1043"/>
      <c r="D2083" s="1044"/>
    </row>
    <row r="2084" spans="3:4">
      <c r="C2084" s="1043"/>
      <c r="D2084" s="1044"/>
    </row>
    <row r="2085" spans="3:4">
      <c r="C2085" s="1043"/>
      <c r="D2085" s="1044"/>
    </row>
    <row r="2086" spans="3:4">
      <c r="C2086" s="1043"/>
      <c r="D2086" s="1044"/>
    </row>
    <row r="2087" spans="3:4">
      <c r="C2087" s="1043"/>
      <c r="D2087" s="1044"/>
    </row>
    <row r="2088" spans="3:4">
      <c r="C2088" s="1043"/>
      <c r="D2088" s="1044"/>
    </row>
    <row r="2089" spans="3:4">
      <c r="C2089" s="1043"/>
      <c r="D2089" s="1044"/>
    </row>
    <row r="2090" spans="3:4">
      <c r="C2090" s="1043"/>
      <c r="D2090" s="1044"/>
    </row>
    <row r="2091" spans="3:4">
      <c r="C2091" s="1043"/>
      <c r="D2091" s="1044"/>
    </row>
    <row r="2092" spans="3:4">
      <c r="C2092" s="1043"/>
      <c r="D2092" s="1044"/>
    </row>
    <row r="2093" spans="3:4">
      <c r="C2093" s="1043"/>
      <c r="D2093" s="1044"/>
    </row>
    <row r="2094" spans="3:4">
      <c r="C2094" s="1043"/>
      <c r="D2094" s="1044"/>
    </row>
    <row r="2095" spans="3:4">
      <c r="C2095" s="1043"/>
      <c r="D2095" s="1044"/>
    </row>
    <row r="2096" spans="3:4">
      <c r="C2096" s="1043"/>
      <c r="D2096" s="1044"/>
    </row>
    <row r="2097" spans="3:4">
      <c r="C2097" s="1043"/>
      <c r="D2097" s="1044"/>
    </row>
    <row r="2098" spans="3:4">
      <c r="C2098" s="1043"/>
      <c r="D2098" s="1044"/>
    </row>
    <row r="2099" spans="3:4">
      <c r="C2099" s="1043"/>
      <c r="D2099" s="1044"/>
    </row>
    <row r="2100" spans="3:4">
      <c r="C2100" s="1043"/>
      <c r="D2100" s="1044"/>
    </row>
    <row r="2101" spans="3:4">
      <c r="C2101" s="1043"/>
      <c r="D2101" s="1044"/>
    </row>
    <row r="2102" spans="3:4">
      <c r="C2102" s="1043"/>
      <c r="D2102" s="1044"/>
    </row>
    <row r="2103" spans="3:4">
      <c r="C2103" s="1043"/>
      <c r="D2103" s="1044"/>
    </row>
    <row r="2104" spans="3:4">
      <c r="C2104" s="1043"/>
      <c r="D2104" s="1044"/>
    </row>
    <row r="2105" spans="3:4">
      <c r="C2105" s="1043"/>
      <c r="D2105" s="1044"/>
    </row>
    <row r="2106" spans="3:4">
      <c r="C2106" s="1043"/>
      <c r="D2106" s="1044"/>
    </row>
    <row r="2107" spans="3:4">
      <c r="C2107" s="1043"/>
      <c r="D2107" s="1044"/>
    </row>
    <row r="2108" spans="3:4">
      <c r="C2108" s="1043"/>
      <c r="D2108" s="1044"/>
    </row>
    <row r="2109" spans="3:4">
      <c r="C2109" s="1043"/>
      <c r="D2109" s="1044"/>
    </row>
    <row r="2110" spans="3:4">
      <c r="C2110" s="1043"/>
      <c r="D2110" s="1044"/>
    </row>
    <row r="2111" spans="3:4">
      <c r="C2111" s="1043"/>
      <c r="D2111" s="1044"/>
    </row>
    <row r="2112" spans="3:4">
      <c r="C2112" s="1043"/>
      <c r="D2112" s="1044"/>
    </row>
    <row r="2113" spans="3:4">
      <c r="C2113" s="1043"/>
      <c r="D2113" s="1044"/>
    </row>
    <row r="2114" spans="3:4">
      <c r="C2114" s="1043"/>
      <c r="D2114" s="1044"/>
    </row>
    <row r="2115" spans="3:4">
      <c r="C2115" s="1043"/>
      <c r="D2115" s="1044"/>
    </row>
    <row r="2116" spans="3:4">
      <c r="C2116" s="1043"/>
      <c r="D2116" s="1044"/>
    </row>
    <row r="2117" spans="3:4">
      <c r="C2117" s="1043"/>
      <c r="D2117" s="1044"/>
    </row>
    <row r="2118" spans="3:4">
      <c r="C2118" s="1043"/>
      <c r="D2118" s="1044"/>
    </row>
    <row r="2119" spans="3:4">
      <c r="C2119" s="1043"/>
      <c r="D2119" s="1044"/>
    </row>
    <row r="2120" spans="3:4">
      <c r="C2120" s="1043"/>
      <c r="D2120" s="1044"/>
    </row>
    <row r="2121" spans="3:4">
      <c r="C2121" s="1043"/>
      <c r="D2121" s="1044"/>
    </row>
    <row r="2122" spans="3:4">
      <c r="C2122" s="1043"/>
      <c r="D2122" s="1044"/>
    </row>
    <row r="2123" spans="3:4">
      <c r="C2123" s="1043"/>
      <c r="D2123" s="1044"/>
    </row>
    <row r="2124" spans="3:4">
      <c r="C2124" s="1043"/>
      <c r="D2124" s="1044"/>
    </row>
    <row r="2125" spans="3:4">
      <c r="C2125" s="1043"/>
      <c r="D2125" s="1044"/>
    </row>
    <row r="2126" spans="3:4">
      <c r="C2126" s="1043"/>
      <c r="D2126" s="1044"/>
    </row>
    <row r="2127" spans="3:4">
      <c r="C2127" s="1043"/>
      <c r="D2127" s="1044"/>
    </row>
    <row r="2128" spans="3:4">
      <c r="C2128" s="1043"/>
      <c r="D2128" s="1044"/>
    </row>
    <row r="2129" spans="3:4">
      <c r="C2129" s="1043"/>
      <c r="D2129" s="1044"/>
    </row>
    <row r="2130" spans="3:4">
      <c r="C2130" s="1043"/>
      <c r="D2130" s="1044"/>
    </row>
    <row r="2131" spans="3:4">
      <c r="C2131" s="1043"/>
      <c r="D2131" s="1044"/>
    </row>
    <row r="2132" spans="3:4">
      <c r="C2132" s="1043"/>
      <c r="D2132" s="1044"/>
    </row>
    <row r="2133" spans="3:4">
      <c r="C2133" s="1043"/>
      <c r="D2133" s="1044"/>
    </row>
    <row r="2134" spans="3:4">
      <c r="C2134" s="1043"/>
      <c r="D2134" s="1044"/>
    </row>
    <row r="2135" spans="3:4">
      <c r="C2135" s="1043"/>
      <c r="D2135" s="1044"/>
    </row>
    <row r="2136" spans="3:4">
      <c r="C2136" s="1043"/>
      <c r="D2136" s="1044"/>
    </row>
    <row r="2137" spans="3:4">
      <c r="C2137" s="1043"/>
      <c r="D2137" s="1044"/>
    </row>
    <row r="2138" spans="3:4">
      <c r="C2138" s="1043"/>
      <c r="D2138" s="1044"/>
    </row>
    <row r="2139" spans="3:4">
      <c r="C2139" s="1043"/>
      <c r="D2139" s="1044"/>
    </row>
    <row r="2140" spans="3:4">
      <c r="C2140" s="1043"/>
      <c r="D2140" s="1044"/>
    </row>
    <row r="2141" spans="3:4">
      <c r="C2141" s="1043"/>
      <c r="D2141" s="1044"/>
    </row>
    <row r="2142" spans="3:4">
      <c r="C2142" s="1043"/>
      <c r="D2142" s="1044"/>
    </row>
    <row r="2143" spans="3:4">
      <c r="C2143" s="1043"/>
      <c r="D2143" s="1044"/>
    </row>
    <row r="2144" spans="3:4">
      <c r="C2144" s="1043"/>
      <c r="D2144" s="1044"/>
    </row>
    <row r="2145" spans="3:4">
      <c r="C2145" s="1043"/>
      <c r="D2145" s="1044"/>
    </row>
    <row r="2146" spans="3:4">
      <c r="C2146" s="1043"/>
      <c r="D2146" s="1044"/>
    </row>
    <row r="2147" spans="3:4">
      <c r="C2147" s="1043"/>
      <c r="D2147" s="1044"/>
    </row>
    <row r="2148" spans="3:4">
      <c r="C2148" s="1043"/>
      <c r="D2148" s="1044"/>
    </row>
    <row r="2149" spans="3:4">
      <c r="C2149" s="1043"/>
      <c r="D2149" s="1044"/>
    </row>
    <row r="2150" spans="3:4">
      <c r="C2150" s="1043"/>
      <c r="D2150" s="1044"/>
    </row>
    <row r="2151" spans="3:4">
      <c r="C2151" s="1043"/>
      <c r="D2151" s="1044"/>
    </row>
    <row r="2152" spans="3:4">
      <c r="C2152" s="1043"/>
      <c r="D2152" s="1044"/>
    </row>
    <row r="2153" spans="3:4">
      <c r="C2153" s="1043"/>
      <c r="D2153" s="1044"/>
    </row>
    <row r="2154" spans="3:4">
      <c r="C2154" s="1043"/>
      <c r="D2154" s="1044"/>
    </row>
    <row r="2155" spans="3:4">
      <c r="C2155" s="1043"/>
      <c r="D2155" s="1044"/>
    </row>
    <row r="2156" spans="3:4">
      <c r="C2156" s="1043"/>
      <c r="D2156" s="1044"/>
    </row>
    <row r="2157" spans="3:4">
      <c r="C2157" s="1043"/>
      <c r="D2157" s="1044"/>
    </row>
    <row r="2158" spans="3:4">
      <c r="C2158" s="1043"/>
      <c r="D2158" s="1044"/>
    </row>
    <row r="2159" spans="3:4">
      <c r="C2159" s="1043"/>
      <c r="D2159" s="1044"/>
    </row>
    <row r="2160" spans="3:4">
      <c r="C2160" s="1043"/>
      <c r="D2160" s="1044"/>
    </row>
    <row r="2161" spans="3:4">
      <c r="C2161" s="1043"/>
      <c r="D2161" s="1044"/>
    </row>
    <row r="2162" spans="3:4">
      <c r="C2162" s="1043"/>
      <c r="D2162" s="1044"/>
    </row>
    <row r="2163" spans="3:4">
      <c r="C2163" s="1043"/>
      <c r="D2163" s="1044"/>
    </row>
    <row r="2164" spans="3:4">
      <c r="C2164" s="1043"/>
      <c r="D2164" s="1044"/>
    </row>
    <row r="2165" spans="3:4">
      <c r="C2165" s="1043"/>
      <c r="D2165" s="1044"/>
    </row>
    <row r="2166" spans="3:4">
      <c r="C2166" s="1043"/>
      <c r="D2166" s="1044"/>
    </row>
    <row r="2167" spans="3:4">
      <c r="C2167" s="1043"/>
      <c r="D2167" s="1044"/>
    </row>
    <row r="2168" spans="3:4">
      <c r="C2168" s="1043"/>
      <c r="D2168" s="1044"/>
    </row>
    <row r="2169" spans="3:4">
      <c r="C2169" s="1043"/>
      <c r="D2169" s="1044"/>
    </row>
    <row r="2170" spans="3:4">
      <c r="C2170" s="1043"/>
      <c r="D2170" s="1044"/>
    </row>
    <row r="2171" spans="3:4">
      <c r="C2171" s="1043"/>
      <c r="D2171" s="1044"/>
    </row>
    <row r="2172" spans="3:4">
      <c r="C2172" s="1043"/>
      <c r="D2172" s="1044"/>
    </row>
    <row r="2173" spans="3:4">
      <c r="C2173" s="1043"/>
      <c r="D2173" s="1044"/>
    </row>
    <row r="2174" spans="3:4">
      <c r="C2174" s="1043"/>
      <c r="D2174" s="1044"/>
    </row>
    <row r="2175" spans="3:4">
      <c r="C2175" s="1043"/>
      <c r="D2175" s="1044"/>
    </row>
    <row r="2176" spans="3:4">
      <c r="C2176" s="1043"/>
      <c r="D2176" s="1044"/>
    </row>
    <row r="2177" spans="3:4">
      <c r="C2177" s="1043"/>
      <c r="D2177" s="1044"/>
    </row>
    <row r="2178" spans="3:4">
      <c r="C2178" s="1043"/>
      <c r="D2178" s="1044"/>
    </row>
    <row r="2179" spans="3:4">
      <c r="C2179" s="1043"/>
      <c r="D2179" s="1044"/>
    </row>
    <row r="2180" spans="3:4">
      <c r="C2180" s="1043"/>
      <c r="D2180" s="1044"/>
    </row>
    <row r="2181" spans="3:4">
      <c r="C2181" s="1043"/>
      <c r="D2181" s="1044"/>
    </row>
    <row r="2182" spans="3:4">
      <c r="C2182" s="1043"/>
      <c r="D2182" s="1044"/>
    </row>
    <row r="2183" spans="3:4">
      <c r="C2183" s="1043"/>
      <c r="D2183" s="1044"/>
    </row>
    <row r="2184" spans="3:4">
      <c r="C2184" s="1043"/>
      <c r="D2184" s="1044"/>
    </row>
    <row r="2185" spans="3:4">
      <c r="C2185" s="1043"/>
      <c r="D2185" s="1044"/>
    </row>
    <row r="2186" spans="3:4">
      <c r="C2186" s="1043"/>
      <c r="D2186" s="1044"/>
    </row>
    <row r="2187" spans="3:4">
      <c r="C2187" s="1043"/>
      <c r="D2187" s="1044"/>
    </row>
    <row r="2188" spans="3:4">
      <c r="C2188" s="1043"/>
      <c r="D2188" s="1044"/>
    </row>
    <row r="2189" spans="3:4">
      <c r="C2189" s="1043"/>
      <c r="D2189" s="1044"/>
    </row>
    <row r="2190" spans="3:4">
      <c r="C2190" s="1043"/>
      <c r="D2190" s="1044"/>
    </row>
    <row r="2191" spans="3:4">
      <c r="C2191" s="1043"/>
      <c r="D2191" s="1044"/>
    </row>
    <row r="2192" spans="3:4">
      <c r="C2192" s="1043"/>
      <c r="D2192" s="1044"/>
    </row>
    <row r="2193" spans="3:4">
      <c r="C2193" s="1043"/>
      <c r="D2193" s="1044"/>
    </row>
    <row r="2194" spans="3:4">
      <c r="C2194" s="1043"/>
      <c r="D2194" s="1044"/>
    </row>
    <row r="2195" spans="3:4">
      <c r="C2195" s="1043"/>
      <c r="D2195" s="1044"/>
    </row>
    <row r="2196" spans="3:4">
      <c r="C2196" s="1043"/>
      <c r="D2196" s="1044"/>
    </row>
    <row r="2197" spans="3:4">
      <c r="C2197" s="1043"/>
      <c r="D2197" s="1044"/>
    </row>
    <row r="2198" spans="3:4">
      <c r="C2198" s="1043"/>
      <c r="D2198" s="1044"/>
    </row>
    <row r="2199" spans="3:4">
      <c r="C2199" s="1043"/>
      <c r="D2199" s="1044"/>
    </row>
    <row r="2200" spans="3:4">
      <c r="C2200" s="1043"/>
      <c r="D2200" s="1044"/>
    </row>
    <row r="2201" spans="3:4">
      <c r="C2201" s="1043"/>
      <c r="D2201" s="1044"/>
    </row>
    <row r="2202" spans="3:4">
      <c r="C2202" s="1043"/>
      <c r="D2202" s="1044"/>
    </row>
    <row r="2203" spans="3:4">
      <c r="C2203" s="1043"/>
      <c r="D2203" s="1044"/>
    </row>
    <row r="2204" spans="3:4">
      <c r="C2204" s="1043"/>
      <c r="D2204" s="1044"/>
    </row>
    <row r="2205" spans="3:4">
      <c r="C2205" s="1043"/>
      <c r="D2205" s="1044"/>
    </row>
    <row r="2206" spans="3:4">
      <c r="C2206" s="1043"/>
      <c r="D2206" s="1044"/>
    </row>
    <row r="2207" spans="3:4">
      <c r="C2207" s="1043"/>
      <c r="D2207" s="1044"/>
    </row>
    <row r="2208" spans="3:4">
      <c r="C2208" s="1043"/>
      <c r="D2208" s="1044"/>
    </row>
    <row r="2209" spans="3:4">
      <c r="C2209" s="1043"/>
      <c r="D2209" s="1044"/>
    </row>
    <row r="2210" spans="3:4">
      <c r="C2210" s="1043"/>
      <c r="D2210" s="1044"/>
    </row>
    <row r="2211" spans="3:4">
      <c r="C2211" s="1043"/>
      <c r="D2211" s="1044"/>
    </row>
    <row r="2212" spans="3:4">
      <c r="C2212" s="1043"/>
      <c r="D2212" s="1044"/>
    </row>
    <row r="2213" spans="3:4">
      <c r="C2213" s="1043"/>
      <c r="D2213" s="1044"/>
    </row>
    <row r="2214" spans="3:4">
      <c r="C2214" s="1043"/>
      <c r="D2214" s="1044"/>
    </row>
    <row r="2215" spans="3:4">
      <c r="C2215" s="1043"/>
      <c r="D2215" s="1044"/>
    </row>
    <row r="2216" spans="3:4">
      <c r="C2216" s="1043"/>
      <c r="D2216" s="1044"/>
    </row>
    <row r="2217" spans="3:4">
      <c r="C2217" s="1043"/>
      <c r="D2217" s="1044"/>
    </row>
    <row r="2218" spans="3:4">
      <c r="C2218" s="1043"/>
      <c r="D2218" s="1044"/>
    </row>
    <row r="2219" spans="3:4">
      <c r="C2219" s="1043"/>
      <c r="D2219" s="1044"/>
    </row>
    <row r="2220" spans="3:4">
      <c r="C2220" s="1043"/>
      <c r="D2220" s="1044"/>
    </row>
    <row r="2221" spans="3:4">
      <c r="C2221" s="1043"/>
      <c r="D2221" s="1044"/>
    </row>
    <row r="2222" spans="3:4">
      <c r="C2222" s="1043"/>
      <c r="D2222" s="1044"/>
    </row>
    <row r="2223" spans="3:4">
      <c r="C2223" s="1043"/>
      <c r="D2223" s="1044"/>
    </row>
    <row r="2224" spans="3:4">
      <c r="C2224" s="1043"/>
      <c r="D2224" s="1044"/>
    </row>
    <row r="2225" spans="3:4">
      <c r="C2225" s="1043"/>
      <c r="D2225" s="1044"/>
    </row>
    <row r="2226" spans="3:4">
      <c r="C2226" s="1043"/>
      <c r="D2226" s="1044"/>
    </row>
    <row r="2227" spans="3:4">
      <c r="C2227" s="1043"/>
      <c r="D2227" s="1044"/>
    </row>
    <row r="2228" spans="3:4">
      <c r="C2228" s="1043"/>
      <c r="D2228" s="1044"/>
    </row>
    <row r="2229" spans="3:4">
      <c r="C2229" s="1043"/>
      <c r="D2229" s="1044"/>
    </row>
    <row r="2230" spans="3:4">
      <c r="C2230" s="1043"/>
      <c r="D2230" s="1044"/>
    </row>
    <row r="2231" spans="3:4">
      <c r="C2231" s="1043"/>
      <c r="D2231" s="1044"/>
    </row>
    <row r="2232" spans="3:4">
      <c r="C2232" s="1043"/>
      <c r="D2232" s="1044"/>
    </row>
    <row r="2233" spans="3:4">
      <c r="C2233" s="1043"/>
      <c r="D2233" s="1044"/>
    </row>
    <row r="2234" spans="3:4">
      <c r="C2234" s="1043"/>
      <c r="D2234" s="1044"/>
    </row>
    <row r="2235" spans="3:4">
      <c r="C2235" s="1043"/>
      <c r="D2235" s="1044"/>
    </row>
    <row r="2236" spans="3:4">
      <c r="C2236" s="1043"/>
      <c r="D2236" s="1044"/>
    </row>
    <row r="2237" spans="3:4">
      <c r="C2237" s="1043"/>
      <c r="D2237" s="1044"/>
    </row>
    <row r="2238" spans="3:4">
      <c r="C2238" s="1043"/>
      <c r="D2238" s="1044"/>
    </row>
    <row r="2239" spans="3:4">
      <c r="C2239" s="1043"/>
      <c r="D2239" s="1044"/>
    </row>
    <row r="2240" spans="3:4">
      <c r="C2240" s="1043"/>
      <c r="D2240" s="1044"/>
    </row>
    <row r="2241" spans="3:4">
      <c r="C2241" s="1043"/>
      <c r="D2241" s="1044"/>
    </row>
    <row r="2242" spans="3:4">
      <c r="C2242" s="1043"/>
      <c r="D2242" s="1044"/>
    </row>
    <row r="2243" spans="3:4">
      <c r="C2243" s="1043"/>
      <c r="D2243" s="1044"/>
    </row>
    <row r="2244" spans="3:4">
      <c r="C2244" s="1043"/>
      <c r="D2244" s="1044"/>
    </row>
    <row r="2245" spans="3:4">
      <c r="C2245" s="1043"/>
      <c r="D2245" s="1044"/>
    </row>
    <row r="2246" spans="3:4">
      <c r="C2246" s="1043"/>
      <c r="D2246" s="1044"/>
    </row>
    <row r="2247" spans="3:4">
      <c r="C2247" s="1043"/>
      <c r="D2247" s="1044"/>
    </row>
    <row r="2248" spans="3:4">
      <c r="C2248" s="1043"/>
      <c r="D2248" s="1044"/>
    </row>
    <row r="2249" spans="3:4">
      <c r="C2249" s="1043"/>
      <c r="D2249" s="1044"/>
    </row>
    <row r="2250" spans="3:4">
      <c r="C2250" s="1043"/>
      <c r="D2250" s="1044"/>
    </row>
    <row r="2251" spans="3:4">
      <c r="C2251" s="1043"/>
      <c r="D2251" s="1044"/>
    </row>
    <row r="2252" spans="3:4">
      <c r="C2252" s="1043"/>
      <c r="D2252" s="1044"/>
    </row>
    <row r="2253" spans="3:4">
      <c r="C2253" s="1043"/>
      <c r="D2253" s="1044"/>
    </row>
    <row r="2254" spans="3:4">
      <c r="C2254" s="1043"/>
      <c r="D2254" s="1044"/>
    </row>
    <row r="2255" spans="3:4">
      <c r="C2255" s="1043"/>
      <c r="D2255" s="1044"/>
    </row>
    <row r="2256" spans="3:4">
      <c r="C2256" s="1043"/>
      <c r="D2256" s="1044"/>
    </row>
    <row r="2257" spans="3:4">
      <c r="C2257" s="1043"/>
      <c r="D2257" s="1044"/>
    </row>
    <row r="2258" spans="3:4">
      <c r="C2258" s="1043"/>
      <c r="D2258" s="1044"/>
    </row>
    <row r="2259" spans="3:4">
      <c r="C2259" s="1043"/>
      <c r="D2259" s="1044"/>
    </row>
    <row r="2260" spans="3:4">
      <c r="C2260" s="1043"/>
      <c r="D2260" s="1044"/>
    </row>
    <row r="2261" spans="3:4">
      <c r="C2261" s="1043"/>
      <c r="D2261" s="1044"/>
    </row>
    <row r="2262" spans="3:4">
      <c r="C2262" s="1043"/>
      <c r="D2262" s="1044"/>
    </row>
    <row r="2263" spans="3:4">
      <c r="C2263" s="1043"/>
      <c r="D2263" s="1044"/>
    </row>
    <row r="2264" spans="3:4">
      <c r="C2264" s="1043"/>
      <c r="D2264" s="1044"/>
    </row>
    <row r="2265" spans="3:4">
      <c r="C2265" s="1043"/>
      <c r="D2265" s="1044"/>
    </row>
    <row r="2266" spans="3:4">
      <c r="C2266" s="1043"/>
      <c r="D2266" s="1044"/>
    </row>
    <row r="2267" spans="3:4">
      <c r="C2267" s="1043"/>
      <c r="D2267" s="1044"/>
    </row>
    <row r="2268" spans="3:4">
      <c r="C2268" s="1043"/>
      <c r="D2268" s="1044"/>
    </row>
    <row r="2269" spans="3:4">
      <c r="C2269" s="1043"/>
      <c r="D2269" s="1044"/>
    </row>
    <row r="2270" spans="3:4">
      <c r="C2270" s="1043"/>
      <c r="D2270" s="1044"/>
    </row>
    <row r="2271" spans="3:4">
      <c r="C2271" s="1043"/>
      <c r="D2271" s="1044"/>
    </row>
    <row r="2272" spans="3:4">
      <c r="C2272" s="1043"/>
      <c r="D2272" s="1044"/>
    </row>
    <row r="2273" spans="3:4">
      <c r="C2273" s="1043"/>
      <c r="D2273" s="1044"/>
    </row>
    <row r="2274" spans="3:4">
      <c r="C2274" s="1043"/>
      <c r="D2274" s="1044"/>
    </row>
    <row r="2275" spans="3:4">
      <c r="C2275" s="1043"/>
      <c r="D2275" s="1044"/>
    </row>
    <row r="2276" spans="3:4">
      <c r="C2276" s="1043"/>
      <c r="D2276" s="1044"/>
    </row>
    <row r="2277" spans="3:4">
      <c r="C2277" s="1043"/>
      <c r="D2277" s="1044"/>
    </row>
    <row r="2278" spans="3:4">
      <c r="C2278" s="1043"/>
      <c r="D2278" s="1044"/>
    </row>
    <row r="2279" spans="3:4">
      <c r="C2279" s="1043"/>
      <c r="D2279" s="1044"/>
    </row>
    <row r="2280" spans="3:4">
      <c r="C2280" s="1043"/>
      <c r="D2280" s="1044"/>
    </row>
    <row r="2281" spans="3:4">
      <c r="C2281" s="1043"/>
      <c r="D2281" s="1044"/>
    </row>
    <row r="2282" spans="3:4">
      <c r="C2282" s="1043"/>
      <c r="D2282" s="1044"/>
    </row>
    <row r="2283" spans="3:4">
      <c r="C2283" s="1043"/>
      <c r="D2283" s="1044"/>
    </row>
    <row r="2284" spans="3:4">
      <c r="C2284" s="1043"/>
      <c r="D2284" s="1044"/>
    </row>
    <row r="2285" spans="3:4">
      <c r="C2285" s="1043"/>
      <c r="D2285" s="1044"/>
    </row>
    <row r="2286" spans="3:4">
      <c r="C2286" s="1043"/>
      <c r="D2286" s="1044"/>
    </row>
    <row r="2287" spans="3:4">
      <c r="C2287" s="1043"/>
      <c r="D2287" s="1044"/>
    </row>
    <row r="2288" spans="3:4">
      <c r="C2288" s="1043"/>
      <c r="D2288" s="1044"/>
    </row>
    <row r="2289" spans="3:4">
      <c r="C2289" s="1043"/>
      <c r="D2289" s="1044"/>
    </row>
    <row r="2290" spans="3:4">
      <c r="C2290" s="1043"/>
      <c r="D2290" s="1044"/>
    </row>
    <row r="2291" spans="3:4">
      <c r="C2291" s="1043"/>
      <c r="D2291" s="1044"/>
    </row>
    <row r="2292" spans="3:4">
      <c r="C2292" s="1043"/>
      <c r="D2292" s="1044"/>
    </row>
    <row r="2293" spans="3:4">
      <c r="C2293" s="1043"/>
      <c r="D2293" s="1044"/>
    </row>
    <row r="2294" spans="3:4">
      <c r="C2294" s="1043"/>
      <c r="D2294" s="1044"/>
    </row>
    <row r="2295" spans="3:4">
      <c r="C2295" s="1043"/>
      <c r="D2295" s="1044"/>
    </row>
    <row r="2296" spans="3:4">
      <c r="C2296" s="1043"/>
      <c r="D2296" s="1044"/>
    </row>
    <row r="2297" spans="3:4">
      <c r="C2297" s="1043"/>
      <c r="D2297" s="1044"/>
    </row>
    <row r="2298" spans="3:4">
      <c r="C2298" s="1043"/>
      <c r="D2298" s="1044"/>
    </row>
    <row r="2299" spans="3:4">
      <c r="C2299" s="1043"/>
      <c r="D2299" s="1044"/>
    </row>
    <row r="2300" spans="3:4">
      <c r="C2300" s="1043"/>
      <c r="D2300" s="1044"/>
    </row>
    <row r="2301" spans="3:4">
      <c r="C2301" s="1043"/>
      <c r="D2301" s="1044"/>
    </row>
    <row r="2302" spans="3:4">
      <c r="C2302" s="1043"/>
      <c r="D2302" s="1044"/>
    </row>
    <row r="2303" spans="3:4">
      <c r="C2303" s="1043"/>
      <c r="D2303" s="1044"/>
    </row>
    <row r="2304" spans="3:4">
      <c r="C2304" s="1043"/>
      <c r="D2304" s="1044"/>
    </row>
    <row r="2305" spans="3:4">
      <c r="C2305" s="1043"/>
      <c r="D2305" s="1044"/>
    </row>
    <row r="2306" spans="3:4">
      <c r="C2306" s="1043"/>
      <c r="D2306" s="1044"/>
    </row>
    <row r="2307" spans="3:4">
      <c r="C2307" s="1043"/>
      <c r="D2307" s="1044"/>
    </row>
    <row r="2308" spans="3:4">
      <c r="C2308" s="1043"/>
      <c r="D2308" s="1044"/>
    </row>
    <row r="2309" spans="3:4">
      <c r="C2309" s="1043"/>
      <c r="D2309" s="1044"/>
    </row>
    <row r="2310" spans="3:4">
      <c r="C2310" s="1043"/>
      <c r="D2310" s="1044"/>
    </row>
    <row r="2311" spans="3:4">
      <c r="C2311" s="1043"/>
      <c r="D2311" s="1044"/>
    </row>
    <row r="2312" spans="3:4">
      <c r="C2312" s="1043"/>
      <c r="D2312" s="1044"/>
    </row>
    <row r="2313" spans="3:4">
      <c r="C2313" s="1043"/>
      <c r="D2313" s="1044"/>
    </row>
    <row r="2314" spans="3:4">
      <c r="C2314" s="1043"/>
      <c r="D2314" s="1044"/>
    </row>
    <row r="2315" spans="3:4">
      <c r="C2315" s="1043"/>
      <c r="D2315" s="1044"/>
    </row>
    <row r="2316" spans="3:4">
      <c r="C2316" s="1043"/>
      <c r="D2316" s="1044"/>
    </row>
    <row r="2317" spans="3:4">
      <c r="C2317" s="1043"/>
      <c r="D2317" s="1044"/>
    </row>
    <row r="2318" spans="3:4">
      <c r="C2318" s="1043"/>
      <c r="D2318" s="1044"/>
    </row>
    <row r="2319" spans="3:4">
      <c r="C2319" s="1043"/>
      <c r="D2319" s="1044"/>
    </row>
    <row r="2320" spans="3:4">
      <c r="C2320" s="1043"/>
      <c r="D2320" s="1044"/>
    </row>
    <row r="2321" spans="3:4">
      <c r="C2321" s="1043"/>
      <c r="D2321" s="1044"/>
    </row>
    <row r="2322" spans="3:4">
      <c r="C2322" s="1043"/>
      <c r="D2322" s="1044"/>
    </row>
    <row r="2323" spans="3:4">
      <c r="C2323" s="1043"/>
      <c r="D2323" s="1044"/>
    </row>
    <row r="2324" spans="3:4">
      <c r="C2324" s="1043"/>
      <c r="D2324" s="1044"/>
    </row>
    <row r="2325" spans="3:4">
      <c r="C2325" s="1043"/>
      <c r="D2325" s="1044"/>
    </row>
    <row r="2326" spans="3:4">
      <c r="C2326" s="1043"/>
      <c r="D2326" s="1044"/>
    </row>
    <row r="2327" spans="3:4">
      <c r="C2327" s="1043"/>
      <c r="D2327" s="1044"/>
    </row>
    <row r="2328" spans="3:4">
      <c r="C2328" s="1043"/>
      <c r="D2328" s="1044"/>
    </row>
    <row r="2329" spans="3:4">
      <c r="C2329" s="1043"/>
      <c r="D2329" s="1044"/>
    </row>
    <row r="2330" spans="3:4">
      <c r="C2330" s="1043"/>
      <c r="D2330" s="1044"/>
    </row>
    <row r="2331" spans="3:4">
      <c r="C2331" s="1043"/>
      <c r="D2331" s="1044"/>
    </row>
    <row r="2332" spans="3:4">
      <c r="C2332" s="1043"/>
      <c r="D2332" s="1044"/>
    </row>
    <row r="2333" spans="3:4">
      <c r="C2333" s="1043"/>
      <c r="D2333" s="1044"/>
    </row>
    <row r="2334" spans="3:4">
      <c r="C2334" s="1043"/>
      <c r="D2334" s="1044"/>
    </row>
    <row r="2335" spans="3:4">
      <c r="C2335" s="1043"/>
      <c r="D2335" s="1044"/>
    </row>
    <row r="2336" spans="3:4">
      <c r="C2336" s="1043"/>
      <c r="D2336" s="1044"/>
    </row>
    <row r="2337" spans="3:4">
      <c r="C2337" s="1043"/>
      <c r="D2337" s="1044"/>
    </row>
    <row r="2338" spans="3:4">
      <c r="C2338" s="1043"/>
      <c r="D2338" s="1044"/>
    </row>
    <row r="2339" spans="3:4">
      <c r="C2339" s="1043"/>
      <c r="D2339" s="1044"/>
    </row>
    <row r="2340" spans="3:4">
      <c r="C2340" s="1043"/>
      <c r="D2340" s="1044"/>
    </row>
    <row r="2341" spans="3:4">
      <c r="C2341" s="1043"/>
      <c r="D2341" s="1044"/>
    </row>
    <row r="2342" spans="3:4">
      <c r="C2342" s="1043"/>
      <c r="D2342" s="1044"/>
    </row>
    <row r="2343" spans="3:4">
      <c r="C2343" s="1043"/>
      <c r="D2343" s="1044"/>
    </row>
    <row r="2344" spans="3:4">
      <c r="C2344" s="1043"/>
      <c r="D2344" s="1044"/>
    </row>
    <row r="2345" spans="3:4">
      <c r="C2345" s="1043"/>
      <c r="D2345" s="1044"/>
    </row>
    <row r="2346" spans="3:4">
      <c r="C2346" s="1043"/>
      <c r="D2346" s="1044"/>
    </row>
    <row r="2347" spans="3:4">
      <c r="C2347" s="1043"/>
      <c r="D2347" s="1044"/>
    </row>
    <row r="2348" spans="3:4">
      <c r="C2348" s="1043"/>
      <c r="D2348" s="1044"/>
    </row>
    <row r="2349" spans="3:4">
      <c r="C2349" s="1043"/>
      <c r="D2349" s="1044"/>
    </row>
    <row r="2350" spans="3:4">
      <c r="C2350" s="1043"/>
      <c r="D2350" s="1044"/>
    </row>
    <row r="2351" spans="3:4">
      <c r="C2351" s="1043"/>
      <c r="D2351" s="1044"/>
    </row>
    <row r="2352" spans="3:4">
      <c r="C2352" s="1043"/>
      <c r="D2352" s="1044"/>
    </row>
    <row r="2353" spans="3:4">
      <c r="C2353" s="1043"/>
      <c r="D2353" s="1044"/>
    </row>
    <row r="2354" spans="3:4">
      <c r="C2354" s="1043"/>
      <c r="D2354" s="1044"/>
    </row>
    <row r="2355" spans="3:4">
      <c r="C2355" s="1043"/>
      <c r="D2355" s="1044"/>
    </row>
    <row r="2356" spans="3:4">
      <c r="C2356" s="1043"/>
      <c r="D2356" s="1044"/>
    </row>
    <row r="2357" spans="3:4">
      <c r="C2357" s="1043"/>
      <c r="D2357" s="1044"/>
    </row>
    <row r="2358" spans="3:4">
      <c r="C2358" s="1043"/>
      <c r="D2358" s="1044"/>
    </row>
    <row r="2359" spans="3:4">
      <c r="C2359" s="1043"/>
      <c r="D2359" s="1044"/>
    </row>
    <row r="2360" spans="3:4">
      <c r="C2360" s="1043"/>
      <c r="D2360" s="1044"/>
    </row>
    <row r="2361" spans="3:4">
      <c r="C2361" s="1043"/>
      <c r="D2361" s="1044"/>
    </row>
    <row r="2362" spans="3:4">
      <c r="C2362" s="1043"/>
      <c r="D2362" s="1044"/>
    </row>
    <row r="2363" spans="3:4">
      <c r="C2363" s="1043"/>
      <c r="D2363" s="1044"/>
    </row>
    <row r="2364" spans="3:4">
      <c r="C2364" s="1043"/>
      <c r="D2364" s="1044"/>
    </row>
    <row r="2365" spans="3:4">
      <c r="C2365" s="1043"/>
      <c r="D2365" s="1044"/>
    </row>
    <row r="2366" spans="3:4">
      <c r="C2366" s="1043"/>
      <c r="D2366" s="1044"/>
    </row>
    <row r="2367" spans="3:4">
      <c r="C2367" s="1043"/>
      <c r="D2367" s="1044"/>
    </row>
    <row r="2368" spans="3:4">
      <c r="C2368" s="1043"/>
      <c r="D2368" s="1044"/>
    </row>
    <row r="2369" spans="3:4">
      <c r="C2369" s="1043"/>
      <c r="D2369" s="1044"/>
    </row>
    <row r="2370" spans="3:4">
      <c r="C2370" s="1043"/>
      <c r="D2370" s="1044"/>
    </row>
    <row r="2371" spans="3:4">
      <c r="C2371" s="1043"/>
      <c r="D2371" s="1044"/>
    </row>
    <row r="2372" spans="3:4">
      <c r="C2372" s="1043"/>
      <c r="D2372" s="1044"/>
    </row>
    <row r="2373" spans="3:4">
      <c r="C2373" s="1043"/>
      <c r="D2373" s="1044"/>
    </row>
    <row r="2374" spans="3:4">
      <c r="C2374" s="1043"/>
      <c r="D2374" s="1044"/>
    </row>
    <row r="2375" spans="3:4">
      <c r="C2375" s="1043"/>
      <c r="D2375" s="1044"/>
    </row>
    <row r="2376" spans="3:4">
      <c r="C2376" s="1043"/>
      <c r="D2376" s="1044"/>
    </row>
    <row r="2377" spans="3:4">
      <c r="C2377" s="1043"/>
      <c r="D2377" s="1044"/>
    </row>
    <row r="2378" spans="3:4">
      <c r="C2378" s="1043"/>
      <c r="D2378" s="1044"/>
    </row>
    <row r="2379" spans="3:4">
      <c r="C2379" s="1043"/>
      <c r="D2379" s="1044"/>
    </row>
    <row r="2380" spans="3:4">
      <c r="C2380" s="1043"/>
      <c r="D2380" s="1044"/>
    </row>
    <row r="2381" spans="3:4">
      <c r="C2381" s="1043"/>
      <c r="D2381" s="1044"/>
    </row>
    <row r="2382" spans="3:4">
      <c r="C2382" s="1043"/>
      <c r="D2382" s="1044"/>
    </row>
    <row r="2383" spans="3:4">
      <c r="C2383" s="1043"/>
      <c r="D2383" s="1044"/>
    </row>
    <row r="2384" spans="3:4">
      <c r="C2384" s="1043"/>
      <c r="D2384" s="1044"/>
    </row>
    <row r="2385" spans="3:4">
      <c r="C2385" s="1043"/>
      <c r="D2385" s="1044"/>
    </row>
    <row r="2386" spans="3:4">
      <c r="C2386" s="1043"/>
      <c r="D2386" s="1044"/>
    </row>
    <row r="2387" spans="3:4">
      <c r="C2387" s="1043"/>
      <c r="D2387" s="1044"/>
    </row>
    <row r="2388" spans="3:4">
      <c r="C2388" s="1043"/>
      <c r="D2388" s="1044"/>
    </row>
    <row r="2389" spans="3:4">
      <c r="C2389" s="1043"/>
      <c r="D2389" s="1044"/>
    </row>
    <row r="2390" spans="3:4">
      <c r="C2390" s="1043"/>
      <c r="D2390" s="1044"/>
    </row>
    <row r="2391" spans="3:4">
      <c r="C2391" s="1043"/>
      <c r="D2391" s="1044"/>
    </row>
    <row r="2392" spans="3:4">
      <c r="C2392" s="1043"/>
      <c r="D2392" s="1044"/>
    </row>
    <row r="2393" spans="3:4">
      <c r="C2393" s="1043"/>
      <c r="D2393" s="1044"/>
    </row>
    <row r="2394" spans="3:4">
      <c r="C2394" s="1043"/>
      <c r="D2394" s="1044"/>
    </row>
    <row r="2395" spans="3:4">
      <c r="C2395" s="1043"/>
      <c r="D2395" s="1044"/>
    </row>
    <row r="2396" spans="3:4">
      <c r="C2396" s="1043"/>
      <c r="D2396" s="1044"/>
    </row>
    <row r="2397" spans="3:4">
      <c r="C2397" s="1043"/>
      <c r="D2397" s="1044"/>
    </row>
    <row r="2398" spans="3:4">
      <c r="C2398" s="1043"/>
      <c r="D2398" s="1044"/>
    </row>
    <row r="2399" spans="3:4">
      <c r="C2399" s="1043"/>
      <c r="D2399" s="1044"/>
    </row>
    <row r="2400" spans="3:4">
      <c r="C2400" s="1043"/>
      <c r="D2400" s="1044"/>
    </row>
    <row r="2401" spans="3:4">
      <c r="C2401" s="1043"/>
      <c r="D2401" s="1044"/>
    </row>
    <row r="2402" spans="3:4">
      <c r="C2402" s="1043"/>
      <c r="D2402" s="1044"/>
    </row>
    <row r="2403" spans="3:4">
      <c r="C2403" s="1043"/>
      <c r="D2403" s="1044"/>
    </row>
    <row r="2404" spans="3:4">
      <c r="C2404" s="1043"/>
      <c r="D2404" s="1044"/>
    </row>
    <row r="2405" spans="3:4">
      <c r="C2405" s="1043"/>
      <c r="D2405" s="1044"/>
    </row>
    <row r="2406" spans="3:4">
      <c r="C2406" s="1043"/>
      <c r="D2406" s="1044"/>
    </row>
    <row r="2407" spans="3:4">
      <c r="C2407" s="1043"/>
      <c r="D2407" s="1044"/>
    </row>
    <row r="2408" spans="3:4">
      <c r="C2408" s="1043"/>
      <c r="D2408" s="1044"/>
    </row>
    <row r="2409" spans="3:4">
      <c r="C2409" s="1043"/>
      <c r="D2409" s="1044"/>
    </row>
    <row r="2410" spans="3:4">
      <c r="C2410" s="1043"/>
      <c r="D2410" s="1044"/>
    </row>
    <row r="2411" spans="3:4">
      <c r="C2411" s="1043"/>
      <c r="D2411" s="1044"/>
    </row>
    <row r="2412" spans="3:4">
      <c r="C2412" s="1043"/>
      <c r="D2412" s="1044"/>
    </row>
    <row r="2413" spans="3:4">
      <c r="C2413" s="1043"/>
      <c r="D2413" s="1044"/>
    </row>
    <row r="2414" spans="3:4">
      <c r="C2414" s="1043"/>
      <c r="D2414" s="1044"/>
    </row>
    <row r="2415" spans="3:4">
      <c r="C2415" s="1043"/>
      <c r="D2415" s="1044"/>
    </row>
    <row r="2416" spans="3:4">
      <c r="C2416" s="1043"/>
      <c r="D2416" s="1044"/>
    </row>
    <row r="2417" spans="3:4">
      <c r="C2417" s="1043"/>
      <c r="D2417" s="1044"/>
    </row>
    <row r="2418" spans="3:4">
      <c r="C2418" s="1043"/>
      <c r="D2418" s="1044"/>
    </row>
    <row r="2419" spans="3:4">
      <c r="C2419" s="1043"/>
      <c r="D2419" s="1044"/>
    </row>
    <row r="2420" spans="3:4">
      <c r="C2420" s="1043"/>
      <c r="D2420" s="1044"/>
    </row>
    <row r="2421" spans="3:4">
      <c r="C2421" s="1043"/>
      <c r="D2421" s="1044"/>
    </row>
    <row r="2422" spans="3:4">
      <c r="C2422" s="1043"/>
      <c r="D2422" s="1044"/>
    </row>
    <row r="2423" spans="3:4">
      <c r="C2423" s="1043"/>
      <c r="D2423" s="1044"/>
    </row>
    <row r="2424" spans="3:4">
      <c r="C2424" s="1043"/>
      <c r="D2424" s="1044"/>
    </row>
    <row r="2425" spans="3:4">
      <c r="C2425" s="1043"/>
      <c r="D2425" s="1044"/>
    </row>
    <row r="2426" spans="3:4">
      <c r="C2426" s="1043"/>
      <c r="D2426" s="1044"/>
    </row>
    <row r="2427" spans="3:4">
      <c r="C2427" s="1043"/>
      <c r="D2427" s="1044"/>
    </row>
    <row r="2428" spans="3:4">
      <c r="C2428" s="1043"/>
      <c r="D2428" s="1044"/>
    </row>
    <row r="2429" spans="3:4">
      <c r="C2429" s="1043"/>
      <c r="D2429" s="1044"/>
    </row>
    <row r="2430" spans="3:4">
      <c r="C2430" s="1043"/>
      <c r="D2430" s="1044"/>
    </row>
    <row r="2431" spans="3:4">
      <c r="C2431" s="1043"/>
      <c r="D2431" s="1044"/>
    </row>
    <row r="2432" spans="3:4">
      <c r="C2432" s="1043"/>
      <c r="D2432" s="1044"/>
    </row>
    <row r="2433" spans="3:4">
      <c r="C2433" s="1043"/>
      <c r="D2433" s="1044"/>
    </row>
    <row r="2434" spans="3:4">
      <c r="C2434" s="1043"/>
      <c r="D2434" s="1044"/>
    </row>
    <row r="2435" spans="3:4">
      <c r="C2435" s="1043"/>
      <c r="D2435" s="1044"/>
    </row>
    <row r="2436" spans="3:4">
      <c r="C2436" s="1043"/>
      <c r="D2436" s="1044"/>
    </row>
    <row r="2437" spans="3:4">
      <c r="C2437" s="1043"/>
      <c r="D2437" s="1044"/>
    </row>
    <row r="2438" spans="3:4">
      <c r="C2438" s="1043"/>
      <c r="D2438" s="1044"/>
    </row>
    <row r="2439" spans="3:4">
      <c r="C2439" s="1043"/>
      <c r="D2439" s="1044"/>
    </row>
    <row r="2440" spans="3:4">
      <c r="C2440" s="1043"/>
      <c r="D2440" s="1044"/>
    </row>
    <row r="2441" spans="3:4">
      <c r="C2441" s="1043"/>
      <c r="D2441" s="1044"/>
    </row>
    <row r="2442" spans="3:4">
      <c r="C2442" s="1043"/>
      <c r="D2442" s="1044"/>
    </row>
    <row r="2443" spans="3:4">
      <c r="C2443" s="1043"/>
      <c r="D2443" s="1044"/>
    </row>
    <row r="2444" spans="3:4">
      <c r="C2444" s="1043"/>
      <c r="D2444" s="1044"/>
    </row>
    <row r="2445" spans="3:4">
      <c r="C2445" s="1043"/>
      <c r="D2445" s="1044"/>
    </row>
    <row r="2446" spans="3:4">
      <c r="C2446" s="1043"/>
      <c r="D2446" s="1044"/>
    </row>
    <row r="2447" spans="3:4">
      <c r="C2447" s="1043"/>
      <c r="D2447" s="1044"/>
    </row>
    <row r="2448" spans="3:4">
      <c r="C2448" s="1043"/>
      <c r="D2448" s="1044"/>
    </row>
    <row r="2449" spans="3:4">
      <c r="C2449" s="1043"/>
      <c r="D2449" s="1044"/>
    </row>
    <row r="2450" spans="3:4">
      <c r="C2450" s="1043"/>
      <c r="D2450" s="1044"/>
    </row>
    <row r="2451" spans="3:4">
      <c r="C2451" s="1043"/>
      <c r="D2451" s="1044"/>
    </row>
    <row r="2452" spans="3:4">
      <c r="C2452" s="1043"/>
      <c r="D2452" s="1044"/>
    </row>
    <row r="2453" spans="3:4">
      <c r="C2453" s="1043"/>
      <c r="D2453" s="1044"/>
    </row>
    <row r="2454" spans="3:4">
      <c r="C2454" s="1043"/>
      <c r="D2454" s="1044"/>
    </row>
    <row r="2455" spans="3:4">
      <c r="C2455" s="1043"/>
      <c r="D2455" s="1044"/>
    </row>
    <row r="2456" spans="3:4">
      <c r="C2456" s="1043"/>
      <c r="D2456" s="1044"/>
    </row>
    <row r="2457" spans="3:4">
      <c r="C2457" s="1043"/>
      <c r="D2457" s="1044"/>
    </row>
    <row r="2458" spans="3:4">
      <c r="C2458" s="1043"/>
      <c r="D2458" s="1044"/>
    </row>
    <row r="2459" spans="3:4">
      <c r="C2459" s="1043"/>
      <c r="D2459" s="1044"/>
    </row>
    <row r="2460" spans="3:4">
      <c r="C2460" s="1043"/>
      <c r="D2460" s="1044"/>
    </row>
    <row r="2461" spans="3:4">
      <c r="C2461" s="1043"/>
      <c r="D2461" s="1044"/>
    </row>
    <row r="2462" spans="3:4">
      <c r="C2462" s="1043"/>
      <c r="D2462" s="1044"/>
    </row>
    <row r="2463" spans="3:4">
      <c r="C2463" s="1043"/>
      <c r="D2463" s="1044"/>
    </row>
    <row r="2464" spans="3:4">
      <c r="C2464" s="1043"/>
      <c r="D2464" s="1044"/>
    </row>
    <row r="2465" spans="3:4">
      <c r="C2465" s="1043"/>
      <c r="D2465" s="1044"/>
    </row>
    <row r="2466" spans="3:4">
      <c r="C2466" s="1043"/>
      <c r="D2466" s="1044"/>
    </row>
    <row r="2467" spans="3:4">
      <c r="C2467" s="1043"/>
      <c r="D2467" s="1044"/>
    </row>
    <row r="2468" spans="3:4">
      <c r="C2468" s="1043"/>
      <c r="D2468" s="1044"/>
    </row>
    <row r="2469" spans="3:4">
      <c r="C2469" s="1043"/>
      <c r="D2469" s="1044"/>
    </row>
    <row r="2470" spans="3:4">
      <c r="C2470" s="1043"/>
      <c r="D2470" s="1044"/>
    </row>
    <row r="2471" spans="3:4">
      <c r="C2471" s="1043"/>
      <c r="D2471" s="1044"/>
    </row>
    <row r="2472" spans="3:4">
      <c r="C2472" s="1043"/>
      <c r="D2472" s="1044"/>
    </row>
    <row r="2473" spans="3:4">
      <c r="C2473" s="1043"/>
      <c r="D2473" s="1044"/>
    </row>
    <row r="2474" spans="3:4">
      <c r="C2474" s="1043"/>
      <c r="D2474" s="1044"/>
    </row>
    <row r="2475" spans="3:4">
      <c r="C2475" s="1043"/>
      <c r="D2475" s="1044"/>
    </row>
    <row r="2476" spans="3:4">
      <c r="C2476" s="1043"/>
      <c r="D2476" s="1044"/>
    </row>
    <row r="2477" spans="3:4">
      <c r="C2477" s="1043"/>
      <c r="D2477" s="1044"/>
    </row>
    <row r="2478" spans="3:4">
      <c r="C2478" s="1043"/>
      <c r="D2478" s="1044"/>
    </row>
    <row r="2479" spans="3:4">
      <c r="C2479" s="1043"/>
      <c r="D2479" s="1044"/>
    </row>
    <row r="2480" spans="3:4">
      <c r="C2480" s="1043"/>
      <c r="D2480" s="1044"/>
    </row>
    <row r="2481" spans="3:4">
      <c r="C2481" s="1043"/>
      <c r="D2481" s="1044"/>
    </row>
    <row r="2482" spans="3:4">
      <c r="C2482" s="1043"/>
      <c r="D2482" s="1044"/>
    </row>
    <row r="2483" spans="3:4">
      <c r="C2483" s="1043"/>
      <c r="D2483" s="1044"/>
    </row>
    <row r="2484" spans="3:4">
      <c r="C2484" s="1043"/>
      <c r="D2484" s="1044"/>
    </row>
    <row r="2485" spans="3:4">
      <c r="C2485" s="1043"/>
      <c r="D2485" s="1044"/>
    </row>
    <row r="2486" spans="3:4">
      <c r="C2486" s="1043"/>
      <c r="D2486" s="1044"/>
    </row>
    <row r="2487" spans="3:4">
      <c r="C2487" s="1043"/>
      <c r="D2487" s="1044"/>
    </row>
    <row r="2488" spans="3:4">
      <c r="C2488" s="1043"/>
      <c r="D2488" s="1044"/>
    </row>
    <row r="2489" spans="3:4">
      <c r="C2489" s="1043"/>
      <c r="D2489" s="1044"/>
    </row>
    <row r="2490" spans="3:4">
      <c r="C2490" s="1043"/>
      <c r="D2490" s="1044"/>
    </row>
    <row r="2491" spans="3:4">
      <c r="C2491" s="1043"/>
      <c r="D2491" s="1044"/>
    </row>
    <row r="2492" spans="3:4">
      <c r="C2492" s="1043"/>
      <c r="D2492" s="1044"/>
    </row>
    <row r="2493" spans="3:4">
      <c r="C2493" s="1043"/>
      <c r="D2493" s="1044"/>
    </row>
    <row r="2494" spans="3:4">
      <c r="C2494" s="1043"/>
      <c r="D2494" s="1044"/>
    </row>
    <row r="2495" spans="3:4">
      <c r="C2495" s="1043"/>
      <c r="D2495" s="1044"/>
    </row>
    <row r="2496" spans="3:4">
      <c r="C2496" s="1043"/>
      <c r="D2496" s="1044"/>
    </row>
    <row r="2497" spans="3:4">
      <c r="C2497" s="1043"/>
      <c r="D2497" s="1044"/>
    </row>
    <row r="2498" spans="3:4">
      <c r="C2498" s="1043"/>
      <c r="D2498" s="1044"/>
    </row>
    <row r="2499" spans="3:4">
      <c r="C2499" s="1043"/>
      <c r="D2499" s="1044"/>
    </row>
    <row r="2500" spans="3:4">
      <c r="C2500" s="1043"/>
      <c r="D2500" s="1044"/>
    </row>
    <row r="2501" spans="3:4">
      <c r="C2501" s="1043"/>
      <c r="D2501" s="1044"/>
    </row>
    <row r="2502" spans="3:4">
      <c r="C2502" s="1043"/>
      <c r="D2502" s="1044"/>
    </row>
    <row r="2503" spans="3:4">
      <c r="C2503" s="1043"/>
      <c r="D2503" s="1044"/>
    </row>
    <row r="2504" spans="3:4">
      <c r="C2504" s="1043"/>
      <c r="D2504" s="1044"/>
    </row>
    <row r="2505" spans="3:4">
      <c r="C2505" s="1043"/>
      <c r="D2505" s="1044"/>
    </row>
    <row r="2506" spans="3:4">
      <c r="C2506" s="1043"/>
      <c r="D2506" s="1044"/>
    </row>
    <row r="2507" spans="3:4">
      <c r="C2507" s="1043"/>
      <c r="D2507" s="1044"/>
    </row>
    <row r="2508" spans="3:4">
      <c r="C2508" s="1043"/>
      <c r="D2508" s="1044"/>
    </row>
    <row r="2509" spans="3:4">
      <c r="C2509" s="1043"/>
      <c r="D2509" s="1044"/>
    </row>
    <row r="2510" spans="3:4">
      <c r="C2510" s="1043"/>
      <c r="D2510" s="1044"/>
    </row>
    <row r="2511" spans="3:4">
      <c r="C2511" s="1043"/>
      <c r="D2511" s="1044"/>
    </row>
    <row r="2512" spans="3:4">
      <c r="C2512" s="1043"/>
      <c r="D2512" s="1044"/>
    </row>
    <row r="2513" spans="3:4">
      <c r="C2513" s="1043"/>
      <c r="D2513" s="1044"/>
    </row>
    <row r="2514" spans="3:4">
      <c r="C2514" s="1043"/>
      <c r="D2514" s="1044"/>
    </row>
    <row r="2515" spans="3:4">
      <c r="C2515" s="1043"/>
      <c r="D2515" s="1044"/>
    </row>
    <row r="2516" spans="3:4">
      <c r="C2516" s="1043"/>
      <c r="D2516" s="1044"/>
    </row>
    <row r="2517" spans="3:4">
      <c r="C2517" s="1043"/>
      <c r="D2517" s="1044"/>
    </row>
    <row r="2518" spans="3:4">
      <c r="C2518" s="1043"/>
      <c r="D2518" s="1044"/>
    </row>
    <row r="2519" spans="3:4">
      <c r="C2519" s="1043"/>
      <c r="D2519" s="1044"/>
    </row>
    <row r="2520" spans="3:4">
      <c r="C2520" s="1043"/>
      <c r="D2520" s="1044"/>
    </row>
    <row r="2521" spans="3:4">
      <c r="C2521" s="1043"/>
      <c r="D2521" s="1044"/>
    </row>
    <row r="2522" spans="3:4">
      <c r="C2522" s="1043"/>
      <c r="D2522" s="1044"/>
    </row>
    <row r="2523" spans="3:4">
      <c r="C2523" s="1043"/>
      <c r="D2523" s="1044"/>
    </row>
    <row r="2524" spans="3:4">
      <c r="C2524" s="1043"/>
      <c r="D2524" s="1044"/>
    </row>
    <row r="2525" spans="3:4">
      <c r="C2525" s="1043"/>
      <c r="D2525" s="1044"/>
    </row>
    <row r="2526" spans="3:4">
      <c r="C2526" s="1043"/>
      <c r="D2526" s="1044"/>
    </row>
    <row r="2527" spans="3:4">
      <c r="C2527" s="1043"/>
      <c r="D2527" s="1044"/>
    </row>
    <row r="2528" spans="3:4">
      <c r="C2528" s="1043"/>
      <c r="D2528" s="1044"/>
    </row>
    <row r="2529" spans="3:4">
      <c r="C2529" s="1043"/>
      <c r="D2529" s="1044"/>
    </row>
    <row r="2530" spans="3:4">
      <c r="C2530" s="1043"/>
      <c r="D2530" s="1044"/>
    </row>
    <row r="2531" spans="3:4">
      <c r="C2531" s="1043"/>
      <c r="D2531" s="1044"/>
    </row>
    <row r="2532" spans="3:4">
      <c r="C2532" s="1043"/>
      <c r="D2532" s="1044"/>
    </row>
    <row r="2533" spans="3:4">
      <c r="C2533" s="1043"/>
      <c r="D2533" s="1044"/>
    </row>
    <row r="2534" spans="3:4">
      <c r="C2534" s="1043"/>
      <c r="D2534" s="1044"/>
    </row>
    <row r="2535" spans="3:4">
      <c r="C2535" s="1043"/>
      <c r="D2535" s="1044"/>
    </row>
    <row r="2536" spans="3:4">
      <c r="C2536" s="1043"/>
      <c r="D2536" s="1044"/>
    </row>
    <row r="2537" spans="3:4">
      <c r="C2537" s="1043"/>
      <c r="D2537" s="1044"/>
    </row>
    <row r="2538" spans="3:4">
      <c r="C2538" s="1043"/>
      <c r="D2538" s="1044"/>
    </row>
    <row r="2539" spans="3:4">
      <c r="C2539" s="1043"/>
      <c r="D2539" s="1044"/>
    </row>
    <row r="2540" spans="3:4">
      <c r="C2540" s="1043"/>
      <c r="D2540" s="1044"/>
    </row>
    <row r="2541" spans="3:4">
      <c r="C2541" s="1043"/>
      <c r="D2541" s="1044"/>
    </row>
    <row r="2542" spans="3:4">
      <c r="C2542" s="1043"/>
      <c r="D2542" s="1044"/>
    </row>
    <row r="2543" spans="3:4">
      <c r="C2543" s="1043"/>
      <c r="D2543" s="1044"/>
    </row>
    <row r="2544" spans="3:4">
      <c r="C2544" s="1043"/>
      <c r="D2544" s="1044"/>
    </row>
    <row r="2545" spans="3:4">
      <c r="C2545" s="1043"/>
      <c r="D2545" s="1044"/>
    </row>
    <row r="2546" spans="3:4">
      <c r="C2546" s="1043"/>
      <c r="D2546" s="1044"/>
    </row>
    <row r="2547" spans="3:4">
      <c r="C2547" s="1043"/>
      <c r="D2547" s="1044"/>
    </row>
    <row r="2548" spans="3:4">
      <c r="C2548" s="1043"/>
      <c r="D2548" s="1044"/>
    </row>
    <row r="2549" spans="3:4">
      <c r="C2549" s="1043"/>
      <c r="D2549" s="1044"/>
    </row>
    <row r="2550" spans="3:4">
      <c r="C2550" s="1043"/>
      <c r="D2550" s="1044"/>
    </row>
    <row r="2551" spans="3:4">
      <c r="C2551" s="1043"/>
      <c r="D2551" s="1044"/>
    </row>
    <row r="2552" spans="3:4">
      <c r="C2552" s="1043"/>
      <c r="D2552" s="1044"/>
    </row>
    <row r="2553" spans="3:4">
      <c r="C2553" s="1043"/>
      <c r="D2553" s="1044"/>
    </row>
    <row r="2554" spans="3:4">
      <c r="C2554" s="1043"/>
      <c r="D2554" s="1044"/>
    </row>
    <row r="2555" spans="3:4">
      <c r="C2555" s="1043"/>
      <c r="D2555" s="1044"/>
    </row>
    <row r="2556" spans="3:4">
      <c r="C2556" s="1043"/>
      <c r="D2556" s="1044"/>
    </row>
    <row r="2557" spans="3:4">
      <c r="C2557" s="1043"/>
      <c r="D2557" s="1044"/>
    </row>
    <row r="2558" spans="3:4">
      <c r="C2558" s="1043"/>
      <c r="D2558" s="1044"/>
    </row>
    <row r="2559" spans="3:4">
      <c r="C2559" s="1043"/>
      <c r="D2559" s="1044"/>
    </row>
    <row r="2560" spans="3:4">
      <c r="C2560" s="1043"/>
      <c r="D2560" s="1044"/>
    </row>
    <row r="2561" spans="3:4">
      <c r="C2561" s="1043"/>
      <c r="D2561" s="1044"/>
    </row>
    <row r="2562" spans="3:4">
      <c r="C2562" s="1043"/>
      <c r="D2562" s="1044"/>
    </row>
    <row r="2563" spans="3:4">
      <c r="C2563" s="1043"/>
      <c r="D2563" s="1044"/>
    </row>
    <row r="2564" spans="3:4">
      <c r="C2564" s="1043"/>
      <c r="D2564" s="1044"/>
    </row>
    <row r="2565" spans="3:4">
      <c r="C2565" s="1043"/>
      <c r="D2565" s="1044"/>
    </row>
    <row r="2566" spans="3:4">
      <c r="C2566" s="1043"/>
      <c r="D2566" s="1044"/>
    </row>
    <row r="2567" spans="3:4">
      <c r="C2567" s="1043"/>
      <c r="D2567" s="1044"/>
    </row>
    <row r="2568" spans="3:4">
      <c r="C2568" s="1043"/>
      <c r="D2568" s="1044"/>
    </row>
    <row r="2569" spans="3:4">
      <c r="C2569" s="1043"/>
      <c r="D2569" s="1044"/>
    </row>
    <row r="2570" spans="3:4">
      <c r="C2570" s="1043"/>
      <c r="D2570" s="1044"/>
    </row>
    <row r="2571" spans="3:4">
      <c r="C2571" s="1043"/>
      <c r="D2571" s="1044"/>
    </row>
    <row r="2572" spans="3:4">
      <c r="C2572" s="1043"/>
      <c r="D2572" s="1044"/>
    </row>
    <row r="2573" spans="3:4">
      <c r="C2573" s="1043"/>
      <c r="D2573" s="1044"/>
    </row>
    <row r="2574" spans="3:4">
      <c r="C2574" s="1043"/>
      <c r="D2574" s="1044"/>
    </row>
    <row r="2575" spans="3:4">
      <c r="C2575" s="1043"/>
      <c r="D2575" s="1044"/>
    </row>
    <row r="2576" spans="3:4">
      <c r="C2576" s="1043"/>
      <c r="D2576" s="1044"/>
    </row>
    <row r="2577" spans="3:4">
      <c r="C2577" s="1043"/>
      <c r="D2577" s="1044"/>
    </row>
    <row r="2578" spans="3:4">
      <c r="C2578" s="1043"/>
      <c r="D2578" s="1044"/>
    </row>
    <row r="2579" spans="3:4">
      <c r="C2579" s="1043"/>
      <c r="D2579" s="1044"/>
    </row>
    <row r="2580" spans="3:4">
      <c r="C2580" s="1043"/>
      <c r="D2580" s="1044"/>
    </row>
    <row r="2581" spans="3:4">
      <c r="C2581" s="1043"/>
      <c r="D2581" s="1044"/>
    </row>
    <row r="2582" spans="3:4">
      <c r="C2582" s="1043"/>
      <c r="D2582" s="1044"/>
    </row>
    <row r="2583" spans="3:4">
      <c r="C2583" s="1043"/>
      <c r="D2583" s="1044"/>
    </row>
    <row r="2584" spans="3:4">
      <c r="C2584" s="1043"/>
      <c r="D2584" s="1044"/>
    </row>
    <row r="2585" spans="3:4">
      <c r="C2585" s="1043"/>
      <c r="D2585" s="1044"/>
    </row>
    <row r="2586" spans="3:4">
      <c r="C2586" s="1043"/>
      <c r="D2586" s="1044"/>
    </row>
    <row r="2587" spans="3:4">
      <c r="C2587" s="1043"/>
      <c r="D2587" s="1044"/>
    </row>
    <row r="2588" spans="3:4">
      <c r="C2588" s="1043"/>
      <c r="D2588" s="1044"/>
    </row>
    <row r="2589" spans="3:4">
      <c r="C2589" s="1043"/>
      <c r="D2589" s="1044"/>
    </row>
    <row r="2590" spans="3:4">
      <c r="C2590" s="1043"/>
      <c r="D2590" s="1044"/>
    </row>
    <row r="2591" spans="3:4">
      <c r="C2591" s="1043"/>
      <c r="D2591" s="1044"/>
    </row>
    <row r="2592" spans="3:4">
      <c r="C2592" s="1043"/>
      <c r="D2592" s="1044"/>
    </row>
    <row r="2593" spans="3:4">
      <c r="C2593" s="1043"/>
      <c r="D2593" s="1044"/>
    </row>
    <row r="2594" spans="3:4">
      <c r="C2594" s="1043"/>
      <c r="D2594" s="1044"/>
    </row>
    <row r="2595" spans="3:4">
      <c r="C2595" s="1043"/>
      <c r="D2595" s="1044"/>
    </row>
    <row r="2596" spans="3:4">
      <c r="C2596" s="1043"/>
      <c r="D2596" s="1044"/>
    </row>
    <row r="2597" spans="3:4">
      <c r="C2597" s="1043"/>
      <c r="D2597" s="1044"/>
    </row>
    <row r="2598" spans="3:4">
      <c r="C2598" s="1043"/>
      <c r="D2598" s="1044"/>
    </row>
    <row r="2599" spans="3:4">
      <c r="C2599" s="1043"/>
      <c r="D2599" s="1044"/>
    </row>
    <row r="2600" spans="3:4">
      <c r="C2600" s="1043"/>
      <c r="D2600" s="1044"/>
    </row>
    <row r="2601" spans="3:4">
      <c r="C2601" s="1043"/>
      <c r="D2601" s="1044"/>
    </row>
    <row r="2602" spans="3:4">
      <c r="C2602" s="1043"/>
      <c r="D2602" s="1044"/>
    </row>
    <row r="2603" spans="3:4">
      <c r="C2603" s="1043"/>
      <c r="D2603" s="1044"/>
    </row>
    <row r="2604" spans="3:4">
      <c r="C2604" s="1043"/>
      <c r="D2604" s="1044"/>
    </row>
    <row r="2605" spans="3:4">
      <c r="C2605" s="1043"/>
      <c r="D2605" s="1044"/>
    </row>
    <row r="2606" spans="3:4">
      <c r="C2606" s="1043"/>
      <c r="D2606" s="1044"/>
    </row>
    <row r="2607" spans="3:4">
      <c r="C2607" s="1043"/>
      <c r="D2607" s="1044"/>
    </row>
    <row r="2608" spans="3:4">
      <c r="C2608" s="1043"/>
      <c r="D2608" s="1044"/>
    </row>
    <row r="2609" spans="3:4">
      <c r="C2609" s="1043"/>
      <c r="D2609" s="1044"/>
    </row>
    <row r="2610" spans="3:4">
      <c r="C2610" s="1043"/>
      <c r="D2610" s="1044"/>
    </row>
    <row r="2611" spans="3:4">
      <c r="C2611" s="1043"/>
      <c r="D2611" s="1044"/>
    </row>
    <row r="2612" spans="3:4">
      <c r="C2612" s="1043"/>
      <c r="D2612" s="1044"/>
    </row>
    <row r="2613" spans="3:4">
      <c r="C2613" s="1043"/>
      <c r="D2613" s="1044"/>
    </row>
    <row r="2614" spans="3:4">
      <c r="C2614" s="1043"/>
      <c r="D2614" s="1044"/>
    </row>
    <row r="2615" spans="3:4">
      <c r="C2615" s="1043"/>
      <c r="D2615" s="1044"/>
    </row>
    <row r="2616" spans="3:4">
      <c r="C2616" s="1043"/>
      <c r="D2616" s="1044"/>
    </row>
    <row r="2617" spans="3:4">
      <c r="C2617" s="1043"/>
      <c r="D2617" s="1044"/>
    </row>
    <row r="2618" spans="3:4">
      <c r="C2618" s="1043"/>
      <c r="D2618" s="1044"/>
    </row>
    <row r="2619" spans="3:4">
      <c r="C2619" s="1043"/>
      <c r="D2619" s="1044"/>
    </row>
    <row r="2620" spans="3:4">
      <c r="C2620" s="1043"/>
      <c r="D2620" s="1044"/>
    </row>
    <row r="2621" spans="3:4">
      <c r="C2621" s="1043"/>
      <c r="D2621" s="1044"/>
    </row>
    <row r="2622" spans="3:4">
      <c r="C2622" s="1043"/>
      <c r="D2622" s="1044"/>
    </row>
    <row r="2623" spans="3:4">
      <c r="C2623" s="1043"/>
      <c r="D2623" s="1044"/>
    </row>
    <row r="2624" spans="3:4">
      <c r="C2624" s="1043"/>
      <c r="D2624" s="1044"/>
    </row>
    <row r="2625" spans="3:4">
      <c r="C2625" s="1043"/>
      <c r="D2625" s="1044"/>
    </row>
    <row r="2626" spans="3:4">
      <c r="C2626" s="1043"/>
      <c r="D2626" s="1044"/>
    </row>
    <row r="2627" spans="3:4">
      <c r="C2627" s="1043"/>
      <c r="D2627" s="1044"/>
    </row>
    <row r="2628" spans="3:4">
      <c r="C2628" s="1043"/>
      <c r="D2628" s="1044"/>
    </row>
    <row r="2629" spans="3:4">
      <c r="C2629" s="1043"/>
      <c r="D2629" s="1044"/>
    </row>
    <row r="2630" spans="3:4">
      <c r="C2630" s="1043"/>
      <c r="D2630" s="1044"/>
    </row>
    <row r="2631" spans="3:4">
      <c r="C2631" s="1043"/>
      <c r="D2631" s="1044"/>
    </row>
    <row r="2632" spans="3:4">
      <c r="C2632" s="1043"/>
      <c r="D2632" s="1044"/>
    </row>
    <row r="2633" spans="3:4">
      <c r="C2633" s="1043"/>
      <c r="D2633" s="1044"/>
    </row>
    <row r="2634" spans="3:4">
      <c r="C2634" s="1043"/>
      <c r="D2634" s="1044"/>
    </row>
    <row r="2635" spans="3:4">
      <c r="C2635" s="1043"/>
      <c r="D2635" s="1044"/>
    </row>
    <row r="2636" spans="3:4">
      <c r="C2636" s="1043"/>
      <c r="D2636" s="1044"/>
    </row>
    <row r="2637" spans="3:4">
      <c r="C2637" s="1043"/>
      <c r="D2637" s="1044"/>
    </row>
    <row r="2638" spans="3:4">
      <c r="C2638" s="1043"/>
      <c r="D2638" s="1044"/>
    </row>
    <row r="2639" spans="3:4">
      <c r="C2639" s="1043"/>
      <c r="D2639" s="1044"/>
    </row>
    <row r="2640" spans="3:4">
      <c r="C2640" s="1043"/>
      <c r="D2640" s="1044"/>
    </row>
    <row r="2641" spans="3:4">
      <c r="C2641" s="1043"/>
      <c r="D2641" s="1044"/>
    </row>
    <row r="2642" spans="3:4">
      <c r="C2642" s="1043"/>
      <c r="D2642" s="1044"/>
    </row>
    <row r="2643" spans="3:4">
      <c r="C2643" s="1043"/>
      <c r="D2643" s="1044"/>
    </row>
    <row r="2644" spans="3:4">
      <c r="C2644" s="1043"/>
      <c r="D2644" s="1044"/>
    </row>
    <row r="2645" spans="3:4">
      <c r="C2645" s="1043"/>
      <c r="D2645" s="1044"/>
    </row>
    <row r="2646" spans="3:4">
      <c r="C2646" s="1043"/>
      <c r="D2646" s="1044"/>
    </row>
    <row r="2647" spans="3:4">
      <c r="C2647" s="1043"/>
      <c r="D2647" s="1044"/>
    </row>
    <row r="2648" spans="3:4">
      <c r="C2648" s="1043"/>
      <c r="D2648" s="1044"/>
    </row>
    <row r="2649" spans="3:4">
      <c r="C2649" s="1043"/>
      <c r="D2649" s="1044"/>
    </row>
    <row r="2650" spans="3:4">
      <c r="C2650" s="1043"/>
      <c r="D2650" s="1044"/>
    </row>
    <row r="2651" spans="3:4">
      <c r="C2651" s="1043"/>
      <c r="D2651" s="1044"/>
    </row>
    <row r="2652" spans="3:4">
      <c r="C2652" s="1043"/>
      <c r="D2652" s="1044"/>
    </row>
    <row r="2653" spans="3:4">
      <c r="C2653" s="1043"/>
      <c r="D2653" s="1044"/>
    </row>
    <row r="2654" spans="3:4">
      <c r="C2654" s="1043"/>
      <c r="D2654" s="1044"/>
    </row>
    <row r="2655" spans="3:4">
      <c r="C2655" s="1043"/>
      <c r="D2655" s="1044"/>
    </row>
    <row r="2656" spans="3:4">
      <c r="C2656" s="1043"/>
      <c r="D2656" s="1044"/>
    </row>
    <row r="2657" spans="3:4">
      <c r="C2657" s="1043"/>
      <c r="D2657" s="1044"/>
    </row>
    <row r="2658" spans="3:4">
      <c r="C2658" s="1043"/>
      <c r="D2658" s="1044"/>
    </row>
    <row r="2659" spans="3:4">
      <c r="C2659" s="1043"/>
      <c r="D2659" s="1044"/>
    </row>
    <row r="2660" spans="3:4">
      <c r="C2660" s="1043"/>
      <c r="D2660" s="1044"/>
    </row>
    <row r="2661" spans="3:4">
      <c r="C2661" s="1043"/>
      <c r="D2661" s="1044"/>
    </row>
    <row r="2662" spans="3:4">
      <c r="C2662" s="1043"/>
      <c r="D2662" s="1044"/>
    </row>
    <row r="2663" spans="3:4">
      <c r="C2663" s="1043"/>
      <c r="D2663" s="1044"/>
    </row>
    <row r="2664" spans="3:4">
      <c r="C2664" s="1043"/>
      <c r="D2664" s="1044"/>
    </row>
    <row r="2665" spans="3:4">
      <c r="C2665" s="1043"/>
      <c r="D2665" s="1044"/>
    </row>
    <row r="2666" spans="3:4">
      <c r="C2666" s="1043"/>
      <c r="D2666" s="1044"/>
    </row>
    <row r="2667" spans="3:4">
      <c r="C2667" s="1043"/>
      <c r="D2667" s="1044"/>
    </row>
    <row r="2668" spans="3:4">
      <c r="C2668" s="1043"/>
      <c r="D2668" s="1044"/>
    </row>
    <row r="2669" spans="3:4">
      <c r="C2669" s="1043"/>
      <c r="D2669" s="1044"/>
    </row>
    <row r="2670" spans="3:4">
      <c r="C2670" s="1043"/>
      <c r="D2670" s="1044"/>
    </row>
    <row r="2671" spans="3:4">
      <c r="C2671" s="1043"/>
      <c r="D2671" s="1044"/>
    </row>
    <row r="2672" spans="3:4">
      <c r="C2672" s="1043"/>
      <c r="D2672" s="1044"/>
    </row>
    <row r="2673" spans="3:4">
      <c r="C2673" s="1043"/>
      <c r="D2673" s="1044"/>
    </row>
    <row r="2674" spans="3:4">
      <c r="C2674" s="1043"/>
      <c r="D2674" s="1044"/>
    </row>
    <row r="2675" spans="3:4">
      <c r="C2675" s="1043"/>
      <c r="D2675" s="1044"/>
    </row>
    <row r="2676" spans="3:4">
      <c r="C2676" s="1043"/>
      <c r="D2676" s="1044"/>
    </row>
    <row r="2677" spans="3:4">
      <c r="C2677" s="1043"/>
      <c r="D2677" s="1044"/>
    </row>
    <row r="2678" spans="3:4">
      <c r="C2678" s="1043"/>
      <c r="D2678" s="1044"/>
    </row>
    <row r="2679" spans="3:4">
      <c r="C2679" s="1043"/>
      <c r="D2679" s="1044"/>
    </row>
    <row r="2680" spans="3:4">
      <c r="C2680" s="1043"/>
      <c r="D2680" s="1044"/>
    </row>
    <row r="2681" spans="3:4">
      <c r="C2681" s="1043"/>
      <c r="D2681" s="1044"/>
    </row>
    <row r="2682" spans="3:4">
      <c r="C2682" s="1043"/>
      <c r="D2682" s="1044"/>
    </row>
    <row r="2683" spans="3:4">
      <c r="C2683" s="1043"/>
      <c r="D2683" s="1044"/>
    </row>
    <row r="2684" spans="3:4">
      <c r="C2684" s="1043"/>
      <c r="D2684" s="1044"/>
    </row>
    <row r="2685" spans="3:4">
      <c r="C2685" s="1043"/>
      <c r="D2685" s="1044"/>
    </row>
    <row r="2686" spans="3:4">
      <c r="C2686" s="1043"/>
      <c r="D2686" s="1044"/>
    </row>
    <row r="2687" spans="3:4">
      <c r="C2687" s="1043"/>
      <c r="D2687" s="1044"/>
    </row>
    <row r="2688" spans="3:4">
      <c r="C2688" s="1043"/>
      <c r="D2688" s="1044"/>
    </row>
    <row r="2689" spans="3:4">
      <c r="C2689" s="1043"/>
      <c r="D2689" s="1044"/>
    </row>
    <row r="2690" spans="3:4">
      <c r="C2690" s="1043"/>
      <c r="D2690" s="1044"/>
    </row>
    <row r="2691" spans="3:4">
      <c r="C2691" s="1043"/>
      <c r="D2691" s="1044"/>
    </row>
    <row r="2692" spans="3:4">
      <c r="C2692" s="1043"/>
      <c r="D2692" s="1044"/>
    </row>
    <row r="2693" spans="3:4">
      <c r="C2693" s="1043"/>
      <c r="D2693" s="1044"/>
    </row>
    <row r="2694" spans="3:4">
      <c r="C2694" s="1043"/>
      <c r="D2694" s="1044"/>
    </row>
    <row r="2695" spans="3:4">
      <c r="C2695" s="1043"/>
      <c r="D2695" s="1044"/>
    </row>
    <row r="2696" spans="3:4">
      <c r="C2696" s="1043"/>
      <c r="D2696" s="1044"/>
    </row>
    <row r="2697" spans="3:4">
      <c r="C2697" s="1043"/>
      <c r="D2697" s="1044"/>
    </row>
    <row r="2698" spans="3:4">
      <c r="C2698" s="1043"/>
      <c r="D2698" s="1044"/>
    </row>
    <row r="2699" spans="3:4">
      <c r="C2699" s="1043"/>
      <c r="D2699" s="1044"/>
    </row>
    <row r="2700" spans="3:4">
      <c r="C2700" s="1043"/>
      <c r="D2700" s="1044"/>
    </row>
    <row r="2701" spans="3:4">
      <c r="C2701" s="1043"/>
      <c r="D2701" s="1044"/>
    </row>
    <row r="2702" spans="3:4">
      <c r="C2702" s="1043"/>
      <c r="D2702" s="1044"/>
    </row>
    <row r="2703" spans="3:4">
      <c r="C2703" s="1043"/>
      <c r="D2703" s="1044"/>
    </row>
    <row r="2704" spans="3:4">
      <c r="C2704" s="1043"/>
      <c r="D2704" s="1044"/>
    </row>
    <row r="2705" spans="3:4">
      <c r="C2705" s="1043"/>
      <c r="D2705" s="1044"/>
    </row>
    <row r="2706" spans="3:4">
      <c r="C2706" s="1043"/>
      <c r="D2706" s="1044"/>
    </row>
    <row r="2707" spans="3:4">
      <c r="C2707" s="1043"/>
      <c r="D2707" s="1044"/>
    </row>
    <row r="2708" spans="3:4">
      <c r="C2708" s="1043"/>
      <c r="D2708" s="1044"/>
    </row>
    <row r="2709" spans="3:4">
      <c r="C2709" s="1043"/>
      <c r="D2709" s="1044"/>
    </row>
    <row r="2710" spans="3:4">
      <c r="C2710" s="1043"/>
      <c r="D2710" s="1044"/>
    </row>
    <row r="2711" spans="3:4">
      <c r="C2711" s="1043"/>
      <c r="D2711" s="1044"/>
    </row>
    <row r="2712" spans="3:4">
      <c r="C2712" s="1043"/>
      <c r="D2712" s="1044"/>
    </row>
    <row r="2713" spans="3:4">
      <c r="C2713" s="1043"/>
      <c r="D2713" s="1044"/>
    </row>
    <row r="2714" spans="3:4">
      <c r="C2714" s="1043"/>
      <c r="D2714" s="1044"/>
    </row>
    <row r="2715" spans="3:4">
      <c r="C2715" s="1043"/>
      <c r="D2715" s="1044"/>
    </row>
    <row r="2716" spans="3:4">
      <c r="C2716" s="1043"/>
      <c r="D2716" s="1044"/>
    </row>
    <row r="2717" spans="3:4">
      <c r="C2717" s="1043"/>
      <c r="D2717" s="1044"/>
    </row>
    <row r="2718" spans="3:4">
      <c r="C2718" s="1043"/>
      <c r="D2718" s="1044"/>
    </row>
    <row r="2719" spans="3:4">
      <c r="C2719" s="1043"/>
      <c r="D2719" s="1044"/>
    </row>
    <row r="2720" spans="3:4">
      <c r="C2720" s="1043"/>
      <c r="D2720" s="1044"/>
    </row>
    <row r="2721" spans="3:4">
      <c r="C2721" s="1043"/>
      <c r="D2721" s="1044"/>
    </row>
    <row r="2722" spans="3:4">
      <c r="C2722" s="1043"/>
      <c r="D2722" s="1044"/>
    </row>
    <row r="2723" spans="3:4">
      <c r="C2723" s="1043"/>
      <c r="D2723" s="1044"/>
    </row>
    <row r="2724" spans="3:4">
      <c r="C2724" s="1043"/>
      <c r="D2724" s="1044"/>
    </row>
    <row r="2725" spans="3:4">
      <c r="C2725" s="1043"/>
      <c r="D2725" s="1044"/>
    </row>
    <row r="2726" spans="3:4">
      <c r="C2726" s="1043"/>
      <c r="D2726" s="1044"/>
    </row>
    <row r="2727" spans="3:4">
      <c r="C2727" s="1043"/>
      <c r="D2727" s="1044"/>
    </row>
    <row r="2728" spans="3:4">
      <c r="C2728" s="1043"/>
      <c r="D2728" s="1044"/>
    </row>
    <row r="2729" spans="3:4">
      <c r="C2729" s="1043"/>
      <c r="D2729" s="1044"/>
    </row>
    <row r="2730" spans="3:4">
      <c r="C2730" s="1043"/>
      <c r="D2730" s="1044"/>
    </row>
    <row r="2731" spans="3:4">
      <c r="C2731" s="1043"/>
      <c r="D2731" s="1044"/>
    </row>
    <row r="2732" spans="3:4">
      <c r="C2732" s="1043"/>
      <c r="D2732" s="1044"/>
    </row>
    <row r="2733" spans="3:4">
      <c r="C2733" s="1043"/>
      <c r="D2733" s="1044"/>
    </row>
    <row r="2734" spans="3:4">
      <c r="C2734" s="1043"/>
      <c r="D2734" s="1044"/>
    </row>
    <row r="2735" spans="3:4">
      <c r="C2735" s="1043"/>
      <c r="D2735" s="1044"/>
    </row>
    <row r="2736" spans="3:4">
      <c r="C2736" s="1043"/>
      <c r="D2736" s="1044"/>
    </row>
    <row r="2737" spans="3:4">
      <c r="C2737" s="1043"/>
      <c r="D2737" s="1044"/>
    </row>
    <row r="2738" spans="3:4">
      <c r="C2738" s="1043"/>
      <c r="D2738" s="1044"/>
    </row>
    <row r="2739" spans="3:4">
      <c r="C2739" s="1043"/>
      <c r="D2739" s="1044"/>
    </row>
    <row r="2740" spans="3:4">
      <c r="C2740" s="1043"/>
      <c r="D2740" s="1044"/>
    </row>
    <row r="2741" spans="3:4">
      <c r="C2741" s="1043"/>
      <c r="D2741" s="1044"/>
    </row>
    <row r="2742" spans="3:4">
      <c r="C2742" s="1043"/>
      <c r="D2742" s="1044"/>
    </row>
    <row r="2743" spans="3:4">
      <c r="C2743" s="1043"/>
      <c r="D2743" s="1044"/>
    </row>
    <row r="2744" spans="3:4">
      <c r="C2744" s="1043"/>
      <c r="D2744" s="1044"/>
    </row>
    <row r="2745" spans="3:4">
      <c r="C2745" s="1043"/>
      <c r="D2745" s="1044"/>
    </row>
    <row r="2746" spans="3:4">
      <c r="C2746" s="1043"/>
      <c r="D2746" s="1044"/>
    </row>
    <row r="2747" spans="3:4">
      <c r="C2747" s="1043"/>
      <c r="D2747" s="1044"/>
    </row>
    <row r="2748" spans="3:4">
      <c r="C2748" s="1043"/>
      <c r="D2748" s="1044"/>
    </row>
    <row r="2749" spans="3:4">
      <c r="C2749" s="1043"/>
      <c r="D2749" s="1044"/>
    </row>
    <row r="2750" spans="3:4">
      <c r="C2750" s="1043"/>
      <c r="D2750" s="1044"/>
    </row>
    <row r="2751" spans="3:4">
      <c r="C2751" s="1043"/>
      <c r="D2751" s="1044"/>
    </row>
    <row r="2752" spans="3:4">
      <c r="C2752" s="1043"/>
      <c r="D2752" s="1044"/>
    </row>
    <row r="2753" spans="3:4">
      <c r="C2753" s="1043"/>
      <c r="D2753" s="1044"/>
    </row>
    <row r="2754" spans="3:4">
      <c r="C2754" s="1043"/>
      <c r="D2754" s="1044"/>
    </row>
    <row r="2755" spans="3:4">
      <c r="C2755" s="1043"/>
      <c r="D2755" s="1044"/>
    </row>
    <row r="2756" spans="3:4">
      <c r="C2756" s="1043"/>
      <c r="D2756" s="1044"/>
    </row>
    <row r="2757" spans="3:4">
      <c r="C2757" s="1043"/>
      <c r="D2757" s="1044"/>
    </row>
    <row r="2758" spans="3:4">
      <c r="C2758" s="1043"/>
      <c r="D2758" s="1044"/>
    </row>
    <row r="2759" spans="3:4">
      <c r="C2759" s="1043"/>
      <c r="D2759" s="1044"/>
    </row>
    <row r="2760" spans="3:4">
      <c r="C2760" s="1043"/>
      <c r="D2760" s="1044"/>
    </row>
    <row r="2761" spans="3:4">
      <c r="C2761" s="1043"/>
      <c r="D2761" s="1044"/>
    </row>
    <row r="2762" spans="3:4">
      <c r="C2762" s="1043"/>
      <c r="D2762" s="1044"/>
    </row>
    <row r="2763" spans="3:4">
      <c r="C2763" s="1043"/>
      <c r="D2763" s="1044"/>
    </row>
    <row r="2764" spans="3:4">
      <c r="C2764" s="1043"/>
      <c r="D2764" s="1044"/>
    </row>
    <row r="2765" spans="3:4">
      <c r="C2765" s="1043"/>
      <c r="D2765" s="1044"/>
    </row>
    <row r="2766" spans="3:4">
      <c r="C2766" s="1043"/>
      <c r="D2766" s="1044"/>
    </row>
    <row r="2767" spans="3:4">
      <c r="C2767" s="1043"/>
      <c r="D2767" s="1044"/>
    </row>
    <row r="2768" spans="3:4">
      <c r="C2768" s="1043"/>
      <c r="D2768" s="1044"/>
    </row>
    <row r="2769" spans="3:4">
      <c r="C2769" s="1043"/>
      <c r="D2769" s="1044"/>
    </row>
    <row r="2770" spans="3:4">
      <c r="C2770" s="1043"/>
      <c r="D2770" s="1044"/>
    </row>
    <row r="2771" spans="3:4">
      <c r="C2771" s="1043"/>
      <c r="D2771" s="1044"/>
    </row>
    <row r="2772" spans="3:4">
      <c r="C2772" s="1043"/>
      <c r="D2772" s="1044"/>
    </row>
    <row r="2773" spans="3:4">
      <c r="C2773" s="1043"/>
      <c r="D2773" s="1044"/>
    </row>
    <row r="2774" spans="3:4">
      <c r="C2774" s="1043"/>
      <c r="D2774" s="1044"/>
    </row>
    <row r="2775" spans="3:4">
      <c r="C2775" s="1043"/>
      <c r="D2775" s="1044"/>
    </row>
    <row r="2776" spans="3:4">
      <c r="C2776" s="1043"/>
      <c r="D2776" s="1044"/>
    </row>
    <row r="2777" spans="3:4">
      <c r="C2777" s="1043"/>
      <c r="D2777" s="1044"/>
    </row>
    <row r="2778" spans="3:4">
      <c r="C2778" s="1043"/>
      <c r="D2778" s="1044"/>
    </row>
    <row r="2779" spans="3:4">
      <c r="C2779" s="1043"/>
      <c r="D2779" s="1044"/>
    </row>
    <row r="2780" spans="3:4">
      <c r="C2780" s="1043"/>
      <c r="D2780" s="1044"/>
    </row>
    <row r="2781" spans="3:4">
      <c r="C2781" s="1043"/>
      <c r="D2781" s="1044"/>
    </row>
    <row r="2782" spans="3:4">
      <c r="C2782" s="1043"/>
      <c r="D2782" s="1044"/>
    </row>
    <row r="2783" spans="3:4">
      <c r="C2783" s="1043"/>
      <c r="D2783" s="1044"/>
    </row>
    <row r="2784" spans="3:4">
      <c r="C2784" s="1043"/>
      <c r="D2784" s="1044"/>
    </row>
    <row r="2785" spans="3:4">
      <c r="C2785" s="1043"/>
      <c r="D2785" s="1044"/>
    </row>
    <row r="2786" spans="3:4">
      <c r="C2786" s="1043"/>
      <c r="D2786" s="1044"/>
    </row>
    <row r="2787" spans="3:4">
      <c r="C2787" s="1043"/>
      <c r="D2787" s="1044"/>
    </row>
    <row r="2788" spans="3:4">
      <c r="C2788" s="1043"/>
      <c r="D2788" s="1044"/>
    </row>
    <row r="2789" spans="3:4">
      <c r="C2789" s="1043"/>
      <c r="D2789" s="1044"/>
    </row>
    <row r="2790" spans="3:4">
      <c r="C2790" s="1043"/>
      <c r="D2790" s="1044"/>
    </row>
    <row r="2791" spans="3:4">
      <c r="C2791" s="1043"/>
      <c r="D2791" s="1044"/>
    </row>
    <row r="2792" spans="3:4">
      <c r="C2792" s="1043"/>
      <c r="D2792" s="1044"/>
    </row>
    <row r="2793" spans="3:4">
      <c r="C2793" s="1043"/>
      <c r="D2793" s="1044"/>
    </row>
    <row r="2794" spans="3:4">
      <c r="C2794" s="1043"/>
      <c r="D2794" s="1044"/>
    </row>
    <row r="2795" spans="3:4">
      <c r="C2795" s="1043"/>
      <c r="D2795" s="1044"/>
    </row>
    <row r="2796" spans="3:4">
      <c r="C2796" s="1043"/>
      <c r="D2796" s="1044"/>
    </row>
    <row r="2797" spans="3:4">
      <c r="C2797" s="1043"/>
      <c r="D2797" s="1044"/>
    </row>
    <row r="2798" spans="3:4">
      <c r="C2798" s="1043"/>
      <c r="D2798" s="1044"/>
    </row>
    <row r="2799" spans="3:4">
      <c r="C2799" s="1043"/>
      <c r="D2799" s="1044"/>
    </row>
    <row r="2800" spans="3:4">
      <c r="C2800" s="1043"/>
      <c r="D2800" s="1044"/>
    </row>
    <row r="2801" spans="3:4">
      <c r="C2801" s="1043"/>
      <c r="D2801" s="1044"/>
    </row>
    <row r="2802" spans="3:4">
      <c r="C2802" s="1043"/>
      <c r="D2802" s="1044"/>
    </row>
    <row r="2803" spans="3:4">
      <c r="C2803" s="1043"/>
      <c r="D2803" s="1044"/>
    </row>
    <row r="2804" spans="3:4">
      <c r="C2804" s="1043"/>
      <c r="D2804" s="1044"/>
    </row>
    <row r="2805" spans="3:4">
      <c r="C2805" s="1043"/>
      <c r="D2805" s="1044"/>
    </row>
    <row r="2806" spans="3:4">
      <c r="C2806" s="1043"/>
      <c r="D2806" s="1044"/>
    </row>
    <row r="2807" spans="3:4">
      <c r="C2807" s="1043"/>
      <c r="D2807" s="1044"/>
    </row>
    <row r="2808" spans="3:4">
      <c r="C2808" s="1043"/>
      <c r="D2808" s="1044"/>
    </row>
    <row r="2809" spans="3:4">
      <c r="C2809" s="1043"/>
      <c r="D2809" s="1044"/>
    </row>
    <row r="2810" spans="3:4">
      <c r="C2810" s="1043"/>
      <c r="D2810" s="1044"/>
    </row>
    <row r="2811" spans="3:4">
      <c r="C2811" s="1043"/>
      <c r="D2811" s="1044"/>
    </row>
    <row r="2812" spans="3:4">
      <c r="C2812" s="1043"/>
      <c r="D2812" s="1044"/>
    </row>
    <row r="2813" spans="3:4">
      <c r="C2813" s="1043"/>
      <c r="D2813" s="1044"/>
    </row>
    <row r="2814" spans="3:4">
      <c r="C2814" s="1043"/>
      <c r="D2814" s="1044"/>
    </row>
    <row r="2815" spans="3:4">
      <c r="C2815" s="1043"/>
      <c r="D2815" s="1044"/>
    </row>
    <row r="2816" spans="3:4">
      <c r="C2816" s="1043"/>
      <c r="D2816" s="1044"/>
    </row>
    <row r="2817" spans="3:4">
      <c r="C2817" s="1043"/>
      <c r="D2817" s="1044"/>
    </row>
    <row r="2818" spans="3:4">
      <c r="C2818" s="1043"/>
      <c r="D2818" s="1044"/>
    </row>
    <row r="2819" spans="3:4">
      <c r="C2819" s="1043"/>
      <c r="D2819" s="1044"/>
    </row>
    <row r="2820" spans="3:4">
      <c r="C2820" s="1043"/>
      <c r="D2820" s="1044"/>
    </row>
    <row r="2821" spans="3:4">
      <c r="C2821" s="1043"/>
      <c r="D2821" s="1044"/>
    </row>
    <row r="2822" spans="3:4">
      <c r="C2822" s="1043"/>
      <c r="D2822" s="1044"/>
    </row>
    <row r="2823" spans="3:4">
      <c r="C2823" s="1043"/>
      <c r="D2823" s="1044"/>
    </row>
    <row r="2824" spans="3:4">
      <c r="C2824" s="1043"/>
      <c r="D2824" s="1044"/>
    </row>
    <row r="2825" spans="3:4">
      <c r="C2825" s="1043"/>
      <c r="D2825" s="1044"/>
    </row>
    <row r="2826" spans="3:4">
      <c r="C2826" s="1043"/>
      <c r="D2826" s="1044"/>
    </row>
    <row r="2827" spans="3:4">
      <c r="C2827" s="1043"/>
      <c r="D2827" s="1044"/>
    </row>
    <row r="2828" spans="3:4">
      <c r="C2828" s="1043"/>
      <c r="D2828" s="1044"/>
    </row>
    <row r="2829" spans="3:4">
      <c r="C2829" s="1043"/>
      <c r="D2829" s="1044"/>
    </row>
    <row r="2830" spans="3:4">
      <c r="C2830" s="1043"/>
      <c r="D2830" s="1044"/>
    </row>
    <row r="2831" spans="3:4">
      <c r="C2831" s="1043"/>
      <c r="D2831" s="1044"/>
    </row>
    <row r="2832" spans="3:4">
      <c r="C2832" s="1043"/>
      <c r="D2832" s="1044"/>
    </row>
    <row r="2833" spans="3:4">
      <c r="C2833" s="1043"/>
      <c r="D2833" s="1044"/>
    </row>
    <row r="2834" spans="3:4">
      <c r="C2834" s="1043"/>
      <c r="D2834" s="1044"/>
    </row>
    <row r="2835" spans="3:4">
      <c r="C2835" s="1043"/>
      <c r="D2835" s="1044"/>
    </row>
    <row r="2836" spans="3:4">
      <c r="C2836" s="1043"/>
      <c r="D2836" s="1044"/>
    </row>
    <row r="2837" spans="3:4">
      <c r="C2837" s="1043"/>
      <c r="D2837" s="1044"/>
    </row>
    <row r="2838" spans="3:4">
      <c r="C2838" s="1043"/>
      <c r="D2838" s="1044"/>
    </row>
    <row r="2839" spans="3:4">
      <c r="C2839" s="1043"/>
      <c r="D2839" s="1044"/>
    </row>
    <row r="2840" spans="3:4">
      <c r="C2840" s="1043"/>
      <c r="D2840" s="1044"/>
    </row>
    <row r="2841" spans="3:4">
      <c r="C2841" s="1043"/>
      <c r="D2841" s="1044"/>
    </row>
    <row r="2842" spans="3:4">
      <c r="C2842" s="1043"/>
      <c r="D2842" s="1044"/>
    </row>
    <row r="2843" spans="3:4">
      <c r="C2843" s="1043"/>
      <c r="D2843" s="1044"/>
    </row>
    <row r="2844" spans="3:4">
      <c r="C2844" s="1043"/>
      <c r="D2844" s="1044"/>
    </row>
    <row r="2845" spans="3:4">
      <c r="C2845" s="1043"/>
      <c r="D2845" s="1044"/>
    </row>
    <row r="2846" spans="3:4">
      <c r="C2846" s="1043"/>
      <c r="D2846" s="1044"/>
    </row>
    <row r="2847" spans="3:4">
      <c r="C2847" s="1043"/>
      <c r="D2847" s="1044"/>
    </row>
    <row r="2848" spans="3:4">
      <c r="C2848" s="1043"/>
      <c r="D2848" s="1044"/>
    </row>
    <row r="2849" spans="3:4">
      <c r="C2849" s="1043"/>
      <c r="D2849" s="1044"/>
    </row>
    <row r="2850" spans="3:4">
      <c r="C2850" s="1043"/>
      <c r="D2850" s="1044"/>
    </row>
    <row r="2851" spans="3:4">
      <c r="C2851" s="1043"/>
      <c r="D2851" s="1044"/>
    </row>
    <row r="2852" spans="3:4">
      <c r="C2852" s="1043"/>
      <c r="D2852" s="1044"/>
    </row>
    <row r="2853" spans="3:4">
      <c r="C2853" s="1043"/>
      <c r="D2853" s="1044"/>
    </row>
    <row r="2854" spans="3:4">
      <c r="C2854" s="1043"/>
      <c r="D2854" s="1044"/>
    </row>
    <row r="2855" spans="3:4">
      <c r="C2855" s="1043"/>
      <c r="D2855" s="1044"/>
    </row>
    <row r="2856" spans="3:4">
      <c r="C2856" s="1043"/>
      <c r="D2856" s="1044"/>
    </row>
    <row r="2857" spans="3:4">
      <c r="C2857" s="1043"/>
      <c r="D2857" s="1044"/>
    </row>
    <row r="2858" spans="3:4">
      <c r="C2858" s="1043"/>
      <c r="D2858" s="1044"/>
    </row>
    <row r="2859" spans="3:4">
      <c r="C2859" s="1043"/>
      <c r="D2859" s="1044"/>
    </row>
    <row r="2860" spans="3:4">
      <c r="C2860" s="1043"/>
      <c r="D2860" s="1044"/>
    </row>
    <row r="2861" spans="3:4">
      <c r="C2861" s="1043"/>
      <c r="D2861" s="1044"/>
    </row>
  </sheetData>
  <mergeCells count="1">
    <mergeCell ref="C2:I2"/>
  </mergeCells>
  <pageMargins left="0.7" right="0.7" top="0.78740157499999996" bottom="0.78740157499999996" header="0.3" footer="0.3"/>
  <pageSetup paperSize="9" scale="74" fitToHeight="0" orientation="portrait" r:id="rId1"/>
  <headerFooter>
    <oddHeader>&amp;R&amp;"Google Sans,Obyčejné"Výkaz / Výměr</oddHeader>
    <oddFooter>Stránka &amp;P z &amp;N</oddFooter>
    <evenFooter xml:space="preserve">&amp;LRestricted </evenFooter>
    <firstFooter xml:space="preserve">&amp;LRestricted </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3"/>
  <sheetViews>
    <sheetView view="pageBreakPreview" zoomScaleSheetLayoutView="100" workbookViewId="0"/>
  </sheetViews>
  <sheetFormatPr defaultColWidth="8.85546875" defaultRowHeight="15.75"/>
  <cols>
    <col min="1" max="1" width="2.28515625" style="596" customWidth="1"/>
    <col min="2" max="2" width="1.7109375" style="596" customWidth="1"/>
    <col min="3" max="3" width="2.7109375" style="596" customWidth="1"/>
    <col min="4" max="4" width="6.7109375" style="596" customWidth="1"/>
    <col min="5" max="5" width="13.28515625" style="596" customWidth="1"/>
    <col min="6" max="6" width="0.5703125" style="596" customWidth="1"/>
    <col min="7" max="7" width="2.42578125" style="596" customWidth="1"/>
    <col min="8" max="8" width="2.7109375" style="596" customWidth="1"/>
    <col min="9" max="9" width="9.42578125" style="596" customWidth="1"/>
    <col min="10" max="10" width="13.28515625" style="596" customWidth="1"/>
    <col min="11" max="11" width="0.7109375" style="596" customWidth="1"/>
    <col min="12" max="12" width="2.28515625" style="596" customWidth="1"/>
    <col min="13" max="13" width="6.140625" style="596" customWidth="1"/>
    <col min="14" max="14" width="1.85546875" style="596" customWidth="1"/>
    <col min="15" max="15" width="12.28515625" style="596" customWidth="1"/>
    <col min="16" max="16" width="2.7109375" style="596" customWidth="1"/>
    <col min="17" max="17" width="1.85546875" style="596" customWidth="1"/>
    <col min="18" max="18" width="18.7109375" style="596" customWidth="1"/>
    <col min="19" max="16384" width="8.85546875" style="596"/>
  </cols>
  <sheetData>
    <row r="1" spans="1:18">
      <c r="A1" s="593"/>
      <c r="B1" s="594"/>
      <c r="C1" s="594"/>
      <c r="D1" s="594"/>
      <c r="E1" s="594"/>
      <c r="F1" s="594"/>
      <c r="G1" s="594"/>
      <c r="H1" s="594"/>
      <c r="I1" s="594"/>
      <c r="J1" s="594"/>
      <c r="K1" s="594"/>
      <c r="L1" s="594"/>
      <c r="M1" s="594"/>
      <c r="N1" s="594"/>
      <c r="O1" s="594"/>
      <c r="P1" s="594"/>
      <c r="Q1" s="594"/>
      <c r="R1" s="595"/>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603"/>
      <c r="B4" s="604"/>
      <c r="C4" s="604"/>
      <c r="D4" s="604"/>
      <c r="E4" s="604"/>
      <c r="F4" s="604"/>
      <c r="G4" s="604"/>
      <c r="H4" s="604"/>
      <c r="I4" s="604"/>
      <c r="J4" s="604"/>
      <c r="K4" s="604"/>
      <c r="L4" s="604"/>
      <c r="M4" s="604"/>
      <c r="N4" s="604"/>
      <c r="O4" s="604"/>
      <c r="P4" s="604"/>
      <c r="Q4" s="604"/>
      <c r="R4" s="605"/>
    </row>
    <row r="5" spans="1:18" ht="39.6" customHeight="1">
      <c r="A5" s="1090"/>
      <c r="B5" s="606" t="s">
        <v>1232</v>
      </c>
      <c r="C5" s="606"/>
      <c r="D5" s="606"/>
      <c r="E5" s="1538" t="s">
        <v>1233</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t="s">
        <v>1234</v>
      </c>
      <c r="C7" s="606"/>
      <c r="D7" s="606"/>
      <c r="E7" s="615"/>
      <c r="F7" s="606"/>
      <c r="G7" s="606"/>
      <c r="H7" s="606"/>
      <c r="I7" s="606"/>
      <c r="J7" s="611"/>
      <c r="K7" s="606"/>
      <c r="L7" s="606"/>
      <c r="M7" s="606"/>
      <c r="N7" s="606"/>
      <c r="O7" s="606"/>
      <c r="P7" s="610"/>
      <c r="Q7" s="613"/>
      <c r="R7" s="614"/>
    </row>
    <row r="8" spans="1:18">
      <c r="A8" s="1090"/>
      <c r="B8" s="606"/>
      <c r="C8" s="606"/>
      <c r="D8" s="606"/>
      <c r="E8" s="616" t="s">
        <v>1005</v>
      </c>
      <c r="F8" s="606"/>
      <c r="G8" s="606"/>
      <c r="H8" s="606"/>
      <c r="I8" s="606"/>
      <c r="J8" s="611"/>
      <c r="K8" s="606"/>
      <c r="L8" s="606"/>
      <c r="M8" s="606"/>
      <c r="N8" s="606"/>
      <c r="O8" s="606"/>
      <c r="P8" s="612"/>
      <c r="Q8" s="613"/>
      <c r="R8" s="614"/>
    </row>
    <row r="9" spans="1:18">
      <c r="A9" s="1090"/>
      <c r="B9" s="606"/>
      <c r="C9" s="606"/>
      <c r="D9" s="606"/>
      <c r="E9" s="616"/>
      <c r="F9" s="606"/>
      <c r="G9" s="606"/>
      <c r="H9" s="606"/>
      <c r="I9" s="606"/>
      <c r="J9" s="611"/>
      <c r="K9" s="606"/>
      <c r="L9" s="606"/>
      <c r="M9" s="606"/>
      <c r="N9" s="606"/>
      <c r="O9" s="606"/>
      <c r="P9" s="612"/>
      <c r="Q9" s="613"/>
      <c r="R9" s="614"/>
    </row>
    <row r="10" spans="1:18">
      <c r="A10" s="1090"/>
      <c r="B10" s="606" t="s">
        <v>1235</v>
      </c>
      <c r="C10" s="606"/>
      <c r="D10" s="606"/>
      <c r="E10" s="617" t="s">
        <v>1912</v>
      </c>
      <c r="F10" s="618"/>
      <c r="G10" s="619" t="s">
        <v>1913</v>
      </c>
      <c r="H10" s="618"/>
      <c r="I10" s="618"/>
      <c r="J10" s="620"/>
      <c r="K10" s="606"/>
      <c r="L10" s="606"/>
      <c r="M10" s="606"/>
      <c r="N10" s="606"/>
      <c r="O10" s="606"/>
      <c r="P10" s="621"/>
      <c r="Q10" s="622"/>
      <c r="R10" s="623"/>
    </row>
    <row r="11" spans="1:18">
      <c r="A11" s="1090"/>
      <c r="B11" s="606"/>
      <c r="C11" s="606"/>
      <c r="D11" s="606"/>
      <c r="E11" s="624"/>
      <c r="F11" s="606"/>
      <c r="G11" s="606"/>
      <c r="H11" s="606"/>
      <c r="I11" s="606"/>
      <c r="J11" s="606"/>
      <c r="K11" s="606"/>
      <c r="L11" s="606"/>
      <c r="M11" s="606"/>
      <c r="N11" s="606"/>
      <c r="O11" s="606"/>
      <c r="P11" s="613"/>
      <c r="Q11" s="613"/>
      <c r="R11" s="614"/>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t="s">
        <v>1005</v>
      </c>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25" t="s">
        <v>1238</v>
      </c>
      <c r="C18" s="606"/>
      <c r="D18" s="606"/>
      <c r="E18" s="625"/>
      <c r="F18" s="606"/>
      <c r="G18" s="606"/>
      <c r="H18" s="606"/>
      <c r="I18" s="606"/>
      <c r="J18" s="606"/>
      <c r="K18" s="606"/>
      <c r="L18" s="606"/>
      <c r="M18" s="606"/>
      <c r="N18" s="606"/>
      <c r="O18" s="606"/>
      <c r="P18" s="606"/>
      <c r="Q18" s="606"/>
      <c r="R18" s="614"/>
    </row>
    <row r="19" spans="1:18" ht="45.75" customHeight="1">
      <c r="A19" s="1090"/>
      <c r="B19" s="606" t="s">
        <v>1239</v>
      </c>
      <c r="C19" s="606"/>
      <c r="D19" s="606"/>
      <c r="E19" s="1541" t="s">
        <v>1240</v>
      </c>
      <c r="F19" s="1542"/>
      <c r="G19" s="1542"/>
      <c r="H19" s="1542"/>
      <c r="I19" s="1542"/>
      <c r="J19" s="1543"/>
      <c r="K19" s="606"/>
      <c r="L19" s="606"/>
      <c r="M19" s="606"/>
      <c r="N19" s="606"/>
      <c r="O19" s="626"/>
      <c r="P19" s="627"/>
      <c r="Q19" s="628"/>
      <c r="R19" s="629"/>
    </row>
    <row r="20" spans="1:18" ht="33" customHeight="1">
      <c r="A20" s="1090"/>
      <c r="B20" s="606" t="s">
        <v>1241</v>
      </c>
      <c r="C20" s="606"/>
      <c r="D20" s="606"/>
      <c r="E20" s="1544" t="s">
        <v>1242</v>
      </c>
      <c r="F20" s="1545"/>
      <c r="G20" s="1545"/>
      <c r="H20" s="1545"/>
      <c r="I20" s="1545"/>
      <c r="J20" s="1546"/>
      <c r="K20" s="606"/>
      <c r="L20" s="606"/>
      <c r="M20" s="606"/>
      <c r="N20" s="606"/>
      <c r="O20" s="626"/>
      <c r="P20" s="627"/>
      <c r="Q20" s="628"/>
      <c r="R20" s="629"/>
    </row>
    <row r="21" spans="1:18">
      <c r="A21" s="1090"/>
      <c r="B21" s="606"/>
      <c r="C21" s="606"/>
      <c r="D21" s="606"/>
      <c r="E21" s="621"/>
      <c r="F21" s="618"/>
      <c r="G21" s="618"/>
      <c r="H21" s="618"/>
      <c r="I21" s="618"/>
      <c r="J21" s="620"/>
      <c r="K21" s="606"/>
      <c r="L21" s="606"/>
      <c r="M21" s="606"/>
      <c r="N21" s="606"/>
      <c r="O21" s="626"/>
      <c r="P21" s="627"/>
      <c r="Q21" s="628"/>
      <c r="R21" s="629"/>
    </row>
    <row r="22" spans="1:18">
      <c r="A22" s="1090"/>
      <c r="B22" s="606"/>
      <c r="C22" s="606"/>
      <c r="D22" s="606"/>
      <c r="E22" s="630"/>
      <c r="F22" s="606"/>
      <c r="G22" s="606" t="s">
        <v>1243</v>
      </c>
      <c r="H22" s="606"/>
      <c r="I22" s="606"/>
      <c r="J22" s="606"/>
      <c r="K22" s="606"/>
      <c r="L22" s="606"/>
      <c r="M22" s="606"/>
      <c r="N22" s="606"/>
      <c r="O22" s="630" t="s">
        <v>1244</v>
      </c>
      <c r="P22" s="613"/>
      <c r="Q22" s="613"/>
      <c r="R22" s="631"/>
    </row>
    <row r="23" spans="1:18">
      <c r="A23" s="1090"/>
      <c r="B23" s="606"/>
      <c r="C23" s="606"/>
      <c r="D23" s="606"/>
      <c r="E23" s="626"/>
      <c r="F23" s="606"/>
      <c r="G23" s="627" t="s">
        <v>1245</v>
      </c>
      <c r="H23" s="632"/>
      <c r="I23" s="633"/>
      <c r="J23" s="606"/>
      <c r="K23" s="606"/>
      <c r="L23" s="606"/>
      <c r="M23" s="606"/>
      <c r="N23" s="606"/>
      <c r="O23" s="634" t="s">
        <v>1008</v>
      </c>
      <c r="P23" s="613"/>
      <c r="Q23" s="613"/>
      <c r="R23" s="635"/>
    </row>
    <row r="24" spans="1:18">
      <c r="A24" s="636"/>
      <c r="B24" s="637"/>
      <c r="C24" s="637"/>
      <c r="D24" s="637"/>
      <c r="E24" s="637"/>
      <c r="F24" s="637"/>
      <c r="G24" s="637"/>
      <c r="H24" s="637"/>
      <c r="I24" s="637"/>
      <c r="J24" s="637"/>
      <c r="K24" s="637"/>
      <c r="L24" s="637"/>
      <c r="M24" s="637"/>
      <c r="N24" s="637"/>
      <c r="O24" s="637"/>
      <c r="P24" s="637"/>
      <c r="Q24" s="637"/>
      <c r="R24" s="638"/>
    </row>
    <row r="25" spans="1:18">
      <c r="A25" s="1091" t="s">
        <v>1241</v>
      </c>
      <c r="B25" s="606"/>
      <c r="C25" s="606"/>
      <c r="D25" s="606"/>
      <c r="E25" s="606"/>
      <c r="F25" s="611"/>
      <c r="G25" s="639"/>
      <c r="H25" s="606"/>
      <c r="I25" s="606"/>
      <c r="J25" s="606"/>
      <c r="K25" s="606"/>
      <c r="L25" s="640"/>
      <c r="M25" s="620"/>
      <c r="N25" s="641" t="s">
        <v>1246</v>
      </c>
      <c r="O25" s="618"/>
      <c r="P25" s="618"/>
      <c r="Q25" s="618"/>
      <c r="R25" s="614"/>
    </row>
    <row r="26" spans="1:18">
      <c r="A26" s="1090"/>
      <c r="B26" s="606"/>
      <c r="C26" s="606"/>
      <c r="D26" s="606"/>
      <c r="E26" s="606"/>
      <c r="F26" s="611"/>
      <c r="G26" s="639"/>
      <c r="H26" s="606"/>
      <c r="I26" s="606"/>
      <c r="J26" s="606"/>
      <c r="K26" s="606"/>
      <c r="L26" s="642">
        <v>23</v>
      </c>
      <c r="M26" s="643" t="s">
        <v>1247</v>
      </c>
      <c r="N26" s="632"/>
      <c r="O26" s="632"/>
      <c r="P26" s="632"/>
      <c r="Q26" s="632"/>
      <c r="R26" s="644">
        <f>'Etapa II.b - EL-SLBP - rekap'!E27</f>
        <v>0</v>
      </c>
    </row>
    <row r="27" spans="1:18">
      <c r="A27" s="645" t="s">
        <v>1248</v>
      </c>
      <c r="B27" s="618"/>
      <c r="C27" s="618"/>
      <c r="D27" s="618"/>
      <c r="E27" s="618"/>
      <c r="F27" s="620"/>
      <c r="G27" s="646" t="s">
        <v>1249</v>
      </c>
      <c r="H27" s="618"/>
      <c r="I27" s="618"/>
      <c r="J27" s="618"/>
      <c r="K27" s="618"/>
      <c r="L27" s="642">
        <v>24</v>
      </c>
      <c r="M27" s="647">
        <v>15</v>
      </c>
      <c r="N27" s="620" t="s">
        <v>0</v>
      </c>
      <c r="O27" s="648">
        <v>0</v>
      </c>
      <c r="P27" s="632" t="s">
        <v>140</v>
      </c>
      <c r="Q27" s="649"/>
      <c r="R27" s="650">
        <f>0.15*O27</f>
        <v>0</v>
      </c>
    </row>
    <row r="28" spans="1:18">
      <c r="A28" s="651" t="s">
        <v>1239</v>
      </c>
      <c r="B28" s="652"/>
      <c r="C28" s="652"/>
      <c r="D28" s="652"/>
      <c r="E28" s="652"/>
      <c r="F28" s="653"/>
      <c r="G28" s="654"/>
      <c r="H28" s="652"/>
      <c r="I28" s="652"/>
      <c r="J28" s="652"/>
      <c r="K28" s="652"/>
      <c r="L28" s="642">
        <v>25</v>
      </c>
      <c r="M28" s="655">
        <v>21</v>
      </c>
      <c r="N28" s="649" t="s">
        <v>0</v>
      </c>
      <c r="O28" s="648">
        <f>R26</f>
        <v>0</v>
      </c>
      <c r="P28" s="632" t="s">
        <v>140</v>
      </c>
      <c r="Q28" s="649"/>
      <c r="R28" s="656">
        <f>0.21*O28</f>
        <v>0</v>
      </c>
    </row>
    <row r="29" spans="1:18">
      <c r="A29" s="1090"/>
      <c r="B29" s="606"/>
      <c r="C29" s="606"/>
      <c r="D29" s="606"/>
      <c r="E29" s="606"/>
      <c r="F29" s="611"/>
      <c r="G29" s="639"/>
      <c r="H29" s="606"/>
      <c r="I29" s="606"/>
      <c r="J29" s="606"/>
      <c r="K29" s="606"/>
      <c r="L29" s="657">
        <v>26</v>
      </c>
      <c r="M29" s="658" t="s">
        <v>1250</v>
      </c>
      <c r="N29" s="659"/>
      <c r="O29" s="659"/>
      <c r="P29" s="659"/>
      <c r="Q29" s="659"/>
      <c r="R29" s="660">
        <f>R26+R27+R28</f>
        <v>0</v>
      </c>
    </row>
    <row r="30" spans="1:18">
      <c r="A30" s="645" t="s">
        <v>1248</v>
      </c>
      <c r="B30" s="618"/>
      <c r="C30" s="618"/>
      <c r="D30" s="618"/>
      <c r="E30" s="618"/>
      <c r="F30" s="620"/>
      <c r="G30" s="646" t="s">
        <v>1249</v>
      </c>
      <c r="H30" s="618"/>
      <c r="I30" s="618"/>
      <c r="J30" s="618"/>
      <c r="K30" s="618"/>
      <c r="L30" s="661" t="s">
        <v>1025</v>
      </c>
      <c r="M30" s="662"/>
      <c r="N30" s="663" t="s">
        <v>1251</v>
      </c>
      <c r="O30" s="664"/>
      <c r="P30" s="664"/>
      <c r="Q30" s="664"/>
      <c r="R30" s="665"/>
    </row>
    <row r="31" spans="1:18">
      <c r="A31" s="651" t="s">
        <v>1252</v>
      </c>
      <c r="B31" s="652"/>
      <c r="C31" s="652"/>
      <c r="D31" s="652"/>
      <c r="E31" s="652"/>
      <c r="F31" s="653"/>
      <c r="G31" s="654"/>
      <c r="H31" s="652"/>
      <c r="I31" s="652"/>
      <c r="J31" s="652"/>
      <c r="K31" s="652"/>
      <c r="L31" s="642">
        <v>27</v>
      </c>
      <c r="M31" s="643" t="s">
        <v>1253</v>
      </c>
      <c r="N31" s="632"/>
      <c r="O31" s="632"/>
      <c r="P31" s="632"/>
      <c r="Q31" s="649"/>
      <c r="R31" s="666">
        <v>0</v>
      </c>
    </row>
    <row r="32" spans="1:18">
      <c r="A32" s="1090"/>
      <c r="B32" s="606"/>
      <c r="C32" s="606"/>
      <c r="D32" s="606"/>
      <c r="E32" s="606"/>
      <c r="F32" s="611"/>
      <c r="G32" s="639"/>
      <c r="H32" s="606"/>
      <c r="I32" s="606"/>
      <c r="J32" s="606"/>
      <c r="K32" s="606"/>
      <c r="L32" s="642">
        <v>28</v>
      </c>
      <c r="M32" s="643" t="s">
        <v>1254</v>
      </c>
      <c r="N32" s="632"/>
      <c r="O32" s="632"/>
      <c r="P32" s="632"/>
      <c r="Q32" s="649"/>
      <c r="R32" s="666">
        <v>0</v>
      </c>
    </row>
    <row r="33" spans="1:18">
      <c r="A33" s="667" t="s">
        <v>1248</v>
      </c>
      <c r="B33" s="668"/>
      <c r="C33" s="668"/>
      <c r="D33" s="668"/>
      <c r="E33" s="668"/>
      <c r="F33" s="669"/>
      <c r="G33" s="670" t="s">
        <v>1249</v>
      </c>
      <c r="H33" s="668"/>
      <c r="I33" s="668"/>
      <c r="J33" s="668"/>
      <c r="K33" s="668"/>
      <c r="L33" s="671">
        <v>29</v>
      </c>
      <c r="M33" s="672" t="s">
        <v>1255</v>
      </c>
      <c r="N33" s="673"/>
      <c r="O33" s="673"/>
      <c r="P33" s="673"/>
      <c r="Q33" s="674"/>
      <c r="R33" s="675">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5" fitToHeight="0" orientation="portrait" r:id="rId1"/>
  <headerFooter differentFirst="1" alignWithMargins="0">
    <oddFooter>&amp;Rstrana &amp;P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
  <sheetViews>
    <sheetView view="pageBreakPreview" zoomScaleSheetLayoutView="100" workbookViewId="0">
      <selection sqref="A1:F1"/>
    </sheetView>
  </sheetViews>
  <sheetFormatPr defaultColWidth="8.85546875" defaultRowHeight="15.75"/>
  <cols>
    <col min="1" max="1" width="9" style="596" customWidth="1"/>
    <col min="2" max="2" width="11.5703125" style="596" customWidth="1"/>
    <col min="3" max="3" width="54.140625" style="596" customWidth="1"/>
    <col min="4" max="4" width="10.7109375" style="596" customWidth="1"/>
    <col min="5" max="5" width="17.7109375" style="596" customWidth="1"/>
    <col min="6" max="6" width="13" style="596" customWidth="1"/>
    <col min="7" max="16384" width="8.85546875" style="596"/>
  </cols>
  <sheetData>
    <row r="1" spans="1:14" ht="18">
      <c r="A1" s="1549" t="s">
        <v>758</v>
      </c>
      <c r="B1" s="1550"/>
      <c r="C1" s="1550"/>
      <c r="D1" s="1550"/>
      <c r="E1" s="1550"/>
      <c r="F1" s="1550"/>
      <c r="G1" s="676"/>
      <c r="H1" s="676"/>
      <c r="I1" s="676"/>
      <c r="J1" s="677"/>
      <c r="K1" s="677"/>
      <c r="L1" s="677"/>
      <c r="M1" s="677"/>
      <c r="N1" s="677"/>
    </row>
    <row r="2" spans="1:14">
      <c r="A2" s="678"/>
      <c r="B2" s="678"/>
      <c r="C2" s="678"/>
      <c r="D2" s="678"/>
      <c r="E2" s="678"/>
      <c r="F2" s="678"/>
      <c r="G2" s="679"/>
      <c r="H2" s="679"/>
      <c r="I2" s="679"/>
      <c r="J2" s="680"/>
      <c r="K2" s="680"/>
      <c r="L2" s="680"/>
      <c r="M2" s="680"/>
      <c r="N2" s="680"/>
    </row>
    <row r="3" spans="1:14">
      <c r="A3" s="681" t="s">
        <v>21</v>
      </c>
      <c r="B3" s="681"/>
      <c r="C3" s="682" t="str">
        <f>'Etapa II.b - EL-SLBP - Krycí'!E5</f>
        <v>ČRo Olomouc - dostavba studií Pavelčákova 2/19</v>
      </c>
      <c r="D3" s="678"/>
      <c r="E3" s="678"/>
      <c r="F3" s="678"/>
      <c r="G3" s="679"/>
      <c r="H3" s="679"/>
      <c r="I3" s="679"/>
      <c r="J3" s="680"/>
      <c r="K3" s="680"/>
      <c r="L3" s="680"/>
      <c r="M3" s="680"/>
      <c r="N3" s="680"/>
    </row>
    <row r="4" spans="1:14">
      <c r="A4" s="681" t="s">
        <v>1002</v>
      </c>
      <c r="B4" s="681"/>
      <c r="C4" s="682">
        <f>'Etapa II.b - EL-SLBP - Krycí'!E7</f>
        <v>0</v>
      </c>
      <c r="D4" s="683"/>
      <c r="E4" s="683"/>
      <c r="F4" s="683"/>
      <c r="G4" s="684"/>
      <c r="H4" s="684"/>
      <c r="I4" s="684"/>
      <c r="J4" s="680"/>
      <c r="K4" s="680"/>
      <c r="L4" s="680"/>
      <c r="M4" s="680"/>
      <c r="N4" s="680"/>
    </row>
    <row r="5" spans="1:14">
      <c r="A5" s="681" t="s">
        <v>1256</v>
      </c>
      <c r="B5" s="681"/>
      <c r="C5" s="685" t="str">
        <f>'Etapa II.b - EL-SLBP - Krycí'!E10</f>
        <v>D.1.4.h.100b</v>
      </c>
      <c r="D5" s="683"/>
      <c r="E5" s="683"/>
      <c r="F5" s="683"/>
      <c r="G5" s="684"/>
      <c r="H5" s="684"/>
      <c r="I5" s="684"/>
      <c r="J5" s="680"/>
      <c r="K5" s="680"/>
      <c r="L5" s="680"/>
      <c r="M5" s="680"/>
      <c r="N5" s="680"/>
    </row>
    <row r="6" spans="1:14">
      <c r="A6" s="681" t="s">
        <v>1257</v>
      </c>
      <c r="B6" s="681"/>
      <c r="C6" s="685" t="str">
        <f>'Etapa II.b - EL-SLBP - Krycí'!G10</f>
        <v>SLABOPROUDÉ INSTALACE - Etapa II.b - studio v přední části 5.NP</v>
      </c>
      <c r="D6" s="678"/>
      <c r="E6" s="678"/>
      <c r="F6" s="678"/>
      <c r="G6" s="679"/>
      <c r="H6" s="679"/>
      <c r="I6" s="679"/>
      <c r="J6" s="680"/>
      <c r="K6" s="680"/>
      <c r="L6" s="680"/>
      <c r="M6" s="680"/>
      <c r="N6" s="680"/>
    </row>
    <row r="7" spans="1:14">
      <c r="A7" s="678"/>
      <c r="B7" s="678"/>
      <c r="C7" s="678"/>
      <c r="D7" s="678"/>
      <c r="E7" s="678"/>
      <c r="F7" s="678"/>
      <c r="G7" s="679"/>
      <c r="H7" s="679"/>
      <c r="I7" s="679"/>
      <c r="J7" s="680"/>
      <c r="K7" s="680"/>
      <c r="L7" s="680"/>
      <c r="M7" s="680"/>
      <c r="N7" s="680"/>
    </row>
    <row r="8" spans="1:14">
      <c r="A8" s="681"/>
      <c r="B8" s="681"/>
      <c r="C8" s="681"/>
      <c r="D8" s="681"/>
      <c r="E8" s="686"/>
      <c r="F8" s="679"/>
      <c r="G8" s="679"/>
      <c r="H8" s="687"/>
      <c r="I8" s="688"/>
      <c r="J8" s="680"/>
      <c r="K8" s="680"/>
      <c r="L8" s="680"/>
      <c r="M8" s="680"/>
      <c r="N8" s="680"/>
    </row>
    <row r="9" spans="1:14" ht="78" customHeight="1">
      <c r="A9" s="678"/>
      <c r="B9" s="678"/>
      <c r="C9" s="678"/>
      <c r="D9" s="678"/>
      <c r="E9" s="679"/>
      <c r="F9" s="679"/>
      <c r="G9" s="679"/>
      <c r="H9" s="679"/>
      <c r="I9" s="679"/>
      <c r="J9" s="680"/>
      <c r="K9" s="680"/>
      <c r="L9" s="680"/>
      <c r="M9" s="680"/>
      <c r="N9" s="680"/>
    </row>
    <row r="10" spans="1:14">
      <c r="A10" s="681" t="s">
        <v>745</v>
      </c>
      <c r="B10" s="681"/>
      <c r="C10" s="681" t="s">
        <v>785</v>
      </c>
      <c r="D10" s="681" t="s">
        <v>20</v>
      </c>
      <c r="E10" s="1551" t="s">
        <v>1242</v>
      </c>
      <c r="F10" s="1552"/>
      <c r="G10" s="679"/>
      <c r="H10" s="687"/>
      <c r="I10" s="1553"/>
      <c r="J10" s="1554"/>
      <c r="K10" s="1554"/>
      <c r="L10" s="1554"/>
      <c r="M10" s="1554"/>
      <c r="N10" s="1554"/>
    </row>
    <row r="11" spans="1:14">
      <c r="A11" s="681" t="s">
        <v>19</v>
      </c>
      <c r="B11" s="681"/>
      <c r="C11" s="681" t="s">
        <v>1258</v>
      </c>
      <c r="D11" s="681" t="s">
        <v>1259</v>
      </c>
      <c r="E11" s="1551"/>
      <c r="F11" s="1552"/>
      <c r="G11" s="679"/>
      <c r="H11" s="687"/>
      <c r="I11" s="689"/>
      <c r="J11" s="680"/>
      <c r="K11" s="680"/>
      <c r="L11" s="680"/>
      <c r="M11" s="680"/>
      <c r="N11" s="680"/>
    </row>
    <row r="12" spans="1:14">
      <c r="A12" s="690"/>
      <c r="B12" s="690"/>
      <c r="C12" s="691"/>
      <c r="D12" s="692"/>
      <c r="E12" s="693"/>
      <c r="F12" s="693"/>
    </row>
    <row r="13" spans="1:14">
      <c r="A13" s="694"/>
      <c r="B13" s="694"/>
      <c r="C13" s="695"/>
      <c r="D13" s="695"/>
      <c r="E13" s="695"/>
      <c r="F13" s="693"/>
    </row>
    <row r="14" spans="1:14" ht="16.5" thickBot="1">
      <c r="A14" s="696"/>
      <c r="B14" s="696"/>
      <c r="C14" s="696"/>
      <c r="D14" s="696"/>
    </row>
    <row r="15" spans="1:14" ht="17.25" thickTop="1" thickBot="1">
      <c r="A15" s="1555" t="s">
        <v>1021</v>
      </c>
      <c r="B15" s="1556"/>
      <c r="C15" s="697" t="s">
        <v>773</v>
      </c>
      <c r="D15" s="698"/>
      <c r="E15" s="699" t="s">
        <v>1</v>
      </c>
    </row>
    <row r="16" spans="1:14" s="703" customFormat="1" ht="15.75" customHeight="1" thickTop="1">
      <c r="A16" s="700" t="str">
        <f>'Etapa II.b - EL-SLBP - SK'!A3</f>
        <v>A</v>
      </c>
      <c r="B16" s="701"/>
      <c r="C16" s="1547" t="str">
        <f>'Etapa II.b - EL-SLBP - SK'!D3</f>
        <v>SK - Strukturovaná kabeláž</v>
      </c>
      <c r="D16" s="1548"/>
      <c r="E16" s="702">
        <f>'Etapa II.b - EL-SLBP - SK'!L4</f>
        <v>0</v>
      </c>
    </row>
    <row r="17" spans="1:5" s="703" customFormat="1" ht="15.75" customHeight="1">
      <c r="A17" s="704" t="str">
        <f>'Etapa II.b - EL-SLBP - IP_VSS'!A3</f>
        <v>B</v>
      </c>
      <c r="B17" s="701"/>
      <c r="C17" s="705" t="str">
        <f>'Etapa II.b - EL-SLBP - IP_VSS'!D3</f>
        <v>IP VSS - IP Kamerový systém</v>
      </c>
      <c r="D17" s="706"/>
      <c r="E17" s="707">
        <f>'Etapa II.b - EL-SLBP - IP_VSS'!K4</f>
        <v>0</v>
      </c>
    </row>
    <row r="18" spans="1:5" s="703" customFormat="1" ht="15.75" customHeight="1">
      <c r="A18" s="708" t="str">
        <f>'Etapa II.b - EL-SLBP - EKV'!A3</f>
        <v>C</v>
      </c>
      <c r="B18" s="701"/>
      <c r="C18" s="705" t="str">
        <f>'Etapa II.b - EL-SLBP - EKV'!D3</f>
        <v>EKV - Kontrola přístupu</v>
      </c>
      <c r="D18" s="706"/>
      <c r="E18" s="707">
        <f>'Etapa II.b - EL-SLBP - EKV'!M4</f>
        <v>0</v>
      </c>
    </row>
    <row r="19" spans="1:5" s="703" customFormat="1" ht="15.75" customHeight="1">
      <c r="A19" s="708"/>
      <c r="B19" s="701"/>
      <c r="C19" s="705"/>
      <c r="D19" s="706"/>
      <c r="E19" s="707"/>
    </row>
    <row r="20" spans="1:5" s="703" customFormat="1" ht="15.75" customHeight="1">
      <c r="A20" s="708"/>
      <c r="B20" s="701"/>
      <c r="C20" s="705"/>
      <c r="D20" s="706"/>
      <c r="E20" s="707"/>
    </row>
    <row r="21" spans="1:5" s="703" customFormat="1" ht="15.75" customHeight="1">
      <c r="A21" s="708"/>
      <c r="B21" s="701"/>
      <c r="C21" s="705"/>
      <c r="D21" s="706"/>
      <c r="E21" s="707"/>
    </row>
    <row r="22" spans="1:5" s="703" customFormat="1" ht="15.75" customHeight="1">
      <c r="A22" s="708"/>
      <c r="B22" s="701"/>
      <c r="C22" s="705"/>
      <c r="D22" s="706"/>
      <c r="E22" s="707"/>
    </row>
    <row r="23" spans="1:5" s="703" customFormat="1" ht="15.75" customHeight="1">
      <c r="A23" s="708"/>
      <c r="B23" s="701"/>
      <c r="C23" s="705"/>
      <c r="D23" s="706"/>
      <c r="E23" s="707"/>
    </row>
    <row r="24" spans="1:5" s="703" customFormat="1" ht="15.75" customHeight="1">
      <c r="A24" s="708"/>
      <c r="B24" s="701"/>
      <c r="C24" s="705"/>
      <c r="D24" s="706"/>
      <c r="E24" s="707"/>
    </row>
    <row r="25" spans="1:5" ht="15.75" customHeight="1">
      <c r="A25" s="709"/>
      <c r="B25" s="701"/>
      <c r="C25" s="705"/>
      <c r="D25" s="706"/>
      <c r="E25" s="707"/>
    </row>
    <row r="26" spans="1:5" ht="15.75" customHeight="1">
      <c r="A26" s="709"/>
      <c r="B26" s="710"/>
      <c r="C26" s="711"/>
      <c r="D26" s="712"/>
      <c r="E26" s="713"/>
    </row>
    <row r="27" spans="1:5" ht="16.5" thickBot="1">
      <c r="A27" s="714"/>
      <c r="B27" s="715"/>
      <c r="C27" s="716" t="s">
        <v>763</v>
      </c>
      <c r="D27" s="717"/>
      <c r="E27" s="718">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4" fitToHeight="0" orientation="portrait" r:id="rId1"/>
  <headerFooter alignWithMargins="0">
    <oddFooter>&amp;Rstrana &amp;P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81"/>
  <sheetViews>
    <sheetView view="pageBreakPreview" zoomScaleSheetLayoutView="100" workbookViewId="0">
      <pane ySplit="3" topLeftCell="A4" activePane="bottomLeft" state="frozen"/>
      <selection pane="bottomLeft" activeCell="H23" sqref="H23:H37"/>
    </sheetView>
  </sheetViews>
  <sheetFormatPr defaultColWidth="10" defaultRowHeight="15.75"/>
  <cols>
    <col min="1" max="1" width="8.42578125" style="476" customWidth="1"/>
    <col min="2" max="2" width="9.140625" style="476" bestFit="1" customWidth="1"/>
    <col min="3" max="3" width="12.28515625" style="476" customWidth="1"/>
    <col min="4" max="4" width="76" style="513" bestFit="1" customWidth="1"/>
    <col min="5" max="5" width="9.5703125" style="509" customWidth="1"/>
    <col min="6" max="6" width="15.28515625" style="511" customWidth="1"/>
    <col min="7" max="8" width="12.28515625" style="511" customWidth="1"/>
    <col min="9" max="9" width="13.5703125" style="512" customWidth="1"/>
    <col min="10" max="11" width="10.7109375" style="512" customWidth="1"/>
    <col min="12" max="12" width="17.28515625" style="511" customWidth="1"/>
    <col min="13" max="13" width="12.28515625" style="476" customWidth="1"/>
    <col min="14" max="14" width="10" style="726"/>
    <col min="15" max="16384" width="10" style="476"/>
  </cols>
  <sheetData>
    <row r="1" spans="1:14" ht="49.5" customHeight="1">
      <c r="A1" s="796" t="s">
        <v>133</v>
      </c>
      <c r="B1" s="722" t="s">
        <v>776</v>
      </c>
      <c r="C1" s="722" t="s">
        <v>1027</v>
      </c>
      <c r="D1" s="721" t="s">
        <v>773</v>
      </c>
      <c r="E1" s="722" t="s">
        <v>135</v>
      </c>
      <c r="F1" s="723" t="s">
        <v>1028</v>
      </c>
      <c r="G1" s="723" t="s">
        <v>1029</v>
      </c>
      <c r="H1" s="723" t="s">
        <v>30</v>
      </c>
      <c r="I1" s="724" t="s">
        <v>1030</v>
      </c>
      <c r="J1" s="724" t="s">
        <v>1101</v>
      </c>
      <c r="K1" s="724" t="s">
        <v>1159</v>
      </c>
      <c r="L1" s="725" t="s">
        <v>1032</v>
      </c>
    </row>
    <row r="2" spans="1:14">
      <c r="A2" s="797"/>
      <c r="B2" s="478" t="s">
        <v>1033</v>
      </c>
      <c r="C2" s="478" t="s">
        <v>1033</v>
      </c>
      <c r="D2" s="729"/>
      <c r="E2" s="478"/>
      <c r="F2" s="480" t="s">
        <v>1034</v>
      </c>
      <c r="G2" s="480" t="s">
        <v>1035</v>
      </c>
      <c r="H2" s="480" t="s">
        <v>1036</v>
      </c>
      <c r="I2" s="480" t="s">
        <v>1445</v>
      </c>
      <c r="J2" s="480" t="s">
        <v>1064</v>
      </c>
      <c r="K2" s="480" t="s">
        <v>1065</v>
      </c>
      <c r="L2" s="730" t="s">
        <v>1038</v>
      </c>
    </row>
    <row r="3" spans="1:14" s="485" customFormat="1">
      <c r="A3" s="798" t="s">
        <v>1022</v>
      </c>
      <c r="B3" s="780"/>
      <c r="C3" s="781"/>
      <c r="D3" s="729" t="s">
        <v>1260</v>
      </c>
      <c r="E3" s="482"/>
      <c r="F3" s="483"/>
      <c r="G3" s="483"/>
      <c r="H3" s="483"/>
      <c r="I3" s="483"/>
      <c r="J3" s="734"/>
      <c r="K3" s="734"/>
      <c r="L3" s="735"/>
      <c r="N3" s="736"/>
    </row>
    <row r="4" spans="1:14" s="485" customFormat="1" ht="16.5" thickBot="1">
      <c r="A4" s="738"/>
      <c r="B4" s="738"/>
      <c r="C4" s="738"/>
      <c r="D4" s="738" t="s">
        <v>1041</v>
      </c>
      <c r="E4" s="739"/>
      <c r="F4" s="740"/>
      <c r="G4" s="740"/>
      <c r="H4" s="740"/>
      <c r="I4" s="740"/>
      <c r="J4" s="741"/>
      <c r="K4" s="741"/>
      <c r="L4" s="742">
        <f>SUM(L5:L41)</f>
        <v>0</v>
      </c>
      <c r="N4" s="736"/>
    </row>
    <row r="5" spans="1:14" s="485" customFormat="1" ht="30.75" customHeight="1">
      <c r="A5" s="750" t="s">
        <v>1042</v>
      </c>
      <c r="B5" s="493" t="s">
        <v>796</v>
      </c>
      <c r="C5" s="493" t="s">
        <v>1261</v>
      </c>
      <c r="D5" s="500" t="s">
        <v>1281</v>
      </c>
      <c r="E5" s="495" t="s">
        <v>289</v>
      </c>
      <c r="F5" s="496">
        <f t="shared" ref="F5:F8" si="0">G5+H5</f>
        <v>0</v>
      </c>
      <c r="G5" s="497"/>
      <c r="H5" s="497"/>
      <c r="I5" s="498">
        <f>SUM(J5:K5)</f>
        <v>1250</v>
      </c>
      <c r="J5" s="498">
        <v>380</v>
      </c>
      <c r="K5" s="498">
        <v>870</v>
      </c>
      <c r="L5" s="749">
        <f>F5*I5</f>
        <v>0</v>
      </c>
      <c r="N5" s="753" t="s">
        <v>1914</v>
      </c>
    </row>
    <row r="6" spans="1:14" s="485" customFormat="1" ht="31.5">
      <c r="A6" s="750" t="s">
        <v>1045</v>
      </c>
      <c r="B6" s="493" t="s">
        <v>796</v>
      </c>
      <c r="C6" s="493" t="s">
        <v>1263</v>
      </c>
      <c r="D6" s="500" t="s">
        <v>1284</v>
      </c>
      <c r="E6" s="495" t="s">
        <v>657</v>
      </c>
      <c r="F6" s="496">
        <f t="shared" si="0"/>
        <v>0</v>
      </c>
      <c r="G6" s="497"/>
      <c r="H6" s="497"/>
      <c r="I6" s="498">
        <f>SUM(J6:K6)</f>
        <v>2</v>
      </c>
      <c r="J6" s="498">
        <v>0</v>
      </c>
      <c r="K6" s="498">
        <v>2</v>
      </c>
      <c r="L6" s="749">
        <f>F6*I6</f>
        <v>0</v>
      </c>
      <c r="N6" s="736"/>
    </row>
    <row r="7" spans="1:14" s="485" customFormat="1" ht="31.5">
      <c r="A7" s="750" t="s">
        <v>1047</v>
      </c>
      <c r="B7" s="493" t="s">
        <v>796</v>
      </c>
      <c r="C7" s="493" t="s">
        <v>1265</v>
      </c>
      <c r="D7" s="500" t="s">
        <v>1287</v>
      </c>
      <c r="E7" s="495" t="s">
        <v>657</v>
      </c>
      <c r="F7" s="496">
        <f t="shared" si="0"/>
        <v>0</v>
      </c>
      <c r="G7" s="497"/>
      <c r="H7" s="497"/>
      <c r="I7" s="498">
        <f>SUM(J7:K7)</f>
        <v>2</v>
      </c>
      <c r="J7" s="498">
        <v>0</v>
      </c>
      <c r="K7" s="498">
        <v>2</v>
      </c>
      <c r="L7" s="749">
        <f>F7*I7</f>
        <v>0</v>
      </c>
      <c r="N7" s="736"/>
    </row>
    <row r="8" spans="1:14" s="485" customFormat="1" ht="31.5">
      <c r="A8" s="750" t="s">
        <v>1049</v>
      </c>
      <c r="B8" s="493" t="s">
        <v>796</v>
      </c>
      <c r="C8" s="493" t="s">
        <v>1267</v>
      </c>
      <c r="D8" s="500" t="s">
        <v>1293</v>
      </c>
      <c r="E8" s="495" t="s">
        <v>657</v>
      </c>
      <c r="F8" s="496">
        <f t="shared" si="0"/>
        <v>0</v>
      </c>
      <c r="G8" s="497"/>
      <c r="H8" s="497"/>
      <c r="I8" s="498">
        <f>SUM(J8:K8)</f>
        <v>1</v>
      </c>
      <c r="J8" s="498">
        <v>0</v>
      </c>
      <c r="K8" s="498">
        <v>1</v>
      </c>
      <c r="L8" s="749">
        <f>F8*I8</f>
        <v>0</v>
      </c>
      <c r="N8" s="736"/>
    </row>
    <row r="9" spans="1:14" s="485" customFormat="1">
      <c r="A9" s="750"/>
      <c r="B9" s="751" t="s">
        <v>1277</v>
      </c>
      <c r="C9" s="493"/>
      <c r="D9" s="752" t="s">
        <v>1296</v>
      </c>
      <c r="E9" s="495"/>
      <c r="F9" s="496"/>
      <c r="G9" s="496"/>
      <c r="H9" s="496"/>
      <c r="I9" s="498"/>
      <c r="J9" s="498"/>
      <c r="K9" s="498"/>
      <c r="L9" s="749"/>
      <c r="N9" s="736"/>
    </row>
    <row r="10" spans="1:14" s="485" customFormat="1" ht="17.100000000000001" customHeight="1">
      <c r="A10" s="750" t="s">
        <v>1051</v>
      </c>
      <c r="B10" s="493" t="s">
        <v>796</v>
      </c>
      <c r="C10" s="493" t="s">
        <v>1269</v>
      </c>
      <c r="D10" s="500" t="s">
        <v>1299</v>
      </c>
      <c r="E10" s="495" t="s">
        <v>657</v>
      </c>
      <c r="F10" s="496">
        <f t="shared" ref="F10:F17" si="1">G10+H10</f>
        <v>0</v>
      </c>
      <c r="G10" s="497"/>
      <c r="H10" s="497"/>
      <c r="I10" s="498">
        <f t="shared" ref="I10:I21" si="2">SUM(J10:K10)</f>
        <v>10</v>
      </c>
      <c r="J10" s="498">
        <v>0</v>
      </c>
      <c r="K10" s="498">
        <v>10</v>
      </c>
      <c r="L10" s="749">
        <f t="shared" ref="L10:L21" si="3">F10*I10</f>
        <v>0</v>
      </c>
      <c r="N10" s="736"/>
    </row>
    <row r="11" spans="1:14" s="485" customFormat="1" ht="17.100000000000001" customHeight="1">
      <c r="A11" s="750" t="s">
        <v>1053</v>
      </c>
      <c r="B11" s="493" t="s">
        <v>796</v>
      </c>
      <c r="C11" s="493" t="s">
        <v>1271</v>
      </c>
      <c r="D11" s="500" t="s">
        <v>1302</v>
      </c>
      <c r="E11" s="495" t="s">
        <v>657</v>
      </c>
      <c r="F11" s="496">
        <f t="shared" si="1"/>
        <v>0</v>
      </c>
      <c r="G11" s="497"/>
      <c r="H11" s="497"/>
      <c r="I11" s="498">
        <f t="shared" si="2"/>
        <v>14</v>
      </c>
      <c r="J11" s="498">
        <v>0</v>
      </c>
      <c r="K11" s="498">
        <v>14</v>
      </c>
      <c r="L11" s="749">
        <f t="shared" si="3"/>
        <v>0</v>
      </c>
      <c r="N11" s="736"/>
    </row>
    <row r="12" spans="1:14" s="485" customFormat="1" ht="31.5">
      <c r="A12" s="750" t="s">
        <v>1056</v>
      </c>
      <c r="B12" s="493" t="s">
        <v>796</v>
      </c>
      <c r="C12" s="493" t="s">
        <v>1273</v>
      </c>
      <c r="D12" s="500" t="s">
        <v>1305</v>
      </c>
      <c r="E12" s="495" t="s">
        <v>657</v>
      </c>
      <c r="F12" s="496">
        <f t="shared" si="1"/>
        <v>0</v>
      </c>
      <c r="G12" s="497"/>
      <c r="H12" s="497"/>
      <c r="I12" s="498">
        <f t="shared" si="2"/>
        <v>12</v>
      </c>
      <c r="J12" s="498">
        <v>0</v>
      </c>
      <c r="K12" s="498">
        <f>10+2</f>
        <v>12</v>
      </c>
      <c r="L12" s="749">
        <f t="shared" si="3"/>
        <v>0</v>
      </c>
      <c r="N12" s="736"/>
    </row>
    <row r="13" spans="1:14" s="485" customFormat="1" ht="31.5">
      <c r="A13" s="750" t="s">
        <v>1058</v>
      </c>
      <c r="B13" s="493" t="s">
        <v>796</v>
      </c>
      <c r="C13" s="493" t="s">
        <v>1275</v>
      </c>
      <c r="D13" s="500" t="s">
        <v>1915</v>
      </c>
      <c r="E13" s="495" t="s">
        <v>657</v>
      </c>
      <c r="F13" s="496">
        <f t="shared" si="1"/>
        <v>0</v>
      </c>
      <c r="G13" s="497"/>
      <c r="H13" s="497"/>
      <c r="I13" s="498">
        <f t="shared" si="2"/>
        <v>2</v>
      </c>
      <c r="J13" s="498">
        <v>0</v>
      </c>
      <c r="K13" s="498">
        <v>2</v>
      </c>
      <c r="L13" s="749">
        <f t="shared" si="3"/>
        <v>0</v>
      </c>
      <c r="N13" s="736"/>
    </row>
    <row r="14" spans="1:14" s="485" customFormat="1">
      <c r="A14" s="750" t="s">
        <v>1279</v>
      </c>
      <c r="B14" s="493" t="s">
        <v>796</v>
      </c>
      <c r="C14" s="493" t="s">
        <v>1280</v>
      </c>
      <c r="D14" s="500" t="s">
        <v>1308</v>
      </c>
      <c r="E14" s="495" t="s">
        <v>289</v>
      </c>
      <c r="F14" s="754">
        <f t="shared" si="1"/>
        <v>0</v>
      </c>
      <c r="G14" s="755"/>
      <c r="H14" s="755"/>
      <c r="I14" s="498">
        <f t="shared" si="2"/>
        <v>90</v>
      </c>
      <c r="J14" s="498">
        <v>0</v>
      </c>
      <c r="K14" s="498">
        <v>90</v>
      </c>
      <c r="L14" s="749">
        <f t="shared" si="3"/>
        <v>0</v>
      </c>
      <c r="N14" s="736"/>
    </row>
    <row r="15" spans="1:14" s="485" customFormat="1">
      <c r="A15" s="750" t="s">
        <v>1282</v>
      </c>
      <c r="B15" s="493" t="s">
        <v>796</v>
      </c>
      <c r="C15" s="493" t="s">
        <v>1283</v>
      </c>
      <c r="D15" s="500" t="s">
        <v>1311</v>
      </c>
      <c r="E15" s="495"/>
      <c r="F15" s="754">
        <f t="shared" si="1"/>
        <v>0</v>
      </c>
      <c r="G15" s="755"/>
      <c r="H15" s="755"/>
      <c r="I15" s="498">
        <f t="shared" si="2"/>
        <v>20</v>
      </c>
      <c r="J15" s="498">
        <v>0</v>
      </c>
      <c r="K15" s="498">
        <v>20</v>
      </c>
      <c r="L15" s="749">
        <f t="shared" si="3"/>
        <v>0</v>
      </c>
      <c r="N15" s="736"/>
    </row>
    <row r="16" spans="1:14" s="485" customFormat="1" ht="31.5">
      <c r="A16" s="750" t="s">
        <v>1285</v>
      </c>
      <c r="B16" s="493" t="s">
        <v>796</v>
      </c>
      <c r="C16" s="493" t="s">
        <v>1286</v>
      </c>
      <c r="D16" s="500" t="s">
        <v>1314</v>
      </c>
      <c r="E16" s="495" t="s">
        <v>289</v>
      </c>
      <c r="F16" s="754">
        <f t="shared" si="1"/>
        <v>0</v>
      </c>
      <c r="G16" s="755"/>
      <c r="H16" s="755"/>
      <c r="I16" s="498">
        <f t="shared" si="2"/>
        <v>46</v>
      </c>
      <c r="J16" s="498">
        <v>0</v>
      </c>
      <c r="K16" s="498">
        <v>46</v>
      </c>
      <c r="L16" s="749">
        <f t="shared" si="3"/>
        <v>0</v>
      </c>
      <c r="N16" s="736"/>
    </row>
    <row r="17" spans="1:14" s="485" customFormat="1" ht="15.75" customHeight="1">
      <c r="A17" s="750" t="s">
        <v>1288</v>
      </c>
      <c r="B17" s="493" t="s">
        <v>796</v>
      </c>
      <c r="C17" s="493" t="s">
        <v>1289</v>
      </c>
      <c r="D17" s="500" t="s">
        <v>1320</v>
      </c>
      <c r="E17" s="495" t="s">
        <v>289</v>
      </c>
      <c r="F17" s="754">
        <f t="shared" si="1"/>
        <v>0</v>
      </c>
      <c r="G17" s="755"/>
      <c r="H17" s="755"/>
      <c r="I17" s="498">
        <f t="shared" si="2"/>
        <v>156</v>
      </c>
      <c r="J17" s="498">
        <f>J14+J15+J16</f>
        <v>0</v>
      </c>
      <c r="K17" s="498">
        <f>K14+K15+K16</f>
        <v>156</v>
      </c>
      <c r="L17" s="749">
        <f t="shared" si="3"/>
        <v>0</v>
      </c>
      <c r="N17" s="736"/>
    </row>
    <row r="18" spans="1:14" s="485" customFormat="1" hidden="1">
      <c r="A18" s="750" t="s">
        <v>1291</v>
      </c>
      <c r="B18" s="493" t="s">
        <v>796</v>
      </c>
      <c r="C18" s="493" t="s">
        <v>1292</v>
      </c>
      <c r="D18" s="500" t="s">
        <v>1333</v>
      </c>
      <c r="E18" s="495" t="s">
        <v>289</v>
      </c>
      <c r="F18" s="754">
        <f>G18+H18</f>
        <v>0</v>
      </c>
      <c r="G18" s="755"/>
      <c r="H18" s="755"/>
      <c r="I18" s="498">
        <f t="shared" si="2"/>
        <v>0</v>
      </c>
      <c r="J18" s="498"/>
      <c r="K18" s="498"/>
      <c r="L18" s="749">
        <f t="shared" si="3"/>
        <v>0</v>
      </c>
      <c r="N18" s="736"/>
    </row>
    <row r="19" spans="1:14" s="485" customFormat="1" hidden="1">
      <c r="A19" s="750" t="s">
        <v>1294</v>
      </c>
      <c r="B19" s="493" t="s">
        <v>796</v>
      </c>
      <c r="C19" s="493" t="s">
        <v>1295</v>
      </c>
      <c r="D19" s="500" t="s">
        <v>1336</v>
      </c>
      <c r="E19" s="495" t="s">
        <v>289</v>
      </c>
      <c r="F19" s="754">
        <f>G19+H19</f>
        <v>0</v>
      </c>
      <c r="G19" s="755"/>
      <c r="H19" s="755"/>
      <c r="I19" s="498">
        <f t="shared" si="2"/>
        <v>0</v>
      </c>
      <c r="J19" s="498"/>
      <c r="K19" s="498"/>
      <c r="L19" s="749">
        <f t="shared" si="3"/>
        <v>0</v>
      </c>
      <c r="N19" s="736"/>
    </row>
    <row r="20" spans="1:14" s="485" customFormat="1" ht="31.5">
      <c r="A20" s="750" t="s">
        <v>1297</v>
      </c>
      <c r="B20" s="493" t="s">
        <v>796</v>
      </c>
      <c r="C20" s="493" t="s">
        <v>1298</v>
      </c>
      <c r="D20" s="500" t="s">
        <v>1339</v>
      </c>
      <c r="E20" s="495" t="s">
        <v>657</v>
      </c>
      <c r="F20" s="754">
        <f>G20+H20</f>
        <v>0</v>
      </c>
      <c r="G20" s="755"/>
      <c r="H20" s="755"/>
      <c r="I20" s="498">
        <f t="shared" si="2"/>
        <v>36</v>
      </c>
      <c r="J20" s="498">
        <v>0</v>
      </c>
      <c r="K20" s="498">
        <v>36</v>
      </c>
      <c r="L20" s="749">
        <f t="shared" si="3"/>
        <v>0</v>
      </c>
      <c r="N20" s="736"/>
    </row>
    <row r="21" spans="1:14" s="485" customFormat="1">
      <c r="A21" s="750" t="s">
        <v>1300</v>
      </c>
      <c r="B21" s="493" t="s">
        <v>796</v>
      </c>
      <c r="C21" s="493" t="s">
        <v>1301</v>
      </c>
      <c r="D21" s="500" t="s">
        <v>1342</v>
      </c>
      <c r="E21" s="495" t="s">
        <v>167</v>
      </c>
      <c r="F21" s="754">
        <f>G21+H21</f>
        <v>0</v>
      </c>
      <c r="G21" s="497"/>
      <c r="H21" s="497"/>
      <c r="I21" s="757">
        <f t="shared" si="2"/>
        <v>0.2</v>
      </c>
      <c r="J21" s="757">
        <v>0.1</v>
      </c>
      <c r="K21" s="757">
        <v>0.1</v>
      </c>
      <c r="L21" s="749">
        <f t="shared" si="3"/>
        <v>0</v>
      </c>
      <c r="N21" s="736"/>
    </row>
    <row r="22" spans="1:14" s="485" customFormat="1">
      <c r="A22" s="750"/>
      <c r="B22" s="751" t="s">
        <v>1277</v>
      </c>
      <c r="C22" s="493"/>
      <c r="D22" s="752" t="s">
        <v>1278</v>
      </c>
      <c r="E22" s="495"/>
      <c r="F22" s="496"/>
      <c r="G22" s="756"/>
      <c r="H22" s="756"/>
      <c r="I22" s="498"/>
      <c r="J22" s="498"/>
      <c r="K22" s="498"/>
      <c r="L22" s="749"/>
      <c r="N22" s="736"/>
    </row>
    <row r="23" spans="1:14" s="485" customFormat="1">
      <c r="A23" s="750" t="s">
        <v>1303</v>
      </c>
      <c r="B23" s="493" t="s">
        <v>796</v>
      </c>
      <c r="C23" s="493" t="s">
        <v>1304</v>
      </c>
      <c r="D23" s="500" t="s">
        <v>1104</v>
      </c>
      <c r="E23" s="495" t="s">
        <v>657</v>
      </c>
      <c r="F23" s="496">
        <f t="shared" ref="F23:F37" si="4">G23+H23</f>
        <v>0</v>
      </c>
      <c r="G23" s="497"/>
      <c r="H23" s="497"/>
      <c r="I23" s="498">
        <f t="shared" ref="I23:I30" si="5">SUM(J23:K23)</f>
        <v>5</v>
      </c>
      <c r="J23" s="498">
        <f>J6+J7+J8</f>
        <v>0</v>
      </c>
      <c r="K23" s="498">
        <f>K6+K7+K8</f>
        <v>5</v>
      </c>
      <c r="L23" s="749">
        <f t="shared" ref="L23:L37" si="6">F23*I23</f>
        <v>0</v>
      </c>
      <c r="N23" s="736"/>
    </row>
    <row r="24" spans="1:14" s="485" customFormat="1">
      <c r="A24" s="750" t="s">
        <v>1306</v>
      </c>
      <c r="B24" s="493" t="s">
        <v>789</v>
      </c>
      <c r="C24" s="493" t="s">
        <v>1307</v>
      </c>
      <c r="D24" s="500" t="s">
        <v>1347</v>
      </c>
      <c r="E24" s="495" t="s">
        <v>657</v>
      </c>
      <c r="F24" s="496">
        <f t="shared" si="4"/>
        <v>0</v>
      </c>
      <c r="G24" s="496">
        <v>0</v>
      </c>
      <c r="H24" s="497"/>
      <c r="I24" s="498">
        <f t="shared" si="5"/>
        <v>48</v>
      </c>
      <c r="J24" s="498">
        <f>24</f>
        <v>24</v>
      </c>
      <c r="K24" s="498">
        <f>24</f>
        <v>24</v>
      </c>
      <c r="L24" s="749">
        <f t="shared" si="6"/>
        <v>0</v>
      </c>
      <c r="N24" s="736"/>
    </row>
    <row r="25" spans="1:14" s="485" customFormat="1">
      <c r="A25" s="750" t="s">
        <v>1309</v>
      </c>
      <c r="B25" s="493" t="s">
        <v>789</v>
      </c>
      <c r="C25" s="493" t="s">
        <v>1310</v>
      </c>
      <c r="D25" s="500" t="s">
        <v>1350</v>
      </c>
      <c r="E25" s="495" t="s">
        <v>657</v>
      </c>
      <c r="F25" s="496">
        <f t="shared" si="4"/>
        <v>0</v>
      </c>
      <c r="G25" s="496">
        <v>0</v>
      </c>
      <c r="H25" s="497"/>
      <c r="I25" s="498">
        <f t="shared" si="5"/>
        <v>48</v>
      </c>
      <c r="J25" s="498">
        <f t="shared" ref="J25:K25" si="7">J24</f>
        <v>24</v>
      </c>
      <c r="K25" s="498">
        <f t="shared" si="7"/>
        <v>24</v>
      </c>
      <c r="L25" s="749">
        <f t="shared" si="6"/>
        <v>0</v>
      </c>
      <c r="N25" s="736"/>
    </row>
    <row r="26" spans="1:14" s="485" customFormat="1">
      <c r="A26" s="750" t="s">
        <v>1312</v>
      </c>
      <c r="B26" s="493" t="s">
        <v>789</v>
      </c>
      <c r="C26" s="493" t="s">
        <v>1313</v>
      </c>
      <c r="D26" s="500" t="s">
        <v>1353</v>
      </c>
      <c r="E26" s="495" t="s">
        <v>657</v>
      </c>
      <c r="F26" s="496">
        <f t="shared" si="4"/>
        <v>0</v>
      </c>
      <c r="G26" s="496">
        <v>0</v>
      </c>
      <c r="H26" s="497"/>
      <c r="I26" s="498">
        <f t="shared" si="5"/>
        <v>24</v>
      </c>
      <c r="J26" s="498">
        <f t="shared" ref="J26:K26" si="8">J24/2</f>
        <v>12</v>
      </c>
      <c r="K26" s="498">
        <f t="shared" si="8"/>
        <v>12</v>
      </c>
      <c r="L26" s="749">
        <f t="shared" si="6"/>
        <v>0</v>
      </c>
      <c r="N26" s="736"/>
    </row>
    <row r="27" spans="1:14" s="485" customFormat="1">
      <c r="A27" s="750" t="s">
        <v>1315</v>
      </c>
      <c r="B27" s="493" t="s">
        <v>789</v>
      </c>
      <c r="C27" s="493" t="s">
        <v>1316</v>
      </c>
      <c r="D27" s="500" t="s">
        <v>1355</v>
      </c>
      <c r="E27" s="495" t="s">
        <v>657</v>
      </c>
      <c r="F27" s="496">
        <f t="shared" si="4"/>
        <v>0</v>
      </c>
      <c r="G27" s="496">
        <v>0</v>
      </c>
      <c r="H27" s="497"/>
      <c r="I27" s="498">
        <f t="shared" si="5"/>
        <v>2</v>
      </c>
      <c r="J27" s="498">
        <v>1</v>
      </c>
      <c r="K27" s="498">
        <v>1</v>
      </c>
      <c r="L27" s="749">
        <f t="shared" si="6"/>
        <v>0</v>
      </c>
      <c r="N27" s="736"/>
    </row>
    <row r="28" spans="1:14" s="485" customFormat="1">
      <c r="A28" s="750" t="s">
        <v>1318</v>
      </c>
      <c r="B28" s="493" t="s">
        <v>789</v>
      </c>
      <c r="C28" s="493" t="s">
        <v>1319</v>
      </c>
      <c r="D28" s="500" t="s">
        <v>1357</v>
      </c>
      <c r="E28" s="495" t="s">
        <v>1190</v>
      </c>
      <c r="F28" s="496">
        <f t="shared" si="4"/>
        <v>0</v>
      </c>
      <c r="G28" s="496">
        <v>0</v>
      </c>
      <c r="H28" s="497"/>
      <c r="I28" s="498">
        <f t="shared" si="5"/>
        <v>2</v>
      </c>
      <c r="J28" s="498">
        <v>1</v>
      </c>
      <c r="K28" s="498">
        <v>1</v>
      </c>
      <c r="L28" s="749">
        <f t="shared" si="6"/>
        <v>0</v>
      </c>
      <c r="N28" s="736"/>
    </row>
    <row r="29" spans="1:14" s="485" customFormat="1">
      <c r="A29" s="750" t="s">
        <v>1321</v>
      </c>
      <c r="B29" s="493" t="s">
        <v>789</v>
      </c>
      <c r="C29" s="493" t="s">
        <v>1322</v>
      </c>
      <c r="D29" s="500" t="s">
        <v>1360</v>
      </c>
      <c r="E29" s="495" t="s">
        <v>657</v>
      </c>
      <c r="F29" s="496">
        <f t="shared" si="4"/>
        <v>0</v>
      </c>
      <c r="G29" s="496">
        <v>0</v>
      </c>
      <c r="H29" s="497"/>
      <c r="I29" s="498">
        <f t="shared" si="5"/>
        <v>16</v>
      </c>
      <c r="J29" s="498">
        <v>8</v>
      </c>
      <c r="K29" s="498">
        <v>8</v>
      </c>
      <c r="L29" s="749">
        <f t="shared" si="6"/>
        <v>0</v>
      </c>
      <c r="N29" s="736"/>
    </row>
    <row r="30" spans="1:14" s="485" customFormat="1">
      <c r="A30" s="750" t="s">
        <v>1324</v>
      </c>
      <c r="B30" s="493" t="s">
        <v>789</v>
      </c>
      <c r="C30" s="493" t="s">
        <v>1325</v>
      </c>
      <c r="D30" s="500" t="s">
        <v>1363</v>
      </c>
      <c r="E30" s="495" t="s">
        <v>657</v>
      </c>
      <c r="F30" s="496">
        <f t="shared" si="4"/>
        <v>0</v>
      </c>
      <c r="G30" s="496">
        <v>0</v>
      </c>
      <c r="H30" s="497"/>
      <c r="I30" s="498">
        <f t="shared" si="5"/>
        <v>16</v>
      </c>
      <c r="J30" s="498">
        <v>8</v>
      </c>
      <c r="K30" s="498">
        <v>8</v>
      </c>
      <c r="L30" s="749">
        <f t="shared" si="6"/>
        <v>0</v>
      </c>
      <c r="N30" s="736"/>
    </row>
    <row r="31" spans="1:14" s="485" customFormat="1">
      <c r="A31" s="750" t="s">
        <v>1327</v>
      </c>
      <c r="B31" s="493" t="s">
        <v>789</v>
      </c>
      <c r="C31" s="493" t="s">
        <v>1328</v>
      </c>
      <c r="D31" s="758" t="s">
        <v>1366</v>
      </c>
      <c r="E31" s="495" t="s">
        <v>1367</v>
      </c>
      <c r="F31" s="496">
        <f t="shared" si="4"/>
        <v>0</v>
      </c>
      <c r="G31" s="496">
        <v>0</v>
      </c>
      <c r="H31" s="497"/>
      <c r="I31" s="498">
        <v>1</v>
      </c>
      <c r="J31" s="498">
        <v>0</v>
      </c>
      <c r="K31" s="498">
        <v>0</v>
      </c>
      <c r="L31" s="749">
        <f t="shared" si="6"/>
        <v>0</v>
      </c>
      <c r="N31" s="736"/>
    </row>
    <row r="32" spans="1:14" s="485" customFormat="1">
      <c r="A32" s="750" t="s">
        <v>1337</v>
      </c>
      <c r="B32" s="493" t="s">
        <v>789</v>
      </c>
      <c r="C32" s="493" t="s">
        <v>1338</v>
      </c>
      <c r="D32" s="500" t="s">
        <v>1370</v>
      </c>
      <c r="E32" s="495" t="s">
        <v>1367</v>
      </c>
      <c r="F32" s="496">
        <f t="shared" si="4"/>
        <v>0</v>
      </c>
      <c r="G32" s="496">
        <v>0</v>
      </c>
      <c r="H32" s="497"/>
      <c r="I32" s="498">
        <v>1</v>
      </c>
      <c r="J32" s="498">
        <v>0</v>
      </c>
      <c r="K32" s="498">
        <v>0</v>
      </c>
      <c r="L32" s="749">
        <f t="shared" si="6"/>
        <v>0</v>
      </c>
      <c r="N32" s="736"/>
    </row>
    <row r="33" spans="1:14" s="485" customFormat="1" ht="31.5">
      <c r="A33" s="750" t="s">
        <v>1340</v>
      </c>
      <c r="B33" s="493" t="s">
        <v>789</v>
      </c>
      <c r="C33" s="493" t="s">
        <v>1341</v>
      </c>
      <c r="D33" s="500" t="s">
        <v>1372</v>
      </c>
      <c r="E33" s="495" t="s">
        <v>1190</v>
      </c>
      <c r="F33" s="496">
        <f t="shared" si="4"/>
        <v>0</v>
      </c>
      <c r="G33" s="496">
        <v>0</v>
      </c>
      <c r="H33" s="497"/>
      <c r="I33" s="498">
        <f>SUM(J33:K33)</f>
        <v>8</v>
      </c>
      <c r="J33" s="498">
        <v>8</v>
      </c>
      <c r="K33" s="498">
        <v>0</v>
      </c>
      <c r="L33" s="749">
        <f t="shared" si="6"/>
        <v>0</v>
      </c>
      <c r="N33" s="736"/>
    </row>
    <row r="34" spans="1:14" s="485" customFormat="1" ht="17.25" customHeight="1">
      <c r="A34" s="750" t="s">
        <v>1343</v>
      </c>
      <c r="B34" s="493" t="s">
        <v>789</v>
      </c>
      <c r="C34" s="493" t="s">
        <v>1344</v>
      </c>
      <c r="D34" s="500" t="s">
        <v>1374</v>
      </c>
      <c r="E34" s="495" t="s">
        <v>289</v>
      </c>
      <c r="F34" s="756">
        <f t="shared" ref="F34:F35" si="9">SUM(G34:H34)</f>
        <v>0</v>
      </c>
      <c r="G34" s="496">
        <v>0</v>
      </c>
      <c r="H34" s="497"/>
      <c r="I34" s="498">
        <f>SUM(J34:K34)</f>
        <v>53</v>
      </c>
      <c r="J34" s="498">
        <v>13</v>
      </c>
      <c r="K34" s="498">
        <v>40</v>
      </c>
      <c r="L34" s="749">
        <f t="shared" si="6"/>
        <v>0</v>
      </c>
      <c r="N34" s="736"/>
    </row>
    <row r="35" spans="1:14" s="485" customFormat="1" ht="36.75" customHeight="1">
      <c r="A35" s="750" t="s">
        <v>1345</v>
      </c>
      <c r="B35" s="493" t="s">
        <v>789</v>
      </c>
      <c r="C35" s="493" t="s">
        <v>1346</v>
      </c>
      <c r="D35" s="500" t="s">
        <v>1377</v>
      </c>
      <c r="E35" s="495" t="s">
        <v>1190</v>
      </c>
      <c r="F35" s="756">
        <f t="shared" si="9"/>
        <v>0</v>
      </c>
      <c r="G35" s="496">
        <v>0</v>
      </c>
      <c r="H35" s="497"/>
      <c r="I35" s="498">
        <f>SUM(J35:K35)</f>
        <v>8</v>
      </c>
      <c r="J35" s="498">
        <v>0</v>
      </c>
      <c r="K35" s="498">
        <v>8</v>
      </c>
      <c r="L35" s="749">
        <f t="shared" si="6"/>
        <v>0</v>
      </c>
      <c r="N35" s="736"/>
    </row>
    <row r="36" spans="1:14" s="485" customFormat="1" ht="31.5">
      <c r="A36" s="750" t="s">
        <v>1348</v>
      </c>
      <c r="B36" s="493" t="s">
        <v>789</v>
      </c>
      <c r="C36" s="493" t="s">
        <v>1349</v>
      </c>
      <c r="D36" s="500" t="s">
        <v>1398</v>
      </c>
      <c r="E36" s="495" t="s">
        <v>657</v>
      </c>
      <c r="F36" s="496">
        <f t="shared" si="4"/>
        <v>0</v>
      </c>
      <c r="G36" s="496">
        <v>0</v>
      </c>
      <c r="H36" s="497"/>
      <c r="I36" s="498">
        <f>SUM(J36:K36)</f>
        <v>24</v>
      </c>
      <c r="J36" s="498">
        <v>12</v>
      </c>
      <c r="K36" s="498">
        <v>12</v>
      </c>
      <c r="L36" s="749">
        <f t="shared" si="6"/>
        <v>0</v>
      </c>
      <c r="N36" s="736"/>
    </row>
    <row r="37" spans="1:14" s="485" customFormat="1">
      <c r="A37" s="750" t="s">
        <v>1351</v>
      </c>
      <c r="B37" s="493" t="s">
        <v>789</v>
      </c>
      <c r="C37" s="493" t="s">
        <v>1352</v>
      </c>
      <c r="D37" s="500" t="s">
        <v>459</v>
      </c>
      <c r="E37" s="495" t="s">
        <v>657</v>
      </c>
      <c r="F37" s="496">
        <f t="shared" si="4"/>
        <v>0</v>
      </c>
      <c r="G37" s="496">
        <v>0</v>
      </c>
      <c r="H37" s="497"/>
      <c r="I37" s="498">
        <v>1</v>
      </c>
      <c r="J37" s="498">
        <v>0</v>
      </c>
      <c r="K37" s="498">
        <v>0</v>
      </c>
      <c r="L37" s="749">
        <f t="shared" si="6"/>
        <v>0</v>
      </c>
      <c r="N37" s="736"/>
    </row>
    <row r="38" spans="1:14" s="485" customFormat="1" ht="25.5">
      <c r="A38" s="750"/>
      <c r="B38" s="790" t="s">
        <v>1277</v>
      </c>
      <c r="C38" s="493"/>
      <c r="D38" s="752" t="s">
        <v>1401</v>
      </c>
      <c r="E38" s="495"/>
      <c r="F38" s="496"/>
      <c r="G38" s="496"/>
      <c r="H38" s="496"/>
      <c r="I38" s="498"/>
      <c r="J38" s="498"/>
      <c r="K38" s="498"/>
      <c r="L38" s="749"/>
      <c r="N38" s="736"/>
    </row>
    <row r="39" spans="1:14" s="485" customFormat="1">
      <c r="A39" s="750" t="s">
        <v>1331</v>
      </c>
      <c r="B39" s="493" t="s">
        <v>1043</v>
      </c>
      <c r="C39" s="493" t="s">
        <v>1354</v>
      </c>
      <c r="D39" s="500" t="s">
        <v>1404</v>
      </c>
      <c r="E39" s="495" t="s">
        <v>657</v>
      </c>
      <c r="F39" s="496">
        <f>G39+H39</f>
        <v>0</v>
      </c>
      <c r="G39" s="496">
        <v>0</v>
      </c>
      <c r="H39" s="497">
        <f>SUMPRODUCT(H5:H37,I5:I37)*0.06</f>
        <v>0</v>
      </c>
      <c r="I39" s="498">
        <v>1</v>
      </c>
      <c r="J39" s="498">
        <v>0</v>
      </c>
      <c r="K39" s="498">
        <v>0</v>
      </c>
      <c r="L39" s="749">
        <f>F39*I39</f>
        <v>0</v>
      </c>
      <c r="N39" s="736"/>
    </row>
    <row r="40" spans="1:14" s="485" customFormat="1">
      <c r="A40" s="750" t="s">
        <v>1334</v>
      </c>
      <c r="B40" s="493" t="s">
        <v>1043</v>
      </c>
      <c r="C40" s="493" t="s">
        <v>1356</v>
      </c>
      <c r="D40" s="500" t="s">
        <v>1407</v>
      </c>
      <c r="E40" s="495" t="s">
        <v>657</v>
      </c>
      <c r="F40" s="496">
        <f>G40+H40</f>
        <v>0</v>
      </c>
      <c r="G40" s="496">
        <v>0</v>
      </c>
      <c r="H40" s="497">
        <f>SUMPRODUCT(G5:G37,I5:I37)*0.036</f>
        <v>0</v>
      </c>
      <c r="I40" s="498">
        <v>1</v>
      </c>
      <c r="J40" s="498">
        <v>0</v>
      </c>
      <c r="K40" s="498">
        <v>0</v>
      </c>
      <c r="L40" s="749">
        <f>F40*I40</f>
        <v>0</v>
      </c>
      <c r="N40" s="736"/>
    </row>
    <row r="41" spans="1:14" ht="16.5" thickBot="1">
      <c r="A41" s="760"/>
      <c r="B41" s="760"/>
      <c r="C41" s="760"/>
      <c r="D41" s="760"/>
      <c r="E41" s="761"/>
      <c r="F41" s="762"/>
      <c r="G41" s="762"/>
      <c r="H41" s="762"/>
      <c r="I41" s="763"/>
      <c r="J41" s="763"/>
      <c r="K41" s="763"/>
      <c r="L41" s="764"/>
    </row>
    <row r="42" spans="1:14">
      <c r="A42" s="509"/>
      <c r="B42" s="509"/>
      <c r="C42" s="509"/>
      <c r="D42" s="510"/>
    </row>
    <row r="43" spans="1:14" ht="42.6" customHeight="1">
      <c r="A43" s="765" t="s">
        <v>777</v>
      </c>
      <c r="B43" s="810"/>
      <c r="C43" s="1586" t="s">
        <v>1408</v>
      </c>
      <c r="D43" s="1587"/>
      <c r="E43" s="1587"/>
      <c r="F43" s="1587"/>
      <c r="G43" s="1587"/>
      <c r="H43" s="1587"/>
      <c r="I43" s="1588"/>
      <c r="J43" s="596"/>
      <c r="K43" s="596"/>
    </row>
    <row r="44" spans="1:14" ht="31.5" customHeight="1">
      <c r="A44" s="768"/>
      <c r="B44" s="769"/>
      <c r="C44" s="1567" t="s">
        <v>1409</v>
      </c>
      <c r="D44" s="1568"/>
      <c r="E44" s="1568"/>
      <c r="F44" s="1568"/>
      <c r="G44" s="1568"/>
      <c r="H44" s="1568"/>
      <c r="I44" s="1589"/>
      <c r="J44" s="596"/>
      <c r="K44" s="596"/>
    </row>
    <row r="45" spans="1:14">
      <c r="A45" s="509"/>
      <c r="B45" s="509"/>
      <c r="C45" s="509"/>
      <c r="D45" s="510"/>
    </row>
    <row r="46" spans="1:14">
      <c r="A46" s="509"/>
      <c r="B46" s="509"/>
      <c r="C46" s="1557"/>
      <c r="D46" s="1558"/>
    </row>
    <row r="47" spans="1:14">
      <c r="A47" s="509"/>
      <c r="B47" s="509"/>
      <c r="C47" s="1557"/>
      <c r="D47" s="1558"/>
    </row>
    <row r="48" spans="1:14">
      <c r="A48" s="509"/>
      <c r="B48" s="509"/>
      <c r="C48" s="1557"/>
      <c r="D48" s="1558"/>
    </row>
    <row r="49" spans="1:4">
      <c r="A49" s="509"/>
      <c r="B49" s="509"/>
      <c r="C49" s="1557"/>
      <c r="D49" s="1558"/>
    </row>
    <row r="50" spans="1:4">
      <c r="A50" s="509"/>
      <c r="B50" s="509"/>
      <c r="C50" s="1557"/>
      <c r="D50" s="1558"/>
    </row>
    <row r="51" spans="1:4">
      <c r="A51" s="509"/>
      <c r="B51" s="509"/>
      <c r="C51" s="1557"/>
      <c r="D51" s="1558"/>
    </row>
    <row r="52" spans="1:4">
      <c r="A52" s="509"/>
      <c r="B52" s="509"/>
      <c r="C52" s="1557"/>
      <c r="D52" s="1558"/>
    </row>
    <row r="53" spans="1:4">
      <c r="A53" s="509"/>
      <c r="B53" s="509"/>
      <c r="C53" s="1557"/>
      <c r="D53" s="1558"/>
    </row>
    <row r="54" spans="1:4">
      <c r="A54" s="509"/>
      <c r="B54" s="509"/>
      <c r="C54" s="1557"/>
      <c r="D54" s="1558"/>
    </row>
    <row r="55" spans="1:4">
      <c r="A55" s="509"/>
      <c r="B55" s="509"/>
      <c r="C55" s="1557"/>
      <c r="D55" s="1558"/>
    </row>
    <row r="56" spans="1:4">
      <c r="A56" s="509"/>
      <c r="B56" s="509"/>
      <c r="C56" s="1557"/>
      <c r="D56" s="1558"/>
    </row>
    <row r="57" spans="1:4">
      <c r="A57" s="509"/>
      <c r="B57" s="509"/>
      <c r="C57" s="1557"/>
      <c r="D57" s="1558"/>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D271" s="510"/>
    </row>
    <row r="272" spans="1:4">
      <c r="D272" s="510"/>
    </row>
    <row r="273" spans="4:4">
      <c r="D273" s="510"/>
    </row>
    <row r="274" spans="4:4">
      <c r="D274" s="510"/>
    </row>
    <row r="275" spans="4:4">
      <c r="D275" s="510"/>
    </row>
    <row r="276" spans="4:4">
      <c r="D276" s="510"/>
    </row>
    <row r="277" spans="4:4">
      <c r="D277" s="510"/>
    </row>
    <row r="278" spans="4:4">
      <c r="D278" s="510"/>
    </row>
    <row r="279" spans="4:4">
      <c r="D279" s="510"/>
    </row>
    <row r="280" spans="4:4">
      <c r="D280" s="510"/>
    </row>
    <row r="281" spans="4:4">
      <c r="D281" s="510"/>
    </row>
  </sheetData>
  <mergeCells count="14">
    <mergeCell ref="C49:D49"/>
    <mergeCell ref="C43:I43"/>
    <mergeCell ref="C44:I44"/>
    <mergeCell ref="C46:D46"/>
    <mergeCell ref="C47:D47"/>
    <mergeCell ref="C48:D48"/>
    <mergeCell ref="C56:D56"/>
    <mergeCell ref="C57:D57"/>
    <mergeCell ref="C50:D50"/>
    <mergeCell ref="C51:D51"/>
    <mergeCell ref="C52:D52"/>
    <mergeCell ref="C53:D53"/>
    <mergeCell ref="C54:D54"/>
    <mergeCell ref="C55:D55"/>
  </mergeCells>
  <conditionalFormatting sqref="G5:H5">
    <cfRule type="containsBlanks" priority="12">
      <formula>LEN(TRIM(G5))=0</formula>
    </cfRule>
  </conditionalFormatting>
  <conditionalFormatting sqref="G5:H33">
    <cfRule type="containsBlanks" dxfId="50" priority="11">
      <formula>LEN(TRIM(G5))=0</formula>
    </cfRule>
  </conditionalFormatting>
  <conditionalFormatting sqref="G6:H7 G24:H25">
    <cfRule type="cellIs" dxfId="49" priority="10" operator="equal">
      <formula>" "</formula>
    </cfRule>
  </conditionalFormatting>
  <conditionalFormatting sqref="G8:H20">
    <cfRule type="containsBlanks" priority="9">
      <formula>LEN(TRIM(G8))=0</formula>
    </cfRule>
  </conditionalFormatting>
  <conditionalFormatting sqref="G21:H21">
    <cfRule type="cellIs" dxfId="48" priority="8" operator="equal">
      <formula>" "</formula>
    </cfRule>
  </conditionalFormatting>
  <conditionalFormatting sqref="G22:H23 G26:H27 G29:H33">
    <cfRule type="containsBlanks" priority="7">
      <formula>LEN(TRIM(G22))=0</formula>
    </cfRule>
  </conditionalFormatting>
  <conditionalFormatting sqref="G28:H28">
    <cfRule type="cellIs" dxfId="47" priority="6" operator="equal">
      <formula>" "</formula>
    </cfRule>
  </conditionalFormatting>
  <conditionalFormatting sqref="G36:H38 G39:G40">
    <cfRule type="containsBlanks" priority="5">
      <formula>LEN(TRIM(G36))=0</formula>
    </cfRule>
  </conditionalFormatting>
  <conditionalFormatting sqref="G36:H41">
    <cfRule type="containsBlanks" dxfId="46" priority="4">
      <formula>LEN(TRIM(G36))=0</formula>
    </cfRule>
  </conditionalFormatting>
  <conditionalFormatting sqref="G41:H41">
    <cfRule type="containsBlanks" priority="3">
      <formula>LEN(TRIM(G41))=0</formula>
    </cfRule>
  </conditionalFormatting>
  <conditionalFormatting sqref="H8:H9">
    <cfRule type="cellIs" dxfId="45" priority="2" operator="equal">
      <formula>" "</formula>
    </cfRule>
  </conditionalFormatting>
  <conditionalFormatting sqref="H39:H40">
    <cfRule type="cellIs" dxfId="44" priority="1" operator="equal">
      <formula>" "</formula>
    </cfRule>
  </conditionalFormatting>
  <hyperlinks>
    <hyperlink ref="N5" r:id="rId1"/>
  </hyperlinks>
  <pageMargins left="0.78740157480314965" right="0.78740157480314965" top="1.1811023622047245" bottom="0.98425196850393704" header="0.31496062992125984" footer="0.51181102362204722"/>
  <pageSetup paperSize="9" scale="63" fitToHeight="0" orientation="landscape" r:id="rId2"/>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309"/>
  <sheetViews>
    <sheetView view="pageBreakPreview" zoomScaleSheetLayoutView="100" workbookViewId="0">
      <pane ySplit="4" topLeftCell="A5" activePane="bottomLeft" state="frozen"/>
      <selection pane="bottomLeft" activeCell="H17" sqref="H17:H25"/>
    </sheetView>
  </sheetViews>
  <sheetFormatPr defaultColWidth="10" defaultRowHeight="15.75"/>
  <cols>
    <col min="1" max="1" width="8.42578125" style="476" customWidth="1"/>
    <col min="2" max="2" width="9.140625" style="476" bestFit="1" customWidth="1"/>
    <col min="3" max="3" width="15.28515625" style="476" customWidth="1"/>
    <col min="4" max="4" width="76" style="513" bestFit="1" customWidth="1"/>
    <col min="5" max="5" width="9.5703125" style="509" customWidth="1"/>
    <col min="6" max="6" width="17.28515625" style="511" customWidth="1"/>
    <col min="7" max="7" width="11.85546875" style="511" customWidth="1"/>
    <col min="8" max="8" width="10.7109375" style="511" customWidth="1"/>
    <col min="9" max="9" width="13.85546875" style="512" customWidth="1"/>
    <col min="10" max="10" width="10.7109375" style="512" customWidth="1"/>
    <col min="11" max="11" width="17.28515625" style="511" customWidth="1"/>
    <col min="12" max="12" width="10" style="476"/>
    <col min="13" max="14" width="0" style="476" hidden="1" customWidth="1"/>
    <col min="15" max="16384" width="10" style="476"/>
  </cols>
  <sheetData>
    <row r="1" spans="1:14" ht="49.5" customHeight="1">
      <c r="A1" s="776" t="s">
        <v>133</v>
      </c>
      <c r="B1" s="776" t="s">
        <v>776</v>
      </c>
      <c r="C1" s="776" t="s">
        <v>1027</v>
      </c>
      <c r="D1" s="777" t="s">
        <v>773</v>
      </c>
      <c r="E1" s="776" t="s">
        <v>135</v>
      </c>
      <c r="F1" s="778" t="s">
        <v>1028</v>
      </c>
      <c r="G1" s="778" t="s">
        <v>1029</v>
      </c>
      <c r="H1" s="778" t="s">
        <v>30</v>
      </c>
      <c r="I1" s="778" t="s">
        <v>1030</v>
      </c>
      <c r="J1" s="778" t="s">
        <v>1159</v>
      </c>
      <c r="K1" s="778" t="s">
        <v>1032</v>
      </c>
    </row>
    <row r="2" spans="1:14">
      <c r="A2" s="478"/>
      <c r="B2" s="478" t="s">
        <v>1033</v>
      </c>
      <c r="C2" s="478" t="s">
        <v>1033</v>
      </c>
      <c r="D2" s="729"/>
      <c r="E2" s="478"/>
      <c r="F2" s="480" t="s">
        <v>1034</v>
      </c>
      <c r="G2" s="480" t="s">
        <v>1035</v>
      </c>
      <c r="H2" s="480" t="s">
        <v>1036</v>
      </c>
      <c r="I2" s="480" t="s">
        <v>1445</v>
      </c>
      <c r="J2" s="824" t="s">
        <v>1065</v>
      </c>
      <c r="K2" s="480" t="s">
        <v>1038</v>
      </c>
    </row>
    <row r="3" spans="1:14" s="485" customFormat="1">
      <c r="A3" s="779" t="s">
        <v>1023</v>
      </c>
      <c r="B3" s="780"/>
      <c r="C3" s="781"/>
      <c r="D3" s="729" t="s">
        <v>1446</v>
      </c>
      <c r="E3" s="482"/>
      <c r="F3" s="483"/>
      <c r="G3" s="483"/>
      <c r="H3" s="483"/>
      <c r="I3" s="483"/>
      <c r="J3" s="483"/>
      <c r="K3" s="782"/>
    </row>
    <row r="4" spans="1:14" s="485" customFormat="1">
      <c r="A4" s="783"/>
      <c r="B4" s="784"/>
      <c r="C4" s="785"/>
      <c r="D4" s="786" t="s">
        <v>1041</v>
      </c>
      <c r="E4" s="482"/>
      <c r="F4" s="483"/>
      <c r="G4" s="483"/>
      <c r="H4" s="483"/>
      <c r="I4" s="483"/>
      <c r="J4" s="483"/>
      <c r="K4" s="782">
        <f>SUM(K5:K29)</f>
        <v>0</v>
      </c>
      <c r="M4" s="485" t="s">
        <v>1447</v>
      </c>
      <c r="N4" s="485" t="s">
        <v>1448</v>
      </c>
    </row>
    <row r="5" spans="1:14" s="485" customFormat="1" ht="17.25" customHeight="1">
      <c r="A5" s="743" t="s">
        <v>1069</v>
      </c>
      <c r="B5" s="493" t="s">
        <v>796</v>
      </c>
      <c r="C5" s="744" t="s">
        <v>1449</v>
      </c>
      <c r="D5" s="787" t="s">
        <v>1450</v>
      </c>
      <c r="E5" s="495" t="s">
        <v>657</v>
      </c>
      <c r="F5" s="496">
        <f>G5+H5</f>
        <v>0</v>
      </c>
      <c r="G5" s="497"/>
      <c r="H5" s="497"/>
      <c r="I5" s="498">
        <f>SUM(J5:J5)</f>
        <v>1</v>
      </c>
      <c r="J5" s="528">
        <v>1</v>
      </c>
      <c r="K5" s="749">
        <f>F5*I5</f>
        <v>0</v>
      </c>
    </row>
    <row r="6" spans="1:14" s="485" customFormat="1" ht="135" customHeight="1">
      <c r="A6" s="743"/>
      <c r="B6" s="788" t="s">
        <v>1277</v>
      </c>
      <c r="C6" s="751" t="s">
        <v>1451</v>
      </c>
      <c r="D6" s="789" t="s">
        <v>1452</v>
      </c>
      <c r="E6" s="495"/>
      <c r="F6" s="496"/>
      <c r="G6" s="496"/>
      <c r="H6" s="496"/>
      <c r="I6" s="498"/>
      <c r="J6" s="528"/>
      <c r="K6" s="749"/>
    </row>
    <row r="7" spans="1:14" s="485" customFormat="1">
      <c r="A7" s="743" t="s">
        <v>1071</v>
      </c>
      <c r="B7" s="493" t="s">
        <v>796</v>
      </c>
      <c r="C7" s="744" t="s">
        <v>1453</v>
      </c>
      <c r="D7" s="787" t="s">
        <v>1454</v>
      </c>
      <c r="E7" s="495" t="s">
        <v>657</v>
      </c>
      <c r="F7" s="496">
        <f t="shared" ref="F7:F15" si="0">G7+H7</f>
        <v>0</v>
      </c>
      <c r="G7" s="497"/>
      <c r="H7" s="497"/>
      <c r="I7" s="498">
        <f>SUM(J7:J7)</f>
        <v>1</v>
      </c>
      <c r="J7" s="498">
        <f>J5</f>
        <v>1</v>
      </c>
      <c r="K7" s="749">
        <f>F7*I7</f>
        <v>0</v>
      </c>
      <c r="M7" s="485">
        <f>I7*H7</f>
        <v>0</v>
      </c>
      <c r="N7" s="485">
        <f>I7*G7</f>
        <v>0</v>
      </c>
    </row>
    <row r="8" spans="1:14" s="485" customFormat="1" ht="15.75" customHeight="1">
      <c r="A8" s="743" t="s">
        <v>1073</v>
      </c>
      <c r="B8" s="493" t="s">
        <v>796</v>
      </c>
      <c r="C8" s="744" t="s">
        <v>1455</v>
      </c>
      <c r="D8" s="500" t="s">
        <v>1456</v>
      </c>
      <c r="E8" s="495" t="s">
        <v>657</v>
      </c>
      <c r="F8" s="496">
        <f t="shared" si="0"/>
        <v>0</v>
      </c>
      <c r="G8" s="497"/>
      <c r="H8" s="497"/>
      <c r="I8" s="498">
        <f>SUM(J8:J8)</f>
        <v>1</v>
      </c>
      <c r="J8" s="498">
        <f>J5</f>
        <v>1</v>
      </c>
      <c r="K8" s="749">
        <f>F8*I8</f>
        <v>0</v>
      </c>
      <c r="M8" s="485">
        <f>I8*H8</f>
        <v>0</v>
      </c>
      <c r="N8" s="485">
        <f>I8*G8</f>
        <v>0</v>
      </c>
    </row>
    <row r="9" spans="1:14" s="485" customFormat="1" ht="15.75" customHeight="1">
      <c r="A9" s="743" t="s">
        <v>1075</v>
      </c>
      <c r="B9" s="493" t="s">
        <v>796</v>
      </c>
      <c r="C9" s="744" t="s">
        <v>1457</v>
      </c>
      <c r="D9" s="500" t="s">
        <v>1299</v>
      </c>
      <c r="E9" s="495" t="s">
        <v>657</v>
      </c>
      <c r="F9" s="496">
        <f t="shared" si="0"/>
        <v>0</v>
      </c>
      <c r="G9" s="497"/>
      <c r="H9" s="497"/>
      <c r="I9" s="498">
        <f>SUM(J9:J9)</f>
        <v>1</v>
      </c>
      <c r="J9" s="528">
        <v>1</v>
      </c>
      <c r="K9" s="749">
        <f>F9*I9</f>
        <v>0</v>
      </c>
    </row>
    <row r="10" spans="1:14" s="485" customFormat="1" ht="31.5">
      <c r="A10" s="743" t="s">
        <v>1077</v>
      </c>
      <c r="B10" s="493" t="s">
        <v>796</v>
      </c>
      <c r="C10" s="744" t="s">
        <v>1458</v>
      </c>
      <c r="D10" s="787" t="s">
        <v>1459</v>
      </c>
      <c r="E10" s="495" t="s">
        <v>657</v>
      </c>
      <c r="F10" s="496">
        <f t="shared" si="0"/>
        <v>0</v>
      </c>
      <c r="G10" s="497"/>
      <c r="H10" s="497"/>
      <c r="I10" s="498">
        <f>SUM(J10:J10)</f>
        <v>1</v>
      </c>
      <c r="J10" s="528">
        <v>1</v>
      </c>
      <c r="K10" s="749">
        <f>F10*I10</f>
        <v>0</v>
      </c>
    </row>
    <row r="11" spans="1:14" s="485" customFormat="1" ht="75" customHeight="1">
      <c r="A11" s="743"/>
      <c r="B11" s="788" t="s">
        <v>1277</v>
      </c>
      <c r="C11" s="751" t="s">
        <v>1451</v>
      </c>
      <c r="D11" s="789" t="s">
        <v>1460</v>
      </c>
      <c r="E11" s="495"/>
      <c r="F11" s="496"/>
      <c r="G11" s="496"/>
      <c r="H11" s="496"/>
      <c r="I11" s="498"/>
      <c r="J11" s="528"/>
      <c r="K11" s="749"/>
    </row>
    <row r="12" spans="1:14" s="485" customFormat="1">
      <c r="A12" s="743" t="s">
        <v>1079</v>
      </c>
      <c r="B12" s="493" t="s">
        <v>796</v>
      </c>
      <c r="C12" s="744" t="s">
        <v>1461</v>
      </c>
      <c r="D12" s="787" t="s">
        <v>1462</v>
      </c>
      <c r="E12" s="495" t="s">
        <v>657</v>
      </c>
      <c r="F12" s="496">
        <f t="shared" si="0"/>
        <v>0</v>
      </c>
      <c r="G12" s="497"/>
      <c r="H12" s="497"/>
      <c r="I12" s="498">
        <f>SUM(J12:J12)</f>
        <v>1</v>
      </c>
      <c r="J12" s="498">
        <f>J5</f>
        <v>1</v>
      </c>
      <c r="K12" s="749">
        <f>F12*I12</f>
        <v>0</v>
      </c>
      <c r="M12" s="485">
        <f t="shared" ref="M12:M25" si="1">I12*H12</f>
        <v>0</v>
      </c>
      <c r="N12" s="485">
        <f t="shared" ref="N12:N25" si="2">I12*G12</f>
        <v>0</v>
      </c>
    </row>
    <row r="13" spans="1:14" s="485" customFormat="1" hidden="1">
      <c r="A13" s="743" t="s">
        <v>1100</v>
      </c>
      <c r="B13" s="493" t="s">
        <v>1043</v>
      </c>
      <c r="C13" s="744" t="s">
        <v>1463</v>
      </c>
      <c r="D13" s="787" t="s">
        <v>1464</v>
      </c>
      <c r="E13" s="495" t="s">
        <v>657</v>
      </c>
      <c r="F13" s="496">
        <f t="shared" si="0"/>
        <v>280</v>
      </c>
      <c r="G13" s="496">
        <v>160</v>
      </c>
      <c r="H13" s="496">
        <v>120</v>
      </c>
      <c r="I13" s="498">
        <f>SUM(J13:J13)</f>
        <v>0</v>
      </c>
      <c r="J13" s="528"/>
      <c r="K13" s="749">
        <f>F13*I13</f>
        <v>0</v>
      </c>
      <c r="M13" s="485">
        <f t="shared" si="1"/>
        <v>0</v>
      </c>
      <c r="N13" s="485">
        <f t="shared" si="2"/>
        <v>0</v>
      </c>
    </row>
    <row r="14" spans="1:14" s="485" customFormat="1" hidden="1">
      <c r="A14" s="743" t="s">
        <v>1465</v>
      </c>
      <c r="B14" s="493" t="s">
        <v>1043</v>
      </c>
      <c r="C14" s="744" t="s">
        <v>1466</v>
      </c>
      <c r="D14" s="787" t="s">
        <v>1333</v>
      </c>
      <c r="E14" s="495" t="s">
        <v>289</v>
      </c>
      <c r="F14" s="754">
        <f t="shared" si="0"/>
        <v>20</v>
      </c>
      <c r="G14" s="756">
        <v>0</v>
      </c>
      <c r="H14" s="756">
        <v>20</v>
      </c>
      <c r="I14" s="498">
        <f>SUM(J14:J14)</f>
        <v>0</v>
      </c>
      <c r="J14" s="528"/>
      <c r="K14" s="749">
        <f>F14*I14</f>
        <v>0</v>
      </c>
      <c r="M14" s="485">
        <f t="shared" si="1"/>
        <v>0</v>
      </c>
      <c r="N14" s="485">
        <f t="shared" si="2"/>
        <v>0</v>
      </c>
    </row>
    <row r="15" spans="1:14" s="485" customFormat="1" hidden="1">
      <c r="A15" s="743" t="s">
        <v>1467</v>
      </c>
      <c r="B15" s="493" t="s">
        <v>1043</v>
      </c>
      <c r="C15" s="744" t="s">
        <v>1468</v>
      </c>
      <c r="D15" s="787" t="s">
        <v>1336</v>
      </c>
      <c r="E15" s="495" t="s">
        <v>289</v>
      </c>
      <c r="F15" s="754">
        <f t="shared" si="0"/>
        <v>40</v>
      </c>
      <c r="G15" s="756">
        <v>0</v>
      </c>
      <c r="H15" s="756">
        <v>40</v>
      </c>
      <c r="I15" s="498">
        <f>SUM(J15:J15)</f>
        <v>0</v>
      </c>
      <c r="J15" s="528"/>
      <c r="K15" s="749">
        <f>F15*I15</f>
        <v>0</v>
      </c>
      <c r="M15" s="485">
        <f t="shared" si="1"/>
        <v>0</v>
      </c>
      <c r="N15" s="485">
        <f t="shared" si="2"/>
        <v>0</v>
      </c>
    </row>
    <row r="16" spans="1:14" s="485" customFormat="1">
      <c r="A16" s="743"/>
      <c r="B16" s="788" t="s">
        <v>1277</v>
      </c>
      <c r="C16" s="751" t="s">
        <v>1451</v>
      </c>
      <c r="D16" s="789" t="s">
        <v>1278</v>
      </c>
      <c r="E16" s="495"/>
      <c r="F16" s="496"/>
      <c r="G16" s="756"/>
      <c r="H16" s="756"/>
      <c r="I16" s="498"/>
      <c r="J16" s="528"/>
      <c r="K16" s="749"/>
      <c r="M16" s="485">
        <f t="shared" si="1"/>
        <v>0</v>
      </c>
      <c r="N16" s="485">
        <f t="shared" si="2"/>
        <v>0</v>
      </c>
    </row>
    <row r="17" spans="1:14" s="485" customFormat="1">
      <c r="A17" s="743" t="s">
        <v>1081</v>
      </c>
      <c r="B17" s="493" t="s">
        <v>796</v>
      </c>
      <c r="C17" s="744" t="s">
        <v>1469</v>
      </c>
      <c r="D17" s="787" t="s">
        <v>1104</v>
      </c>
      <c r="E17" s="495" t="s">
        <v>657</v>
      </c>
      <c r="F17" s="496">
        <f t="shared" ref="F17:F28" si="3">G17+H17</f>
        <v>0</v>
      </c>
      <c r="G17" s="497"/>
      <c r="H17" s="497"/>
      <c r="I17" s="498">
        <f t="shared" ref="I17:I25" si="4">SUM(J17:J17)</f>
        <v>3</v>
      </c>
      <c r="J17" s="498">
        <f>J7+J5+J12</f>
        <v>3</v>
      </c>
      <c r="K17" s="749">
        <f>F17*I17</f>
        <v>0</v>
      </c>
      <c r="M17" s="485">
        <f t="shared" si="1"/>
        <v>0</v>
      </c>
      <c r="N17" s="485">
        <f t="shared" si="2"/>
        <v>0</v>
      </c>
    </row>
    <row r="18" spans="1:14" s="485" customFormat="1">
      <c r="A18" s="743" t="s">
        <v>1083</v>
      </c>
      <c r="B18" s="493" t="s">
        <v>789</v>
      </c>
      <c r="C18" s="744" t="s">
        <v>1470</v>
      </c>
      <c r="D18" s="787" t="s">
        <v>1471</v>
      </c>
      <c r="E18" s="495" t="s">
        <v>657</v>
      </c>
      <c r="F18" s="496">
        <f t="shared" si="3"/>
        <v>0</v>
      </c>
      <c r="G18" s="496">
        <v>0</v>
      </c>
      <c r="H18" s="497"/>
      <c r="I18" s="498">
        <f t="shared" si="4"/>
        <v>1</v>
      </c>
      <c r="J18" s="528">
        <v>1</v>
      </c>
      <c r="K18" s="749">
        <f t="shared" ref="K18:K25" si="5">F18*I18</f>
        <v>0</v>
      </c>
      <c r="M18" s="485">
        <f t="shared" si="1"/>
        <v>0</v>
      </c>
      <c r="N18" s="485">
        <f t="shared" si="2"/>
        <v>0</v>
      </c>
    </row>
    <row r="19" spans="1:14" s="485" customFormat="1">
      <c r="A19" s="743" t="s">
        <v>1085</v>
      </c>
      <c r="B19" s="493" t="s">
        <v>789</v>
      </c>
      <c r="C19" s="744" t="s">
        <v>1472</v>
      </c>
      <c r="D19" s="787" t="s">
        <v>1473</v>
      </c>
      <c r="E19" s="495" t="s">
        <v>1190</v>
      </c>
      <c r="F19" s="496">
        <f t="shared" si="3"/>
        <v>0</v>
      </c>
      <c r="G19" s="496">
        <v>0</v>
      </c>
      <c r="H19" s="497"/>
      <c r="I19" s="498">
        <f t="shared" si="4"/>
        <v>8</v>
      </c>
      <c r="J19" s="528">
        <v>8</v>
      </c>
      <c r="K19" s="749">
        <f t="shared" si="5"/>
        <v>0</v>
      </c>
      <c r="M19" s="485">
        <f t="shared" si="1"/>
        <v>0</v>
      </c>
      <c r="N19" s="485">
        <f t="shared" si="2"/>
        <v>0</v>
      </c>
    </row>
    <row r="20" spans="1:14" s="485" customFormat="1">
      <c r="A20" s="743" t="s">
        <v>1087</v>
      </c>
      <c r="B20" s="493" t="s">
        <v>789</v>
      </c>
      <c r="C20" s="744" t="s">
        <v>1474</v>
      </c>
      <c r="D20" s="787" t="s">
        <v>1475</v>
      </c>
      <c r="E20" s="495" t="s">
        <v>256</v>
      </c>
      <c r="F20" s="496">
        <f t="shared" si="3"/>
        <v>0</v>
      </c>
      <c r="G20" s="496">
        <v>0</v>
      </c>
      <c r="H20" s="497"/>
      <c r="I20" s="498">
        <f t="shared" si="4"/>
        <v>8</v>
      </c>
      <c r="J20" s="528">
        <v>8</v>
      </c>
      <c r="K20" s="749">
        <f t="shared" si="5"/>
        <v>0</v>
      </c>
      <c r="M20" s="485">
        <f t="shared" si="1"/>
        <v>0</v>
      </c>
      <c r="N20" s="485">
        <f t="shared" si="2"/>
        <v>0</v>
      </c>
    </row>
    <row r="21" spans="1:14" s="485" customFormat="1">
      <c r="A21" s="743" t="s">
        <v>1089</v>
      </c>
      <c r="B21" s="493" t="s">
        <v>789</v>
      </c>
      <c r="C21" s="744" t="s">
        <v>1476</v>
      </c>
      <c r="D21" s="787" t="s">
        <v>1360</v>
      </c>
      <c r="E21" s="495" t="s">
        <v>1367</v>
      </c>
      <c r="F21" s="496">
        <f t="shared" si="3"/>
        <v>0</v>
      </c>
      <c r="G21" s="496">
        <v>0</v>
      </c>
      <c r="H21" s="497"/>
      <c r="I21" s="498">
        <f t="shared" si="4"/>
        <v>8</v>
      </c>
      <c r="J21" s="528">
        <v>8</v>
      </c>
      <c r="K21" s="749">
        <f t="shared" si="5"/>
        <v>0</v>
      </c>
      <c r="M21" s="485">
        <f t="shared" si="1"/>
        <v>0</v>
      </c>
      <c r="N21" s="485">
        <f t="shared" si="2"/>
        <v>0</v>
      </c>
    </row>
    <row r="22" spans="1:14" s="485" customFormat="1">
      <c r="A22" s="743" t="s">
        <v>1093</v>
      </c>
      <c r="B22" s="493" t="s">
        <v>789</v>
      </c>
      <c r="C22" s="744" t="s">
        <v>1477</v>
      </c>
      <c r="D22" s="787" t="s">
        <v>1478</v>
      </c>
      <c r="E22" s="495" t="s">
        <v>1367</v>
      </c>
      <c r="F22" s="496">
        <f t="shared" si="3"/>
        <v>0</v>
      </c>
      <c r="G22" s="496">
        <v>0</v>
      </c>
      <c r="H22" s="497"/>
      <c r="I22" s="498">
        <f t="shared" si="4"/>
        <v>1</v>
      </c>
      <c r="J22" s="528">
        <v>1</v>
      </c>
      <c r="K22" s="749">
        <f t="shared" si="5"/>
        <v>0</v>
      </c>
      <c r="M22" s="485">
        <f t="shared" si="1"/>
        <v>0</v>
      </c>
      <c r="N22" s="485">
        <f t="shared" si="2"/>
        <v>0</v>
      </c>
    </row>
    <row r="23" spans="1:14" s="485" customFormat="1" ht="31.5">
      <c r="A23" s="743" t="s">
        <v>1095</v>
      </c>
      <c r="B23" s="493" t="s">
        <v>789</v>
      </c>
      <c r="C23" s="744" t="s">
        <v>1479</v>
      </c>
      <c r="D23" s="787" t="s">
        <v>1398</v>
      </c>
      <c r="E23" s="495" t="s">
        <v>657</v>
      </c>
      <c r="F23" s="496">
        <f t="shared" si="3"/>
        <v>0</v>
      </c>
      <c r="G23" s="496">
        <v>0</v>
      </c>
      <c r="H23" s="497"/>
      <c r="I23" s="498">
        <f t="shared" si="4"/>
        <v>10</v>
      </c>
      <c r="J23" s="528">
        <v>10</v>
      </c>
      <c r="K23" s="749">
        <f t="shared" si="5"/>
        <v>0</v>
      </c>
      <c r="M23" s="485">
        <f t="shared" si="1"/>
        <v>0</v>
      </c>
      <c r="N23" s="485">
        <f t="shared" si="2"/>
        <v>0</v>
      </c>
    </row>
    <row r="24" spans="1:14" s="485" customFormat="1">
      <c r="A24" s="743" t="s">
        <v>1097</v>
      </c>
      <c r="B24" s="493" t="s">
        <v>789</v>
      </c>
      <c r="C24" s="744" t="s">
        <v>1480</v>
      </c>
      <c r="D24" s="787" t="s">
        <v>1481</v>
      </c>
      <c r="E24" s="495" t="s">
        <v>256</v>
      </c>
      <c r="F24" s="496">
        <f t="shared" si="3"/>
        <v>0</v>
      </c>
      <c r="G24" s="496">
        <v>0</v>
      </c>
      <c r="H24" s="497"/>
      <c r="I24" s="498">
        <f t="shared" si="4"/>
        <v>4</v>
      </c>
      <c r="J24" s="528">
        <v>4</v>
      </c>
      <c r="K24" s="749">
        <f t="shared" si="5"/>
        <v>0</v>
      </c>
      <c r="M24" s="485">
        <f t="shared" si="1"/>
        <v>0</v>
      </c>
      <c r="N24" s="485">
        <f t="shared" si="2"/>
        <v>0</v>
      </c>
    </row>
    <row r="25" spans="1:14" s="485" customFormat="1">
      <c r="A25" s="743" t="s">
        <v>1099</v>
      </c>
      <c r="B25" s="493" t="s">
        <v>789</v>
      </c>
      <c r="C25" s="744" t="s">
        <v>1482</v>
      </c>
      <c r="D25" s="787" t="s">
        <v>459</v>
      </c>
      <c r="E25" s="495" t="s">
        <v>657</v>
      </c>
      <c r="F25" s="496">
        <f t="shared" si="3"/>
        <v>0</v>
      </c>
      <c r="G25" s="496">
        <v>0</v>
      </c>
      <c r="H25" s="497"/>
      <c r="I25" s="498">
        <f t="shared" si="4"/>
        <v>1</v>
      </c>
      <c r="J25" s="528">
        <v>1</v>
      </c>
      <c r="K25" s="749">
        <f t="shared" si="5"/>
        <v>0</v>
      </c>
      <c r="M25" s="485">
        <f t="shared" si="1"/>
        <v>0</v>
      </c>
      <c r="N25" s="485">
        <f t="shared" si="2"/>
        <v>0</v>
      </c>
    </row>
    <row r="26" spans="1:14" s="485" customFormat="1" ht="25.5">
      <c r="A26" s="743"/>
      <c r="B26" s="790" t="s">
        <v>1277</v>
      </c>
      <c r="C26" s="493"/>
      <c r="D26" s="752" t="s">
        <v>1401</v>
      </c>
      <c r="E26" s="495"/>
      <c r="F26" s="496"/>
      <c r="G26" s="496"/>
      <c r="H26" s="496"/>
      <c r="I26" s="498"/>
      <c r="J26" s="528"/>
      <c r="K26" s="749"/>
    </row>
    <row r="27" spans="1:14" s="485" customFormat="1">
      <c r="A27" s="743" t="s">
        <v>1100</v>
      </c>
      <c r="B27" s="493" t="s">
        <v>1043</v>
      </c>
      <c r="C27" s="744" t="s">
        <v>1483</v>
      </c>
      <c r="D27" s="787" t="s">
        <v>1404</v>
      </c>
      <c r="E27" s="495" t="s">
        <v>657</v>
      </c>
      <c r="F27" s="496">
        <f t="shared" si="3"/>
        <v>0</v>
      </c>
      <c r="G27" s="496">
        <v>0</v>
      </c>
      <c r="H27" s="497">
        <f>SUMPRODUCT(H5:H25,I5:I25)*0.06</f>
        <v>0</v>
      </c>
      <c r="I27" s="498">
        <v>1</v>
      </c>
      <c r="J27" s="528">
        <v>0</v>
      </c>
      <c r="K27" s="749">
        <f>F27*I27</f>
        <v>0</v>
      </c>
      <c r="M27" s="791">
        <f>SUM(M5:M25)*0.06</f>
        <v>0</v>
      </c>
    </row>
    <row r="28" spans="1:14" s="485" customFormat="1">
      <c r="A28" s="743" t="s">
        <v>1484</v>
      </c>
      <c r="B28" s="493" t="s">
        <v>1043</v>
      </c>
      <c r="C28" s="744" t="s">
        <v>1485</v>
      </c>
      <c r="D28" s="787" t="s">
        <v>1407</v>
      </c>
      <c r="E28" s="495" t="s">
        <v>657</v>
      </c>
      <c r="F28" s="496">
        <f t="shared" si="3"/>
        <v>0</v>
      </c>
      <c r="G28" s="496">
        <v>0</v>
      </c>
      <c r="H28" s="497">
        <f>SUMPRODUCT(G5:G25,I5:I25)*0.036</f>
        <v>0</v>
      </c>
      <c r="I28" s="498">
        <v>1</v>
      </c>
      <c r="J28" s="528">
        <v>0</v>
      </c>
      <c r="K28" s="749">
        <f>F28*I28</f>
        <v>0</v>
      </c>
      <c r="N28" s="791">
        <f>SUM(N5:N25)*0.036</f>
        <v>0</v>
      </c>
    </row>
    <row r="29" spans="1:14" ht="16.5" thickBot="1">
      <c r="A29" s="792"/>
      <c r="B29" s="793"/>
      <c r="C29" s="793"/>
      <c r="D29" s="794"/>
      <c r="E29" s="761"/>
      <c r="F29" s="762"/>
      <c r="G29" s="762"/>
      <c r="H29" s="762"/>
      <c r="I29" s="763"/>
      <c r="J29" s="795"/>
      <c r="K29" s="764"/>
      <c r="M29" s="485"/>
      <c r="N29" s="485"/>
    </row>
    <row r="30" spans="1:14">
      <c r="A30" s="509"/>
      <c r="B30" s="509"/>
      <c r="C30" s="509"/>
      <c r="D30" s="510"/>
      <c r="M30" s="485"/>
      <c r="N30" s="485"/>
    </row>
    <row r="31" spans="1:14">
      <c r="A31" s="509"/>
      <c r="B31" s="509"/>
      <c r="C31" s="509"/>
      <c r="D31" s="510"/>
      <c r="M31" s="485"/>
      <c r="N31" s="485"/>
    </row>
    <row r="32" spans="1:14" ht="42.6" customHeight="1">
      <c r="A32" s="765" t="s">
        <v>777</v>
      </c>
      <c r="B32" s="766"/>
      <c r="C32" s="1590" t="s">
        <v>1408</v>
      </c>
      <c r="D32" s="1591"/>
      <c r="E32" s="1591"/>
      <c r="F32" s="1591"/>
      <c r="G32" s="1591"/>
      <c r="H32" s="1591"/>
      <c r="I32" s="1592"/>
      <c r="J32" s="596"/>
      <c r="M32" s="485"/>
      <c r="N32" s="485"/>
    </row>
    <row r="33" spans="1:14" ht="22.5" customHeight="1">
      <c r="A33" s="1092"/>
      <c r="C33" s="1572" t="s">
        <v>1486</v>
      </c>
      <c r="D33" s="1573"/>
      <c r="E33" s="1573"/>
      <c r="F33" s="1573"/>
      <c r="G33" s="1573"/>
      <c r="H33" s="1573"/>
      <c r="I33" s="1574"/>
      <c r="J33" s="596"/>
      <c r="M33" s="485"/>
      <c r="N33" s="485"/>
    </row>
    <row r="34" spans="1:14" ht="36.6" customHeight="1">
      <c r="A34" s="768"/>
      <c r="B34" s="769"/>
      <c r="C34" s="1575" t="s">
        <v>1487</v>
      </c>
      <c r="D34" s="1576"/>
      <c r="E34" s="1576"/>
      <c r="F34" s="1576"/>
      <c r="G34" s="1576"/>
      <c r="H34" s="1576"/>
      <c r="I34" s="1577"/>
      <c r="J34" s="596"/>
      <c r="M34" s="485"/>
      <c r="N34" s="485"/>
    </row>
    <row r="35" spans="1:14">
      <c r="A35" s="509"/>
      <c r="B35" s="509"/>
      <c r="C35" s="509"/>
      <c r="D35" s="510"/>
      <c r="M35" s="485"/>
      <c r="N35" s="485"/>
    </row>
    <row r="36" spans="1:14">
      <c r="A36" s="509"/>
      <c r="B36" s="509"/>
      <c r="C36" s="509"/>
      <c r="D36" s="510"/>
      <c r="M36" s="485"/>
      <c r="N36" s="485"/>
    </row>
    <row r="37" spans="1:14">
      <c r="A37" s="509"/>
      <c r="B37" s="509"/>
      <c r="C37" s="509"/>
      <c r="D37" s="510"/>
      <c r="M37" s="485"/>
      <c r="N37" s="485"/>
    </row>
    <row r="38" spans="1:14">
      <c r="A38" s="509"/>
      <c r="B38" s="509"/>
      <c r="C38" s="509"/>
      <c r="D38" s="510"/>
    </row>
    <row r="39" spans="1:14">
      <c r="A39" s="509"/>
      <c r="B39" s="509"/>
      <c r="C39" s="509"/>
      <c r="D39" s="510"/>
    </row>
    <row r="40" spans="1:14">
      <c r="A40" s="509"/>
      <c r="B40" s="509"/>
      <c r="C40" s="509"/>
      <c r="D40" s="510"/>
    </row>
    <row r="41" spans="1:14">
      <c r="A41" s="509"/>
      <c r="B41" s="509"/>
      <c r="C41" s="509"/>
      <c r="D41" s="510"/>
    </row>
    <row r="42" spans="1:14" s="509" customFormat="1">
      <c r="D42" s="510"/>
      <c r="F42" s="511"/>
      <c r="G42" s="511"/>
      <c r="H42" s="511"/>
      <c r="I42" s="512"/>
      <c r="J42" s="512"/>
      <c r="K42" s="511"/>
      <c r="L42" s="476"/>
      <c r="M42" s="476"/>
      <c r="N42" s="476"/>
    </row>
    <row r="43" spans="1:14" s="509" customFormat="1">
      <c r="D43" s="510"/>
      <c r="F43" s="511"/>
      <c r="G43" s="511"/>
      <c r="H43" s="511"/>
      <c r="I43" s="512"/>
      <c r="J43" s="512"/>
      <c r="K43" s="511"/>
      <c r="L43" s="476"/>
      <c r="M43" s="476"/>
      <c r="N43" s="476"/>
    </row>
    <row r="44" spans="1:14" s="509" customFormat="1">
      <c r="D44" s="510"/>
      <c r="F44" s="511"/>
      <c r="G44" s="511"/>
      <c r="H44" s="511"/>
      <c r="I44" s="512"/>
      <c r="J44" s="512"/>
      <c r="K44" s="511"/>
      <c r="L44" s="476"/>
      <c r="M44" s="476"/>
      <c r="N44" s="476"/>
    </row>
    <row r="45" spans="1:14" s="509" customFormat="1">
      <c r="D45" s="510"/>
      <c r="F45" s="511"/>
      <c r="G45" s="511"/>
      <c r="H45" s="511"/>
      <c r="I45" s="512"/>
      <c r="J45" s="512"/>
      <c r="K45" s="511"/>
      <c r="L45" s="476"/>
      <c r="M45" s="476"/>
      <c r="N45" s="476"/>
    </row>
    <row r="46" spans="1:14" s="509" customFormat="1">
      <c r="D46" s="510"/>
      <c r="F46" s="511"/>
      <c r="G46" s="511"/>
      <c r="H46" s="511"/>
      <c r="I46" s="512"/>
      <c r="J46" s="512"/>
      <c r="K46" s="511"/>
      <c r="L46" s="476"/>
      <c r="M46" s="476"/>
      <c r="N46" s="476"/>
    </row>
    <row r="47" spans="1:14" s="509" customFormat="1">
      <c r="D47" s="510"/>
      <c r="F47" s="511"/>
      <c r="G47" s="511"/>
      <c r="H47" s="511"/>
      <c r="I47" s="512"/>
      <c r="J47" s="512"/>
      <c r="K47" s="511"/>
      <c r="L47" s="476"/>
      <c r="M47" s="476"/>
      <c r="N47" s="476"/>
    </row>
    <row r="48" spans="1:14" s="509" customFormat="1">
      <c r="D48" s="510"/>
      <c r="F48" s="511"/>
      <c r="G48" s="511"/>
      <c r="H48" s="511"/>
      <c r="I48" s="512"/>
      <c r="J48" s="512"/>
      <c r="K48" s="511"/>
      <c r="L48" s="476"/>
      <c r="M48" s="476"/>
      <c r="N48" s="476"/>
    </row>
    <row r="49" spans="4:14" s="509" customFormat="1">
      <c r="D49" s="510"/>
      <c r="F49" s="511"/>
      <c r="G49" s="511"/>
      <c r="H49" s="511"/>
      <c r="I49" s="512"/>
      <c r="J49" s="512"/>
      <c r="K49" s="511"/>
      <c r="L49" s="476"/>
      <c r="M49" s="476"/>
      <c r="N49" s="476"/>
    </row>
    <row r="50" spans="4:14" s="509" customFormat="1">
      <c r="D50" s="510"/>
      <c r="F50" s="511"/>
      <c r="G50" s="511"/>
      <c r="H50" s="511"/>
      <c r="I50" s="512"/>
      <c r="J50" s="512"/>
      <c r="K50" s="511"/>
      <c r="L50" s="476"/>
      <c r="M50" s="476"/>
      <c r="N50" s="476"/>
    </row>
    <row r="51" spans="4:14" s="509" customFormat="1">
      <c r="D51" s="510"/>
      <c r="F51" s="511"/>
      <c r="G51" s="511"/>
      <c r="H51" s="511"/>
      <c r="I51" s="512"/>
      <c r="J51" s="512"/>
      <c r="K51" s="511"/>
      <c r="L51" s="476"/>
      <c r="M51" s="476"/>
      <c r="N51" s="476"/>
    </row>
    <row r="52" spans="4:14" s="509" customFormat="1">
      <c r="D52" s="510"/>
      <c r="F52" s="511"/>
      <c r="G52" s="511"/>
      <c r="H52" s="511"/>
      <c r="I52" s="512"/>
      <c r="J52" s="512"/>
      <c r="K52" s="511"/>
      <c r="L52" s="476"/>
      <c r="M52" s="476"/>
      <c r="N52" s="476"/>
    </row>
    <row r="53" spans="4:14" s="509" customFormat="1">
      <c r="D53" s="510"/>
      <c r="F53" s="511"/>
      <c r="G53" s="511"/>
      <c r="H53" s="511"/>
      <c r="I53" s="512"/>
      <c r="J53" s="512"/>
      <c r="K53" s="511"/>
      <c r="L53" s="476"/>
      <c r="M53" s="476"/>
      <c r="N53" s="476"/>
    </row>
    <row r="54" spans="4:14" s="509" customFormat="1">
      <c r="D54" s="510"/>
      <c r="F54" s="511"/>
      <c r="G54" s="511"/>
      <c r="H54" s="511"/>
      <c r="I54" s="512"/>
      <c r="J54" s="512"/>
      <c r="K54" s="511"/>
      <c r="L54" s="476"/>
      <c r="M54" s="476"/>
      <c r="N54" s="476"/>
    </row>
    <row r="55" spans="4:14" s="509" customFormat="1">
      <c r="D55" s="510"/>
      <c r="F55" s="511"/>
      <c r="G55" s="511"/>
      <c r="H55" s="511"/>
      <c r="I55" s="512"/>
      <c r="J55" s="512"/>
      <c r="K55" s="511"/>
      <c r="L55" s="476"/>
      <c r="M55" s="476"/>
      <c r="N55" s="476"/>
    </row>
    <row r="56" spans="4:14" s="509" customFormat="1">
      <c r="D56" s="510"/>
      <c r="F56" s="511"/>
      <c r="G56" s="511"/>
      <c r="H56" s="511"/>
      <c r="I56" s="512"/>
      <c r="J56" s="512"/>
      <c r="K56" s="511"/>
      <c r="L56" s="476"/>
      <c r="M56" s="476"/>
      <c r="N56" s="476"/>
    </row>
    <row r="57" spans="4:14" s="509" customFormat="1">
      <c r="D57" s="510"/>
      <c r="F57" s="511"/>
      <c r="G57" s="511"/>
      <c r="H57" s="511"/>
      <c r="I57" s="512"/>
      <c r="J57" s="512"/>
      <c r="K57" s="511"/>
      <c r="L57" s="476"/>
      <c r="M57" s="476"/>
      <c r="N57" s="476"/>
    </row>
    <row r="58" spans="4:14" s="509" customFormat="1">
      <c r="D58" s="510"/>
      <c r="F58" s="511"/>
      <c r="G58" s="511"/>
      <c r="H58" s="511"/>
      <c r="I58" s="512"/>
      <c r="J58" s="512"/>
      <c r="K58" s="511"/>
      <c r="L58" s="476"/>
      <c r="M58" s="476"/>
      <c r="N58" s="476"/>
    </row>
    <row r="59" spans="4:14" s="509" customFormat="1">
      <c r="D59" s="510"/>
      <c r="F59" s="511"/>
      <c r="G59" s="511"/>
      <c r="H59" s="511"/>
      <c r="I59" s="512"/>
      <c r="J59" s="512"/>
      <c r="K59" s="511"/>
      <c r="L59" s="476"/>
      <c r="M59" s="476"/>
      <c r="N59" s="476"/>
    </row>
    <row r="60" spans="4:14" s="509" customFormat="1">
      <c r="D60" s="510"/>
      <c r="F60" s="511"/>
      <c r="G60" s="511"/>
      <c r="H60" s="511"/>
      <c r="I60" s="512"/>
      <c r="J60" s="512"/>
      <c r="K60" s="511"/>
      <c r="L60" s="476"/>
      <c r="M60" s="476"/>
      <c r="N60" s="476"/>
    </row>
    <row r="61" spans="4:14" s="509" customFormat="1">
      <c r="D61" s="510"/>
      <c r="F61" s="511"/>
      <c r="G61" s="511"/>
      <c r="H61" s="511"/>
      <c r="I61" s="512"/>
      <c r="J61" s="512"/>
      <c r="K61" s="511"/>
      <c r="L61" s="476"/>
      <c r="M61" s="476"/>
      <c r="N61" s="476"/>
    </row>
    <row r="62" spans="4:14" s="509" customFormat="1">
      <c r="D62" s="510"/>
      <c r="F62" s="511"/>
      <c r="G62" s="511"/>
      <c r="H62" s="511"/>
      <c r="I62" s="512"/>
      <c r="J62" s="512"/>
      <c r="K62" s="511"/>
      <c r="L62" s="476"/>
      <c r="M62" s="476"/>
      <c r="N62" s="476"/>
    </row>
    <row r="63" spans="4:14" s="509" customFormat="1">
      <c r="D63" s="510"/>
      <c r="F63" s="511"/>
      <c r="G63" s="511"/>
      <c r="H63" s="511"/>
      <c r="I63" s="512"/>
      <c r="J63" s="512"/>
      <c r="K63" s="511"/>
      <c r="L63" s="476"/>
      <c r="M63" s="476"/>
      <c r="N63" s="476"/>
    </row>
    <row r="64" spans="4:14" s="509" customFormat="1">
      <c r="D64" s="510"/>
      <c r="F64" s="511"/>
      <c r="G64" s="511"/>
      <c r="H64" s="511"/>
      <c r="I64" s="512"/>
      <c r="J64" s="512"/>
      <c r="K64" s="511"/>
      <c r="L64" s="476"/>
      <c r="M64" s="476"/>
      <c r="N64" s="476"/>
    </row>
    <row r="65" spans="4:14" s="509" customFormat="1">
      <c r="D65" s="510"/>
      <c r="F65" s="511"/>
      <c r="G65" s="511"/>
      <c r="H65" s="511"/>
      <c r="I65" s="512"/>
      <c r="J65" s="512"/>
      <c r="K65" s="511"/>
      <c r="L65" s="476"/>
      <c r="M65" s="476"/>
      <c r="N65" s="476"/>
    </row>
    <row r="66" spans="4:14" s="509" customFormat="1">
      <c r="D66" s="510"/>
      <c r="F66" s="511"/>
      <c r="G66" s="511"/>
      <c r="H66" s="511"/>
      <c r="I66" s="512"/>
      <c r="J66" s="512"/>
      <c r="K66" s="511"/>
      <c r="L66" s="476"/>
      <c r="M66" s="476"/>
      <c r="N66" s="476"/>
    </row>
    <row r="67" spans="4:14" s="509" customFormat="1">
      <c r="D67" s="510"/>
      <c r="F67" s="511"/>
      <c r="G67" s="511"/>
      <c r="H67" s="511"/>
      <c r="I67" s="512"/>
      <c r="J67" s="512"/>
      <c r="K67" s="511"/>
      <c r="L67" s="476"/>
      <c r="M67" s="476"/>
      <c r="N67" s="476"/>
    </row>
    <row r="68" spans="4:14" s="509" customFormat="1">
      <c r="D68" s="510"/>
      <c r="F68" s="511"/>
      <c r="G68" s="511"/>
      <c r="H68" s="511"/>
      <c r="I68" s="512"/>
      <c r="J68" s="512"/>
      <c r="K68" s="511"/>
      <c r="L68" s="476"/>
      <c r="M68" s="476"/>
      <c r="N68" s="476"/>
    </row>
    <row r="69" spans="4:14" s="509" customFormat="1">
      <c r="D69" s="510"/>
      <c r="F69" s="511"/>
      <c r="G69" s="511"/>
      <c r="H69" s="511"/>
      <c r="I69" s="512"/>
      <c r="J69" s="512"/>
      <c r="K69" s="511"/>
      <c r="L69" s="476"/>
      <c r="M69" s="476"/>
      <c r="N69" s="476"/>
    </row>
    <row r="70" spans="4:14" s="509" customFormat="1">
      <c r="D70" s="510"/>
      <c r="F70" s="511"/>
      <c r="G70" s="511"/>
      <c r="H70" s="511"/>
      <c r="I70" s="512"/>
      <c r="J70" s="512"/>
      <c r="K70" s="511"/>
      <c r="L70" s="476"/>
      <c r="M70" s="476"/>
      <c r="N70" s="476"/>
    </row>
    <row r="71" spans="4:14" s="509" customFormat="1">
      <c r="D71" s="510"/>
      <c r="F71" s="511"/>
      <c r="G71" s="511"/>
      <c r="H71" s="511"/>
      <c r="I71" s="512"/>
      <c r="J71" s="512"/>
      <c r="K71" s="511"/>
      <c r="L71" s="476"/>
      <c r="M71" s="476"/>
      <c r="N71" s="476"/>
    </row>
    <row r="72" spans="4:14" s="509" customFormat="1">
      <c r="D72" s="510"/>
      <c r="F72" s="511"/>
      <c r="G72" s="511"/>
      <c r="H72" s="511"/>
      <c r="I72" s="512"/>
      <c r="J72" s="512"/>
      <c r="K72" s="511"/>
      <c r="L72" s="476"/>
      <c r="M72" s="476"/>
      <c r="N72" s="476"/>
    </row>
    <row r="73" spans="4:14" s="509" customFormat="1">
      <c r="D73" s="510"/>
      <c r="F73" s="511"/>
      <c r="G73" s="511"/>
      <c r="H73" s="511"/>
      <c r="I73" s="512"/>
      <c r="J73" s="512"/>
      <c r="K73" s="511"/>
      <c r="L73" s="476"/>
      <c r="M73" s="476"/>
      <c r="N73" s="476"/>
    </row>
    <row r="74" spans="4:14" s="509" customFormat="1">
      <c r="D74" s="510"/>
      <c r="F74" s="511"/>
      <c r="G74" s="511"/>
      <c r="H74" s="511"/>
      <c r="I74" s="512"/>
      <c r="J74" s="512"/>
      <c r="K74" s="511"/>
      <c r="L74" s="476"/>
      <c r="M74" s="476"/>
      <c r="N74" s="476"/>
    </row>
    <row r="75" spans="4:14" s="509" customFormat="1">
      <c r="D75" s="510"/>
      <c r="F75" s="511"/>
      <c r="G75" s="511"/>
      <c r="H75" s="511"/>
      <c r="I75" s="512"/>
      <c r="J75" s="512"/>
      <c r="K75" s="511"/>
      <c r="L75" s="476"/>
      <c r="M75" s="476"/>
      <c r="N75" s="476"/>
    </row>
    <row r="76" spans="4:14" s="509" customFormat="1">
      <c r="D76" s="510"/>
      <c r="F76" s="511"/>
      <c r="G76" s="511"/>
      <c r="H76" s="511"/>
      <c r="I76" s="512"/>
      <c r="J76" s="512"/>
      <c r="K76" s="511"/>
      <c r="L76" s="476"/>
      <c r="M76" s="476"/>
      <c r="N76" s="476"/>
    </row>
    <row r="77" spans="4:14" s="509" customFormat="1">
      <c r="D77" s="510"/>
      <c r="F77" s="511"/>
      <c r="G77" s="511"/>
      <c r="H77" s="511"/>
      <c r="I77" s="512"/>
      <c r="J77" s="512"/>
      <c r="K77" s="511"/>
      <c r="L77" s="476"/>
      <c r="M77" s="476"/>
      <c r="N77" s="476"/>
    </row>
    <row r="78" spans="4:14" s="509" customFormat="1">
      <c r="D78" s="510"/>
      <c r="F78" s="511"/>
      <c r="G78" s="511"/>
      <c r="H78" s="511"/>
      <c r="I78" s="512"/>
      <c r="J78" s="512"/>
      <c r="K78" s="511"/>
      <c r="L78" s="476"/>
      <c r="M78" s="476"/>
      <c r="N78" s="476"/>
    </row>
    <row r="79" spans="4:14" s="509" customFormat="1">
      <c r="D79" s="510"/>
      <c r="F79" s="511"/>
      <c r="G79" s="511"/>
      <c r="H79" s="511"/>
      <c r="I79" s="512"/>
      <c r="J79" s="512"/>
      <c r="K79" s="511"/>
      <c r="L79" s="476"/>
      <c r="M79" s="476"/>
      <c r="N79" s="476"/>
    </row>
    <row r="80" spans="4:14" s="509" customFormat="1">
      <c r="D80" s="510"/>
      <c r="F80" s="511"/>
      <c r="G80" s="511"/>
      <c r="H80" s="511"/>
      <c r="I80" s="512"/>
      <c r="J80" s="512"/>
      <c r="K80" s="511"/>
      <c r="L80" s="476"/>
      <c r="M80" s="476"/>
      <c r="N80" s="476"/>
    </row>
    <row r="81" spans="4:14" s="509" customFormat="1">
      <c r="D81" s="510"/>
      <c r="F81" s="511"/>
      <c r="G81" s="511"/>
      <c r="H81" s="511"/>
      <c r="I81" s="512"/>
      <c r="J81" s="512"/>
      <c r="K81" s="511"/>
      <c r="L81" s="476"/>
      <c r="M81" s="476"/>
      <c r="N81" s="476"/>
    </row>
    <row r="82" spans="4:14" s="509" customFormat="1">
      <c r="D82" s="510"/>
      <c r="F82" s="511"/>
      <c r="G82" s="511"/>
      <c r="H82" s="511"/>
      <c r="I82" s="512"/>
      <c r="J82" s="512"/>
      <c r="K82" s="511"/>
      <c r="L82" s="476"/>
      <c r="M82" s="476"/>
      <c r="N82" s="476"/>
    </row>
    <row r="83" spans="4:14" s="509" customFormat="1">
      <c r="D83" s="510"/>
      <c r="F83" s="511"/>
      <c r="G83" s="511"/>
      <c r="H83" s="511"/>
      <c r="I83" s="512"/>
      <c r="J83" s="512"/>
      <c r="K83" s="511"/>
      <c r="L83" s="476"/>
      <c r="M83" s="476"/>
      <c r="N83" s="476"/>
    </row>
    <row r="84" spans="4:14" s="509" customFormat="1">
      <c r="D84" s="510"/>
      <c r="F84" s="511"/>
      <c r="G84" s="511"/>
      <c r="H84" s="511"/>
      <c r="I84" s="512"/>
      <c r="J84" s="512"/>
      <c r="K84" s="511"/>
      <c r="L84" s="476"/>
      <c r="M84" s="476"/>
      <c r="N84" s="476"/>
    </row>
    <row r="85" spans="4:14" s="509" customFormat="1">
      <c r="D85" s="510"/>
      <c r="F85" s="511"/>
      <c r="G85" s="511"/>
      <c r="H85" s="511"/>
      <c r="I85" s="512"/>
      <c r="J85" s="512"/>
      <c r="K85" s="511"/>
      <c r="L85" s="476"/>
      <c r="M85" s="476"/>
      <c r="N85" s="476"/>
    </row>
    <row r="86" spans="4:14" s="509" customFormat="1">
      <c r="D86" s="510"/>
      <c r="F86" s="511"/>
      <c r="G86" s="511"/>
      <c r="H86" s="511"/>
      <c r="I86" s="512"/>
      <c r="J86" s="512"/>
      <c r="K86" s="511"/>
      <c r="L86" s="476"/>
      <c r="M86" s="476"/>
      <c r="N86" s="476"/>
    </row>
    <row r="87" spans="4:14" s="509" customFormat="1">
      <c r="D87" s="510"/>
      <c r="F87" s="511"/>
      <c r="G87" s="511"/>
      <c r="H87" s="511"/>
      <c r="I87" s="512"/>
      <c r="J87" s="512"/>
      <c r="K87" s="511"/>
      <c r="L87" s="476"/>
      <c r="M87" s="476"/>
      <c r="N87" s="476"/>
    </row>
    <row r="88" spans="4:14" s="509" customFormat="1">
      <c r="D88" s="510"/>
      <c r="F88" s="511"/>
      <c r="G88" s="511"/>
      <c r="H88" s="511"/>
      <c r="I88" s="512"/>
      <c r="J88" s="512"/>
      <c r="K88" s="511"/>
      <c r="L88" s="476"/>
      <c r="M88" s="476"/>
      <c r="N88" s="476"/>
    </row>
    <row r="89" spans="4:14" s="509" customFormat="1">
      <c r="D89" s="510"/>
      <c r="F89" s="511"/>
      <c r="G89" s="511"/>
      <c r="H89" s="511"/>
      <c r="I89" s="512"/>
      <c r="J89" s="512"/>
      <c r="K89" s="511"/>
      <c r="L89" s="476"/>
      <c r="M89" s="476"/>
      <c r="N89" s="476"/>
    </row>
    <row r="90" spans="4:14" s="509" customFormat="1">
      <c r="D90" s="510"/>
      <c r="F90" s="511"/>
      <c r="G90" s="511"/>
      <c r="H90" s="511"/>
      <c r="I90" s="512"/>
      <c r="J90" s="512"/>
      <c r="K90" s="511"/>
      <c r="L90" s="476"/>
      <c r="M90" s="476"/>
      <c r="N90" s="476"/>
    </row>
    <row r="91" spans="4:14" s="509" customFormat="1">
      <c r="D91" s="510"/>
      <c r="F91" s="511"/>
      <c r="G91" s="511"/>
      <c r="H91" s="511"/>
      <c r="I91" s="512"/>
      <c r="J91" s="512"/>
      <c r="K91" s="511"/>
      <c r="L91" s="476"/>
      <c r="M91" s="476"/>
      <c r="N91" s="476"/>
    </row>
    <row r="92" spans="4:14" s="509" customFormat="1">
      <c r="D92" s="510"/>
      <c r="F92" s="511"/>
      <c r="G92" s="511"/>
      <c r="H92" s="511"/>
      <c r="I92" s="512"/>
      <c r="J92" s="512"/>
      <c r="K92" s="511"/>
      <c r="L92" s="476"/>
      <c r="M92" s="476"/>
      <c r="N92" s="476"/>
    </row>
    <row r="93" spans="4:14" s="509" customFormat="1">
      <c r="D93" s="510"/>
      <c r="F93" s="511"/>
      <c r="G93" s="511"/>
      <c r="H93" s="511"/>
      <c r="I93" s="512"/>
      <c r="J93" s="512"/>
      <c r="K93" s="511"/>
      <c r="L93" s="476"/>
      <c r="M93" s="476"/>
      <c r="N93" s="476"/>
    </row>
    <row r="94" spans="4:14" s="509" customFormat="1">
      <c r="D94" s="510"/>
      <c r="F94" s="511"/>
      <c r="G94" s="511"/>
      <c r="H94" s="511"/>
      <c r="I94" s="512"/>
      <c r="J94" s="512"/>
      <c r="K94" s="511"/>
      <c r="L94" s="476"/>
      <c r="M94" s="476"/>
      <c r="N94" s="476"/>
    </row>
    <row r="95" spans="4:14" s="509" customFormat="1">
      <c r="D95" s="510"/>
      <c r="F95" s="511"/>
      <c r="G95" s="511"/>
      <c r="H95" s="511"/>
      <c r="I95" s="512"/>
      <c r="J95" s="512"/>
      <c r="K95" s="511"/>
      <c r="L95" s="476"/>
      <c r="M95" s="476"/>
      <c r="N95" s="476"/>
    </row>
    <row r="96" spans="4:14" s="509" customFormat="1">
      <c r="D96" s="510"/>
      <c r="F96" s="511"/>
      <c r="G96" s="511"/>
      <c r="H96" s="511"/>
      <c r="I96" s="512"/>
      <c r="J96" s="512"/>
      <c r="K96" s="511"/>
      <c r="L96" s="476"/>
      <c r="M96" s="476"/>
      <c r="N96" s="476"/>
    </row>
    <row r="97" spans="4:14" s="509" customFormat="1">
      <c r="D97" s="510"/>
      <c r="F97" s="511"/>
      <c r="G97" s="511"/>
      <c r="H97" s="511"/>
      <c r="I97" s="512"/>
      <c r="J97" s="512"/>
      <c r="K97" s="511"/>
      <c r="L97" s="476"/>
      <c r="M97" s="476"/>
      <c r="N97" s="476"/>
    </row>
    <row r="98" spans="4:14" s="509" customFormat="1">
      <c r="D98" s="510"/>
      <c r="F98" s="511"/>
      <c r="G98" s="511"/>
      <c r="H98" s="511"/>
      <c r="I98" s="512"/>
      <c r="J98" s="512"/>
      <c r="K98" s="511"/>
      <c r="L98" s="476"/>
      <c r="M98" s="476"/>
      <c r="N98" s="476"/>
    </row>
    <row r="99" spans="4:14" s="509" customFormat="1">
      <c r="D99" s="510"/>
      <c r="F99" s="511"/>
      <c r="G99" s="511"/>
      <c r="H99" s="511"/>
      <c r="I99" s="512"/>
      <c r="J99" s="512"/>
      <c r="K99" s="511"/>
      <c r="L99" s="476"/>
      <c r="M99" s="476"/>
      <c r="N99" s="476"/>
    </row>
    <row r="100" spans="4:14" s="509" customFormat="1">
      <c r="D100" s="510"/>
      <c r="F100" s="511"/>
      <c r="G100" s="511"/>
      <c r="H100" s="511"/>
      <c r="I100" s="512"/>
      <c r="J100" s="512"/>
      <c r="K100" s="511"/>
      <c r="L100" s="476"/>
      <c r="M100" s="476"/>
      <c r="N100" s="476"/>
    </row>
    <row r="101" spans="4:14" s="509" customFormat="1">
      <c r="D101" s="510"/>
      <c r="F101" s="511"/>
      <c r="G101" s="511"/>
      <c r="H101" s="511"/>
      <c r="I101" s="512"/>
      <c r="J101" s="512"/>
      <c r="K101" s="511"/>
      <c r="L101" s="476"/>
      <c r="M101" s="476"/>
      <c r="N101" s="476"/>
    </row>
    <row r="102" spans="4:14" s="509" customFormat="1">
      <c r="D102" s="510"/>
      <c r="F102" s="511"/>
      <c r="G102" s="511"/>
      <c r="H102" s="511"/>
      <c r="I102" s="512"/>
      <c r="J102" s="512"/>
      <c r="K102" s="511"/>
      <c r="L102" s="476"/>
      <c r="M102" s="476"/>
      <c r="N102" s="476"/>
    </row>
    <row r="103" spans="4:14" s="509" customFormat="1">
      <c r="D103" s="510"/>
      <c r="F103" s="511"/>
      <c r="G103" s="511"/>
      <c r="H103" s="511"/>
      <c r="I103" s="512"/>
      <c r="J103" s="512"/>
      <c r="K103" s="511"/>
      <c r="L103" s="476"/>
      <c r="M103" s="476"/>
      <c r="N103" s="476"/>
    </row>
    <row r="104" spans="4:14" s="509" customFormat="1">
      <c r="D104" s="510"/>
      <c r="F104" s="511"/>
      <c r="G104" s="511"/>
      <c r="H104" s="511"/>
      <c r="I104" s="512"/>
      <c r="J104" s="512"/>
      <c r="K104" s="511"/>
      <c r="L104" s="476"/>
      <c r="M104" s="476"/>
      <c r="N104" s="476"/>
    </row>
    <row r="105" spans="4:14" s="509" customFormat="1">
      <c r="D105" s="510"/>
      <c r="F105" s="511"/>
      <c r="G105" s="511"/>
      <c r="H105" s="511"/>
      <c r="I105" s="512"/>
      <c r="J105" s="512"/>
      <c r="K105" s="511"/>
      <c r="L105" s="476"/>
      <c r="M105" s="476"/>
      <c r="N105" s="476"/>
    </row>
    <row r="106" spans="4:14" s="509" customFormat="1">
      <c r="D106" s="510"/>
      <c r="F106" s="511"/>
      <c r="G106" s="511"/>
      <c r="H106" s="511"/>
      <c r="I106" s="512"/>
      <c r="J106" s="512"/>
      <c r="K106" s="511"/>
      <c r="L106" s="476"/>
      <c r="M106" s="476"/>
      <c r="N106" s="476"/>
    </row>
    <row r="107" spans="4:14" s="509" customFormat="1">
      <c r="D107" s="510"/>
      <c r="F107" s="511"/>
      <c r="G107" s="511"/>
      <c r="H107" s="511"/>
      <c r="I107" s="512"/>
      <c r="J107" s="512"/>
      <c r="K107" s="511"/>
      <c r="L107" s="476"/>
      <c r="M107" s="476"/>
      <c r="N107" s="476"/>
    </row>
    <row r="108" spans="4:14" s="509" customFormat="1">
      <c r="D108" s="510"/>
      <c r="F108" s="511"/>
      <c r="G108" s="511"/>
      <c r="H108" s="511"/>
      <c r="I108" s="512"/>
      <c r="J108" s="512"/>
      <c r="K108" s="511"/>
      <c r="L108" s="476"/>
      <c r="M108" s="476"/>
      <c r="N108" s="476"/>
    </row>
    <row r="109" spans="4:14" s="509" customFormat="1">
      <c r="D109" s="510"/>
      <c r="F109" s="511"/>
      <c r="G109" s="511"/>
      <c r="H109" s="511"/>
      <c r="I109" s="512"/>
      <c r="J109" s="512"/>
      <c r="K109" s="511"/>
      <c r="L109" s="476"/>
      <c r="M109" s="476"/>
      <c r="N109" s="476"/>
    </row>
    <row r="110" spans="4:14" s="509" customFormat="1">
      <c r="D110" s="510"/>
      <c r="F110" s="511"/>
      <c r="G110" s="511"/>
      <c r="H110" s="511"/>
      <c r="I110" s="512"/>
      <c r="J110" s="512"/>
      <c r="K110" s="511"/>
      <c r="L110" s="476"/>
      <c r="M110" s="476"/>
      <c r="N110" s="476"/>
    </row>
    <row r="111" spans="4:14" s="509" customFormat="1">
      <c r="D111" s="510"/>
      <c r="F111" s="511"/>
      <c r="G111" s="511"/>
      <c r="H111" s="511"/>
      <c r="I111" s="512"/>
      <c r="J111" s="512"/>
      <c r="K111" s="511"/>
      <c r="L111" s="476"/>
      <c r="M111" s="476"/>
      <c r="N111" s="476"/>
    </row>
    <row r="112" spans="4:14" s="509" customFormat="1">
      <c r="D112" s="510"/>
      <c r="F112" s="511"/>
      <c r="G112" s="511"/>
      <c r="H112" s="511"/>
      <c r="I112" s="512"/>
      <c r="J112" s="512"/>
      <c r="K112" s="511"/>
      <c r="L112" s="476"/>
      <c r="M112" s="476"/>
      <c r="N112" s="476"/>
    </row>
    <row r="113" spans="4:14" s="509" customFormat="1">
      <c r="D113" s="510"/>
      <c r="F113" s="511"/>
      <c r="G113" s="511"/>
      <c r="H113" s="511"/>
      <c r="I113" s="512"/>
      <c r="J113" s="512"/>
      <c r="K113" s="511"/>
      <c r="L113" s="476"/>
      <c r="M113" s="476"/>
      <c r="N113" s="476"/>
    </row>
    <row r="114" spans="4:14" s="509" customFormat="1">
      <c r="D114" s="510"/>
      <c r="F114" s="511"/>
      <c r="G114" s="511"/>
      <c r="H114" s="511"/>
      <c r="I114" s="512"/>
      <c r="J114" s="512"/>
      <c r="K114" s="511"/>
      <c r="L114" s="476"/>
      <c r="M114" s="476"/>
      <c r="N114" s="476"/>
    </row>
    <row r="115" spans="4:14" s="509" customFormat="1">
      <c r="D115" s="510"/>
      <c r="F115" s="511"/>
      <c r="G115" s="511"/>
      <c r="H115" s="511"/>
      <c r="I115" s="512"/>
      <c r="J115" s="512"/>
      <c r="K115" s="511"/>
      <c r="L115" s="476"/>
      <c r="M115" s="476"/>
      <c r="N115" s="476"/>
    </row>
    <row r="116" spans="4:14" s="509" customFormat="1">
      <c r="D116" s="510"/>
      <c r="F116" s="511"/>
      <c r="G116" s="511"/>
      <c r="H116" s="511"/>
      <c r="I116" s="512"/>
      <c r="J116" s="512"/>
      <c r="K116" s="511"/>
      <c r="L116" s="476"/>
      <c r="M116" s="476"/>
      <c r="N116" s="476"/>
    </row>
    <row r="117" spans="4:14" s="509" customFormat="1">
      <c r="D117" s="510"/>
      <c r="F117" s="511"/>
      <c r="G117" s="511"/>
      <c r="H117" s="511"/>
      <c r="I117" s="512"/>
      <c r="J117" s="512"/>
      <c r="K117" s="511"/>
      <c r="L117" s="476"/>
      <c r="M117" s="476"/>
      <c r="N117" s="476"/>
    </row>
    <row r="118" spans="4:14" s="509" customFormat="1">
      <c r="D118" s="510"/>
      <c r="F118" s="511"/>
      <c r="G118" s="511"/>
      <c r="H118" s="511"/>
      <c r="I118" s="512"/>
      <c r="J118" s="512"/>
      <c r="K118" s="511"/>
      <c r="L118" s="476"/>
      <c r="M118" s="476"/>
      <c r="N118" s="476"/>
    </row>
    <row r="119" spans="4:14" s="509" customFormat="1">
      <c r="D119" s="510"/>
      <c r="F119" s="511"/>
      <c r="G119" s="511"/>
      <c r="H119" s="511"/>
      <c r="I119" s="512"/>
      <c r="J119" s="512"/>
      <c r="K119" s="511"/>
      <c r="L119" s="476"/>
      <c r="M119" s="476"/>
      <c r="N119" s="476"/>
    </row>
    <row r="120" spans="4:14" s="509" customFormat="1">
      <c r="D120" s="510"/>
      <c r="F120" s="511"/>
      <c r="G120" s="511"/>
      <c r="H120" s="511"/>
      <c r="I120" s="512"/>
      <c r="J120" s="512"/>
      <c r="K120" s="511"/>
      <c r="L120" s="476"/>
      <c r="M120" s="476"/>
      <c r="N120" s="476"/>
    </row>
    <row r="121" spans="4:14" s="509" customFormat="1">
      <c r="D121" s="510"/>
      <c r="F121" s="511"/>
      <c r="G121" s="511"/>
      <c r="H121" s="511"/>
      <c r="I121" s="512"/>
      <c r="J121" s="512"/>
      <c r="K121" s="511"/>
      <c r="L121" s="476"/>
      <c r="M121" s="476"/>
      <c r="N121" s="476"/>
    </row>
    <row r="122" spans="4:14" s="509" customFormat="1">
      <c r="D122" s="510"/>
      <c r="F122" s="511"/>
      <c r="G122" s="511"/>
      <c r="H122" s="511"/>
      <c r="I122" s="512"/>
      <c r="J122" s="512"/>
      <c r="K122" s="511"/>
      <c r="L122" s="476"/>
      <c r="M122" s="476"/>
      <c r="N122" s="476"/>
    </row>
    <row r="123" spans="4:14" s="509" customFormat="1">
      <c r="D123" s="510"/>
      <c r="F123" s="511"/>
      <c r="G123" s="511"/>
      <c r="H123" s="511"/>
      <c r="I123" s="512"/>
      <c r="J123" s="512"/>
      <c r="K123" s="511"/>
      <c r="L123" s="476"/>
      <c r="M123" s="476"/>
      <c r="N123" s="476"/>
    </row>
    <row r="124" spans="4:14" s="509" customFormat="1">
      <c r="D124" s="510"/>
      <c r="F124" s="511"/>
      <c r="G124" s="511"/>
      <c r="H124" s="511"/>
      <c r="I124" s="512"/>
      <c r="J124" s="512"/>
      <c r="K124" s="511"/>
      <c r="L124" s="476"/>
      <c r="M124" s="476"/>
      <c r="N124" s="476"/>
    </row>
    <row r="125" spans="4:14" s="509" customFormat="1">
      <c r="D125" s="510"/>
      <c r="F125" s="511"/>
      <c r="G125" s="511"/>
      <c r="H125" s="511"/>
      <c r="I125" s="512"/>
      <c r="J125" s="512"/>
      <c r="K125" s="511"/>
      <c r="L125" s="476"/>
      <c r="M125" s="476"/>
      <c r="N125" s="476"/>
    </row>
    <row r="126" spans="4:14" s="509" customFormat="1">
      <c r="D126" s="510"/>
      <c r="F126" s="511"/>
      <c r="G126" s="511"/>
      <c r="H126" s="511"/>
      <c r="I126" s="512"/>
      <c r="J126" s="512"/>
      <c r="K126" s="511"/>
      <c r="L126" s="476"/>
      <c r="M126" s="476"/>
      <c r="N126" s="476"/>
    </row>
    <row r="127" spans="4:14" s="509" customFormat="1">
      <c r="D127" s="510"/>
      <c r="F127" s="511"/>
      <c r="G127" s="511"/>
      <c r="H127" s="511"/>
      <c r="I127" s="512"/>
      <c r="J127" s="512"/>
      <c r="K127" s="511"/>
      <c r="L127" s="476"/>
      <c r="M127" s="476"/>
      <c r="N127" s="476"/>
    </row>
    <row r="128" spans="4:14" s="509" customFormat="1">
      <c r="D128" s="510"/>
      <c r="F128" s="511"/>
      <c r="G128" s="511"/>
      <c r="H128" s="511"/>
      <c r="I128" s="512"/>
      <c r="J128" s="512"/>
      <c r="K128" s="511"/>
      <c r="L128" s="476"/>
      <c r="M128" s="476"/>
      <c r="N128" s="476"/>
    </row>
    <row r="129" spans="4:14" s="509" customFormat="1">
      <c r="D129" s="510"/>
      <c r="F129" s="511"/>
      <c r="G129" s="511"/>
      <c r="H129" s="511"/>
      <c r="I129" s="512"/>
      <c r="J129" s="512"/>
      <c r="K129" s="511"/>
      <c r="L129" s="476"/>
      <c r="M129" s="476"/>
      <c r="N129" s="476"/>
    </row>
    <row r="130" spans="4:14" s="509" customFormat="1">
      <c r="D130" s="510"/>
      <c r="F130" s="511"/>
      <c r="G130" s="511"/>
      <c r="H130" s="511"/>
      <c r="I130" s="512"/>
      <c r="J130" s="512"/>
      <c r="K130" s="511"/>
      <c r="L130" s="476"/>
      <c r="M130" s="476"/>
      <c r="N130" s="476"/>
    </row>
    <row r="131" spans="4:14" s="509" customFormat="1">
      <c r="D131" s="510"/>
      <c r="F131" s="511"/>
      <c r="G131" s="511"/>
      <c r="H131" s="511"/>
      <c r="I131" s="512"/>
      <c r="J131" s="512"/>
      <c r="K131" s="511"/>
      <c r="L131" s="476"/>
      <c r="M131" s="476"/>
      <c r="N131" s="476"/>
    </row>
    <row r="132" spans="4:14" s="509" customFormat="1">
      <c r="D132" s="510"/>
      <c r="F132" s="511"/>
      <c r="G132" s="511"/>
      <c r="H132" s="511"/>
      <c r="I132" s="512"/>
      <c r="J132" s="512"/>
      <c r="K132" s="511"/>
      <c r="L132" s="476"/>
      <c r="M132" s="476"/>
      <c r="N132" s="476"/>
    </row>
    <row r="133" spans="4:14" s="509" customFormat="1">
      <c r="D133" s="510"/>
      <c r="F133" s="511"/>
      <c r="G133" s="511"/>
      <c r="H133" s="511"/>
      <c r="I133" s="512"/>
      <c r="J133" s="512"/>
      <c r="K133" s="511"/>
      <c r="L133" s="476"/>
      <c r="M133" s="476"/>
      <c r="N133" s="476"/>
    </row>
    <row r="134" spans="4:14" s="509" customFormat="1">
      <c r="D134" s="510"/>
      <c r="F134" s="511"/>
      <c r="G134" s="511"/>
      <c r="H134" s="511"/>
      <c r="I134" s="512"/>
      <c r="J134" s="512"/>
      <c r="K134" s="511"/>
      <c r="L134" s="476"/>
      <c r="M134" s="476"/>
      <c r="N134" s="476"/>
    </row>
    <row r="135" spans="4:14" s="509" customFormat="1">
      <c r="D135" s="510"/>
      <c r="F135" s="511"/>
      <c r="G135" s="511"/>
      <c r="H135" s="511"/>
      <c r="I135" s="512"/>
      <c r="J135" s="512"/>
      <c r="K135" s="511"/>
      <c r="L135" s="476"/>
      <c r="M135" s="476"/>
      <c r="N135" s="476"/>
    </row>
    <row r="136" spans="4:14" s="509" customFormat="1">
      <c r="D136" s="510"/>
      <c r="F136" s="511"/>
      <c r="G136" s="511"/>
      <c r="H136" s="511"/>
      <c r="I136" s="512"/>
      <c r="J136" s="512"/>
      <c r="K136" s="511"/>
      <c r="L136" s="476"/>
      <c r="M136" s="476"/>
      <c r="N136" s="476"/>
    </row>
    <row r="137" spans="4:14" s="509" customFormat="1">
      <c r="D137" s="510"/>
      <c r="F137" s="511"/>
      <c r="G137" s="511"/>
      <c r="H137" s="511"/>
      <c r="I137" s="512"/>
      <c r="J137" s="512"/>
      <c r="K137" s="511"/>
      <c r="L137" s="476"/>
      <c r="M137" s="476"/>
      <c r="N137" s="476"/>
    </row>
    <row r="138" spans="4:14" s="509" customFormat="1">
      <c r="D138" s="510"/>
      <c r="F138" s="511"/>
      <c r="G138" s="511"/>
      <c r="H138" s="511"/>
      <c r="I138" s="512"/>
      <c r="J138" s="512"/>
      <c r="K138" s="511"/>
      <c r="L138" s="476"/>
      <c r="M138" s="476"/>
      <c r="N138" s="476"/>
    </row>
    <row r="139" spans="4:14" s="509" customFormat="1">
      <c r="D139" s="510"/>
      <c r="F139" s="511"/>
      <c r="G139" s="511"/>
      <c r="H139" s="511"/>
      <c r="I139" s="512"/>
      <c r="J139" s="512"/>
      <c r="K139" s="511"/>
      <c r="L139" s="476"/>
      <c r="M139" s="476"/>
      <c r="N139" s="476"/>
    </row>
    <row r="140" spans="4:14" s="509" customFormat="1">
      <c r="D140" s="510"/>
      <c r="F140" s="511"/>
      <c r="G140" s="511"/>
      <c r="H140" s="511"/>
      <c r="I140" s="512"/>
      <c r="J140" s="512"/>
      <c r="K140" s="511"/>
      <c r="L140" s="476"/>
      <c r="M140" s="476"/>
      <c r="N140" s="476"/>
    </row>
    <row r="141" spans="4:14" s="509" customFormat="1">
      <c r="D141" s="510"/>
      <c r="F141" s="511"/>
      <c r="G141" s="511"/>
      <c r="H141" s="511"/>
      <c r="I141" s="512"/>
      <c r="J141" s="512"/>
      <c r="K141" s="511"/>
      <c r="L141" s="476"/>
      <c r="M141" s="476"/>
      <c r="N141" s="476"/>
    </row>
    <row r="142" spans="4:14" s="509" customFormat="1">
      <c r="D142" s="510"/>
      <c r="F142" s="511"/>
      <c r="G142" s="511"/>
      <c r="H142" s="511"/>
      <c r="I142" s="512"/>
      <c r="J142" s="512"/>
      <c r="K142" s="511"/>
      <c r="L142" s="476"/>
      <c r="M142" s="476"/>
      <c r="N142" s="476"/>
    </row>
    <row r="143" spans="4:14" s="509" customFormat="1">
      <c r="D143" s="510"/>
      <c r="F143" s="511"/>
      <c r="G143" s="511"/>
      <c r="H143" s="511"/>
      <c r="I143" s="512"/>
      <c r="J143" s="512"/>
      <c r="K143" s="511"/>
      <c r="L143" s="476"/>
      <c r="M143" s="476"/>
      <c r="N143" s="476"/>
    </row>
    <row r="144" spans="4:14" s="509" customFormat="1">
      <c r="D144" s="510"/>
      <c r="F144" s="511"/>
      <c r="G144" s="511"/>
      <c r="H144" s="511"/>
      <c r="I144" s="512"/>
      <c r="J144" s="512"/>
      <c r="K144" s="511"/>
      <c r="L144" s="476"/>
      <c r="M144" s="476"/>
      <c r="N144" s="476"/>
    </row>
    <row r="145" spans="4:14" s="509" customFormat="1">
      <c r="D145" s="510"/>
      <c r="F145" s="511"/>
      <c r="G145" s="511"/>
      <c r="H145" s="511"/>
      <c r="I145" s="512"/>
      <c r="J145" s="512"/>
      <c r="K145" s="511"/>
      <c r="L145" s="476"/>
      <c r="M145" s="476"/>
      <c r="N145" s="476"/>
    </row>
    <row r="146" spans="4:14" s="509" customFormat="1">
      <c r="D146" s="510"/>
      <c r="F146" s="511"/>
      <c r="G146" s="511"/>
      <c r="H146" s="511"/>
      <c r="I146" s="512"/>
      <c r="J146" s="512"/>
      <c r="K146" s="511"/>
      <c r="L146" s="476"/>
      <c r="M146" s="476"/>
      <c r="N146" s="476"/>
    </row>
    <row r="147" spans="4:14" s="509" customFormat="1">
      <c r="D147" s="510"/>
      <c r="F147" s="511"/>
      <c r="G147" s="511"/>
      <c r="H147" s="511"/>
      <c r="I147" s="512"/>
      <c r="J147" s="512"/>
      <c r="K147" s="511"/>
      <c r="L147" s="476"/>
      <c r="M147" s="476"/>
      <c r="N147" s="476"/>
    </row>
    <row r="148" spans="4:14" s="509" customFormat="1">
      <c r="D148" s="510"/>
      <c r="F148" s="511"/>
      <c r="G148" s="511"/>
      <c r="H148" s="511"/>
      <c r="I148" s="512"/>
      <c r="J148" s="512"/>
      <c r="K148" s="511"/>
      <c r="L148" s="476"/>
      <c r="M148" s="476"/>
      <c r="N148" s="476"/>
    </row>
    <row r="149" spans="4:14" s="509" customFormat="1">
      <c r="D149" s="510"/>
      <c r="F149" s="511"/>
      <c r="G149" s="511"/>
      <c r="H149" s="511"/>
      <c r="I149" s="512"/>
      <c r="J149" s="512"/>
      <c r="K149" s="511"/>
      <c r="L149" s="476"/>
      <c r="M149" s="476"/>
      <c r="N149" s="476"/>
    </row>
    <row r="150" spans="4:14" s="509" customFormat="1">
      <c r="D150" s="510"/>
      <c r="F150" s="511"/>
      <c r="G150" s="511"/>
      <c r="H150" s="511"/>
      <c r="I150" s="512"/>
      <c r="J150" s="512"/>
      <c r="K150" s="511"/>
      <c r="L150" s="476"/>
      <c r="M150" s="476"/>
      <c r="N150" s="476"/>
    </row>
    <row r="151" spans="4:14" s="509" customFormat="1">
      <c r="D151" s="510"/>
      <c r="F151" s="511"/>
      <c r="G151" s="511"/>
      <c r="H151" s="511"/>
      <c r="I151" s="512"/>
      <c r="J151" s="512"/>
      <c r="K151" s="511"/>
      <c r="L151" s="476"/>
      <c r="M151" s="476"/>
      <c r="N151" s="476"/>
    </row>
    <row r="152" spans="4:14" s="509" customFormat="1">
      <c r="D152" s="510"/>
      <c r="F152" s="511"/>
      <c r="G152" s="511"/>
      <c r="H152" s="511"/>
      <c r="I152" s="512"/>
      <c r="J152" s="512"/>
      <c r="K152" s="511"/>
      <c r="L152" s="476"/>
      <c r="M152" s="476"/>
      <c r="N152" s="476"/>
    </row>
    <row r="153" spans="4:14" s="509" customFormat="1">
      <c r="D153" s="510"/>
      <c r="F153" s="511"/>
      <c r="G153" s="511"/>
      <c r="H153" s="511"/>
      <c r="I153" s="512"/>
      <c r="J153" s="512"/>
      <c r="K153" s="511"/>
      <c r="L153" s="476"/>
      <c r="M153" s="476"/>
      <c r="N153" s="476"/>
    </row>
    <row r="154" spans="4:14" s="509" customFormat="1">
      <c r="D154" s="510"/>
      <c r="F154" s="511"/>
      <c r="G154" s="511"/>
      <c r="H154" s="511"/>
      <c r="I154" s="512"/>
      <c r="J154" s="512"/>
      <c r="K154" s="511"/>
      <c r="L154" s="476"/>
      <c r="M154" s="476"/>
      <c r="N154" s="476"/>
    </row>
    <row r="155" spans="4:14" s="509" customFormat="1">
      <c r="D155" s="510"/>
      <c r="F155" s="511"/>
      <c r="G155" s="511"/>
      <c r="H155" s="511"/>
      <c r="I155" s="512"/>
      <c r="J155" s="512"/>
      <c r="K155" s="511"/>
      <c r="L155" s="476"/>
      <c r="M155" s="476"/>
      <c r="N155" s="476"/>
    </row>
    <row r="156" spans="4:14" s="509" customFormat="1">
      <c r="D156" s="510"/>
      <c r="F156" s="511"/>
      <c r="G156" s="511"/>
      <c r="H156" s="511"/>
      <c r="I156" s="512"/>
      <c r="J156" s="512"/>
      <c r="K156" s="511"/>
      <c r="L156" s="476"/>
      <c r="M156" s="476"/>
      <c r="N156" s="476"/>
    </row>
    <row r="157" spans="4:14" s="509" customFormat="1">
      <c r="D157" s="510"/>
      <c r="F157" s="511"/>
      <c r="G157" s="511"/>
      <c r="H157" s="511"/>
      <c r="I157" s="512"/>
      <c r="J157" s="512"/>
      <c r="K157" s="511"/>
      <c r="L157" s="476"/>
      <c r="M157" s="476"/>
      <c r="N157" s="476"/>
    </row>
    <row r="158" spans="4:14" s="509" customFormat="1">
      <c r="D158" s="510"/>
      <c r="F158" s="511"/>
      <c r="G158" s="511"/>
      <c r="H158" s="511"/>
      <c r="I158" s="512"/>
      <c r="J158" s="512"/>
      <c r="K158" s="511"/>
      <c r="L158" s="476"/>
      <c r="M158" s="476"/>
      <c r="N158" s="476"/>
    </row>
    <row r="159" spans="4:14" s="509" customFormat="1">
      <c r="D159" s="510"/>
      <c r="F159" s="511"/>
      <c r="G159" s="511"/>
      <c r="H159" s="511"/>
      <c r="I159" s="512"/>
      <c r="J159" s="512"/>
      <c r="K159" s="511"/>
      <c r="L159" s="476"/>
      <c r="M159" s="476"/>
      <c r="N159" s="476"/>
    </row>
    <row r="160" spans="4:14" s="509" customFormat="1">
      <c r="D160" s="510"/>
      <c r="F160" s="511"/>
      <c r="G160" s="511"/>
      <c r="H160" s="511"/>
      <c r="I160" s="512"/>
      <c r="J160" s="512"/>
      <c r="K160" s="511"/>
      <c r="L160" s="476"/>
      <c r="M160" s="476"/>
      <c r="N160" s="476"/>
    </row>
    <row r="161" spans="4:14" s="509" customFormat="1">
      <c r="D161" s="510"/>
      <c r="F161" s="511"/>
      <c r="G161" s="511"/>
      <c r="H161" s="511"/>
      <c r="I161" s="512"/>
      <c r="J161" s="512"/>
      <c r="K161" s="511"/>
      <c r="L161" s="476"/>
      <c r="M161" s="476"/>
      <c r="N161" s="476"/>
    </row>
    <row r="162" spans="4:14" s="509" customFormat="1">
      <c r="D162" s="510"/>
      <c r="F162" s="511"/>
      <c r="G162" s="511"/>
      <c r="H162" s="511"/>
      <c r="I162" s="512"/>
      <c r="J162" s="512"/>
      <c r="K162" s="511"/>
      <c r="L162" s="476"/>
      <c r="M162" s="476"/>
      <c r="N162" s="476"/>
    </row>
    <row r="163" spans="4:14" s="509" customFormat="1">
      <c r="D163" s="510"/>
      <c r="F163" s="511"/>
      <c r="G163" s="511"/>
      <c r="H163" s="511"/>
      <c r="I163" s="512"/>
      <c r="J163" s="512"/>
      <c r="K163" s="511"/>
      <c r="L163" s="476"/>
      <c r="M163" s="476"/>
      <c r="N163" s="476"/>
    </row>
    <row r="164" spans="4:14" s="509" customFormat="1">
      <c r="D164" s="510"/>
      <c r="F164" s="511"/>
      <c r="G164" s="511"/>
      <c r="H164" s="511"/>
      <c r="I164" s="512"/>
      <c r="J164" s="512"/>
      <c r="K164" s="511"/>
      <c r="L164" s="476"/>
      <c r="M164" s="476"/>
      <c r="N164" s="476"/>
    </row>
    <row r="165" spans="4:14" s="509" customFormat="1">
      <c r="D165" s="510"/>
      <c r="F165" s="511"/>
      <c r="G165" s="511"/>
      <c r="H165" s="511"/>
      <c r="I165" s="512"/>
      <c r="J165" s="512"/>
      <c r="K165" s="511"/>
      <c r="L165" s="476"/>
      <c r="M165" s="476"/>
      <c r="N165" s="476"/>
    </row>
    <row r="166" spans="4:14" s="509" customFormat="1">
      <c r="D166" s="510"/>
      <c r="F166" s="511"/>
      <c r="G166" s="511"/>
      <c r="H166" s="511"/>
      <c r="I166" s="512"/>
      <c r="J166" s="512"/>
      <c r="K166" s="511"/>
      <c r="L166" s="476"/>
      <c r="M166" s="476"/>
      <c r="N166" s="476"/>
    </row>
    <row r="167" spans="4:14" s="509" customFormat="1">
      <c r="D167" s="510"/>
      <c r="F167" s="511"/>
      <c r="G167" s="511"/>
      <c r="H167" s="511"/>
      <c r="I167" s="512"/>
      <c r="J167" s="512"/>
      <c r="K167" s="511"/>
      <c r="L167" s="476"/>
      <c r="M167" s="476"/>
      <c r="N167" s="476"/>
    </row>
    <row r="168" spans="4:14" s="509" customFormat="1">
      <c r="D168" s="510"/>
      <c r="F168" s="511"/>
      <c r="G168" s="511"/>
      <c r="H168" s="511"/>
      <c r="I168" s="512"/>
      <c r="J168" s="512"/>
      <c r="K168" s="511"/>
      <c r="L168" s="476"/>
      <c r="M168" s="476"/>
      <c r="N168" s="476"/>
    </row>
    <row r="169" spans="4:14" s="509" customFormat="1">
      <c r="D169" s="510"/>
      <c r="F169" s="511"/>
      <c r="G169" s="511"/>
      <c r="H169" s="511"/>
      <c r="I169" s="512"/>
      <c r="J169" s="512"/>
      <c r="K169" s="511"/>
      <c r="L169" s="476"/>
      <c r="M169" s="476"/>
      <c r="N169" s="476"/>
    </row>
    <row r="170" spans="4:14" s="509" customFormat="1">
      <c r="D170" s="510"/>
      <c r="F170" s="511"/>
      <c r="G170" s="511"/>
      <c r="H170" s="511"/>
      <c r="I170" s="512"/>
      <c r="J170" s="512"/>
      <c r="K170" s="511"/>
      <c r="L170" s="476"/>
      <c r="M170" s="476"/>
      <c r="N170" s="476"/>
    </row>
    <row r="171" spans="4:14" s="509" customFormat="1">
      <c r="D171" s="510"/>
      <c r="F171" s="511"/>
      <c r="G171" s="511"/>
      <c r="H171" s="511"/>
      <c r="I171" s="512"/>
      <c r="J171" s="512"/>
      <c r="K171" s="511"/>
      <c r="L171" s="476"/>
      <c r="M171" s="476"/>
      <c r="N171" s="476"/>
    </row>
    <row r="172" spans="4:14" s="509" customFormat="1">
      <c r="D172" s="510"/>
      <c r="F172" s="511"/>
      <c r="G172" s="511"/>
      <c r="H172" s="511"/>
      <c r="I172" s="512"/>
      <c r="J172" s="512"/>
      <c r="K172" s="511"/>
      <c r="L172" s="476"/>
      <c r="M172" s="476"/>
      <c r="N172" s="476"/>
    </row>
    <row r="173" spans="4:14" s="509" customFormat="1">
      <c r="D173" s="510"/>
      <c r="F173" s="511"/>
      <c r="G173" s="511"/>
      <c r="H173" s="511"/>
      <c r="I173" s="512"/>
      <c r="J173" s="512"/>
      <c r="K173" s="511"/>
      <c r="L173" s="476"/>
      <c r="M173" s="476"/>
      <c r="N173" s="476"/>
    </row>
    <row r="174" spans="4:14" s="509" customFormat="1">
      <c r="D174" s="510"/>
      <c r="F174" s="511"/>
      <c r="G174" s="511"/>
      <c r="H174" s="511"/>
      <c r="I174" s="512"/>
      <c r="J174" s="512"/>
      <c r="K174" s="511"/>
      <c r="L174" s="476"/>
      <c r="M174" s="476"/>
      <c r="N174" s="476"/>
    </row>
    <row r="175" spans="4:14" s="509" customFormat="1">
      <c r="D175" s="510"/>
      <c r="F175" s="511"/>
      <c r="G175" s="511"/>
      <c r="H175" s="511"/>
      <c r="I175" s="512"/>
      <c r="J175" s="512"/>
      <c r="K175" s="511"/>
      <c r="L175" s="476"/>
      <c r="M175" s="476"/>
      <c r="N175" s="476"/>
    </row>
    <row r="176" spans="4:14" s="509" customFormat="1">
      <c r="D176" s="510"/>
      <c r="F176" s="511"/>
      <c r="G176" s="511"/>
      <c r="H176" s="511"/>
      <c r="I176" s="512"/>
      <c r="J176" s="512"/>
      <c r="K176" s="511"/>
      <c r="L176" s="476"/>
      <c r="M176" s="476"/>
      <c r="N176" s="476"/>
    </row>
    <row r="177" spans="4:14" s="509" customFormat="1">
      <c r="D177" s="510"/>
      <c r="F177" s="511"/>
      <c r="G177" s="511"/>
      <c r="H177" s="511"/>
      <c r="I177" s="512"/>
      <c r="J177" s="512"/>
      <c r="K177" s="511"/>
      <c r="L177" s="476"/>
      <c r="M177" s="476"/>
      <c r="N177" s="476"/>
    </row>
    <row r="178" spans="4:14" s="509" customFormat="1">
      <c r="D178" s="510"/>
      <c r="F178" s="511"/>
      <c r="G178" s="511"/>
      <c r="H178" s="511"/>
      <c r="I178" s="512"/>
      <c r="J178" s="512"/>
      <c r="K178" s="511"/>
      <c r="L178" s="476"/>
      <c r="M178" s="476"/>
      <c r="N178" s="476"/>
    </row>
    <row r="179" spans="4:14" s="509" customFormat="1">
      <c r="D179" s="510"/>
      <c r="F179" s="511"/>
      <c r="G179" s="511"/>
      <c r="H179" s="511"/>
      <c r="I179" s="512"/>
      <c r="J179" s="512"/>
      <c r="K179" s="511"/>
      <c r="L179" s="476"/>
      <c r="M179" s="476"/>
      <c r="N179" s="476"/>
    </row>
    <row r="180" spans="4:14" s="509" customFormat="1">
      <c r="D180" s="510"/>
      <c r="F180" s="511"/>
      <c r="G180" s="511"/>
      <c r="H180" s="511"/>
      <c r="I180" s="512"/>
      <c r="J180" s="512"/>
      <c r="K180" s="511"/>
      <c r="L180" s="476"/>
      <c r="M180" s="476"/>
      <c r="N180" s="476"/>
    </row>
    <row r="181" spans="4:14" s="509" customFormat="1">
      <c r="D181" s="510"/>
      <c r="F181" s="511"/>
      <c r="G181" s="511"/>
      <c r="H181" s="511"/>
      <c r="I181" s="512"/>
      <c r="J181" s="512"/>
      <c r="K181" s="511"/>
      <c r="L181" s="476"/>
      <c r="M181" s="476"/>
      <c r="N181" s="476"/>
    </row>
    <row r="182" spans="4:14" s="509" customFormat="1">
      <c r="D182" s="510"/>
      <c r="F182" s="511"/>
      <c r="G182" s="511"/>
      <c r="H182" s="511"/>
      <c r="I182" s="512"/>
      <c r="J182" s="512"/>
      <c r="K182" s="511"/>
      <c r="L182" s="476"/>
      <c r="M182" s="476"/>
      <c r="N182" s="476"/>
    </row>
    <row r="183" spans="4:14" s="509" customFormat="1">
      <c r="D183" s="510"/>
      <c r="F183" s="511"/>
      <c r="G183" s="511"/>
      <c r="H183" s="511"/>
      <c r="I183" s="512"/>
      <c r="J183" s="512"/>
      <c r="K183" s="511"/>
      <c r="L183" s="476"/>
      <c r="M183" s="476"/>
      <c r="N183" s="476"/>
    </row>
    <row r="184" spans="4:14" s="509" customFormat="1">
      <c r="D184" s="510"/>
      <c r="F184" s="511"/>
      <c r="G184" s="511"/>
      <c r="H184" s="511"/>
      <c r="I184" s="512"/>
      <c r="J184" s="512"/>
      <c r="K184" s="511"/>
      <c r="L184" s="476"/>
      <c r="M184" s="476"/>
      <c r="N184" s="476"/>
    </row>
    <row r="185" spans="4:14" s="509" customFormat="1">
      <c r="D185" s="510"/>
      <c r="F185" s="511"/>
      <c r="G185" s="511"/>
      <c r="H185" s="511"/>
      <c r="I185" s="512"/>
      <c r="J185" s="512"/>
      <c r="K185" s="511"/>
      <c r="L185" s="476"/>
      <c r="M185" s="476"/>
      <c r="N185" s="476"/>
    </row>
    <row r="186" spans="4:14" s="509" customFormat="1">
      <c r="D186" s="510"/>
      <c r="F186" s="511"/>
      <c r="G186" s="511"/>
      <c r="H186" s="511"/>
      <c r="I186" s="512"/>
      <c r="J186" s="512"/>
      <c r="K186" s="511"/>
      <c r="L186" s="476"/>
      <c r="M186" s="476"/>
      <c r="N186" s="476"/>
    </row>
    <row r="187" spans="4:14" s="509" customFormat="1">
      <c r="D187" s="510"/>
      <c r="F187" s="511"/>
      <c r="G187" s="511"/>
      <c r="H187" s="511"/>
      <c r="I187" s="512"/>
      <c r="J187" s="512"/>
      <c r="K187" s="511"/>
      <c r="L187" s="476"/>
      <c r="M187" s="476"/>
      <c r="N187" s="476"/>
    </row>
    <row r="188" spans="4:14" s="509" customFormat="1">
      <c r="D188" s="510"/>
      <c r="F188" s="511"/>
      <c r="G188" s="511"/>
      <c r="H188" s="511"/>
      <c r="I188" s="512"/>
      <c r="J188" s="512"/>
      <c r="K188" s="511"/>
      <c r="L188" s="476"/>
      <c r="M188" s="476"/>
      <c r="N188" s="476"/>
    </row>
    <row r="189" spans="4:14" s="509" customFormat="1">
      <c r="D189" s="510"/>
      <c r="F189" s="511"/>
      <c r="G189" s="511"/>
      <c r="H189" s="511"/>
      <c r="I189" s="512"/>
      <c r="J189" s="512"/>
      <c r="K189" s="511"/>
      <c r="L189" s="476"/>
      <c r="M189" s="476"/>
      <c r="N189" s="476"/>
    </row>
    <row r="190" spans="4:14" s="509" customFormat="1">
      <c r="D190" s="510"/>
      <c r="F190" s="511"/>
      <c r="G190" s="511"/>
      <c r="H190" s="511"/>
      <c r="I190" s="512"/>
      <c r="J190" s="512"/>
      <c r="K190" s="511"/>
      <c r="L190" s="476"/>
      <c r="M190" s="476"/>
      <c r="N190" s="476"/>
    </row>
    <row r="191" spans="4:14" s="509" customFormat="1">
      <c r="D191" s="510"/>
      <c r="F191" s="511"/>
      <c r="G191" s="511"/>
      <c r="H191" s="511"/>
      <c r="I191" s="512"/>
      <c r="J191" s="512"/>
      <c r="K191" s="511"/>
      <c r="L191" s="476"/>
      <c r="M191" s="476"/>
      <c r="N191" s="476"/>
    </row>
    <row r="192" spans="4:14" s="509" customFormat="1">
      <c r="D192" s="510"/>
      <c r="F192" s="511"/>
      <c r="G192" s="511"/>
      <c r="H192" s="511"/>
      <c r="I192" s="512"/>
      <c r="J192" s="512"/>
      <c r="K192" s="511"/>
      <c r="L192" s="476"/>
      <c r="M192" s="476"/>
      <c r="N192" s="476"/>
    </row>
    <row r="193" spans="4:14" s="509" customFormat="1">
      <c r="D193" s="510"/>
      <c r="F193" s="511"/>
      <c r="G193" s="511"/>
      <c r="H193" s="511"/>
      <c r="I193" s="512"/>
      <c r="J193" s="512"/>
      <c r="K193" s="511"/>
      <c r="L193" s="476"/>
      <c r="M193" s="476"/>
      <c r="N193" s="476"/>
    </row>
    <row r="194" spans="4:14" s="509" customFormat="1">
      <c r="D194" s="510"/>
      <c r="F194" s="511"/>
      <c r="G194" s="511"/>
      <c r="H194" s="511"/>
      <c r="I194" s="512"/>
      <c r="J194" s="512"/>
      <c r="K194" s="511"/>
      <c r="L194" s="476"/>
      <c r="M194" s="476"/>
      <c r="N194" s="476"/>
    </row>
    <row r="195" spans="4:14" s="509" customFormat="1">
      <c r="D195" s="510"/>
      <c r="F195" s="511"/>
      <c r="G195" s="511"/>
      <c r="H195" s="511"/>
      <c r="I195" s="512"/>
      <c r="J195" s="512"/>
      <c r="K195" s="511"/>
      <c r="L195" s="476"/>
      <c r="M195" s="476"/>
      <c r="N195" s="476"/>
    </row>
    <row r="196" spans="4:14" s="509" customFormat="1">
      <c r="D196" s="510"/>
      <c r="F196" s="511"/>
      <c r="G196" s="511"/>
      <c r="H196" s="511"/>
      <c r="I196" s="512"/>
      <c r="J196" s="512"/>
      <c r="K196" s="511"/>
      <c r="L196" s="476"/>
      <c r="M196" s="476"/>
      <c r="N196" s="476"/>
    </row>
    <row r="197" spans="4:14" s="509" customFormat="1">
      <c r="D197" s="510"/>
      <c r="F197" s="511"/>
      <c r="G197" s="511"/>
      <c r="H197" s="511"/>
      <c r="I197" s="512"/>
      <c r="J197" s="512"/>
      <c r="K197" s="511"/>
      <c r="L197" s="476"/>
      <c r="M197" s="476"/>
      <c r="N197" s="476"/>
    </row>
    <row r="198" spans="4:14" s="509" customFormat="1">
      <c r="D198" s="510"/>
      <c r="F198" s="511"/>
      <c r="G198" s="511"/>
      <c r="H198" s="511"/>
      <c r="I198" s="512"/>
      <c r="J198" s="512"/>
      <c r="K198" s="511"/>
      <c r="L198" s="476"/>
      <c r="M198" s="476"/>
      <c r="N198" s="476"/>
    </row>
    <row r="199" spans="4:14" s="509" customFormat="1">
      <c r="D199" s="510"/>
      <c r="F199" s="511"/>
      <c r="G199" s="511"/>
      <c r="H199" s="511"/>
      <c r="I199" s="512"/>
      <c r="J199" s="512"/>
      <c r="K199" s="511"/>
      <c r="L199" s="476"/>
      <c r="M199" s="476"/>
      <c r="N199" s="476"/>
    </row>
    <row r="200" spans="4:14" s="509" customFormat="1">
      <c r="D200" s="510"/>
      <c r="F200" s="511"/>
      <c r="G200" s="511"/>
      <c r="H200" s="511"/>
      <c r="I200" s="512"/>
      <c r="J200" s="512"/>
      <c r="K200" s="511"/>
      <c r="L200" s="476"/>
      <c r="M200" s="476"/>
      <c r="N200" s="476"/>
    </row>
    <row r="201" spans="4:14" s="509" customFormat="1">
      <c r="D201" s="510"/>
      <c r="F201" s="511"/>
      <c r="G201" s="511"/>
      <c r="H201" s="511"/>
      <c r="I201" s="512"/>
      <c r="J201" s="512"/>
      <c r="K201" s="511"/>
      <c r="L201" s="476"/>
      <c r="M201" s="476"/>
      <c r="N201" s="476"/>
    </row>
    <row r="202" spans="4:14" s="509" customFormat="1">
      <c r="D202" s="510"/>
      <c r="F202" s="511"/>
      <c r="G202" s="511"/>
      <c r="H202" s="511"/>
      <c r="I202" s="512"/>
      <c r="J202" s="512"/>
      <c r="K202" s="511"/>
      <c r="L202" s="476"/>
      <c r="M202" s="476"/>
      <c r="N202" s="476"/>
    </row>
    <row r="203" spans="4:14" s="509" customFormat="1">
      <c r="D203" s="510"/>
      <c r="F203" s="511"/>
      <c r="G203" s="511"/>
      <c r="H203" s="511"/>
      <c r="I203" s="512"/>
      <c r="J203" s="512"/>
      <c r="K203" s="511"/>
      <c r="L203" s="476"/>
      <c r="M203" s="476"/>
      <c r="N203" s="476"/>
    </row>
    <row r="204" spans="4:14" s="509" customFormat="1">
      <c r="D204" s="510"/>
      <c r="F204" s="511"/>
      <c r="G204" s="511"/>
      <c r="H204" s="511"/>
      <c r="I204" s="512"/>
      <c r="J204" s="512"/>
      <c r="K204" s="511"/>
      <c r="L204" s="476"/>
      <c r="M204" s="476"/>
      <c r="N204" s="476"/>
    </row>
    <row r="205" spans="4:14" s="509" customFormat="1">
      <c r="D205" s="510"/>
      <c r="F205" s="511"/>
      <c r="G205" s="511"/>
      <c r="H205" s="511"/>
      <c r="I205" s="512"/>
      <c r="J205" s="512"/>
      <c r="K205" s="511"/>
      <c r="L205" s="476"/>
      <c r="M205" s="476"/>
      <c r="N205" s="476"/>
    </row>
    <row r="206" spans="4:14" s="509" customFormat="1">
      <c r="D206" s="510"/>
      <c r="F206" s="511"/>
      <c r="G206" s="511"/>
      <c r="H206" s="511"/>
      <c r="I206" s="512"/>
      <c r="J206" s="512"/>
      <c r="K206" s="511"/>
      <c r="L206" s="476"/>
      <c r="M206" s="476"/>
      <c r="N206" s="476"/>
    </row>
    <row r="207" spans="4:14" s="509" customFormat="1">
      <c r="D207" s="510"/>
      <c r="F207" s="511"/>
      <c r="G207" s="511"/>
      <c r="H207" s="511"/>
      <c r="I207" s="512"/>
      <c r="J207" s="512"/>
      <c r="K207" s="511"/>
      <c r="L207" s="476"/>
      <c r="M207" s="476"/>
      <c r="N207" s="476"/>
    </row>
    <row r="208" spans="4:14" s="509" customFormat="1">
      <c r="D208" s="510"/>
      <c r="F208" s="511"/>
      <c r="G208" s="511"/>
      <c r="H208" s="511"/>
      <c r="I208" s="512"/>
      <c r="J208" s="512"/>
      <c r="K208" s="511"/>
      <c r="L208" s="476"/>
      <c r="M208" s="476"/>
      <c r="N208" s="476"/>
    </row>
    <row r="209" spans="4:14" s="509" customFormat="1">
      <c r="D209" s="510"/>
      <c r="F209" s="511"/>
      <c r="G209" s="511"/>
      <c r="H209" s="511"/>
      <c r="I209" s="512"/>
      <c r="J209" s="512"/>
      <c r="K209" s="511"/>
      <c r="L209" s="476"/>
      <c r="M209" s="476"/>
      <c r="N209" s="476"/>
    </row>
    <row r="210" spans="4:14" s="509" customFormat="1">
      <c r="D210" s="510"/>
      <c r="F210" s="511"/>
      <c r="G210" s="511"/>
      <c r="H210" s="511"/>
      <c r="I210" s="512"/>
      <c r="J210" s="512"/>
      <c r="K210" s="511"/>
      <c r="L210" s="476"/>
      <c r="M210" s="476"/>
      <c r="N210" s="476"/>
    </row>
    <row r="211" spans="4:14" s="509" customFormat="1">
      <c r="D211" s="510"/>
      <c r="F211" s="511"/>
      <c r="G211" s="511"/>
      <c r="H211" s="511"/>
      <c r="I211" s="512"/>
      <c r="J211" s="512"/>
      <c r="K211" s="511"/>
      <c r="L211" s="476"/>
      <c r="M211" s="476"/>
      <c r="N211" s="476"/>
    </row>
    <row r="212" spans="4:14" s="509" customFormat="1">
      <c r="D212" s="510"/>
      <c r="F212" s="511"/>
      <c r="G212" s="511"/>
      <c r="H212" s="511"/>
      <c r="I212" s="512"/>
      <c r="J212" s="512"/>
      <c r="K212" s="511"/>
      <c r="L212" s="476"/>
      <c r="M212" s="476"/>
      <c r="N212" s="476"/>
    </row>
    <row r="213" spans="4:14" s="509" customFormat="1">
      <c r="D213" s="510"/>
      <c r="F213" s="511"/>
      <c r="G213" s="511"/>
      <c r="H213" s="511"/>
      <c r="I213" s="512"/>
      <c r="J213" s="512"/>
      <c r="K213" s="511"/>
      <c r="L213" s="476"/>
      <c r="M213" s="476"/>
      <c r="N213" s="476"/>
    </row>
    <row r="214" spans="4:14" s="509" customFormat="1">
      <c r="D214" s="510"/>
      <c r="F214" s="511"/>
      <c r="G214" s="511"/>
      <c r="H214" s="511"/>
      <c r="I214" s="512"/>
      <c r="J214" s="512"/>
      <c r="K214" s="511"/>
      <c r="L214" s="476"/>
      <c r="M214" s="476"/>
      <c r="N214" s="476"/>
    </row>
    <row r="215" spans="4:14" s="509" customFormat="1">
      <c r="D215" s="510"/>
      <c r="F215" s="511"/>
      <c r="G215" s="511"/>
      <c r="H215" s="511"/>
      <c r="I215" s="512"/>
      <c r="J215" s="512"/>
      <c r="K215" s="511"/>
      <c r="L215" s="476"/>
      <c r="M215" s="476"/>
      <c r="N215" s="476"/>
    </row>
    <row r="216" spans="4:14" s="509" customFormat="1">
      <c r="D216" s="510"/>
      <c r="F216" s="511"/>
      <c r="G216" s="511"/>
      <c r="H216" s="511"/>
      <c r="I216" s="512"/>
      <c r="J216" s="512"/>
      <c r="K216" s="511"/>
      <c r="L216" s="476"/>
      <c r="M216" s="476"/>
      <c r="N216" s="476"/>
    </row>
    <row r="217" spans="4:14" s="509" customFormat="1">
      <c r="D217" s="510"/>
      <c r="F217" s="511"/>
      <c r="G217" s="511"/>
      <c r="H217" s="511"/>
      <c r="I217" s="512"/>
      <c r="J217" s="512"/>
      <c r="K217" s="511"/>
      <c r="L217" s="476"/>
      <c r="M217" s="476"/>
      <c r="N217" s="476"/>
    </row>
    <row r="218" spans="4:14" s="509" customFormat="1">
      <c r="D218" s="510"/>
      <c r="F218" s="511"/>
      <c r="G218" s="511"/>
      <c r="H218" s="511"/>
      <c r="I218" s="512"/>
      <c r="J218" s="512"/>
      <c r="K218" s="511"/>
      <c r="L218" s="476"/>
      <c r="M218" s="476"/>
      <c r="N218" s="476"/>
    </row>
    <row r="219" spans="4:14" s="509" customFormat="1">
      <c r="D219" s="510"/>
      <c r="F219" s="511"/>
      <c r="G219" s="511"/>
      <c r="H219" s="511"/>
      <c r="I219" s="512"/>
      <c r="J219" s="512"/>
      <c r="K219" s="511"/>
      <c r="L219" s="476"/>
      <c r="M219" s="476"/>
      <c r="N219" s="476"/>
    </row>
    <row r="220" spans="4:14" s="509" customFormat="1">
      <c r="D220" s="510"/>
      <c r="F220" s="511"/>
      <c r="G220" s="511"/>
      <c r="H220" s="511"/>
      <c r="I220" s="512"/>
      <c r="J220" s="512"/>
      <c r="K220" s="511"/>
      <c r="L220" s="476"/>
      <c r="M220" s="476"/>
      <c r="N220" s="476"/>
    </row>
    <row r="221" spans="4:14" s="509" customFormat="1">
      <c r="D221" s="510"/>
      <c r="F221" s="511"/>
      <c r="G221" s="511"/>
      <c r="H221" s="511"/>
      <c r="I221" s="512"/>
      <c r="J221" s="512"/>
      <c r="K221" s="511"/>
      <c r="L221" s="476"/>
      <c r="M221" s="476"/>
      <c r="N221" s="476"/>
    </row>
    <row r="222" spans="4:14" s="509" customFormat="1">
      <c r="D222" s="510"/>
      <c r="F222" s="511"/>
      <c r="G222" s="511"/>
      <c r="H222" s="511"/>
      <c r="I222" s="512"/>
      <c r="J222" s="512"/>
      <c r="K222" s="511"/>
      <c r="L222" s="476"/>
      <c r="M222" s="476"/>
      <c r="N222" s="476"/>
    </row>
    <row r="223" spans="4:14" s="509" customFormat="1">
      <c r="D223" s="510"/>
      <c r="F223" s="511"/>
      <c r="G223" s="511"/>
      <c r="H223" s="511"/>
      <c r="I223" s="512"/>
      <c r="J223" s="512"/>
      <c r="K223" s="511"/>
      <c r="L223" s="476"/>
      <c r="M223" s="476"/>
      <c r="N223" s="476"/>
    </row>
    <row r="224" spans="4:14" s="509" customFormat="1">
      <c r="D224" s="510"/>
      <c r="F224" s="511"/>
      <c r="G224" s="511"/>
      <c r="H224" s="511"/>
      <c r="I224" s="512"/>
      <c r="J224" s="512"/>
      <c r="K224" s="511"/>
      <c r="L224" s="476"/>
      <c r="M224" s="476"/>
      <c r="N224" s="476"/>
    </row>
    <row r="225" spans="4:14" s="509" customFormat="1">
      <c r="D225" s="510"/>
      <c r="F225" s="511"/>
      <c r="G225" s="511"/>
      <c r="H225" s="511"/>
      <c r="I225" s="512"/>
      <c r="J225" s="512"/>
      <c r="K225" s="511"/>
      <c r="L225" s="476"/>
      <c r="M225" s="476"/>
      <c r="N225" s="476"/>
    </row>
    <row r="226" spans="4:14" s="509" customFormat="1">
      <c r="D226" s="510"/>
      <c r="F226" s="511"/>
      <c r="G226" s="511"/>
      <c r="H226" s="511"/>
      <c r="I226" s="512"/>
      <c r="J226" s="512"/>
      <c r="K226" s="511"/>
      <c r="L226" s="476"/>
      <c r="M226" s="476"/>
      <c r="N226" s="476"/>
    </row>
    <row r="227" spans="4:14" s="509" customFormat="1">
      <c r="D227" s="510"/>
      <c r="F227" s="511"/>
      <c r="G227" s="511"/>
      <c r="H227" s="511"/>
      <c r="I227" s="512"/>
      <c r="J227" s="512"/>
      <c r="K227" s="511"/>
      <c r="L227" s="476"/>
      <c r="M227" s="476"/>
      <c r="N227" s="476"/>
    </row>
    <row r="228" spans="4:14" s="509" customFormat="1">
      <c r="D228" s="510"/>
      <c r="F228" s="511"/>
      <c r="G228" s="511"/>
      <c r="H228" s="511"/>
      <c r="I228" s="512"/>
      <c r="J228" s="512"/>
      <c r="K228" s="511"/>
      <c r="L228" s="476"/>
      <c r="M228" s="476"/>
      <c r="N228" s="476"/>
    </row>
    <row r="229" spans="4:14" s="509" customFormat="1">
      <c r="D229" s="510"/>
      <c r="F229" s="511"/>
      <c r="G229" s="511"/>
      <c r="H229" s="511"/>
      <c r="I229" s="512"/>
      <c r="J229" s="512"/>
      <c r="K229" s="511"/>
      <c r="L229" s="476"/>
      <c r="M229" s="476"/>
      <c r="N229" s="476"/>
    </row>
    <row r="230" spans="4:14" s="509" customFormat="1">
      <c r="D230" s="510"/>
      <c r="F230" s="511"/>
      <c r="G230" s="511"/>
      <c r="H230" s="511"/>
      <c r="I230" s="512"/>
      <c r="J230" s="512"/>
      <c r="K230" s="511"/>
      <c r="L230" s="476"/>
      <c r="M230" s="476"/>
      <c r="N230" s="476"/>
    </row>
    <row r="231" spans="4:14" s="509" customFormat="1">
      <c r="D231" s="510"/>
      <c r="F231" s="511"/>
      <c r="G231" s="511"/>
      <c r="H231" s="511"/>
      <c r="I231" s="512"/>
      <c r="J231" s="512"/>
      <c r="K231" s="511"/>
      <c r="L231" s="476"/>
      <c r="M231" s="476"/>
      <c r="N231" s="476"/>
    </row>
    <row r="232" spans="4:14" s="509" customFormat="1">
      <c r="D232" s="510"/>
      <c r="F232" s="511"/>
      <c r="G232" s="511"/>
      <c r="H232" s="511"/>
      <c r="I232" s="512"/>
      <c r="J232" s="512"/>
      <c r="K232" s="511"/>
      <c r="L232" s="476"/>
      <c r="M232" s="476"/>
      <c r="N232" s="476"/>
    </row>
    <row r="233" spans="4:14" s="509" customFormat="1">
      <c r="D233" s="510"/>
      <c r="F233" s="511"/>
      <c r="G233" s="511"/>
      <c r="H233" s="511"/>
      <c r="I233" s="512"/>
      <c r="J233" s="512"/>
      <c r="K233" s="511"/>
      <c r="L233" s="476"/>
      <c r="M233" s="476"/>
      <c r="N233" s="476"/>
    </row>
    <row r="234" spans="4:14" s="509" customFormat="1">
      <c r="D234" s="510"/>
      <c r="F234" s="511"/>
      <c r="G234" s="511"/>
      <c r="H234" s="511"/>
      <c r="I234" s="512"/>
      <c r="J234" s="512"/>
      <c r="K234" s="511"/>
      <c r="L234" s="476"/>
      <c r="M234" s="476"/>
      <c r="N234" s="476"/>
    </row>
    <row r="235" spans="4:14" s="509" customFormat="1">
      <c r="D235" s="510"/>
      <c r="F235" s="511"/>
      <c r="G235" s="511"/>
      <c r="H235" s="511"/>
      <c r="I235" s="512"/>
      <c r="J235" s="512"/>
      <c r="K235" s="511"/>
      <c r="L235" s="476"/>
      <c r="M235" s="476"/>
      <c r="N235" s="476"/>
    </row>
    <row r="236" spans="4:14" s="509" customFormat="1">
      <c r="D236" s="510"/>
      <c r="F236" s="511"/>
      <c r="G236" s="511"/>
      <c r="H236" s="511"/>
      <c r="I236" s="512"/>
      <c r="J236" s="512"/>
      <c r="K236" s="511"/>
      <c r="L236" s="476"/>
      <c r="M236" s="476"/>
      <c r="N236" s="476"/>
    </row>
    <row r="237" spans="4:14" s="509" customFormat="1">
      <c r="D237" s="510"/>
      <c r="F237" s="511"/>
      <c r="G237" s="511"/>
      <c r="H237" s="511"/>
      <c r="I237" s="512"/>
      <c r="J237" s="512"/>
      <c r="K237" s="511"/>
      <c r="L237" s="476"/>
      <c r="M237" s="476"/>
      <c r="N237" s="476"/>
    </row>
    <row r="238" spans="4:14" s="509" customFormat="1">
      <c r="D238" s="510"/>
      <c r="F238" s="511"/>
      <c r="G238" s="511"/>
      <c r="H238" s="511"/>
      <c r="I238" s="512"/>
      <c r="J238" s="512"/>
      <c r="K238" s="511"/>
      <c r="L238" s="476"/>
      <c r="M238" s="476"/>
      <c r="N238" s="476"/>
    </row>
    <row r="239" spans="4:14" s="509" customFormat="1">
      <c r="D239" s="510"/>
      <c r="F239" s="511"/>
      <c r="G239" s="511"/>
      <c r="H239" s="511"/>
      <c r="I239" s="512"/>
      <c r="J239" s="512"/>
      <c r="K239" s="511"/>
      <c r="L239" s="476"/>
      <c r="M239" s="476"/>
      <c r="N239" s="476"/>
    </row>
    <row r="240" spans="4:14" s="509" customFormat="1">
      <c r="D240" s="510"/>
      <c r="F240" s="511"/>
      <c r="G240" s="511"/>
      <c r="H240" s="511"/>
      <c r="I240" s="512"/>
      <c r="J240" s="512"/>
      <c r="K240" s="511"/>
      <c r="L240" s="476"/>
      <c r="M240" s="476"/>
      <c r="N240" s="476"/>
    </row>
    <row r="241" spans="4:14" s="509" customFormat="1">
      <c r="D241" s="510"/>
      <c r="F241" s="511"/>
      <c r="G241" s="511"/>
      <c r="H241" s="511"/>
      <c r="I241" s="512"/>
      <c r="J241" s="512"/>
      <c r="K241" s="511"/>
      <c r="L241" s="476"/>
      <c r="M241" s="476"/>
      <c r="N241" s="476"/>
    </row>
    <row r="242" spans="4:14" s="509" customFormat="1">
      <c r="D242" s="510"/>
      <c r="F242" s="511"/>
      <c r="G242" s="511"/>
      <c r="H242" s="511"/>
      <c r="I242" s="512"/>
      <c r="J242" s="512"/>
      <c r="K242" s="511"/>
      <c r="L242" s="476"/>
      <c r="M242" s="476"/>
      <c r="N242" s="476"/>
    </row>
    <row r="243" spans="4:14" s="509" customFormat="1">
      <c r="D243" s="510"/>
      <c r="F243" s="511"/>
      <c r="G243" s="511"/>
      <c r="H243" s="511"/>
      <c r="I243" s="512"/>
      <c r="J243" s="512"/>
      <c r="K243" s="511"/>
      <c r="L243" s="476"/>
      <c r="M243" s="476"/>
      <c r="N243" s="476"/>
    </row>
    <row r="244" spans="4:14" s="509" customFormat="1">
      <c r="D244" s="510"/>
      <c r="F244" s="511"/>
      <c r="G244" s="511"/>
      <c r="H244" s="511"/>
      <c r="I244" s="512"/>
      <c r="J244" s="512"/>
      <c r="K244" s="511"/>
      <c r="L244" s="476"/>
      <c r="M244" s="476"/>
      <c r="N244" s="476"/>
    </row>
    <row r="245" spans="4:14" s="509" customFormat="1">
      <c r="D245" s="510"/>
      <c r="F245" s="511"/>
      <c r="G245" s="511"/>
      <c r="H245" s="511"/>
      <c r="I245" s="512"/>
      <c r="J245" s="512"/>
      <c r="K245" s="511"/>
      <c r="L245" s="476"/>
      <c r="M245" s="476"/>
      <c r="N245" s="476"/>
    </row>
    <row r="246" spans="4:14" s="509" customFormat="1">
      <c r="D246" s="510"/>
      <c r="F246" s="511"/>
      <c r="G246" s="511"/>
      <c r="H246" s="511"/>
      <c r="I246" s="512"/>
      <c r="J246" s="512"/>
      <c r="K246" s="511"/>
      <c r="L246" s="476"/>
      <c r="M246" s="476"/>
      <c r="N246" s="476"/>
    </row>
    <row r="247" spans="4:14" s="509" customFormat="1">
      <c r="D247" s="510"/>
      <c r="F247" s="511"/>
      <c r="G247" s="511"/>
      <c r="H247" s="511"/>
      <c r="I247" s="512"/>
      <c r="J247" s="512"/>
      <c r="K247" s="511"/>
      <c r="L247" s="476"/>
      <c r="M247" s="476"/>
      <c r="N247" s="476"/>
    </row>
    <row r="248" spans="4:14" s="509" customFormat="1">
      <c r="D248" s="510"/>
      <c r="F248" s="511"/>
      <c r="G248" s="511"/>
      <c r="H248" s="511"/>
      <c r="I248" s="512"/>
      <c r="J248" s="512"/>
      <c r="K248" s="511"/>
      <c r="L248" s="476"/>
      <c r="M248" s="476"/>
      <c r="N248" s="476"/>
    </row>
    <row r="249" spans="4:14" s="509" customFormat="1">
      <c r="D249" s="510"/>
      <c r="F249" s="511"/>
      <c r="G249" s="511"/>
      <c r="H249" s="511"/>
      <c r="I249" s="512"/>
      <c r="J249" s="512"/>
      <c r="K249" s="511"/>
      <c r="L249" s="476"/>
      <c r="M249" s="476"/>
      <c r="N249" s="476"/>
    </row>
    <row r="250" spans="4:14" s="509" customFormat="1">
      <c r="D250" s="510"/>
      <c r="F250" s="511"/>
      <c r="G250" s="511"/>
      <c r="H250" s="511"/>
      <c r="I250" s="512"/>
      <c r="J250" s="512"/>
      <c r="K250" s="511"/>
      <c r="L250" s="476"/>
      <c r="M250" s="476"/>
      <c r="N250" s="476"/>
    </row>
    <row r="251" spans="4:14" s="509" customFormat="1">
      <c r="D251" s="510"/>
      <c r="F251" s="511"/>
      <c r="G251" s="511"/>
      <c r="H251" s="511"/>
      <c r="I251" s="512"/>
      <c r="J251" s="512"/>
      <c r="K251" s="511"/>
      <c r="L251" s="476"/>
      <c r="M251" s="476"/>
      <c r="N251" s="476"/>
    </row>
    <row r="252" spans="4:14" s="509" customFormat="1">
      <c r="D252" s="510"/>
      <c r="F252" s="511"/>
      <c r="G252" s="511"/>
      <c r="H252" s="511"/>
      <c r="I252" s="512"/>
      <c r="J252" s="512"/>
      <c r="K252" s="511"/>
      <c r="L252" s="476"/>
      <c r="M252" s="476"/>
      <c r="N252" s="476"/>
    </row>
    <row r="253" spans="4:14" s="509" customFormat="1">
      <c r="D253" s="510"/>
      <c r="F253" s="511"/>
      <c r="G253" s="511"/>
      <c r="H253" s="511"/>
      <c r="I253" s="512"/>
      <c r="J253" s="512"/>
      <c r="K253" s="511"/>
      <c r="L253" s="476"/>
      <c r="M253" s="476"/>
      <c r="N253" s="476"/>
    </row>
    <row r="254" spans="4:14" s="509" customFormat="1">
      <c r="D254" s="510"/>
      <c r="F254" s="511"/>
      <c r="G254" s="511"/>
      <c r="H254" s="511"/>
      <c r="I254" s="512"/>
      <c r="J254" s="512"/>
      <c r="K254" s="511"/>
      <c r="L254" s="476"/>
      <c r="M254" s="476"/>
      <c r="N254" s="476"/>
    </row>
    <row r="255" spans="4:14" s="509" customFormat="1">
      <c r="D255" s="510"/>
      <c r="F255" s="511"/>
      <c r="G255" s="511"/>
      <c r="H255" s="511"/>
      <c r="I255" s="512"/>
      <c r="J255" s="512"/>
      <c r="K255" s="511"/>
      <c r="L255" s="476"/>
      <c r="M255" s="476"/>
      <c r="N255" s="476"/>
    </row>
    <row r="256" spans="4:14" s="509" customFormat="1">
      <c r="D256" s="510"/>
      <c r="F256" s="511"/>
      <c r="G256" s="511"/>
      <c r="H256" s="511"/>
      <c r="I256" s="512"/>
      <c r="J256" s="512"/>
      <c r="K256" s="511"/>
      <c r="L256" s="476"/>
      <c r="M256" s="476"/>
      <c r="N256" s="476"/>
    </row>
    <row r="257" spans="4:14" s="509" customFormat="1">
      <c r="D257" s="510"/>
      <c r="F257" s="511"/>
      <c r="G257" s="511"/>
      <c r="H257" s="511"/>
      <c r="I257" s="512"/>
      <c r="J257" s="512"/>
      <c r="K257" s="511"/>
      <c r="L257" s="476"/>
      <c r="M257" s="476"/>
      <c r="N257" s="476"/>
    </row>
    <row r="258" spans="4:14" s="509" customFormat="1">
      <c r="D258" s="510"/>
      <c r="F258" s="511"/>
      <c r="G258" s="511"/>
      <c r="H258" s="511"/>
      <c r="I258" s="512"/>
      <c r="J258" s="512"/>
      <c r="K258" s="511"/>
      <c r="L258" s="476"/>
      <c r="M258" s="476"/>
      <c r="N258" s="476"/>
    </row>
    <row r="259" spans="4:14" s="509" customFormat="1">
      <c r="D259" s="510"/>
      <c r="F259" s="511"/>
      <c r="G259" s="511"/>
      <c r="H259" s="511"/>
      <c r="I259" s="512"/>
      <c r="J259" s="512"/>
      <c r="K259" s="511"/>
      <c r="L259" s="476"/>
      <c r="M259" s="476"/>
      <c r="N259" s="476"/>
    </row>
    <row r="260" spans="4:14" s="509" customFormat="1">
      <c r="D260" s="510"/>
      <c r="F260" s="511"/>
      <c r="G260" s="511"/>
      <c r="H260" s="511"/>
      <c r="I260" s="512"/>
      <c r="J260" s="512"/>
      <c r="K260" s="511"/>
      <c r="L260" s="476"/>
      <c r="M260" s="476"/>
      <c r="N260" s="476"/>
    </row>
    <row r="261" spans="4:14" s="509" customFormat="1">
      <c r="D261" s="510"/>
      <c r="F261" s="511"/>
      <c r="G261" s="511"/>
      <c r="H261" s="511"/>
      <c r="I261" s="512"/>
      <c r="J261" s="512"/>
      <c r="K261" s="511"/>
      <c r="L261" s="476"/>
      <c r="M261" s="476"/>
      <c r="N261" s="476"/>
    </row>
    <row r="262" spans="4:14" s="509" customFormat="1">
      <c r="D262" s="510"/>
      <c r="F262" s="511"/>
      <c r="G262" s="511"/>
      <c r="H262" s="511"/>
      <c r="I262" s="512"/>
      <c r="J262" s="512"/>
      <c r="K262" s="511"/>
      <c r="L262" s="476"/>
      <c r="M262" s="476"/>
      <c r="N262" s="476"/>
    </row>
    <row r="263" spans="4:14" s="509" customFormat="1">
      <c r="D263" s="510"/>
      <c r="F263" s="511"/>
      <c r="G263" s="511"/>
      <c r="H263" s="511"/>
      <c r="I263" s="512"/>
      <c r="J263" s="512"/>
      <c r="K263" s="511"/>
      <c r="L263" s="476"/>
      <c r="M263" s="476"/>
      <c r="N263" s="476"/>
    </row>
    <row r="264" spans="4:14" s="509" customFormat="1">
      <c r="D264" s="510"/>
      <c r="F264" s="511"/>
      <c r="G264" s="511"/>
      <c r="H264" s="511"/>
      <c r="I264" s="512"/>
      <c r="J264" s="512"/>
      <c r="K264" s="511"/>
      <c r="L264" s="476"/>
      <c r="M264" s="476"/>
      <c r="N264" s="476"/>
    </row>
    <row r="265" spans="4:14" s="509" customFormat="1">
      <c r="D265" s="510"/>
      <c r="F265" s="511"/>
      <c r="G265" s="511"/>
      <c r="H265" s="511"/>
      <c r="I265" s="512"/>
      <c r="J265" s="512"/>
      <c r="K265" s="511"/>
      <c r="L265" s="476"/>
      <c r="M265" s="476"/>
      <c r="N265" s="476"/>
    </row>
    <row r="266" spans="4:14" s="509" customFormat="1">
      <c r="D266" s="510"/>
      <c r="F266" s="511"/>
      <c r="G266" s="511"/>
      <c r="H266" s="511"/>
      <c r="I266" s="512"/>
      <c r="J266" s="512"/>
      <c r="K266" s="511"/>
      <c r="L266" s="476"/>
      <c r="M266" s="476"/>
      <c r="N266" s="476"/>
    </row>
    <row r="267" spans="4:14" s="509" customFormat="1">
      <c r="D267" s="510"/>
      <c r="F267" s="511"/>
      <c r="G267" s="511"/>
      <c r="H267" s="511"/>
      <c r="I267" s="512"/>
      <c r="J267" s="512"/>
      <c r="K267" s="511"/>
      <c r="L267" s="476"/>
      <c r="M267" s="476"/>
      <c r="N267" s="476"/>
    </row>
    <row r="268" spans="4:14" s="509" customFormat="1">
      <c r="D268" s="510"/>
      <c r="F268" s="511"/>
      <c r="G268" s="511"/>
      <c r="H268" s="511"/>
      <c r="I268" s="512"/>
      <c r="J268" s="512"/>
      <c r="K268" s="511"/>
      <c r="L268" s="476"/>
      <c r="M268" s="476"/>
      <c r="N268" s="476"/>
    </row>
    <row r="269" spans="4:14" s="509" customFormat="1">
      <c r="D269" s="510"/>
      <c r="F269" s="511"/>
      <c r="G269" s="511"/>
      <c r="H269" s="511"/>
      <c r="I269" s="512"/>
      <c r="J269" s="512"/>
      <c r="K269" s="511"/>
      <c r="L269" s="476"/>
      <c r="M269" s="476"/>
      <c r="N269" s="476"/>
    </row>
    <row r="270" spans="4:14" s="509" customFormat="1">
      <c r="D270" s="510"/>
      <c r="F270" s="511"/>
      <c r="G270" s="511"/>
      <c r="H270" s="511"/>
      <c r="I270" s="512"/>
      <c r="J270" s="512"/>
      <c r="K270" s="511"/>
      <c r="L270" s="476"/>
      <c r="M270" s="476"/>
      <c r="N270" s="476"/>
    </row>
    <row r="271" spans="4:14" s="509" customFormat="1">
      <c r="D271" s="510"/>
      <c r="F271" s="511"/>
      <c r="G271" s="511"/>
      <c r="H271" s="511"/>
      <c r="I271" s="512"/>
      <c r="J271" s="512"/>
      <c r="K271" s="511"/>
      <c r="L271" s="476"/>
      <c r="M271" s="476"/>
      <c r="N271" s="476"/>
    </row>
    <row r="272" spans="4:14" s="509" customFormat="1">
      <c r="D272" s="510"/>
      <c r="F272" s="511"/>
      <c r="G272" s="511"/>
      <c r="H272" s="511"/>
      <c r="I272" s="512"/>
      <c r="J272" s="512"/>
      <c r="K272" s="511"/>
      <c r="L272" s="476"/>
      <c r="M272" s="476"/>
      <c r="N272" s="476"/>
    </row>
    <row r="273" spans="4:14" s="509" customFormat="1">
      <c r="D273" s="510"/>
      <c r="F273" s="511"/>
      <c r="G273" s="511"/>
      <c r="H273" s="511"/>
      <c r="I273" s="512"/>
      <c r="J273" s="512"/>
      <c r="K273" s="511"/>
      <c r="L273" s="476"/>
      <c r="M273" s="476"/>
      <c r="N273" s="476"/>
    </row>
    <row r="274" spans="4:14" s="509" customFormat="1">
      <c r="D274" s="510"/>
      <c r="F274" s="511"/>
      <c r="G274" s="511"/>
      <c r="H274" s="511"/>
      <c r="I274" s="512"/>
      <c r="J274" s="512"/>
      <c r="K274" s="511"/>
      <c r="L274" s="476"/>
      <c r="M274" s="476"/>
      <c r="N274" s="476"/>
    </row>
    <row r="275" spans="4:14" s="509" customFormat="1">
      <c r="D275" s="510"/>
      <c r="F275" s="511"/>
      <c r="G275" s="511"/>
      <c r="H275" s="511"/>
      <c r="I275" s="512"/>
      <c r="J275" s="512"/>
      <c r="K275" s="511"/>
      <c r="L275" s="476"/>
      <c r="M275" s="476"/>
      <c r="N275" s="476"/>
    </row>
    <row r="276" spans="4:14" s="509" customFormat="1">
      <c r="D276" s="510"/>
      <c r="F276" s="511"/>
      <c r="G276" s="511"/>
      <c r="H276" s="511"/>
      <c r="I276" s="512"/>
      <c r="J276" s="512"/>
      <c r="K276" s="511"/>
      <c r="L276" s="476"/>
      <c r="M276" s="476"/>
      <c r="N276" s="476"/>
    </row>
    <row r="277" spans="4:14" s="509" customFormat="1">
      <c r="D277" s="510"/>
      <c r="F277" s="511"/>
      <c r="G277" s="511"/>
      <c r="H277" s="511"/>
      <c r="I277" s="512"/>
      <c r="J277" s="512"/>
      <c r="K277" s="511"/>
      <c r="L277" s="476"/>
      <c r="M277" s="476"/>
      <c r="N277" s="476"/>
    </row>
    <row r="278" spans="4:14" s="509" customFormat="1">
      <c r="D278" s="510"/>
      <c r="F278" s="511"/>
      <c r="G278" s="511"/>
      <c r="H278" s="511"/>
      <c r="I278" s="512"/>
      <c r="J278" s="512"/>
      <c r="K278" s="511"/>
      <c r="L278" s="476"/>
      <c r="M278" s="476"/>
      <c r="N278" s="476"/>
    </row>
    <row r="279" spans="4:14" s="509" customFormat="1">
      <c r="D279" s="510"/>
      <c r="F279" s="511"/>
      <c r="G279" s="511"/>
      <c r="H279" s="511"/>
      <c r="I279" s="512"/>
      <c r="J279" s="512"/>
      <c r="K279" s="511"/>
      <c r="L279" s="476"/>
      <c r="M279" s="476"/>
      <c r="N279" s="476"/>
    </row>
    <row r="280" spans="4:14" s="509" customFormat="1">
      <c r="D280" s="510"/>
      <c r="F280" s="511"/>
      <c r="G280" s="511"/>
      <c r="H280" s="511"/>
      <c r="I280" s="512"/>
      <c r="J280" s="512"/>
      <c r="K280" s="511"/>
      <c r="L280" s="476"/>
      <c r="M280" s="476"/>
      <c r="N280" s="476"/>
    </row>
    <row r="281" spans="4:14" s="509" customFormat="1">
      <c r="D281" s="510"/>
      <c r="F281" s="511"/>
      <c r="G281" s="511"/>
      <c r="H281" s="511"/>
      <c r="I281" s="512"/>
      <c r="J281" s="512"/>
      <c r="K281" s="511"/>
      <c r="L281" s="476"/>
      <c r="M281" s="476"/>
      <c r="N281" s="476"/>
    </row>
    <row r="282" spans="4:14" s="509" customFormat="1">
      <c r="D282" s="510"/>
      <c r="F282" s="511"/>
      <c r="G282" s="511"/>
      <c r="H282" s="511"/>
      <c r="I282" s="512"/>
      <c r="J282" s="512"/>
      <c r="K282" s="511"/>
      <c r="L282" s="476"/>
      <c r="M282" s="476"/>
      <c r="N282" s="476"/>
    </row>
    <row r="283" spans="4:14" s="509" customFormat="1">
      <c r="D283" s="510"/>
      <c r="F283" s="511"/>
      <c r="G283" s="511"/>
      <c r="H283" s="511"/>
      <c r="I283" s="512"/>
      <c r="J283" s="512"/>
      <c r="K283" s="511"/>
      <c r="L283" s="476"/>
      <c r="M283" s="476"/>
      <c r="N283" s="476"/>
    </row>
    <row r="284" spans="4:14" s="509" customFormat="1">
      <c r="D284" s="510"/>
      <c r="F284" s="511"/>
      <c r="G284" s="511"/>
      <c r="H284" s="511"/>
      <c r="I284" s="512"/>
      <c r="J284" s="512"/>
      <c r="K284" s="511"/>
      <c r="L284" s="476"/>
      <c r="M284" s="476"/>
      <c r="N284" s="476"/>
    </row>
    <row r="285" spans="4:14" s="509" customFormat="1">
      <c r="D285" s="510"/>
      <c r="F285" s="511"/>
      <c r="G285" s="511"/>
      <c r="H285" s="511"/>
      <c r="I285" s="512"/>
      <c r="J285" s="512"/>
      <c r="K285" s="511"/>
      <c r="L285" s="476"/>
      <c r="M285" s="476"/>
      <c r="N285" s="476"/>
    </row>
    <row r="286" spans="4:14" s="509" customFormat="1">
      <c r="D286" s="510"/>
      <c r="F286" s="511"/>
      <c r="G286" s="511"/>
      <c r="H286" s="511"/>
      <c r="I286" s="512"/>
      <c r="J286" s="512"/>
      <c r="K286" s="511"/>
      <c r="L286" s="476"/>
      <c r="M286" s="476"/>
      <c r="N286" s="476"/>
    </row>
    <row r="287" spans="4:14" s="509" customFormat="1">
      <c r="D287" s="510"/>
      <c r="F287" s="511"/>
      <c r="G287" s="511"/>
      <c r="H287" s="511"/>
      <c r="I287" s="512"/>
      <c r="J287" s="512"/>
      <c r="K287" s="511"/>
      <c r="L287" s="476"/>
      <c r="M287" s="476"/>
      <c r="N287" s="476"/>
    </row>
    <row r="288" spans="4:14" s="509" customFormat="1">
      <c r="D288" s="510"/>
      <c r="F288" s="511"/>
      <c r="G288" s="511"/>
      <c r="H288" s="511"/>
      <c r="I288" s="512"/>
      <c r="J288" s="512"/>
      <c r="K288" s="511"/>
      <c r="L288" s="476"/>
      <c r="M288" s="476"/>
      <c r="N288" s="476"/>
    </row>
    <row r="289" spans="1:14" s="509" customFormat="1">
      <c r="D289" s="510"/>
      <c r="F289" s="511"/>
      <c r="G289" s="511"/>
      <c r="H289" s="511"/>
      <c r="I289" s="512"/>
      <c r="J289" s="512"/>
      <c r="K289" s="511"/>
      <c r="L289" s="476"/>
      <c r="M289" s="476"/>
      <c r="N289" s="476"/>
    </row>
    <row r="290" spans="1:14" s="509" customFormat="1">
      <c r="D290" s="510"/>
      <c r="F290" s="511"/>
      <c r="G290" s="511"/>
      <c r="H290" s="511"/>
      <c r="I290" s="512"/>
      <c r="J290" s="512"/>
      <c r="K290" s="511"/>
      <c r="L290" s="476"/>
      <c r="M290" s="476"/>
      <c r="N290" s="476"/>
    </row>
    <row r="291" spans="1:14" s="509" customFormat="1">
      <c r="D291" s="510"/>
      <c r="F291" s="511"/>
      <c r="G291" s="511"/>
      <c r="H291" s="511"/>
      <c r="I291" s="512"/>
      <c r="J291" s="512"/>
      <c r="K291" s="511"/>
      <c r="L291" s="476"/>
      <c r="M291" s="476"/>
      <c r="N291" s="476"/>
    </row>
    <row r="292" spans="1:14" s="509" customFormat="1">
      <c r="D292" s="510"/>
      <c r="F292" s="511"/>
      <c r="G292" s="511"/>
      <c r="H292" s="511"/>
      <c r="I292" s="512"/>
      <c r="J292" s="512"/>
      <c r="K292" s="511"/>
      <c r="L292" s="476"/>
      <c r="M292" s="476"/>
      <c r="N292" s="476"/>
    </row>
    <row r="293" spans="1:14" s="509" customFormat="1">
      <c r="D293" s="510"/>
      <c r="F293" s="511"/>
      <c r="G293" s="511"/>
      <c r="H293" s="511"/>
      <c r="I293" s="512"/>
      <c r="J293" s="512"/>
      <c r="K293" s="511"/>
      <c r="L293" s="476"/>
      <c r="M293" s="476"/>
      <c r="N293" s="476"/>
    </row>
    <row r="294" spans="1:14" s="509" customFormat="1">
      <c r="D294" s="510"/>
      <c r="F294" s="511"/>
      <c r="G294" s="511"/>
      <c r="H294" s="511"/>
      <c r="I294" s="512"/>
      <c r="J294" s="512"/>
      <c r="K294" s="511"/>
      <c r="L294" s="476"/>
      <c r="M294" s="476"/>
      <c r="N294" s="476"/>
    </row>
    <row r="295" spans="1:14" s="509" customFormat="1">
      <c r="D295" s="510"/>
      <c r="F295" s="511"/>
      <c r="G295" s="511"/>
      <c r="H295" s="511"/>
      <c r="I295" s="512"/>
      <c r="J295" s="512"/>
      <c r="K295" s="511"/>
      <c r="L295" s="476"/>
      <c r="M295" s="476"/>
      <c r="N295" s="476"/>
    </row>
    <row r="296" spans="1:14" s="509" customFormat="1">
      <c r="D296" s="510"/>
      <c r="F296" s="511"/>
      <c r="G296" s="511"/>
      <c r="H296" s="511"/>
      <c r="I296" s="512"/>
      <c r="J296" s="512"/>
      <c r="K296" s="511"/>
      <c r="L296" s="476"/>
      <c r="M296" s="476"/>
      <c r="N296" s="476"/>
    </row>
    <row r="297" spans="1:14" s="509" customFormat="1">
      <c r="D297" s="510"/>
      <c r="F297" s="511"/>
      <c r="G297" s="511"/>
      <c r="H297" s="511"/>
      <c r="I297" s="512"/>
      <c r="J297" s="512"/>
      <c r="K297" s="511"/>
      <c r="L297" s="476"/>
      <c r="M297" s="476"/>
      <c r="N297" s="476"/>
    </row>
    <row r="298" spans="1:14" s="509" customFormat="1">
      <c r="D298" s="510"/>
      <c r="F298" s="511"/>
      <c r="G298" s="511"/>
      <c r="H298" s="511"/>
      <c r="I298" s="512"/>
      <c r="J298" s="512"/>
      <c r="K298" s="511"/>
      <c r="L298" s="476"/>
      <c r="M298" s="476"/>
      <c r="N298" s="476"/>
    </row>
    <row r="299" spans="1:14" s="509" customFormat="1">
      <c r="A299" s="476"/>
      <c r="B299" s="476"/>
      <c r="C299" s="476"/>
      <c r="D299" s="510"/>
      <c r="F299" s="511"/>
      <c r="G299" s="511"/>
      <c r="H299" s="511"/>
      <c r="I299" s="512"/>
      <c r="J299" s="512"/>
      <c r="K299" s="511"/>
      <c r="L299" s="476"/>
      <c r="M299" s="476"/>
      <c r="N299" s="476"/>
    </row>
    <row r="300" spans="1:14" s="509" customFormat="1">
      <c r="A300" s="476"/>
      <c r="B300" s="476"/>
      <c r="C300" s="476"/>
      <c r="D300" s="510"/>
      <c r="F300" s="511"/>
      <c r="G300" s="511"/>
      <c r="H300" s="511"/>
      <c r="I300" s="512"/>
      <c r="J300" s="512"/>
      <c r="K300" s="511"/>
      <c r="L300" s="476"/>
      <c r="M300" s="476"/>
      <c r="N300" s="476"/>
    </row>
    <row r="301" spans="1:14" s="509" customFormat="1">
      <c r="A301" s="476"/>
      <c r="B301" s="476"/>
      <c r="C301" s="476"/>
      <c r="D301" s="510"/>
      <c r="F301" s="511"/>
      <c r="G301" s="511"/>
      <c r="H301" s="511"/>
      <c r="I301" s="512"/>
      <c r="J301" s="512"/>
      <c r="K301" s="511"/>
      <c r="L301" s="476"/>
      <c r="M301" s="476"/>
      <c r="N301" s="476"/>
    </row>
    <row r="302" spans="1:14" s="509" customFormat="1">
      <c r="A302" s="476"/>
      <c r="B302" s="476"/>
      <c r="C302" s="476"/>
      <c r="D302" s="510"/>
      <c r="F302" s="511"/>
      <c r="G302" s="511"/>
      <c r="H302" s="511"/>
      <c r="I302" s="512"/>
      <c r="J302" s="512"/>
      <c r="K302" s="511"/>
      <c r="L302" s="476"/>
      <c r="M302" s="476"/>
      <c r="N302" s="476"/>
    </row>
    <row r="303" spans="1:14" s="509" customFormat="1">
      <c r="A303" s="476"/>
      <c r="B303" s="476"/>
      <c r="C303" s="476"/>
      <c r="D303" s="510"/>
      <c r="F303" s="511"/>
      <c r="G303" s="511"/>
      <c r="H303" s="511"/>
      <c r="I303" s="512"/>
      <c r="J303" s="512"/>
      <c r="K303" s="511"/>
      <c r="L303" s="476"/>
      <c r="M303" s="476"/>
      <c r="N303" s="476"/>
    </row>
    <row r="304" spans="1:14" s="509" customFormat="1">
      <c r="A304" s="476"/>
      <c r="B304" s="476"/>
      <c r="C304" s="476"/>
      <c r="D304" s="510"/>
      <c r="F304" s="511"/>
      <c r="G304" s="511"/>
      <c r="H304" s="511"/>
      <c r="I304" s="512"/>
      <c r="J304" s="512"/>
      <c r="K304" s="511"/>
      <c r="L304" s="476"/>
      <c r="M304" s="476"/>
      <c r="N304" s="476"/>
    </row>
    <row r="305" spans="1:14" s="509" customFormat="1">
      <c r="A305" s="476"/>
      <c r="B305" s="476"/>
      <c r="C305" s="476"/>
      <c r="D305" s="510"/>
      <c r="F305" s="511"/>
      <c r="G305" s="511"/>
      <c r="H305" s="511"/>
      <c r="I305" s="512"/>
      <c r="J305" s="512"/>
      <c r="K305" s="511"/>
      <c r="L305" s="476"/>
      <c r="M305" s="476"/>
      <c r="N305" s="476"/>
    </row>
    <row r="306" spans="1:14" s="509" customFormat="1">
      <c r="A306" s="476"/>
      <c r="B306" s="476"/>
      <c r="C306" s="476"/>
      <c r="D306" s="510"/>
      <c r="F306" s="511"/>
      <c r="G306" s="511"/>
      <c r="H306" s="511"/>
      <c r="I306" s="512"/>
      <c r="J306" s="512"/>
      <c r="K306" s="511"/>
      <c r="L306" s="476"/>
      <c r="M306" s="476"/>
      <c r="N306" s="476"/>
    </row>
    <row r="307" spans="1:14" s="509" customFormat="1">
      <c r="A307" s="476"/>
      <c r="B307" s="476"/>
      <c r="C307" s="476"/>
      <c r="D307" s="510"/>
      <c r="F307" s="511"/>
      <c r="G307" s="511"/>
      <c r="H307" s="511"/>
      <c r="I307" s="512"/>
      <c r="J307" s="512"/>
      <c r="K307" s="511"/>
      <c r="L307" s="476"/>
      <c r="M307" s="476"/>
      <c r="N307" s="476"/>
    </row>
    <row r="308" spans="1:14" s="509" customFormat="1">
      <c r="A308" s="476"/>
      <c r="B308" s="476"/>
      <c r="C308" s="476"/>
      <c r="D308" s="510"/>
      <c r="F308" s="511"/>
      <c r="G308" s="511"/>
      <c r="H308" s="511"/>
      <c r="I308" s="512"/>
      <c r="J308" s="512"/>
      <c r="K308" s="511"/>
      <c r="L308" s="476"/>
      <c r="M308" s="476"/>
      <c r="N308" s="476"/>
    </row>
    <row r="309" spans="1:14" s="509" customFormat="1">
      <c r="A309" s="476"/>
      <c r="B309" s="476"/>
      <c r="C309" s="476"/>
      <c r="D309" s="510"/>
      <c r="F309" s="511"/>
      <c r="G309" s="511"/>
      <c r="H309" s="511"/>
      <c r="I309" s="512"/>
      <c r="J309" s="512"/>
      <c r="K309" s="511"/>
      <c r="L309" s="476"/>
      <c r="M309" s="476"/>
      <c r="N309" s="476"/>
    </row>
  </sheetData>
  <mergeCells count="3">
    <mergeCell ref="C32:I32"/>
    <mergeCell ref="C33:I33"/>
    <mergeCell ref="C34:I34"/>
  </mergeCells>
  <conditionalFormatting sqref="G5:H18">
    <cfRule type="containsBlanks" priority="11">
      <formula>LEN(TRIM(G5))=0</formula>
    </cfRule>
  </conditionalFormatting>
  <conditionalFormatting sqref="G5:H29">
    <cfRule type="containsBlanks" dxfId="43" priority="10">
      <formula>LEN(TRIM(G5))=0</formula>
    </cfRule>
  </conditionalFormatting>
  <conditionalFormatting sqref="G19:H19">
    <cfRule type="cellIs" dxfId="42" priority="9" operator="equal">
      <formula>" "</formula>
    </cfRule>
  </conditionalFormatting>
  <conditionalFormatting sqref="G20:H23">
    <cfRule type="containsBlanks" priority="8">
      <formula>LEN(TRIM(G20))=0</formula>
    </cfRule>
  </conditionalFormatting>
  <conditionalFormatting sqref="G25:H26 G27:G28">
    <cfRule type="containsBlanks" priority="7">
      <formula>LEN(TRIM(G25))=0</formula>
    </cfRule>
  </conditionalFormatting>
  <conditionalFormatting sqref="G29:H29">
    <cfRule type="containsBlanks" priority="6">
      <formula>LEN(TRIM(G29))=0</formula>
    </cfRule>
  </conditionalFormatting>
  <conditionalFormatting sqref="H27:H28">
    <cfRule type="cellIs" dxfId="41" priority="5" operator="equal">
      <formula>" "</formula>
    </cfRule>
  </conditionalFormatting>
  <conditionalFormatting sqref="M27">
    <cfRule type="containsBlanks" dxfId="40" priority="3">
      <formula>LEN(TRIM(M27))=0</formula>
    </cfRule>
    <cfRule type="cellIs" dxfId="39" priority="4" operator="equal">
      <formula>" "</formula>
    </cfRule>
  </conditionalFormatting>
  <conditionalFormatting sqref="N28">
    <cfRule type="containsBlanks" dxfId="38" priority="1">
      <formula>LEN(TRIM(N28))=0</formula>
    </cfRule>
    <cfRule type="cellIs" dxfId="37" priority="2" operator="equal">
      <formula>" "</formula>
    </cfRule>
  </conditionalFormatting>
  <pageMargins left="0.78740157480314965" right="0.78740157480314965" top="1.1811023622047245" bottom="0.98425196850393704" header="0.31496062992125984" footer="0.51181102362204722"/>
  <pageSetup paperSize="9" scale="65" fitToHeight="0" orientation="landscape"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53"/>
  <sheetViews>
    <sheetView view="pageBreakPreview" topLeftCell="B1" zoomScaleSheetLayoutView="100" workbookViewId="0">
      <pane ySplit="4" topLeftCell="A5" activePane="bottomLeft" state="frozen"/>
      <selection pane="bottomLeft" activeCell="H29" sqref="H29:H43"/>
    </sheetView>
  </sheetViews>
  <sheetFormatPr defaultColWidth="10" defaultRowHeight="15.75"/>
  <cols>
    <col min="1" max="1" width="8.28515625" style="820" bestFit="1" customWidth="1"/>
    <col min="2" max="2" width="11.140625" style="820" customWidth="1"/>
    <col min="3" max="3" width="11.28515625" style="820" customWidth="1"/>
    <col min="4" max="4" width="84.28515625" style="820" bestFit="1" customWidth="1"/>
    <col min="5" max="5" width="6.85546875" style="820" customWidth="1"/>
    <col min="6" max="9" width="10" style="821" customWidth="1"/>
    <col min="10" max="10" width="10.42578125" style="822" customWidth="1"/>
    <col min="11" max="11" width="11.85546875" style="822" customWidth="1"/>
    <col min="12" max="12" width="13.28515625" style="822" customWidth="1"/>
    <col min="13" max="13" width="15.5703125" style="821" customWidth="1"/>
    <col min="14" max="16384" width="10" style="476"/>
  </cols>
  <sheetData>
    <row r="1" spans="1:16" ht="49.5" customHeight="1">
      <c r="A1" s="722" t="s">
        <v>133</v>
      </c>
      <c r="B1" s="722" t="s">
        <v>776</v>
      </c>
      <c r="C1" s="722" t="s">
        <v>1027</v>
      </c>
      <c r="D1" s="721" t="s">
        <v>773</v>
      </c>
      <c r="E1" s="722" t="s">
        <v>135</v>
      </c>
      <c r="F1" s="723" t="s">
        <v>1028</v>
      </c>
      <c r="G1" s="723" t="s">
        <v>1029</v>
      </c>
      <c r="H1" s="723" t="s">
        <v>30</v>
      </c>
      <c r="I1" s="724" t="s">
        <v>1030</v>
      </c>
      <c r="J1" s="724" t="s">
        <v>1031</v>
      </c>
      <c r="K1" s="724" t="s">
        <v>1101</v>
      </c>
      <c r="L1" s="724" t="s">
        <v>1159</v>
      </c>
      <c r="M1" s="725" t="s">
        <v>1032</v>
      </c>
    </row>
    <row r="2" spans="1:16" ht="49.5" customHeight="1">
      <c r="A2" s="478"/>
      <c r="B2" s="478" t="s">
        <v>1033</v>
      </c>
      <c r="C2" s="478" t="s">
        <v>1033</v>
      </c>
      <c r="D2" s="729"/>
      <c r="E2" s="478"/>
      <c r="F2" s="480" t="s">
        <v>1034</v>
      </c>
      <c r="G2" s="480" t="s">
        <v>1035</v>
      </c>
      <c r="H2" s="480" t="s">
        <v>1036</v>
      </c>
      <c r="I2" s="480" t="s">
        <v>1037</v>
      </c>
      <c r="J2" s="480" t="s">
        <v>1066</v>
      </c>
      <c r="K2" s="480" t="s">
        <v>256</v>
      </c>
      <c r="L2" s="824" t="s">
        <v>1102</v>
      </c>
      <c r="M2" s="730" t="s">
        <v>1038</v>
      </c>
    </row>
    <row r="3" spans="1:16" ht="18.600000000000001" customHeight="1">
      <c r="A3" s="780" t="s">
        <v>1024</v>
      </c>
      <c r="B3" s="780"/>
      <c r="C3" s="781"/>
      <c r="D3" s="729" t="s">
        <v>1512</v>
      </c>
      <c r="E3" s="482"/>
      <c r="F3" s="483"/>
      <c r="G3" s="483"/>
      <c r="H3" s="483"/>
      <c r="I3" s="483"/>
      <c r="J3" s="734"/>
      <c r="K3" s="734"/>
      <c r="L3" s="734"/>
      <c r="M3" s="799"/>
    </row>
    <row r="4" spans="1:16" s="485" customFormat="1" ht="16.5" thickBot="1">
      <c r="A4" s="801"/>
      <c r="B4" s="801"/>
      <c r="C4" s="801"/>
      <c r="D4" s="738" t="s">
        <v>1041</v>
      </c>
      <c r="E4" s="739"/>
      <c r="F4" s="740"/>
      <c r="G4" s="740"/>
      <c r="H4" s="740"/>
      <c r="I4" s="740"/>
      <c r="J4" s="741"/>
      <c r="K4" s="741"/>
      <c r="L4" s="741"/>
      <c r="M4" s="742">
        <f>SUM(M5:M46)</f>
        <v>0</v>
      </c>
    </row>
    <row r="5" spans="1:16" s="485" customFormat="1" ht="15" customHeight="1">
      <c r="A5" s="750" t="s">
        <v>1105</v>
      </c>
      <c r="B5" s="493" t="s">
        <v>796</v>
      </c>
      <c r="C5" s="493" t="s">
        <v>1513</v>
      </c>
      <c r="D5" s="500" t="s">
        <v>1514</v>
      </c>
      <c r="E5" s="495" t="s">
        <v>657</v>
      </c>
      <c r="F5" s="756">
        <f t="shared" ref="F5:F46" si="0">SUM(G5:H5)</f>
        <v>0</v>
      </c>
      <c r="G5" s="497"/>
      <c r="H5" s="497"/>
      <c r="I5" s="498">
        <f>SUM(J5:L5)</f>
        <v>1</v>
      </c>
      <c r="J5" s="498">
        <v>0</v>
      </c>
      <c r="K5" s="498">
        <v>0</v>
      </c>
      <c r="L5" s="498">
        <v>1</v>
      </c>
      <c r="M5" s="749">
        <f>I5*F5</f>
        <v>0</v>
      </c>
      <c r="P5" s="514"/>
    </row>
    <row r="6" spans="1:16" s="485" customFormat="1" ht="27" customHeight="1">
      <c r="A6" s="750"/>
      <c r="B6" s="788" t="s">
        <v>1277</v>
      </c>
      <c r="C6" s="751" t="s">
        <v>1451</v>
      </c>
      <c r="D6" s="803" t="s">
        <v>1515</v>
      </c>
      <c r="E6" s="495"/>
      <c r="F6" s="756"/>
      <c r="G6" s="496"/>
      <c r="H6" s="496"/>
      <c r="I6" s="498"/>
      <c r="J6" s="498"/>
      <c r="K6" s="498"/>
      <c r="L6" s="498"/>
      <c r="M6" s="802"/>
      <c r="P6" s="514"/>
    </row>
    <row r="7" spans="1:16" s="485" customFormat="1" ht="65.25" customHeight="1">
      <c r="A7" s="750" t="s">
        <v>1107</v>
      </c>
      <c r="B7" s="493" t="s">
        <v>796</v>
      </c>
      <c r="C7" s="493" t="s">
        <v>1516</v>
      </c>
      <c r="D7" s="500" t="s">
        <v>1517</v>
      </c>
      <c r="E7" s="495" t="s">
        <v>657</v>
      </c>
      <c r="F7" s="756">
        <f t="shared" si="0"/>
        <v>0</v>
      </c>
      <c r="G7" s="497"/>
      <c r="H7" s="497"/>
      <c r="I7" s="498">
        <f t="shared" ref="I7:I15" si="1">SUM(J7:L7)</f>
        <v>1</v>
      </c>
      <c r="J7" s="498">
        <v>0</v>
      </c>
      <c r="K7" s="498">
        <f t="shared" ref="K7" si="2">K5</f>
        <v>0</v>
      </c>
      <c r="L7" s="498">
        <v>1</v>
      </c>
      <c r="M7" s="749">
        <f t="shared" ref="M7:M15" si="3">I7*F7</f>
        <v>0</v>
      </c>
      <c r="P7" s="514"/>
    </row>
    <row r="8" spans="1:16" s="485" customFormat="1" ht="15.75" customHeight="1">
      <c r="A8" s="750" t="s">
        <v>1109</v>
      </c>
      <c r="B8" s="493" t="s">
        <v>796</v>
      </c>
      <c r="C8" s="493" t="s">
        <v>1518</v>
      </c>
      <c r="D8" s="500" t="s">
        <v>1519</v>
      </c>
      <c r="E8" s="495" t="s">
        <v>657</v>
      </c>
      <c r="F8" s="756">
        <f t="shared" si="0"/>
        <v>0</v>
      </c>
      <c r="G8" s="497"/>
      <c r="H8" s="497"/>
      <c r="I8" s="498">
        <f t="shared" si="1"/>
        <v>1</v>
      </c>
      <c r="J8" s="498">
        <v>0</v>
      </c>
      <c r="K8" s="498">
        <v>0</v>
      </c>
      <c r="L8" s="498">
        <v>1</v>
      </c>
      <c r="M8" s="749">
        <f t="shared" si="3"/>
        <v>0</v>
      </c>
      <c r="P8" s="514"/>
    </row>
    <row r="9" spans="1:16" s="485" customFormat="1">
      <c r="A9" s="750" t="s">
        <v>1111</v>
      </c>
      <c r="B9" s="493" t="s">
        <v>796</v>
      </c>
      <c r="C9" s="493" t="s">
        <v>1520</v>
      </c>
      <c r="D9" s="758" t="s">
        <v>1521</v>
      </c>
      <c r="E9" s="495" t="s">
        <v>657</v>
      </c>
      <c r="F9" s="756">
        <f t="shared" si="0"/>
        <v>0</v>
      </c>
      <c r="G9" s="497"/>
      <c r="H9" s="497"/>
      <c r="I9" s="498">
        <f t="shared" si="1"/>
        <v>1</v>
      </c>
      <c r="J9" s="498">
        <v>0</v>
      </c>
      <c r="K9" s="498">
        <v>0</v>
      </c>
      <c r="L9" s="498">
        <v>1</v>
      </c>
      <c r="M9" s="749">
        <f t="shared" si="3"/>
        <v>0</v>
      </c>
      <c r="P9" s="514"/>
    </row>
    <row r="10" spans="1:16" s="485" customFormat="1">
      <c r="A10" s="750" t="s">
        <v>1113</v>
      </c>
      <c r="B10" s="493" t="s">
        <v>796</v>
      </c>
      <c r="C10" s="493" t="s">
        <v>1522</v>
      </c>
      <c r="D10" s="500" t="s">
        <v>1523</v>
      </c>
      <c r="E10" s="495" t="s">
        <v>657</v>
      </c>
      <c r="F10" s="756">
        <f t="shared" si="0"/>
        <v>0</v>
      </c>
      <c r="G10" s="497"/>
      <c r="H10" s="497"/>
      <c r="I10" s="498">
        <f t="shared" si="1"/>
        <v>1</v>
      </c>
      <c r="J10" s="498">
        <v>0</v>
      </c>
      <c r="K10" s="498">
        <v>0</v>
      </c>
      <c r="L10" s="498">
        <v>1</v>
      </c>
      <c r="M10" s="749">
        <f t="shared" si="3"/>
        <v>0</v>
      </c>
      <c r="P10" s="514"/>
    </row>
    <row r="11" spans="1:16" s="485" customFormat="1">
      <c r="A11" s="750" t="s">
        <v>1115</v>
      </c>
      <c r="B11" s="493" t="s">
        <v>796</v>
      </c>
      <c r="C11" s="493" t="s">
        <v>1524</v>
      </c>
      <c r="D11" s="500" t="s">
        <v>1525</v>
      </c>
      <c r="E11" s="495" t="s">
        <v>657</v>
      </c>
      <c r="F11" s="756">
        <f t="shared" si="0"/>
        <v>0</v>
      </c>
      <c r="G11" s="497"/>
      <c r="H11" s="497"/>
      <c r="I11" s="498">
        <f t="shared" si="1"/>
        <v>1</v>
      </c>
      <c r="J11" s="498">
        <v>0</v>
      </c>
      <c r="K11" s="498">
        <f>K10</f>
        <v>0</v>
      </c>
      <c r="L11" s="498">
        <f>L10</f>
        <v>1</v>
      </c>
      <c r="M11" s="749">
        <f t="shared" si="3"/>
        <v>0</v>
      </c>
      <c r="P11" s="514"/>
    </row>
    <row r="12" spans="1:16" s="485" customFormat="1">
      <c r="A12" s="750" t="s">
        <v>1117</v>
      </c>
      <c r="B12" s="493" t="s">
        <v>796</v>
      </c>
      <c r="C12" s="493" t="s">
        <v>1526</v>
      </c>
      <c r="D12" s="500" t="s">
        <v>1527</v>
      </c>
      <c r="E12" s="495" t="s">
        <v>657</v>
      </c>
      <c r="F12" s="756">
        <f t="shared" si="0"/>
        <v>0</v>
      </c>
      <c r="G12" s="497"/>
      <c r="H12" s="497"/>
      <c r="I12" s="498">
        <f t="shared" si="1"/>
        <v>3</v>
      </c>
      <c r="J12" s="498">
        <f t="shared" ref="J12:L13" si="4">J11*3</f>
        <v>0</v>
      </c>
      <c r="K12" s="498">
        <f t="shared" si="4"/>
        <v>0</v>
      </c>
      <c r="L12" s="498">
        <f t="shared" si="4"/>
        <v>3</v>
      </c>
      <c r="M12" s="749">
        <f t="shared" si="3"/>
        <v>0</v>
      </c>
      <c r="P12" s="514"/>
    </row>
    <row r="13" spans="1:16" s="485" customFormat="1">
      <c r="A13" s="750" t="s">
        <v>1119</v>
      </c>
      <c r="B13" s="493" t="s">
        <v>796</v>
      </c>
      <c r="C13" s="493" t="s">
        <v>1528</v>
      </c>
      <c r="D13" s="500" t="s">
        <v>1529</v>
      </c>
      <c r="E13" s="495" t="s">
        <v>657</v>
      </c>
      <c r="F13" s="756">
        <f t="shared" si="0"/>
        <v>0</v>
      </c>
      <c r="G13" s="497"/>
      <c r="H13" s="497"/>
      <c r="I13" s="498">
        <f t="shared" si="1"/>
        <v>9</v>
      </c>
      <c r="J13" s="498">
        <f t="shared" si="4"/>
        <v>0</v>
      </c>
      <c r="K13" s="498">
        <f t="shared" si="4"/>
        <v>0</v>
      </c>
      <c r="L13" s="498">
        <f t="shared" si="4"/>
        <v>9</v>
      </c>
      <c r="M13" s="749">
        <f t="shared" si="3"/>
        <v>0</v>
      </c>
      <c r="P13" s="514"/>
    </row>
    <row r="14" spans="1:16" s="485" customFormat="1">
      <c r="A14" s="750" t="s">
        <v>1121</v>
      </c>
      <c r="B14" s="493" t="s">
        <v>796</v>
      </c>
      <c r="C14" s="493" t="s">
        <v>1530</v>
      </c>
      <c r="D14" s="500" t="s">
        <v>1531</v>
      </c>
      <c r="E14" s="495" t="s">
        <v>657</v>
      </c>
      <c r="F14" s="756">
        <f t="shared" si="0"/>
        <v>0</v>
      </c>
      <c r="G14" s="497"/>
      <c r="H14" s="497"/>
      <c r="I14" s="498">
        <f t="shared" si="1"/>
        <v>3</v>
      </c>
      <c r="J14" s="498">
        <f>J12</f>
        <v>0</v>
      </c>
      <c r="K14" s="498">
        <f>K12</f>
        <v>0</v>
      </c>
      <c r="L14" s="498">
        <f>L12</f>
        <v>3</v>
      </c>
      <c r="M14" s="749">
        <f t="shared" si="3"/>
        <v>0</v>
      </c>
      <c r="P14" s="514"/>
    </row>
    <row r="15" spans="1:16" s="485" customFormat="1" ht="31.5">
      <c r="A15" s="750" t="s">
        <v>1123</v>
      </c>
      <c r="B15" s="493" t="s">
        <v>796</v>
      </c>
      <c r="C15" s="493" t="s">
        <v>1532</v>
      </c>
      <c r="D15" s="500" t="s">
        <v>1533</v>
      </c>
      <c r="E15" s="495" t="s">
        <v>657</v>
      </c>
      <c r="F15" s="756">
        <f t="shared" si="0"/>
        <v>0</v>
      </c>
      <c r="G15" s="496">
        <v>0</v>
      </c>
      <c r="H15" s="497"/>
      <c r="I15" s="498">
        <f t="shared" si="1"/>
        <v>4</v>
      </c>
      <c r="J15" s="498">
        <v>0</v>
      </c>
      <c r="K15" s="498">
        <v>0</v>
      </c>
      <c r="L15" s="498">
        <v>4</v>
      </c>
      <c r="M15" s="749">
        <f t="shared" si="3"/>
        <v>0</v>
      </c>
      <c r="P15" s="514"/>
    </row>
    <row r="16" spans="1:16" s="485" customFormat="1">
      <c r="A16" s="750"/>
      <c r="B16" s="788" t="s">
        <v>1277</v>
      </c>
      <c r="C16" s="493"/>
      <c r="D16" s="803" t="s">
        <v>1278</v>
      </c>
      <c r="E16" s="495"/>
      <c r="F16" s="496"/>
      <c r="G16" s="496"/>
      <c r="H16" s="496"/>
      <c r="I16" s="498"/>
      <c r="J16" s="498"/>
      <c r="K16" s="498"/>
      <c r="L16" s="498"/>
      <c r="M16" s="802"/>
      <c r="P16" s="514"/>
    </row>
    <row r="17" spans="1:16" s="485" customFormat="1">
      <c r="A17" s="750" t="s">
        <v>1125</v>
      </c>
      <c r="B17" s="493" t="s">
        <v>796</v>
      </c>
      <c r="C17" s="493" t="s">
        <v>1534</v>
      </c>
      <c r="D17" s="500" t="s">
        <v>1535</v>
      </c>
      <c r="E17" s="495" t="s">
        <v>289</v>
      </c>
      <c r="F17" s="756">
        <f t="shared" si="0"/>
        <v>0</v>
      </c>
      <c r="G17" s="497"/>
      <c r="H17" s="497"/>
      <c r="I17" s="498">
        <f t="shared" ref="I17:I27" si="5">SUM(J17:L17)</f>
        <v>82</v>
      </c>
      <c r="J17" s="498">
        <v>24</v>
      </c>
      <c r="K17" s="498">
        <v>10</v>
      </c>
      <c r="L17" s="498">
        <v>48</v>
      </c>
      <c r="M17" s="749">
        <f t="shared" ref="M17:M27" si="6">I17*F17</f>
        <v>0</v>
      </c>
      <c r="P17" s="514"/>
    </row>
    <row r="18" spans="1:16" s="485" customFormat="1" ht="46.5" customHeight="1">
      <c r="A18" s="750" t="s">
        <v>1127</v>
      </c>
      <c r="B18" s="493" t="s">
        <v>796</v>
      </c>
      <c r="C18" s="493" t="s">
        <v>1537</v>
      </c>
      <c r="D18" s="500" t="s">
        <v>1538</v>
      </c>
      <c r="E18" s="495" t="s">
        <v>289</v>
      </c>
      <c r="F18" s="756">
        <f t="shared" si="0"/>
        <v>0</v>
      </c>
      <c r="G18" s="497"/>
      <c r="H18" s="497"/>
      <c r="I18" s="498">
        <f t="shared" si="5"/>
        <v>18</v>
      </c>
      <c r="J18" s="498">
        <v>0</v>
      </c>
      <c r="K18" s="498">
        <v>0</v>
      </c>
      <c r="L18" s="498">
        <v>18</v>
      </c>
      <c r="M18" s="749">
        <f t="shared" si="6"/>
        <v>0</v>
      </c>
      <c r="P18" s="514"/>
    </row>
    <row r="19" spans="1:16" s="485" customFormat="1" ht="48" customHeight="1">
      <c r="A19" s="750" t="s">
        <v>1129</v>
      </c>
      <c r="B19" s="493" t="s">
        <v>796</v>
      </c>
      <c r="C19" s="493" t="s">
        <v>1540</v>
      </c>
      <c r="D19" s="500" t="s">
        <v>1541</v>
      </c>
      <c r="E19" s="495" t="s">
        <v>289</v>
      </c>
      <c r="F19" s="756">
        <f t="shared" si="0"/>
        <v>0</v>
      </c>
      <c r="G19" s="497"/>
      <c r="H19" s="497"/>
      <c r="I19" s="498">
        <f t="shared" si="5"/>
        <v>18</v>
      </c>
      <c r="J19" s="498">
        <v>0</v>
      </c>
      <c r="K19" s="498">
        <v>0</v>
      </c>
      <c r="L19" s="498">
        <v>18</v>
      </c>
      <c r="M19" s="749">
        <f t="shared" si="6"/>
        <v>0</v>
      </c>
      <c r="P19" s="514"/>
    </row>
    <row r="20" spans="1:16" s="485" customFormat="1" ht="47.25">
      <c r="A20" s="750" t="s">
        <v>1130</v>
      </c>
      <c r="B20" s="493" t="s">
        <v>796</v>
      </c>
      <c r="C20" s="493" t="s">
        <v>1543</v>
      </c>
      <c r="D20" s="500" t="s">
        <v>1544</v>
      </c>
      <c r="E20" s="495" t="s">
        <v>289</v>
      </c>
      <c r="F20" s="756">
        <f t="shared" si="0"/>
        <v>0</v>
      </c>
      <c r="G20" s="497"/>
      <c r="H20" s="497"/>
      <c r="I20" s="498">
        <f t="shared" si="5"/>
        <v>106</v>
      </c>
      <c r="J20" s="498">
        <v>0</v>
      </c>
      <c r="K20" s="498">
        <v>0</v>
      </c>
      <c r="L20" s="498">
        <v>106</v>
      </c>
      <c r="M20" s="749">
        <f t="shared" si="6"/>
        <v>0</v>
      </c>
      <c r="P20" s="514"/>
    </row>
    <row r="21" spans="1:16" s="485" customFormat="1" ht="47.25">
      <c r="A21" s="750" t="s">
        <v>1916</v>
      </c>
      <c r="B21" s="493" t="s">
        <v>796</v>
      </c>
      <c r="C21" s="493" t="s">
        <v>1546</v>
      </c>
      <c r="D21" s="500" t="s">
        <v>1917</v>
      </c>
      <c r="E21" s="495" t="s">
        <v>289</v>
      </c>
      <c r="F21" s="756">
        <f t="shared" si="0"/>
        <v>0</v>
      </c>
      <c r="G21" s="497"/>
      <c r="H21" s="497"/>
      <c r="I21" s="498">
        <f t="shared" si="5"/>
        <v>40</v>
      </c>
      <c r="J21" s="498">
        <v>0</v>
      </c>
      <c r="K21" s="498">
        <v>40</v>
      </c>
      <c r="L21" s="498">
        <v>0</v>
      </c>
      <c r="M21" s="749">
        <f t="shared" si="6"/>
        <v>0</v>
      </c>
      <c r="P21" s="514"/>
    </row>
    <row r="22" spans="1:16" s="485" customFormat="1">
      <c r="A22" s="750" t="s">
        <v>1918</v>
      </c>
      <c r="B22" s="493" t="s">
        <v>796</v>
      </c>
      <c r="C22" s="493" t="s">
        <v>1549</v>
      </c>
      <c r="D22" s="500" t="s">
        <v>1547</v>
      </c>
      <c r="E22" s="495" t="s">
        <v>289</v>
      </c>
      <c r="F22" s="756">
        <f t="shared" si="0"/>
        <v>0</v>
      </c>
      <c r="G22" s="497"/>
      <c r="H22" s="497"/>
      <c r="I22" s="498">
        <f t="shared" si="5"/>
        <v>6</v>
      </c>
      <c r="J22" s="498">
        <v>0</v>
      </c>
      <c r="K22" s="498">
        <v>0</v>
      </c>
      <c r="L22" s="498">
        <v>6</v>
      </c>
      <c r="M22" s="749">
        <f t="shared" si="6"/>
        <v>0</v>
      </c>
      <c r="P22" s="514"/>
    </row>
    <row r="23" spans="1:16" s="485" customFormat="1" ht="15.6" customHeight="1">
      <c r="A23" s="750" t="s">
        <v>1919</v>
      </c>
      <c r="B23" s="493" t="s">
        <v>796</v>
      </c>
      <c r="C23" s="493" t="s">
        <v>1552</v>
      </c>
      <c r="D23" s="500" t="s">
        <v>1550</v>
      </c>
      <c r="E23" s="495" t="s">
        <v>289</v>
      </c>
      <c r="F23" s="756">
        <f t="shared" si="0"/>
        <v>0</v>
      </c>
      <c r="G23" s="497"/>
      <c r="H23" s="497"/>
      <c r="I23" s="498">
        <f t="shared" si="5"/>
        <v>30</v>
      </c>
      <c r="J23" s="498">
        <v>0</v>
      </c>
      <c r="K23" s="498">
        <v>0</v>
      </c>
      <c r="L23" s="498">
        <v>30</v>
      </c>
      <c r="M23" s="749">
        <f t="shared" si="6"/>
        <v>0</v>
      </c>
      <c r="P23" s="514"/>
    </row>
    <row r="24" spans="1:16" s="485" customFormat="1">
      <c r="A24" s="750" t="s">
        <v>1920</v>
      </c>
      <c r="B24" s="493" t="s">
        <v>796</v>
      </c>
      <c r="C24" s="493" t="s">
        <v>1554</v>
      </c>
      <c r="D24" s="787" t="s">
        <v>1320</v>
      </c>
      <c r="E24" s="495" t="s">
        <v>289</v>
      </c>
      <c r="F24" s="754">
        <f>G24+H24</f>
        <v>0</v>
      </c>
      <c r="G24" s="755"/>
      <c r="H24" s="755"/>
      <c r="I24" s="498">
        <f t="shared" si="5"/>
        <v>30</v>
      </c>
      <c r="J24" s="498">
        <v>0</v>
      </c>
      <c r="K24" s="498">
        <f>K23</f>
        <v>0</v>
      </c>
      <c r="L24" s="498">
        <f>L23</f>
        <v>30</v>
      </c>
      <c r="M24" s="749">
        <f t="shared" si="6"/>
        <v>0</v>
      </c>
      <c r="P24" s="514"/>
    </row>
    <row r="25" spans="1:16" s="485" customFormat="1">
      <c r="A25" s="750" t="s">
        <v>1921</v>
      </c>
      <c r="B25" s="493" t="s">
        <v>796</v>
      </c>
      <c r="C25" s="493" t="s">
        <v>1557</v>
      </c>
      <c r="D25" s="500" t="s">
        <v>1555</v>
      </c>
      <c r="E25" s="495" t="s">
        <v>657</v>
      </c>
      <c r="F25" s="756">
        <f t="shared" si="0"/>
        <v>0</v>
      </c>
      <c r="G25" s="497"/>
      <c r="H25" s="497"/>
      <c r="I25" s="498">
        <f t="shared" si="5"/>
        <v>2</v>
      </c>
      <c r="J25" s="498">
        <v>0</v>
      </c>
      <c r="K25" s="498">
        <f>K5</f>
        <v>0</v>
      </c>
      <c r="L25" s="498">
        <v>2</v>
      </c>
      <c r="M25" s="749">
        <f t="shared" si="6"/>
        <v>0</v>
      </c>
      <c r="P25" s="514"/>
    </row>
    <row r="26" spans="1:16" s="485" customFormat="1">
      <c r="A26" s="750" t="s">
        <v>1922</v>
      </c>
      <c r="B26" s="493" t="s">
        <v>796</v>
      </c>
      <c r="C26" s="493" t="s">
        <v>1560</v>
      </c>
      <c r="D26" s="787" t="s">
        <v>1558</v>
      </c>
      <c r="E26" s="495" t="s">
        <v>657</v>
      </c>
      <c r="F26" s="526">
        <f>G26+H26</f>
        <v>0</v>
      </c>
      <c r="G26" s="497"/>
      <c r="H26" s="497"/>
      <c r="I26" s="498">
        <f t="shared" si="5"/>
        <v>1</v>
      </c>
      <c r="J26" s="498">
        <v>0</v>
      </c>
      <c r="K26" s="498">
        <f t="shared" ref="K26:L26" si="7">K7</f>
        <v>0</v>
      </c>
      <c r="L26" s="498">
        <f t="shared" si="7"/>
        <v>1</v>
      </c>
      <c r="M26" s="749">
        <f t="shared" si="6"/>
        <v>0</v>
      </c>
      <c r="P26" s="514"/>
    </row>
    <row r="27" spans="1:16" s="485" customFormat="1">
      <c r="A27" s="750" t="s">
        <v>1923</v>
      </c>
      <c r="B27" s="493" t="s">
        <v>796</v>
      </c>
      <c r="C27" s="493" t="s">
        <v>1562</v>
      </c>
      <c r="D27" s="500" t="s">
        <v>1342</v>
      </c>
      <c r="E27" s="495" t="s">
        <v>167</v>
      </c>
      <c r="F27" s="756">
        <f t="shared" si="0"/>
        <v>0</v>
      </c>
      <c r="G27" s="497"/>
      <c r="H27" s="497"/>
      <c r="I27" s="498">
        <f t="shared" si="5"/>
        <v>0.30000000000000004</v>
      </c>
      <c r="J27" s="757">
        <v>0.1</v>
      </c>
      <c r="K27" s="757">
        <v>0.1</v>
      </c>
      <c r="L27" s="757">
        <v>0.1</v>
      </c>
      <c r="M27" s="749">
        <f t="shared" si="6"/>
        <v>0</v>
      </c>
      <c r="P27" s="514"/>
    </row>
    <row r="28" spans="1:16" s="485" customFormat="1">
      <c r="A28" s="750"/>
      <c r="B28" s="788" t="s">
        <v>1277</v>
      </c>
      <c r="C28" s="493"/>
      <c r="D28" s="803" t="s">
        <v>1278</v>
      </c>
      <c r="E28" s="495"/>
      <c r="F28" s="756"/>
      <c r="G28" s="496"/>
      <c r="H28" s="496"/>
      <c r="I28" s="498"/>
      <c r="J28" s="498"/>
      <c r="K28" s="498"/>
      <c r="L28" s="498"/>
      <c r="M28" s="802"/>
      <c r="P28" s="514"/>
    </row>
    <row r="29" spans="1:16" s="485" customFormat="1">
      <c r="A29" s="750" t="s">
        <v>1924</v>
      </c>
      <c r="B29" s="493" t="s">
        <v>796</v>
      </c>
      <c r="C29" s="493" t="s">
        <v>1564</v>
      </c>
      <c r="D29" s="500" t="s">
        <v>1104</v>
      </c>
      <c r="E29" s="495" t="s">
        <v>657</v>
      </c>
      <c r="F29" s="756">
        <f t="shared" si="0"/>
        <v>0</v>
      </c>
      <c r="G29" s="497"/>
      <c r="H29" s="497"/>
      <c r="I29" s="498">
        <f t="shared" ref="I29:I38" si="8">SUM(J29:L29)</f>
        <v>5</v>
      </c>
      <c r="J29" s="498">
        <f>J11+J5+J7+J10+J9</f>
        <v>0</v>
      </c>
      <c r="K29" s="498">
        <f t="shared" ref="K29:L29" si="9">K11+K5+K7+K10+K9</f>
        <v>0</v>
      </c>
      <c r="L29" s="498">
        <f t="shared" si="9"/>
        <v>5</v>
      </c>
      <c r="M29" s="749">
        <f t="shared" ref="M29:M43" si="10">I29*F29</f>
        <v>0</v>
      </c>
      <c r="P29" s="514"/>
    </row>
    <row r="30" spans="1:16" s="485" customFormat="1" ht="15.75" customHeight="1">
      <c r="A30" s="750" t="s">
        <v>1925</v>
      </c>
      <c r="B30" s="493" t="s">
        <v>789</v>
      </c>
      <c r="C30" s="493" t="s">
        <v>1567</v>
      </c>
      <c r="D30" s="500" t="s">
        <v>1565</v>
      </c>
      <c r="E30" s="495" t="s">
        <v>657</v>
      </c>
      <c r="F30" s="756">
        <f t="shared" si="0"/>
        <v>0</v>
      </c>
      <c r="G30" s="496">
        <v>0</v>
      </c>
      <c r="H30" s="497"/>
      <c r="I30" s="498">
        <f t="shared" si="8"/>
        <v>1</v>
      </c>
      <c r="J30" s="498">
        <f>J10</f>
        <v>0</v>
      </c>
      <c r="K30" s="498">
        <f>K10</f>
        <v>0</v>
      </c>
      <c r="L30" s="498">
        <f>L10</f>
        <v>1</v>
      </c>
      <c r="M30" s="749">
        <f t="shared" si="10"/>
        <v>0</v>
      </c>
      <c r="P30" s="514"/>
    </row>
    <row r="31" spans="1:16" s="485" customFormat="1" ht="31.5">
      <c r="A31" s="750" t="s">
        <v>1926</v>
      </c>
      <c r="B31" s="493" t="s">
        <v>789</v>
      </c>
      <c r="C31" s="493" t="s">
        <v>1570</v>
      </c>
      <c r="D31" s="500" t="s">
        <v>1568</v>
      </c>
      <c r="E31" s="495" t="s">
        <v>657</v>
      </c>
      <c r="F31" s="756">
        <f t="shared" si="0"/>
        <v>0</v>
      </c>
      <c r="G31" s="496">
        <v>0</v>
      </c>
      <c r="H31" s="497"/>
      <c r="I31" s="498">
        <f t="shared" si="8"/>
        <v>1</v>
      </c>
      <c r="J31" s="498">
        <v>0</v>
      </c>
      <c r="K31" s="498">
        <v>0</v>
      </c>
      <c r="L31" s="498">
        <v>1</v>
      </c>
      <c r="M31" s="749">
        <f t="shared" si="10"/>
        <v>0</v>
      </c>
      <c r="P31" s="514"/>
    </row>
    <row r="32" spans="1:16" s="485" customFormat="1" ht="31.5">
      <c r="A32" s="750" t="s">
        <v>1927</v>
      </c>
      <c r="B32" s="493" t="s">
        <v>789</v>
      </c>
      <c r="C32" s="493" t="s">
        <v>1573</v>
      </c>
      <c r="D32" s="500" t="s">
        <v>1571</v>
      </c>
      <c r="E32" s="495" t="s">
        <v>1190</v>
      </c>
      <c r="F32" s="756">
        <f t="shared" si="0"/>
        <v>0</v>
      </c>
      <c r="G32" s="496">
        <v>0</v>
      </c>
      <c r="H32" s="497"/>
      <c r="I32" s="498">
        <f t="shared" si="8"/>
        <v>24</v>
      </c>
      <c r="J32" s="498">
        <v>8</v>
      </c>
      <c r="K32" s="498">
        <v>16</v>
      </c>
      <c r="L32" s="498">
        <v>0</v>
      </c>
      <c r="M32" s="749">
        <f t="shared" si="10"/>
        <v>0</v>
      </c>
      <c r="P32" s="514"/>
    </row>
    <row r="33" spans="1:16" s="485" customFormat="1">
      <c r="A33" s="750" t="s">
        <v>1928</v>
      </c>
      <c r="B33" s="493" t="s">
        <v>789</v>
      </c>
      <c r="C33" s="493" t="s">
        <v>1575</v>
      </c>
      <c r="D33" s="500" t="s">
        <v>1374</v>
      </c>
      <c r="E33" s="495" t="s">
        <v>289</v>
      </c>
      <c r="F33" s="756">
        <f t="shared" si="0"/>
        <v>0</v>
      </c>
      <c r="G33" s="496">
        <v>0</v>
      </c>
      <c r="H33" s="497"/>
      <c r="I33" s="498">
        <f t="shared" si="8"/>
        <v>82</v>
      </c>
      <c r="J33" s="498">
        <f>J17</f>
        <v>24</v>
      </c>
      <c r="K33" s="498">
        <f t="shared" ref="K33:L33" si="11">K17</f>
        <v>10</v>
      </c>
      <c r="L33" s="498">
        <f t="shared" si="11"/>
        <v>48</v>
      </c>
      <c r="M33" s="749">
        <f t="shared" si="10"/>
        <v>0</v>
      </c>
      <c r="P33" s="514"/>
    </row>
    <row r="34" spans="1:16" s="485" customFormat="1">
      <c r="A34" s="750" t="s">
        <v>1929</v>
      </c>
      <c r="B34" s="493" t="s">
        <v>789</v>
      </c>
      <c r="C34" s="493" t="s">
        <v>1578</v>
      </c>
      <c r="D34" s="500" t="s">
        <v>1576</v>
      </c>
      <c r="E34" s="495" t="s">
        <v>657</v>
      </c>
      <c r="F34" s="756">
        <f>SUM(G34:H34)</f>
        <v>0</v>
      </c>
      <c r="G34" s="496">
        <v>0</v>
      </c>
      <c r="H34" s="497"/>
      <c r="I34" s="498">
        <f t="shared" si="8"/>
        <v>12</v>
      </c>
      <c r="J34" s="498">
        <v>8</v>
      </c>
      <c r="K34" s="498">
        <v>4</v>
      </c>
      <c r="L34" s="498">
        <v>0</v>
      </c>
      <c r="M34" s="749">
        <f t="shared" si="10"/>
        <v>0</v>
      </c>
      <c r="P34" s="514"/>
    </row>
    <row r="35" spans="1:16" s="485" customFormat="1">
      <c r="A35" s="750" t="s">
        <v>1930</v>
      </c>
      <c r="B35" s="493" t="s">
        <v>789</v>
      </c>
      <c r="C35" s="493" t="s">
        <v>1581</v>
      </c>
      <c r="D35" s="500" t="s">
        <v>1579</v>
      </c>
      <c r="E35" s="495" t="s">
        <v>657</v>
      </c>
      <c r="F35" s="756">
        <f t="shared" si="0"/>
        <v>0</v>
      </c>
      <c r="G35" s="496">
        <v>0</v>
      </c>
      <c r="H35" s="497"/>
      <c r="I35" s="498">
        <f t="shared" si="8"/>
        <v>2</v>
      </c>
      <c r="J35" s="498">
        <v>0</v>
      </c>
      <c r="K35" s="498">
        <v>0</v>
      </c>
      <c r="L35" s="498">
        <v>2</v>
      </c>
      <c r="M35" s="749">
        <f t="shared" si="10"/>
        <v>0</v>
      </c>
      <c r="P35" s="514"/>
    </row>
    <row r="36" spans="1:16" s="485" customFormat="1">
      <c r="A36" s="750" t="s">
        <v>1931</v>
      </c>
      <c r="B36" s="493" t="s">
        <v>789</v>
      </c>
      <c r="C36" s="493" t="s">
        <v>1584</v>
      </c>
      <c r="D36" s="500" t="s">
        <v>1582</v>
      </c>
      <c r="E36" s="495" t="s">
        <v>657</v>
      </c>
      <c r="F36" s="756">
        <f t="shared" si="0"/>
        <v>0</v>
      </c>
      <c r="G36" s="496">
        <v>0</v>
      </c>
      <c r="H36" s="497"/>
      <c r="I36" s="498">
        <f t="shared" si="8"/>
        <v>1</v>
      </c>
      <c r="J36" s="498">
        <v>0</v>
      </c>
      <c r="K36" s="498">
        <v>1</v>
      </c>
      <c r="L36" s="498">
        <v>0</v>
      </c>
      <c r="M36" s="749">
        <f t="shared" si="10"/>
        <v>0</v>
      </c>
      <c r="P36" s="514"/>
    </row>
    <row r="37" spans="1:16" s="485" customFormat="1">
      <c r="A37" s="750" t="s">
        <v>1932</v>
      </c>
      <c r="B37" s="493" t="s">
        <v>789</v>
      </c>
      <c r="C37" s="493" t="s">
        <v>1587</v>
      </c>
      <c r="D37" s="500" t="s">
        <v>1585</v>
      </c>
      <c r="E37" s="495" t="s">
        <v>1190</v>
      </c>
      <c r="F37" s="756">
        <f t="shared" si="0"/>
        <v>0</v>
      </c>
      <c r="G37" s="496">
        <v>0</v>
      </c>
      <c r="H37" s="497"/>
      <c r="I37" s="498">
        <f t="shared" si="8"/>
        <v>8</v>
      </c>
      <c r="J37" s="498">
        <v>0</v>
      </c>
      <c r="K37" s="498">
        <v>4</v>
      </c>
      <c r="L37" s="498">
        <v>4</v>
      </c>
      <c r="M37" s="749">
        <f t="shared" si="10"/>
        <v>0</v>
      </c>
      <c r="P37" s="514"/>
    </row>
    <row r="38" spans="1:16" s="485" customFormat="1">
      <c r="A38" s="750" t="s">
        <v>1933</v>
      </c>
      <c r="B38" s="493" t="s">
        <v>789</v>
      </c>
      <c r="C38" s="493" t="s">
        <v>1589</v>
      </c>
      <c r="D38" s="500" t="s">
        <v>1501</v>
      </c>
      <c r="E38" s="495" t="s">
        <v>657</v>
      </c>
      <c r="F38" s="756">
        <f t="shared" si="0"/>
        <v>0</v>
      </c>
      <c r="G38" s="496">
        <v>0</v>
      </c>
      <c r="H38" s="497"/>
      <c r="I38" s="498">
        <f t="shared" si="8"/>
        <v>8</v>
      </c>
      <c r="J38" s="498">
        <v>0</v>
      </c>
      <c r="K38" s="498">
        <v>0</v>
      </c>
      <c r="L38" s="498">
        <v>8</v>
      </c>
      <c r="M38" s="749">
        <f t="shared" si="10"/>
        <v>0</v>
      </c>
      <c r="P38" s="514"/>
    </row>
    <row r="39" spans="1:16" s="485" customFormat="1">
      <c r="A39" s="750" t="s">
        <v>1934</v>
      </c>
      <c r="B39" s="493" t="s">
        <v>789</v>
      </c>
      <c r="C39" s="493" t="s">
        <v>1591</v>
      </c>
      <c r="D39" s="758" t="s">
        <v>1366</v>
      </c>
      <c r="E39" s="495" t="s">
        <v>1367</v>
      </c>
      <c r="F39" s="756">
        <f t="shared" si="0"/>
        <v>0</v>
      </c>
      <c r="G39" s="496">
        <v>0</v>
      </c>
      <c r="H39" s="497"/>
      <c r="I39" s="498">
        <v>1</v>
      </c>
      <c r="J39" s="498">
        <v>0</v>
      </c>
      <c r="K39" s="498">
        <v>0</v>
      </c>
      <c r="L39" s="498">
        <v>0</v>
      </c>
      <c r="M39" s="749">
        <f t="shared" si="10"/>
        <v>0</v>
      </c>
      <c r="P39" s="514"/>
    </row>
    <row r="40" spans="1:16" s="485" customFormat="1">
      <c r="A40" s="750" t="s">
        <v>1935</v>
      </c>
      <c r="B40" s="493" t="s">
        <v>789</v>
      </c>
      <c r="C40" s="493" t="s">
        <v>1593</v>
      </c>
      <c r="D40" s="500" t="s">
        <v>1370</v>
      </c>
      <c r="E40" s="495" t="s">
        <v>1367</v>
      </c>
      <c r="F40" s="756">
        <f t="shared" si="0"/>
        <v>0</v>
      </c>
      <c r="G40" s="496">
        <v>0</v>
      </c>
      <c r="H40" s="497"/>
      <c r="I40" s="498">
        <v>1</v>
      </c>
      <c r="J40" s="498">
        <v>0</v>
      </c>
      <c r="K40" s="498">
        <v>0</v>
      </c>
      <c r="L40" s="498">
        <v>0</v>
      </c>
      <c r="M40" s="749">
        <f t="shared" si="10"/>
        <v>0</v>
      </c>
      <c r="P40" s="514"/>
    </row>
    <row r="41" spans="1:16" s="485" customFormat="1" ht="33.6" customHeight="1">
      <c r="A41" s="750" t="s">
        <v>1936</v>
      </c>
      <c r="B41" s="493" t="s">
        <v>789</v>
      </c>
      <c r="C41" s="493" t="s">
        <v>1595</v>
      </c>
      <c r="D41" s="500" t="s">
        <v>1398</v>
      </c>
      <c r="E41" s="495" t="s">
        <v>657</v>
      </c>
      <c r="F41" s="756">
        <f t="shared" si="0"/>
        <v>0</v>
      </c>
      <c r="G41" s="496">
        <v>0</v>
      </c>
      <c r="H41" s="497"/>
      <c r="I41" s="498">
        <f>SUM(J41:L41)</f>
        <v>26</v>
      </c>
      <c r="J41" s="498">
        <v>8</v>
      </c>
      <c r="K41" s="498">
        <v>3</v>
      </c>
      <c r="L41" s="498">
        <v>15</v>
      </c>
      <c r="M41" s="749">
        <f t="shared" si="10"/>
        <v>0</v>
      </c>
      <c r="P41" s="514"/>
    </row>
    <row r="42" spans="1:16" s="485" customFormat="1">
      <c r="A42" s="750" t="s">
        <v>1937</v>
      </c>
      <c r="B42" s="493" t="s">
        <v>789</v>
      </c>
      <c r="C42" s="493" t="s">
        <v>1597</v>
      </c>
      <c r="D42" s="500" t="s">
        <v>1363</v>
      </c>
      <c r="E42" s="495" t="s">
        <v>239</v>
      </c>
      <c r="F42" s="756">
        <f t="shared" si="0"/>
        <v>0</v>
      </c>
      <c r="G42" s="496">
        <v>0</v>
      </c>
      <c r="H42" s="497"/>
      <c r="I42" s="498">
        <f>SUM(J42:L42)</f>
        <v>8</v>
      </c>
      <c r="J42" s="498">
        <v>0</v>
      </c>
      <c r="K42" s="498">
        <v>0</v>
      </c>
      <c r="L42" s="498">
        <v>8</v>
      </c>
      <c r="M42" s="749">
        <f t="shared" si="10"/>
        <v>0</v>
      </c>
      <c r="P42" s="514"/>
    </row>
    <row r="43" spans="1:16" s="485" customFormat="1">
      <c r="A43" s="750" t="s">
        <v>1938</v>
      </c>
      <c r="B43" s="493" t="s">
        <v>789</v>
      </c>
      <c r="C43" s="493" t="s">
        <v>1600</v>
      </c>
      <c r="D43" s="500" t="s">
        <v>1598</v>
      </c>
      <c r="E43" s="495" t="s">
        <v>239</v>
      </c>
      <c r="F43" s="756">
        <f t="shared" si="0"/>
        <v>0</v>
      </c>
      <c r="G43" s="496">
        <v>0</v>
      </c>
      <c r="H43" s="497"/>
      <c r="I43" s="498">
        <v>1</v>
      </c>
      <c r="J43" s="498">
        <v>0</v>
      </c>
      <c r="K43" s="498">
        <v>0</v>
      </c>
      <c r="L43" s="498">
        <v>0</v>
      </c>
      <c r="M43" s="749">
        <f t="shared" si="10"/>
        <v>0</v>
      </c>
      <c r="P43" s="514"/>
    </row>
    <row r="44" spans="1:16" s="485" customFormat="1" ht="25.5">
      <c r="A44" s="750"/>
      <c r="B44" s="788" t="s">
        <v>1277</v>
      </c>
      <c r="C44" s="493"/>
      <c r="D44" s="752" t="s">
        <v>1401</v>
      </c>
      <c r="E44" s="495"/>
      <c r="F44" s="756"/>
      <c r="G44" s="496"/>
      <c r="H44" s="496"/>
      <c r="I44" s="498"/>
      <c r="J44" s="498"/>
      <c r="K44" s="498"/>
      <c r="L44" s="498"/>
      <c r="M44" s="802"/>
    </row>
    <row r="45" spans="1:16" s="485" customFormat="1">
      <c r="A45" s="750" t="s">
        <v>1939</v>
      </c>
      <c r="B45" s="493" t="s">
        <v>1043</v>
      </c>
      <c r="C45" s="493" t="s">
        <v>1602</v>
      </c>
      <c r="D45" s="500" t="s">
        <v>1404</v>
      </c>
      <c r="E45" s="495" t="s">
        <v>657</v>
      </c>
      <c r="F45" s="756">
        <f t="shared" si="0"/>
        <v>0</v>
      </c>
      <c r="G45" s="496">
        <v>0</v>
      </c>
      <c r="H45" s="497">
        <f>SUMPRODUCT(H5:H44,I5:I44)*0.06</f>
        <v>0</v>
      </c>
      <c r="I45" s="498">
        <v>1</v>
      </c>
      <c r="J45" s="498">
        <v>0</v>
      </c>
      <c r="K45" s="498">
        <v>0</v>
      </c>
      <c r="L45" s="498">
        <v>0</v>
      </c>
      <c r="M45" s="749">
        <f>I45*F45</f>
        <v>0</v>
      </c>
    </row>
    <row r="46" spans="1:16" s="485" customFormat="1">
      <c r="A46" s="750" t="s">
        <v>1940</v>
      </c>
      <c r="B46" s="493" t="s">
        <v>1043</v>
      </c>
      <c r="C46" s="493" t="s">
        <v>1941</v>
      </c>
      <c r="D46" s="500" t="s">
        <v>1407</v>
      </c>
      <c r="E46" s="495" t="s">
        <v>657</v>
      </c>
      <c r="F46" s="756">
        <f t="shared" si="0"/>
        <v>0</v>
      </c>
      <c r="G46" s="496">
        <v>0</v>
      </c>
      <c r="H46" s="497">
        <f>SUMPRODUCT(G5:G43,I5:I43)*0.036</f>
        <v>0</v>
      </c>
      <c r="I46" s="498">
        <v>1</v>
      </c>
      <c r="J46" s="498">
        <v>0</v>
      </c>
      <c r="K46" s="498">
        <v>0</v>
      </c>
      <c r="L46" s="498">
        <v>0</v>
      </c>
      <c r="M46" s="749">
        <f>I46*F46</f>
        <v>0</v>
      </c>
    </row>
    <row r="47" spans="1:16" s="485" customFormat="1" ht="16.5" thickBot="1">
      <c r="A47" s="792"/>
      <c r="B47" s="793"/>
      <c r="C47" s="793"/>
      <c r="D47" s="760"/>
      <c r="E47" s="761"/>
      <c r="F47" s="805"/>
      <c r="G47" s="805"/>
      <c r="H47" s="805"/>
      <c r="I47" s="805"/>
      <c r="J47" s="806"/>
      <c r="K47" s="806"/>
      <c r="L47" s="806"/>
      <c r="M47" s="807"/>
    </row>
    <row r="48" spans="1:16" s="809" customFormat="1">
      <c r="A48" s="476"/>
      <c r="B48" s="476"/>
      <c r="C48" s="476"/>
      <c r="D48" s="476"/>
      <c r="E48" s="476"/>
      <c r="F48" s="808"/>
      <c r="G48" s="808"/>
      <c r="H48" s="808"/>
      <c r="I48" s="808"/>
      <c r="J48" s="677"/>
      <c r="K48" s="677"/>
      <c r="L48" s="677"/>
      <c r="M48" s="808"/>
    </row>
    <row r="49" spans="1:13" s="809" customFormat="1">
      <c r="A49" s="810" t="s">
        <v>750</v>
      </c>
      <c r="B49" s="766"/>
      <c r="C49" s="766"/>
      <c r="D49" s="811"/>
      <c r="E49" s="766"/>
      <c r="F49" s="812"/>
      <c r="G49" s="812"/>
      <c r="H49" s="812"/>
      <c r="I49" s="812"/>
      <c r="J49" s="813"/>
      <c r="K49" s="813"/>
      <c r="L49" s="813"/>
      <c r="M49" s="814"/>
    </row>
    <row r="50" spans="1:13" s="809" customFormat="1" ht="36.75" customHeight="1">
      <c r="A50" s="1093"/>
      <c r="B50" s="476"/>
      <c r="C50" s="476"/>
      <c r="D50" s="1578" t="s">
        <v>1603</v>
      </c>
      <c r="E50" s="1558"/>
      <c r="F50" s="1558"/>
      <c r="G50" s="1558"/>
      <c r="H50" s="1558"/>
      <c r="I50" s="1558"/>
      <c r="J50" s="677"/>
      <c r="K50" s="677"/>
      <c r="L50" s="677"/>
      <c r="M50" s="816"/>
    </row>
    <row r="51" spans="1:13" s="809" customFormat="1" ht="53.25" customHeight="1">
      <c r="A51" s="1093"/>
      <c r="B51" s="476"/>
      <c r="C51" s="476"/>
      <c r="D51" s="1572" t="s">
        <v>1408</v>
      </c>
      <c r="E51" s="1552"/>
      <c r="F51" s="1552"/>
      <c r="G51" s="1552"/>
      <c r="H51" s="1552"/>
      <c r="I51" s="1552"/>
      <c r="J51" s="677"/>
      <c r="K51" s="677"/>
      <c r="L51" s="677"/>
      <c r="M51" s="816"/>
    </row>
    <row r="52" spans="1:13" s="809" customFormat="1" ht="36.75" customHeight="1">
      <c r="A52" s="1093"/>
      <c r="B52" s="476"/>
      <c r="C52" s="476"/>
      <c r="D52" s="1572" t="s">
        <v>1409</v>
      </c>
      <c r="E52" s="1552"/>
      <c r="F52" s="1552"/>
      <c r="G52" s="1552"/>
      <c r="H52" s="1552"/>
      <c r="I52" s="1552"/>
      <c r="J52" s="677"/>
      <c r="K52" s="677"/>
      <c r="L52" s="677"/>
      <c r="M52" s="816"/>
    </row>
    <row r="53" spans="1:13" s="809" customFormat="1">
      <c r="A53" s="768"/>
      <c r="B53" s="769"/>
      <c r="C53" s="769"/>
      <c r="D53" s="769"/>
      <c r="E53" s="769"/>
      <c r="F53" s="817"/>
      <c r="G53" s="817"/>
      <c r="H53" s="817"/>
      <c r="I53" s="817"/>
      <c r="J53" s="818"/>
      <c r="K53" s="818"/>
      <c r="L53" s="818"/>
      <c r="M53" s="819"/>
    </row>
  </sheetData>
  <mergeCells count="3">
    <mergeCell ref="D50:I50"/>
    <mergeCell ref="D51:I51"/>
    <mergeCell ref="D52:I52"/>
  </mergeCells>
  <conditionalFormatting sqref="G6:H6">
    <cfRule type="containsBlanks" dxfId="36" priority="13">
      <formula>LEN(TRIM(G6))=0</formula>
    </cfRule>
    <cfRule type="containsBlanks" priority="14">
      <formula>LEN(TRIM(G6))=0</formula>
    </cfRule>
  </conditionalFormatting>
  <conditionalFormatting sqref="G16:H17">
    <cfRule type="containsBlanks" dxfId="35" priority="11">
      <formula>LEN(TRIM(G16))=0</formula>
    </cfRule>
    <cfRule type="containsBlanks" priority="12">
      <formula>LEN(TRIM(G16))=0</formula>
    </cfRule>
  </conditionalFormatting>
  <conditionalFormatting sqref="G24:H24">
    <cfRule type="containsBlanks" dxfId="34" priority="9">
      <formula>LEN(TRIM(G24))=0</formula>
    </cfRule>
    <cfRule type="containsBlanks" priority="10">
      <formula>LEN(TRIM(G24))=0</formula>
    </cfRule>
  </conditionalFormatting>
  <conditionalFormatting sqref="G26:H26">
    <cfRule type="containsBlanks" priority="7">
      <formula>LEN(TRIM(G26))=0</formula>
    </cfRule>
    <cfRule type="containsBlanks" dxfId="33" priority="8">
      <formula>LEN(TRIM(G26))=0</formula>
    </cfRule>
  </conditionalFormatting>
  <conditionalFormatting sqref="G28:H28">
    <cfRule type="containsBlanks" dxfId="32" priority="5">
      <formula>LEN(TRIM(G28))=0</formula>
    </cfRule>
    <cfRule type="containsBlanks" priority="6">
      <formula>LEN(TRIM(G28))=0</formula>
    </cfRule>
  </conditionalFormatting>
  <conditionalFormatting sqref="G44:H44">
    <cfRule type="containsBlanks" dxfId="31" priority="3">
      <formula>LEN(TRIM(G44))=0</formula>
    </cfRule>
    <cfRule type="containsBlanks" priority="4">
      <formula>LEN(TRIM(G44))=0</formula>
    </cfRule>
  </conditionalFormatting>
  <conditionalFormatting sqref="H45:H46">
    <cfRule type="cellIs" dxfId="30" priority="1" operator="equal">
      <formula>" "</formula>
    </cfRule>
    <cfRule type="containsBlanks" dxfId="29" priority="2">
      <formula>LEN(TRIM(H45))=0</formula>
    </cfRule>
  </conditionalFormatting>
  <pageMargins left="0.78740157480314965" right="0.78740157480314965" top="1.1811023622047245" bottom="0.98425196850393704" header="0.31496062992125984" footer="0.51181102362204722"/>
  <pageSetup paperSize="9" scale="59" fitToHeight="0" orientation="landscape"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35"/>
  <sheetViews>
    <sheetView view="pageBreakPreview" zoomScaleSheetLayoutView="100" workbookViewId="0"/>
  </sheetViews>
  <sheetFormatPr defaultColWidth="10" defaultRowHeight="15.75"/>
  <cols>
    <col min="1" max="2" width="10" style="596"/>
    <col min="3" max="3" width="13.5703125" style="596" customWidth="1"/>
    <col min="4" max="4" width="10" style="596"/>
    <col min="5" max="5" width="40.7109375" style="596" customWidth="1"/>
    <col min="6" max="7" width="10" style="596"/>
    <col min="8" max="8" width="10.7109375" style="596" customWidth="1"/>
    <col min="9" max="16384" width="10" style="596"/>
  </cols>
  <sheetData>
    <row r="1" spans="1:8">
      <c r="A1" s="846"/>
      <c r="B1" s="847"/>
      <c r="C1" s="847"/>
      <c r="D1" s="847"/>
      <c r="E1" s="847"/>
      <c r="F1" s="847"/>
      <c r="G1" s="847"/>
      <c r="H1" s="767"/>
    </row>
    <row r="2" spans="1:8">
      <c r="A2" s="1039"/>
      <c r="H2" s="848"/>
    </row>
    <row r="3" spans="1:8" ht="40.5" customHeight="1">
      <c r="A3" s="1534" t="s">
        <v>1203</v>
      </c>
      <c r="B3" s="1535"/>
      <c r="C3" s="1535"/>
      <c r="D3" s="1535"/>
      <c r="E3" s="1535"/>
      <c r="F3" s="1535"/>
      <c r="G3" s="1535"/>
      <c r="H3" s="1536"/>
    </row>
    <row r="4" spans="1:8" ht="16.5">
      <c r="A4" s="1531" t="s">
        <v>1204</v>
      </c>
      <c r="B4" s="1532"/>
      <c r="C4" s="1532"/>
      <c r="D4" s="1532"/>
      <c r="E4" s="1532"/>
      <c r="F4" s="1532"/>
      <c r="G4" s="1532"/>
      <c r="H4" s="1533"/>
    </row>
    <row r="5" spans="1:8" ht="15.75" customHeight="1">
      <c r="A5" s="1040"/>
      <c r="B5" s="588"/>
      <c r="C5" s="588"/>
      <c r="D5" s="588"/>
      <c r="E5" s="588"/>
      <c r="F5" s="588"/>
      <c r="G5" s="588"/>
      <c r="H5" s="589"/>
    </row>
    <row r="6" spans="1:8" ht="33.75" customHeight="1">
      <c r="A6" s="1530" t="s">
        <v>1205</v>
      </c>
      <c r="B6" s="1526"/>
      <c r="C6" s="1526"/>
      <c r="D6" s="1526"/>
      <c r="E6" s="1526"/>
      <c r="F6" s="1526"/>
      <c r="G6" s="1526"/>
      <c r="H6" s="1527"/>
    </row>
    <row r="7" spans="1:8" ht="33.75" customHeight="1">
      <c r="A7" s="1530" t="s">
        <v>1206</v>
      </c>
      <c r="B7" s="1526"/>
      <c r="C7" s="1526"/>
      <c r="D7" s="1526"/>
      <c r="E7" s="1526"/>
      <c r="F7" s="1526"/>
      <c r="G7" s="1526"/>
      <c r="H7" s="1527"/>
    </row>
    <row r="8" spans="1:8" ht="52.5" customHeight="1">
      <c r="A8" s="1530" t="s">
        <v>1207</v>
      </c>
      <c r="B8" s="1526"/>
      <c r="C8" s="1526"/>
      <c r="D8" s="1526"/>
      <c r="E8" s="1526"/>
      <c r="F8" s="1526"/>
      <c r="G8" s="1526"/>
      <c r="H8" s="1527"/>
    </row>
    <row r="9" spans="1:8" ht="63" customHeight="1">
      <c r="A9" s="1530" t="s">
        <v>1208</v>
      </c>
      <c r="B9" s="1526"/>
      <c r="C9" s="1526"/>
      <c r="D9" s="1526"/>
      <c r="E9" s="1526"/>
      <c r="F9" s="1526"/>
      <c r="G9" s="1526"/>
      <c r="H9" s="1527"/>
    </row>
    <row r="10" spans="1:8" ht="15.75" customHeight="1">
      <c r="A10" s="1530"/>
      <c r="B10" s="1526"/>
      <c r="C10" s="1526"/>
      <c r="D10" s="1526"/>
      <c r="E10" s="1526"/>
      <c r="F10" s="1526"/>
      <c r="G10" s="1526"/>
      <c r="H10" s="1527"/>
    </row>
    <row r="11" spans="1:8">
      <c r="A11" s="1041"/>
      <c r="B11" s="1526" t="s">
        <v>1209</v>
      </c>
      <c r="C11" s="1526"/>
      <c r="D11" s="1526"/>
      <c r="E11" s="1526"/>
      <c r="F11" s="1526"/>
      <c r="G11" s="1526"/>
      <c r="H11" s="1527"/>
    </row>
    <row r="12" spans="1:8">
      <c r="A12" s="1041"/>
      <c r="B12" s="590"/>
      <c r="C12" s="591"/>
      <c r="D12" s="590"/>
      <c r="E12" s="1526"/>
      <c r="F12" s="1526"/>
      <c r="G12" s="1526"/>
      <c r="H12" s="1527"/>
    </row>
    <row r="13" spans="1:8" ht="60.75" customHeight="1">
      <c r="A13" s="1041"/>
      <c r="B13" s="590"/>
      <c r="C13" s="591" t="s">
        <v>133</v>
      </c>
      <c r="D13" s="590"/>
      <c r="E13" s="1526" t="s">
        <v>1210</v>
      </c>
      <c r="F13" s="1526"/>
      <c r="G13" s="1526"/>
      <c r="H13" s="1527"/>
    </row>
    <row r="14" spans="1:8" ht="44.25" customHeight="1">
      <c r="A14" s="1041"/>
      <c r="B14" s="590"/>
      <c r="C14" s="591" t="s">
        <v>776</v>
      </c>
      <c r="D14" s="590"/>
      <c r="E14" s="1526" t="s">
        <v>1211</v>
      </c>
      <c r="F14" s="1526"/>
      <c r="G14" s="1526"/>
      <c r="H14" s="1527"/>
    </row>
    <row r="15" spans="1:8" ht="48.75" customHeight="1">
      <c r="A15" s="1041"/>
      <c r="B15" s="590"/>
      <c r="C15" s="591" t="s">
        <v>772</v>
      </c>
      <c r="D15" s="590"/>
      <c r="E15" s="1526" t="s">
        <v>1212</v>
      </c>
      <c r="F15" s="1526"/>
      <c r="G15" s="1526"/>
      <c r="H15" s="1527"/>
    </row>
    <row r="16" spans="1:8">
      <c r="A16" s="1041"/>
      <c r="B16" s="590"/>
      <c r="C16" s="591" t="s">
        <v>773</v>
      </c>
      <c r="D16" s="590"/>
      <c r="E16" s="1526" t="s">
        <v>1213</v>
      </c>
      <c r="F16" s="1526"/>
      <c r="G16" s="1526"/>
      <c r="H16" s="1527"/>
    </row>
    <row r="17" spans="1:8">
      <c r="A17" s="1041"/>
      <c r="B17" s="590"/>
      <c r="C17" s="591" t="s">
        <v>135</v>
      </c>
      <c r="D17" s="590"/>
      <c r="E17" s="1526" t="s">
        <v>1214</v>
      </c>
      <c r="F17" s="1526"/>
      <c r="G17" s="1526"/>
      <c r="H17" s="1527"/>
    </row>
    <row r="18" spans="1:8">
      <c r="A18" s="1041"/>
      <c r="B18" s="590"/>
      <c r="C18" s="591" t="s">
        <v>1028</v>
      </c>
      <c r="D18" s="590"/>
      <c r="E18" s="1526" t="s">
        <v>1215</v>
      </c>
      <c r="F18" s="1526"/>
      <c r="G18" s="1526"/>
      <c r="H18" s="1527"/>
    </row>
    <row r="19" spans="1:8">
      <c r="A19" s="1041"/>
      <c r="B19" s="590"/>
      <c r="C19" s="591" t="s">
        <v>1029</v>
      </c>
      <c r="D19" s="590"/>
      <c r="E19" s="590" t="s">
        <v>1216</v>
      </c>
      <c r="F19" s="590"/>
      <c r="G19" s="590"/>
      <c r="H19" s="592"/>
    </row>
    <row r="20" spans="1:8">
      <c r="A20" s="1041"/>
      <c r="B20" s="590"/>
      <c r="C20" s="591" t="s">
        <v>30</v>
      </c>
      <c r="D20" s="590"/>
      <c r="E20" s="590" t="s">
        <v>1217</v>
      </c>
      <c r="F20" s="590"/>
      <c r="G20" s="590"/>
      <c r="H20" s="592"/>
    </row>
    <row r="21" spans="1:8">
      <c r="A21" s="1041"/>
      <c r="B21" s="590"/>
      <c r="C21" s="591" t="s">
        <v>1218</v>
      </c>
      <c r="D21" s="590"/>
      <c r="E21" s="590" t="s">
        <v>1219</v>
      </c>
      <c r="F21" s="590"/>
      <c r="G21" s="590"/>
      <c r="H21" s="592"/>
    </row>
    <row r="22" spans="1:8" ht="30">
      <c r="A22" s="1041"/>
      <c r="B22" s="590"/>
      <c r="C22" s="591" t="s">
        <v>1220</v>
      </c>
      <c r="D22" s="590"/>
      <c r="E22" s="590" t="s">
        <v>1221</v>
      </c>
      <c r="F22" s="590"/>
      <c r="G22" s="590"/>
      <c r="H22" s="592"/>
    </row>
    <row r="23" spans="1:8">
      <c r="A23" s="1041"/>
      <c r="B23" s="590"/>
      <c r="C23" s="591" t="s">
        <v>1222</v>
      </c>
      <c r="D23" s="590"/>
      <c r="E23" s="590" t="s">
        <v>1223</v>
      </c>
      <c r="F23" s="590"/>
      <c r="G23" s="590"/>
      <c r="H23" s="592"/>
    </row>
    <row r="24" spans="1:8">
      <c r="A24" s="1041"/>
      <c r="B24" s="590"/>
      <c r="C24" s="590"/>
      <c r="D24" s="590"/>
      <c r="E24" s="590"/>
      <c r="F24" s="590"/>
      <c r="G24" s="590"/>
      <c r="H24" s="592"/>
    </row>
    <row r="25" spans="1:8" ht="16.5">
      <c r="A25" s="1531" t="s">
        <v>1224</v>
      </c>
      <c r="B25" s="1532"/>
      <c r="C25" s="1532"/>
      <c r="D25" s="1532"/>
      <c r="E25" s="1532"/>
      <c r="F25" s="1532"/>
      <c r="G25" s="1532"/>
      <c r="H25" s="1533"/>
    </row>
    <row r="26" spans="1:8" ht="16.5">
      <c r="A26" s="1040"/>
      <c r="B26" s="588"/>
      <c r="C26" s="588"/>
      <c r="D26" s="588"/>
      <c r="E26" s="588"/>
      <c r="F26" s="588"/>
      <c r="G26" s="588"/>
      <c r="H26" s="589"/>
    </row>
    <row r="27" spans="1:8" ht="48.75" customHeight="1">
      <c r="A27" s="1530" t="s">
        <v>1225</v>
      </c>
      <c r="B27" s="1526"/>
      <c r="C27" s="1526"/>
      <c r="D27" s="1526"/>
      <c r="E27" s="1526"/>
      <c r="F27" s="1526"/>
      <c r="G27" s="1526"/>
      <c r="H27" s="1527"/>
    </row>
    <row r="28" spans="1:8">
      <c r="A28" s="1042"/>
      <c r="B28" s="590"/>
      <c r="C28" s="590"/>
      <c r="D28" s="590"/>
      <c r="E28" s="590"/>
      <c r="F28" s="590"/>
      <c r="G28" s="590"/>
      <c r="H28" s="592"/>
    </row>
    <row r="29" spans="1:8">
      <c r="A29" s="1530" t="s">
        <v>1226</v>
      </c>
      <c r="B29" s="1526"/>
      <c r="C29" s="1526"/>
      <c r="D29" s="1526"/>
      <c r="E29" s="1526"/>
      <c r="F29" s="1526"/>
      <c r="G29" s="1526"/>
      <c r="H29" s="1527"/>
    </row>
    <row r="30" spans="1:8">
      <c r="A30" s="1041"/>
      <c r="B30" s="1526" t="s">
        <v>1227</v>
      </c>
      <c r="C30" s="1526"/>
      <c r="D30" s="1526"/>
      <c r="E30" s="1526"/>
      <c r="F30" s="1526"/>
      <c r="G30" s="1526"/>
      <c r="H30" s="1527"/>
    </row>
    <row r="31" spans="1:8">
      <c r="A31" s="1041"/>
      <c r="B31" s="1526" t="s">
        <v>1228</v>
      </c>
      <c r="C31" s="1526"/>
      <c r="D31" s="1526"/>
      <c r="E31" s="1526"/>
      <c r="F31" s="1526"/>
      <c r="G31" s="1526"/>
      <c r="H31" s="1527"/>
    </row>
    <row r="32" spans="1:8">
      <c r="A32" s="1041"/>
      <c r="B32" s="1526" t="s">
        <v>1229</v>
      </c>
      <c r="C32" s="1526"/>
      <c r="D32" s="1526"/>
      <c r="E32" s="1526"/>
      <c r="F32" s="1526"/>
      <c r="G32" s="1526"/>
      <c r="H32" s="1527"/>
    </row>
    <row r="33" spans="1:8">
      <c r="A33" s="1041"/>
      <c r="B33" s="1526" t="s">
        <v>1230</v>
      </c>
      <c r="C33" s="1526"/>
      <c r="D33" s="1526"/>
      <c r="E33" s="1526"/>
      <c r="F33" s="1526"/>
      <c r="G33" s="1526"/>
      <c r="H33" s="1527"/>
    </row>
    <row r="34" spans="1:8">
      <c r="A34" s="1041"/>
      <c r="B34" s="1528"/>
      <c r="C34" s="1528"/>
      <c r="D34" s="1528"/>
      <c r="E34" s="1528"/>
      <c r="F34" s="1528"/>
      <c r="G34" s="1528"/>
      <c r="H34" s="1529"/>
    </row>
    <row r="35" spans="1:8">
      <c r="A35" s="849"/>
      <c r="B35" s="850"/>
      <c r="C35" s="850"/>
      <c r="D35" s="850"/>
      <c r="E35" s="850"/>
      <c r="F35" s="850"/>
      <c r="G35" s="850"/>
      <c r="H35" s="770"/>
    </row>
  </sheetData>
  <mergeCells count="23">
    <mergeCell ref="A9:H9"/>
    <mergeCell ref="A3:H3"/>
    <mergeCell ref="A4:H4"/>
    <mergeCell ref="A6:H6"/>
    <mergeCell ref="A7:H7"/>
    <mergeCell ref="A8:H8"/>
    <mergeCell ref="A29:H29"/>
    <mergeCell ref="A10:H10"/>
    <mergeCell ref="B11:H11"/>
    <mergeCell ref="E12:H12"/>
    <mergeCell ref="E13:H13"/>
    <mergeCell ref="E14:H14"/>
    <mergeCell ref="E15:H15"/>
    <mergeCell ref="E16:H16"/>
    <mergeCell ref="E17:H17"/>
    <mergeCell ref="E18:H18"/>
    <mergeCell ref="A25:H25"/>
    <mergeCell ref="A27:H27"/>
    <mergeCell ref="B30:H30"/>
    <mergeCell ref="B31:H31"/>
    <mergeCell ref="B32:H32"/>
    <mergeCell ref="B33:H33"/>
    <mergeCell ref="B34:H34"/>
  </mergeCells>
  <pageMargins left="0.78740157480314965" right="0.78740157480314965" top="1.1811023622047245" bottom="0.98425196850393704" header="0.31496062992125984" footer="0.51181102362204722"/>
  <pageSetup paperSize="9" scale="75" fitToHeight="0" orientation="portrait" r:id="rId1"/>
  <headerFooter alignWithMargins="0">
    <oddHeader>&amp;L&amp;10ČRo Olomouc - dostavba studií objektu Pavelčákova 2/19&amp;C&amp;10D.1.4.h - Slaboproudé elektroinstalace Etapa II.b - studio v přední části 5.NP&amp;12&amp;R&amp;10 12/2023DSP</oddHeader>
    <oddFooter>&amp;Rstrana &amp;P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4"/>
  <sheetViews>
    <sheetView view="pageBreakPreview" zoomScaleSheetLayoutView="100" workbookViewId="0"/>
  </sheetViews>
  <sheetFormatPr defaultColWidth="8.85546875" defaultRowHeight="15.75"/>
  <cols>
    <col min="1" max="1" width="2.28515625" style="596" customWidth="1"/>
    <col min="2" max="2" width="1.7109375" style="596" customWidth="1"/>
    <col min="3" max="3" width="2.7109375" style="596" customWidth="1"/>
    <col min="4" max="4" width="6.7109375" style="596" customWidth="1"/>
    <col min="5" max="5" width="13.28515625" style="596" customWidth="1"/>
    <col min="6" max="6" width="0.5703125" style="596" customWidth="1"/>
    <col min="7" max="7" width="2.42578125" style="596" customWidth="1"/>
    <col min="8" max="8" width="2.7109375" style="596" customWidth="1"/>
    <col min="9" max="9" width="9.42578125" style="596" customWidth="1"/>
    <col min="10" max="10" width="13.28515625" style="596" customWidth="1"/>
    <col min="11" max="11" width="0.7109375" style="596" customWidth="1"/>
    <col min="12" max="12" width="2.28515625" style="596" customWidth="1"/>
    <col min="13" max="13" width="2.7109375" style="596" customWidth="1"/>
    <col min="14" max="14" width="1.85546875" style="596" customWidth="1"/>
    <col min="15" max="15" width="12.28515625" style="596" customWidth="1"/>
    <col min="16" max="16" width="2.7109375" style="596" customWidth="1"/>
    <col min="17" max="17" width="1.85546875" style="596" customWidth="1"/>
    <col min="18" max="18" width="13.28515625" style="596" customWidth="1"/>
    <col min="19" max="16384" width="8.85546875" style="596"/>
  </cols>
  <sheetData>
    <row r="1" spans="1:18">
      <c r="A1" s="945"/>
      <c r="B1" s="946"/>
      <c r="C1" s="946"/>
      <c r="D1" s="946"/>
      <c r="E1" s="946"/>
      <c r="F1" s="946"/>
      <c r="G1" s="946"/>
      <c r="H1" s="946"/>
      <c r="I1" s="946"/>
      <c r="J1" s="946"/>
      <c r="K1" s="946"/>
      <c r="L1" s="946"/>
      <c r="M1" s="946"/>
      <c r="N1" s="946"/>
      <c r="O1" s="946"/>
      <c r="P1" s="946"/>
      <c r="Q1" s="946"/>
      <c r="R1" s="947"/>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948"/>
      <c r="B4" s="949"/>
      <c r="C4" s="949"/>
      <c r="D4" s="949"/>
      <c r="E4" s="949"/>
      <c r="F4" s="949"/>
      <c r="G4" s="949"/>
      <c r="H4" s="949"/>
      <c r="I4" s="949"/>
      <c r="J4" s="949"/>
      <c r="K4" s="949"/>
      <c r="L4" s="949"/>
      <c r="M4" s="949"/>
      <c r="N4" s="949"/>
      <c r="O4" s="949"/>
      <c r="P4" s="949"/>
      <c r="Q4" s="949"/>
      <c r="R4" s="950"/>
    </row>
    <row r="5" spans="1:18" ht="35.25" customHeight="1">
      <c r="A5" s="1090"/>
      <c r="B5" s="606" t="s">
        <v>1232</v>
      </c>
      <c r="C5" s="606"/>
      <c r="D5" s="606"/>
      <c r="E5" s="1538" t="s">
        <v>1001</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c r="C7" s="606"/>
      <c r="D7" s="606"/>
      <c r="E7" s="610"/>
      <c r="F7" s="606"/>
      <c r="G7" s="606"/>
      <c r="H7" s="606"/>
      <c r="I7" s="606"/>
      <c r="J7" s="611"/>
      <c r="K7" s="606"/>
      <c r="L7" s="606"/>
      <c r="M7" s="606"/>
      <c r="N7" s="606"/>
      <c r="O7" s="606"/>
      <c r="P7" s="612"/>
      <c r="Q7" s="613"/>
      <c r="R7" s="614"/>
    </row>
    <row r="8" spans="1:18">
      <c r="A8" s="1090"/>
      <c r="B8" s="606" t="s">
        <v>1234</v>
      </c>
      <c r="C8" s="606"/>
      <c r="D8" s="606"/>
      <c r="E8" s="951"/>
      <c r="F8" s="606"/>
      <c r="G8" s="606"/>
      <c r="H8" s="606"/>
      <c r="I8" s="606"/>
      <c r="J8" s="611"/>
      <c r="K8" s="606"/>
      <c r="L8" s="606"/>
      <c r="M8" s="606"/>
      <c r="N8" s="606"/>
      <c r="O8" s="606"/>
      <c r="P8" s="610"/>
      <c r="Q8" s="613"/>
      <c r="R8" s="614"/>
    </row>
    <row r="9" spans="1:18">
      <c r="A9" s="1090"/>
      <c r="B9" s="606"/>
      <c r="C9" s="606"/>
      <c r="D9" s="606"/>
      <c r="E9" s="616" t="s">
        <v>1005</v>
      </c>
      <c r="F9" s="606"/>
      <c r="G9" s="606"/>
      <c r="H9" s="606"/>
      <c r="I9" s="606"/>
      <c r="J9" s="611"/>
      <c r="K9" s="606"/>
      <c r="L9" s="606"/>
      <c r="M9" s="606"/>
      <c r="N9" s="606"/>
      <c r="O9" s="606"/>
      <c r="P9" s="612"/>
      <c r="Q9" s="613"/>
      <c r="R9" s="614"/>
    </row>
    <row r="10" spans="1:18">
      <c r="A10" s="1090"/>
      <c r="B10" s="606"/>
      <c r="C10" s="606"/>
      <c r="D10" s="606"/>
      <c r="E10" s="616"/>
      <c r="F10" s="606"/>
      <c r="G10" s="606"/>
      <c r="H10" s="606"/>
      <c r="I10" s="606"/>
      <c r="J10" s="611"/>
      <c r="K10" s="606"/>
      <c r="L10" s="606"/>
      <c r="M10" s="606"/>
      <c r="N10" s="606"/>
      <c r="O10" s="606"/>
      <c r="P10" s="612"/>
      <c r="Q10" s="613"/>
      <c r="R10" s="614"/>
    </row>
    <row r="11" spans="1:18">
      <c r="A11" s="1090"/>
      <c r="B11" s="606" t="s">
        <v>1235</v>
      </c>
      <c r="C11" s="606"/>
      <c r="D11" s="606"/>
      <c r="E11" s="617" t="s">
        <v>1942</v>
      </c>
      <c r="F11" s="618"/>
      <c r="G11" s="619" t="s">
        <v>1943</v>
      </c>
      <c r="H11" s="618"/>
      <c r="I11" s="618"/>
      <c r="J11" s="620"/>
      <c r="K11" s="606"/>
      <c r="L11" s="606"/>
      <c r="M11" s="606"/>
      <c r="N11" s="606"/>
      <c r="O11" s="606"/>
      <c r="P11" s="621"/>
      <c r="Q11" s="622"/>
      <c r="R11" s="623"/>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06"/>
      <c r="C18" s="606"/>
      <c r="D18" s="606"/>
      <c r="E18" s="624" t="s">
        <v>1005</v>
      </c>
      <c r="F18" s="606"/>
      <c r="G18" s="606"/>
      <c r="H18" s="606"/>
      <c r="I18" s="606"/>
      <c r="J18" s="606"/>
      <c r="K18" s="606"/>
      <c r="L18" s="606"/>
      <c r="M18" s="606"/>
      <c r="N18" s="606"/>
      <c r="O18" s="606"/>
      <c r="P18" s="613"/>
      <c r="Q18" s="613"/>
      <c r="R18" s="614"/>
    </row>
    <row r="19" spans="1:18">
      <c r="A19" s="1090"/>
      <c r="B19" s="625" t="s">
        <v>1238</v>
      </c>
      <c r="C19" s="606"/>
      <c r="D19" s="606"/>
      <c r="E19" s="625"/>
      <c r="F19" s="606"/>
      <c r="G19" s="606"/>
      <c r="H19" s="606"/>
      <c r="I19" s="606"/>
      <c r="J19" s="606"/>
      <c r="K19" s="606"/>
      <c r="L19" s="606"/>
      <c r="M19" s="606"/>
      <c r="N19" s="606"/>
      <c r="O19" s="606"/>
      <c r="P19" s="606"/>
      <c r="Q19" s="606"/>
      <c r="R19" s="614"/>
    </row>
    <row r="20" spans="1:18" ht="46.5" customHeight="1">
      <c r="A20" s="1090"/>
      <c r="B20" s="606" t="s">
        <v>1239</v>
      </c>
      <c r="C20" s="606"/>
      <c r="D20" s="606"/>
      <c r="E20" s="1541" t="s">
        <v>1240</v>
      </c>
      <c r="F20" s="1542"/>
      <c r="G20" s="1542"/>
      <c r="H20" s="1542"/>
      <c r="I20" s="1542"/>
      <c r="J20" s="1543"/>
      <c r="K20" s="606"/>
      <c r="L20" s="606"/>
      <c r="M20" s="606"/>
      <c r="N20" s="606"/>
      <c r="O20" s="626"/>
      <c r="P20" s="627"/>
      <c r="Q20" s="628"/>
      <c r="R20" s="629"/>
    </row>
    <row r="21" spans="1:18" ht="22.5">
      <c r="A21" s="1090"/>
      <c r="B21" s="606" t="s">
        <v>1241</v>
      </c>
      <c r="C21" s="606"/>
      <c r="D21" s="606"/>
      <c r="E21" s="952" t="s">
        <v>1242</v>
      </c>
      <c r="F21" s="606"/>
      <c r="G21" s="606"/>
      <c r="H21" s="606"/>
      <c r="I21" s="606"/>
      <c r="J21" s="611"/>
      <c r="K21" s="606"/>
      <c r="L21" s="606"/>
      <c r="M21" s="606"/>
      <c r="N21" s="606"/>
      <c r="O21" s="626"/>
      <c r="P21" s="627"/>
      <c r="Q21" s="628"/>
      <c r="R21" s="629"/>
    </row>
    <row r="22" spans="1:18">
      <c r="A22" s="1090"/>
      <c r="B22" s="606"/>
      <c r="C22" s="606"/>
      <c r="D22" s="606"/>
      <c r="E22" s="621"/>
      <c r="F22" s="618"/>
      <c r="G22" s="618"/>
      <c r="H22" s="618"/>
      <c r="I22" s="618"/>
      <c r="J22" s="620"/>
      <c r="K22" s="606"/>
      <c r="L22" s="606"/>
      <c r="M22" s="606"/>
      <c r="N22" s="606"/>
      <c r="O22" s="626"/>
      <c r="P22" s="627"/>
      <c r="Q22" s="628"/>
      <c r="R22" s="629"/>
    </row>
    <row r="23" spans="1:18">
      <c r="A23" s="1090"/>
      <c r="B23" s="606"/>
      <c r="C23" s="606"/>
      <c r="D23" s="606"/>
      <c r="E23" s="630"/>
      <c r="F23" s="606"/>
      <c r="G23" s="606" t="s">
        <v>1243</v>
      </c>
      <c r="H23" s="606"/>
      <c r="I23" s="606"/>
      <c r="J23" s="606"/>
      <c r="K23" s="606"/>
      <c r="L23" s="606"/>
      <c r="M23" s="606"/>
      <c r="N23" s="606"/>
      <c r="O23" s="630" t="s">
        <v>1244</v>
      </c>
      <c r="P23" s="613"/>
      <c r="Q23" s="613"/>
      <c r="R23" s="631"/>
    </row>
    <row r="24" spans="1:18">
      <c r="A24" s="1090"/>
      <c r="B24" s="606"/>
      <c r="C24" s="606"/>
      <c r="D24" s="606"/>
      <c r="E24" s="626"/>
      <c r="F24" s="606"/>
      <c r="G24" s="627" t="s">
        <v>1245</v>
      </c>
      <c r="H24" s="632"/>
      <c r="I24" s="633"/>
      <c r="J24" s="606"/>
      <c r="K24" s="606"/>
      <c r="L24" s="606"/>
      <c r="M24" s="606"/>
      <c r="N24" s="606"/>
      <c r="O24" s="634" t="s">
        <v>1008</v>
      </c>
      <c r="P24" s="613"/>
      <c r="Q24" s="613"/>
      <c r="R24" s="635"/>
    </row>
    <row r="25" spans="1:18">
      <c r="A25" s="636"/>
      <c r="B25" s="637"/>
      <c r="C25" s="637"/>
      <c r="D25" s="637"/>
      <c r="E25" s="637"/>
      <c r="F25" s="637"/>
      <c r="G25" s="637"/>
      <c r="H25" s="637"/>
      <c r="I25" s="637"/>
      <c r="J25" s="637"/>
      <c r="K25" s="637"/>
      <c r="L25" s="637"/>
      <c r="M25" s="637"/>
      <c r="N25" s="637"/>
      <c r="O25" s="637"/>
      <c r="P25" s="637"/>
      <c r="Q25" s="637"/>
      <c r="R25" s="638"/>
    </row>
    <row r="26" spans="1:18">
      <c r="A26" s="1091" t="s">
        <v>1241</v>
      </c>
      <c r="B26" s="606"/>
      <c r="C26" s="606"/>
      <c r="D26" s="606"/>
      <c r="E26" s="606"/>
      <c r="F26" s="611"/>
      <c r="G26" s="639"/>
      <c r="H26" s="606"/>
      <c r="I26" s="606"/>
      <c r="J26" s="606"/>
      <c r="K26" s="606"/>
      <c r="L26" s="640"/>
      <c r="M26" s="620"/>
      <c r="N26" s="641" t="s">
        <v>1246</v>
      </c>
      <c r="O26" s="618"/>
      <c r="P26" s="618"/>
      <c r="Q26" s="618"/>
      <c r="R26" s="614"/>
    </row>
    <row r="27" spans="1:18">
      <c r="A27" s="1090"/>
      <c r="B27" s="606"/>
      <c r="C27" s="606"/>
      <c r="D27" s="606"/>
      <c r="E27" s="606"/>
      <c r="F27" s="611"/>
      <c r="G27" s="639"/>
      <c r="H27" s="606"/>
      <c r="I27" s="606"/>
      <c r="J27" s="606"/>
      <c r="K27" s="606"/>
      <c r="L27" s="642">
        <v>23</v>
      </c>
      <c r="M27" s="643" t="s">
        <v>1247</v>
      </c>
      <c r="N27" s="632"/>
      <c r="O27" s="632"/>
      <c r="P27" s="632"/>
      <c r="Q27" s="632"/>
      <c r="R27" s="644">
        <f>'Etapa II.b - EPS - rekap'!C27</f>
        <v>0</v>
      </c>
    </row>
    <row r="28" spans="1:18">
      <c r="A28" s="645" t="s">
        <v>1248</v>
      </c>
      <c r="B28" s="618"/>
      <c r="C28" s="618"/>
      <c r="D28" s="618"/>
      <c r="E28" s="618"/>
      <c r="F28" s="620"/>
      <c r="G28" s="646" t="s">
        <v>1249</v>
      </c>
      <c r="H28" s="618"/>
      <c r="I28" s="618"/>
      <c r="J28" s="618"/>
      <c r="K28" s="618"/>
      <c r="L28" s="642">
        <v>24</v>
      </c>
      <c r="M28" s="647">
        <v>15</v>
      </c>
      <c r="N28" s="620" t="s">
        <v>0</v>
      </c>
      <c r="O28" s="648">
        <v>0</v>
      </c>
      <c r="P28" s="632" t="s">
        <v>140</v>
      </c>
      <c r="Q28" s="649"/>
      <c r="R28" s="650">
        <f>0.15*O28</f>
        <v>0</v>
      </c>
    </row>
    <row r="29" spans="1:18">
      <c r="A29" s="651" t="s">
        <v>1239</v>
      </c>
      <c r="B29" s="652"/>
      <c r="C29" s="652"/>
      <c r="D29" s="652"/>
      <c r="E29" s="652"/>
      <c r="F29" s="653"/>
      <c r="G29" s="654"/>
      <c r="H29" s="652"/>
      <c r="I29" s="652"/>
      <c r="J29" s="652"/>
      <c r="K29" s="652"/>
      <c r="L29" s="642">
        <v>25</v>
      </c>
      <c r="M29" s="655">
        <v>21</v>
      </c>
      <c r="N29" s="649" t="s">
        <v>0</v>
      </c>
      <c r="O29" s="648">
        <f>R27</f>
        <v>0</v>
      </c>
      <c r="P29" s="632" t="s">
        <v>140</v>
      </c>
      <c r="Q29" s="649"/>
      <c r="R29" s="656">
        <f>0.21*O29</f>
        <v>0</v>
      </c>
    </row>
    <row r="30" spans="1:18">
      <c r="A30" s="1090"/>
      <c r="B30" s="606"/>
      <c r="C30" s="606"/>
      <c r="D30" s="606"/>
      <c r="E30" s="606"/>
      <c r="F30" s="611"/>
      <c r="G30" s="639"/>
      <c r="H30" s="606"/>
      <c r="I30" s="606"/>
      <c r="J30" s="606"/>
      <c r="K30" s="606"/>
      <c r="L30" s="657">
        <v>26</v>
      </c>
      <c r="M30" s="658" t="s">
        <v>1250</v>
      </c>
      <c r="N30" s="659"/>
      <c r="O30" s="659"/>
      <c r="P30" s="659"/>
      <c r="Q30" s="659"/>
      <c r="R30" s="660">
        <f>R27+R28+R29</f>
        <v>0</v>
      </c>
    </row>
    <row r="31" spans="1:18">
      <c r="A31" s="645" t="s">
        <v>1248</v>
      </c>
      <c r="B31" s="618"/>
      <c r="C31" s="618"/>
      <c r="D31" s="618"/>
      <c r="E31" s="618"/>
      <c r="F31" s="620"/>
      <c r="G31" s="646" t="s">
        <v>1249</v>
      </c>
      <c r="H31" s="618"/>
      <c r="I31" s="618"/>
      <c r="J31" s="618"/>
      <c r="K31" s="618"/>
      <c r="L31" s="661" t="s">
        <v>1025</v>
      </c>
      <c r="M31" s="662"/>
      <c r="N31" s="663" t="s">
        <v>1251</v>
      </c>
      <c r="O31" s="664"/>
      <c r="P31" s="664"/>
      <c r="Q31" s="664"/>
      <c r="R31" s="665"/>
    </row>
    <row r="32" spans="1:18">
      <c r="A32" s="651" t="s">
        <v>1252</v>
      </c>
      <c r="B32" s="652"/>
      <c r="C32" s="652"/>
      <c r="D32" s="652"/>
      <c r="E32" s="652"/>
      <c r="F32" s="653"/>
      <c r="G32" s="654"/>
      <c r="H32" s="652"/>
      <c r="I32" s="652"/>
      <c r="J32" s="652"/>
      <c r="K32" s="652"/>
      <c r="L32" s="642">
        <v>27</v>
      </c>
      <c r="M32" s="643" t="s">
        <v>1253</v>
      </c>
      <c r="N32" s="632"/>
      <c r="O32" s="632"/>
      <c r="P32" s="632"/>
      <c r="Q32" s="649"/>
      <c r="R32" s="666">
        <v>0</v>
      </c>
    </row>
    <row r="33" spans="1:18">
      <c r="A33" s="1090"/>
      <c r="B33" s="606"/>
      <c r="C33" s="606"/>
      <c r="D33" s="606"/>
      <c r="E33" s="606"/>
      <c r="F33" s="611"/>
      <c r="G33" s="639"/>
      <c r="H33" s="606"/>
      <c r="I33" s="606"/>
      <c r="J33" s="606"/>
      <c r="K33" s="606"/>
      <c r="L33" s="642">
        <v>28</v>
      </c>
      <c r="M33" s="643" t="s">
        <v>1254</v>
      </c>
      <c r="N33" s="632"/>
      <c r="O33" s="632"/>
      <c r="P33" s="632"/>
      <c r="Q33" s="649"/>
      <c r="R33" s="666">
        <v>0</v>
      </c>
    </row>
    <row r="34" spans="1:18">
      <c r="A34" s="667" t="s">
        <v>1248</v>
      </c>
      <c r="B34" s="668"/>
      <c r="C34" s="668"/>
      <c r="D34" s="668"/>
      <c r="E34" s="668"/>
      <c r="F34" s="669"/>
      <c r="G34" s="670" t="s">
        <v>1249</v>
      </c>
      <c r="H34" s="668"/>
      <c r="I34" s="668"/>
      <c r="J34" s="668"/>
      <c r="K34" s="668"/>
      <c r="L34" s="671">
        <v>29</v>
      </c>
      <c r="M34" s="672" t="s">
        <v>1255</v>
      </c>
      <c r="N34" s="673"/>
      <c r="O34" s="673"/>
      <c r="P34" s="673"/>
      <c r="Q34" s="674"/>
      <c r="R34" s="675">
        <v>0</v>
      </c>
    </row>
  </sheetData>
  <mergeCells count="2">
    <mergeCell ref="E5:J5"/>
    <mergeCell ref="E20:J20"/>
  </mergeCells>
  <pageMargins left="0.70866141732283472" right="0.70866141732283472" top="0.78740157480314965" bottom="0.78740157480314965" header="0.31496062992125984" footer="0.31496062992125984"/>
  <pageSetup paperSize="9" scale="95"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28"/>
  <sheetViews>
    <sheetView view="pageBreakPreview" zoomScaleSheetLayoutView="100" workbookViewId="0"/>
  </sheetViews>
  <sheetFormatPr defaultColWidth="8.85546875" defaultRowHeight="15.75"/>
  <cols>
    <col min="1" max="1" width="11.28515625" style="596" customWidth="1"/>
    <col min="2" max="2" width="54.140625" style="596" customWidth="1"/>
    <col min="3" max="3" width="16.28515625" style="596" bestFit="1" customWidth="1"/>
    <col min="4" max="4" width="13" style="596" bestFit="1" customWidth="1"/>
    <col min="5" max="16384" width="8.85546875" style="596"/>
  </cols>
  <sheetData>
    <row r="1" spans="1:4" ht="18">
      <c r="A1" s="1094" t="s">
        <v>1944</v>
      </c>
      <c r="B1" s="1095"/>
      <c r="C1" s="1095"/>
    </row>
    <row r="2" spans="1:4">
      <c r="A2" s="1096" t="s">
        <v>21</v>
      </c>
      <c r="B2" s="1097" t="str">
        <f>'Etapa II.b - EPS - Krycí'!E5</f>
        <v>ČRo Olomouc - dostavba studií objektu Pavelčákova 2/19</v>
      </c>
      <c r="C2" s="1098"/>
    </row>
    <row r="3" spans="1:4">
      <c r="A3" s="1096" t="s">
        <v>1002</v>
      </c>
      <c r="B3" s="1097">
        <f>'Etapa II.b - EPS - Krycí'!E8</f>
        <v>0</v>
      </c>
      <c r="C3" s="1099"/>
    </row>
    <row r="4" spans="1:4">
      <c r="A4" s="1096" t="s">
        <v>1945</v>
      </c>
      <c r="B4" s="1100" t="s">
        <v>1943</v>
      </c>
      <c r="C4" s="1099"/>
    </row>
    <row r="5" spans="1:4">
      <c r="A5" s="1096" t="s">
        <v>1946</v>
      </c>
      <c r="B5" s="1097" t="str">
        <f>'Etapa II.b - EPS - Krycí'!E11</f>
        <v>D.1.4.i.100b</v>
      </c>
      <c r="C5" s="1099"/>
    </row>
    <row r="6" spans="1:4">
      <c r="A6" s="1097" t="s">
        <v>1947</v>
      </c>
      <c r="B6" s="1097"/>
      <c r="C6" s="1099"/>
    </row>
    <row r="7" spans="1:4">
      <c r="A7" s="1097"/>
      <c r="B7" s="1097"/>
      <c r="C7" s="1099"/>
    </row>
    <row r="8" spans="1:4" ht="45">
      <c r="A8" s="1097" t="s">
        <v>1948</v>
      </c>
      <c r="B8" s="1101" t="str">
        <f>'Etapa II.b - EPS - Krycí'!E20</f>
        <v xml:space="preserve">Český rozhlas,
Vinohradská 12
120 99 Praha
</v>
      </c>
      <c r="C8" s="1099"/>
    </row>
    <row r="9" spans="1:4">
      <c r="A9" s="1097" t="s">
        <v>19</v>
      </c>
      <c r="B9" s="1097" t="str">
        <f>'Etapa II.b - EPS - Krycí'!E21</f>
        <v>elektro-projekce s.r.o. Ostrava</v>
      </c>
      <c r="C9" s="1099"/>
    </row>
    <row r="10" spans="1:4">
      <c r="A10" s="1097" t="s">
        <v>744</v>
      </c>
      <c r="B10" s="1102" t="str">
        <f>'Etapa II.b - EPS - Krycí'!O24</f>
        <v>12/2023</v>
      </c>
      <c r="C10" s="1099"/>
    </row>
    <row r="11" spans="1:4">
      <c r="A11" s="1103" t="s">
        <v>1238</v>
      </c>
      <c r="B11" s="1103"/>
      <c r="C11" s="1099"/>
    </row>
    <row r="12" spans="1:4">
      <c r="A12" s="1095"/>
      <c r="B12" s="1095"/>
      <c r="C12" s="1095"/>
    </row>
    <row r="13" spans="1:4">
      <c r="A13" s="1104" t="s">
        <v>772</v>
      </c>
      <c r="B13" s="1105" t="s">
        <v>773</v>
      </c>
      <c r="C13" s="1106" t="s">
        <v>1</v>
      </c>
    </row>
    <row r="14" spans="1:4">
      <c r="A14" s="1107">
        <v>1</v>
      </c>
      <c r="B14" s="1108">
        <v>2</v>
      </c>
      <c r="C14" s="1109">
        <v>3</v>
      </c>
    </row>
    <row r="15" spans="1:4">
      <c r="A15" s="1110"/>
      <c r="B15" s="1111"/>
      <c r="C15" s="1111"/>
    </row>
    <row r="16" spans="1:4" s="703" customFormat="1" ht="12.75">
      <c r="A16" s="1112" t="str">
        <f>'Etapa II.b - EPS - EPS'!A3</f>
        <v>A</v>
      </c>
      <c r="B16" s="1113" t="str">
        <f>'Etapa II.b - EPS - EPS'!D3</f>
        <v>EPS - Elektrická požární signalizace</v>
      </c>
      <c r="C16" s="1114">
        <f>'Etapa II.b - EPS - EPS'!K4</f>
        <v>0</v>
      </c>
      <c r="D16" s="1114"/>
    </row>
    <row r="17" spans="1:4" s="703" customFormat="1" ht="12.75">
      <c r="A17" s="1112"/>
      <c r="B17" s="1113"/>
      <c r="C17" s="1114"/>
      <c r="D17" s="1114"/>
    </row>
    <row r="18" spans="1:4" s="703" customFormat="1" ht="12.75">
      <c r="A18" s="1112"/>
      <c r="B18" s="1113"/>
      <c r="C18" s="1114"/>
      <c r="D18" s="1114"/>
    </row>
    <row r="19" spans="1:4" s="703" customFormat="1" ht="12.75">
      <c r="A19" s="1112"/>
      <c r="B19" s="1113"/>
      <c r="C19" s="1114"/>
      <c r="D19" s="1114"/>
    </row>
    <row r="20" spans="1:4" s="703" customFormat="1" ht="12.75">
      <c r="A20" s="1112"/>
      <c r="B20" s="1113"/>
      <c r="C20" s="1114"/>
      <c r="D20" s="1114"/>
    </row>
    <row r="21" spans="1:4" s="703" customFormat="1" ht="12.75">
      <c r="A21" s="1112"/>
      <c r="B21" s="1113"/>
      <c r="C21" s="1114"/>
      <c r="D21" s="1114"/>
    </row>
    <row r="22" spans="1:4" s="703" customFormat="1" ht="12.75">
      <c r="A22" s="1112"/>
      <c r="B22" s="1113"/>
      <c r="C22" s="1114"/>
    </row>
    <row r="23" spans="1:4" s="703" customFormat="1" ht="12.75">
      <c r="A23" s="1112"/>
      <c r="B23" s="1113"/>
      <c r="C23" s="1114"/>
    </row>
    <row r="24" spans="1:4" s="703" customFormat="1" ht="12.75">
      <c r="A24" s="1112"/>
      <c r="B24" s="1113"/>
      <c r="C24" s="1114"/>
    </row>
    <row r="25" spans="1:4" s="703" customFormat="1" ht="12.75">
      <c r="A25" s="1112"/>
      <c r="B25" s="1113"/>
      <c r="C25" s="1114"/>
    </row>
    <row r="26" spans="1:4">
      <c r="A26" s="991"/>
      <c r="B26" s="992"/>
      <c r="C26" s="1115"/>
    </row>
    <row r="27" spans="1:4">
      <c r="A27" s="994"/>
      <c r="B27" s="995" t="s">
        <v>1949</v>
      </c>
      <c r="C27" s="1116">
        <f>SUM(C16:C26)</f>
        <v>0</v>
      </c>
      <c r="D27" s="1117"/>
    </row>
    <row r="28" spans="1:4">
      <c r="C28" s="1118"/>
    </row>
  </sheetData>
  <pageMargins left="0.78740157480314965" right="0.23622047244094491" top="0.74803149606299213" bottom="0.74803149606299213" header="0.31496062992125984" footer="0.31496062992125984"/>
  <pageSetup paperSize="9" fitToHeight="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313"/>
  <sheetViews>
    <sheetView view="pageBreakPreview" zoomScale="85" zoomScaleSheetLayoutView="85" workbookViewId="0">
      <pane ySplit="3" topLeftCell="A4" activePane="bottomLeft" state="frozen"/>
      <selection pane="bottomLeft" activeCell="H15" sqref="H15:H31"/>
    </sheetView>
  </sheetViews>
  <sheetFormatPr defaultColWidth="10" defaultRowHeight="15.75"/>
  <cols>
    <col min="1" max="1" width="8.42578125" style="476" customWidth="1"/>
    <col min="2" max="2" width="9.5703125" style="476" customWidth="1"/>
    <col min="3" max="3" width="12.28515625" style="476" customWidth="1"/>
    <col min="4" max="4" width="89.5703125" style="513" customWidth="1"/>
    <col min="5" max="5" width="9.5703125" style="509" customWidth="1"/>
    <col min="6" max="6" width="14.7109375" style="511" customWidth="1"/>
    <col min="7" max="7" width="11.28515625" style="511" customWidth="1"/>
    <col min="8" max="8" width="10.7109375" style="511" customWidth="1"/>
    <col min="9" max="10" width="10.7109375" style="512" customWidth="1"/>
    <col min="11" max="11" width="12.140625" style="511" customWidth="1"/>
    <col min="12" max="14" width="10" style="476"/>
    <col min="15" max="15" width="11.28515625" style="476" customWidth="1"/>
    <col min="16" max="16384" width="10" style="476"/>
  </cols>
  <sheetData>
    <row r="1" spans="1:11" ht="49.5" customHeight="1">
      <c r="A1" s="722" t="s">
        <v>133</v>
      </c>
      <c r="B1" s="722" t="s">
        <v>776</v>
      </c>
      <c r="C1" s="722" t="s">
        <v>1027</v>
      </c>
      <c r="D1" s="840" t="s">
        <v>773</v>
      </c>
      <c r="E1" s="722" t="s">
        <v>135</v>
      </c>
      <c r="F1" s="723" t="s">
        <v>1028</v>
      </c>
      <c r="G1" s="723" t="s">
        <v>1029</v>
      </c>
      <c r="H1" s="723" t="s">
        <v>30</v>
      </c>
      <c r="I1" s="724" t="s">
        <v>1030</v>
      </c>
      <c r="J1" s="724" t="s">
        <v>1950</v>
      </c>
      <c r="K1" s="725" t="s">
        <v>1032</v>
      </c>
    </row>
    <row r="2" spans="1:11" ht="34.5" customHeight="1">
      <c r="A2" s="478"/>
      <c r="B2" s="478" t="s">
        <v>1033</v>
      </c>
      <c r="C2" s="478" t="s">
        <v>1033</v>
      </c>
      <c r="D2" s="479"/>
      <c r="E2" s="478"/>
      <c r="F2" s="480" t="s">
        <v>1034</v>
      </c>
      <c r="G2" s="480" t="s">
        <v>1035</v>
      </c>
      <c r="H2" s="480" t="s">
        <v>1036</v>
      </c>
      <c r="I2" s="480" t="s">
        <v>1184</v>
      </c>
      <c r="J2" s="480" t="s">
        <v>1064</v>
      </c>
      <c r="K2" s="730" t="s">
        <v>1038</v>
      </c>
    </row>
    <row r="3" spans="1:11" s="485" customFormat="1">
      <c r="A3" s="478" t="s">
        <v>1022</v>
      </c>
      <c r="B3" s="781"/>
      <c r="C3" s="781"/>
      <c r="D3" s="479" t="s">
        <v>1788</v>
      </c>
      <c r="E3" s="482"/>
      <c r="F3" s="483"/>
      <c r="G3" s="483"/>
      <c r="H3" s="483"/>
      <c r="I3" s="483"/>
      <c r="J3" s="483"/>
      <c r="K3" s="735"/>
    </row>
    <row r="4" spans="1:11" s="485" customFormat="1" ht="16.5" thickBot="1">
      <c r="A4" s="801"/>
      <c r="B4" s="801"/>
      <c r="C4" s="801"/>
      <c r="D4" s="953" t="s">
        <v>1041</v>
      </c>
      <c r="E4" s="739"/>
      <c r="F4" s="740"/>
      <c r="G4" s="740"/>
      <c r="H4" s="740"/>
      <c r="I4" s="740"/>
      <c r="J4" s="740"/>
      <c r="K4" s="742">
        <f>SUM(K5:K35)</f>
        <v>0</v>
      </c>
    </row>
    <row r="5" spans="1:11" s="485" customFormat="1">
      <c r="A5" s="743" t="s">
        <v>1042</v>
      </c>
      <c r="B5" s="493" t="s">
        <v>796</v>
      </c>
      <c r="C5" s="493" t="s">
        <v>1789</v>
      </c>
      <c r="D5" s="494" t="s">
        <v>1790</v>
      </c>
      <c r="E5" s="495" t="s">
        <v>657</v>
      </c>
      <c r="F5" s="496">
        <f t="shared" ref="F5:F34" si="0">G5+H5</f>
        <v>0</v>
      </c>
      <c r="G5" s="497"/>
      <c r="H5" s="497"/>
      <c r="I5" s="498">
        <f t="shared" ref="I5" si="1">SUM(J5:J5)</f>
        <v>3</v>
      </c>
      <c r="J5" s="498">
        <v>3</v>
      </c>
      <c r="K5" s="749">
        <f t="shared" ref="K5" si="2">I5*F5</f>
        <v>0</v>
      </c>
    </row>
    <row r="6" spans="1:11" s="485" customFormat="1">
      <c r="A6" s="743"/>
      <c r="B6" s="751" t="s">
        <v>1277</v>
      </c>
      <c r="C6" s="493"/>
      <c r="D6" s="829" t="s">
        <v>1278</v>
      </c>
      <c r="E6" s="495"/>
      <c r="F6" s="496"/>
      <c r="G6" s="496"/>
      <c r="H6" s="496"/>
      <c r="I6" s="498"/>
      <c r="J6" s="498"/>
      <c r="K6" s="749"/>
    </row>
    <row r="7" spans="1:11" s="485" customFormat="1" ht="31.5">
      <c r="A7" s="743" t="s">
        <v>1045</v>
      </c>
      <c r="B7" s="493" t="s">
        <v>796</v>
      </c>
      <c r="C7" s="493" t="s">
        <v>1791</v>
      </c>
      <c r="D7" s="494" t="s">
        <v>1796</v>
      </c>
      <c r="E7" s="495" t="s">
        <v>289</v>
      </c>
      <c r="F7" s="496">
        <f t="shared" si="0"/>
        <v>0</v>
      </c>
      <c r="G7" s="497"/>
      <c r="H7" s="497"/>
      <c r="I7" s="498">
        <f t="shared" ref="I7" si="3">SUM(J7:J7)</f>
        <v>22</v>
      </c>
      <c r="J7" s="498">
        <v>22</v>
      </c>
      <c r="K7" s="749">
        <f t="shared" ref="K7:K12" si="4">I7*F7</f>
        <v>0</v>
      </c>
    </row>
    <row r="8" spans="1:11" s="485" customFormat="1" ht="30" customHeight="1">
      <c r="A8" s="743" t="s">
        <v>1047</v>
      </c>
      <c r="B8" s="493" t="s">
        <v>796</v>
      </c>
      <c r="C8" s="493" t="s">
        <v>1793</v>
      </c>
      <c r="D8" s="494" t="s">
        <v>1798</v>
      </c>
      <c r="E8" s="495" t="s">
        <v>657</v>
      </c>
      <c r="F8" s="496">
        <f t="shared" si="0"/>
        <v>0</v>
      </c>
      <c r="G8" s="755"/>
      <c r="H8" s="755"/>
      <c r="I8" s="498">
        <f>SUM(J8:J8)</f>
        <v>72.600000000000009</v>
      </c>
      <c r="J8" s="498">
        <f>(J7)/10*33</f>
        <v>72.600000000000009</v>
      </c>
      <c r="K8" s="749">
        <f t="shared" si="4"/>
        <v>0</v>
      </c>
    </row>
    <row r="9" spans="1:11" s="485" customFormat="1">
      <c r="A9" s="743" t="s">
        <v>1049</v>
      </c>
      <c r="B9" s="493" t="s">
        <v>796</v>
      </c>
      <c r="C9" s="493" t="s">
        <v>1795</v>
      </c>
      <c r="D9" s="787" t="s">
        <v>1308</v>
      </c>
      <c r="E9" s="495" t="s">
        <v>289</v>
      </c>
      <c r="F9" s="754">
        <f t="shared" si="0"/>
        <v>0</v>
      </c>
      <c r="G9" s="755"/>
      <c r="H9" s="497"/>
      <c r="I9" s="498">
        <f t="shared" ref="I9:I12" si="5">SUM(J9:J9)</f>
        <v>22</v>
      </c>
      <c r="J9" s="498">
        <v>22</v>
      </c>
      <c r="K9" s="749">
        <f t="shared" si="4"/>
        <v>0</v>
      </c>
    </row>
    <row r="10" spans="1:11" s="485" customFormat="1" ht="31.5">
      <c r="A10" s="743" t="s">
        <v>1051</v>
      </c>
      <c r="B10" s="493" t="s">
        <v>796</v>
      </c>
      <c r="C10" s="493" t="s">
        <v>1797</v>
      </c>
      <c r="D10" s="500" t="s">
        <v>1801</v>
      </c>
      <c r="E10" s="495" t="s">
        <v>657</v>
      </c>
      <c r="F10" s="496">
        <f t="shared" si="0"/>
        <v>0</v>
      </c>
      <c r="G10" s="497"/>
      <c r="H10" s="497"/>
      <c r="I10" s="498">
        <f t="shared" si="5"/>
        <v>2</v>
      </c>
      <c r="J10" s="498">
        <v>2</v>
      </c>
      <c r="K10" s="749">
        <f t="shared" si="4"/>
        <v>0</v>
      </c>
    </row>
    <row r="11" spans="1:11" s="485" customFormat="1" ht="47.25">
      <c r="A11" s="743" t="s">
        <v>1053</v>
      </c>
      <c r="B11" s="493" t="s">
        <v>796</v>
      </c>
      <c r="C11" s="493" t="s">
        <v>1799</v>
      </c>
      <c r="D11" s="494" t="s">
        <v>1803</v>
      </c>
      <c r="E11" s="495" t="s">
        <v>289</v>
      </c>
      <c r="F11" s="496">
        <f t="shared" si="0"/>
        <v>0</v>
      </c>
      <c r="G11" s="497"/>
      <c r="H11" s="497"/>
      <c r="I11" s="498">
        <f t="shared" si="5"/>
        <v>4</v>
      </c>
      <c r="J11" s="498">
        <v>4</v>
      </c>
      <c r="K11" s="749">
        <f t="shared" si="4"/>
        <v>0</v>
      </c>
    </row>
    <row r="12" spans="1:11" s="485" customFormat="1" ht="31.5">
      <c r="A12" s="743" t="s">
        <v>1056</v>
      </c>
      <c r="B12" s="493" t="s">
        <v>796</v>
      </c>
      <c r="C12" s="493" t="s">
        <v>1800</v>
      </c>
      <c r="D12" s="494" t="s">
        <v>1805</v>
      </c>
      <c r="E12" s="495" t="s">
        <v>657</v>
      </c>
      <c r="F12" s="496">
        <f t="shared" si="0"/>
        <v>0</v>
      </c>
      <c r="G12" s="755"/>
      <c r="H12" s="755"/>
      <c r="I12" s="498">
        <f t="shared" si="5"/>
        <v>13.200000000000001</v>
      </c>
      <c r="J12" s="498">
        <f>(J11)/10*33</f>
        <v>13.200000000000001</v>
      </c>
      <c r="K12" s="749">
        <f t="shared" si="4"/>
        <v>0</v>
      </c>
    </row>
    <row r="13" spans="1:11" s="485" customFormat="1">
      <c r="A13" s="750"/>
      <c r="B13" s="751" t="s">
        <v>1277</v>
      </c>
      <c r="C13" s="493"/>
      <c r="D13" s="752" t="s">
        <v>1278</v>
      </c>
      <c r="E13" s="495"/>
      <c r="F13" s="496"/>
      <c r="G13" s="496"/>
      <c r="H13" s="496"/>
      <c r="I13" s="498"/>
      <c r="J13" s="498"/>
      <c r="K13" s="749"/>
    </row>
    <row r="14" spans="1:11" s="485" customFormat="1" ht="17.100000000000001" customHeight="1">
      <c r="A14" s="743" t="s">
        <v>1058</v>
      </c>
      <c r="B14" s="493" t="s">
        <v>796</v>
      </c>
      <c r="C14" s="493" t="s">
        <v>1802</v>
      </c>
      <c r="D14" s="500" t="s">
        <v>1104</v>
      </c>
      <c r="E14" s="495" t="s">
        <v>657</v>
      </c>
      <c r="F14" s="496">
        <f>G14+H14</f>
        <v>0</v>
      </c>
      <c r="G14" s="497"/>
      <c r="H14" s="497"/>
      <c r="I14" s="498">
        <f t="shared" ref="I14:I25" si="6">SUM(J14:J14)</f>
        <v>4</v>
      </c>
      <c r="J14" s="498">
        <f>J5+1</f>
        <v>4</v>
      </c>
      <c r="K14" s="749">
        <f t="shared" ref="K14:K31" si="7">I14*F14</f>
        <v>0</v>
      </c>
    </row>
    <row r="15" spans="1:11" s="485" customFormat="1" ht="17.100000000000001" customHeight="1">
      <c r="A15" s="743" t="s">
        <v>1279</v>
      </c>
      <c r="B15" s="493" t="s">
        <v>789</v>
      </c>
      <c r="C15" s="493" t="s">
        <v>1804</v>
      </c>
      <c r="D15" s="500" t="s">
        <v>1808</v>
      </c>
      <c r="E15" s="495" t="s">
        <v>657</v>
      </c>
      <c r="F15" s="496">
        <f t="shared" ref="F15:F22" si="8">G15+H15</f>
        <v>0</v>
      </c>
      <c r="G15" s="496">
        <v>0</v>
      </c>
      <c r="H15" s="497"/>
      <c r="I15" s="498">
        <f t="shared" si="6"/>
        <v>3</v>
      </c>
      <c r="J15" s="498">
        <v>3</v>
      </c>
      <c r="K15" s="749">
        <f t="shared" si="7"/>
        <v>0</v>
      </c>
    </row>
    <row r="16" spans="1:11" s="485" customFormat="1" ht="17.100000000000001" customHeight="1">
      <c r="A16" s="743" t="s">
        <v>1282</v>
      </c>
      <c r="B16" s="493" t="s">
        <v>789</v>
      </c>
      <c r="C16" s="493" t="s">
        <v>1806</v>
      </c>
      <c r="D16" s="500" t="s">
        <v>1810</v>
      </c>
      <c r="E16" s="495" t="s">
        <v>657</v>
      </c>
      <c r="F16" s="496">
        <f t="shared" si="8"/>
        <v>0</v>
      </c>
      <c r="G16" s="496">
        <v>0</v>
      </c>
      <c r="H16" s="497"/>
      <c r="I16" s="498">
        <f t="shared" si="6"/>
        <v>3</v>
      </c>
      <c r="J16" s="498">
        <f>J15</f>
        <v>3</v>
      </c>
      <c r="K16" s="749">
        <f t="shared" si="7"/>
        <v>0</v>
      </c>
    </row>
    <row r="17" spans="1:11" s="485" customFormat="1" ht="17.100000000000001" customHeight="1">
      <c r="A17" s="743" t="s">
        <v>1285</v>
      </c>
      <c r="B17" s="493" t="s">
        <v>789</v>
      </c>
      <c r="C17" s="493" t="s">
        <v>1807</v>
      </c>
      <c r="D17" s="500" t="s">
        <v>1812</v>
      </c>
      <c r="E17" s="495" t="s">
        <v>657</v>
      </c>
      <c r="F17" s="496">
        <f t="shared" si="8"/>
        <v>0</v>
      </c>
      <c r="G17" s="496">
        <v>0</v>
      </c>
      <c r="H17" s="497"/>
      <c r="I17" s="498">
        <f t="shared" si="6"/>
        <v>3</v>
      </c>
      <c r="J17" s="498">
        <v>3</v>
      </c>
      <c r="K17" s="749">
        <f t="shared" si="7"/>
        <v>0</v>
      </c>
    </row>
    <row r="18" spans="1:11" s="485" customFormat="1" ht="17.100000000000001" customHeight="1">
      <c r="A18" s="743" t="s">
        <v>1288</v>
      </c>
      <c r="B18" s="493" t="s">
        <v>789</v>
      </c>
      <c r="C18" s="493" t="s">
        <v>1809</v>
      </c>
      <c r="D18" s="500" t="s">
        <v>1814</v>
      </c>
      <c r="E18" s="495" t="s">
        <v>657</v>
      </c>
      <c r="F18" s="496">
        <f t="shared" si="8"/>
        <v>0</v>
      </c>
      <c r="G18" s="496">
        <v>0</v>
      </c>
      <c r="H18" s="497"/>
      <c r="I18" s="498">
        <f t="shared" si="6"/>
        <v>3</v>
      </c>
      <c r="J18" s="498">
        <f>J15</f>
        <v>3</v>
      </c>
      <c r="K18" s="749">
        <f t="shared" si="7"/>
        <v>0</v>
      </c>
    </row>
    <row r="19" spans="1:11" s="485" customFormat="1" ht="17.100000000000001" customHeight="1">
      <c r="A19" s="743" t="s">
        <v>1291</v>
      </c>
      <c r="B19" s="493" t="s">
        <v>789</v>
      </c>
      <c r="C19" s="493" t="s">
        <v>1811</v>
      </c>
      <c r="D19" s="500" t="s">
        <v>1816</v>
      </c>
      <c r="E19" s="495" t="s">
        <v>657</v>
      </c>
      <c r="F19" s="496">
        <f t="shared" si="8"/>
        <v>0</v>
      </c>
      <c r="G19" s="496">
        <v>0</v>
      </c>
      <c r="H19" s="497"/>
      <c r="I19" s="498">
        <f t="shared" si="6"/>
        <v>3</v>
      </c>
      <c r="J19" s="498">
        <f>J15</f>
        <v>3</v>
      </c>
      <c r="K19" s="749">
        <f t="shared" si="7"/>
        <v>0</v>
      </c>
    </row>
    <row r="20" spans="1:11" s="485" customFormat="1" ht="17.100000000000001" customHeight="1">
      <c r="A20" s="743" t="s">
        <v>1294</v>
      </c>
      <c r="B20" s="493" t="s">
        <v>789</v>
      </c>
      <c r="C20" s="493" t="s">
        <v>1813</v>
      </c>
      <c r="D20" s="500" t="s">
        <v>1818</v>
      </c>
      <c r="E20" s="495" t="s">
        <v>657</v>
      </c>
      <c r="F20" s="496">
        <f t="shared" si="8"/>
        <v>0</v>
      </c>
      <c r="G20" s="496">
        <v>0</v>
      </c>
      <c r="H20" s="497"/>
      <c r="I20" s="498">
        <f t="shared" si="6"/>
        <v>1</v>
      </c>
      <c r="J20" s="498">
        <v>1</v>
      </c>
      <c r="K20" s="749">
        <f t="shared" si="7"/>
        <v>0</v>
      </c>
    </row>
    <row r="21" spans="1:11" s="485" customFormat="1" ht="17.100000000000001" customHeight="1">
      <c r="A21" s="743" t="s">
        <v>1297</v>
      </c>
      <c r="B21" s="493" t="s">
        <v>789</v>
      </c>
      <c r="C21" s="493" t="s">
        <v>1815</v>
      </c>
      <c r="D21" s="500" t="s">
        <v>1820</v>
      </c>
      <c r="E21" s="495" t="s">
        <v>289</v>
      </c>
      <c r="F21" s="496">
        <f t="shared" si="8"/>
        <v>0</v>
      </c>
      <c r="G21" s="496">
        <v>0</v>
      </c>
      <c r="H21" s="497"/>
      <c r="I21" s="498">
        <f t="shared" si="6"/>
        <v>18</v>
      </c>
      <c r="J21" s="498">
        <v>18</v>
      </c>
      <c r="K21" s="749">
        <f t="shared" si="7"/>
        <v>0</v>
      </c>
    </row>
    <row r="22" spans="1:11" s="485" customFormat="1" ht="17.100000000000001" customHeight="1">
      <c r="A22" s="743" t="s">
        <v>1300</v>
      </c>
      <c r="B22" s="493" t="s">
        <v>789</v>
      </c>
      <c r="C22" s="493" t="s">
        <v>1817</v>
      </c>
      <c r="D22" s="500" t="s">
        <v>1822</v>
      </c>
      <c r="E22" s="495" t="s">
        <v>657</v>
      </c>
      <c r="F22" s="496">
        <f t="shared" si="8"/>
        <v>0</v>
      </c>
      <c r="G22" s="496">
        <v>0</v>
      </c>
      <c r="H22" s="497"/>
      <c r="I22" s="498">
        <f t="shared" si="6"/>
        <v>1</v>
      </c>
      <c r="J22" s="498">
        <v>1</v>
      </c>
      <c r="K22" s="749">
        <f t="shared" si="7"/>
        <v>0</v>
      </c>
    </row>
    <row r="23" spans="1:11" s="485" customFormat="1" ht="17.100000000000001" customHeight="1">
      <c r="A23" s="743" t="s">
        <v>1303</v>
      </c>
      <c r="B23" s="493" t="s">
        <v>789</v>
      </c>
      <c r="C23" s="493" t="s">
        <v>1819</v>
      </c>
      <c r="D23" s="500" t="s">
        <v>1826</v>
      </c>
      <c r="E23" s="495" t="s">
        <v>256</v>
      </c>
      <c r="F23" s="496">
        <f t="shared" si="0"/>
        <v>0</v>
      </c>
      <c r="G23" s="496">
        <v>0</v>
      </c>
      <c r="H23" s="497"/>
      <c r="I23" s="498">
        <f t="shared" si="6"/>
        <v>8</v>
      </c>
      <c r="J23" s="498">
        <v>8</v>
      </c>
      <c r="K23" s="749">
        <f t="shared" si="7"/>
        <v>0</v>
      </c>
    </row>
    <row r="24" spans="1:11" s="485" customFormat="1" ht="17.100000000000001" customHeight="1">
      <c r="A24" s="743" t="s">
        <v>1306</v>
      </c>
      <c r="B24" s="493" t="s">
        <v>789</v>
      </c>
      <c r="C24" s="493" t="s">
        <v>1821</v>
      </c>
      <c r="D24" s="500" t="s">
        <v>1828</v>
      </c>
      <c r="E24" s="495" t="s">
        <v>657</v>
      </c>
      <c r="F24" s="496">
        <f t="shared" si="0"/>
        <v>0</v>
      </c>
      <c r="G24" s="496">
        <v>0</v>
      </c>
      <c r="H24" s="497"/>
      <c r="I24" s="498">
        <f t="shared" si="6"/>
        <v>1</v>
      </c>
      <c r="J24" s="498">
        <v>1</v>
      </c>
      <c r="K24" s="749">
        <f t="shared" si="7"/>
        <v>0</v>
      </c>
    </row>
    <row r="25" spans="1:11" s="485" customFormat="1">
      <c r="A25" s="743" t="s">
        <v>1309</v>
      </c>
      <c r="B25" s="493" t="s">
        <v>789</v>
      </c>
      <c r="C25" s="493" t="s">
        <v>1823</v>
      </c>
      <c r="D25" s="500" t="s">
        <v>1830</v>
      </c>
      <c r="E25" s="495" t="s">
        <v>657</v>
      </c>
      <c r="F25" s="496">
        <f t="shared" si="0"/>
        <v>0</v>
      </c>
      <c r="G25" s="496">
        <v>0</v>
      </c>
      <c r="H25" s="497"/>
      <c r="I25" s="498">
        <f t="shared" si="6"/>
        <v>1</v>
      </c>
      <c r="J25" s="498">
        <v>1</v>
      </c>
      <c r="K25" s="749">
        <f t="shared" si="7"/>
        <v>0</v>
      </c>
    </row>
    <row r="26" spans="1:11" s="485" customFormat="1">
      <c r="A26" s="743" t="s">
        <v>1312</v>
      </c>
      <c r="B26" s="493" t="s">
        <v>789</v>
      </c>
      <c r="C26" s="493" t="s">
        <v>1825</v>
      </c>
      <c r="D26" s="500" t="s">
        <v>1832</v>
      </c>
      <c r="E26" s="495" t="s">
        <v>1367</v>
      </c>
      <c r="F26" s="496">
        <f t="shared" si="0"/>
        <v>0</v>
      </c>
      <c r="G26" s="496">
        <v>0</v>
      </c>
      <c r="H26" s="497"/>
      <c r="I26" s="498">
        <v>1</v>
      </c>
      <c r="J26" s="498">
        <v>0</v>
      </c>
      <c r="K26" s="749">
        <f t="shared" si="7"/>
        <v>0</v>
      </c>
    </row>
    <row r="27" spans="1:11" s="485" customFormat="1">
      <c r="A27" s="743" t="s">
        <v>1315</v>
      </c>
      <c r="B27" s="493" t="s">
        <v>789</v>
      </c>
      <c r="C27" s="493" t="s">
        <v>1827</v>
      </c>
      <c r="D27" s="500" t="s">
        <v>1834</v>
      </c>
      <c r="E27" s="495" t="s">
        <v>1367</v>
      </c>
      <c r="F27" s="496">
        <f>G27+H27</f>
        <v>0</v>
      </c>
      <c r="G27" s="496">
        <v>0</v>
      </c>
      <c r="H27" s="497"/>
      <c r="I27" s="498">
        <v>1</v>
      </c>
      <c r="J27" s="498">
        <v>0</v>
      </c>
      <c r="K27" s="749">
        <f t="shared" si="7"/>
        <v>0</v>
      </c>
    </row>
    <row r="28" spans="1:11" s="485" customFormat="1">
      <c r="A28" s="743" t="s">
        <v>1318</v>
      </c>
      <c r="B28" s="493" t="s">
        <v>789</v>
      </c>
      <c r="C28" s="493" t="s">
        <v>1829</v>
      </c>
      <c r="D28" s="500" t="s">
        <v>1355</v>
      </c>
      <c r="E28" s="495" t="s">
        <v>657</v>
      </c>
      <c r="F28" s="496">
        <f>G28+H28</f>
        <v>0</v>
      </c>
      <c r="G28" s="496">
        <v>0</v>
      </c>
      <c r="H28" s="497"/>
      <c r="I28" s="498">
        <f>SUM(J28:J28)</f>
        <v>1</v>
      </c>
      <c r="J28" s="498">
        <v>1</v>
      </c>
      <c r="K28" s="749">
        <f t="shared" si="7"/>
        <v>0</v>
      </c>
    </row>
    <row r="29" spans="1:11" s="485" customFormat="1" ht="31.5">
      <c r="A29" s="743" t="s">
        <v>1321</v>
      </c>
      <c r="B29" s="493" t="s">
        <v>789</v>
      </c>
      <c r="C29" s="493" t="s">
        <v>1831</v>
      </c>
      <c r="D29" s="500" t="s">
        <v>1398</v>
      </c>
      <c r="E29" s="495" t="s">
        <v>1367</v>
      </c>
      <c r="F29" s="496">
        <f t="shared" si="0"/>
        <v>0</v>
      </c>
      <c r="G29" s="496">
        <v>0</v>
      </c>
      <c r="H29" s="497"/>
      <c r="I29" s="498">
        <f>SUM(J29:J29)</f>
        <v>1</v>
      </c>
      <c r="J29" s="498">
        <v>1</v>
      </c>
      <c r="K29" s="749">
        <f t="shared" si="7"/>
        <v>0</v>
      </c>
    </row>
    <row r="30" spans="1:11" s="485" customFormat="1">
      <c r="A30" s="743" t="s">
        <v>1324</v>
      </c>
      <c r="B30" s="493" t="s">
        <v>789</v>
      </c>
      <c r="C30" s="493" t="s">
        <v>1833</v>
      </c>
      <c r="D30" s="500" t="s">
        <v>1951</v>
      </c>
      <c r="E30" s="495" t="s">
        <v>256</v>
      </c>
      <c r="F30" s="496">
        <f t="shared" si="0"/>
        <v>0</v>
      </c>
      <c r="G30" s="496">
        <v>0</v>
      </c>
      <c r="H30" s="497"/>
      <c r="I30" s="498">
        <f>SUM(J30:J30)</f>
        <v>8</v>
      </c>
      <c r="J30" s="498">
        <v>8</v>
      </c>
      <c r="K30" s="749">
        <f t="shared" si="7"/>
        <v>0</v>
      </c>
    </row>
    <row r="31" spans="1:11" s="485" customFormat="1">
      <c r="A31" s="743" t="s">
        <v>1327</v>
      </c>
      <c r="B31" s="493" t="s">
        <v>789</v>
      </c>
      <c r="C31" s="493" t="s">
        <v>1835</v>
      </c>
      <c r="D31" s="500" t="s">
        <v>459</v>
      </c>
      <c r="E31" s="495" t="s">
        <v>1367</v>
      </c>
      <c r="F31" s="754">
        <f t="shared" si="0"/>
        <v>0</v>
      </c>
      <c r="G31" s="756">
        <v>0</v>
      </c>
      <c r="H31" s="755"/>
      <c r="I31" s="498">
        <v>1</v>
      </c>
      <c r="J31" s="498">
        <v>0</v>
      </c>
      <c r="K31" s="749">
        <f t="shared" si="7"/>
        <v>0</v>
      </c>
    </row>
    <row r="32" spans="1:11" s="485" customFormat="1" ht="25.5">
      <c r="A32" s="750"/>
      <c r="B32" s="751" t="s">
        <v>1277</v>
      </c>
      <c r="C32" s="493"/>
      <c r="D32" s="752" t="s">
        <v>1401</v>
      </c>
      <c r="E32" s="495"/>
      <c r="F32" s="954"/>
      <c r="G32" s="496"/>
      <c r="H32" s="496"/>
      <c r="I32" s="498"/>
      <c r="J32" s="498"/>
      <c r="K32" s="749"/>
    </row>
    <row r="33" spans="1:15" s="485" customFormat="1">
      <c r="A33" s="750" t="s">
        <v>1337</v>
      </c>
      <c r="B33" s="493" t="s">
        <v>1043</v>
      </c>
      <c r="C33" s="493" t="s">
        <v>1836</v>
      </c>
      <c r="D33" s="500" t="s">
        <v>1404</v>
      </c>
      <c r="E33" s="495" t="s">
        <v>1367</v>
      </c>
      <c r="F33" s="496">
        <f t="shared" si="0"/>
        <v>0</v>
      </c>
      <c r="G33" s="496">
        <v>0</v>
      </c>
      <c r="H33" s="497">
        <f>SUMPRODUCT(H15:H32,I15:I32)*0.06</f>
        <v>0</v>
      </c>
      <c r="I33" s="498">
        <v>1</v>
      </c>
      <c r="J33" s="498">
        <v>0</v>
      </c>
      <c r="K33" s="749">
        <f>I33*F33</f>
        <v>0</v>
      </c>
    </row>
    <row r="34" spans="1:15" s="485" customFormat="1">
      <c r="A34" s="750" t="s">
        <v>1340</v>
      </c>
      <c r="B34" s="493" t="s">
        <v>1043</v>
      </c>
      <c r="C34" s="493" t="s">
        <v>1837</v>
      </c>
      <c r="D34" s="500" t="s">
        <v>1407</v>
      </c>
      <c r="E34" s="495" t="s">
        <v>1367</v>
      </c>
      <c r="F34" s="496">
        <f t="shared" si="0"/>
        <v>0</v>
      </c>
      <c r="G34" s="496">
        <v>0</v>
      </c>
      <c r="H34" s="497">
        <f>SUMPRODUCT(G5:G14,I5:I14)*0.036</f>
        <v>0</v>
      </c>
      <c r="I34" s="498">
        <v>1</v>
      </c>
      <c r="J34" s="498">
        <v>0</v>
      </c>
      <c r="K34" s="749">
        <f>I34*F34</f>
        <v>0</v>
      </c>
    </row>
    <row r="35" spans="1:15" ht="16.5" thickBot="1">
      <c r="A35" s="792"/>
      <c r="B35" s="793"/>
      <c r="C35" s="793"/>
      <c r="D35" s="955"/>
      <c r="E35" s="761"/>
      <c r="F35" s="762"/>
      <c r="G35" s="762"/>
      <c r="H35" s="762"/>
      <c r="I35" s="763"/>
      <c r="J35" s="763"/>
      <c r="K35" s="764"/>
      <c r="N35" s="485"/>
      <c r="O35" s="485"/>
    </row>
    <row r="36" spans="1:15">
      <c r="A36" s="509"/>
      <c r="B36" s="509"/>
      <c r="C36" s="509"/>
      <c r="D36" s="510"/>
    </row>
    <row r="37" spans="1:15" ht="15.75" customHeight="1">
      <c r="A37" s="765" t="s">
        <v>777</v>
      </c>
      <c r="B37" s="956"/>
      <c r="C37" s="957"/>
      <c r="D37" s="958" t="s">
        <v>1842</v>
      </c>
      <c r="E37" s="957"/>
      <c r="F37" s="957"/>
      <c r="G37" s="957"/>
      <c r="H37" s="959"/>
      <c r="I37" s="476"/>
      <c r="J37" s="476"/>
    </row>
    <row r="38" spans="1:15" ht="46.5" customHeight="1">
      <c r="A38" s="1092"/>
      <c r="B38" s="815"/>
      <c r="C38" s="960"/>
      <c r="D38" s="1578" t="s">
        <v>1408</v>
      </c>
      <c r="E38" s="1579"/>
      <c r="F38" s="1579"/>
      <c r="G38" s="1579"/>
      <c r="H38" s="961"/>
      <c r="I38" s="476"/>
      <c r="J38" s="476"/>
    </row>
    <row r="39" spans="1:15" ht="36" customHeight="1">
      <c r="A39" s="768"/>
      <c r="B39" s="962"/>
      <c r="C39" s="963"/>
      <c r="D39" s="1575" t="s">
        <v>1698</v>
      </c>
      <c r="E39" s="1580"/>
      <c r="F39" s="1580"/>
      <c r="G39" s="1580"/>
      <c r="H39" s="964"/>
      <c r="I39" s="476"/>
      <c r="J39" s="476"/>
    </row>
    <row r="40" spans="1:15">
      <c r="A40" s="509"/>
      <c r="B40" s="509"/>
      <c r="C40" s="509"/>
      <c r="D40" s="510"/>
    </row>
    <row r="41" spans="1:15">
      <c r="A41" s="509"/>
      <c r="B41" s="509"/>
      <c r="C41" s="509"/>
      <c r="D41" s="510"/>
    </row>
    <row r="42" spans="1:15" s="509" customFormat="1">
      <c r="D42" s="510"/>
      <c r="F42" s="511"/>
      <c r="G42" s="511"/>
      <c r="H42" s="511"/>
      <c r="I42" s="512"/>
      <c r="J42" s="512"/>
      <c r="K42" s="511"/>
      <c r="L42" s="476"/>
      <c r="M42" s="476"/>
      <c r="N42" s="476"/>
      <c r="O42" s="476"/>
    </row>
    <row r="43" spans="1:15" s="509" customFormat="1">
      <c r="D43" s="510"/>
      <c r="F43" s="511"/>
      <c r="G43" s="511"/>
      <c r="H43" s="511"/>
      <c r="I43" s="512"/>
      <c r="J43" s="512"/>
      <c r="K43" s="511"/>
      <c r="L43" s="476"/>
      <c r="M43" s="476"/>
      <c r="N43" s="476"/>
      <c r="O43" s="476"/>
    </row>
    <row r="44" spans="1:15" s="509" customFormat="1">
      <c r="D44" s="510"/>
      <c r="F44" s="511"/>
      <c r="G44" s="511"/>
      <c r="H44" s="511"/>
      <c r="I44" s="512"/>
      <c r="J44" s="512"/>
      <c r="K44" s="511"/>
      <c r="L44" s="476"/>
      <c r="M44" s="476"/>
      <c r="N44" s="476"/>
      <c r="O44" s="476"/>
    </row>
    <row r="45" spans="1:15" s="509" customFormat="1">
      <c r="D45" s="510"/>
      <c r="F45" s="511"/>
      <c r="G45" s="511"/>
      <c r="H45" s="511"/>
      <c r="I45" s="512"/>
      <c r="J45" s="512"/>
      <c r="K45" s="511"/>
      <c r="L45" s="476"/>
      <c r="M45" s="476"/>
      <c r="N45" s="476"/>
      <c r="O45" s="476"/>
    </row>
    <row r="46" spans="1:15" s="509" customFormat="1">
      <c r="D46" s="510"/>
      <c r="F46" s="511"/>
      <c r="G46" s="511"/>
      <c r="H46" s="511"/>
      <c r="I46" s="512"/>
      <c r="J46" s="512"/>
      <c r="K46" s="511"/>
      <c r="L46" s="476"/>
      <c r="M46" s="476"/>
      <c r="N46" s="476"/>
      <c r="O46" s="476"/>
    </row>
    <row r="47" spans="1:15" s="509" customFormat="1">
      <c r="D47" s="510"/>
      <c r="F47" s="511"/>
      <c r="G47" s="511"/>
      <c r="H47" s="511"/>
      <c r="I47" s="512"/>
      <c r="J47" s="512"/>
      <c r="K47" s="511"/>
      <c r="L47" s="476"/>
      <c r="M47" s="476"/>
      <c r="N47" s="476"/>
      <c r="O47" s="476"/>
    </row>
    <row r="48" spans="1:15" s="509" customFormat="1">
      <c r="D48" s="510"/>
      <c r="F48" s="511"/>
      <c r="G48" s="511"/>
      <c r="H48" s="511"/>
      <c r="I48" s="512"/>
      <c r="J48" s="512"/>
      <c r="K48" s="511"/>
      <c r="L48" s="476"/>
      <c r="M48" s="476"/>
      <c r="N48" s="476"/>
      <c r="O48" s="476"/>
    </row>
    <row r="49" spans="4:15" s="509" customFormat="1">
      <c r="D49" s="510"/>
      <c r="F49" s="511"/>
      <c r="G49" s="511"/>
      <c r="H49" s="511"/>
      <c r="I49" s="512"/>
      <c r="J49" s="512"/>
      <c r="K49" s="511"/>
      <c r="L49" s="476"/>
      <c r="M49" s="476"/>
      <c r="N49" s="476"/>
      <c r="O49" s="476"/>
    </row>
    <row r="50" spans="4:15" s="509" customFormat="1">
      <c r="D50" s="510"/>
      <c r="F50" s="511"/>
      <c r="G50" s="511"/>
      <c r="H50" s="511"/>
      <c r="I50" s="512"/>
      <c r="J50" s="512"/>
      <c r="K50" s="511"/>
      <c r="L50" s="476"/>
      <c r="M50" s="476"/>
      <c r="N50" s="476"/>
      <c r="O50" s="476"/>
    </row>
    <row r="51" spans="4:15" s="509" customFormat="1">
      <c r="D51" s="510"/>
      <c r="F51" s="511"/>
      <c r="G51" s="511"/>
      <c r="H51" s="511"/>
      <c r="I51" s="512"/>
      <c r="J51" s="512"/>
      <c r="K51" s="511"/>
      <c r="L51" s="476"/>
      <c r="M51" s="476"/>
      <c r="N51" s="476"/>
      <c r="O51" s="476"/>
    </row>
    <row r="52" spans="4:15" s="509" customFormat="1">
      <c r="D52" s="510"/>
      <c r="F52" s="511"/>
      <c r="G52" s="511"/>
      <c r="H52" s="511"/>
      <c r="I52" s="512"/>
      <c r="J52" s="512"/>
      <c r="K52" s="511"/>
      <c r="L52" s="476"/>
      <c r="M52" s="476"/>
      <c r="N52" s="476"/>
      <c r="O52" s="476"/>
    </row>
    <row r="53" spans="4:15" s="509" customFormat="1">
      <c r="D53" s="510"/>
      <c r="F53" s="511"/>
      <c r="G53" s="511"/>
      <c r="H53" s="511"/>
      <c r="I53" s="512"/>
      <c r="J53" s="512"/>
      <c r="K53" s="511"/>
      <c r="L53" s="476"/>
      <c r="M53" s="476"/>
      <c r="N53" s="476"/>
      <c r="O53" s="476"/>
    </row>
    <row r="54" spans="4:15" s="509" customFormat="1">
      <c r="D54" s="510"/>
      <c r="F54" s="511"/>
      <c r="G54" s="511"/>
      <c r="H54" s="511"/>
      <c r="I54" s="512"/>
      <c r="J54" s="512"/>
      <c r="K54" s="511"/>
      <c r="L54" s="476"/>
      <c r="M54" s="476"/>
      <c r="N54" s="476"/>
      <c r="O54" s="476"/>
    </row>
    <row r="55" spans="4:15" s="509" customFormat="1">
      <c r="D55" s="510"/>
      <c r="F55" s="511"/>
      <c r="G55" s="511"/>
      <c r="H55" s="511"/>
      <c r="I55" s="512"/>
      <c r="J55" s="512"/>
      <c r="K55" s="511"/>
      <c r="L55" s="476"/>
      <c r="M55" s="476"/>
      <c r="N55" s="476"/>
      <c r="O55" s="476"/>
    </row>
    <row r="56" spans="4:15" s="509" customFormat="1">
      <c r="D56" s="510"/>
      <c r="F56" s="511"/>
      <c r="G56" s="511"/>
      <c r="H56" s="511"/>
      <c r="I56" s="512"/>
      <c r="J56" s="512"/>
      <c r="K56" s="511"/>
      <c r="L56" s="476"/>
      <c r="M56" s="476"/>
      <c r="N56" s="476"/>
      <c r="O56" s="476"/>
    </row>
    <row r="57" spans="4:15" s="509" customFormat="1">
      <c r="D57" s="510"/>
      <c r="F57" s="511"/>
      <c r="G57" s="511"/>
      <c r="H57" s="511"/>
      <c r="I57" s="512"/>
      <c r="J57" s="512"/>
      <c r="K57" s="511"/>
      <c r="L57" s="476"/>
      <c r="M57" s="476"/>
      <c r="N57" s="476"/>
      <c r="O57" s="476"/>
    </row>
    <row r="58" spans="4:15" s="509" customFormat="1">
      <c r="D58" s="510"/>
      <c r="F58" s="511"/>
      <c r="G58" s="511"/>
      <c r="H58" s="511"/>
      <c r="I58" s="512"/>
      <c r="J58" s="512"/>
      <c r="K58" s="511"/>
      <c r="L58" s="476"/>
      <c r="M58" s="476"/>
      <c r="N58" s="476"/>
      <c r="O58" s="476"/>
    </row>
    <row r="59" spans="4:15" s="509" customFormat="1">
      <c r="D59" s="510"/>
      <c r="F59" s="511"/>
      <c r="G59" s="511"/>
      <c r="H59" s="511"/>
      <c r="I59" s="512"/>
      <c r="J59" s="512"/>
      <c r="K59" s="511"/>
      <c r="L59" s="476"/>
      <c r="M59" s="476"/>
      <c r="N59" s="476"/>
      <c r="O59" s="476"/>
    </row>
    <row r="60" spans="4:15" s="509" customFormat="1">
      <c r="D60" s="510"/>
      <c r="F60" s="511"/>
      <c r="G60" s="511"/>
      <c r="H60" s="511"/>
      <c r="I60" s="512"/>
      <c r="J60" s="512"/>
      <c r="K60" s="511"/>
      <c r="L60" s="476"/>
      <c r="M60" s="476"/>
      <c r="N60" s="476"/>
      <c r="O60" s="476"/>
    </row>
    <row r="61" spans="4:15" s="509" customFormat="1">
      <c r="D61" s="510"/>
      <c r="F61" s="511"/>
      <c r="G61" s="511"/>
      <c r="H61" s="511"/>
      <c r="I61" s="512"/>
      <c r="J61" s="512"/>
      <c r="K61" s="511"/>
      <c r="L61" s="476"/>
      <c r="M61" s="476"/>
      <c r="N61" s="476"/>
      <c r="O61" s="476"/>
    </row>
    <row r="62" spans="4:15" s="509" customFormat="1">
      <c r="D62" s="510"/>
      <c r="F62" s="511"/>
      <c r="G62" s="511"/>
      <c r="H62" s="511"/>
      <c r="I62" s="512"/>
      <c r="J62" s="512"/>
      <c r="K62" s="511"/>
      <c r="L62" s="476"/>
      <c r="M62" s="476"/>
      <c r="N62" s="476"/>
      <c r="O62" s="476"/>
    </row>
    <row r="63" spans="4:15" s="509" customFormat="1">
      <c r="D63" s="510"/>
      <c r="F63" s="511"/>
      <c r="G63" s="511"/>
      <c r="H63" s="511"/>
      <c r="I63" s="512"/>
      <c r="J63" s="512"/>
      <c r="K63" s="511"/>
      <c r="L63" s="476"/>
      <c r="M63" s="476"/>
      <c r="N63" s="476"/>
      <c r="O63" s="476"/>
    </row>
    <row r="64" spans="4:15" s="509" customFormat="1">
      <c r="D64" s="510"/>
      <c r="F64" s="511"/>
      <c r="G64" s="511"/>
      <c r="H64" s="511"/>
      <c r="I64" s="512"/>
      <c r="J64" s="512"/>
      <c r="K64" s="511"/>
      <c r="L64" s="476"/>
      <c r="M64" s="476"/>
      <c r="N64" s="476"/>
      <c r="O64" s="476"/>
    </row>
    <row r="65" spans="4:15" s="509" customFormat="1">
      <c r="D65" s="510"/>
      <c r="F65" s="511"/>
      <c r="G65" s="511"/>
      <c r="H65" s="511"/>
      <c r="I65" s="512"/>
      <c r="J65" s="512"/>
      <c r="K65" s="511"/>
      <c r="L65" s="476"/>
      <c r="M65" s="476"/>
      <c r="N65" s="476"/>
      <c r="O65" s="476"/>
    </row>
    <row r="66" spans="4:15" s="509" customFormat="1">
      <c r="D66" s="510"/>
      <c r="F66" s="511"/>
      <c r="G66" s="511"/>
      <c r="H66" s="511"/>
      <c r="I66" s="512"/>
      <c r="J66" s="512"/>
      <c r="K66" s="511"/>
      <c r="L66" s="476"/>
      <c r="M66" s="476"/>
      <c r="N66" s="476"/>
      <c r="O66" s="476"/>
    </row>
    <row r="67" spans="4:15" s="509" customFormat="1">
      <c r="D67" s="510"/>
      <c r="F67" s="511"/>
      <c r="G67" s="511"/>
      <c r="H67" s="511"/>
      <c r="I67" s="512"/>
      <c r="J67" s="512"/>
      <c r="K67" s="511"/>
      <c r="L67" s="476"/>
      <c r="M67" s="476"/>
      <c r="N67" s="476"/>
      <c r="O67" s="476"/>
    </row>
    <row r="68" spans="4:15" s="509" customFormat="1">
      <c r="D68" s="510"/>
      <c r="F68" s="511"/>
      <c r="G68" s="511"/>
      <c r="H68" s="511"/>
      <c r="I68" s="512"/>
      <c r="J68" s="512"/>
      <c r="K68" s="511"/>
      <c r="L68" s="476"/>
      <c r="M68" s="476"/>
      <c r="N68" s="476"/>
      <c r="O68" s="476"/>
    </row>
    <row r="69" spans="4:15" s="509" customFormat="1">
      <c r="D69" s="510"/>
      <c r="F69" s="511"/>
      <c r="G69" s="511"/>
      <c r="H69" s="511"/>
      <c r="I69" s="512"/>
      <c r="J69" s="512"/>
      <c r="K69" s="511"/>
      <c r="L69" s="476"/>
      <c r="M69" s="476"/>
      <c r="N69" s="476"/>
      <c r="O69" s="476"/>
    </row>
    <row r="70" spans="4:15" s="509" customFormat="1">
      <c r="D70" s="510"/>
      <c r="F70" s="511"/>
      <c r="G70" s="511"/>
      <c r="H70" s="511"/>
      <c r="I70" s="512"/>
      <c r="J70" s="512"/>
      <c r="K70" s="511"/>
      <c r="L70" s="476"/>
      <c r="M70" s="476"/>
      <c r="N70" s="476"/>
      <c r="O70" s="476"/>
    </row>
    <row r="71" spans="4:15" s="509" customFormat="1">
      <c r="D71" s="510"/>
      <c r="F71" s="511"/>
      <c r="G71" s="511"/>
      <c r="H71" s="511"/>
      <c r="I71" s="512"/>
      <c r="J71" s="512"/>
      <c r="K71" s="511"/>
      <c r="L71" s="476"/>
      <c r="M71" s="476"/>
      <c r="N71" s="476"/>
      <c r="O71" s="476"/>
    </row>
    <row r="72" spans="4:15" s="509" customFormat="1">
      <c r="D72" s="510"/>
      <c r="F72" s="511"/>
      <c r="G72" s="511"/>
      <c r="H72" s="511"/>
      <c r="I72" s="512"/>
      <c r="J72" s="512"/>
      <c r="K72" s="511"/>
      <c r="L72" s="476"/>
      <c r="M72" s="476"/>
      <c r="N72" s="476"/>
      <c r="O72" s="476"/>
    </row>
    <row r="73" spans="4:15" s="509" customFormat="1">
      <c r="D73" s="510"/>
      <c r="F73" s="511"/>
      <c r="G73" s="511"/>
      <c r="H73" s="511"/>
      <c r="I73" s="512"/>
      <c r="J73" s="512"/>
      <c r="K73" s="511"/>
      <c r="L73" s="476"/>
      <c r="M73" s="476"/>
      <c r="N73" s="476"/>
      <c r="O73" s="476"/>
    </row>
    <row r="74" spans="4:15" s="509" customFormat="1">
      <c r="D74" s="510"/>
      <c r="F74" s="511"/>
      <c r="G74" s="511"/>
      <c r="H74" s="511"/>
      <c r="I74" s="512"/>
      <c r="J74" s="512"/>
      <c r="K74" s="511"/>
      <c r="L74" s="476"/>
      <c r="M74" s="476"/>
      <c r="N74" s="476"/>
      <c r="O74" s="476"/>
    </row>
    <row r="75" spans="4:15" s="509" customFormat="1">
      <c r="D75" s="510"/>
      <c r="F75" s="511"/>
      <c r="G75" s="511"/>
      <c r="H75" s="511"/>
      <c r="I75" s="512"/>
      <c r="J75" s="512"/>
      <c r="K75" s="511"/>
      <c r="L75" s="476"/>
      <c r="M75" s="476"/>
      <c r="N75" s="476"/>
      <c r="O75" s="476"/>
    </row>
    <row r="76" spans="4:15" s="509" customFormat="1">
      <c r="D76" s="510"/>
      <c r="F76" s="511"/>
      <c r="G76" s="511"/>
      <c r="H76" s="511"/>
      <c r="I76" s="512"/>
      <c r="J76" s="512"/>
      <c r="K76" s="511"/>
      <c r="L76" s="476"/>
      <c r="M76" s="476"/>
      <c r="N76" s="476"/>
      <c r="O76" s="476"/>
    </row>
    <row r="77" spans="4:15" s="509" customFormat="1">
      <c r="D77" s="510"/>
      <c r="F77" s="511"/>
      <c r="G77" s="511"/>
      <c r="H77" s="511"/>
      <c r="I77" s="512"/>
      <c r="J77" s="512"/>
      <c r="K77" s="511"/>
      <c r="L77" s="476"/>
      <c r="M77" s="476"/>
      <c r="N77" s="476"/>
      <c r="O77" s="476"/>
    </row>
    <row r="78" spans="4:15" s="509" customFormat="1">
      <c r="D78" s="510"/>
      <c r="F78" s="511"/>
      <c r="G78" s="511"/>
      <c r="H78" s="511"/>
      <c r="I78" s="512"/>
      <c r="J78" s="512"/>
      <c r="K78" s="511"/>
      <c r="L78" s="476"/>
      <c r="M78" s="476"/>
      <c r="N78" s="476"/>
      <c r="O78" s="476"/>
    </row>
    <row r="79" spans="4:15" s="509" customFormat="1">
      <c r="D79" s="510"/>
      <c r="F79" s="511"/>
      <c r="G79" s="511"/>
      <c r="H79" s="511"/>
      <c r="I79" s="512"/>
      <c r="J79" s="512"/>
      <c r="K79" s="511"/>
      <c r="L79" s="476"/>
      <c r="M79" s="476"/>
      <c r="N79" s="476"/>
      <c r="O79" s="476"/>
    </row>
    <row r="80" spans="4:15" s="509" customFormat="1">
      <c r="D80" s="510"/>
      <c r="F80" s="511"/>
      <c r="G80" s="511"/>
      <c r="H80" s="511"/>
      <c r="I80" s="512"/>
      <c r="J80" s="512"/>
      <c r="K80" s="511"/>
      <c r="L80" s="476"/>
      <c r="M80" s="476"/>
      <c r="N80" s="476"/>
      <c r="O80" s="476"/>
    </row>
    <row r="81" spans="4:15" s="509" customFormat="1">
      <c r="D81" s="510"/>
      <c r="F81" s="511"/>
      <c r="G81" s="511"/>
      <c r="H81" s="511"/>
      <c r="I81" s="512"/>
      <c r="J81" s="512"/>
      <c r="K81" s="511"/>
      <c r="L81" s="476"/>
      <c r="M81" s="476"/>
      <c r="N81" s="476"/>
      <c r="O81" s="476"/>
    </row>
    <row r="82" spans="4:15" s="509" customFormat="1">
      <c r="D82" s="510"/>
      <c r="F82" s="511"/>
      <c r="G82" s="511"/>
      <c r="H82" s="511"/>
      <c r="I82" s="512"/>
      <c r="J82" s="512"/>
      <c r="K82" s="511"/>
      <c r="L82" s="476"/>
      <c r="M82" s="476"/>
      <c r="N82" s="476"/>
      <c r="O82" s="476"/>
    </row>
    <row r="83" spans="4:15" s="509" customFormat="1">
      <c r="D83" s="510"/>
      <c r="F83" s="511"/>
      <c r="G83" s="511"/>
      <c r="H83" s="511"/>
      <c r="I83" s="512"/>
      <c r="J83" s="512"/>
      <c r="K83" s="511"/>
      <c r="L83" s="476"/>
      <c r="M83" s="476"/>
      <c r="N83" s="476"/>
      <c r="O83" s="476"/>
    </row>
    <row r="84" spans="4:15" s="509" customFormat="1">
      <c r="D84" s="510"/>
      <c r="F84" s="511"/>
      <c r="G84" s="511"/>
      <c r="H84" s="511"/>
      <c r="I84" s="512"/>
      <c r="J84" s="512"/>
      <c r="K84" s="511"/>
      <c r="L84" s="476"/>
      <c r="M84" s="476"/>
      <c r="N84" s="476"/>
      <c r="O84" s="476"/>
    </row>
    <row r="85" spans="4:15" s="509" customFormat="1">
      <c r="D85" s="510"/>
      <c r="F85" s="511"/>
      <c r="G85" s="511"/>
      <c r="H85" s="511"/>
      <c r="I85" s="512"/>
      <c r="J85" s="512"/>
      <c r="K85" s="511"/>
      <c r="L85" s="476"/>
      <c r="M85" s="476"/>
      <c r="N85" s="476"/>
      <c r="O85" s="476"/>
    </row>
    <row r="86" spans="4:15" s="509" customFormat="1">
      <c r="D86" s="510"/>
      <c r="F86" s="511"/>
      <c r="G86" s="511"/>
      <c r="H86" s="511"/>
      <c r="I86" s="512"/>
      <c r="J86" s="512"/>
      <c r="K86" s="511"/>
      <c r="L86" s="476"/>
      <c r="M86" s="476"/>
      <c r="N86" s="476"/>
      <c r="O86" s="476"/>
    </row>
    <row r="87" spans="4:15" s="509" customFormat="1">
      <c r="D87" s="510"/>
      <c r="F87" s="511"/>
      <c r="G87" s="511"/>
      <c r="H87" s="511"/>
      <c r="I87" s="512"/>
      <c r="J87" s="512"/>
      <c r="K87" s="511"/>
      <c r="L87" s="476"/>
      <c r="M87" s="476"/>
      <c r="N87" s="476"/>
      <c r="O87" s="476"/>
    </row>
    <row r="88" spans="4:15" s="509" customFormat="1">
      <c r="D88" s="510"/>
      <c r="F88" s="511"/>
      <c r="G88" s="511"/>
      <c r="H88" s="511"/>
      <c r="I88" s="512"/>
      <c r="J88" s="512"/>
      <c r="K88" s="511"/>
      <c r="L88" s="476"/>
      <c r="M88" s="476"/>
      <c r="N88" s="476"/>
      <c r="O88" s="476"/>
    </row>
    <row r="89" spans="4:15" s="509" customFormat="1">
      <c r="D89" s="510"/>
      <c r="F89" s="511"/>
      <c r="G89" s="511"/>
      <c r="H89" s="511"/>
      <c r="I89" s="512"/>
      <c r="J89" s="512"/>
      <c r="K89" s="511"/>
      <c r="L89" s="476"/>
      <c r="M89" s="476"/>
      <c r="N89" s="476"/>
      <c r="O89" s="476"/>
    </row>
    <row r="90" spans="4:15" s="509" customFormat="1">
      <c r="D90" s="510"/>
      <c r="F90" s="511"/>
      <c r="G90" s="511"/>
      <c r="H90" s="511"/>
      <c r="I90" s="512"/>
      <c r="J90" s="512"/>
      <c r="K90" s="511"/>
      <c r="L90" s="476"/>
      <c r="M90" s="476"/>
      <c r="N90" s="476"/>
      <c r="O90" s="476"/>
    </row>
    <row r="91" spans="4:15" s="509" customFormat="1">
      <c r="D91" s="510"/>
      <c r="F91" s="511"/>
      <c r="G91" s="511"/>
      <c r="H91" s="511"/>
      <c r="I91" s="512"/>
      <c r="J91" s="512"/>
      <c r="K91" s="511"/>
      <c r="L91" s="476"/>
      <c r="M91" s="476"/>
      <c r="N91" s="476"/>
      <c r="O91" s="476"/>
    </row>
    <row r="92" spans="4:15" s="509" customFormat="1">
      <c r="D92" s="510"/>
      <c r="F92" s="511"/>
      <c r="G92" s="511"/>
      <c r="H92" s="511"/>
      <c r="I92" s="512"/>
      <c r="J92" s="512"/>
      <c r="K92" s="511"/>
      <c r="L92" s="476"/>
      <c r="M92" s="476"/>
      <c r="N92" s="476"/>
      <c r="O92" s="476"/>
    </row>
    <row r="93" spans="4:15" s="509" customFormat="1">
      <c r="D93" s="510"/>
      <c r="F93" s="511"/>
      <c r="G93" s="511"/>
      <c r="H93" s="511"/>
      <c r="I93" s="512"/>
      <c r="J93" s="512"/>
      <c r="K93" s="511"/>
      <c r="L93" s="476"/>
      <c r="M93" s="476"/>
      <c r="N93" s="476"/>
      <c r="O93" s="476"/>
    </row>
    <row r="94" spans="4:15" s="509" customFormat="1">
      <c r="D94" s="510"/>
      <c r="F94" s="511"/>
      <c r="G94" s="511"/>
      <c r="H94" s="511"/>
      <c r="I94" s="512"/>
      <c r="J94" s="512"/>
      <c r="K94" s="511"/>
      <c r="L94" s="476"/>
      <c r="M94" s="476"/>
      <c r="N94" s="476"/>
      <c r="O94" s="476"/>
    </row>
    <row r="95" spans="4:15" s="509" customFormat="1">
      <c r="D95" s="510"/>
      <c r="F95" s="511"/>
      <c r="G95" s="511"/>
      <c r="H95" s="511"/>
      <c r="I95" s="512"/>
      <c r="J95" s="512"/>
      <c r="K95" s="511"/>
      <c r="L95" s="476"/>
      <c r="M95" s="476"/>
      <c r="N95" s="476"/>
      <c r="O95" s="476"/>
    </row>
    <row r="96" spans="4:15" s="509" customFormat="1">
      <c r="D96" s="510"/>
      <c r="F96" s="511"/>
      <c r="G96" s="511"/>
      <c r="H96" s="511"/>
      <c r="I96" s="512"/>
      <c r="J96" s="512"/>
      <c r="K96" s="511"/>
      <c r="L96" s="476"/>
      <c r="M96" s="476"/>
      <c r="N96" s="476"/>
      <c r="O96" s="476"/>
    </row>
    <row r="97" spans="4:15" s="509" customFormat="1">
      <c r="D97" s="510"/>
      <c r="F97" s="511"/>
      <c r="G97" s="511"/>
      <c r="H97" s="511"/>
      <c r="I97" s="512"/>
      <c r="J97" s="512"/>
      <c r="K97" s="511"/>
      <c r="L97" s="476"/>
      <c r="M97" s="476"/>
      <c r="N97" s="476"/>
      <c r="O97" s="476"/>
    </row>
    <row r="98" spans="4:15" s="509" customFormat="1">
      <c r="D98" s="510"/>
      <c r="F98" s="511"/>
      <c r="G98" s="511"/>
      <c r="H98" s="511"/>
      <c r="I98" s="512"/>
      <c r="J98" s="512"/>
      <c r="K98" s="511"/>
      <c r="L98" s="476"/>
      <c r="M98" s="476"/>
      <c r="N98" s="476"/>
      <c r="O98" s="476"/>
    </row>
    <row r="99" spans="4:15" s="509" customFormat="1">
      <c r="D99" s="510"/>
      <c r="F99" s="511"/>
      <c r="G99" s="511"/>
      <c r="H99" s="511"/>
      <c r="I99" s="512"/>
      <c r="J99" s="512"/>
      <c r="K99" s="511"/>
      <c r="L99" s="476"/>
      <c r="M99" s="476"/>
      <c r="N99" s="476"/>
      <c r="O99" s="476"/>
    </row>
    <row r="100" spans="4:15" s="509" customFormat="1">
      <c r="D100" s="510"/>
      <c r="F100" s="511"/>
      <c r="G100" s="511"/>
      <c r="H100" s="511"/>
      <c r="I100" s="512"/>
      <c r="J100" s="512"/>
      <c r="K100" s="511"/>
      <c r="L100" s="476"/>
      <c r="M100" s="476"/>
      <c r="N100" s="476"/>
      <c r="O100" s="476"/>
    </row>
    <row r="101" spans="4:15" s="509" customFormat="1">
      <c r="D101" s="510"/>
      <c r="F101" s="511"/>
      <c r="G101" s="511"/>
      <c r="H101" s="511"/>
      <c r="I101" s="512"/>
      <c r="J101" s="512"/>
      <c r="K101" s="511"/>
      <c r="L101" s="476"/>
      <c r="M101" s="476"/>
      <c r="N101" s="476"/>
      <c r="O101" s="476"/>
    </row>
    <row r="102" spans="4:15" s="509" customFormat="1">
      <c r="D102" s="510"/>
      <c r="F102" s="511"/>
      <c r="G102" s="511"/>
      <c r="H102" s="511"/>
      <c r="I102" s="512"/>
      <c r="J102" s="512"/>
      <c r="K102" s="511"/>
      <c r="L102" s="476"/>
      <c r="M102" s="476"/>
      <c r="N102" s="476"/>
      <c r="O102" s="476"/>
    </row>
    <row r="103" spans="4:15" s="509" customFormat="1">
      <c r="D103" s="510"/>
      <c r="F103" s="511"/>
      <c r="G103" s="511"/>
      <c r="H103" s="511"/>
      <c r="I103" s="512"/>
      <c r="J103" s="512"/>
      <c r="K103" s="511"/>
      <c r="L103" s="476"/>
      <c r="M103" s="476"/>
      <c r="N103" s="476"/>
      <c r="O103" s="476"/>
    </row>
    <row r="104" spans="4:15" s="509" customFormat="1">
      <c r="D104" s="510"/>
      <c r="F104" s="511"/>
      <c r="G104" s="511"/>
      <c r="H104" s="511"/>
      <c r="I104" s="512"/>
      <c r="J104" s="512"/>
      <c r="K104" s="511"/>
      <c r="L104" s="476"/>
      <c r="M104" s="476"/>
      <c r="N104" s="476"/>
      <c r="O104" s="476"/>
    </row>
    <row r="105" spans="4:15" s="509" customFormat="1">
      <c r="D105" s="510"/>
      <c r="F105" s="511"/>
      <c r="G105" s="511"/>
      <c r="H105" s="511"/>
      <c r="I105" s="512"/>
      <c r="J105" s="512"/>
      <c r="K105" s="511"/>
      <c r="L105" s="476"/>
      <c r="M105" s="476"/>
      <c r="N105" s="476"/>
      <c r="O105" s="476"/>
    </row>
    <row r="106" spans="4:15" s="509" customFormat="1">
      <c r="D106" s="510"/>
      <c r="F106" s="511"/>
      <c r="G106" s="511"/>
      <c r="H106" s="511"/>
      <c r="I106" s="512"/>
      <c r="J106" s="512"/>
      <c r="K106" s="511"/>
      <c r="L106" s="476"/>
      <c r="M106" s="476"/>
      <c r="N106" s="476"/>
      <c r="O106" s="476"/>
    </row>
    <row r="107" spans="4:15" s="509" customFormat="1">
      <c r="D107" s="510"/>
      <c r="F107" s="511"/>
      <c r="G107" s="511"/>
      <c r="H107" s="511"/>
      <c r="I107" s="512"/>
      <c r="J107" s="512"/>
      <c r="K107" s="511"/>
      <c r="L107" s="476"/>
      <c r="M107" s="476"/>
      <c r="N107" s="476"/>
      <c r="O107" s="476"/>
    </row>
    <row r="108" spans="4:15" s="509" customFormat="1">
      <c r="D108" s="510"/>
      <c r="F108" s="511"/>
      <c r="G108" s="511"/>
      <c r="H108" s="511"/>
      <c r="I108" s="512"/>
      <c r="J108" s="512"/>
      <c r="K108" s="511"/>
      <c r="L108" s="476"/>
      <c r="M108" s="476"/>
      <c r="N108" s="476"/>
      <c r="O108" s="476"/>
    </row>
    <row r="109" spans="4:15" s="509" customFormat="1">
      <c r="D109" s="510"/>
      <c r="F109" s="511"/>
      <c r="G109" s="511"/>
      <c r="H109" s="511"/>
      <c r="I109" s="512"/>
      <c r="J109" s="512"/>
      <c r="K109" s="511"/>
      <c r="L109" s="476"/>
      <c r="M109" s="476"/>
      <c r="N109" s="476"/>
      <c r="O109" s="476"/>
    </row>
    <row r="110" spans="4:15" s="509" customFormat="1">
      <c r="D110" s="510"/>
      <c r="F110" s="511"/>
      <c r="G110" s="511"/>
      <c r="H110" s="511"/>
      <c r="I110" s="512"/>
      <c r="J110" s="512"/>
      <c r="K110" s="511"/>
      <c r="L110" s="476"/>
      <c r="M110" s="476"/>
      <c r="N110" s="476"/>
      <c r="O110" s="476"/>
    </row>
    <row r="111" spans="4:15" s="509" customFormat="1">
      <c r="D111" s="510"/>
      <c r="F111" s="511"/>
      <c r="G111" s="511"/>
      <c r="H111" s="511"/>
      <c r="I111" s="512"/>
      <c r="J111" s="512"/>
      <c r="K111" s="511"/>
      <c r="L111" s="476"/>
      <c r="M111" s="476"/>
      <c r="N111" s="476"/>
      <c r="O111" s="476"/>
    </row>
    <row r="112" spans="4:15" s="509" customFormat="1">
      <c r="D112" s="510"/>
      <c r="F112" s="511"/>
      <c r="G112" s="511"/>
      <c r="H112" s="511"/>
      <c r="I112" s="512"/>
      <c r="J112" s="512"/>
      <c r="K112" s="511"/>
      <c r="L112" s="476"/>
      <c r="M112" s="476"/>
      <c r="N112" s="476"/>
      <c r="O112" s="476"/>
    </row>
    <row r="113" spans="4:15" s="509" customFormat="1">
      <c r="D113" s="510"/>
      <c r="F113" s="511"/>
      <c r="G113" s="511"/>
      <c r="H113" s="511"/>
      <c r="I113" s="512"/>
      <c r="J113" s="512"/>
      <c r="K113" s="511"/>
      <c r="L113" s="476"/>
      <c r="M113" s="476"/>
      <c r="N113" s="476"/>
      <c r="O113" s="476"/>
    </row>
    <row r="114" spans="4:15" s="509" customFormat="1">
      <c r="D114" s="510"/>
      <c r="F114" s="511"/>
      <c r="G114" s="511"/>
      <c r="H114" s="511"/>
      <c r="I114" s="512"/>
      <c r="J114" s="512"/>
      <c r="K114" s="511"/>
      <c r="L114" s="476"/>
      <c r="M114" s="476"/>
      <c r="N114" s="476"/>
      <c r="O114" s="476"/>
    </row>
    <row r="115" spans="4:15" s="509" customFormat="1">
      <c r="D115" s="510"/>
      <c r="F115" s="511"/>
      <c r="G115" s="511"/>
      <c r="H115" s="511"/>
      <c r="I115" s="512"/>
      <c r="J115" s="512"/>
      <c r="K115" s="511"/>
      <c r="L115" s="476"/>
      <c r="M115" s="476"/>
      <c r="N115" s="476"/>
      <c r="O115" s="476"/>
    </row>
    <row r="116" spans="4:15" s="509" customFormat="1">
      <c r="D116" s="510"/>
      <c r="F116" s="511"/>
      <c r="G116" s="511"/>
      <c r="H116" s="511"/>
      <c r="I116" s="512"/>
      <c r="J116" s="512"/>
      <c r="K116" s="511"/>
      <c r="L116" s="476"/>
      <c r="M116" s="476"/>
      <c r="N116" s="476"/>
      <c r="O116" s="476"/>
    </row>
    <row r="117" spans="4:15" s="509" customFormat="1">
      <c r="D117" s="510"/>
      <c r="F117" s="511"/>
      <c r="G117" s="511"/>
      <c r="H117" s="511"/>
      <c r="I117" s="512"/>
      <c r="J117" s="512"/>
      <c r="K117" s="511"/>
      <c r="L117" s="476"/>
      <c r="M117" s="476"/>
      <c r="N117" s="476"/>
      <c r="O117" s="476"/>
    </row>
    <row r="118" spans="4:15" s="509" customFormat="1">
      <c r="D118" s="510"/>
      <c r="F118" s="511"/>
      <c r="G118" s="511"/>
      <c r="H118" s="511"/>
      <c r="I118" s="512"/>
      <c r="J118" s="512"/>
      <c r="K118" s="511"/>
      <c r="L118" s="476"/>
      <c r="M118" s="476"/>
      <c r="N118" s="476"/>
      <c r="O118" s="476"/>
    </row>
    <row r="119" spans="4:15" s="509" customFormat="1">
      <c r="D119" s="510"/>
      <c r="F119" s="511"/>
      <c r="G119" s="511"/>
      <c r="H119" s="511"/>
      <c r="I119" s="512"/>
      <c r="J119" s="512"/>
      <c r="K119" s="511"/>
      <c r="L119" s="476"/>
      <c r="M119" s="476"/>
      <c r="N119" s="476"/>
      <c r="O119" s="476"/>
    </row>
    <row r="120" spans="4:15" s="509" customFormat="1">
      <c r="D120" s="510"/>
      <c r="F120" s="511"/>
      <c r="G120" s="511"/>
      <c r="H120" s="511"/>
      <c r="I120" s="512"/>
      <c r="J120" s="512"/>
      <c r="K120" s="511"/>
      <c r="L120" s="476"/>
      <c r="M120" s="476"/>
      <c r="N120" s="476"/>
      <c r="O120" s="476"/>
    </row>
    <row r="121" spans="4:15" s="509" customFormat="1">
      <c r="D121" s="510"/>
      <c r="F121" s="511"/>
      <c r="G121" s="511"/>
      <c r="H121" s="511"/>
      <c r="I121" s="512"/>
      <c r="J121" s="512"/>
      <c r="K121" s="511"/>
      <c r="L121" s="476"/>
      <c r="M121" s="476"/>
      <c r="N121" s="476"/>
      <c r="O121" s="476"/>
    </row>
    <row r="122" spans="4:15" s="509" customFormat="1">
      <c r="D122" s="510"/>
      <c r="F122" s="511"/>
      <c r="G122" s="511"/>
      <c r="H122" s="511"/>
      <c r="I122" s="512"/>
      <c r="J122" s="512"/>
      <c r="K122" s="511"/>
      <c r="L122" s="476"/>
      <c r="M122" s="476"/>
      <c r="N122" s="476"/>
      <c r="O122" s="476"/>
    </row>
    <row r="123" spans="4:15" s="509" customFormat="1">
      <c r="D123" s="510"/>
      <c r="F123" s="511"/>
      <c r="G123" s="511"/>
      <c r="H123" s="511"/>
      <c r="I123" s="512"/>
      <c r="J123" s="512"/>
      <c r="K123" s="511"/>
      <c r="L123" s="476"/>
      <c r="M123" s="476"/>
      <c r="N123" s="476"/>
      <c r="O123" s="476"/>
    </row>
    <row r="124" spans="4:15" s="509" customFormat="1">
      <c r="D124" s="510"/>
      <c r="F124" s="511"/>
      <c r="G124" s="511"/>
      <c r="H124" s="511"/>
      <c r="I124" s="512"/>
      <c r="J124" s="512"/>
      <c r="K124" s="511"/>
      <c r="L124" s="476"/>
      <c r="M124" s="476"/>
      <c r="N124" s="476"/>
      <c r="O124" s="476"/>
    </row>
    <row r="125" spans="4:15" s="509" customFormat="1">
      <c r="D125" s="510"/>
      <c r="F125" s="511"/>
      <c r="G125" s="511"/>
      <c r="H125" s="511"/>
      <c r="I125" s="512"/>
      <c r="J125" s="512"/>
      <c r="K125" s="511"/>
      <c r="L125" s="476"/>
      <c r="M125" s="476"/>
      <c r="N125" s="476"/>
      <c r="O125" s="476"/>
    </row>
    <row r="126" spans="4:15" s="509" customFormat="1">
      <c r="D126" s="510"/>
      <c r="F126" s="511"/>
      <c r="G126" s="511"/>
      <c r="H126" s="511"/>
      <c r="I126" s="512"/>
      <c r="J126" s="512"/>
      <c r="K126" s="511"/>
      <c r="L126" s="476"/>
      <c r="M126" s="476"/>
      <c r="N126" s="476"/>
      <c r="O126" s="476"/>
    </row>
    <row r="127" spans="4:15" s="509" customFormat="1">
      <c r="D127" s="510"/>
      <c r="F127" s="511"/>
      <c r="G127" s="511"/>
      <c r="H127" s="511"/>
      <c r="I127" s="512"/>
      <c r="J127" s="512"/>
      <c r="K127" s="511"/>
      <c r="L127" s="476"/>
      <c r="M127" s="476"/>
      <c r="N127" s="476"/>
      <c r="O127" s="476"/>
    </row>
    <row r="128" spans="4:15" s="509" customFormat="1">
      <c r="D128" s="510"/>
      <c r="F128" s="511"/>
      <c r="G128" s="511"/>
      <c r="H128" s="511"/>
      <c r="I128" s="512"/>
      <c r="J128" s="512"/>
      <c r="K128" s="511"/>
      <c r="L128" s="476"/>
      <c r="M128" s="476"/>
      <c r="N128" s="476"/>
      <c r="O128" s="476"/>
    </row>
    <row r="129" spans="4:15" s="509" customFormat="1">
      <c r="D129" s="510"/>
      <c r="F129" s="511"/>
      <c r="G129" s="511"/>
      <c r="H129" s="511"/>
      <c r="I129" s="512"/>
      <c r="J129" s="512"/>
      <c r="K129" s="511"/>
      <c r="L129" s="476"/>
      <c r="M129" s="476"/>
      <c r="N129" s="476"/>
      <c r="O129" s="476"/>
    </row>
    <row r="130" spans="4:15" s="509" customFormat="1">
      <c r="D130" s="510"/>
      <c r="F130" s="511"/>
      <c r="G130" s="511"/>
      <c r="H130" s="511"/>
      <c r="I130" s="512"/>
      <c r="J130" s="512"/>
      <c r="K130" s="511"/>
      <c r="L130" s="476"/>
      <c r="M130" s="476"/>
      <c r="N130" s="476"/>
      <c r="O130" s="476"/>
    </row>
    <row r="131" spans="4:15" s="509" customFormat="1">
      <c r="D131" s="510"/>
      <c r="F131" s="511"/>
      <c r="G131" s="511"/>
      <c r="H131" s="511"/>
      <c r="I131" s="512"/>
      <c r="J131" s="512"/>
      <c r="K131" s="511"/>
      <c r="L131" s="476"/>
      <c r="M131" s="476"/>
      <c r="N131" s="476"/>
      <c r="O131" s="476"/>
    </row>
    <row r="132" spans="4:15" s="509" customFormat="1">
      <c r="D132" s="510"/>
      <c r="F132" s="511"/>
      <c r="G132" s="511"/>
      <c r="H132" s="511"/>
      <c r="I132" s="512"/>
      <c r="J132" s="512"/>
      <c r="K132" s="511"/>
      <c r="L132" s="476"/>
      <c r="M132" s="476"/>
      <c r="N132" s="476"/>
      <c r="O132" s="476"/>
    </row>
    <row r="133" spans="4:15" s="509" customFormat="1">
      <c r="D133" s="510"/>
      <c r="F133" s="511"/>
      <c r="G133" s="511"/>
      <c r="H133" s="511"/>
      <c r="I133" s="512"/>
      <c r="J133" s="512"/>
      <c r="K133" s="511"/>
      <c r="L133" s="476"/>
      <c r="M133" s="476"/>
      <c r="N133" s="476"/>
      <c r="O133" s="476"/>
    </row>
    <row r="134" spans="4:15" s="509" customFormat="1">
      <c r="D134" s="510"/>
      <c r="F134" s="511"/>
      <c r="G134" s="511"/>
      <c r="H134" s="511"/>
      <c r="I134" s="512"/>
      <c r="J134" s="512"/>
      <c r="K134" s="511"/>
      <c r="L134" s="476"/>
      <c r="M134" s="476"/>
      <c r="N134" s="476"/>
      <c r="O134" s="476"/>
    </row>
    <row r="135" spans="4:15" s="509" customFormat="1">
      <c r="D135" s="510"/>
      <c r="F135" s="511"/>
      <c r="G135" s="511"/>
      <c r="H135" s="511"/>
      <c r="I135" s="512"/>
      <c r="J135" s="512"/>
      <c r="K135" s="511"/>
      <c r="L135" s="476"/>
      <c r="M135" s="476"/>
      <c r="N135" s="476"/>
      <c r="O135" s="476"/>
    </row>
    <row r="136" spans="4:15" s="509" customFormat="1">
      <c r="D136" s="510"/>
      <c r="F136" s="511"/>
      <c r="G136" s="511"/>
      <c r="H136" s="511"/>
      <c r="I136" s="512"/>
      <c r="J136" s="512"/>
      <c r="K136" s="511"/>
      <c r="L136" s="476"/>
      <c r="M136" s="476"/>
      <c r="N136" s="476"/>
      <c r="O136" s="476"/>
    </row>
    <row r="137" spans="4:15" s="509" customFormat="1">
      <c r="D137" s="510"/>
      <c r="F137" s="511"/>
      <c r="G137" s="511"/>
      <c r="H137" s="511"/>
      <c r="I137" s="512"/>
      <c r="J137" s="512"/>
      <c r="K137" s="511"/>
      <c r="L137" s="476"/>
      <c r="M137" s="476"/>
      <c r="N137" s="476"/>
      <c r="O137" s="476"/>
    </row>
    <row r="138" spans="4:15" s="509" customFormat="1">
      <c r="D138" s="510"/>
      <c r="F138" s="511"/>
      <c r="G138" s="511"/>
      <c r="H138" s="511"/>
      <c r="I138" s="512"/>
      <c r="J138" s="512"/>
      <c r="K138" s="511"/>
      <c r="L138" s="476"/>
      <c r="M138" s="476"/>
      <c r="N138" s="476"/>
      <c r="O138" s="476"/>
    </row>
    <row r="139" spans="4:15" s="509" customFormat="1">
      <c r="D139" s="510"/>
      <c r="F139" s="511"/>
      <c r="G139" s="511"/>
      <c r="H139" s="511"/>
      <c r="I139" s="512"/>
      <c r="J139" s="512"/>
      <c r="K139" s="511"/>
      <c r="L139" s="476"/>
      <c r="M139" s="476"/>
      <c r="N139" s="476"/>
      <c r="O139" s="476"/>
    </row>
    <row r="140" spans="4:15" s="509" customFormat="1">
      <c r="D140" s="510"/>
      <c r="F140" s="511"/>
      <c r="G140" s="511"/>
      <c r="H140" s="511"/>
      <c r="I140" s="512"/>
      <c r="J140" s="512"/>
      <c r="K140" s="511"/>
      <c r="L140" s="476"/>
      <c r="M140" s="476"/>
      <c r="N140" s="476"/>
      <c r="O140" s="476"/>
    </row>
    <row r="141" spans="4:15" s="509" customFormat="1">
      <c r="D141" s="510"/>
      <c r="F141" s="511"/>
      <c r="G141" s="511"/>
      <c r="H141" s="511"/>
      <c r="I141" s="512"/>
      <c r="J141" s="512"/>
      <c r="K141" s="511"/>
      <c r="L141" s="476"/>
      <c r="M141" s="476"/>
      <c r="N141" s="476"/>
      <c r="O141" s="476"/>
    </row>
    <row r="142" spans="4:15" s="509" customFormat="1">
      <c r="D142" s="510"/>
      <c r="F142" s="511"/>
      <c r="G142" s="511"/>
      <c r="H142" s="511"/>
      <c r="I142" s="512"/>
      <c r="J142" s="512"/>
      <c r="K142" s="511"/>
      <c r="L142" s="476"/>
      <c r="M142" s="476"/>
      <c r="N142" s="476"/>
      <c r="O142" s="476"/>
    </row>
    <row r="143" spans="4:15" s="509" customFormat="1">
      <c r="D143" s="510"/>
      <c r="F143" s="511"/>
      <c r="G143" s="511"/>
      <c r="H143" s="511"/>
      <c r="I143" s="512"/>
      <c r="J143" s="512"/>
      <c r="K143" s="511"/>
      <c r="L143" s="476"/>
      <c r="M143" s="476"/>
      <c r="N143" s="476"/>
      <c r="O143" s="476"/>
    </row>
    <row r="144" spans="4:15" s="509" customFormat="1">
      <c r="D144" s="510"/>
      <c r="F144" s="511"/>
      <c r="G144" s="511"/>
      <c r="H144" s="511"/>
      <c r="I144" s="512"/>
      <c r="J144" s="512"/>
      <c r="K144" s="511"/>
      <c r="L144" s="476"/>
      <c r="M144" s="476"/>
      <c r="N144" s="476"/>
      <c r="O144" s="476"/>
    </row>
    <row r="145" spans="4:15" s="509" customFormat="1">
      <c r="D145" s="510"/>
      <c r="F145" s="511"/>
      <c r="G145" s="511"/>
      <c r="H145" s="511"/>
      <c r="I145" s="512"/>
      <c r="J145" s="512"/>
      <c r="K145" s="511"/>
      <c r="L145" s="476"/>
      <c r="M145" s="476"/>
      <c r="N145" s="476"/>
      <c r="O145" s="476"/>
    </row>
    <row r="146" spans="4:15" s="509" customFormat="1">
      <c r="D146" s="510"/>
      <c r="F146" s="511"/>
      <c r="G146" s="511"/>
      <c r="H146" s="511"/>
      <c r="I146" s="512"/>
      <c r="J146" s="512"/>
      <c r="K146" s="511"/>
      <c r="L146" s="476"/>
      <c r="M146" s="476"/>
      <c r="N146" s="476"/>
      <c r="O146" s="476"/>
    </row>
    <row r="147" spans="4:15" s="509" customFormat="1">
      <c r="D147" s="510"/>
      <c r="F147" s="511"/>
      <c r="G147" s="511"/>
      <c r="H147" s="511"/>
      <c r="I147" s="512"/>
      <c r="J147" s="512"/>
      <c r="K147" s="511"/>
      <c r="L147" s="476"/>
      <c r="M147" s="476"/>
      <c r="N147" s="476"/>
      <c r="O147" s="476"/>
    </row>
    <row r="148" spans="4:15" s="509" customFormat="1">
      <c r="D148" s="510"/>
      <c r="F148" s="511"/>
      <c r="G148" s="511"/>
      <c r="H148" s="511"/>
      <c r="I148" s="512"/>
      <c r="J148" s="512"/>
      <c r="K148" s="511"/>
      <c r="L148" s="476"/>
      <c r="M148" s="476"/>
      <c r="N148" s="476"/>
      <c r="O148" s="476"/>
    </row>
    <row r="149" spans="4:15" s="509" customFormat="1">
      <c r="D149" s="510"/>
      <c r="F149" s="511"/>
      <c r="G149" s="511"/>
      <c r="H149" s="511"/>
      <c r="I149" s="512"/>
      <c r="J149" s="512"/>
      <c r="K149" s="511"/>
      <c r="L149" s="476"/>
      <c r="M149" s="476"/>
      <c r="N149" s="476"/>
      <c r="O149" s="476"/>
    </row>
    <row r="150" spans="4:15" s="509" customFormat="1">
      <c r="D150" s="510"/>
      <c r="F150" s="511"/>
      <c r="G150" s="511"/>
      <c r="H150" s="511"/>
      <c r="I150" s="512"/>
      <c r="J150" s="512"/>
      <c r="K150" s="511"/>
      <c r="L150" s="476"/>
      <c r="M150" s="476"/>
      <c r="N150" s="476"/>
      <c r="O150" s="476"/>
    </row>
    <row r="151" spans="4:15" s="509" customFormat="1">
      <c r="D151" s="510"/>
      <c r="F151" s="511"/>
      <c r="G151" s="511"/>
      <c r="H151" s="511"/>
      <c r="I151" s="512"/>
      <c r="J151" s="512"/>
      <c r="K151" s="511"/>
      <c r="L151" s="476"/>
      <c r="M151" s="476"/>
      <c r="N151" s="476"/>
      <c r="O151" s="476"/>
    </row>
    <row r="152" spans="4:15" s="509" customFormat="1">
      <c r="D152" s="510"/>
      <c r="F152" s="511"/>
      <c r="G152" s="511"/>
      <c r="H152" s="511"/>
      <c r="I152" s="512"/>
      <c r="J152" s="512"/>
      <c r="K152" s="511"/>
      <c r="L152" s="476"/>
      <c r="M152" s="476"/>
      <c r="N152" s="476"/>
      <c r="O152" s="476"/>
    </row>
    <row r="153" spans="4:15" s="509" customFormat="1">
      <c r="D153" s="510"/>
      <c r="F153" s="511"/>
      <c r="G153" s="511"/>
      <c r="H153" s="511"/>
      <c r="I153" s="512"/>
      <c r="J153" s="512"/>
      <c r="K153" s="511"/>
      <c r="L153" s="476"/>
      <c r="M153" s="476"/>
      <c r="N153" s="476"/>
      <c r="O153" s="476"/>
    </row>
    <row r="154" spans="4:15" s="509" customFormat="1">
      <c r="D154" s="510"/>
      <c r="F154" s="511"/>
      <c r="G154" s="511"/>
      <c r="H154" s="511"/>
      <c r="I154" s="512"/>
      <c r="J154" s="512"/>
      <c r="K154" s="511"/>
      <c r="L154" s="476"/>
      <c r="M154" s="476"/>
      <c r="N154" s="476"/>
      <c r="O154" s="476"/>
    </row>
    <row r="155" spans="4:15" s="509" customFormat="1">
      <c r="D155" s="510"/>
      <c r="F155" s="511"/>
      <c r="G155" s="511"/>
      <c r="H155" s="511"/>
      <c r="I155" s="512"/>
      <c r="J155" s="512"/>
      <c r="K155" s="511"/>
      <c r="L155" s="476"/>
      <c r="M155" s="476"/>
      <c r="N155" s="476"/>
      <c r="O155" s="476"/>
    </row>
    <row r="156" spans="4:15" s="509" customFormat="1">
      <c r="D156" s="510"/>
      <c r="F156" s="511"/>
      <c r="G156" s="511"/>
      <c r="H156" s="511"/>
      <c r="I156" s="512"/>
      <c r="J156" s="512"/>
      <c r="K156" s="511"/>
      <c r="L156" s="476"/>
      <c r="M156" s="476"/>
      <c r="N156" s="476"/>
      <c r="O156" s="476"/>
    </row>
    <row r="157" spans="4:15" s="509" customFormat="1">
      <c r="D157" s="510"/>
      <c r="F157" s="511"/>
      <c r="G157" s="511"/>
      <c r="H157" s="511"/>
      <c r="I157" s="512"/>
      <c r="J157" s="512"/>
      <c r="K157" s="511"/>
      <c r="L157" s="476"/>
      <c r="M157" s="476"/>
      <c r="N157" s="476"/>
      <c r="O157" s="476"/>
    </row>
    <row r="158" spans="4:15" s="509" customFormat="1">
      <c r="D158" s="510"/>
      <c r="F158" s="511"/>
      <c r="G158" s="511"/>
      <c r="H158" s="511"/>
      <c r="I158" s="512"/>
      <c r="J158" s="512"/>
      <c r="K158" s="511"/>
      <c r="L158" s="476"/>
      <c r="M158" s="476"/>
      <c r="N158" s="476"/>
      <c r="O158" s="476"/>
    </row>
    <row r="159" spans="4:15" s="509" customFormat="1">
      <c r="D159" s="510"/>
      <c r="F159" s="511"/>
      <c r="G159" s="511"/>
      <c r="H159" s="511"/>
      <c r="I159" s="512"/>
      <c r="J159" s="512"/>
      <c r="K159" s="511"/>
      <c r="L159" s="476"/>
      <c r="M159" s="476"/>
      <c r="N159" s="476"/>
      <c r="O159" s="476"/>
    </row>
    <row r="160" spans="4:15" s="509" customFormat="1">
      <c r="D160" s="510"/>
      <c r="F160" s="511"/>
      <c r="G160" s="511"/>
      <c r="H160" s="511"/>
      <c r="I160" s="512"/>
      <c r="J160" s="512"/>
      <c r="K160" s="511"/>
      <c r="L160" s="476"/>
      <c r="M160" s="476"/>
      <c r="N160" s="476"/>
      <c r="O160" s="476"/>
    </row>
    <row r="161" spans="4:15" s="509" customFormat="1">
      <c r="D161" s="510"/>
      <c r="F161" s="511"/>
      <c r="G161" s="511"/>
      <c r="H161" s="511"/>
      <c r="I161" s="512"/>
      <c r="J161" s="512"/>
      <c r="K161" s="511"/>
      <c r="L161" s="476"/>
      <c r="M161" s="476"/>
      <c r="N161" s="476"/>
      <c r="O161" s="476"/>
    </row>
    <row r="162" spans="4:15" s="509" customFormat="1">
      <c r="D162" s="510"/>
      <c r="F162" s="511"/>
      <c r="G162" s="511"/>
      <c r="H162" s="511"/>
      <c r="I162" s="512"/>
      <c r="J162" s="512"/>
      <c r="K162" s="511"/>
      <c r="L162" s="476"/>
      <c r="M162" s="476"/>
      <c r="N162" s="476"/>
      <c r="O162" s="476"/>
    </row>
    <row r="163" spans="4:15" s="509" customFormat="1">
      <c r="D163" s="510"/>
      <c r="F163" s="511"/>
      <c r="G163" s="511"/>
      <c r="H163" s="511"/>
      <c r="I163" s="512"/>
      <c r="J163" s="512"/>
      <c r="K163" s="511"/>
      <c r="L163" s="476"/>
      <c r="M163" s="476"/>
      <c r="N163" s="476"/>
      <c r="O163" s="476"/>
    </row>
    <row r="164" spans="4:15" s="509" customFormat="1">
      <c r="D164" s="510"/>
      <c r="F164" s="511"/>
      <c r="G164" s="511"/>
      <c r="H164" s="511"/>
      <c r="I164" s="512"/>
      <c r="J164" s="512"/>
      <c r="K164" s="511"/>
      <c r="L164" s="476"/>
      <c r="M164" s="476"/>
      <c r="N164" s="476"/>
      <c r="O164" s="476"/>
    </row>
    <row r="165" spans="4:15" s="509" customFormat="1">
      <c r="D165" s="510"/>
      <c r="F165" s="511"/>
      <c r="G165" s="511"/>
      <c r="H165" s="511"/>
      <c r="I165" s="512"/>
      <c r="J165" s="512"/>
      <c r="K165" s="511"/>
      <c r="L165" s="476"/>
      <c r="M165" s="476"/>
      <c r="N165" s="476"/>
      <c r="O165" s="476"/>
    </row>
    <row r="166" spans="4:15" s="509" customFormat="1">
      <c r="D166" s="510"/>
      <c r="F166" s="511"/>
      <c r="G166" s="511"/>
      <c r="H166" s="511"/>
      <c r="I166" s="512"/>
      <c r="J166" s="512"/>
      <c r="K166" s="511"/>
      <c r="L166" s="476"/>
      <c r="M166" s="476"/>
      <c r="N166" s="476"/>
      <c r="O166" s="476"/>
    </row>
    <row r="167" spans="4:15" s="509" customFormat="1">
      <c r="D167" s="510"/>
      <c r="F167" s="511"/>
      <c r="G167" s="511"/>
      <c r="H167" s="511"/>
      <c r="I167" s="512"/>
      <c r="J167" s="512"/>
      <c r="K167" s="511"/>
      <c r="L167" s="476"/>
      <c r="M167" s="476"/>
      <c r="N167" s="476"/>
      <c r="O167" s="476"/>
    </row>
    <row r="168" spans="4:15" s="509" customFormat="1">
      <c r="D168" s="510"/>
      <c r="F168" s="511"/>
      <c r="G168" s="511"/>
      <c r="H168" s="511"/>
      <c r="I168" s="512"/>
      <c r="J168" s="512"/>
      <c r="K168" s="511"/>
      <c r="L168" s="476"/>
      <c r="M168" s="476"/>
      <c r="N168" s="476"/>
      <c r="O168" s="476"/>
    </row>
    <row r="169" spans="4:15" s="509" customFormat="1">
      <c r="D169" s="510"/>
      <c r="F169" s="511"/>
      <c r="G169" s="511"/>
      <c r="H169" s="511"/>
      <c r="I169" s="512"/>
      <c r="J169" s="512"/>
      <c r="K169" s="511"/>
      <c r="L169" s="476"/>
      <c r="M169" s="476"/>
      <c r="N169" s="476"/>
      <c r="O169" s="476"/>
    </row>
    <row r="170" spans="4:15" s="509" customFormat="1">
      <c r="D170" s="510"/>
      <c r="F170" s="511"/>
      <c r="G170" s="511"/>
      <c r="H170" s="511"/>
      <c r="I170" s="512"/>
      <c r="J170" s="512"/>
      <c r="K170" s="511"/>
      <c r="L170" s="476"/>
      <c r="M170" s="476"/>
      <c r="N170" s="476"/>
      <c r="O170" s="476"/>
    </row>
    <row r="171" spans="4:15" s="509" customFormat="1">
      <c r="D171" s="510"/>
      <c r="F171" s="511"/>
      <c r="G171" s="511"/>
      <c r="H171" s="511"/>
      <c r="I171" s="512"/>
      <c r="J171" s="512"/>
      <c r="K171" s="511"/>
      <c r="L171" s="476"/>
      <c r="M171" s="476"/>
      <c r="N171" s="476"/>
      <c r="O171" s="476"/>
    </row>
    <row r="172" spans="4:15" s="509" customFormat="1">
      <c r="D172" s="510"/>
      <c r="F172" s="511"/>
      <c r="G172" s="511"/>
      <c r="H172" s="511"/>
      <c r="I172" s="512"/>
      <c r="J172" s="512"/>
      <c r="K172" s="511"/>
      <c r="L172" s="476"/>
      <c r="M172" s="476"/>
      <c r="N172" s="476"/>
      <c r="O172" s="476"/>
    </row>
    <row r="173" spans="4:15" s="509" customFormat="1">
      <c r="D173" s="510"/>
      <c r="F173" s="511"/>
      <c r="G173" s="511"/>
      <c r="H173" s="511"/>
      <c r="I173" s="512"/>
      <c r="J173" s="512"/>
      <c r="K173" s="511"/>
      <c r="L173" s="476"/>
      <c r="M173" s="476"/>
      <c r="N173" s="476"/>
      <c r="O173" s="476"/>
    </row>
    <row r="174" spans="4:15" s="509" customFormat="1">
      <c r="D174" s="510"/>
      <c r="F174" s="511"/>
      <c r="G174" s="511"/>
      <c r="H174" s="511"/>
      <c r="I174" s="512"/>
      <c r="J174" s="512"/>
      <c r="K174" s="511"/>
      <c r="L174" s="476"/>
      <c r="M174" s="476"/>
      <c r="N174" s="476"/>
      <c r="O174" s="476"/>
    </row>
    <row r="175" spans="4:15" s="509" customFormat="1">
      <c r="D175" s="510"/>
      <c r="F175" s="511"/>
      <c r="G175" s="511"/>
      <c r="H175" s="511"/>
      <c r="I175" s="512"/>
      <c r="J175" s="512"/>
      <c r="K175" s="511"/>
      <c r="L175" s="476"/>
      <c r="M175" s="476"/>
      <c r="N175" s="476"/>
      <c r="O175" s="476"/>
    </row>
    <row r="176" spans="4:15" s="509" customFormat="1">
      <c r="D176" s="510"/>
      <c r="F176" s="511"/>
      <c r="G176" s="511"/>
      <c r="H176" s="511"/>
      <c r="I176" s="512"/>
      <c r="J176" s="512"/>
      <c r="K176" s="511"/>
      <c r="L176" s="476"/>
      <c r="M176" s="476"/>
      <c r="N176" s="476"/>
      <c r="O176" s="476"/>
    </row>
    <row r="177" spans="4:15" s="509" customFormat="1">
      <c r="D177" s="510"/>
      <c r="F177" s="511"/>
      <c r="G177" s="511"/>
      <c r="H177" s="511"/>
      <c r="I177" s="512"/>
      <c r="J177" s="512"/>
      <c r="K177" s="511"/>
      <c r="L177" s="476"/>
      <c r="M177" s="476"/>
      <c r="N177" s="476"/>
      <c r="O177" s="476"/>
    </row>
    <row r="178" spans="4:15" s="509" customFormat="1">
      <c r="D178" s="510"/>
      <c r="F178" s="511"/>
      <c r="G178" s="511"/>
      <c r="H178" s="511"/>
      <c r="I178" s="512"/>
      <c r="J178" s="512"/>
      <c r="K178" s="511"/>
      <c r="L178" s="476"/>
      <c r="M178" s="476"/>
      <c r="N178" s="476"/>
      <c r="O178" s="476"/>
    </row>
    <row r="179" spans="4:15" s="509" customFormat="1">
      <c r="D179" s="510"/>
      <c r="F179" s="511"/>
      <c r="G179" s="511"/>
      <c r="H179" s="511"/>
      <c r="I179" s="512"/>
      <c r="J179" s="512"/>
      <c r="K179" s="511"/>
      <c r="L179" s="476"/>
      <c r="M179" s="476"/>
      <c r="N179" s="476"/>
      <c r="O179" s="476"/>
    </row>
    <row r="180" spans="4:15" s="509" customFormat="1">
      <c r="D180" s="510"/>
      <c r="F180" s="511"/>
      <c r="G180" s="511"/>
      <c r="H180" s="511"/>
      <c r="I180" s="512"/>
      <c r="J180" s="512"/>
      <c r="K180" s="511"/>
      <c r="L180" s="476"/>
      <c r="M180" s="476"/>
      <c r="N180" s="476"/>
      <c r="O180" s="476"/>
    </row>
    <row r="181" spans="4:15" s="509" customFormat="1">
      <c r="D181" s="510"/>
      <c r="F181" s="511"/>
      <c r="G181" s="511"/>
      <c r="H181" s="511"/>
      <c r="I181" s="512"/>
      <c r="J181" s="512"/>
      <c r="K181" s="511"/>
      <c r="L181" s="476"/>
      <c r="M181" s="476"/>
      <c r="N181" s="476"/>
      <c r="O181" s="476"/>
    </row>
    <row r="182" spans="4:15" s="509" customFormat="1">
      <c r="D182" s="510"/>
      <c r="F182" s="511"/>
      <c r="G182" s="511"/>
      <c r="H182" s="511"/>
      <c r="I182" s="512"/>
      <c r="J182" s="512"/>
      <c r="K182" s="511"/>
      <c r="L182" s="476"/>
      <c r="M182" s="476"/>
      <c r="N182" s="476"/>
      <c r="O182" s="476"/>
    </row>
    <row r="183" spans="4:15" s="509" customFormat="1">
      <c r="D183" s="510"/>
      <c r="F183" s="511"/>
      <c r="G183" s="511"/>
      <c r="H183" s="511"/>
      <c r="I183" s="512"/>
      <c r="J183" s="512"/>
      <c r="K183" s="511"/>
      <c r="L183" s="476"/>
      <c r="M183" s="476"/>
      <c r="N183" s="476"/>
      <c r="O183" s="476"/>
    </row>
    <row r="184" spans="4:15" s="509" customFormat="1">
      <c r="D184" s="510"/>
      <c r="F184" s="511"/>
      <c r="G184" s="511"/>
      <c r="H184" s="511"/>
      <c r="I184" s="512"/>
      <c r="J184" s="512"/>
      <c r="K184" s="511"/>
      <c r="L184" s="476"/>
      <c r="M184" s="476"/>
      <c r="N184" s="476"/>
      <c r="O184" s="476"/>
    </row>
    <row r="185" spans="4:15" s="509" customFormat="1">
      <c r="D185" s="510"/>
      <c r="F185" s="511"/>
      <c r="G185" s="511"/>
      <c r="H185" s="511"/>
      <c r="I185" s="512"/>
      <c r="J185" s="512"/>
      <c r="K185" s="511"/>
      <c r="L185" s="476"/>
      <c r="M185" s="476"/>
      <c r="N185" s="476"/>
      <c r="O185" s="476"/>
    </row>
    <row r="186" spans="4:15" s="509" customFormat="1">
      <c r="D186" s="510"/>
      <c r="F186" s="511"/>
      <c r="G186" s="511"/>
      <c r="H186" s="511"/>
      <c r="I186" s="512"/>
      <c r="J186" s="512"/>
      <c r="K186" s="511"/>
      <c r="L186" s="476"/>
      <c r="M186" s="476"/>
      <c r="N186" s="476"/>
      <c r="O186" s="476"/>
    </row>
    <row r="187" spans="4:15" s="509" customFormat="1">
      <c r="D187" s="510"/>
      <c r="F187" s="511"/>
      <c r="G187" s="511"/>
      <c r="H187" s="511"/>
      <c r="I187" s="512"/>
      <c r="J187" s="512"/>
      <c r="K187" s="511"/>
      <c r="L187" s="476"/>
      <c r="M187" s="476"/>
      <c r="N187" s="476"/>
      <c r="O187" s="476"/>
    </row>
    <row r="188" spans="4:15" s="509" customFormat="1">
      <c r="D188" s="510"/>
      <c r="F188" s="511"/>
      <c r="G188" s="511"/>
      <c r="H188" s="511"/>
      <c r="I188" s="512"/>
      <c r="J188" s="512"/>
      <c r="K188" s="511"/>
      <c r="L188" s="476"/>
      <c r="M188" s="476"/>
      <c r="N188" s="476"/>
      <c r="O188" s="476"/>
    </row>
    <row r="189" spans="4:15" s="509" customFormat="1">
      <c r="D189" s="510"/>
      <c r="F189" s="511"/>
      <c r="G189" s="511"/>
      <c r="H189" s="511"/>
      <c r="I189" s="512"/>
      <c r="J189" s="512"/>
      <c r="K189" s="511"/>
      <c r="L189" s="476"/>
      <c r="M189" s="476"/>
      <c r="N189" s="476"/>
      <c r="O189" s="476"/>
    </row>
    <row r="190" spans="4:15" s="509" customFormat="1">
      <c r="D190" s="510"/>
      <c r="F190" s="511"/>
      <c r="G190" s="511"/>
      <c r="H190" s="511"/>
      <c r="I190" s="512"/>
      <c r="J190" s="512"/>
      <c r="K190" s="511"/>
      <c r="L190" s="476"/>
      <c r="M190" s="476"/>
      <c r="N190" s="476"/>
      <c r="O190" s="476"/>
    </row>
    <row r="191" spans="4:15" s="509" customFormat="1">
      <c r="D191" s="510"/>
      <c r="F191" s="511"/>
      <c r="G191" s="511"/>
      <c r="H191" s="511"/>
      <c r="I191" s="512"/>
      <c r="J191" s="512"/>
      <c r="K191" s="511"/>
      <c r="L191" s="476"/>
      <c r="M191" s="476"/>
      <c r="N191" s="476"/>
      <c r="O191" s="476"/>
    </row>
    <row r="192" spans="4:15" s="509" customFormat="1">
      <c r="D192" s="510"/>
      <c r="F192" s="511"/>
      <c r="G192" s="511"/>
      <c r="H192" s="511"/>
      <c r="I192" s="512"/>
      <c r="J192" s="512"/>
      <c r="K192" s="511"/>
      <c r="L192" s="476"/>
      <c r="M192" s="476"/>
      <c r="N192" s="476"/>
      <c r="O192" s="476"/>
    </row>
    <row r="193" spans="4:15" s="509" customFormat="1">
      <c r="D193" s="510"/>
      <c r="F193" s="511"/>
      <c r="G193" s="511"/>
      <c r="H193" s="511"/>
      <c r="I193" s="512"/>
      <c r="J193" s="512"/>
      <c r="K193" s="511"/>
      <c r="L193" s="476"/>
      <c r="M193" s="476"/>
      <c r="N193" s="476"/>
      <c r="O193" s="476"/>
    </row>
    <row r="194" spans="4:15" s="509" customFormat="1">
      <c r="D194" s="510"/>
      <c r="F194" s="511"/>
      <c r="G194" s="511"/>
      <c r="H194" s="511"/>
      <c r="I194" s="512"/>
      <c r="J194" s="512"/>
      <c r="K194" s="511"/>
      <c r="L194" s="476"/>
      <c r="M194" s="476"/>
      <c r="N194" s="476"/>
      <c r="O194" s="476"/>
    </row>
    <row r="195" spans="4:15" s="509" customFormat="1">
      <c r="D195" s="510"/>
      <c r="F195" s="511"/>
      <c r="G195" s="511"/>
      <c r="H195" s="511"/>
      <c r="I195" s="512"/>
      <c r="J195" s="512"/>
      <c r="K195" s="511"/>
      <c r="L195" s="476"/>
      <c r="M195" s="476"/>
      <c r="N195" s="476"/>
      <c r="O195" s="476"/>
    </row>
    <row r="196" spans="4:15" s="509" customFormat="1">
      <c r="D196" s="510"/>
      <c r="F196" s="511"/>
      <c r="G196" s="511"/>
      <c r="H196" s="511"/>
      <c r="I196" s="512"/>
      <c r="J196" s="512"/>
      <c r="K196" s="511"/>
      <c r="L196" s="476"/>
      <c r="M196" s="476"/>
      <c r="N196" s="476"/>
      <c r="O196" s="476"/>
    </row>
    <row r="197" spans="4:15" s="509" customFormat="1">
      <c r="D197" s="510"/>
      <c r="F197" s="511"/>
      <c r="G197" s="511"/>
      <c r="H197" s="511"/>
      <c r="I197" s="512"/>
      <c r="J197" s="512"/>
      <c r="K197" s="511"/>
      <c r="L197" s="476"/>
      <c r="M197" s="476"/>
      <c r="N197" s="476"/>
      <c r="O197" s="476"/>
    </row>
    <row r="198" spans="4:15" s="509" customFormat="1">
      <c r="D198" s="510"/>
      <c r="F198" s="511"/>
      <c r="G198" s="511"/>
      <c r="H198" s="511"/>
      <c r="I198" s="512"/>
      <c r="J198" s="512"/>
      <c r="K198" s="511"/>
      <c r="L198" s="476"/>
      <c r="M198" s="476"/>
      <c r="N198" s="476"/>
      <c r="O198" s="476"/>
    </row>
    <row r="199" spans="4:15" s="509" customFormat="1">
      <c r="D199" s="510"/>
      <c r="F199" s="511"/>
      <c r="G199" s="511"/>
      <c r="H199" s="511"/>
      <c r="I199" s="512"/>
      <c r="J199" s="512"/>
      <c r="K199" s="511"/>
      <c r="L199" s="476"/>
      <c r="M199" s="476"/>
      <c r="N199" s="476"/>
      <c r="O199" s="476"/>
    </row>
    <row r="200" spans="4:15" s="509" customFormat="1">
      <c r="D200" s="510"/>
      <c r="F200" s="511"/>
      <c r="G200" s="511"/>
      <c r="H200" s="511"/>
      <c r="I200" s="512"/>
      <c r="J200" s="512"/>
      <c r="K200" s="511"/>
      <c r="L200" s="476"/>
      <c r="M200" s="476"/>
      <c r="N200" s="476"/>
      <c r="O200" s="476"/>
    </row>
    <row r="201" spans="4:15" s="509" customFormat="1">
      <c r="D201" s="510"/>
      <c r="F201" s="511"/>
      <c r="G201" s="511"/>
      <c r="H201" s="511"/>
      <c r="I201" s="512"/>
      <c r="J201" s="512"/>
      <c r="K201" s="511"/>
      <c r="L201" s="476"/>
      <c r="M201" s="476"/>
      <c r="N201" s="476"/>
      <c r="O201" s="476"/>
    </row>
    <row r="202" spans="4:15" s="509" customFormat="1">
      <c r="D202" s="510"/>
      <c r="F202" s="511"/>
      <c r="G202" s="511"/>
      <c r="H202" s="511"/>
      <c r="I202" s="512"/>
      <c r="J202" s="512"/>
      <c r="K202" s="511"/>
      <c r="L202" s="476"/>
      <c r="M202" s="476"/>
      <c r="N202" s="476"/>
      <c r="O202" s="476"/>
    </row>
    <row r="203" spans="4:15" s="509" customFormat="1">
      <c r="D203" s="510"/>
      <c r="F203" s="511"/>
      <c r="G203" s="511"/>
      <c r="H203" s="511"/>
      <c r="I203" s="512"/>
      <c r="J203" s="512"/>
      <c r="K203" s="511"/>
      <c r="L203" s="476"/>
      <c r="M203" s="476"/>
      <c r="N203" s="476"/>
      <c r="O203" s="476"/>
    </row>
    <row r="204" spans="4:15" s="509" customFormat="1">
      <c r="D204" s="510"/>
      <c r="F204" s="511"/>
      <c r="G204" s="511"/>
      <c r="H204" s="511"/>
      <c r="I204" s="512"/>
      <c r="J204" s="512"/>
      <c r="K204" s="511"/>
      <c r="L204" s="476"/>
      <c r="M204" s="476"/>
      <c r="N204" s="476"/>
      <c r="O204" s="476"/>
    </row>
    <row r="205" spans="4:15" s="509" customFormat="1">
      <c r="D205" s="510"/>
      <c r="F205" s="511"/>
      <c r="G205" s="511"/>
      <c r="H205" s="511"/>
      <c r="I205" s="512"/>
      <c r="J205" s="512"/>
      <c r="K205" s="511"/>
      <c r="L205" s="476"/>
      <c r="M205" s="476"/>
      <c r="N205" s="476"/>
      <c r="O205" s="476"/>
    </row>
    <row r="206" spans="4:15" s="509" customFormat="1">
      <c r="D206" s="510"/>
      <c r="F206" s="511"/>
      <c r="G206" s="511"/>
      <c r="H206" s="511"/>
      <c r="I206" s="512"/>
      <c r="J206" s="512"/>
      <c r="K206" s="511"/>
      <c r="L206" s="476"/>
      <c r="M206" s="476"/>
      <c r="N206" s="476"/>
      <c r="O206" s="476"/>
    </row>
    <row r="207" spans="4:15" s="509" customFormat="1">
      <c r="D207" s="510"/>
      <c r="F207" s="511"/>
      <c r="G207" s="511"/>
      <c r="H207" s="511"/>
      <c r="I207" s="512"/>
      <c r="J207" s="512"/>
      <c r="K207" s="511"/>
      <c r="L207" s="476"/>
      <c r="M207" s="476"/>
      <c r="N207" s="476"/>
      <c r="O207" s="476"/>
    </row>
    <row r="208" spans="4:15" s="509" customFormat="1">
      <c r="D208" s="510"/>
      <c r="F208" s="511"/>
      <c r="G208" s="511"/>
      <c r="H208" s="511"/>
      <c r="I208" s="512"/>
      <c r="J208" s="512"/>
      <c r="K208" s="511"/>
      <c r="L208" s="476"/>
      <c r="M208" s="476"/>
      <c r="N208" s="476"/>
      <c r="O208" s="476"/>
    </row>
    <row r="209" spans="4:15" s="509" customFormat="1">
      <c r="D209" s="510"/>
      <c r="F209" s="511"/>
      <c r="G209" s="511"/>
      <c r="H209" s="511"/>
      <c r="I209" s="512"/>
      <c r="J209" s="512"/>
      <c r="K209" s="511"/>
      <c r="L209" s="476"/>
      <c r="M209" s="476"/>
      <c r="N209" s="476"/>
      <c r="O209" s="476"/>
    </row>
    <row r="210" spans="4:15" s="509" customFormat="1">
      <c r="D210" s="510"/>
      <c r="F210" s="511"/>
      <c r="G210" s="511"/>
      <c r="H210" s="511"/>
      <c r="I210" s="512"/>
      <c r="J210" s="512"/>
      <c r="K210" s="511"/>
      <c r="L210" s="476"/>
      <c r="M210" s="476"/>
      <c r="N210" s="476"/>
      <c r="O210" s="476"/>
    </row>
    <row r="211" spans="4:15" s="509" customFormat="1">
      <c r="D211" s="510"/>
      <c r="F211" s="511"/>
      <c r="G211" s="511"/>
      <c r="H211" s="511"/>
      <c r="I211" s="512"/>
      <c r="J211" s="512"/>
      <c r="K211" s="511"/>
      <c r="L211" s="476"/>
      <c r="M211" s="476"/>
      <c r="N211" s="476"/>
      <c r="O211" s="476"/>
    </row>
    <row r="212" spans="4:15" s="509" customFormat="1">
      <c r="D212" s="510"/>
      <c r="F212" s="511"/>
      <c r="G212" s="511"/>
      <c r="H212" s="511"/>
      <c r="I212" s="512"/>
      <c r="J212" s="512"/>
      <c r="K212" s="511"/>
      <c r="L212" s="476"/>
      <c r="M212" s="476"/>
      <c r="N212" s="476"/>
      <c r="O212" s="476"/>
    </row>
    <row r="213" spans="4:15" s="509" customFormat="1">
      <c r="D213" s="510"/>
      <c r="F213" s="511"/>
      <c r="G213" s="511"/>
      <c r="H213" s="511"/>
      <c r="I213" s="512"/>
      <c r="J213" s="512"/>
      <c r="K213" s="511"/>
      <c r="L213" s="476"/>
      <c r="M213" s="476"/>
      <c r="N213" s="476"/>
      <c r="O213" s="476"/>
    </row>
    <row r="214" spans="4:15" s="509" customFormat="1">
      <c r="D214" s="510"/>
      <c r="F214" s="511"/>
      <c r="G214" s="511"/>
      <c r="H214" s="511"/>
      <c r="I214" s="512"/>
      <c r="J214" s="512"/>
      <c r="K214" s="511"/>
      <c r="L214" s="476"/>
      <c r="M214" s="476"/>
      <c r="N214" s="476"/>
      <c r="O214" s="476"/>
    </row>
    <row r="215" spans="4:15" s="509" customFormat="1">
      <c r="D215" s="510"/>
      <c r="F215" s="511"/>
      <c r="G215" s="511"/>
      <c r="H215" s="511"/>
      <c r="I215" s="512"/>
      <c r="J215" s="512"/>
      <c r="K215" s="511"/>
      <c r="L215" s="476"/>
      <c r="M215" s="476"/>
      <c r="N215" s="476"/>
      <c r="O215" s="476"/>
    </row>
    <row r="216" spans="4:15" s="509" customFormat="1">
      <c r="D216" s="510"/>
      <c r="F216" s="511"/>
      <c r="G216" s="511"/>
      <c r="H216" s="511"/>
      <c r="I216" s="512"/>
      <c r="J216" s="512"/>
      <c r="K216" s="511"/>
      <c r="L216" s="476"/>
      <c r="M216" s="476"/>
      <c r="N216" s="476"/>
      <c r="O216" s="476"/>
    </row>
    <row r="217" spans="4:15" s="509" customFormat="1">
      <c r="D217" s="510"/>
      <c r="F217" s="511"/>
      <c r="G217" s="511"/>
      <c r="H217" s="511"/>
      <c r="I217" s="512"/>
      <c r="J217" s="512"/>
      <c r="K217" s="511"/>
      <c r="L217" s="476"/>
      <c r="M217" s="476"/>
      <c r="N217" s="476"/>
      <c r="O217" s="476"/>
    </row>
    <row r="218" spans="4:15" s="509" customFormat="1">
      <c r="D218" s="510"/>
      <c r="F218" s="511"/>
      <c r="G218" s="511"/>
      <c r="H218" s="511"/>
      <c r="I218" s="512"/>
      <c r="J218" s="512"/>
      <c r="K218" s="511"/>
      <c r="L218" s="476"/>
      <c r="M218" s="476"/>
      <c r="N218" s="476"/>
      <c r="O218" s="476"/>
    </row>
    <row r="219" spans="4:15" s="509" customFormat="1">
      <c r="D219" s="510"/>
      <c r="F219" s="511"/>
      <c r="G219" s="511"/>
      <c r="H219" s="511"/>
      <c r="I219" s="512"/>
      <c r="J219" s="512"/>
      <c r="K219" s="511"/>
      <c r="L219" s="476"/>
      <c r="M219" s="476"/>
      <c r="N219" s="476"/>
      <c r="O219" s="476"/>
    </row>
    <row r="220" spans="4:15" s="509" customFormat="1">
      <c r="D220" s="510"/>
      <c r="F220" s="511"/>
      <c r="G220" s="511"/>
      <c r="H220" s="511"/>
      <c r="I220" s="512"/>
      <c r="J220" s="512"/>
      <c r="K220" s="511"/>
      <c r="L220" s="476"/>
      <c r="M220" s="476"/>
      <c r="N220" s="476"/>
      <c r="O220" s="476"/>
    </row>
    <row r="221" spans="4:15" s="509" customFormat="1">
      <c r="D221" s="510"/>
      <c r="F221" s="511"/>
      <c r="G221" s="511"/>
      <c r="H221" s="511"/>
      <c r="I221" s="512"/>
      <c r="J221" s="512"/>
      <c r="K221" s="511"/>
      <c r="L221" s="476"/>
      <c r="M221" s="476"/>
      <c r="N221" s="476"/>
      <c r="O221" s="476"/>
    </row>
    <row r="222" spans="4:15" s="509" customFormat="1">
      <c r="D222" s="510"/>
      <c r="F222" s="511"/>
      <c r="G222" s="511"/>
      <c r="H222" s="511"/>
      <c r="I222" s="512"/>
      <c r="J222" s="512"/>
      <c r="K222" s="511"/>
      <c r="L222" s="476"/>
      <c r="M222" s="476"/>
      <c r="N222" s="476"/>
      <c r="O222" s="476"/>
    </row>
    <row r="223" spans="4:15" s="509" customFormat="1">
      <c r="D223" s="510"/>
      <c r="F223" s="511"/>
      <c r="G223" s="511"/>
      <c r="H223" s="511"/>
      <c r="I223" s="512"/>
      <c r="J223" s="512"/>
      <c r="K223" s="511"/>
      <c r="L223" s="476"/>
      <c r="M223" s="476"/>
      <c r="N223" s="476"/>
      <c r="O223" s="476"/>
    </row>
    <row r="224" spans="4:15" s="509" customFormat="1">
      <c r="D224" s="510"/>
      <c r="F224" s="511"/>
      <c r="G224" s="511"/>
      <c r="H224" s="511"/>
      <c r="I224" s="512"/>
      <c r="J224" s="512"/>
      <c r="K224" s="511"/>
      <c r="L224" s="476"/>
      <c r="M224" s="476"/>
      <c r="N224" s="476"/>
      <c r="O224" s="476"/>
    </row>
    <row r="225" spans="4:15" s="509" customFormat="1">
      <c r="D225" s="510"/>
      <c r="F225" s="511"/>
      <c r="G225" s="511"/>
      <c r="H225" s="511"/>
      <c r="I225" s="512"/>
      <c r="J225" s="512"/>
      <c r="K225" s="511"/>
      <c r="L225" s="476"/>
      <c r="M225" s="476"/>
      <c r="N225" s="476"/>
      <c r="O225" s="476"/>
    </row>
    <row r="226" spans="4:15" s="509" customFormat="1">
      <c r="D226" s="510"/>
      <c r="F226" s="511"/>
      <c r="G226" s="511"/>
      <c r="H226" s="511"/>
      <c r="I226" s="512"/>
      <c r="J226" s="512"/>
      <c r="K226" s="511"/>
      <c r="L226" s="476"/>
      <c r="M226" s="476"/>
      <c r="N226" s="476"/>
      <c r="O226" s="476"/>
    </row>
    <row r="227" spans="4:15" s="509" customFormat="1">
      <c r="D227" s="510"/>
      <c r="F227" s="511"/>
      <c r="G227" s="511"/>
      <c r="H227" s="511"/>
      <c r="I227" s="512"/>
      <c r="J227" s="512"/>
      <c r="K227" s="511"/>
      <c r="L227" s="476"/>
      <c r="M227" s="476"/>
      <c r="N227" s="476"/>
      <c r="O227" s="476"/>
    </row>
    <row r="228" spans="4:15" s="509" customFormat="1">
      <c r="D228" s="510"/>
      <c r="F228" s="511"/>
      <c r="G228" s="511"/>
      <c r="H228" s="511"/>
      <c r="I228" s="512"/>
      <c r="J228" s="512"/>
      <c r="K228" s="511"/>
      <c r="L228" s="476"/>
      <c r="M228" s="476"/>
      <c r="N228" s="476"/>
      <c r="O228" s="476"/>
    </row>
    <row r="229" spans="4:15" s="509" customFormat="1">
      <c r="D229" s="510"/>
      <c r="F229" s="511"/>
      <c r="G229" s="511"/>
      <c r="H229" s="511"/>
      <c r="I229" s="512"/>
      <c r="J229" s="512"/>
      <c r="K229" s="511"/>
      <c r="L229" s="476"/>
      <c r="M229" s="476"/>
      <c r="N229" s="476"/>
      <c r="O229" s="476"/>
    </row>
    <row r="230" spans="4:15" s="509" customFormat="1">
      <c r="D230" s="510"/>
      <c r="F230" s="511"/>
      <c r="G230" s="511"/>
      <c r="H230" s="511"/>
      <c r="I230" s="512"/>
      <c r="J230" s="512"/>
      <c r="K230" s="511"/>
      <c r="L230" s="476"/>
      <c r="M230" s="476"/>
      <c r="N230" s="476"/>
      <c r="O230" s="476"/>
    </row>
    <row r="231" spans="4:15" s="509" customFormat="1">
      <c r="D231" s="510"/>
      <c r="F231" s="511"/>
      <c r="G231" s="511"/>
      <c r="H231" s="511"/>
      <c r="I231" s="512"/>
      <c r="J231" s="512"/>
      <c r="K231" s="511"/>
      <c r="L231" s="476"/>
      <c r="M231" s="476"/>
      <c r="N231" s="476"/>
      <c r="O231" s="476"/>
    </row>
    <row r="232" spans="4:15" s="509" customFormat="1">
      <c r="D232" s="510"/>
      <c r="F232" s="511"/>
      <c r="G232" s="511"/>
      <c r="H232" s="511"/>
      <c r="I232" s="512"/>
      <c r="J232" s="512"/>
      <c r="K232" s="511"/>
      <c r="L232" s="476"/>
      <c r="M232" s="476"/>
      <c r="N232" s="476"/>
      <c r="O232" s="476"/>
    </row>
    <row r="233" spans="4:15" s="509" customFormat="1">
      <c r="D233" s="510"/>
      <c r="F233" s="511"/>
      <c r="G233" s="511"/>
      <c r="H233" s="511"/>
      <c r="I233" s="512"/>
      <c r="J233" s="512"/>
      <c r="K233" s="511"/>
      <c r="L233" s="476"/>
      <c r="M233" s="476"/>
      <c r="N233" s="476"/>
      <c r="O233" s="476"/>
    </row>
    <row r="234" spans="4:15" s="509" customFormat="1">
      <c r="D234" s="510"/>
      <c r="F234" s="511"/>
      <c r="G234" s="511"/>
      <c r="H234" s="511"/>
      <c r="I234" s="512"/>
      <c r="J234" s="512"/>
      <c r="K234" s="511"/>
      <c r="L234" s="476"/>
      <c r="M234" s="476"/>
      <c r="N234" s="476"/>
      <c r="O234" s="476"/>
    </row>
    <row r="235" spans="4:15" s="509" customFormat="1">
      <c r="D235" s="510"/>
      <c r="F235" s="511"/>
      <c r="G235" s="511"/>
      <c r="H235" s="511"/>
      <c r="I235" s="512"/>
      <c r="J235" s="512"/>
      <c r="K235" s="511"/>
      <c r="L235" s="476"/>
      <c r="M235" s="476"/>
      <c r="N235" s="476"/>
      <c r="O235" s="476"/>
    </row>
    <row r="236" spans="4:15" s="509" customFormat="1">
      <c r="D236" s="510"/>
      <c r="F236" s="511"/>
      <c r="G236" s="511"/>
      <c r="H236" s="511"/>
      <c r="I236" s="512"/>
      <c r="J236" s="512"/>
      <c r="K236" s="511"/>
      <c r="L236" s="476"/>
      <c r="M236" s="476"/>
      <c r="N236" s="476"/>
      <c r="O236" s="476"/>
    </row>
    <row r="237" spans="4:15" s="509" customFormat="1">
      <c r="D237" s="510"/>
      <c r="F237" s="511"/>
      <c r="G237" s="511"/>
      <c r="H237" s="511"/>
      <c r="I237" s="512"/>
      <c r="J237" s="512"/>
      <c r="K237" s="511"/>
      <c r="L237" s="476"/>
      <c r="M237" s="476"/>
      <c r="N237" s="476"/>
      <c r="O237" s="476"/>
    </row>
    <row r="238" spans="4:15" s="509" customFormat="1">
      <c r="D238" s="510"/>
      <c r="F238" s="511"/>
      <c r="G238" s="511"/>
      <c r="H238" s="511"/>
      <c r="I238" s="512"/>
      <c r="J238" s="512"/>
      <c r="K238" s="511"/>
      <c r="L238" s="476"/>
      <c r="M238" s="476"/>
      <c r="N238" s="476"/>
      <c r="O238" s="476"/>
    </row>
    <row r="239" spans="4:15" s="509" customFormat="1">
      <c r="D239" s="510"/>
      <c r="F239" s="511"/>
      <c r="G239" s="511"/>
      <c r="H239" s="511"/>
      <c r="I239" s="512"/>
      <c r="J239" s="512"/>
      <c r="K239" s="511"/>
      <c r="L239" s="476"/>
      <c r="M239" s="476"/>
      <c r="N239" s="476"/>
      <c r="O239" s="476"/>
    </row>
    <row r="240" spans="4:15" s="509" customFormat="1">
      <c r="D240" s="510"/>
      <c r="F240" s="511"/>
      <c r="G240" s="511"/>
      <c r="H240" s="511"/>
      <c r="I240" s="512"/>
      <c r="J240" s="512"/>
      <c r="K240" s="511"/>
      <c r="L240" s="476"/>
      <c r="M240" s="476"/>
      <c r="N240" s="476"/>
      <c r="O240" s="476"/>
    </row>
    <row r="241" spans="4:15" s="509" customFormat="1">
      <c r="D241" s="510"/>
      <c r="F241" s="511"/>
      <c r="G241" s="511"/>
      <c r="H241" s="511"/>
      <c r="I241" s="512"/>
      <c r="J241" s="512"/>
      <c r="K241" s="511"/>
      <c r="L241" s="476"/>
      <c r="M241" s="476"/>
      <c r="N241" s="476"/>
      <c r="O241" s="476"/>
    </row>
    <row r="242" spans="4:15" s="509" customFormat="1">
      <c r="D242" s="510"/>
      <c r="F242" s="511"/>
      <c r="G242" s="511"/>
      <c r="H242" s="511"/>
      <c r="I242" s="512"/>
      <c r="J242" s="512"/>
      <c r="K242" s="511"/>
      <c r="L242" s="476"/>
      <c r="M242" s="476"/>
      <c r="N242" s="476"/>
      <c r="O242" s="476"/>
    </row>
    <row r="243" spans="4:15" s="509" customFormat="1">
      <c r="D243" s="510"/>
      <c r="F243" s="511"/>
      <c r="G243" s="511"/>
      <c r="H243" s="511"/>
      <c r="I243" s="512"/>
      <c r="J243" s="512"/>
      <c r="K243" s="511"/>
      <c r="L243" s="476"/>
      <c r="M243" s="476"/>
      <c r="N243" s="476"/>
      <c r="O243" s="476"/>
    </row>
    <row r="244" spans="4:15" s="509" customFormat="1">
      <c r="D244" s="510"/>
      <c r="F244" s="511"/>
      <c r="G244" s="511"/>
      <c r="H244" s="511"/>
      <c r="I244" s="512"/>
      <c r="J244" s="512"/>
      <c r="K244" s="511"/>
      <c r="L244" s="476"/>
      <c r="M244" s="476"/>
      <c r="N244" s="476"/>
      <c r="O244" s="476"/>
    </row>
    <row r="245" spans="4:15" s="509" customFormat="1">
      <c r="D245" s="510"/>
      <c r="F245" s="511"/>
      <c r="G245" s="511"/>
      <c r="H245" s="511"/>
      <c r="I245" s="512"/>
      <c r="J245" s="512"/>
      <c r="K245" s="511"/>
      <c r="L245" s="476"/>
      <c r="M245" s="476"/>
      <c r="N245" s="476"/>
      <c r="O245" s="476"/>
    </row>
    <row r="246" spans="4:15" s="509" customFormat="1">
      <c r="D246" s="510"/>
      <c r="F246" s="511"/>
      <c r="G246" s="511"/>
      <c r="H246" s="511"/>
      <c r="I246" s="512"/>
      <c r="J246" s="512"/>
      <c r="K246" s="511"/>
      <c r="L246" s="476"/>
      <c r="M246" s="476"/>
      <c r="N246" s="476"/>
      <c r="O246" s="476"/>
    </row>
    <row r="247" spans="4:15" s="509" customFormat="1">
      <c r="D247" s="510"/>
      <c r="F247" s="511"/>
      <c r="G247" s="511"/>
      <c r="H247" s="511"/>
      <c r="I247" s="512"/>
      <c r="J247" s="512"/>
      <c r="K247" s="511"/>
      <c r="L247" s="476"/>
      <c r="M247" s="476"/>
      <c r="N247" s="476"/>
      <c r="O247" s="476"/>
    </row>
    <row r="248" spans="4:15" s="509" customFormat="1">
      <c r="D248" s="510"/>
      <c r="F248" s="511"/>
      <c r="G248" s="511"/>
      <c r="H248" s="511"/>
      <c r="I248" s="512"/>
      <c r="J248" s="512"/>
      <c r="K248" s="511"/>
      <c r="L248" s="476"/>
      <c r="M248" s="476"/>
      <c r="N248" s="476"/>
      <c r="O248" s="476"/>
    </row>
    <row r="249" spans="4:15" s="509" customFormat="1">
      <c r="D249" s="510"/>
      <c r="F249" s="511"/>
      <c r="G249" s="511"/>
      <c r="H249" s="511"/>
      <c r="I249" s="512"/>
      <c r="J249" s="512"/>
      <c r="K249" s="511"/>
      <c r="L249" s="476"/>
      <c r="M249" s="476"/>
      <c r="N249" s="476"/>
      <c r="O249" s="476"/>
    </row>
    <row r="250" spans="4:15" s="509" customFormat="1">
      <c r="D250" s="510"/>
      <c r="F250" s="511"/>
      <c r="G250" s="511"/>
      <c r="H250" s="511"/>
      <c r="I250" s="512"/>
      <c r="J250" s="512"/>
      <c r="K250" s="511"/>
      <c r="L250" s="476"/>
      <c r="M250" s="476"/>
      <c r="N250" s="476"/>
      <c r="O250" s="476"/>
    </row>
    <row r="251" spans="4:15" s="509" customFormat="1">
      <c r="D251" s="510"/>
      <c r="F251" s="511"/>
      <c r="G251" s="511"/>
      <c r="H251" s="511"/>
      <c r="I251" s="512"/>
      <c r="J251" s="512"/>
      <c r="K251" s="511"/>
      <c r="L251" s="476"/>
      <c r="M251" s="476"/>
      <c r="N251" s="476"/>
      <c r="O251" s="476"/>
    </row>
    <row r="252" spans="4:15" s="509" customFormat="1">
      <c r="D252" s="510"/>
      <c r="F252" s="511"/>
      <c r="G252" s="511"/>
      <c r="H252" s="511"/>
      <c r="I252" s="512"/>
      <c r="J252" s="512"/>
      <c r="K252" s="511"/>
      <c r="L252" s="476"/>
      <c r="M252" s="476"/>
      <c r="N252" s="476"/>
      <c r="O252" s="476"/>
    </row>
    <row r="253" spans="4:15" s="509" customFormat="1">
      <c r="D253" s="510"/>
      <c r="F253" s="511"/>
      <c r="G253" s="511"/>
      <c r="H253" s="511"/>
      <c r="I253" s="512"/>
      <c r="J253" s="512"/>
      <c r="K253" s="511"/>
      <c r="L253" s="476"/>
      <c r="M253" s="476"/>
      <c r="N253" s="476"/>
      <c r="O253" s="476"/>
    </row>
    <row r="254" spans="4:15" s="509" customFormat="1">
      <c r="D254" s="510"/>
      <c r="F254" s="511"/>
      <c r="G254" s="511"/>
      <c r="H254" s="511"/>
      <c r="I254" s="512"/>
      <c r="J254" s="512"/>
      <c r="K254" s="511"/>
      <c r="L254" s="476"/>
      <c r="M254" s="476"/>
      <c r="N254" s="476"/>
      <c r="O254" s="476"/>
    </row>
    <row r="255" spans="4:15" s="509" customFormat="1">
      <c r="D255" s="510"/>
      <c r="F255" s="511"/>
      <c r="G255" s="511"/>
      <c r="H255" s="511"/>
      <c r="I255" s="512"/>
      <c r="J255" s="512"/>
      <c r="K255" s="511"/>
      <c r="L255" s="476"/>
      <c r="M255" s="476"/>
      <c r="N255" s="476"/>
      <c r="O255" s="476"/>
    </row>
    <row r="256" spans="4:15" s="509" customFormat="1">
      <c r="D256" s="510"/>
      <c r="F256" s="511"/>
      <c r="G256" s="511"/>
      <c r="H256" s="511"/>
      <c r="I256" s="512"/>
      <c r="J256" s="512"/>
      <c r="K256" s="511"/>
      <c r="L256" s="476"/>
      <c r="M256" s="476"/>
      <c r="N256" s="476"/>
      <c r="O256" s="476"/>
    </row>
    <row r="257" spans="4:15" s="509" customFormat="1">
      <c r="D257" s="510"/>
      <c r="F257" s="511"/>
      <c r="G257" s="511"/>
      <c r="H257" s="511"/>
      <c r="I257" s="512"/>
      <c r="J257" s="512"/>
      <c r="K257" s="511"/>
      <c r="L257" s="476"/>
      <c r="M257" s="476"/>
      <c r="N257" s="476"/>
      <c r="O257" s="476"/>
    </row>
    <row r="258" spans="4:15" s="509" customFormat="1">
      <c r="D258" s="510"/>
      <c r="F258" s="511"/>
      <c r="G258" s="511"/>
      <c r="H258" s="511"/>
      <c r="I258" s="512"/>
      <c r="J258" s="512"/>
      <c r="K258" s="511"/>
      <c r="L258" s="476"/>
      <c r="M258" s="476"/>
      <c r="N258" s="476"/>
      <c r="O258" s="476"/>
    </row>
    <row r="259" spans="4:15" s="509" customFormat="1">
      <c r="D259" s="510"/>
      <c r="F259" s="511"/>
      <c r="G259" s="511"/>
      <c r="H259" s="511"/>
      <c r="I259" s="512"/>
      <c r="J259" s="512"/>
      <c r="K259" s="511"/>
      <c r="L259" s="476"/>
      <c r="M259" s="476"/>
      <c r="N259" s="476"/>
      <c r="O259" s="476"/>
    </row>
    <row r="260" spans="4:15" s="509" customFormat="1">
      <c r="D260" s="510"/>
      <c r="F260" s="511"/>
      <c r="G260" s="511"/>
      <c r="H260" s="511"/>
      <c r="I260" s="512"/>
      <c r="J260" s="512"/>
      <c r="K260" s="511"/>
      <c r="L260" s="476"/>
      <c r="M260" s="476"/>
      <c r="N260" s="476"/>
      <c r="O260" s="476"/>
    </row>
    <row r="261" spans="4:15" s="509" customFormat="1">
      <c r="D261" s="510"/>
      <c r="F261" s="511"/>
      <c r="G261" s="511"/>
      <c r="H261" s="511"/>
      <c r="I261" s="512"/>
      <c r="J261" s="512"/>
      <c r="K261" s="511"/>
      <c r="L261" s="476"/>
      <c r="M261" s="476"/>
      <c r="N261" s="476"/>
      <c r="O261" s="476"/>
    </row>
    <row r="262" spans="4:15" s="509" customFormat="1">
      <c r="D262" s="510"/>
      <c r="F262" s="511"/>
      <c r="G262" s="511"/>
      <c r="H262" s="511"/>
      <c r="I262" s="512"/>
      <c r="J262" s="512"/>
      <c r="K262" s="511"/>
      <c r="L262" s="476"/>
      <c r="M262" s="476"/>
      <c r="N262" s="476"/>
      <c r="O262" s="476"/>
    </row>
    <row r="263" spans="4:15" s="509" customFormat="1">
      <c r="D263" s="510"/>
      <c r="F263" s="511"/>
      <c r="G263" s="511"/>
      <c r="H263" s="511"/>
      <c r="I263" s="512"/>
      <c r="J263" s="512"/>
      <c r="K263" s="511"/>
      <c r="L263" s="476"/>
      <c r="M263" s="476"/>
      <c r="N263" s="476"/>
      <c r="O263" s="476"/>
    </row>
    <row r="264" spans="4:15" s="509" customFormat="1">
      <c r="D264" s="510"/>
      <c r="F264" s="511"/>
      <c r="G264" s="511"/>
      <c r="H264" s="511"/>
      <c r="I264" s="512"/>
      <c r="J264" s="512"/>
      <c r="K264" s="511"/>
      <c r="L264" s="476"/>
      <c r="M264" s="476"/>
      <c r="N264" s="476"/>
      <c r="O264" s="476"/>
    </row>
    <row r="265" spans="4:15" s="509" customFormat="1">
      <c r="D265" s="510"/>
      <c r="F265" s="511"/>
      <c r="G265" s="511"/>
      <c r="H265" s="511"/>
      <c r="I265" s="512"/>
      <c r="J265" s="512"/>
      <c r="K265" s="511"/>
      <c r="L265" s="476"/>
      <c r="M265" s="476"/>
      <c r="N265" s="476"/>
      <c r="O265" s="476"/>
    </row>
    <row r="266" spans="4:15" s="509" customFormat="1">
      <c r="D266" s="510"/>
      <c r="F266" s="511"/>
      <c r="G266" s="511"/>
      <c r="H266" s="511"/>
      <c r="I266" s="512"/>
      <c r="J266" s="512"/>
      <c r="K266" s="511"/>
      <c r="L266" s="476"/>
      <c r="M266" s="476"/>
      <c r="N266" s="476"/>
      <c r="O266" s="476"/>
    </row>
    <row r="267" spans="4:15" s="509" customFormat="1">
      <c r="D267" s="510"/>
      <c r="F267" s="511"/>
      <c r="G267" s="511"/>
      <c r="H267" s="511"/>
      <c r="I267" s="512"/>
      <c r="J267" s="512"/>
      <c r="K267" s="511"/>
      <c r="L267" s="476"/>
      <c r="M267" s="476"/>
      <c r="N267" s="476"/>
      <c r="O267" s="476"/>
    </row>
    <row r="268" spans="4:15" s="509" customFormat="1">
      <c r="D268" s="510"/>
      <c r="F268" s="511"/>
      <c r="G268" s="511"/>
      <c r="H268" s="511"/>
      <c r="I268" s="512"/>
      <c r="J268" s="512"/>
      <c r="K268" s="511"/>
      <c r="L268" s="476"/>
      <c r="M268" s="476"/>
      <c r="N268" s="476"/>
      <c r="O268" s="476"/>
    </row>
    <row r="269" spans="4:15" s="509" customFormat="1">
      <c r="D269" s="510"/>
      <c r="F269" s="511"/>
      <c r="G269" s="511"/>
      <c r="H269" s="511"/>
      <c r="I269" s="512"/>
      <c r="J269" s="512"/>
      <c r="K269" s="511"/>
      <c r="L269" s="476"/>
      <c r="M269" s="476"/>
      <c r="N269" s="476"/>
      <c r="O269" s="476"/>
    </row>
    <row r="270" spans="4:15" s="509" customFormat="1">
      <c r="D270" s="510"/>
      <c r="F270" s="511"/>
      <c r="G270" s="511"/>
      <c r="H270" s="511"/>
      <c r="I270" s="512"/>
      <c r="J270" s="512"/>
      <c r="K270" s="511"/>
      <c r="L270" s="476"/>
      <c r="M270" s="476"/>
      <c r="N270" s="476"/>
      <c r="O270" s="476"/>
    </row>
    <row r="271" spans="4:15" s="509" customFormat="1">
      <c r="D271" s="510"/>
      <c r="F271" s="511"/>
      <c r="G271" s="511"/>
      <c r="H271" s="511"/>
      <c r="I271" s="512"/>
      <c r="J271" s="512"/>
      <c r="K271" s="511"/>
      <c r="L271" s="476"/>
      <c r="M271" s="476"/>
      <c r="N271" s="476"/>
      <c r="O271" s="476"/>
    </row>
    <row r="272" spans="4:15" s="509" customFormat="1">
      <c r="D272" s="510"/>
      <c r="F272" s="511"/>
      <c r="G272" s="511"/>
      <c r="H272" s="511"/>
      <c r="I272" s="512"/>
      <c r="J272" s="512"/>
      <c r="K272" s="511"/>
      <c r="L272" s="476"/>
      <c r="M272" s="476"/>
      <c r="N272" s="476"/>
      <c r="O272" s="476"/>
    </row>
    <row r="273" spans="4:15" s="509" customFormat="1">
      <c r="D273" s="510"/>
      <c r="F273" s="511"/>
      <c r="G273" s="511"/>
      <c r="H273" s="511"/>
      <c r="I273" s="512"/>
      <c r="J273" s="512"/>
      <c r="K273" s="511"/>
      <c r="L273" s="476"/>
      <c r="M273" s="476"/>
      <c r="N273" s="476"/>
      <c r="O273" s="476"/>
    </row>
    <row r="274" spans="4:15" s="509" customFormat="1">
      <c r="D274" s="510"/>
      <c r="F274" s="511"/>
      <c r="G274" s="511"/>
      <c r="H274" s="511"/>
      <c r="I274" s="512"/>
      <c r="J274" s="512"/>
      <c r="K274" s="511"/>
      <c r="L274" s="476"/>
      <c r="M274" s="476"/>
      <c r="N274" s="476"/>
      <c r="O274" s="476"/>
    </row>
    <row r="275" spans="4:15" s="509" customFormat="1">
      <c r="D275" s="510"/>
      <c r="F275" s="511"/>
      <c r="G275" s="511"/>
      <c r="H275" s="511"/>
      <c r="I275" s="512"/>
      <c r="J275" s="512"/>
      <c r="K275" s="511"/>
      <c r="L275" s="476"/>
      <c r="M275" s="476"/>
      <c r="N275" s="476"/>
      <c r="O275" s="476"/>
    </row>
    <row r="276" spans="4:15" s="509" customFormat="1">
      <c r="D276" s="510"/>
      <c r="F276" s="511"/>
      <c r="G276" s="511"/>
      <c r="H276" s="511"/>
      <c r="I276" s="512"/>
      <c r="J276" s="512"/>
      <c r="K276" s="511"/>
      <c r="L276" s="476"/>
      <c r="M276" s="476"/>
      <c r="N276" s="476"/>
      <c r="O276" s="476"/>
    </row>
    <row r="277" spans="4:15" s="509" customFormat="1">
      <c r="D277" s="510"/>
      <c r="F277" s="511"/>
      <c r="G277" s="511"/>
      <c r="H277" s="511"/>
      <c r="I277" s="512"/>
      <c r="J277" s="512"/>
      <c r="K277" s="511"/>
      <c r="L277" s="476"/>
      <c r="M277" s="476"/>
      <c r="N277" s="476"/>
      <c r="O277" s="476"/>
    </row>
    <row r="278" spans="4:15" s="509" customFormat="1">
      <c r="D278" s="510"/>
      <c r="F278" s="511"/>
      <c r="G278" s="511"/>
      <c r="H278" s="511"/>
      <c r="I278" s="512"/>
      <c r="J278" s="512"/>
      <c r="K278" s="511"/>
      <c r="L278" s="476"/>
      <c r="M278" s="476"/>
      <c r="N278" s="476"/>
      <c r="O278" s="476"/>
    </row>
    <row r="279" spans="4:15" s="509" customFormat="1">
      <c r="D279" s="510"/>
      <c r="F279" s="511"/>
      <c r="G279" s="511"/>
      <c r="H279" s="511"/>
      <c r="I279" s="512"/>
      <c r="J279" s="512"/>
      <c r="K279" s="511"/>
      <c r="L279" s="476"/>
      <c r="M279" s="476"/>
      <c r="N279" s="476"/>
      <c r="O279" s="476"/>
    </row>
    <row r="280" spans="4:15" s="509" customFormat="1">
      <c r="D280" s="510"/>
      <c r="F280" s="511"/>
      <c r="G280" s="511"/>
      <c r="H280" s="511"/>
      <c r="I280" s="512"/>
      <c r="J280" s="512"/>
      <c r="K280" s="511"/>
      <c r="L280" s="476"/>
      <c r="M280" s="476"/>
      <c r="N280" s="476"/>
      <c r="O280" s="476"/>
    </row>
    <row r="281" spans="4:15" s="509" customFormat="1">
      <c r="D281" s="510"/>
      <c r="F281" s="511"/>
      <c r="G281" s="511"/>
      <c r="H281" s="511"/>
      <c r="I281" s="512"/>
      <c r="J281" s="512"/>
      <c r="K281" s="511"/>
      <c r="L281" s="476"/>
      <c r="M281" s="476"/>
      <c r="N281" s="476"/>
      <c r="O281" s="476"/>
    </row>
    <row r="282" spans="4:15" s="509" customFormat="1">
      <c r="D282" s="510"/>
      <c r="F282" s="511"/>
      <c r="G282" s="511"/>
      <c r="H282" s="511"/>
      <c r="I282" s="512"/>
      <c r="J282" s="512"/>
      <c r="K282" s="511"/>
      <c r="L282" s="476"/>
      <c r="M282" s="476"/>
      <c r="N282" s="476"/>
      <c r="O282" s="476"/>
    </row>
    <row r="283" spans="4:15" s="509" customFormat="1">
      <c r="D283" s="510"/>
      <c r="F283" s="511"/>
      <c r="G283" s="511"/>
      <c r="H283" s="511"/>
      <c r="I283" s="512"/>
      <c r="J283" s="512"/>
      <c r="K283" s="511"/>
      <c r="L283" s="476"/>
      <c r="M283" s="476"/>
      <c r="N283" s="476"/>
      <c r="O283" s="476"/>
    </row>
    <row r="284" spans="4:15" s="509" customFormat="1">
      <c r="D284" s="510"/>
      <c r="F284" s="511"/>
      <c r="G284" s="511"/>
      <c r="H284" s="511"/>
      <c r="I284" s="512"/>
      <c r="J284" s="512"/>
      <c r="K284" s="511"/>
      <c r="L284" s="476"/>
      <c r="M284" s="476"/>
      <c r="N284" s="476"/>
      <c r="O284" s="476"/>
    </row>
    <row r="285" spans="4:15" s="509" customFormat="1">
      <c r="D285" s="510"/>
      <c r="F285" s="511"/>
      <c r="G285" s="511"/>
      <c r="H285" s="511"/>
      <c r="I285" s="512"/>
      <c r="J285" s="512"/>
      <c r="K285" s="511"/>
      <c r="L285" s="476"/>
      <c r="M285" s="476"/>
      <c r="N285" s="476"/>
      <c r="O285" s="476"/>
    </row>
    <row r="286" spans="4:15" s="509" customFormat="1">
      <c r="D286" s="510"/>
      <c r="F286" s="511"/>
      <c r="G286" s="511"/>
      <c r="H286" s="511"/>
      <c r="I286" s="512"/>
      <c r="J286" s="512"/>
      <c r="K286" s="511"/>
      <c r="L286" s="476"/>
      <c r="M286" s="476"/>
      <c r="N286" s="476"/>
      <c r="O286" s="476"/>
    </row>
    <row r="287" spans="4:15" s="509" customFormat="1">
      <c r="D287" s="510"/>
      <c r="F287" s="511"/>
      <c r="G287" s="511"/>
      <c r="H287" s="511"/>
      <c r="I287" s="512"/>
      <c r="J287" s="512"/>
      <c r="K287" s="511"/>
      <c r="L287" s="476"/>
      <c r="M287" s="476"/>
      <c r="N287" s="476"/>
      <c r="O287" s="476"/>
    </row>
    <row r="288" spans="4:15" s="509" customFormat="1">
      <c r="D288" s="510"/>
      <c r="F288" s="511"/>
      <c r="G288" s="511"/>
      <c r="H288" s="511"/>
      <c r="I288" s="512"/>
      <c r="J288" s="512"/>
      <c r="K288" s="511"/>
      <c r="L288" s="476"/>
      <c r="M288" s="476"/>
      <c r="N288" s="476"/>
      <c r="O288" s="476"/>
    </row>
    <row r="289" spans="1:15" s="509" customFormat="1">
      <c r="D289" s="510"/>
      <c r="F289" s="511"/>
      <c r="G289" s="511"/>
      <c r="H289" s="511"/>
      <c r="I289" s="512"/>
      <c r="J289" s="512"/>
      <c r="K289" s="511"/>
      <c r="L289" s="476"/>
      <c r="M289" s="476"/>
      <c r="N289" s="476"/>
      <c r="O289" s="476"/>
    </row>
    <row r="290" spans="1:15" s="509" customFormat="1">
      <c r="D290" s="510"/>
      <c r="F290" s="511"/>
      <c r="G290" s="511"/>
      <c r="H290" s="511"/>
      <c r="I290" s="512"/>
      <c r="J290" s="512"/>
      <c r="K290" s="511"/>
      <c r="L290" s="476"/>
      <c r="M290" s="476"/>
      <c r="N290" s="476"/>
      <c r="O290" s="476"/>
    </row>
    <row r="291" spans="1:15" s="509" customFormat="1">
      <c r="D291" s="510"/>
      <c r="F291" s="511"/>
      <c r="G291" s="511"/>
      <c r="H291" s="511"/>
      <c r="I291" s="512"/>
      <c r="J291" s="512"/>
      <c r="K291" s="511"/>
      <c r="L291" s="476"/>
      <c r="M291" s="476"/>
      <c r="N291" s="476"/>
      <c r="O291" s="476"/>
    </row>
    <row r="292" spans="1:15" s="509" customFormat="1">
      <c r="D292" s="510"/>
      <c r="F292" s="511"/>
      <c r="G292" s="511"/>
      <c r="H292" s="511"/>
      <c r="I292" s="512"/>
      <c r="J292" s="512"/>
      <c r="K292" s="511"/>
      <c r="L292" s="476"/>
      <c r="M292" s="476"/>
      <c r="N292" s="476"/>
      <c r="O292" s="476"/>
    </row>
    <row r="293" spans="1:15" s="509" customFormat="1">
      <c r="D293" s="510"/>
      <c r="F293" s="511"/>
      <c r="G293" s="511"/>
      <c r="H293" s="511"/>
      <c r="I293" s="512"/>
      <c r="J293" s="512"/>
      <c r="K293" s="511"/>
      <c r="L293" s="476"/>
      <c r="M293" s="476"/>
      <c r="N293" s="476"/>
      <c r="O293" s="476"/>
    </row>
    <row r="294" spans="1:15" s="509" customFormat="1">
      <c r="D294" s="510"/>
      <c r="F294" s="511"/>
      <c r="G294" s="511"/>
      <c r="H294" s="511"/>
      <c r="I294" s="512"/>
      <c r="J294" s="512"/>
      <c r="K294" s="511"/>
      <c r="L294" s="476"/>
      <c r="M294" s="476"/>
      <c r="N294" s="476"/>
      <c r="O294" s="476"/>
    </row>
    <row r="295" spans="1:15" s="509" customFormat="1">
      <c r="D295" s="510"/>
      <c r="F295" s="511"/>
      <c r="G295" s="511"/>
      <c r="H295" s="511"/>
      <c r="I295" s="512"/>
      <c r="J295" s="512"/>
      <c r="K295" s="511"/>
      <c r="L295" s="476"/>
      <c r="M295" s="476"/>
      <c r="N295" s="476"/>
      <c r="O295" s="476"/>
    </row>
    <row r="296" spans="1:15" s="509" customFormat="1">
      <c r="D296" s="510"/>
      <c r="F296" s="511"/>
      <c r="G296" s="511"/>
      <c r="H296" s="511"/>
      <c r="I296" s="512"/>
      <c r="J296" s="512"/>
      <c r="K296" s="511"/>
      <c r="L296" s="476"/>
      <c r="M296" s="476"/>
      <c r="N296" s="476"/>
      <c r="O296" s="476"/>
    </row>
    <row r="297" spans="1:15" s="509" customFormat="1">
      <c r="D297" s="510"/>
      <c r="F297" s="511"/>
      <c r="G297" s="511"/>
      <c r="H297" s="511"/>
      <c r="I297" s="512"/>
      <c r="J297" s="512"/>
      <c r="K297" s="511"/>
      <c r="L297" s="476"/>
      <c r="M297" s="476"/>
      <c r="N297" s="476"/>
      <c r="O297" s="476"/>
    </row>
    <row r="298" spans="1:15" s="509" customFormat="1">
      <c r="D298" s="510"/>
      <c r="F298" s="511"/>
      <c r="G298" s="511"/>
      <c r="H298" s="511"/>
      <c r="I298" s="512"/>
      <c r="J298" s="512"/>
      <c r="K298" s="511"/>
      <c r="L298" s="476"/>
      <c r="M298" s="476"/>
      <c r="N298" s="476"/>
      <c r="O298" s="476"/>
    </row>
    <row r="299" spans="1:15" s="509" customFormat="1">
      <c r="D299" s="510"/>
      <c r="F299" s="511"/>
      <c r="G299" s="511"/>
      <c r="H299" s="511"/>
      <c r="I299" s="512"/>
      <c r="J299" s="512"/>
      <c r="K299" s="511"/>
      <c r="L299" s="476"/>
      <c r="M299" s="476"/>
      <c r="N299" s="476"/>
      <c r="O299" s="476"/>
    </row>
    <row r="300" spans="1:15" s="509" customFormat="1">
      <c r="D300" s="510"/>
      <c r="F300" s="511"/>
      <c r="G300" s="511"/>
      <c r="H300" s="511"/>
      <c r="I300" s="512"/>
      <c r="J300" s="512"/>
      <c r="K300" s="511"/>
      <c r="L300" s="476"/>
      <c r="M300" s="476"/>
      <c r="N300" s="476"/>
      <c r="O300" s="476"/>
    </row>
    <row r="301" spans="1:15" s="509" customFormat="1">
      <c r="D301" s="510"/>
      <c r="F301" s="511"/>
      <c r="G301" s="511"/>
      <c r="H301" s="511"/>
      <c r="I301" s="512"/>
      <c r="J301" s="512"/>
      <c r="K301" s="511"/>
      <c r="L301" s="476"/>
      <c r="M301" s="476"/>
      <c r="N301" s="476"/>
      <c r="O301" s="476"/>
    </row>
    <row r="302" spans="1:15" s="509" customFormat="1">
      <c r="D302" s="510"/>
      <c r="F302" s="511"/>
      <c r="G302" s="511"/>
      <c r="H302" s="511"/>
      <c r="I302" s="512"/>
      <c r="J302" s="512"/>
      <c r="K302" s="511"/>
      <c r="L302" s="476"/>
      <c r="M302" s="476"/>
      <c r="N302" s="476"/>
      <c r="O302" s="476"/>
    </row>
    <row r="303" spans="1:15" s="509" customFormat="1">
      <c r="A303" s="476"/>
      <c r="B303" s="476"/>
      <c r="C303" s="476"/>
      <c r="D303" s="510"/>
      <c r="F303" s="511"/>
      <c r="G303" s="511"/>
      <c r="H303" s="511"/>
      <c r="I303" s="512"/>
      <c r="J303" s="512"/>
      <c r="K303" s="511"/>
      <c r="L303" s="476"/>
      <c r="M303" s="476"/>
      <c r="N303" s="476"/>
      <c r="O303" s="476"/>
    </row>
    <row r="304" spans="1:15" s="509" customFormat="1">
      <c r="A304" s="476"/>
      <c r="B304" s="476"/>
      <c r="C304" s="476"/>
      <c r="D304" s="510"/>
      <c r="F304" s="511"/>
      <c r="G304" s="511"/>
      <c r="H304" s="511"/>
      <c r="I304" s="512"/>
      <c r="J304" s="512"/>
      <c r="K304" s="511"/>
      <c r="L304" s="476"/>
      <c r="M304" s="476"/>
      <c r="N304" s="476"/>
      <c r="O304" s="476"/>
    </row>
    <row r="305" spans="1:15" s="509" customFormat="1">
      <c r="A305" s="476"/>
      <c r="B305" s="476"/>
      <c r="C305" s="476"/>
      <c r="D305" s="510"/>
      <c r="F305" s="511"/>
      <c r="G305" s="511"/>
      <c r="H305" s="511"/>
      <c r="I305" s="512"/>
      <c r="J305" s="512"/>
      <c r="K305" s="511"/>
      <c r="L305" s="476"/>
      <c r="M305" s="476"/>
      <c r="N305" s="476"/>
      <c r="O305" s="476"/>
    </row>
    <row r="306" spans="1:15" s="509" customFormat="1">
      <c r="A306" s="476"/>
      <c r="B306" s="476"/>
      <c r="C306" s="476"/>
      <c r="D306" s="510"/>
      <c r="F306" s="511"/>
      <c r="G306" s="511"/>
      <c r="H306" s="511"/>
      <c r="I306" s="512"/>
      <c r="J306" s="512"/>
      <c r="K306" s="511"/>
      <c r="L306" s="476"/>
      <c r="M306" s="476"/>
      <c r="N306" s="476"/>
      <c r="O306" s="476"/>
    </row>
    <row r="307" spans="1:15" s="509" customFormat="1">
      <c r="A307" s="476"/>
      <c r="B307" s="476"/>
      <c r="C307" s="476"/>
      <c r="D307" s="510"/>
      <c r="F307" s="511"/>
      <c r="G307" s="511"/>
      <c r="H307" s="511"/>
      <c r="I307" s="512"/>
      <c r="J307" s="512"/>
      <c r="K307" s="511"/>
      <c r="L307" s="476"/>
      <c r="M307" s="476"/>
      <c r="N307" s="476"/>
      <c r="O307" s="476"/>
    </row>
    <row r="308" spans="1:15" s="509" customFormat="1">
      <c r="A308" s="476"/>
      <c r="B308" s="476"/>
      <c r="C308" s="476"/>
      <c r="D308" s="510"/>
      <c r="F308" s="511"/>
      <c r="G308" s="511"/>
      <c r="H308" s="511"/>
      <c r="I308" s="512"/>
      <c r="J308" s="512"/>
      <c r="K308" s="511"/>
      <c r="L308" s="476"/>
      <c r="M308" s="476"/>
      <c r="N308" s="476"/>
      <c r="O308" s="476"/>
    </row>
    <row r="309" spans="1:15" s="509" customFormat="1">
      <c r="A309" s="476"/>
      <c r="B309" s="476"/>
      <c r="C309" s="476"/>
      <c r="D309" s="510"/>
      <c r="F309" s="511"/>
      <c r="G309" s="511"/>
      <c r="H309" s="511"/>
      <c r="I309" s="512"/>
      <c r="J309" s="512"/>
      <c r="K309" s="511"/>
      <c r="L309" s="476"/>
      <c r="M309" s="476"/>
      <c r="N309" s="476"/>
      <c r="O309" s="476"/>
    </row>
    <row r="310" spans="1:15" s="509" customFormat="1">
      <c r="A310" s="476"/>
      <c r="B310" s="476"/>
      <c r="C310" s="476"/>
      <c r="D310" s="510"/>
      <c r="F310" s="511"/>
      <c r="G310" s="511"/>
      <c r="H310" s="511"/>
      <c r="I310" s="512"/>
      <c r="J310" s="512"/>
      <c r="K310" s="511"/>
      <c r="L310" s="476"/>
      <c r="M310" s="476"/>
      <c r="N310" s="476"/>
      <c r="O310" s="476"/>
    </row>
    <row r="311" spans="1:15" s="509" customFormat="1">
      <c r="A311" s="476"/>
      <c r="B311" s="476"/>
      <c r="C311" s="476"/>
      <c r="D311" s="510"/>
      <c r="F311" s="511"/>
      <c r="G311" s="511"/>
      <c r="H311" s="511"/>
      <c r="I311" s="512"/>
      <c r="J311" s="512"/>
      <c r="K311" s="511"/>
      <c r="L311" s="476"/>
      <c r="M311" s="476"/>
      <c r="N311" s="476"/>
      <c r="O311" s="476"/>
    </row>
    <row r="312" spans="1:15" s="509" customFormat="1">
      <c r="A312" s="476"/>
      <c r="B312" s="476"/>
      <c r="C312" s="476"/>
      <c r="D312" s="510"/>
      <c r="F312" s="511"/>
      <c r="G312" s="511"/>
      <c r="H312" s="511"/>
      <c r="I312" s="512"/>
      <c r="J312" s="512"/>
      <c r="K312" s="511"/>
      <c r="L312" s="476"/>
      <c r="M312" s="476"/>
      <c r="N312" s="476"/>
      <c r="O312" s="476"/>
    </row>
    <row r="313" spans="1:15" s="509" customFormat="1">
      <c r="A313" s="476"/>
      <c r="B313" s="476"/>
      <c r="C313" s="476"/>
      <c r="D313" s="510"/>
      <c r="F313" s="511"/>
      <c r="G313" s="511"/>
      <c r="H313" s="511"/>
      <c r="I313" s="512"/>
      <c r="J313" s="512"/>
      <c r="K313" s="511"/>
      <c r="L313" s="476"/>
      <c r="M313" s="476"/>
      <c r="N313" s="476"/>
      <c r="O313" s="476"/>
    </row>
  </sheetData>
  <mergeCells count="2">
    <mergeCell ref="D38:G38"/>
    <mergeCell ref="D39:G39"/>
  </mergeCells>
  <conditionalFormatting sqref="G9 G14:H20 G25">
    <cfRule type="containsBlanks" priority="8">
      <formula>LEN(TRIM(G9))=0</formula>
    </cfRule>
  </conditionalFormatting>
  <conditionalFormatting sqref="G5:H30">
    <cfRule type="containsBlanks" dxfId="28" priority="7">
      <formula>LEN(TRIM(G5))=0</formula>
    </cfRule>
  </conditionalFormatting>
  <conditionalFormatting sqref="G28:H28">
    <cfRule type="containsBlanks" priority="6">
      <formula>LEN(TRIM(G28))=0</formula>
    </cfRule>
  </conditionalFormatting>
  <conditionalFormatting sqref="G32:H32">
    <cfRule type="containsBlanks" dxfId="27" priority="4">
      <formula>LEN(TRIM(G32))=0</formula>
    </cfRule>
    <cfRule type="containsBlanks" priority="5">
      <formula>LEN(TRIM(G32))=0</formula>
    </cfRule>
  </conditionalFormatting>
  <conditionalFormatting sqref="G35:H35">
    <cfRule type="containsBlanks" dxfId="26" priority="3">
      <formula>LEN(TRIM(G35))=0</formula>
    </cfRule>
  </conditionalFormatting>
  <conditionalFormatting sqref="H33:H34">
    <cfRule type="cellIs" dxfId="25" priority="1" operator="equal">
      <formula>" "</formula>
    </cfRule>
    <cfRule type="containsBlanks" dxfId="24" priority="2">
      <formula>LEN(TRIM(H33))=0</formula>
    </cfRule>
  </conditionalFormatting>
  <pageMargins left="0.78740157480314965" right="0.59055118110236227" top="1.1811023622047245" bottom="0.98425196850393704" header="0.31496062992125984" footer="0.31496062992125984"/>
  <pageSetup paperSize="9" scale="64" fitToHeight="0" orientation="landscape" r:id="rId1"/>
  <headerFooter alignWithMargins="0">
    <oddHeader>&amp;L&amp;10ČRo Olomouc -dostavba studií objektu Pavelčákova 2/19&amp;C&amp;10D.1.4.i -Instalace EPS Etapa II.b – studio v přední části 5.NP &amp;12&amp;R&amp;10 12/2023DSP</oddHeader>
    <oddFooter>&amp;Rstrana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7"/>
  <sheetViews>
    <sheetView view="pageBreakPreview" zoomScaleSheetLayoutView="100" workbookViewId="0">
      <pane ySplit="5" topLeftCell="A6" activePane="bottomLeft" state="frozen"/>
      <selection activeCell="P41" activeCellId="2" sqref="D14 K41 P41"/>
      <selection pane="bottomLeft" activeCell="E6" sqref="E6:E21"/>
    </sheetView>
  </sheetViews>
  <sheetFormatPr defaultColWidth="8.85546875" defaultRowHeight="15"/>
  <cols>
    <col min="1" max="1" width="11.140625" style="189" customWidth="1"/>
    <col min="2" max="2" width="47.28515625" style="189" customWidth="1"/>
    <col min="3" max="3" width="18.42578125" style="189" customWidth="1"/>
    <col min="4" max="4" width="11.7109375" style="189" bestFit="1" customWidth="1"/>
    <col min="5" max="5" width="16" style="189" bestFit="1" customWidth="1"/>
    <col min="6" max="6" width="15.28515625" style="189" customWidth="1"/>
    <col min="7" max="7" width="82.140625" style="189" customWidth="1"/>
    <col min="8" max="16384" width="8.85546875" style="189"/>
  </cols>
  <sheetData>
    <row r="1" spans="1:7">
      <c r="A1" s="201" t="s">
        <v>618</v>
      </c>
      <c r="B1" s="202"/>
      <c r="C1" s="203" t="s">
        <v>624</v>
      </c>
      <c r="D1" s="204"/>
      <c r="E1" s="202"/>
      <c r="F1" s="202"/>
      <c r="G1" s="202"/>
    </row>
    <row r="2" spans="1:7">
      <c r="A2" s="201" t="s">
        <v>625</v>
      </c>
      <c r="B2" s="202"/>
      <c r="C2" s="203" t="str">
        <f ca="1">RIGHT(CELL("filename",A1),LEN(CELL("filename",A1))-FIND("]",CELL("filename",A1)))</f>
        <v>Etapa II.a - AKU - 220Plenér</v>
      </c>
      <c r="D2" s="204"/>
      <c r="E2" s="202"/>
      <c r="F2" s="202"/>
      <c r="G2" s="202"/>
    </row>
    <row r="3" spans="1:7">
      <c r="A3" s="201" t="s">
        <v>620</v>
      </c>
      <c r="B3" s="202"/>
      <c r="C3" s="205" t="s">
        <v>621</v>
      </c>
      <c r="D3" s="202"/>
      <c r="E3" s="202"/>
      <c r="F3" s="202"/>
      <c r="G3" s="202"/>
    </row>
    <row r="4" spans="1:7" ht="15.75" thickBot="1">
      <c r="A4" s="206"/>
      <c r="B4" s="207"/>
      <c r="C4" s="207"/>
      <c r="D4" s="207"/>
      <c r="E4" s="208"/>
      <c r="F4" s="207"/>
      <c r="G4" s="207"/>
    </row>
    <row r="5" spans="1:7" ht="15.75" thickTop="1">
      <c r="A5" s="209" t="s">
        <v>626</v>
      </c>
      <c r="B5" s="210" t="s">
        <v>627</v>
      </c>
      <c r="C5" s="211" t="s">
        <v>628</v>
      </c>
      <c r="D5" s="211" t="s">
        <v>629</v>
      </c>
      <c r="E5" s="211" t="s">
        <v>630</v>
      </c>
      <c r="F5" s="211" t="s">
        <v>631</v>
      </c>
      <c r="G5" s="212" t="s">
        <v>632</v>
      </c>
    </row>
    <row r="6" spans="1:7" ht="57" customHeight="1">
      <c r="A6" s="213">
        <v>1</v>
      </c>
      <c r="B6" s="214" t="s">
        <v>633</v>
      </c>
      <c r="C6" s="215">
        <v>8</v>
      </c>
      <c r="D6" s="215" t="s">
        <v>634</v>
      </c>
      <c r="E6" s="216"/>
      <c r="F6" s="217">
        <f t="shared" ref="F6:F21" si="0">E6*C6</f>
        <v>0</v>
      </c>
      <c r="G6" s="218" t="s">
        <v>635</v>
      </c>
    </row>
    <row r="7" spans="1:7" ht="45.75" customHeight="1">
      <c r="A7" s="219">
        <v>2</v>
      </c>
      <c r="B7" s="220" t="s">
        <v>636</v>
      </c>
      <c r="C7" s="221">
        <v>20</v>
      </c>
      <c r="D7" s="221" t="s">
        <v>637</v>
      </c>
      <c r="E7" s="216"/>
      <c r="F7" s="217">
        <f t="shared" si="0"/>
        <v>0</v>
      </c>
      <c r="G7" s="218" t="s">
        <v>638</v>
      </c>
    </row>
    <row r="8" spans="1:7" ht="94.5" customHeight="1">
      <c r="A8" s="213">
        <v>3</v>
      </c>
      <c r="B8" s="220" t="s">
        <v>639</v>
      </c>
      <c r="C8" s="221">
        <v>40</v>
      </c>
      <c r="D8" s="221" t="s">
        <v>637</v>
      </c>
      <c r="E8" s="216"/>
      <c r="F8" s="217">
        <f t="shared" si="0"/>
        <v>0</v>
      </c>
      <c r="G8" s="222" t="s">
        <v>640</v>
      </c>
    </row>
    <row r="9" spans="1:7" ht="25.5">
      <c r="A9" s="213">
        <v>4</v>
      </c>
      <c r="B9" s="220" t="s">
        <v>641</v>
      </c>
      <c r="C9" s="221">
        <v>1</v>
      </c>
      <c r="D9" s="221" t="s">
        <v>642</v>
      </c>
      <c r="E9" s="216"/>
      <c r="F9" s="217">
        <f t="shared" si="0"/>
        <v>0</v>
      </c>
      <c r="G9" s="222" t="s">
        <v>643</v>
      </c>
    </row>
    <row r="10" spans="1:7" ht="37.5" customHeight="1">
      <c r="A10" s="219">
        <v>5</v>
      </c>
      <c r="B10" s="220" t="s">
        <v>644</v>
      </c>
      <c r="C10" s="221">
        <v>1</v>
      </c>
      <c r="D10" s="221" t="s">
        <v>167</v>
      </c>
      <c r="E10" s="216"/>
      <c r="F10" s="217">
        <f t="shared" si="0"/>
        <v>0</v>
      </c>
      <c r="G10" s="222" t="s">
        <v>645</v>
      </c>
    </row>
    <row r="11" spans="1:7" ht="38.25">
      <c r="A11" s="213">
        <v>6</v>
      </c>
      <c r="B11" s="220" t="s">
        <v>646</v>
      </c>
      <c r="C11" s="221">
        <v>1</v>
      </c>
      <c r="D11" s="221" t="s">
        <v>642</v>
      </c>
      <c r="E11" s="216"/>
      <c r="F11" s="217">
        <f t="shared" si="0"/>
        <v>0</v>
      </c>
      <c r="G11" s="222" t="s">
        <v>647</v>
      </c>
    </row>
    <row r="12" spans="1:7" ht="38.25">
      <c r="A12" s="213">
        <v>7</v>
      </c>
      <c r="B12" s="220" t="s">
        <v>648</v>
      </c>
      <c r="C12" s="221">
        <v>1</v>
      </c>
      <c r="D12" s="221" t="s">
        <v>642</v>
      </c>
      <c r="E12" s="216"/>
      <c r="F12" s="217">
        <f t="shared" si="0"/>
        <v>0</v>
      </c>
      <c r="G12" s="222" t="s">
        <v>649</v>
      </c>
    </row>
    <row r="13" spans="1:7" ht="25.5">
      <c r="A13" s="219">
        <v>8</v>
      </c>
      <c r="B13" s="220" t="s">
        <v>650</v>
      </c>
      <c r="C13" s="221">
        <f>0.2*2*2</f>
        <v>0.8</v>
      </c>
      <c r="D13" s="221" t="s">
        <v>637</v>
      </c>
      <c r="E13" s="216"/>
      <c r="F13" s="217">
        <f t="shared" si="0"/>
        <v>0</v>
      </c>
      <c r="G13" s="222" t="s">
        <v>651</v>
      </c>
    </row>
    <row r="14" spans="1:7" ht="38.25">
      <c r="A14" s="213">
        <v>9</v>
      </c>
      <c r="B14" s="220" t="s">
        <v>652</v>
      </c>
      <c r="C14" s="221">
        <v>2.1</v>
      </c>
      <c r="D14" s="221" t="s">
        <v>637</v>
      </c>
      <c r="E14" s="216"/>
      <c r="F14" s="217">
        <f t="shared" si="0"/>
        <v>0</v>
      </c>
      <c r="G14" s="222" t="s">
        <v>653</v>
      </c>
    </row>
    <row r="15" spans="1:7" ht="34.5" customHeight="1">
      <c r="A15" s="213">
        <v>10</v>
      </c>
      <c r="B15" s="220" t="s">
        <v>654</v>
      </c>
      <c r="C15" s="221">
        <v>25</v>
      </c>
      <c r="D15" s="221" t="s">
        <v>637</v>
      </c>
      <c r="E15" s="216"/>
      <c r="F15" s="217">
        <f t="shared" si="0"/>
        <v>0</v>
      </c>
      <c r="G15" s="222" t="s">
        <v>655</v>
      </c>
    </row>
    <row r="16" spans="1:7" ht="38.25">
      <c r="A16" s="219">
        <v>11</v>
      </c>
      <c r="B16" s="220" t="s">
        <v>656</v>
      </c>
      <c r="C16" s="221">
        <v>4</v>
      </c>
      <c r="D16" s="221" t="s">
        <v>657</v>
      </c>
      <c r="E16" s="216"/>
      <c r="F16" s="217">
        <f t="shared" si="0"/>
        <v>0</v>
      </c>
      <c r="G16" s="222" t="s">
        <v>658</v>
      </c>
    </row>
    <row r="17" spans="1:7">
      <c r="A17" s="213">
        <v>12</v>
      </c>
      <c r="B17" s="220" t="s">
        <v>659</v>
      </c>
      <c r="C17" s="221">
        <v>1</v>
      </c>
      <c r="D17" s="221" t="s">
        <v>642</v>
      </c>
      <c r="E17" s="216"/>
      <c r="F17" s="217">
        <f t="shared" si="0"/>
        <v>0</v>
      </c>
      <c r="G17" s="222"/>
    </row>
    <row r="18" spans="1:7" ht="25.5">
      <c r="A18" s="213">
        <v>13</v>
      </c>
      <c r="B18" s="223" t="s">
        <v>660</v>
      </c>
      <c r="C18" s="224">
        <v>1</v>
      </c>
      <c r="D18" s="224" t="s">
        <v>642</v>
      </c>
      <c r="E18" s="225"/>
      <c r="F18" s="217">
        <f t="shared" si="0"/>
        <v>0</v>
      </c>
      <c r="G18" s="218" t="s">
        <v>661</v>
      </c>
    </row>
    <row r="19" spans="1:7">
      <c r="A19" s="219">
        <v>14</v>
      </c>
      <c r="B19" s="220" t="s">
        <v>662</v>
      </c>
      <c r="C19" s="221">
        <v>1</v>
      </c>
      <c r="D19" s="221" t="s">
        <v>642</v>
      </c>
      <c r="E19" s="216"/>
      <c r="F19" s="217">
        <f t="shared" si="0"/>
        <v>0</v>
      </c>
      <c r="G19" s="222"/>
    </row>
    <row r="20" spans="1:7" ht="38.25">
      <c r="A20" s="213">
        <v>15</v>
      </c>
      <c r="B20" s="223" t="s">
        <v>663</v>
      </c>
      <c r="C20" s="224">
        <v>3</v>
      </c>
      <c r="D20" s="224" t="s">
        <v>642</v>
      </c>
      <c r="E20" s="225"/>
      <c r="F20" s="217">
        <f t="shared" si="0"/>
        <v>0</v>
      </c>
      <c r="G20" s="218" t="s">
        <v>664</v>
      </c>
    </row>
    <row r="21" spans="1:7" ht="39" thickBot="1">
      <c r="A21" s="213">
        <v>16</v>
      </c>
      <c r="B21" s="223" t="s">
        <v>665</v>
      </c>
      <c r="C21" s="224">
        <v>1</v>
      </c>
      <c r="D21" s="224" t="s">
        <v>642</v>
      </c>
      <c r="E21" s="216"/>
      <c r="F21" s="217">
        <f t="shared" si="0"/>
        <v>0</v>
      </c>
      <c r="G21" s="218" t="s">
        <v>666</v>
      </c>
    </row>
    <row r="22" spans="1:7" ht="15.75" thickBot="1">
      <c r="A22" s="226"/>
      <c r="B22" s="227" t="s">
        <v>28</v>
      </c>
      <c r="C22" s="228"/>
      <c r="D22" s="228"/>
      <c r="E22" s="229"/>
      <c r="F22" s="230">
        <f>SUM(F6:F21)</f>
        <v>0</v>
      </c>
      <c r="G22" s="231"/>
    </row>
    <row r="23" spans="1:7">
      <c r="A23" s="232"/>
    </row>
    <row r="24" spans="1:7">
      <c r="A24" s="232"/>
      <c r="B24" s="233"/>
    </row>
    <row r="25" spans="1:7">
      <c r="A25" s="232"/>
      <c r="B25" s="234"/>
    </row>
    <row r="26" spans="1:7">
      <c r="B26" s="235"/>
    </row>
    <row r="27" spans="1:7">
      <c r="E27" s="190"/>
      <c r="G27" s="236"/>
    </row>
  </sheetData>
  <pageMargins left="0.7" right="0.7" top="0.75" bottom="0.75" header="0.3" footer="0.3"/>
  <pageSetup paperSize="9" scale="66"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8"/>
  <sheetViews>
    <sheetView zoomScaleSheetLayoutView="130" workbookViewId="0">
      <selection activeCell="F19" sqref="F19"/>
    </sheetView>
  </sheetViews>
  <sheetFormatPr defaultRowHeight="15"/>
  <cols>
    <col min="1" max="1" width="9.140625" style="1336"/>
    <col min="2" max="2" width="36.85546875" style="1336" bestFit="1" customWidth="1"/>
    <col min="3" max="3" width="13.42578125" style="1336" customWidth="1"/>
    <col min="4" max="16384" width="9.140625" style="1336"/>
  </cols>
  <sheetData>
    <row r="1" spans="1:3">
      <c r="A1" s="1336" t="s">
        <v>2230</v>
      </c>
    </row>
    <row r="2" spans="1:3">
      <c r="A2" s="1336" t="s">
        <v>2292</v>
      </c>
    </row>
    <row r="3" spans="1:3">
      <c r="A3" s="1336" t="s">
        <v>622</v>
      </c>
    </row>
    <row r="4" spans="1:3" ht="15.75" thickBot="1"/>
    <row r="5" spans="1:3">
      <c r="B5" s="1337" t="s">
        <v>2232</v>
      </c>
      <c r="C5" s="1338" t="s">
        <v>2233</v>
      </c>
    </row>
    <row r="6" spans="1:3">
      <c r="B6" s="1339" t="str">
        <f>'Etapa II.b - Radio - kabelaz+PP'!C3</f>
        <v>RT - Kabeláž pro rozhlasové technologie</v>
      </c>
      <c r="C6" s="1340">
        <f>'Etapa II.b - Radio - kabelaz+PP'!J3</f>
        <v>0</v>
      </c>
    </row>
    <row r="7" spans="1:3" ht="15.75" thickBot="1">
      <c r="B7" s="1341" t="str">
        <f>'Etapa II.b - Radio - kabel.tras'!C3</f>
        <v>KK - Kabelové konstrukce - žlaby</v>
      </c>
      <c r="C7" s="1342">
        <f>'Etapa II.b - Radio - kabel.tras'!I3</f>
        <v>0</v>
      </c>
    </row>
    <row r="8" spans="1:3" ht="15.75" thickBot="1">
      <c r="B8" s="1343" t="s">
        <v>2234</v>
      </c>
      <c r="C8" s="1344">
        <f>SUM(C6:C7)</f>
        <v>0</v>
      </c>
    </row>
  </sheetData>
  <pageMargins left="0.7" right="0.7" top="0.75" bottom="0.75" header="0.3" footer="0.3"/>
  <pageSetup paperSize="9" fitToHeight="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48"/>
  <sheetViews>
    <sheetView zoomScale="85" zoomScaleNormal="85" workbookViewId="0">
      <pane ySplit="3" topLeftCell="A4" activePane="bottomLeft" state="frozen"/>
      <selection activeCell="F19" sqref="F19"/>
      <selection pane="bottomLeft" activeCell="M35" sqref="M35"/>
    </sheetView>
  </sheetViews>
  <sheetFormatPr defaultColWidth="10.28515625" defaultRowHeight="15"/>
  <cols>
    <col min="1" max="1" width="8.5703125" style="1336" bestFit="1" customWidth="1"/>
    <col min="2" max="2" width="9.42578125" style="1336" bestFit="1" customWidth="1"/>
    <col min="3" max="3" width="86.7109375" style="1336" bestFit="1" customWidth="1"/>
    <col min="4" max="4" width="11.42578125" style="1336" customWidth="1"/>
    <col min="5" max="5" width="13.140625" style="1336" customWidth="1"/>
    <col min="6" max="9" width="7.85546875" style="1336" customWidth="1"/>
    <col min="10" max="10" width="14.28515625" style="1336" customWidth="1"/>
    <col min="11" max="16384" width="10.28515625" style="1336"/>
  </cols>
  <sheetData>
    <row r="1" spans="1:13" ht="15.75" thickBot="1">
      <c r="A1" s="1336" t="s">
        <v>2235</v>
      </c>
    </row>
    <row r="2" spans="1:13" s="476" customFormat="1" ht="39" customHeight="1" thickTop="1" thickBot="1">
      <c r="A2" s="1200" t="s">
        <v>133</v>
      </c>
      <c r="B2" s="1201" t="s">
        <v>2236</v>
      </c>
      <c r="C2" s="1202" t="s">
        <v>627</v>
      </c>
      <c r="D2" s="1203" t="s">
        <v>629</v>
      </c>
      <c r="E2" s="1204" t="s">
        <v>2237</v>
      </c>
      <c r="F2" s="1205" t="s">
        <v>2238</v>
      </c>
      <c r="G2" s="1205" t="s">
        <v>2239</v>
      </c>
      <c r="H2" s="1205" t="s">
        <v>2240</v>
      </c>
      <c r="I2" s="1205" t="s">
        <v>2293</v>
      </c>
      <c r="J2" s="1206" t="s">
        <v>1032</v>
      </c>
    </row>
    <row r="3" spans="1:13" s="485" customFormat="1" ht="17.25" thickTop="1" thickBot="1">
      <c r="A3" s="1207"/>
      <c r="B3" s="1208"/>
      <c r="C3" s="1209" t="s">
        <v>2241</v>
      </c>
      <c r="D3" s="1208"/>
      <c r="E3" s="1208"/>
      <c r="F3" s="1210"/>
      <c r="G3" s="1211"/>
      <c r="H3" s="1211"/>
      <c r="I3" s="1211"/>
      <c r="J3" s="1212">
        <f>SUM(J4:J45)</f>
        <v>0</v>
      </c>
    </row>
    <row r="4" spans="1:13" s="1220" customFormat="1" ht="31.5">
      <c r="A4" s="1213">
        <v>1</v>
      </c>
      <c r="B4" s="1214"/>
      <c r="C4" s="1215" t="s">
        <v>2242</v>
      </c>
      <c r="D4" s="827" t="s">
        <v>657</v>
      </c>
      <c r="E4" s="1216"/>
      <c r="F4" s="1217">
        <f>SUM(G4:I4)</f>
        <v>5</v>
      </c>
      <c r="G4" s="1218">
        <v>1</v>
      </c>
      <c r="H4" s="1218">
        <v>1</v>
      </c>
      <c r="I4" s="1218">
        <v>3</v>
      </c>
      <c r="J4" s="1219">
        <f>F4*E4</f>
        <v>0</v>
      </c>
    </row>
    <row r="5" spans="1:13" s="1220" customFormat="1" ht="15.75">
      <c r="A5" s="1213">
        <v>2</v>
      </c>
      <c r="B5" s="1214"/>
      <c r="C5" s="1221" t="s">
        <v>2243</v>
      </c>
      <c r="D5" s="827" t="s">
        <v>657</v>
      </c>
      <c r="E5" s="1216"/>
      <c r="F5" s="1217">
        <f>SUM(G5:I5)</f>
        <v>96</v>
      </c>
      <c r="G5" s="1218">
        <v>24</v>
      </c>
      <c r="H5" s="1218">
        <v>24</v>
      </c>
      <c r="I5" s="1218">
        <f>24+24</f>
        <v>48</v>
      </c>
      <c r="J5" s="1219">
        <f>F5*E5</f>
        <v>0</v>
      </c>
    </row>
    <row r="6" spans="1:13" s="485" customFormat="1" ht="15.75">
      <c r="A6" s="1213">
        <v>3</v>
      </c>
      <c r="B6" s="1214"/>
      <c r="C6" s="1222" t="s">
        <v>2244</v>
      </c>
      <c r="D6" s="827" t="s">
        <v>657</v>
      </c>
      <c r="E6" s="1216"/>
      <c r="F6" s="1217">
        <f>SUM(G6:I6)</f>
        <v>4</v>
      </c>
      <c r="G6" s="1218">
        <v>1</v>
      </c>
      <c r="H6" s="1218">
        <v>1</v>
      </c>
      <c r="I6" s="1218">
        <v>2</v>
      </c>
      <c r="J6" s="1219">
        <f>F6*E6</f>
        <v>0</v>
      </c>
    </row>
    <row r="7" spans="1:13" s="485" customFormat="1" ht="15.75">
      <c r="A7" s="1213">
        <v>4</v>
      </c>
      <c r="B7" s="1214"/>
      <c r="C7" s="1215" t="s">
        <v>2245</v>
      </c>
      <c r="D7" s="827" t="s">
        <v>657</v>
      </c>
      <c r="E7" s="1216"/>
      <c r="F7" s="1217">
        <f>SUM(G7:I7)</f>
        <v>3</v>
      </c>
      <c r="G7" s="1218">
        <v>1</v>
      </c>
      <c r="H7" s="1218">
        <v>1</v>
      </c>
      <c r="I7" s="1218">
        <v>1</v>
      </c>
      <c r="J7" s="1219">
        <f>F7*E7</f>
        <v>0</v>
      </c>
    </row>
    <row r="8" spans="1:13" s="485" customFormat="1" ht="15.75">
      <c r="A8" s="1223"/>
      <c r="B8" s="1214"/>
      <c r="C8" s="1224" t="s">
        <v>2246</v>
      </c>
      <c r="D8" s="827"/>
      <c r="E8" s="1225"/>
      <c r="F8" s="1217"/>
      <c r="G8" s="1218"/>
      <c r="H8" s="1218"/>
      <c r="I8" s="1218"/>
      <c r="J8" s="1219"/>
    </row>
    <row r="9" spans="1:13" s="485" customFormat="1" ht="15.75">
      <c r="A9" s="1213">
        <v>5</v>
      </c>
      <c r="B9" s="1214"/>
      <c r="C9" s="1215" t="s">
        <v>2247</v>
      </c>
      <c r="D9" s="827" t="s">
        <v>657</v>
      </c>
      <c r="E9" s="1216"/>
      <c r="F9" s="1217">
        <f>SUM(G9:I9)</f>
        <v>5</v>
      </c>
      <c r="G9" s="1218">
        <v>2</v>
      </c>
      <c r="H9" s="1218">
        <v>2</v>
      </c>
      <c r="I9" s="1218">
        <v>1</v>
      </c>
      <c r="J9" s="1219">
        <f>F9*E9</f>
        <v>0</v>
      </c>
    </row>
    <row r="10" spans="1:13" s="485" customFormat="1" ht="15.75">
      <c r="A10" s="1213">
        <v>6</v>
      </c>
      <c r="B10" s="1214"/>
      <c r="C10" s="1215" t="s">
        <v>2248</v>
      </c>
      <c r="D10" s="827" t="s">
        <v>657</v>
      </c>
      <c r="E10" s="1216"/>
      <c r="F10" s="1217">
        <f>SUM(G10:I10)</f>
        <v>40</v>
      </c>
      <c r="G10" s="1218">
        <v>20</v>
      </c>
      <c r="H10" s="1218"/>
      <c r="I10" s="1218">
        <v>20</v>
      </c>
      <c r="J10" s="1219">
        <f>F10*E10</f>
        <v>0</v>
      </c>
    </row>
    <row r="11" spans="1:13" s="485" customFormat="1" ht="15.75">
      <c r="A11" s="1213">
        <v>7</v>
      </c>
      <c r="B11" s="1214"/>
      <c r="C11" s="1215" t="s">
        <v>2249</v>
      </c>
      <c r="D11" s="827" t="s">
        <v>657</v>
      </c>
      <c r="E11" s="1216"/>
      <c r="F11" s="1217">
        <f>SUM(G11:I11)</f>
        <v>15</v>
      </c>
      <c r="G11" s="1218"/>
      <c r="H11" s="1218">
        <v>15</v>
      </c>
      <c r="I11" s="1218"/>
      <c r="J11" s="1219">
        <f>F11*E11</f>
        <v>0</v>
      </c>
    </row>
    <row r="12" spans="1:13" s="485" customFormat="1" ht="15.75">
      <c r="A12" s="1226">
        <v>8</v>
      </c>
      <c r="B12" s="1227"/>
      <c r="C12" s="1228" t="s">
        <v>2250</v>
      </c>
      <c r="D12" s="1229" t="s">
        <v>657</v>
      </c>
      <c r="E12" s="1230"/>
      <c r="F12" s="1231">
        <f>SUM(G12:I12)</f>
        <v>15</v>
      </c>
      <c r="G12" s="1232"/>
      <c r="H12" s="1232">
        <v>15</v>
      </c>
      <c r="I12" s="1232"/>
      <c r="J12" s="1233">
        <f>F12*E12</f>
        <v>0</v>
      </c>
    </row>
    <row r="13" spans="1:13" s="1220" customFormat="1" ht="15.75">
      <c r="A13" s="1234"/>
      <c r="B13" s="1235"/>
      <c r="C13" s="1236" t="s">
        <v>2251</v>
      </c>
      <c r="D13" s="1237"/>
      <c r="E13" s="1238"/>
      <c r="F13" s="1239"/>
      <c r="G13" s="1240"/>
      <c r="H13" s="1240"/>
      <c r="I13" s="1240"/>
      <c r="J13" s="1241"/>
    </row>
    <row r="14" spans="1:13" s="485" customFormat="1" ht="15.75">
      <c r="A14" s="1213">
        <v>9</v>
      </c>
      <c r="B14" s="1214"/>
      <c r="C14" s="1215" t="s">
        <v>2252</v>
      </c>
      <c r="D14" s="827" t="s">
        <v>289</v>
      </c>
      <c r="E14" s="1216"/>
      <c r="F14" s="1217">
        <v>3580</v>
      </c>
      <c r="G14" s="1218"/>
      <c r="H14" s="1218"/>
      <c r="I14" s="1218"/>
      <c r="J14" s="1219">
        <f t="shared" ref="J14:J19" si="0">F14*E14</f>
        <v>0</v>
      </c>
      <c r="M14" s="1028"/>
    </row>
    <row r="15" spans="1:13" s="485" customFormat="1" ht="19.5" customHeight="1">
      <c r="A15" s="1213">
        <v>10</v>
      </c>
      <c r="B15" s="1242"/>
      <c r="C15" s="1215" t="s">
        <v>2253</v>
      </c>
      <c r="D15" s="827" t="s">
        <v>289</v>
      </c>
      <c r="E15" s="1216"/>
      <c r="F15" s="1217">
        <v>150</v>
      </c>
      <c r="G15" s="1218"/>
      <c r="H15" s="1218"/>
      <c r="I15" s="1218"/>
      <c r="J15" s="1219">
        <f t="shared" si="0"/>
        <v>0</v>
      </c>
      <c r="M15" s="1028"/>
    </row>
    <row r="16" spans="1:13" s="485" customFormat="1" ht="31.5">
      <c r="A16" s="1213">
        <v>11</v>
      </c>
      <c r="B16" s="1242"/>
      <c r="C16" s="1215" t="s">
        <v>2254</v>
      </c>
      <c r="D16" s="827" t="s">
        <v>289</v>
      </c>
      <c r="E16" s="1216"/>
      <c r="F16" s="1217">
        <f>SUM(G16:I16)</f>
        <v>10</v>
      </c>
      <c r="G16" s="1218"/>
      <c r="H16" s="1218"/>
      <c r="I16" s="1218">
        <v>10</v>
      </c>
      <c r="J16" s="1219">
        <f t="shared" si="0"/>
        <v>0</v>
      </c>
      <c r="M16" s="1028"/>
    </row>
    <row r="17" spans="1:13" s="485" customFormat="1" ht="31.5">
      <c r="A17" s="1213">
        <v>12</v>
      </c>
      <c r="B17" s="1242"/>
      <c r="C17" s="1215" t="s">
        <v>2255</v>
      </c>
      <c r="D17" s="827" t="s">
        <v>289</v>
      </c>
      <c r="E17" s="1216"/>
      <c r="F17" s="1217">
        <v>210</v>
      </c>
      <c r="G17" s="1218"/>
      <c r="H17" s="1218"/>
      <c r="I17" s="1218"/>
      <c r="J17" s="1219">
        <f t="shared" si="0"/>
        <v>0</v>
      </c>
      <c r="M17" s="1028"/>
    </row>
    <row r="18" spans="1:13" s="485" customFormat="1" ht="31.5">
      <c r="A18" s="1213">
        <v>13</v>
      </c>
      <c r="B18" s="1242"/>
      <c r="C18" s="1215" t="s">
        <v>2256</v>
      </c>
      <c r="D18" s="827" t="s">
        <v>289</v>
      </c>
      <c r="E18" s="1216"/>
      <c r="F18" s="1217">
        <v>330</v>
      </c>
      <c r="G18" s="1218"/>
      <c r="H18" s="1218"/>
      <c r="I18" s="1218"/>
      <c r="J18" s="1219">
        <f t="shared" si="0"/>
        <v>0</v>
      </c>
      <c r="M18" s="1028"/>
    </row>
    <row r="19" spans="1:13" s="1220" customFormat="1" ht="47.25">
      <c r="A19" s="1226">
        <v>14</v>
      </c>
      <c r="B19" s="1243"/>
      <c r="C19" s="1228" t="s">
        <v>2300</v>
      </c>
      <c r="D19" s="1229" t="s">
        <v>657</v>
      </c>
      <c r="E19" s="1230"/>
      <c r="F19" s="1231">
        <f>SUM(G19:I19)</f>
        <v>1</v>
      </c>
      <c r="G19" s="1232"/>
      <c r="H19" s="1232"/>
      <c r="I19" s="1232">
        <v>1</v>
      </c>
      <c r="J19" s="1233">
        <f t="shared" si="0"/>
        <v>0</v>
      </c>
      <c r="M19" s="1244"/>
    </row>
    <row r="20" spans="1:13" s="485" customFormat="1" ht="15.75">
      <c r="A20" s="1245"/>
      <c r="B20" s="1235"/>
      <c r="C20" s="1236" t="s">
        <v>2258</v>
      </c>
      <c r="D20" s="1237"/>
      <c r="E20" s="1238"/>
      <c r="F20" s="1239"/>
      <c r="G20" s="1240"/>
      <c r="H20" s="1240"/>
      <c r="I20" s="1240"/>
      <c r="J20" s="1241"/>
    </row>
    <row r="21" spans="1:13" s="485" customFormat="1" ht="15.75">
      <c r="A21" s="1213">
        <v>15</v>
      </c>
      <c r="B21" s="1214"/>
      <c r="C21" s="1215" t="s">
        <v>2259</v>
      </c>
      <c r="D21" s="827" t="s">
        <v>657</v>
      </c>
      <c r="E21" s="1216"/>
      <c r="F21" s="1217">
        <f>SUM(G21:I21)</f>
        <v>4</v>
      </c>
      <c r="G21" s="1218"/>
      <c r="H21" s="1218">
        <v>2</v>
      </c>
      <c r="I21" s="1218">
        <v>2</v>
      </c>
      <c r="J21" s="1219">
        <f t="shared" ref="J21:J45" si="1">F21*E21</f>
        <v>0</v>
      </c>
    </row>
    <row r="22" spans="1:13" s="485" customFormat="1" ht="15.75">
      <c r="A22" s="1213">
        <v>16</v>
      </c>
      <c r="B22" s="1214"/>
      <c r="C22" s="758" t="s">
        <v>2260</v>
      </c>
      <c r="D22" s="827" t="s">
        <v>642</v>
      </c>
      <c r="E22" s="1216"/>
      <c r="F22" s="1217">
        <f>SUM(G22:I22)</f>
        <v>3</v>
      </c>
      <c r="G22" s="1218">
        <v>1</v>
      </c>
      <c r="H22" s="1218">
        <v>1</v>
      </c>
      <c r="I22" s="1218">
        <v>1</v>
      </c>
      <c r="J22" s="1219">
        <f t="shared" si="1"/>
        <v>0</v>
      </c>
    </row>
    <row r="23" spans="1:13" s="485" customFormat="1" ht="31.5">
      <c r="A23" s="1226">
        <v>17</v>
      </c>
      <c r="B23" s="1227"/>
      <c r="C23" s="1246" t="s">
        <v>2261</v>
      </c>
      <c r="D23" s="1229" t="s">
        <v>642</v>
      </c>
      <c r="E23" s="1230"/>
      <c r="F23" s="1231">
        <f>SUM(G23:I23)</f>
        <v>1</v>
      </c>
      <c r="G23" s="1232">
        <v>0</v>
      </c>
      <c r="H23" s="1232">
        <v>0</v>
      </c>
      <c r="I23" s="1232">
        <v>1</v>
      </c>
      <c r="J23" s="1233">
        <f t="shared" si="1"/>
        <v>0</v>
      </c>
    </row>
    <row r="24" spans="1:13" s="485" customFormat="1" ht="15.75">
      <c r="A24" s="1245"/>
      <c r="B24" s="1235"/>
      <c r="C24" s="1236" t="s">
        <v>2262</v>
      </c>
      <c r="D24" s="1237"/>
      <c r="E24" s="1238"/>
      <c r="F24" s="1239"/>
      <c r="G24" s="1240"/>
      <c r="H24" s="1240"/>
      <c r="I24" s="1240"/>
      <c r="J24" s="1241"/>
    </row>
    <row r="25" spans="1:13" s="485" customFormat="1" ht="15.75">
      <c r="A25" s="1213">
        <v>18</v>
      </c>
      <c r="B25" s="1214"/>
      <c r="C25" s="758" t="s">
        <v>2294</v>
      </c>
      <c r="D25" s="827" t="s">
        <v>657</v>
      </c>
      <c r="E25" s="1216"/>
      <c r="F25" s="1217">
        <f>SUM(G25:I25)</f>
        <v>48</v>
      </c>
      <c r="G25" s="1218"/>
      <c r="H25" s="1218">
        <v>24</v>
      </c>
      <c r="I25" s="1218">
        <f>2*12</f>
        <v>24</v>
      </c>
      <c r="J25" s="1219">
        <f>F25*E25</f>
        <v>0</v>
      </c>
    </row>
    <row r="26" spans="1:13" s="485" customFormat="1" ht="15.75">
      <c r="A26" s="1213">
        <v>19</v>
      </c>
      <c r="B26" s="1214"/>
      <c r="C26" s="758" t="s">
        <v>2264</v>
      </c>
      <c r="D26" s="827" t="s">
        <v>657</v>
      </c>
      <c r="E26" s="1216"/>
      <c r="F26" s="1217">
        <f>SUM(G26:I26)</f>
        <v>0</v>
      </c>
      <c r="G26" s="1218"/>
      <c r="H26" s="1218"/>
      <c r="I26" s="1218"/>
      <c r="J26" s="1219">
        <f t="shared" si="1"/>
        <v>0</v>
      </c>
    </row>
    <row r="27" spans="1:13" s="485" customFormat="1" ht="31.5">
      <c r="A27" s="1248">
        <v>20</v>
      </c>
      <c r="B27" s="1227"/>
      <c r="C27" s="1246" t="s">
        <v>2295</v>
      </c>
      <c r="D27" s="1229" t="s">
        <v>642</v>
      </c>
      <c r="E27" s="1230"/>
      <c r="F27" s="1231">
        <f>SUM(G27:I27)</f>
        <v>2</v>
      </c>
      <c r="G27" s="1232"/>
      <c r="H27" s="1232"/>
      <c r="I27" s="1232">
        <v>2</v>
      </c>
      <c r="J27" s="1247">
        <f>F27*E27</f>
        <v>0</v>
      </c>
    </row>
    <row r="28" spans="1:13" s="485" customFormat="1" ht="31.5">
      <c r="A28" s="1248">
        <v>21</v>
      </c>
      <c r="B28" s="1227"/>
      <c r="C28" s="1228" t="s">
        <v>2296</v>
      </c>
      <c r="D28" s="1229" t="s">
        <v>642</v>
      </c>
      <c r="E28" s="1230"/>
      <c r="F28" s="1231">
        <f>SUM(G28:I28)</f>
        <v>2</v>
      </c>
      <c r="G28" s="1232"/>
      <c r="H28" s="1232"/>
      <c r="I28" s="1232">
        <v>2</v>
      </c>
      <c r="J28" s="1247">
        <f t="shared" si="1"/>
        <v>0</v>
      </c>
    </row>
    <row r="29" spans="1:13" s="485" customFormat="1" ht="15.75">
      <c r="A29" s="1245"/>
      <c r="B29" s="1235"/>
      <c r="C29" s="1236" t="s">
        <v>2267</v>
      </c>
      <c r="D29" s="1237"/>
      <c r="E29" s="1238"/>
      <c r="F29" s="1240"/>
      <c r="G29" s="1240"/>
      <c r="H29" s="1240"/>
      <c r="I29" s="1240"/>
      <c r="J29" s="1241"/>
    </row>
    <row r="30" spans="1:13" s="485" customFormat="1" ht="15.75">
      <c r="A30" s="1213">
        <v>22</v>
      </c>
      <c r="B30" s="1214"/>
      <c r="C30" s="758" t="s">
        <v>2268</v>
      </c>
      <c r="D30" s="1251" t="s">
        <v>289</v>
      </c>
      <c r="E30" s="1216"/>
      <c r="F30" s="1217">
        <f>SUM(G30:I30)</f>
        <v>56</v>
      </c>
      <c r="G30" s="1218"/>
      <c r="H30" s="1218"/>
      <c r="I30" s="1218">
        <f>28*2</f>
        <v>56</v>
      </c>
      <c r="J30" s="1252">
        <f t="shared" si="1"/>
        <v>0</v>
      </c>
    </row>
    <row r="31" spans="1:13" s="485" customFormat="1" ht="15.75">
      <c r="A31" s="1226">
        <v>23</v>
      </c>
      <c r="B31" s="1227"/>
      <c r="C31" s="1246" t="s">
        <v>2269</v>
      </c>
      <c r="D31" s="1229" t="s">
        <v>289</v>
      </c>
      <c r="E31" s="1230"/>
      <c r="F31" s="1231">
        <f>SUM(G31:I31)</f>
        <v>6</v>
      </c>
      <c r="G31" s="1232"/>
      <c r="H31" s="1232"/>
      <c r="I31" s="1232">
        <f>2*3</f>
        <v>6</v>
      </c>
      <c r="J31" s="1247">
        <f t="shared" si="1"/>
        <v>0</v>
      </c>
    </row>
    <row r="32" spans="1:13" s="485" customFormat="1" ht="15.75">
      <c r="A32" s="1245"/>
      <c r="B32" s="1235"/>
      <c r="C32" s="1253" t="s">
        <v>2270</v>
      </c>
      <c r="D32" s="1237"/>
      <c r="E32" s="1238"/>
      <c r="F32" s="1239"/>
      <c r="G32" s="1240"/>
      <c r="H32" s="1240"/>
      <c r="I32" s="1240"/>
      <c r="J32" s="1254"/>
    </row>
    <row r="33" spans="1:12" s="485" customFormat="1" ht="15.75">
      <c r="A33" s="1213">
        <v>24</v>
      </c>
      <c r="B33" s="1214"/>
      <c r="C33" s="758" t="s">
        <v>2271</v>
      </c>
      <c r="D33" s="827" t="s">
        <v>289</v>
      </c>
      <c r="E33" s="1216"/>
      <c r="F33" s="1218">
        <f>SUM(F14:F19)</f>
        <v>4281</v>
      </c>
      <c r="G33" s="1218"/>
      <c r="H33" s="1218"/>
      <c r="I33" s="1218"/>
      <c r="J33" s="1219">
        <f t="shared" si="1"/>
        <v>0</v>
      </c>
    </row>
    <row r="34" spans="1:12" s="1220" customFormat="1" ht="15.75">
      <c r="A34" s="1213">
        <v>25</v>
      </c>
      <c r="B34" s="1214"/>
      <c r="C34" s="1215" t="s">
        <v>2272</v>
      </c>
      <c r="D34" s="1255" t="s">
        <v>657</v>
      </c>
      <c r="E34" s="1216"/>
      <c r="F34" s="1217">
        <f t="shared" ref="F34:F39" si="2">SUM(G34:I34)</f>
        <v>96</v>
      </c>
      <c r="G34" s="1217">
        <f>G5</f>
        <v>24</v>
      </c>
      <c r="H34" s="1217">
        <f>H5</f>
        <v>24</v>
      </c>
      <c r="I34" s="1217">
        <f>I5</f>
        <v>48</v>
      </c>
      <c r="J34" s="1252">
        <f t="shared" si="1"/>
        <v>0</v>
      </c>
    </row>
    <row r="35" spans="1:12" s="485" customFormat="1" ht="15.75">
      <c r="A35" s="1213">
        <v>26</v>
      </c>
      <c r="B35" s="1214"/>
      <c r="C35" s="758" t="s">
        <v>2273</v>
      </c>
      <c r="D35" s="827" t="s">
        <v>657</v>
      </c>
      <c r="E35" s="1216"/>
      <c r="F35" s="1218">
        <f t="shared" si="2"/>
        <v>96</v>
      </c>
      <c r="G35" s="1217">
        <f>G5</f>
        <v>24</v>
      </c>
      <c r="H35" s="1217">
        <f>H5</f>
        <v>24</v>
      </c>
      <c r="I35" s="1217">
        <f>I5</f>
        <v>48</v>
      </c>
      <c r="J35" s="1219">
        <f t="shared" si="1"/>
        <v>0</v>
      </c>
    </row>
    <row r="36" spans="1:12" s="485" customFormat="1" ht="31.5">
      <c r="A36" s="1213">
        <v>27</v>
      </c>
      <c r="B36" s="1214"/>
      <c r="C36" s="758" t="s">
        <v>2274</v>
      </c>
      <c r="D36" s="827" t="s">
        <v>657</v>
      </c>
      <c r="E36" s="1216"/>
      <c r="F36" s="1218">
        <f t="shared" si="2"/>
        <v>5</v>
      </c>
      <c r="G36" s="1218">
        <f>G4</f>
        <v>1</v>
      </c>
      <c r="H36" s="1218">
        <f>H4</f>
        <v>1</v>
      </c>
      <c r="I36" s="1218">
        <f>I4</f>
        <v>3</v>
      </c>
      <c r="J36" s="1219">
        <f t="shared" si="1"/>
        <v>0</v>
      </c>
      <c r="L36" s="1256"/>
    </row>
    <row r="37" spans="1:12" s="485" customFormat="1" ht="15.75">
      <c r="A37" s="1213">
        <v>28</v>
      </c>
      <c r="B37" s="1214"/>
      <c r="C37" s="758" t="s">
        <v>2275</v>
      </c>
      <c r="D37" s="827" t="s">
        <v>657</v>
      </c>
      <c r="E37" s="1216"/>
      <c r="F37" s="1218">
        <f t="shared" si="2"/>
        <v>144</v>
      </c>
      <c r="G37" s="1218">
        <f>G35+G38+G39</f>
        <v>24</v>
      </c>
      <c r="H37" s="1218">
        <f>H35+H38+H39</f>
        <v>48</v>
      </c>
      <c r="I37" s="1218">
        <f>I35+I38+I39</f>
        <v>72</v>
      </c>
      <c r="J37" s="1219">
        <f t="shared" si="1"/>
        <v>0</v>
      </c>
      <c r="L37" s="1256"/>
    </row>
    <row r="38" spans="1:12" s="485" customFormat="1" ht="15.75">
      <c r="A38" s="1213">
        <v>29</v>
      </c>
      <c r="B38" s="1214"/>
      <c r="C38" s="758" t="s">
        <v>2276</v>
      </c>
      <c r="D38" s="827" t="s">
        <v>657</v>
      </c>
      <c r="E38" s="1216"/>
      <c r="F38" s="1218">
        <f>SUM(G38:I38)</f>
        <v>48</v>
      </c>
      <c r="G38" s="1217">
        <f t="shared" ref="G38:I39" si="3">G25</f>
        <v>0</v>
      </c>
      <c r="H38" s="1217">
        <f t="shared" si="3"/>
        <v>24</v>
      </c>
      <c r="I38" s="1217">
        <f t="shared" si="3"/>
        <v>24</v>
      </c>
      <c r="J38" s="1219">
        <f>F38*E38</f>
        <v>0</v>
      </c>
    </row>
    <row r="39" spans="1:12" s="485" customFormat="1" ht="15.75">
      <c r="A39" s="1213">
        <v>30</v>
      </c>
      <c r="B39" s="1214"/>
      <c r="C39" s="758" t="s">
        <v>2277</v>
      </c>
      <c r="D39" s="827" t="s">
        <v>657</v>
      </c>
      <c r="E39" s="1216"/>
      <c r="F39" s="1218">
        <f t="shared" si="2"/>
        <v>0</v>
      </c>
      <c r="G39" s="1217">
        <f t="shared" si="3"/>
        <v>0</v>
      </c>
      <c r="H39" s="1217">
        <f t="shared" si="3"/>
        <v>0</v>
      </c>
      <c r="I39" s="1217">
        <f t="shared" si="3"/>
        <v>0</v>
      </c>
      <c r="J39" s="1219">
        <f t="shared" si="1"/>
        <v>0</v>
      </c>
    </row>
    <row r="40" spans="1:12" s="485" customFormat="1" ht="15.75">
      <c r="A40" s="1213">
        <v>31</v>
      </c>
      <c r="B40" s="1214"/>
      <c r="C40" s="758" t="s">
        <v>2278</v>
      </c>
      <c r="D40" s="827" t="s">
        <v>642</v>
      </c>
      <c r="E40" s="1216"/>
      <c r="F40" s="1218">
        <f>SUM(F28:F28)</f>
        <v>2</v>
      </c>
      <c r="G40" s="1217"/>
      <c r="H40" s="1217"/>
      <c r="I40" s="1217"/>
      <c r="J40" s="1219">
        <f>F40*E40</f>
        <v>0</v>
      </c>
    </row>
    <row r="41" spans="1:12" s="485" customFormat="1" ht="15.75">
      <c r="A41" s="1213">
        <v>32</v>
      </c>
      <c r="B41" s="1214"/>
      <c r="C41" s="758" t="s">
        <v>2279</v>
      </c>
      <c r="D41" s="827" t="s">
        <v>289</v>
      </c>
      <c r="E41" s="1216"/>
      <c r="F41" s="1218">
        <f>SUM(F30:F31)</f>
        <v>62</v>
      </c>
      <c r="G41" s="1217"/>
      <c r="H41" s="1217"/>
      <c r="I41" s="1217"/>
      <c r="J41" s="1219">
        <f t="shared" si="1"/>
        <v>0</v>
      </c>
    </row>
    <row r="42" spans="1:12" s="485" customFormat="1" ht="15.75">
      <c r="A42" s="1213">
        <v>33</v>
      </c>
      <c r="B42" s="1214"/>
      <c r="C42" s="758" t="s">
        <v>1366</v>
      </c>
      <c r="D42" s="827" t="s">
        <v>642</v>
      </c>
      <c r="E42" s="1216"/>
      <c r="F42" s="1218">
        <v>1</v>
      </c>
      <c r="G42" s="1218"/>
      <c r="H42" s="1218"/>
      <c r="I42" s="1218"/>
      <c r="J42" s="1252">
        <f t="shared" si="1"/>
        <v>0</v>
      </c>
    </row>
    <row r="43" spans="1:12" s="485" customFormat="1" ht="15.75">
      <c r="A43" s="1213">
        <v>34</v>
      </c>
      <c r="B43" s="1214"/>
      <c r="C43" s="758" t="s">
        <v>1370</v>
      </c>
      <c r="D43" s="827" t="s">
        <v>642</v>
      </c>
      <c r="E43" s="1216"/>
      <c r="F43" s="1218">
        <v>1</v>
      </c>
      <c r="G43" s="1218"/>
      <c r="H43" s="1218"/>
      <c r="I43" s="1218"/>
      <c r="J43" s="1252">
        <f t="shared" si="1"/>
        <v>0</v>
      </c>
    </row>
    <row r="44" spans="1:12" s="485" customFormat="1" ht="15.75">
      <c r="A44" s="1213">
        <v>35</v>
      </c>
      <c r="B44" s="1214"/>
      <c r="C44" s="758" t="s">
        <v>1404</v>
      </c>
      <c r="D44" s="827" t="s">
        <v>642</v>
      </c>
      <c r="E44" s="1225">
        <f>SUM(J33:J43)*0.06</f>
        <v>0</v>
      </c>
      <c r="F44" s="1218">
        <v>1</v>
      </c>
      <c r="G44" s="1218"/>
      <c r="H44" s="1218"/>
      <c r="I44" s="1218"/>
      <c r="J44" s="1219">
        <f t="shared" si="1"/>
        <v>0</v>
      </c>
    </row>
    <row r="45" spans="1:12" s="485" customFormat="1" ht="16.5" thickBot="1">
      <c r="A45" s="1257">
        <v>36</v>
      </c>
      <c r="B45" s="1258"/>
      <c r="C45" s="1259" t="s">
        <v>1407</v>
      </c>
      <c r="D45" s="1260" t="s">
        <v>642</v>
      </c>
      <c r="E45" s="1261">
        <f>(SUM(J4:J31))*0.036</f>
        <v>0</v>
      </c>
      <c r="F45" s="1262">
        <v>1</v>
      </c>
      <c r="G45" s="1262"/>
      <c r="H45" s="1262"/>
      <c r="I45" s="1262"/>
      <c r="J45" s="1263">
        <f t="shared" si="1"/>
        <v>0</v>
      </c>
    </row>
    <row r="46" spans="1:12" s="485" customFormat="1" ht="15.75">
      <c r="A46" s="1336"/>
      <c r="B46" s="1336"/>
      <c r="C46" s="1336"/>
      <c r="D46" s="1336"/>
      <c r="E46" s="1336"/>
      <c r="F46" s="1336"/>
      <c r="G46" s="1336"/>
      <c r="H46" s="1336"/>
      <c r="I46" s="1336"/>
      <c r="J46" s="1336"/>
      <c r="K46" s="1336"/>
    </row>
    <row r="47" spans="1:12" s="485" customFormat="1" ht="15.75">
      <c r="A47" s="1336" t="s">
        <v>2280</v>
      </c>
      <c r="B47" s="1336"/>
      <c r="C47" s="1336"/>
      <c r="D47" s="1336"/>
      <c r="E47" s="1336"/>
      <c r="F47" s="1336"/>
      <c r="G47" s="1336"/>
      <c r="H47" s="1336"/>
      <c r="I47" s="1336"/>
      <c r="J47" s="1336"/>
      <c r="K47" s="1336"/>
    </row>
    <row r="48" spans="1:12" s="485" customFormat="1" ht="15.75">
      <c r="A48" s="1336"/>
      <c r="B48" s="1336" t="s">
        <v>2281</v>
      </c>
      <c r="C48" s="1336"/>
      <c r="D48" s="1336"/>
      <c r="E48" s="1336"/>
      <c r="F48" s="1336"/>
      <c r="G48" s="1336"/>
      <c r="H48" s="1336"/>
      <c r="I48" s="1336"/>
      <c r="J48" s="1336"/>
      <c r="K48" s="1336"/>
    </row>
  </sheetData>
  <pageMargins left="0.7" right="0.7" top="0.75" bottom="0.75" header="0.3" footer="0.3"/>
  <pageSetup paperSize="9" scale="74" fitToHeight="0" orientation="landscape" r:id="rId1"/>
  <rowBreaks count="1" manualBreakCount="1">
    <brk id="30" max="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15"/>
  <sheetViews>
    <sheetView zoomScale="85" zoomScaleNormal="85" workbookViewId="0">
      <pane ySplit="3" topLeftCell="A4" activePane="bottomLeft" state="frozen"/>
      <selection activeCell="F19" sqref="F19"/>
      <selection pane="bottomLeft" activeCell="E4" sqref="E4:E11"/>
    </sheetView>
  </sheetViews>
  <sheetFormatPr defaultColWidth="10.28515625" defaultRowHeight="15"/>
  <cols>
    <col min="1" max="1" width="8.5703125" style="1336" bestFit="1" customWidth="1"/>
    <col min="2" max="2" width="9.42578125" style="1336" bestFit="1" customWidth="1"/>
    <col min="3" max="3" width="86.7109375" style="1336" bestFit="1" customWidth="1"/>
    <col min="4" max="4" width="11.42578125" style="1336" customWidth="1"/>
    <col min="5" max="5" width="13.140625" style="1336" customWidth="1"/>
    <col min="6" max="8" width="7.85546875" style="1336" customWidth="1"/>
    <col min="9" max="9" width="14.28515625" style="1336" customWidth="1"/>
    <col min="10" max="16384" width="10.28515625" style="1336"/>
  </cols>
  <sheetData>
    <row r="1" spans="1:13" ht="15.75" thickBot="1">
      <c r="A1" s="1336" t="s">
        <v>2235</v>
      </c>
    </row>
    <row r="2" spans="1:13" s="476" customFormat="1" ht="32.25" thickBot="1">
      <c r="A2" s="1264" t="s">
        <v>133</v>
      </c>
      <c r="B2" s="1265" t="s">
        <v>2236</v>
      </c>
      <c r="C2" s="1266" t="s">
        <v>627</v>
      </c>
      <c r="D2" s="1267" t="s">
        <v>629</v>
      </c>
      <c r="E2" s="1268" t="s">
        <v>2237</v>
      </c>
      <c r="F2" s="1269" t="s">
        <v>2238</v>
      </c>
      <c r="G2" s="1269" t="s">
        <v>2240</v>
      </c>
      <c r="H2" s="1269" t="s">
        <v>2293</v>
      </c>
      <c r="I2" s="1270" t="s">
        <v>1032</v>
      </c>
    </row>
    <row r="3" spans="1:13" s="485" customFormat="1" ht="17.25" thickTop="1" thickBot="1">
      <c r="A3" s="1271"/>
      <c r="B3" s="1208"/>
      <c r="C3" s="1209" t="s">
        <v>2282</v>
      </c>
      <c r="D3" s="1208"/>
      <c r="E3" s="1208"/>
      <c r="F3" s="1210"/>
      <c r="G3" s="1306"/>
      <c r="H3" s="1306"/>
      <c r="I3" s="1272">
        <f>SUM(I4:I13)</f>
        <v>0</v>
      </c>
      <c r="J3" s="1273"/>
      <c r="M3" s="1273"/>
    </row>
    <row r="4" spans="1:13" s="485" customFormat="1" ht="15.75" customHeight="1">
      <c r="A4" s="1307">
        <v>1</v>
      </c>
      <c r="B4" s="1275"/>
      <c r="C4" s="1283" t="s">
        <v>2284</v>
      </c>
      <c r="D4" s="1277" t="s">
        <v>289</v>
      </c>
      <c r="E4" s="1278"/>
      <c r="F4" s="1279">
        <f>G4+H4</f>
        <v>6</v>
      </c>
      <c r="G4" s="1279">
        <v>2</v>
      </c>
      <c r="H4" s="1279">
        <v>4</v>
      </c>
      <c r="I4" s="1280">
        <f>F4*E4</f>
        <v>0</v>
      </c>
      <c r="J4" s="1273"/>
      <c r="M4" s="1273"/>
    </row>
    <row r="5" spans="1:13" s="485" customFormat="1" ht="34.9" customHeight="1">
      <c r="A5" s="1307">
        <v>2</v>
      </c>
      <c r="B5" s="1275"/>
      <c r="C5" s="1281" t="s">
        <v>2286</v>
      </c>
      <c r="D5" s="1277" t="s">
        <v>657</v>
      </c>
      <c r="E5" s="1278"/>
      <c r="F5" s="1279">
        <f>G5+H5</f>
        <v>6</v>
      </c>
      <c r="G5" s="1279">
        <v>2</v>
      </c>
      <c r="H5" s="1279">
        <v>4</v>
      </c>
      <c r="I5" s="1280">
        <f>F5*E5</f>
        <v>0</v>
      </c>
      <c r="J5" s="1282"/>
      <c r="M5" s="1273"/>
    </row>
    <row r="6" spans="1:13" s="485" customFormat="1" ht="15.75">
      <c r="A6" s="1307">
        <v>3</v>
      </c>
      <c r="B6" s="1275"/>
      <c r="C6" s="1283" t="s">
        <v>2297</v>
      </c>
      <c r="D6" s="1277" t="s">
        <v>289</v>
      </c>
      <c r="E6" s="1278"/>
      <c r="F6" s="1279">
        <f>G6+H6</f>
        <v>1</v>
      </c>
      <c r="G6" s="1279">
        <v>1</v>
      </c>
      <c r="H6" s="1279"/>
      <c r="I6" s="1280">
        <f>F6*E6</f>
        <v>0</v>
      </c>
      <c r="J6" s="1273"/>
      <c r="M6" s="1273"/>
    </row>
    <row r="7" spans="1:13" s="485" customFormat="1" ht="33" customHeight="1">
      <c r="A7" s="1308">
        <v>4</v>
      </c>
      <c r="B7" s="1285"/>
      <c r="C7" s="1286" t="s">
        <v>2289</v>
      </c>
      <c r="D7" s="1287" t="s">
        <v>657</v>
      </c>
      <c r="E7" s="1288"/>
      <c r="F7" s="1289">
        <f>G7+H7</f>
        <v>1</v>
      </c>
      <c r="G7" s="1289">
        <v>1</v>
      </c>
      <c r="H7" s="1289"/>
      <c r="I7" s="1290">
        <f>F7*E7</f>
        <v>0</v>
      </c>
      <c r="K7" s="1273"/>
      <c r="L7" s="1273"/>
      <c r="M7" s="1273"/>
    </row>
    <row r="8" spans="1:13" s="485" customFormat="1" ht="15.75">
      <c r="A8" s="1308">
        <v>5</v>
      </c>
      <c r="B8" s="1285"/>
      <c r="C8" s="1309" t="s">
        <v>2298</v>
      </c>
      <c r="D8" s="1287" t="s">
        <v>642</v>
      </c>
      <c r="E8" s="1288"/>
      <c r="F8" s="1289">
        <f>G8+H8</f>
        <v>1</v>
      </c>
      <c r="G8" s="1289"/>
      <c r="H8" s="1289">
        <v>1</v>
      </c>
      <c r="I8" s="1290">
        <f>F8*E8</f>
        <v>0</v>
      </c>
      <c r="K8" s="1273"/>
    </row>
    <row r="9" spans="1:13" s="485" customFormat="1" ht="15.75">
      <c r="A9" s="1310"/>
      <c r="B9" s="1292"/>
      <c r="C9" s="1293" t="s">
        <v>660</v>
      </c>
      <c r="D9" s="1294"/>
      <c r="E9" s="1311"/>
      <c r="F9" s="1296"/>
      <c r="G9" s="1296"/>
      <c r="H9" s="1296"/>
      <c r="I9" s="1297"/>
    </row>
    <row r="10" spans="1:13" s="485" customFormat="1" ht="15.75">
      <c r="A10" s="1312">
        <v>6</v>
      </c>
      <c r="B10" s="1299"/>
      <c r="C10" s="1300" t="s">
        <v>2290</v>
      </c>
      <c r="D10" s="1277" t="s">
        <v>289</v>
      </c>
      <c r="E10" s="1278"/>
      <c r="F10" s="1279">
        <f>SUM(G10:H10)</f>
        <v>7</v>
      </c>
      <c r="G10" s="1279">
        <f>G4+G6</f>
        <v>3</v>
      </c>
      <c r="H10" s="1279">
        <f>H4+H6</f>
        <v>4</v>
      </c>
      <c r="I10" s="1280">
        <f>F10*E10</f>
        <v>0</v>
      </c>
    </row>
    <row r="11" spans="1:13" s="485" customFormat="1" ht="15.75">
      <c r="A11" s="1307">
        <v>7</v>
      </c>
      <c r="B11" s="1275"/>
      <c r="C11" s="758" t="s">
        <v>1202</v>
      </c>
      <c r="D11" s="1277" t="s">
        <v>642</v>
      </c>
      <c r="E11" s="1278"/>
      <c r="F11" s="1279">
        <f>SUM(G11:H11)</f>
        <v>7</v>
      </c>
      <c r="G11" s="1279">
        <f>G5+G8</f>
        <v>2</v>
      </c>
      <c r="H11" s="1279">
        <f>H5+H8</f>
        <v>5</v>
      </c>
      <c r="I11" s="1280">
        <f>F11*E11</f>
        <v>0</v>
      </c>
    </row>
    <row r="12" spans="1:13" s="485" customFormat="1" ht="15.75">
      <c r="A12" s="1307">
        <v>8</v>
      </c>
      <c r="B12" s="1275"/>
      <c r="C12" s="758" t="s">
        <v>1404</v>
      </c>
      <c r="D12" s="1277" t="s">
        <v>642</v>
      </c>
      <c r="E12" s="1345">
        <f>SUM(I10:I11)*0.06+SUM(G14:G14)*0.06</f>
        <v>0</v>
      </c>
      <c r="F12" s="1279">
        <v>1</v>
      </c>
      <c r="G12" s="1279">
        <f>G6+G9</f>
        <v>1</v>
      </c>
      <c r="H12" s="1279">
        <f>H6+H9</f>
        <v>0</v>
      </c>
      <c r="I12" s="1280">
        <f>F12*E12</f>
        <v>0</v>
      </c>
    </row>
    <row r="13" spans="1:13" ht="16.5" thickBot="1">
      <c r="A13" s="1313">
        <v>9</v>
      </c>
      <c r="B13" s="1302"/>
      <c r="C13" s="1259" t="s">
        <v>1407</v>
      </c>
      <c r="D13" s="1303" t="s">
        <v>642</v>
      </c>
      <c r="E13" s="1346">
        <f>SUM(I4:I9)*0.036</f>
        <v>0</v>
      </c>
      <c r="F13" s="1304">
        <v>1</v>
      </c>
      <c r="G13" s="1304">
        <f>G8+G10</f>
        <v>3</v>
      </c>
      <c r="H13" s="1304">
        <f>H8+H10</f>
        <v>5</v>
      </c>
      <c r="I13" s="1305">
        <f>F13*E13</f>
        <v>0</v>
      </c>
      <c r="J13" s="485"/>
      <c r="K13" s="485"/>
    </row>
    <row r="15" spans="1:13" ht="15.75">
      <c r="C15" s="1336" t="s">
        <v>2291</v>
      </c>
    </row>
  </sheetData>
  <pageMargins left="0.7" right="0.7" top="0.75" bottom="0.75" header="0.3" footer="0.3"/>
  <pageSetup paperSize="9" scale="73" fitToHeight="0" orientation="landscape" r:id="rId1"/>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outlinePr summaryBelow="0"/>
  </sheetPr>
  <dimension ref="A1:BF5000"/>
  <sheetViews>
    <sheetView workbookViewId="0">
      <pane ySplit="7" topLeftCell="A95" activePane="bottomLeft" state="frozen"/>
      <selection pane="bottomLeft" activeCell="Z117" sqref="Z117"/>
    </sheetView>
  </sheetViews>
  <sheetFormatPr defaultRowHeight="12.75" outlineLevelRow="3"/>
  <cols>
    <col min="1" max="1" width="3.42578125" customWidth="1"/>
    <col min="2" max="2" width="12.7109375" style="118" customWidth="1"/>
    <col min="3" max="3" width="63.28515625" style="118" customWidth="1"/>
    <col min="4" max="4" width="4.85546875" customWidth="1"/>
    <col min="5" max="5" width="10.7109375" customWidth="1"/>
    <col min="6" max="6" width="9.85546875" customWidth="1"/>
    <col min="7" max="7" width="12.7109375" customWidth="1"/>
    <col min="8" max="23" width="0" hidden="1" customWidth="1"/>
    <col min="27" max="27" width="0" hidden="1" customWidth="1"/>
    <col min="29" max="39" width="0" hidden="1" customWidth="1"/>
    <col min="51" max="51" width="98.7109375" customWidth="1"/>
  </cols>
  <sheetData>
    <row r="1" spans="1:58" ht="15.75" customHeight="1">
      <c r="A1" s="1402" t="s">
        <v>127</v>
      </c>
      <c r="B1" s="1402"/>
      <c r="C1" s="1402"/>
      <c r="D1" s="1402"/>
      <c r="E1" s="1402"/>
      <c r="F1" s="1402"/>
      <c r="G1" s="1402"/>
      <c r="AE1" t="s">
        <v>128</v>
      </c>
    </row>
    <row r="2" spans="1:58" ht="25.15" customHeight="1">
      <c r="A2" s="137" t="s">
        <v>7</v>
      </c>
      <c r="B2" s="48" t="s">
        <v>42</v>
      </c>
      <c r="C2" s="1403" t="s">
        <v>43</v>
      </c>
      <c r="D2" s="1404"/>
      <c r="E2" s="1404"/>
      <c r="F2" s="1404"/>
      <c r="G2" s="1405"/>
      <c r="AE2" t="s">
        <v>129</v>
      </c>
    </row>
    <row r="3" spans="1:58" ht="25.15" customHeight="1">
      <c r="A3" s="137" t="s">
        <v>8</v>
      </c>
      <c r="B3" s="48" t="s">
        <v>58</v>
      </c>
      <c r="C3" s="1403" t="s">
        <v>59</v>
      </c>
      <c r="D3" s="1404"/>
      <c r="E3" s="1404"/>
      <c r="F3" s="1404"/>
      <c r="G3" s="1405"/>
      <c r="AA3" s="118" t="s">
        <v>129</v>
      </c>
      <c r="AE3" t="s">
        <v>130</v>
      </c>
    </row>
    <row r="4" spans="1:58" ht="25.15" customHeight="1">
      <c r="A4" s="138" t="s">
        <v>9</v>
      </c>
      <c r="B4" s="139" t="s">
        <v>64</v>
      </c>
      <c r="C4" s="1406" t="s">
        <v>65</v>
      </c>
      <c r="D4" s="1407"/>
      <c r="E4" s="1407"/>
      <c r="F4" s="1407"/>
      <c r="G4" s="1408"/>
      <c r="AE4" t="s">
        <v>131</v>
      </c>
    </row>
    <row r="5" spans="1:58">
      <c r="D5" s="10"/>
    </row>
    <row r="6" spans="1:58" ht="38.25">
      <c r="A6" s="141" t="s">
        <v>132</v>
      </c>
      <c r="B6" s="143" t="s">
        <v>133</v>
      </c>
      <c r="C6" s="143" t="s">
        <v>134</v>
      </c>
      <c r="D6" s="142" t="s">
        <v>135</v>
      </c>
      <c r="E6" s="141" t="s">
        <v>136</v>
      </c>
      <c r="F6" s="140" t="s">
        <v>137</v>
      </c>
      <c r="G6" s="141" t="s">
        <v>28</v>
      </c>
      <c r="H6" s="144" t="s">
        <v>29</v>
      </c>
      <c r="I6" s="144" t="s">
        <v>138</v>
      </c>
      <c r="J6" s="144" t="s">
        <v>30</v>
      </c>
      <c r="K6" s="144" t="s">
        <v>139</v>
      </c>
      <c r="L6" s="144" t="s">
        <v>140</v>
      </c>
      <c r="M6" s="144" t="s">
        <v>141</v>
      </c>
      <c r="N6" s="144" t="s">
        <v>142</v>
      </c>
      <c r="O6" s="144" t="s">
        <v>143</v>
      </c>
      <c r="P6" s="144" t="s">
        <v>144</v>
      </c>
      <c r="Q6" s="144" t="s">
        <v>145</v>
      </c>
      <c r="R6" s="144" t="s">
        <v>146</v>
      </c>
      <c r="S6" s="144" t="s">
        <v>147</v>
      </c>
      <c r="T6" s="144" t="s">
        <v>148</v>
      </c>
      <c r="U6" s="144" t="s">
        <v>149</v>
      </c>
      <c r="V6" s="144" t="s">
        <v>150</v>
      </c>
      <c r="W6" s="144" t="s">
        <v>151</v>
      </c>
    </row>
    <row r="7" spans="1:58" hidden="1">
      <c r="A7" s="3"/>
      <c r="B7" s="4"/>
      <c r="C7" s="4"/>
      <c r="D7" s="6"/>
      <c r="E7" s="146"/>
      <c r="F7" s="147"/>
      <c r="G7" s="147"/>
      <c r="H7" s="147"/>
      <c r="I7" s="147"/>
      <c r="J7" s="147"/>
      <c r="K7" s="147"/>
      <c r="L7" s="147"/>
      <c r="M7" s="147"/>
      <c r="N7" s="146"/>
      <c r="O7" s="146"/>
      <c r="P7" s="146"/>
      <c r="Q7" s="146"/>
      <c r="R7" s="147"/>
      <c r="S7" s="147"/>
      <c r="T7" s="147"/>
      <c r="U7" s="147"/>
      <c r="V7" s="147"/>
      <c r="W7" s="147"/>
    </row>
    <row r="8" spans="1:58">
      <c r="A8" s="159" t="s">
        <v>152</v>
      </c>
      <c r="B8" s="160" t="s">
        <v>72</v>
      </c>
      <c r="C8" s="181" t="s">
        <v>73</v>
      </c>
      <c r="D8" s="161"/>
      <c r="E8" s="162"/>
      <c r="F8" s="163"/>
      <c r="G8" s="163">
        <f>SUMIF(AE9:AE46,"&lt;&gt;NOR",G9:G46)</f>
        <v>0</v>
      </c>
      <c r="H8" s="163"/>
      <c r="I8" s="163">
        <f>SUM(I9:I46)</f>
        <v>0</v>
      </c>
      <c r="J8" s="163"/>
      <c r="K8" s="163">
        <f>SUM(K9:K46)</f>
        <v>0</v>
      </c>
      <c r="L8" s="163"/>
      <c r="M8" s="163">
        <f>SUM(M9:M46)</f>
        <v>0</v>
      </c>
      <c r="N8" s="162"/>
      <c r="O8" s="162">
        <f>SUM(O9:O46)</f>
        <v>4.9099999999999993</v>
      </c>
      <c r="P8" s="162"/>
      <c r="Q8" s="162">
        <f>SUM(Q9:Q46)</f>
        <v>0</v>
      </c>
      <c r="R8" s="164"/>
      <c r="S8" s="158"/>
      <c r="T8" s="158">
        <f>SUM(T9:T46)</f>
        <v>143.68</v>
      </c>
      <c r="U8" s="158"/>
      <c r="V8" s="158"/>
      <c r="W8" s="158"/>
      <c r="AE8" t="s">
        <v>153</v>
      </c>
    </row>
    <row r="9" spans="1:58" ht="33.75" outlineLevel="1">
      <c r="A9" s="166">
        <v>1</v>
      </c>
      <c r="B9" s="167" t="s">
        <v>489</v>
      </c>
      <c r="C9" s="182" t="s">
        <v>490</v>
      </c>
      <c r="D9" s="168" t="s">
        <v>167</v>
      </c>
      <c r="E9" s="169">
        <v>95.587500000000006</v>
      </c>
      <c r="F9" s="170"/>
      <c r="G9" s="171">
        <f>ROUND(E9*F9,2)</f>
        <v>0</v>
      </c>
      <c r="H9" s="170"/>
      <c r="I9" s="171">
        <f>ROUND(E9*H9,2)</f>
        <v>0</v>
      </c>
      <c r="J9" s="170"/>
      <c r="K9" s="171">
        <f>ROUND(E9*J9,2)</f>
        <v>0</v>
      </c>
      <c r="L9" s="171">
        <v>21</v>
      </c>
      <c r="M9" s="171">
        <f>G9*(1+L9/100)</f>
        <v>0</v>
      </c>
      <c r="N9" s="169">
        <v>4.7379999999999999E-2</v>
      </c>
      <c r="O9" s="169">
        <f>ROUND(E9*N9,2)</f>
        <v>4.53</v>
      </c>
      <c r="P9" s="169">
        <v>0</v>
      </c>
      <c r="Q9" s="169">
        <f>ROUND(E9*P9,2)</f>
        <v>0</v>
      </c>
      <c r="R9" s="172" t="s">
        <v>157</v>
      </c>
      <c r="S9" s="155">
        <v>1.2869999999999999</v>
      </c>
      <c r="T9" s="155">
        <f>ROUND(E9*S9,2)</f>
        <v>123.02</v>
      </c>
      <c r="U9" s="155"/>
      <c r="V9" s="155" t="s">
        <v>158</v>
      </c>
      <c r="W9" s="155" t="s">
        <v>159</v>
      </c>
      <c r="X9" s="145"/>
      <c r="Y9" s="145"/>
      <c r="Z9" s="145"/>
      <c r="AA9" s="145"/>
      <c r="AB9" s="145"/>
      <c r="AC9" s="145"/>
      <c r="AD9" s="145"/>
      <c r="AE9" s="145" t="s">
        <v>160</v>
      </c>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row>
    <row r="10" spans="1:58" ht="22.5" outlineLevel="2">
      <c r="A10" s="152"/>
      <c r="B10" s="153"/>
      <c r="C10" s="1409" t="s">
        <v>491</v>
      </c>
      <c r="D10" s="1410"/>
      <c r="E10" s="1410"/>
      <c r="F10" s="1410"/>
      <c r="G10" s="1410"/>
      <c r="H10" s="155"/>
      <c r="I10" s="155"/>
      <c r="J10" s="155"/>
      <c r="K10" s="155"/>
      <c r="L10" s="155"/>
      <c r="M10" s="155"/>
      <c r="N10" s="154"/>
      <c r="O10" s="154"/>
      <c r="P10" s="154"/>
      <c r="Q10" s="154"/>
      <c r="R10" s="155"/>
      <c r="S10" s="155"/>
      <c r="T10" s="155"/>
      <c r="U10" s="155"/>
      <c r="V10" s="155"/>
      <c r="W10" s="155"/>
      <c r="X10" s="145"/>
      <c r="Y10" s="145"/>
      <c r="Z10" s="145"/>
      <c r="AA10" s="145"/>
      <c r="AB10" s="145"/>
      <c r="AC10" s="145"/>
      <c r="AD10" s="145"/>
      <c r="AE10" s="145" t="s">
        <v>162</v>
      </c>
      <c r="AF10" s="145"/>
      <c r="AG10" s="145"/>
      <c r="AH10" s="145"/>
      <c r="AI10" s="145"/>
      <c r="AJ10" s="145"/>
      <c r="AK10" s="145"/>
      <c r="AL10" s="145"/>
      <c r="AM10" s="145"/>
      <c r="AN10" s="145"/>
      <c r="AO10" s="145"/>
      <c r="AP10" s="145"/>
      <c r="AQ10" s="145"/>
      <c r="AR10" s="145"/>
      <c r="AS10" s="145"/>
      <c r="AT10" s="145"/>
      <c r="AU10" s="145"/>
      <c r="AV10" s="145"/>
      <c r="AW10" s="145"/>
      <c r="AX10" s="145"/>
      <c r="AY10" s="173" t="str">
        <f>C10</f>
        <v>zřízení nosné konstrukce příčky, vložení tepelné izolace tl. do 5 cm, montáž desek, tmelení spár Q2 a úprava rohů. Včetně dodávek materiálu.</v>
      </c>
      <c r="AZ10" s="145"/>
      <c r="BA10" s="145"/>
      <c r="BB10" s="145"/>
      <c r="BC10" s="145"/>
      <c r="BD10" s="145"/>
      <c r="BE10" s="145"/>
      <c r="BF10" s="145"/>
    </row>
    <row r="11" spans="1:58" outlineLevel="2">
      <c r="A11" s="152"/>
      <c r="B11" s="153"/>
      <c r="C11" s="183" t="s">
        <v>492</v>
      </c>
      <c r="D11" s="156"/>
      <c r="E11" s="157">
        <v>95.587500000000006</v>
      </c>
      <c r="F11" s="155"/>
      <c r="G11" s="155"/>
      <c r="H11" s="155"/>
      <c r="I11" s="155"/>
      <c r="J11" s="155"/>
      <c r="K11" s="155"/>
      <c r="L11" s="155"/>
      <c r="M11" s="155"/>
      <c r="N11" s="154"/>
      <c r="O11" s="154"/>
      <c r="P11" s="154"/>
      <c r="Q11" s="154"/>
      <c r="R11" s="155"/>
      <c r="S11" s="155"/>
      <c r="T11" s="155"/>
      <c r="U11" s="155"/>
      <c r="V11" s="155"/>
      <c r="W11" s="155"/>
      <c r="X11" s="145"/>
      <c r="Y11" s="145"/>
      <c r="Z11" s="145"/>
      <c r="AA11" s="145"/>
      <c r="AB11" s="145"/>
      <c r="AC11" s="145"/>
      <c r="AD11" s="145"/>
      <c r="AE11" s="145" t="s">
        <v>164</v>
      </c>
      <c r="AF11" s="145">
        <v>0</v>
      </c>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row>
    <row r="12" spans="1:58" ht="22.5" outlineLevel="1">
      <c r="A12" s="166">
        <v>2</v>
      </c>
      <c r="B12" s="167" t="s">
        <v>493</v>
      </c>
      <c r="C12" s="182" t="s">
        <v>494</v>
      </c>
      <c r="D12" s="168" t="s">
        <v>167</v>
      </c>
      <c r="E12" s="169">
        <v>29.31</v>
      </c>
      <c r="F12" s="170"/>
      <c r="G12" s="171">
        <f>ROUND(E12*F12,2)</f>
        <v>0</v>
      </c>
      <c r="H12" s="170"/>
      <c r="I12" s="171">
        <f>ROUND(E12*H12,2)</f>
        <v>0</v>
      </c>
      <c r="J12" s="170"/>
      <c r="K12" s="171">
        <f>ROUND(E12*J12,2)</f>
        <v>0</v>
      </c>
      <c r="L12" s="171">
        <v>21</v>
      </c>
      <c r="M12" s="171">
        <f>G12*(1+L12/100)</f>
        <v>0</v>
      </c>
      <c r="N12" s="169">
        <v>1.5E-3</v>
      </c>
      <c r="O12" s="169">
        <f>ROUND(E12*N12,2)</f>
        <v>0.04</v>
      </c>
      <c r="P12" s="169">
        <v>0</v>
      </c>
      <c r="Q12" s="169">
        <f>ROUND(E12*P12,2)</f>
        <v>0</v>
      </c>
      <c r="R12" s="172" t="s">
        <v>157</v>
      </c>
      <c r="S12" s="155">
        <v>0</v>
      </c>
      <c r="T12" s="155">
        <f>ROUND(E12*S12,2)</f>
        <v>0</v>
      </c>
      <c r="U12" s="155"/>
      <c r="V12" s="155" t="s">
        <v>158</v>
      </c>
      <c r="W12" s="155" t="s">
        <v>159</v>
      </c>
      <c r="X12" s="145"/>
      <c r="Y12" s="145"/>
      <c r="Z12" s="145"/>
      <c r="AA12" s="145"/>
      <c r="AB12" s="145"/>
      <c r="AC12" s="145"/>
      <c r="AD12" s="145"/>
      <c r="AE12" s="145" t="s">
        <v>160</v>
      </c>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row>
    <row r="13" spans="1:58" outlineLevel="2">
      <c r="A13" s="152"/>
      <c r="B13" s="153"/>
      <c r="C13" s="183" t="s">
        <v>495</v>
      </c>
      <c r="D13" s="156"/>
      <c r="E13" s="157">
        <v>29.31</v>
      </c>
      <c r="F13" s="155"/>
      <c r="G13" s="155"/>
      <c r="H13" s="155"/>
      <c r="I13" s="155"/>
      <c r="J13" s="155"/>
      <c r="K13" s="155"/>
      <c r="L13" s="155"/>
      <c r="M13" s="155"/>
      <c r="N13" s="154"/>
      <c r="O13" s="154"/>
      <c r="P13" s="154"/>
      <c r="Q13" s="154"/>
      <c r="R13" s="155"/>
      <c r="S13" s="155"/>
      <c r="T13" s="155"/>
      <c r="U13" s="155"/>
      <c r="V13" s="155"/>
      <c r="W13" s="155"/>
      <c r="X13" s="145"/>
      <c r="Y13" s="145"/>
      <c r="Z13" s="145"/>
      <c r="AA13" s="145"/>
      <c r="AB13" s="145"/>
      <c r="AC13" s="145"/>
      <c r="AD13" s="145"/>
      <c r="AE13" s="145" t="s">
        <v>164</v>
      </c>
      <c r="AF13" s="145">
        <v>0</v>
      </c>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row>
    <row r="14" spans="1:58" ht="22.5" outlineLevel="1">
      <c r="A14" s="166">
        <v>3</v>
      </c>
      <c r="B14" s="167" t="s">
        <v>496</v>
      </c>
      <c r="C14" s="182" t="s">
        <v>497</v>
      </c>
      <c r="D14" s="168" t="s">
        <v>167</v>
      </c>
      <c r="E14" s="169">
        <v>2.99</v>
      </c>
      <c r="F14" s="170"/>
      <c r="G14" s="171">
        <f>ROUND(E14*F14,2)</f>
        <v>0</v>
      </c>
      <c r="H14" s="170"/>
      <c r="I14" s="171">
        <f>ROUND(E14*H14,2)</f>
        <v>0</v>
      </c>
      <c r="J14" s="170"/>
      <c r="K14" s="171">
        <f>ROUND(E14*J14,2)</f>
        <v>0</v>
      </c>
      <c r="L14" s="171">
        <v>21</v>
      </c>
      <c r="M14" s="171">
        <f>G14*(1+L14/100)</f>
        <v>0</v>
      </c>
      <c r="N14" s="169">
        <v>1.417E-2</v>
      </c>
      <c r="O14" s="169">
        <f>ROUND(E14*N14,2)</f>
        <v>0.04</v>
      </c>
      <c r="P14" s="169">
        <v>0</v>
      </c>
      <c r="Q14" s="169">
        <f>ROUND(E14*P14,2)</f>
        <v>0</v>
      </c>
      <c r="R14" s="172" t="s">
        <v>157</v>
      </c>
      <c r="S14" s="155">
        <v>0.55000000000000004</v>
      </c>
      <c r="T14" s="155">
        <f>ROUND(E14*S14,2)</f>
        <v>1.64</v>
      </c>
      <c r="U14" s="155"/>
      <c r="V14" s="155" t="s">
        <v>158</v>
      </c>
      <c r="W14" s="155" t="s">
        <v>159</v>
      </c>
      <c r="X14" s="145"/>
      <c r="Y14" s="145"/>
      <c r="Z14" s="145"/>
      <c r="AA14" s="145"/>
      <c r="AB14" s="145"/>
      <c r="AC14" s="145"/>
      <c r="AD14" s="145"/>
      <c r="AE14" s="145" t="s">
        <v>160</v>
      </c>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row>
    <row r="15" spans="1:58" outlineLevel="2">
      <c r="A15" s="152"/>
      <c r="B15" s="153"/>
      <c r="C15" s="1411" t="s">
        <v>465</v>
      </c>
      <c r="D15" s="1412"/>
      <c r="E15" s="1412"/>
      <c r="F15" s="1412"/>
      <c r="G15" s="1412"/>
      <c r="H15" s="155"/>
      <c r="I15" s="155"/>
      <c r="J15" s="155"/>
      <c r="K15" s="155"/>
      <c r="L15" s="155"/>
      <c r="M15" s="155"/>
      <c r="N15" s="154"/>
      <c r="O15" s="154"/>
      <c r="P15" s="154"/>
      <c r="Q15" s="154"/>
      <c r="R15" s="155"/>
      <c r="S15" s="155"/>
      <c r="T15" s="155"/>
      <c r="U15" s="155"/>
      <c r="V15" s="155"/>
      <c r="W15" s="155"/>
      <c r="X15" s="145"/>
      <c r="Y15" s="145"/>
      <c r="Z15" s="145"/>
      <c r="AA15" s="145"/>
      <c r="AB15" s="145"/>
      <c r="AC15" s="145"/>
      <c r="AD15" s="145"/>
      <c r="AE15" s="145" t="s">
        <v>179</v>
      </c>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row>
    <row r="16" spans="1:58" outlineLevel="3">
      <c r="A16" s="152"/>
      <c r="B16" s="153"/>
      <c r="C16" s="1400" t="s">
        <v>190</v>
      </c>
      <c r="D16" s="1401"/>
      <c r="E16" s="1401"/>
      <c r="F16" s="1401"/>
      <c r="G16" s="1401"/>
      <c r="H16" s="155"/>
      <c r="I16" s="155"/>
      <c r="J16" s="155"/>
      <c r="K16" s="155"/>
      <c r="L16" s="155"/>
      <c r="M16" s="155"/>
      <c r="N16" s="154"/>
      <c r="O16" s="154"/>
      <c r="P16" s="154"/>
      <c r="Q16" s="154"/>
      <c r="R16" s="155"/>
      <c r="S16" s="155"/>
      <c r="T16" s="155"/>
      <c r="U16" s="155"/>
      <c r="V16" s="155"/>
      <c r="W16" s="155"/>
      <c r="X16" s="145"/>
      <c r="Y16" s="145"/>
      <c r="Z16" s="145"/>
      <c r="AA16" s="145"/>
      <c r="AB16" s="145"/>
      <c r="AC16" s="145"/>
      <c r="AD16" s="145"/>
      <c r="AE16" s="145" t="s">
        <v>179</v>
      </c>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row>
    <row r="17" spans="1:58" outlineLevel="3">
      <c r="A17" s="152"/>
      <c r="B17" s="153"/>
      <c r="C17" s="1400" t="s">
        <v>191</v>
      </c>
      <c r="D17" s="1401"/>
      <c r="E17" s="1401"/>
      <c r="F17" s="1401"/>
      <c r="G17" s="1401"/>
      <c r="H17" s="155"/>
      <c r="I17" s="155"/>
      <c r="J17" s="155"/>
      <c r="K17" s="155"/>
      <c r="L17" s="155"/>
      <c r="M17" s="155"/>
      <c r="N17" s="154"/>
      <c r="O17" s="154"/>
      <c r="P17" s="154"/>
      <c r="Q17" s="154"/>
      <c r="R17" s="155"/>
      <c r="S17" s="155"/>
      <c r="T17" s="155"/>
      <c r="U17" s="155"/>
      <c r="V17" s="155"/>
      <c r="W17" s="155"/>
      <c r="X17" s="145"/>
      <c r="Y17" s="145"/>
      <c r="Z17" s="145"/>
      <c r="AA17" s="145"/>
      <c r="AB17" s="145"/>
      <c r="AC17" s="145"/>
      <c r="AD17" s="145"/>
      <c r="AE17" s="145" t="s">
        <v>179</v>
      </c>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row>
    <row r="18" spans="1:58" outlineLevel="3">
      <c r="A18" s="152"/>
      <c r="B18" s="153"/>
      <c r="C18" s="1400" t="s">
        <v>192</v>
      </c>
      <c r="D18" s="1401"/>
      <c r="E18" s="1401"/>
      <c r="F18" s="1401"/>
      <c r="G18" s="1401"/>
      <c r="H18" s="155"/>
      <c r="I18" s="155"/>
      <c r="J18" s="155"/>
      <c r="K18" s="155"/>
      <c r="L18" s="155"/>
      <c r="M18" s="155"/>
      <c r="N18" s="154"/>
      <c r="O18" s="154"/>
      <c r="P18" s="154"/>
      <c r="Q18" s="154"/>
      <c r="R18" s="155"/>
      <c r="S18" s="155"/>
      <c r="T18" s="155"/>
      <c r="U18" s="155"/>
      <c r="V18" s="155"/>
      <c r="W18" s="155"/>
      <c r="X18" s="145"/>
      <c r="Y18" s="145"/>
      <c r="Z18" s="145"/>
      <c r="AA18" s="145"/>
      <c r="AB18" s="145"/>
      <c r="AC18" s="145"/>
      <c r="AD18" s="145"/>
      <c r="AE18" s="145" t="s">
        <v>179</v>
      </c>
      <c r="AF18" s="145"/>
      <c r="AG18" s="145"/>
      <c r="AH18" s="145"/>
      <c r="AI18" s="145"/>
      <c r="AJ18" s="145"/>
      <c r="AK18" s="145"/>
      <c r="AL18" s="145"/>
      <c r="AM18" s="145"/>
      <c r="AN18" s="145"/>
      <c r="AO18" s="145"/>
      <c r="AP18" s="145"/>
      <c r="AQ18" s="145"/>
      <c r="AR18" s="145"/>
      <c r="AS18" s="145"/>
      <c r="AT18" s="145"/>
      <c r="AU18" s="145"/>
      <c r="AV18" s="145"/>
      <c r="AW18" s="145"/>
      <c r="AX18" s="145"/>
      <c r="AY18" s="173" t="str">
        <f>C18</f>
        <v>- standardního tmelení Q2, to je: základní tmelení Q1+ dodatečné tmelení (tmelení najemno) a případné přebroušení.</v>
      </c>
      <c r="AZ18" s="145"/>
      <c r="BA18" s="145"/>
      <c r="BB18" s="145"/>
      <c r="BC18" s="145"/>
      <c r="BD18" s="145"/>
      <c r="BE18" s="145"/>
      <c r="BF18" s="145"/>
    </row>
    <row r="19" spans="1:58" outlineLevel="2">
      <c r="A19" s="152"/>
      <c r="B19" s="153"/>
      <c r="C19" s="183" t="s">
        <v>498</v>
      </c>
      <c r="D19" s="156"/>
      <c r="E19" s="157">
        <v>2.99</v>
      </c>
      <c r="F19" s="155"/>
      <c r="G19" s="155"/>
      <c r="H19" s="155"/>
      <c r="I19" s="155"/>
      <c r="J19" s="155"/>
      <c r="K19" s="155"/>
      <c r="L19" s="155"/>
      <c r="M19" s="155"/>
      <c r="N19" s="154"/>
      <c r="O19" s="154"/>
      <c r="P19" s="154"/>
      <c r="Q19" s="154"/>
      <c r="R19" s="155"/>
      <c r="S19" s="155"/>
      <c r="T19" s="155"/>
      <c r="U19" s="155"/>
      <c r="V19" s="155"/>
      <c r="W19" s="155"/>
      <c r="X19" s="145"/>
      <c r="Y19" s="145"/>
      <c r="Z19" s="145"/>
      <c r="AA19" s="145"/>
      <c r="AB19" s="145"/>
      <c r="AC19" s="145"/>
      <c r="AD19" s="145"/>
      <c r="AE19" s="145" t="s">
        <v>164</v>
      </c>
      <c r="AF19" s="145">
        <v>0</v>
      </c>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row>
    <row r="20" spans="1:58" ht="33.75" outlineLevel="1">
      <c r="A20" s="166">
        <v>4</v>
      </c>
      <c r="B20" s="167" t="s">
        <v>499</v>
      </c>
      <c r="C20" s="182" t="s">
        <v>500</v>
      </c>
      <c r="D20" s="168" t="s">
        <v>167</v>
      </c>
      <c r="E20" s="169">
        <v>3.24</v>
      </c>
      <c r="F20" s="170"/>
      <c r="G20" s="171">
        <f>ROUND(E20*F20,2)</f>
        <v>0</v>
      </c>
      <c r="H20" s="170"/>
      <c r="I20" s="171">
        <f>ROUND(E20*H20,2)</f>
        <v>0</v>
      </c>
      <c r="J20" s="170"/>
      <c r="K20" s="171">
        <f>ROUND(E20*J20,2)</f>
        <v>0</v>
      </c>
      <c r="L20" s="171">
        <v>21</v>
      </c>
      <c r="M20" s="171">
        <f>G20*(1+L20/100)</f>
        <v>0</v>
      </c>
      <c r="N20" s="169">
        <v>1.2789999999999999E-2</v>
      </c>
      <c r="O20" s="169">
        <f>ROUND(E20*N20,2)</f>
        <v>0.04</v>
      </c>
      <c r="P20" s="169">
        <v>0</v>
      </c>
      <c r="Q20" s="169">
        <f>ROUND(E20*P20,2)</f>
        <v>0</v>
      </c>
      <c r="R20" s="172" t="s">
        <v>157</v>
      </c>
      <c r="S20" s="155">
        <v>0.85</v>
      </c>
      <c r="T20" s="155">
        <f>ROUND(E20*S20,2)</f>
        <v>2.75</v>
      </c>
      <c r="U20" s="155"/>
      <c r="V20" s="155" t="s">
        <v>158</v>
      </c>
      <c r="W20" s="155" t="s">
        <v>159</v>
      </c>
      <c r="X20" s="145"/>
      <c r="Y20" s="145"/>
      <c r="Z20" s="145"/>
      <c r="AA20" s="145"/>
      <c r="AB20" s="145"/>
      <c r="AC20" s="145"/>
      <c r="AD20" s="145"/>
      <c r="AE20" s="145" t="s">
        <v>160</v>
      </c>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row>
    <row r="21" spans="1:58" outlineLevel="2">
      <c r="A21" s="152"/>
      <c r="B21" s="153"/>
      <c r="C21" s="1411" t="s">
        <v>465</v>
      </c>
      <c r="D21" s="1412"/>
      <c r="E21" s="1412"/>
      <c r="F21" s="1412"/>
      <c r="G21" s="1412"/>
      <c r="H21" s="155"/>
      <c r="I21" s="155"/>
      <c r="J21" s="155"/>
      <c r="K21" s="155"/>
      <c r="L21" s="155"/>
      <c r="M21" s="155"/>
      <c r="N21" s="154"/>
      <c r="O21" s="154"/>
      <c r="P21" s="154"/>
      <c r="Q21" s="154"/>
      <c r="R21" s="155"/>
      <c r="S21" s="155"/>
      <c r="T21" s="155"/>
      <c r="U21" s="155"/>
      <c r="V21" s="155"/>
      <c r="W21" s="155"/>
      <c r="X21" s="145"/>
      <c r="Y21" s="145"/>
      <c r="Z21" s="145"/>
      <c r="AA21" s="145"/>
      <c r="AB21" s="145"/>
      <c r="AC21" s="145"/>
      <c r="AD21" s="145"/>
      <c r="AE21" s="145" t="s">
        <v>179</v>
      </c>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row>
    <row r="22" spans="1:58" outlineLevel="3">
      <c r="A22" s="152"/>
      <c r="B22" s="153"/>
      <c r="C22" s="1400" t="s">
        <v>190</v>
      </c>
      <c r="D22" s="1401"/>
      <c r="E22" s="1401"/>
      <c r="F22" s="1401"/>
      <c r="G22" s="1401"/>
      <c r="H22" s="155"/>
      <c r="I22" s="155"/>
      <c r="J22" s="155"/>
      <c r="K22" s="155"/>
      <c r="L22" s="155"/>
      <c r="M22" s="155"/>
      <c r="N22" s="154"/>
      <c r="O22" s="154"/>
      <c r="P22" s="154"/>
      <c r="Q22" s="154"/>
      <c r="R22" s="155"/>
      <c r="S22" s="155"/>
      <c r="T22" s="155"/>
      <c r="U22" s="155"/>
      <c r="V22" s="155"/>
      <c r="W22" s="155"/>
      <c r="X22" s="145"/>
      <c r="Y22" s="145"/>
      <c r="Z22" s="145"/>
      <c r="AA22" s="145"/>
      <c r="AB22" s="145"/>
      <c r="AC22" s="145"/>
      <c r="AD22" s="145"/>
      <c r="AE22" s="145" t="s">
        <v>179</v>
      </c>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row>
    <row r="23" spans="1:58" outlineLevel="3">
      <c r="A23" s="152"/>
      <c r="B23" s="153"/>
      <c r="C23" s="1400" t="s">
        <v>191</v>
      </c>
      <c r="D23" s="1401"/>
      <c r="E23" s="1401"/>
      <c r="F23" s="1401"/>
      <c r="G23" s="1401"/>
      <c r="H23" s="155"/>
      <c r="I23" s="155"/>
      <c r="J23" s="155"/>
      <c r="K23" s="155"/>
      <c r="L23" s="155"/>
      <c r="M23" s="155"/>
      <c r="N23" s="154"/>
      <c r="O23" s="154"/>
      <c r="P23" s="154"/>
      <c r="Q23" s="154"/>
      <c r="R23" s="155"/>
      <c r="S23" s="155"/>
      <c r="T23" s="155"/>
      <c r="U23" s="155"/>
      <c r="V23" s="155"/>
      <c r="W23" s="155"/>
      <c r="X23" s="145"/>
      <c r="Y23" s="145"/>
      <c r="Z23" s="145"/>
      <c r="AA23" s="145"/>
      <c r="AB23" s="145"/>
      <c r="AC23" s="145"/>
      <c r="AD23" s="145"/>
      <c r="AE23" s="145" t="s">
        <v>179</v>
      </c>
      <c r="AF23" s="145"/>
      <c r="AG23" s="145"/>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row>
    <row r="24" spans="1:58" outlineLevel="3">
      <c r="A24" s="152"/>
      <c r="B24" s="153"/>
      <c r="C24" s="1400" t="s">
        <v>192</v>
      </c>
      <c r="D24" s="1401"/>
      <c r="E24" s="1401"/>
      <c r="F24" s="1401"/>
      <c r="G24" s="1401"/>
      <c r="H24" s="155"/>
      <c r="I24" s="155"/>
      <c r="J24" s="155"/>
      <c r="K24" s="155"/>
      <c r="L24" s="155"/>
      <c r="M24" s="155"/>
      <c r="N24" s="154"/>
      <c r="O24" s="154"/>
      <c r="P24" s="154"/>
      <c r="Q24" s="154"/>
      <c r="R24" s="155"/>
      <c r="S24" s="155"/>
      <c r="T24" s="155"/>
      <c r="U24" s="155"/>
      <c r="V24" s="155"/>
      <c r="W24" s="155"/>
      <c r="X24" s="145"/>
      <c r="Y24" s="145"/>
      <c r="Z24" s="145"/>
      <c r="AA24" s="145"/>
      <c r="AB24" s="145"/>
      <c r="AC24" s="145"/>
      <c r="AD24" s="145"/>
      <c r="AE24" s="145" t="s">
        <v>179</v>
      </c>
      <c r="AF24" s="145"/>
      <c r="AG24" s="145"/>
      <c r="AH24" s="145"/>
      <c r="AI24" s="145"/>
      <c r="AJ24" s="145"/>
      <c r="AK24" s="145"/>
      <c r="AL24" s="145"/>
      <c r="AM24" s="145"/>
      <c r="AN24" s="145"/>
      <c r="AO24" s="145"/>
      <c r="AP24" s="145"/>
      <c r="AQ24" s="145"/>
      <c r="AR24" s="145"/>
      <c r="AS24" s="145"/>
      <c r="AT24" s="145"/>
      <c r="AU24" s="145"/>
      <c r="AV24" s="145"/>
      <c r="AW24" s="145"/>
      <c r="AX24" s="145"/>
      <c r="AY24" s="173" t="str">
        <f>C24</f>
        <v>- standardního tmelení Q2, to je: základní tmelení Q1+ dodatečné tmelení (tmelení najemno) a případné přebroušení.</v>
      </c>
      <c r="AZ24" s="145"/>
      <c r="BA24" s="145"/>
      <c r="BB24" s="145"/>
      <c r="BC24" s="145"/>
      <c r="BD24" s="145"/>
      <c r="BE24" s="145"/>
      <c r="BF24" s="145"/>
    </row>
    <row r="25" spans="1:58" outlineLevel="2">
      <c r="A25" s="152"/>
      <c r="B25" s="153"/>
      <c r="C25" s="183" t="s">
        <v>501</v>
      </c>
      <c r="D25" s="156"/>
      <c r="E25" s="157"/>
      <c r="F25" s="155"/>
      <c r="G25" s="155"/>
      <c r="H25" s="155"/>
      <c r="I25" s="155"/>
      <c r="J25" s="155"/>
      <c r="K25" s="155"/>
      <c r="L25" s="155"/>
      <c r="M25" s="155"/>
      <c r="N25" s="154"/>
      <c r="O25" s="154"/>
      <c r="P25" s="154"/>
      <c r="Q25" s="154"/>
      <c r="R25" s="155"/>
      <c r="S25" s="155"/>
      <c r="T25" s="155"/>
      <c r="U25" s="155"/>
      <c r="V25" s="155"/>
      <c r="W25" s="155"/>
      <c r="X25" s="145"/>
      <c r="Y25" s="145"/>
      <c r="Z25" s="145"/>
      <c r="AA25" s="145"/>
      <c r="AB25" s="145"/>
      <c r="AC25" s="145"/>
      <c r="AD25" s="145"/>
      <c r="AE25" s="145" t="s">
        <v>164</v>
      </c>
      <c r="AF25" s="145">
        <v>0</v>
      </c>
      <c r="AG25" s="145"/>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row>
    <row r="26" spans="1:58" outlineLevel="3">
      <c r="A26" s="152"/>
      <c r="B26" s="153"/>
      <c r="C26" s="183" t="s">
        <v>502</v>
      </c>
      <c r="D26" s="156"/>
      <c r="E26" s="157">
        <v>3.24</v>
      </c>
      <c r="F26" s="155"/>
      <c r="G26" s="155"/>
      <c r="H26" s="155"/>
      <c r="I26" s="155"/>
      <c r="J26" s="155"/>
      <c r="K26" s="155"/>
      <c r="L26" s="155"/>
      <c r="M26" s="155"/>
      <c r="N26" s="154"/>
      <c r="O26" s="154"/>
      <c r="P26" s="154"/>
      <c r="Q26" s="154"/>
      <c r="R26" s="155"/>
      <c r="S26" s="155"/>
      <c r="T26" s="155"/>
      <c r="U26" s="155"/>
      <c r="V26" s="155"/>
      <c r="W26" s="155"/>
      <c r="X26" s="145"/>
      <c r="Y26" s="145"/>
      <c r="Z26" s="145"/>
      <c r="AA26" s="145"/>
      <c r="AB26" s="145"/>
      <c r="AC26" s="145"/>
      <c r="AD26" s="145"/>
      <c r="AE26" s="145" t="s">
        <v>164</v>
      </c>
      <c r="AF26" s="145">
        <v>0</v>
      </c>
      <c r="AG26" s="145"/>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row>
    <row r="27" spans="1:58" outlineLevel="1">
      <c r="A27" s="166">
        <v>5</v>
      </c>
      <c r="B27" s="167" t="s">
        <v>184</v>
      </c>
      <c r="C27" s="182" t="s">
        <v>185</v>
      </c>
      <c r="D27" s="168" t="s">
        <v>167</v>
      </c>
      <c r="E27" s="169">
        <v>3.6</v>
      </c>
      <c r="F27" s="170"/>
      <c r="G27" s="171">
        <f>ROUND(E27*F27,2)</f>
        <v>0</v>
      </c>
      <c r="H27" s="170"/>
      <c r="I27" s="171">
        <f>ROUND(E27*H27,2)</f>
        <v>0</v>
      </c>
      <c r="J27" s="170"/>
      <c r="K27" s="171">
        <f>ROUND(E27*J27,2)</f>
        <v>0</v>
      </c>
      <c r="L27" s="171">
        <v>21</v>
      </c>
      <c r="M27" s="171">
        <f>G27*(1+L27/100)</f>
        <v>0</v>
      </c>
      <c r="N27" s="169">
        <v>0</v>
      </c>
      <c r="O27" s="169">
        <f>ROUND(E27*N27,2)</f>
        <v>0</v>
      </c>
      <c r="P27" s="169">
        <v>0</v>
      </c>
      <c r="Q27" s="169">
        <f>ROUND(E27*P27,2)</f>
        <v>0</v>
      </c>
      <c r="R27" s="172" t="s">
        <v>157</v>
      </c>
      <c r="S27" s="155">
        <v>0.2</v>
      </c>
      <c r="T27" s="155">
        <f>ROUND(E27*S27,2)</f>
        <v>0.72</v>
      </c>
      <c r="U27" s="155"/>
      <c r="V27" s="155" t="s">
        <v>158</v>
      </c>
      <c r="W27" s="155" t="s">
        <v>159</v>
      </c>
      <c r="X27" s="145"/>
      <c r="Y27" s="145"/>
      <c r="Z27" s="145"/>
      <c r="AA27" s="145"/>
      <c r="AB27" s="145"/>
      <c r="AC27" s="145"/>
      <c r="AD27" s="145"/>
      <c r="AE27" s="145" t="s">
        <v>160</v>
      </c>
      <c r="AF27" s="145"/>
      <c r="AG27" s="145"/>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row>
    <row r="28" spans="1:58" outlineLevel="2">
      <c r="A28" s="152"/>
      <c r="B28" s="153"/>
      <c r="C28" s="183" t="s">
        <v>503</v>
      </c>
      <c r="D28" s="156"/>
      <c r="E28" s="157">
        <v>3.6</v>
      </c>
      <c r="F28" s="155"/>
      <c r="G28" s="155"/>
      <c r="H28" s="155"/>
      <c r="I28" s="155"/>
      <c r="J28" s="155"/>
      <c r="K28" s="155"/>
      <c r="L28" s="155"/>
      <c r="M28" s="155"/>
      <c r="N28" s="154"/>
      <c r="O28" s="154"/>
      <c r="P28" s="154"/>
      <c r="Q28" s="154"/>
      <c r="R28" s="155"/>
      <c r="S28" s="155"/>
      <c r="T28" s="155"/>
      <c r="U28" s="155"/>
      <c r="V28" s="155"/>
      <c r="W28" s="155"/>
      <c r="X28" s="145"/>
      <c r="Y28" s="145"/>
      <c r="Z28" s="145"/>
      <c r="AA28" s="145"/>
      <c r="AB28" s="145"/>
      <c r="AC28" s="145"/>
      <c r="AD28" s="145"/>
      <c r="AE28" s="145" t="s">
        <v>164</v>
      </c>
      <c r="AF28" s="145">
        <v>5</v>
      </c>
      <c r="AG28" s="145"/>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row>
    <row r="29" spans="1:58" outlineLevel="1">
      <c r="A29" s="166">
        <v>6</v>
      </c>
      <c r="B29" s="167" t="s">
        <v>504</v>
      </c>
      <c r="C29" s="182" t="s">
        <v>505</v>
      </c>
      <c r="D29" s="168" t="s">
        <v>167</v>
      </c>
      <c r="E29" s="169">
        <v>4.59</v>
      </c>
      <c r="F29" s="170"/>
      <c r="G29" s="171">
        <f>ROUND(E29*F29,2)</f>
        <v>0</v>
      </c>
      <c r="H29" s="170"/>
      <c r="I29" s="171">
        <f>ROUND(E29*H29,2)</f>
        <v>0</v>
      </c>
      <c r="J29" s="170"/>
      <c r="K29" s="171">
        <f>ROUND(E29*J29,2)</f>
        <v>0</v>
      </c>
      <c r="L29" s="171">
        <v>21</v>
      </c>
      <c r="M29" s="171">
        <f>G29*(1+L29/100)</f>
        <v>0</v>
      </c>
      <c r="N29" s="169">
        <v>1.379E-2</v>
      </c>
      <c r="O29" s="169">
        <f>ROUND(E29*N29,2)</f>
        <v>0.06</v>
      </c>
      <c r="P29" s="169">
        <v>0</v>
      </c>
      <c r="Q29" s="169">
        <f>ROUND(E29*P29,2)</f>
        <v>0</v>
      </c>
      <c r="R29" s="172" t="s">
        <v>189</v>
      </c>
      <c r="S29" s="155">
        <v>0.85</v>
      </c>
      <c r="T29" s="155">
        <f>ROUND(E29*S29,2)</f>
        <v>3.9</v>
      </c>
      <c r="U29" s="155"/>
      <c r="V29" s="155" t="s">
        <v>158</v>
      </c>
      <c r="W29" s="155" t="s">
        <v>159</v>
      </c>
      <c r="X29" s="145"/>
      <c r="Y29" s="145"/>
      <c r="Z29" s="145"/>
      <c r="AA29" s="145"/>
      <c r="AB29" s="145"/>
      <c r="AC29" s="145"/>
      <c r="AD29" s="145"/>
      <c r="AE29" s="145" t="s">
        <v>160</v>
      </c>
      <c r="AF29" s="145"/>
      <c r="AG29" s="145"/>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row>
    <row r="30" spans="1:58" outlineLevel="2">
      <c r="A30" s="152"/>
      <c r="B30" s="153"/>
      <c r="C30" s="1411" t="s">
        <v>465</v>
      </c>
      <c r="D30" s="1412"/>
      <c r="E30" s="1412"/>
      <c r="F30" s="1412"/>
      <c r="G30" s="1412"/>
      <c r="H30" s="155"/>
      <c r="I30" s="155"/>
      <c r="J30" s="155"/>
      <c r="K30" s="155"/>
      <c r="L30" s="155"/>
      <c r="M30" s="155"/>
      <c r="N30" s="154"/>
      <c r="O30" s="154"/>
      <c r="P30" s="154"/>
      <c r="Q30" s="154"/>
      <c r="R30" s="155"/>
      <c r="S30" s="155"/>
      <c r="T30" s="155"/>
      <c r="U30" s="155"/>
      <c r="V30" s="155"/>
      <c r="W30" s="155"/>
      <c r="X30" s="145"/>
      <c r="Y30" s="145"/>
      <c r="Z30" s="145"/>
      <c r="AA30" s="145"/>
      <c r="AB30" s="145"/>
      <c r="AC30" s="145"/>
      <c r="AD30" s="145"/>
      <c r="AE30" s="145" t="s">
        <v>179</v>
      </c>
      <c r="AF30" s="145"/>
      <c r="AG30" s="145"/>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row>
    <row r="31" spans="1:58" outlineLevel="3">
      <c r="A31" s="152"/>
      <c r="B31" s="153"/>
      <c r="C31" s="1400" t="s">
        <v>190</v>
      </c>
      <c r="D31" s="1401"/>
      <c r="E31" s="1401"/>
      <c r="F31" s="1401"/>
      <c r="G31" s="1401"/>
      <c r="H31" s="155"/>
      <c r="I31" s="155"/>
      <c r="J31" s="155"/>
      <c r="K31" s="155"/>
      <c r="L31" s="155"/>
      <c r="M31" s="155"/>
      <c r="N31" s="154"/>
      <c r="O31" s="154"/>
      <c r="P31" s="154"/>
      <c r="Q31" s="154"/>
      <c r="R31" s="155"/>
      <c r="S31" s="155"/>
      <c r="T31" s="155"/>
      <c r="U31" s="155"/>
      <c r="V31" s="155"/>
      <c r="W31" s="155"/>
      <c r="X31" s="145"/>
      <c r="Y31" s="145"/>
      <c r="Z31" s="145"/>
      <c r="AA31" s="145"/>
      <c r="AB31" s="145"/>
      <c r="AC31" s="145"/>
      <c r="AD31" s="145"/>
      <c r="AE31" s="145" t="s">
        <v>179</v>
      </c>
      <c r="AF31" s="145"/>
      <c r="AG31" s="145"/>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row>
    <row r="32" spans="1:58" outlineLevel="3">
      <c r="A32" s="152"/>
      <c r="B32" s="153"/>
      <c r="C32" s="1400" t="s">
        <v>191</v>
      </c>
      <c r="D32" s="1401"/>
      <c r="E32" s="1401"/>
      <c r="F32" s="1401"/>
      <c r="G32" s="1401"/>
      <c r="H32" s="155"/>
      <c r="I32" s="155"/>
      <c r="J32" s="155"/>
      <c r="K32" s="155"/>
      <c r="L32" s="155"/>
      <c r="M32" s="155"/>
      <c r="N32" s="154"/>
      <c r="O32" s="154"/>
      <c r="P32" s="154"/>
      <c r="Q32" s="154"/>
      <c r="R32" s="155"/>
      <c r="S32" s="155"/>
      <c r="T32" s="155"/>
      <c r="U32" s="155"/>
      <c r="V32" s="155"/>
      <c r="W32" s="155"/>
      <c r="X32" s="145"/>
      <c r="Y32" s="145"/>
      <c r="Z32" s="145"/>
      <c r="AA32" s="145"/>
      <c r="AB32" s="145"/>
      <c r="AC32" s="145"/>
      <c r="AD32" s="145"/>
      <c r="AE32" s="145" t="s">
        <v>179</v>
      </c>
      <c r="AF32" s="145"/>
      <c r="AG32" s="145"/>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row>
    <row r="33" spans="1:58" outlineLevel="3">
      <c r="A33" s="152"/>
      <c r="B33" s="153"/>
      <c r="C33" s="1400" t="s">
        <v>192</v>
      </c>
      <c r="D33" s="1401"/>
      <c r="E33" s="1401"/>
      <c r="F33" s="1401"/>
      <c r="G33" s="1401"/>
      <c r="H33" s="155"/>
      <c r="I33" s="155"/>
      <c r="J33" s="155"/>
      <c r="K33" s="155"/>
      <c r="L33" s="155"/>
      <c r="M33" s="155"/>
      <c r="N33" s="154"/>
      <c r="O33" s="154"/>
      <c r="P33" s="154"/>
      <c r="Q33" s="154"/>
      <c r="R33" s="155"/>
      <c r="S33" s="155"/>
      <c r="T33" s="155"/>
      <c r="U33" s="155"/>
      <c r="V33" s="155"/>
      <c r="W33" s="155"/>
      <c r="X33" s="145"/>
      <c r="Y33" s="145"/>
      <c r="Z33" s="145"/>
      <c r="AA33" s="145"/>
      <c r="AB33" s="145"/>
      <c r="AC33" s="145"/>
      <c r="AD33" s="145"/>
      <c r="AE33" s="145" t="s">
        <v>179</v>
      </c>
      <c r="AF33" s="145"/>
      <c r="AG33" s="145"/>
      <c r="AH33" s="145"/>
      <c r="AI33" s="145"/>
      <c r="AJ33" s="145"/>
      <c r="AK33" s="145"/>
      <c r="AL33" s="145"/>
      <c r="AM33" s="145"/>
      <c r="AN33" s="145"/>
      <c r="AO33" s="145"/>
      <c r="AP33" s="145"/>
      <c r="AQ33" s="145"/>
      <c r="AR33" s="145"/>
      <c r="AS33" s="145"/>
      <c r="AT33" s="145"/>
      <c r="AU33" s="145"/>
      <c r="AV33" s="145"/>
      <c r="AW33" s="145"/>
      <c r="AX33" s="145"/>
      <c r="AY33" s="173" t="str">
        <f>C33</f>
        <v>- standardního tmelení Q2, to je: základní tmelení Q1+ dodatečné tmelení (tmelení najemno) a případné přebroušení.</v>
      </c>
      <c r="AZ33" s="145"/>
      <c r="BA33" s="145"/>
      <c r="BB33" s="145"/>
      <c r="BC33" s="145"/>
      <c r="BD33" s="145"/>
      <c r="BE33" s="145"/>
      <c r="BF33" s="145"/>
    </row>
    <row r="34" spans="1:58" outlineLevel="2">
      <c r="A34" s="152"/>
      <c r="B34" s="153"/>
      <c r="C34" s="183" t="s">
        <v>506</v>
      </c>
      <c r="D34" s="156"/>
      <c r="E34" s="157">
        <v>4.59</v>
      </c>
      <c r="F34" s="155"/>
      <c r="G34" s="155"/>
      <c r="H34" s="155"/>
      <c r="I34" s="155"/>
      <c r="J34" s="155"/>
      <c r="K34" s="155"/>
      <c r="L34" s="155"/>
      <c r="M34" s="155"/>
      <c r="N34" s="154"/>
      <c r="O34" s="154"/>
      <c r="P34" s="154"/>
      <c r="Q34" s="154"/>
      <c r="R34" s="155"/>
      <c r="S34" s="155"/>
      <c r="T34" s="155"/>
      <c r="U34" s="155"/>
      <c r="V34" s="155"/>
      <c r="W34" s="155"/>
      <c r="X34" s="145"/>
      <c r="Y34" s="145"/>
      <c r="Z34" s="145"/>
      <c r="AA34" s="145"/>
      <c r="AB34" s="145"/>
      <c r="AC34" s="145"/>
      <c r="AD34" s="145"/>
      <c r="AE34" s="145" t="s">
        <v>164</v>
      </c>
      <c r="AF34" s="145">
        <v>0</v>
      </c>
      <c r="AG34" s="145"/>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row>
    <row r="35" spans="1:58" outlineLevel="1">
      <c r="A35" s="166">
        <v>7</v>
      </c>
      <c r="B35" s="167" t="s">
        <v>507</v>
      </c>
      <c r="C35" s="182" t="s">
        <v>508</v>
      </c>
      <c r="D35" s="168" t="s">
        <v>167</v>
      </c>
      <c r="E35" s="169">
        <v>10.317500000000001</v>
      </c>
      <c r="F35" s="170"/>
      <c r="G35" s="171">
        <f>ROUND(E35*F35,2)</f>
        <v>0</v>
      </c>
      <c r="H35" s="170"/>
      <c r="I35" s="171">
        <f>ROUND(E35*H35,2)</f>
        <v>0</v>
      </c>
      <c r="J35" s="170"/>
      <c r="K35" s="171">
        <f>ROUND(E35*J35,2)</f>
        <v>0</v>
      </c>
      <c r="L35" s="171">
        <v>21</v>
      </c>
      <c r="M35" s="171">
        <f>G35*(1+L35/100)</f>
        <v>0</v>
      </c>
      <c r="N35" s="169">
        <v>1.4E-2</v>
      </c>
      <c r="O35" s="169">
        <f>ROUND(E35*N35,2)</f>
        <v>0.14000000000000001</v>
      </c>
      <c r="P35" s="169">
        <v>0</v>
      </c>
      <c r="Q35" s="169">
        <f>ROUND(E35*P35,2)</f>
        <v>0</v>
      </c>
      <c r="R35" s="172" t="s">
        <v>189</v>
      </c>
      <c r="S35" s="155">
        <v>0.85</v>
      </c>
      <c r="T35" s="155">
        <f>ROUND(E35*S35,2)</f>
        <v>8.77</v>
      </c>
      <c r="U35" s="155"/>
      <c r="V35" s="155" t="s">
        <v>158</v>
      </c>
      <c r="W35" s="155" t="s">
        <v>159</v>
      </c>
      <c r="X35" s="145"/>
      <c r="Y35" s="145"/>
      <c r="Z35" s="145"/>
      <c r="AA35" s="145"/>
      <c r="AB35" s="145"/>
      <c r="AC35" s="145"/>
      <c r="AD35" s="145"/>
      <c r="AE35" s="145" t="s">
        <v>160</v>
      </c>
      <c r="AF35" s="145"/>
      <c r="AG35" s="145"/>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row>
    <row r="36" spans="1:58" outlineLevel="2">
      <c r="A36" s="152"/>
      <c r="B36" s="153"/>
      <c r="C36" s="1411" t="s">
        <v>465</v>
      </c>
      <c r="D36" s="1412"/>
      <c r="E36" s="1412"/>
      <c r="F36" s="1412"/>
      <c r="G36" s="1412"/>
      <c r="H36" s="155"/>
      <c r="I36" s="155"/>
      <c r="J36" s="155"/>
      <c r="K36" s="155"/>
      <c r="L36" s="155"/>
      <c r="M36" s="155"/>
      <c r="N36" s="154"/>
      <c r="O36" s="154"/>
      <c r="P36" s="154"/>
      <c r="Q36" s="154"/>
      <c r="R36" s="155"/>
      <c r="S36" s="155"/>
      <c r="T36" s="155"/>
      <c r="U36" s="155"/>
      <c r="V36" s="155"/>
      <c r="W36" s="155"/>
      <c r="X36" s="145"/>
      <c r="Y36" s="145"/>
      <c r="Z36" s="145"/>
      <c r="AA36" s="145"/>
      <c r="AB36" s="145"/>
      <c r="AC36" s="145"/>
      <c r="AD36" s="145"/>
      <c r="AE36" s="145" t="s">
        <v>179</v>
      </c>
      <c r="AF36" s="145"/>
      <c r="AG36" s="145"/>
      <c r="AH36" s="145"/>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row>
    <row r="37" spans="1:58" outlineLevel="3">
      <c r="A37" s="152"/>
      <c r="B37" s="153"/>
      <c r="C37" s="1400" t="s">
        <v>190</v>
      </c>
      <c r="D37" s="1401"/>
      <c r="E37" s="1401"/>
      <c r="F37" s="1401"/>
      <c r="G37" s="1401"/>
      <c r="H37" s="155"/>
      <c r="I37" s="155"/>
      <c r="J37" s="155"/>
      <c r="K37" s="155"/>
      <c r="L37" s="155"/>
      <c r="M37" s="155"/>
      <c r="N37" s="154"/>
      <c r="O37" s="154"/>
      <c r="P37" s="154"/>
      <c r="Q37" s="154"/>
      <c r="R37" s="155"/>
      <c r="S37" s="155"/>
      <c r="T37" s="155"/>
      <c r="U37" s="155"/>
      <c r="V37" s="155"/>
      <c r="W37" s="155"/>
      <c r="X37" s="145"/>
      <c r="Y37" s="145"/>
      <c r="Z37" s="145"/>
      <c r="AA37" s="145"/>
      <c r="AB37" s="145"/>
      <c r="AC37" s="145"/>
      <c r="AD37" s="145"/>
      <c r="AE37" s="145" t="s">
        <v>179</v>
      </c>
      <c r="AF37" s="145"/>
      <c r="AG37" s="145"/>
      <c r="AH37" s="145"/>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row>
    <row r="38" spans="1:58" outlineLevel="3">
      <c r="A38" s="152"/>
      <c r="B38" s="153"/>
      <c r="C38" s="1400" t="s">
        <v>191</v>
      </c>
      <c r="D38" s="1401"/>
      <c r="E38" s="1401"/>
      <c r="F38" s="1401"/>
      <c r="G38" s="1401"/>
      <c r="H38" s="155"/>
      <c r="I38" s="155"/>
      <c r="J38" s="155"/>
      <c r="K38" s="155"/>
      <c r="L38" s="155"/>
      <c r="M38" s="155"/>
      <c r="N38" s="154"/>
      <c r="O38" s="154"/>
      <c r="P38" s="154"/>
      <c r="Q38" s="154"/>
      <c r="R38" s="155"/>
      <c r="S38" s="155"/>
      <c r="T38" s="155"/>
      <c r="U38" s="155"/>
      <c r="V38" s="155"/>
      <c r="W38" s="155"/>
      <c r="X38" s="145"/>
      <c r="Y38" s="145"/>
      <c r="Z38" s="145"/>
      <c r="AA38" s="145"/>
      <c r="AB38" s="145"/>
      <c r="AC38" s="145"/>
      <c r="AD38" s="145"/>
      <c r="AE38" s="145" t="s">
        <v>179</v>
      </c>
      <c r="AF38" s="145"/>
      <c r="AG38" s="145"/>
      <c r="AH38" s="145"/>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row>
    <row r="39" spans="1:58" outlineLevel="3">
      <c r="A39" s="152"/>
      <c r="B39" s="153"/>
      <c r="C39" s="1400" t="s">
        <v>192</v>
      </c>
      <c r="D39" s="1401"/>
      <c r="E39" s="1401"/>
      <c r="F39" s="1401"/>
      <c r="G39" s="1401"/>
      <c r="H39" s="155"/>
      <c r="I39" s="155"/>
      <c r="J39" s="155"/>
      <c r="K39" s="155"/>
      <c r="L39" s="155"/>
      <c r="M39" s="155"/>
      <c r="N39" s="154"/>
      <c r="O39" s="154"/>
      <c r="P39" s="154"/>
      <c r="Q39" s="154"/>
      <c r="R39" s="155"/>
      <c r="S39" s="155"/>
      <c r="T39" s="155"/>
      <c r="U39" s="155"/>
      <c r="V39" s="155"/>
      <c r="W39" s="155"/>
      <c r="X39" s="145"/>
      <c r="Y39" s="145"/>
      <c r="Z39" s="145"/>
      <c r="AA39" s="145"/>
      <c r="AB39" s="145"/>
      <c r="AC39" s="145"/>
      <c r="AD39" s="145"/>
      <c r="AE39" s="145" t="s">
        <v>179</v>
      </c>
      <c r="AF39" s="145"/>
      <c r="AG39" s="145"/>
      <c r="AH39" s="145"/>
      <c r="AI39" s="145"/>
      <c r="AJ39" s="145"/>
      <c r="AK39" s="145"/>
      <c r="AL39" s="145"/>
      <c r="AM39" s="145"/>
      <c r="AN39" s="145"/>
      <c r="AO39" s="145"/>
      <c r="AP39" s="145"/>
      <c r="AQ39" s="145"/>
      <c r="AR39" s="145"/>
      <c r="AS39" s="145"/>
      <c r="AT39" s="145"/>
      <c r="AU39" s="145"/>
      <c r="AV39" s="145"/>
      <c r="AW39" s="145"/>
      <c r="AX39" s="145"/>
      <c r="AY39" s="173" t="str">
        <f>C39</f>
        <v>- standardního tmelení Q2, to je: základní tmelení Q1+ dodatečné tmelení (tmelení najemno) a případné přebroušení.</v>
      </c>
      <c r="AZ39" s="145"/>
      <c r="BA39" s="145"/>
      <c r="BB39" s="145"/>
      <c r="BC39" s="145"/>
      <c r="BD39" s="145"/>
      <c r="BE39" s="145"/>
      <c r="BF39" s="145"/>
    </row>
    <row r="40" spans="1:58" outlineLevel="2">
      <c r="A40" s="152"/>
      <c r="B40" s="153"/>
      <c r="C40" s="183" t="s">
        <v>509</v>
      </c>
      <c r="D40" s="156"/>
      <c r="E40" s="157">
        <v>10.317500000000001</v>
      </c>
      <c r="F40" s="155"/>
      <c r="G40" s="155"/>
      <c r="H40" s="155"/>
      <c r="I40" s="155"/>
      <c r="J40" s="155"/>
      <c r="K40" s="155"/>
      <c r="L40" s="155"/>
      <c r="M40" s="155"/>
      <c r="N40" s="154"/>
      <c r="O40" s="154"/>
      <c r="P40" s="154"/>
      <c r="Q40" s="154"/>
      <c r="R40" s="155"/>
      <c r="S40" s="155"/>
      <c r="T40" s="155"/>
      <c r="U40" s="155"/>
      <c r="V40" s="155"/>
      <c r="W40" s="155"/>
      <c r="X40" s="145"/>
      <c r="Y40" s="145"/>
      <c r="Z40" s="145"/>
      <c r="AA40" s="145"/>
      <c r="AB40" s="145"/>
      <c r="AC40" s="145"/>
      <c r="AD40" s="145"/>
      <c r="AE40" s="145" t="s">
        <v>164</v>
      </c>
      <c r="AF40" s="145">
        <v>0</v>
      </c>
      <c r="AG40" s="145"/>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row>
    <row r="41" spans="1:58" ht="22.5" outlineLevel="1">
      <c r="A41" s="166">
        <v>8</v>
      </c>
      <c r="B41" s="167" t="s">
        <v>510</v>
      </c>
      <c r="C41" s="182" t="s">
        <v>511</v>
      </c>
      <c r="D41" s="168" t="s">
        <v>167</v>
      </c>
      <c r="E41" s="169">
        <v>3.6</v>
      </c>
      <c r="F41" s="170"/>
      <c r="G41" s="171">
        <f>ROUND(E41*F41,2)</f>
        <v>0</v>
      </c>
      <c r="H41" s="170"/>
      <c r="I41" s="171">
        <f>ROUND(E41*H41,2)</f>
        <v>0</v>
      </c>
      <c r="J41" s="170"/>
      <c r="K41" s="171">
        <f>ROUND(E41*J41,2)</f>
        <v>0</v>
      </c>
      <c r="L41" s="171">
        <v>21</v>
      </c>
      <c r="M41" s="171">
        <f>G41*(1+L41/100)</f>
        <v>0</v>
      </c>
      <c r="N41" s="169">
        <v>1.7330000000000002E-2</v>
      </c>
      <c r="O41" s="169">
        <f>ROUND(E41*N41,2)</f>
        <v>0.06</v>
      </c>
      <c r="P41" s="169">
        <v>0</v>
      </c>
      <c r="Q41" s="169">
        <f>ROUND(E41*P41,2)</f>
        <v>0</v>
      </c>
      <c r="R41" s="172" t="s">
        <v>189</v>
      </c>
      <c r="S41" s="155">
        <v>0.8</v>
      </c>
      <c r="T41" s="155">
        <f>ROUND(E41*S41,2)</f>
        <v>2.88</v>
      </c>
      <c r="U41" s="155"/>
      <c r="V41" s="155" t="s">
        <v>158</v>
      </c>
      <c r="W41" s="155" t="s">
        <v>159</v>
      </c>
      <c r="X41" s="145"/>
      <c r="Y41" s="145"/>
      <c r="Z41" s="145"/>
      <c r="AA41" s="145"/>
      <c r="AB41" s="145"/>
      <c r="AC41" s="145"/>
      <c r="AD41" s="145"/>
      <c r="AE41" s="145" t="s">
        <v>160</v>
      </c>
      <c r="AF41" s="145"/>
      <c r="AG41" s="145"/>
      <c r="AH41" s="145"/>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row>
    <row r="42" spans="1:58" outlineLevel="2">
      <c r="A42" s="152"/>
      <c r="B42" s="153"/>
      <c r="C42" s="1411" t="s">
        <v>465</v>
      </c>
      <c r="D42" s="1412"/>
      <c r="E42" s="1412"/>
      <c r="F42" s="1412"/>
      <c r="G42" s="1412"/>
      <c r="H42" s="155"/>
      <c r="I42" s="155"/>
      <c r="J42" s="155"/>
      <c r="K42" s="155"/>
      <c r="L42" s="155"/>
      <c r="M42" s="155"/>
      <c r="N42" s="154"/>
      <c r="O42" s="154"/>
      <c r="P42" s="154"/>
      <c r="Q42" s="154"/>
      <c r="R42" s="155"/>
      <c r="S42" s="155"/>
      <c r="T42" s="155"/>
      <c r="U42" s="155"/>
      <c r="V42" s="155"/>
      <c r="W42" s="155"/>
      <c r="X42" s="145"/>
      <c r="Y42" s="145"/>
      <c r="Z42" s="145"/>
      <c r="AA42" s="145"/>
      <c r="AB42" s="145"/>
      <c r="AC42" s="145"/>
      <c r="AD42" s="145"/>
      <c r="AE42" s="145" t="s">
        <v>179</v>
      </c>
      <c r="AF42" s="145"/>
      <c r="AG42" s="145"/>
      <c r="AH42" s="145"/>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row>
    <row r="43" spans="1:58" outlineLevel="3">
      <c r="A43" s="152"/>
      <c r="B43" s="153"/>
      <c r="C43" s="1400" t="s">
        <v>190</v>
      </c>
      <c r="D43" s="1401"/>
      <c r="E43" s="1401"/>
      <c r="F43" s="1401"/>
      <c r="G43" s="1401"/>
      <c r="H43" s="155"/>
      <c r="I43" s="155"/>
      <c r="J43" s="155"/>
      <c r="K43" s="155"/>
      <c r="L43" s="155"/>
      <c r="M43" s="155"/>
      <c r="N43" s="154"/>
      <c r="O43" s="154"/>
      <c r="P43" s="154"/>
      <c r="Q43" s="154"/>
      <c r="R43" s="155"/>
      <c r="S43" s="155"/>
      <c r="T43" s="155"/>
      <c r="U43" s="155"/>
      <c r="V43" s="155"/>
      <c r="W43" s="155"/>
      <c r="X43" s="145"/>
      <c r="Y43" s="145"/>
      <c r="Z43" s="145"/>
      <c r="AA43" s="145"/>
      <c r="AB43" s="145"/>
      <c r="AC43" s="145"/>
      <c r="AD43" s="145"/>
      <c r="AE43" s="145" t="s">
        <v>179</v>
      </c>
      <c r="AF43" s="145"/>
      <c r="AG43" s="145"/>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row>
    <row r="44" spans="1:58" outlineLevel="3">
      <c r="A44" s="152"/>
      <c r="B44" s="153"/>
      <c r="C44" s="1400" t="s">
        <v>191</v>
      </c>
      <c r="D44" s="1401"/>
      <c r="E44" s="1401"/>
      <c r="F44" s="1401"/>
      <c r="G44" s="1401"/>
      <c r="H44" s="155"/>
      <c r="I44" s="155"/>
      <c r="J44" s="155"/>
      <c r="K44" s="155"/>
      <c r="L44" s="155"/>
      <c r="M44" s="155"/>
      <c r="N44" s="154"/>
      <c r="O44" s="154"/>
      <c r="P44" s="154"/>
      <c r="Q44" s="154"/>
      <c r="R44" s="155"/>
      <c r="S44" s="155"/>
      <c r="T44" s="155"/>
      <c r="U44" s="155"/>
      <c r="V44" s="155"/>
      <c r="W44" s="155"/>
      <c r="X44" s="145"/>
      <c r="Y44" s="145"/>
      <c r="Z44" s="145"/>
      <c r="AA44" s="145"/>
      <c r="AB44" s="145"/>
      <c r="AC44" s="145"/>
      <c r="AD44" s="145"/>
      <c r="AE44" s="145" t="s">
        <v>179</v>
      </c>
      <c r="AF44" s="145"/>
      <c r="AG44" s="145"/>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row>
    <row r="45" spans="1:58" outlineLevel="3">
      <c r="A45" s="152"/>
      <c r="B45" s="153"/>
      <c r="C45" s="1400" t="s">
        <v>192</v>
      </c>
      <c r="D45" s="1401"/>
      <c r="E45" s="1401"/>
      <c r="F45" s="1401"/>
      <c r="G45" s="1401"/>
      <c r="H45" s="155"/>
      <c r="I45" s="155"/>
      <c r="J45" s="155"/>
      <c r="K45" s="155"/>
      <c r="L45" s="155"/>
      <c r="M45" s="155"/>
      <c r="N45" s="154"/>
      <c r="O45" s="154"/>
      <c r="P45" s="154"/>
      <c r="Q45" s="154"/>
      <c r="R45" s="155"/>
      <c r="S45" s="155"/>
      <c r="T45" s="155"/>
      <c r="U45" s="155"/>
      <c r="V45" s="155"/>
      <c r="W45" s="155"/>
      <c r="X45" s="145"/>
      <c r="Y45" s="145"/>
      <c r="Z45" s="145"/>
      <c r="AA45" s="145"/>
      <c r="AB45" s="145"/>
      <c r="AC45" s="145"/>
      <c r="AD45" s="145"/>
      <c r="AE45" s="145" t="s">
        <v>179</v>
      </c>
      <c r="AF45" s="145"/>
      <c r="AG45" s="145"/>
      <c r="AH45" s="145"/>
      <c r="AI45" s="145"/>
      <c r="AJ45" s="145"/>
      <c r="AK45" s="145"/>
      <c r="AL45" s="145"/>
      <c r="AM45" s="145"/>
      <c r="AN45" s="145"/>
      <c r="AO45" s="145"/>
      <c r="AP45" s="145"/>
      <c r="AQ45" s="145"/>
      <c r="AR45" s="145"/>
      <c r="AS45" s="145"/>
      <c r="AT45" s="145"/>
      <c r="AU45" s="145"/>
      <c r="AV45" s="145"/>
      <c r="AW45" s="145"/>
      <c r="AX45" s="145"/>
      <c r="AY45" s="173" t="str">
        <f>C45</f>
        <v>- standardního tmelení Q2, to je: základní tmelení Q1+ dodatečné tmelení (tmelení najemno) a případné přebroušení.</v>
      </c>
      <c r="AZ45" s="145"/>
      <c r="BA45" s="145"/>
      <c r="BB45" s="145"/>
      <c r="BC45" s="145"/>
      <c r="BD45" s="145"/>
      <c r="BE45" s="145"/>
      <c r="BF45" s="145"/>
    </row>
    <row r="46" spans="1:58" outlineLevel="2">
      <c r="A46" s="152"/>
      <c r="B46" s="153"/>
      <c r="C46" s="183" t="s">
        <v>512</v>
      </c>
      <c r="D46" s="156"/>
      <c r="E46" s="157">
        <v>3.6</v>
      </c>
      <c r="F46" s="155"/>
      <c r="G46" s="155"/>
      <c r="H46" s="155"/>
      <c r="I46" s="155"/>
      <c r="J46" s="155"/>
      <c r="K46" s="155"/>
      <c r="L46" s="155"/>
      <c r="M46" s="155"/>
      <c r="N46" s="154"/>
      <c r="O46" s="154"/>
      <c r="P46" s="154"/>
      <c r="Q46" s="154"/>
      <c r="R46" s="155"/>
      <c r="S46" s="155"/>
      <c r="T46" s="155"/>
      <c r="U46" s="155"/>
      <c r="V46" s="155"/>
      <c r="W46" s="155"/>
      <c r="X46" s="145"/>
      <c r="Y46" s="145"/>
      <c r="Z46" s="145"/>
      <c r="AA46" s="145"/>
      <c r="AB46" s="145"/>
      <c r="AC46" s="145"/>
      <c r="AD46" s="145"/>
      <c r="AE46" s="145" t="s">
        <v>164</v>
      </c>
      <c r="AF46" s="145">
        <v>0</v>
      </c>
      <c r="AG46" s="145"/>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row>
    <row r="47" spans="1:58">
      <c r="A47" s="159" t="s">
        <v>152</v>
      </c>
      <c r="B47" s="160" t="s">
        <v>74</v>
      </c>
      <c r="C47" s="181" t="s">
        <v>75</v>
      </c>
      <c r="D47" s="161"/>
      <c r="E47" s="162"/>
      <c r="F47" s="163"/>
      <c r="G47" s="163">
        <f>SUMIF(AE48:AE50,"&lt;&gt;NOR",G48:G50)</f>
        <v>0</v>
      </c>
      <c r="H47" s="163"/>
      <c r="I47" s="163">
        <f>SUM(I48:I50)</f>
        <v>0</v>
      </c>
      <c r="J47" s="163"/>
      <c r="K47" s="163">
        <f>SUM(K48:K50)</f>
        <v>0</v>
      </c>
      <c r="L47" s="163"/>
      <c r="M47" s="163">
        <f>SUM(M48:M50)</f>
        <v>0</v>
      </c>
      <c r="N47" s="162"/>
      <c r="O47" s="162">
        <f>SUM(O48:O50)</f>
        <v>7.0000000000000007E-2</v>
      </c>
      <c r="P47" s="162"/>
      <c r="Q47" s="162">
        <f>SUM(Q48:Q50)</f>
        <v>0</v>
      </c>
      <c r="R47" s="164"/>
      <c r="S47" s="158"/>
      <c r="T47" s="158">
        <f>SUM(T48:T50)</f>
        <v>5.58</v>
      </c>
      <c r="U47" s="158"/>
      <c r="V47" s="158"/>
      <c r="W47" s="158"/>
      <c r="AE47" t="s">
        <v>153</v>
      </c>
    </row>
    <row r="48" spans="1:58" ht="33.75" outlineLevel="1">
      <c r="A48" s="166">
        <v>9</v>
      </c>
      <c r="B48" s="167" t="s">
        <v>513</v>
      </c>
      <c r="C48" s="182" t="s">
        <v>514</v>
      </c>
      <c r="D48" s="168" t="s">
        <v>167</v>
      </c>
      <c r="E48" s="169">
        <v>5.87</v>
      </c>
      <c r="F48" s="170"/>
      <c r="G48" s="171">
        <f>ROUND(E48*F48,2)</f>
        <v>0</v>
      </c>
      <c r="H48" s="170"/>
      <c r="I48" s="171">
        <f>ROUND(E48*H48,2)</f>
        <v>0</v>
      </c>
      <c r="J48" s="170"/>
      <c r="K48" s="171">
        <f>ROUND(E48*J48,2)</f>
        <v>0</v>
      </c>
      <c r="L48" s="171">
        <v>21</v>
      </c>
      <c r="M48" s="171">
        <f>G48*(1+L48/100)</f>
        <v>0</v>
      </c>
      <c r="N48" s="169">
        <v>1.2529999999999999E-2</v>
      </c>
      <c r="O48" s="169">
        <f>ROUND(E48*N48,2)</f>
        <v>7.0000000000000007E-2</v>
      </c>
      <c r="P48" s="169">
        <v>0</v>
      </c>
      <c r="Q48" s="169">
        <f>ROUND(E48*P48,2)</f>
        <v>0</v>
      </c>
      <c r="R48" s="172" t="s">
        <v>157</v>
      </c>
      <c r="S48" s="155">
        <v>0.95</v>
      </c>
      <c r="T48" s="155">
        <f>ROUND(E48*S48,2)</f>
        <v>5.58</v>
      </c>
      <c r="U48" s="155"/>
      <c r="V48" s="155" t="s">
        <v>158</v>
      </c>
      <c r="W48" s="155" t="s">
        <v>159</v>
      </c>
      <c r="X48" s="145"/>
      <c r="Y48" s="145"/>
      <c r="Z48" s="145"/>
      <c r="AA48" s="145"/>
      <c r="AB48" s="145"/>
      <c r="AC48" s="145"/>
      <c r="AD48" s="145"/>
      <c r="AE48" s="145" t="s">
        <v>160</v>
      </c>
      <c r="AF48" s="145"/>
      <c r="AG48" s="145"/>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row>
    <row r="49" spans="1:58" outlineLevel="2">
      <c r="A49" s="152"/>
      <c r="B49" s="153"/>
      <c r="C49" s="1411" t="s">
        <v>208</v>
      </c>
      <c r="D49" s="1412"/>
      <c r="E49" s="1412"/>
      <c r="F49" s="1412"/>
      <c r="G49" s="1412"/>
      <c r="H49" s="155"/>
      <c r="I49" s="155"/>
      <c r="J49" s="155"/>
      <c r="K49" s="155"/>
      <c r="L49" s="155"/>
      <c r="M49" s="155"/>
      <c r="N49" s="154"/>
      <c r="O49" s="154"/>
      <c r="P49" s="154"/>
      <c r="Q49" s="154"/>
      <c r="R49" s="155"/>
      <c r="S49" s="155"/>
      <c r="T49" s="155"/>
      <c r="U49" s="155"/>
      <c r="V49" s="155"/>
      <c r="W49" s="155"/>
      <c r="X49" s="145"/>
      <c r="Y49" s="145"/>
      <c r="Z49" s="145"/>
      <c r="AA49" s="145"/>
      <c r="AB49" s="145"/>
      <c r="AC49" s="145"/>
      <c r="AD49" s="145"/>
      <c r="AE49" s="145" t="s">
        <v>179</v>
      </c>
      <c r="AF49" s="145"/>
      <c r="AG49" s="145"/>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row>
    <row r="50" spans="1:58" outlineLevel="2">
      <c r="A50" s="152"/>
      <c r="B50" s="153"/>
      <c r="C50" s="183" t="s">
        <v>515</v>
      </c>
      <c r="D50" s="156"/>
      <c r="E50" s="157">
        <v>5.87</v>
      </c>
      <c r="F50" s="155"/>
      <c r="G50" s="155"/>
      <c r="H50" s="155"/>
      <c r="I50" s="155"/>
      <c r="J50" s="155"/>
      <c r="K50" s="155"/>
      <c r="L50" s="155"/>
      <c r="M50" s="155"/>
      <c r="N50" s="154"/>
      <c r="O50" s="154"/>
      <c r="P50" s="154"/>
      <c r="Q50" s="154"/>
      <c r="R50" s="155"/>
      <c r="S50" s="155"/>
      <c r="T50" s="155"/>
      <c r="U50" s="155"/>
      <c r="V50" s="155"/>
      <c r="W50" s="155"/>
      <c r="X50" s="145"/>
      <c r="Y50" s="145"/>
      <c r="Z50" s="145"/>
      <c r="AA50" s="145"/>
      <c r="AB50" s="145"/>
      <c r="AC50" s="145"/>
      <c r="AD50" s="145"/>
      <c r="AE50" s="145" t="s">
        <v>164</v>
      </c>
      <c r="AF50" s="145">
        <v>0</v>
      </c>
      <c r="AG50" s="145"/>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row>
    <row r="51" spans="1:58">
      <c r="A51" s="159" t="s">
        <v>152</v>
      </c>
      <c r="B51" s="160" t="s">
        <v>80</v>
      </c>
      <c r="C51" s="181" t="s">
        <v>81</v>
      </c>
      <c r="D51" s="161"/>
      <c r="E51" s="162"/>
      <c r="F51" s="163"/>
      <c r="G51" s="163">
        <f>SUMIF(AE52:AE65,"&lt;&gt;NOR",G52:G65)</f>
        <v>0</v>
      </c>
      <c r="H51" s="163"/>
      <c r="I51" s="163">
        <f>SUM(I52:I65)</f>
        <v>0</v>
      </c>
      <c r="J51" s="163"/>
      <c r="K51" s="163">
        <f>SUM(K52:K65)</f>
        <v>0</v>
      </c>
      <c r="L51" s="163"/>
      <c r="M51" s="163">
        <f>SUM(M52:M65)</f>
        <v>0</v>
      </c>
      <c r="N51" s="162"/>
      <c r="O51" s="162">
        <f>SUM(O52:O65)</f>
        <v>0.63000000000000012</v>
      </c>
      <c r="P51" s="162"/>
      <c r="Q51" s="162">
        <f>SUM(Q52:Q65)</f>
        <v>0</v>
      </c>
      <c r="R51" s="164"/>
      <c r="S51" s="158"/>
      <c r="T51" s="158">
        <f>SUM(T52:T65)</f>
        <v>4.75</v>
      </c>
      <c r="U51" s="158"/>
      <c r="V51" s="158"/>
      <c r="W51" s="158"/>
      <c r="AE51" t="s">
        <v>153</v>
      </c>
    </row>
    <row r="52" spans="1:58" ht="22.5" outlineLevel="1">
      <c r="A52" s="166">
        <v>10</v>
      </c>
      <c r="B52" s="167" t="s">
        <v>516</v>
      </c>
      <c r="C52" s="182" t="s">
        <v>517</v>
      </c>
      <c r="D52" s="168" t="s">
        <v>177</v>
      </c>
      <c r="E52" s="169">
        <v>5</v>
      </c>
      <c r="F52" s="170"/>
      <c r="G52" s="171">
        <f>ROUND(E52*F52,2)</f>
        <v>0</v>
      </c>
      <c r="H52" s="170"/>
      <c r="I52" s="171">
        <f>ROUND(E52*H52,2)</f>
        <v>0</v>
      </c>
      <c r="J52" s="170"/>
      <c r="K52" s="171">
        <f>ROUND(E52*J52,2)</f>
        <v>0</v>
      </c>
      <c r="L52" s="171">
        <v>21</v>
      </c>
      <c r="M52" s="171">
        <f>G52*(1+L52/100)</f>
        <v>0</v>
      </c>
      <c r="N52" s="169">
        <v>0</v>
      </c>
      <c r="O52" s="169">
        <f>ROUND(E52*N52,2)</f>
        <v>0</v>
      </c>
      <c r="P52" s="169">
        <v>0</v>
      </c>
      <c r="Q52" s="169">
        <f>ROUND(E52*P52,2)</f>
        <v>0</v>
      </c>
      <c r="R52" s="172" t="s">
        <v>157</v>
      </c>
      <c r="S52" s="155">
        <v>0.95</v>
      </c>
      <c r="T52" s="155">
        <f>ROUND(E52*S52,2)</f>
        <v>4.75</v>
      </c>
      <c r="U52" s="155"/>
      <c r="V52" s="155" t="s">
        <v>158</v>
      </c>
      <c r="W52" s="155" t="s">
        <v>159</v>
      </c>
      <c r="X52" s="145"/>
      <c r="Y52" s="145"/>
      <c r="Z52" s="145"/>
      <c r="AA52" s="145"/>
      <c r="AB52" s="145"/>
      <c r="AC52" s="145"/>
      <c r="AD52" s="145"/>
      <c r="AE52" s="145" t="s">
        <v>160</v>
      </c>
      <c r="AF52" s="145"/>
      <c r="AG52" s="145"/>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row>
    <row r="53" spans="1:58" ht="22.5" outlineLevel="2">
      <c r="A53" s="152"/>
      <c r="B53" s="153"/>
      <c r="C53" s="1411" t="s">
        <v>518</v>
      </c>
      <c r="D53" s="1412"/>
      <c r="E53" s="1412"/>
      <c r="F53" s="1412"/>
      <c r="G53" s="1412"/>
      <c r="H53" s="155"/>
      <c r="I53" s="155"/>
      <c r="J53" s="155"/>
      <c r="K53" s="155"/>
      <c r="L53" s="155"/>
      <c r="M53" s="155"/>
      <c r="N53" s="154"/>
      <c r="O53" s="154"/>
      <c r="P53" s="154"/>
      <c r="Q53" s="154"/>
      <c r="R53" s="155"/>
      <c r="S53" s="155"/>
      <c r="T53" s="155"/>
      <c r="U53" s="155"/>
      <c r="V53" s="155"/>
      <c r="W53" s="155"/>
      <c r="X53" s="145"/>
      <c r="Y53" s="145"/>
      <c r="Z53" s="145"/>
      <c r="AA53" s="145"/>
      <c r="AB53" s="145"/>
      <c r="AC53" s="145"/>
      <c r="AD53" s="145"/>
      <c r="AE53" s="145" t="s">
        <v>179</v>
      </c>
      <c r="AF53" s="145"/>
      <c r="AG53" s="145"/>
      <c r="AH53" s="145"/>
      <c r="AI53" s="145"/>
      <c r="AJ53" s="145"/>
      <c r="AK53" s="145"/>
      <c r="AL53" s="145"/>
      <c r="AM53" s="145"/>
      <c r="AN53" s="145"/>
      <c r="AO53" s="145"/>
      <c r="AP53" s="145"/>
      <c r="AQ53" s="145"/>
      <c r="AR53" s="145"/>
      <c r="AS53" s="145"/>
      <c r="AT53" s="145"/>
      <c r="AU53" s="145"/>
      <c r="AV53" s="145"/>
      <c r="AW53" s="145"/>
      <c r="AX53" s="145"/>
      <c r="AY53" s="173" t="str">
        <f>C53</f>
        <v>Včetně kotvení rámů do zdiva a platí pro jakýkoliv způsob provádění (např. bodovým přivařením k obnažené výztuži, uklínováním, zalitím pracen apod.).</v>
      </c>
      <c r="AZ53" s="145"/>
      <c r="BA53" s="145"/>
      <c r="BB53" s="145"/>
      <c r="BC53" s="145"/>
      <c r="BD53" s="145"/>
      <c r="BE53" s="145"/>
      <c r="BF53" s="145"/>
    </row>
    <row r="54" spans="1:58" outlineLevel="2">
      <c r="A54" s="152"/>
      <c r="B54" s="153"/>
      <c r="C54" s="183" t="s">
        <v>519</v>
      </c>
      <c r="D54" s="156"/>
      <c r="E54" s="157">
        <v>1</v>
      </c>
      <c r="F54" s="155"/>
      <c r="G54" s="155"/>
      <c r="H54" s="155"/>
      <c r="I54" s="155"/>
      <c r="J54" s="155"/>
      <c r="K54" s="155"/>
      <c r="L54" s="155"/>
      <c r="M54" s="155"/>
      <c r="N54" s="154"/>
      <c r="O54" s="154"/>
      <c r="P54" s="154"/>
      <c r="Q54" s="154"/>
      <c r="R54" s="155"/>
      <c r="S54" s="155"/>
      <c r="T54" s="155"/>
      <c r="U54" s="155"/>
      <c r="V54" s="155"/>
      <c r="W54" s="155"/>
      <c r="X54" s="145"/>
      <c r="Y54" s="145"/>
      <c r="Z54" s="145"/>
      <c r="AA54" s="145"/>
      <c r="AB54" s="145"/>
      <c r="AC54" s="145"/>
      <c r="AD54" s="145"/>
      <c r="AE54" s="145" t="s">
        <v>164</v>
      </c>
      <c r="AF54" s="145">
        <v>0</v>
      </c>
      <c r="AG54" s="145"/>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row>
    <row r="55" spans="1:58" outlineLevel="3">
      <c r="A55" s="152"/>
      <c r="B55" s="153"/>
      <c r="C55" s="183" t="s">
        <v>520</v>
      </c>
      <c r="D55" s="156"/>
      <c r="E55" s="157">
        <v>4</v>
      </c>
      <c r="F55" s="155"/>
      <c r="G55" s="155"/>
      <c r="H55" s="155"/>
      <c r="I55" s="155"/>
      <c r="J55" s="155"/>
      <c r="K55" s="155"/>
      <c r="L55" s="155"/>
      <c r="M55" s="155"/>
      <c r="N55" s="154"/>
      <c r="O55" s="154"/>
      <c r="P55" s="154"/>
      <c r="Q55" s="154"/>
      <c r="R55" s="155"/>
      <c r="S55" s="155"/>
      <c r="T55" s="155"/>
      <c r="U55" s="155"/>
      <c r="V55" s="155"/>
      <c r="W55" s="155"/>
      <c r="X55" s="145"/>
      <c r="Y55" s="145"/>
      <c r="Z55" s="145"/>
      <c r="AA55" s="145"/>
      <c r="AB55" s="145"/>
      <c r="AC55" s="145"/>
      <c r="AD55" s="145"/>
      <c r="AE55" s="145" t="s">
        <v>164</v>
      </c>
      <c r="AF55" s="145">
        <v>0</v>
      </c>
      <c r="AG55" s="145"/>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row>
    <row r="56" spans="1:58" outlineLevel="1">
      <c r="A56" s="166">
        <v>11</v>
      </c>
      <c r="B56" s="167" t="s">
        <v>521</v>
      </c>
      <c r="C56" s="182" t="s">
        <v>522</v>
      </c>
      <c r="D56" s="168" t="s">
        <v>242</v>
      </c>
      <c r="E56" s="169">
        <v>1</v>
      </c>
      <c r="F56" s="170"/>
      <c r="G56" s="171">
        <f>ROUND(E56*F56,2)</f>
        <v>0</v>
      </c>
      <c r="H56" s="170"/>
      <c r="I56" s="171">
        <f>ROUND(E56*H56,2)</f>
        <v>0</v>
      </c>
      <c r="J56" s="170"/>
      <c r="K56" s="171">
        <f>ROUND(E56*J56,2)</f>
        <v>0</v>
      </c>
      <c r="L56" s="171">
        <v>21</v>
      </c>
      <c r="M56" s="171">
        <f>G56*(1+L56/100)</f>
        <v>0</v>
      </c>
      <c r="N56" s="169">
        <v>0.34399999999999997</v>
      </c>
      <c r="O56" s="169">
        <f>ROUND(E56*N56,2)</f>
        <v>0.34</v>
      </c>
      <c r="P56" s="169">
        <v>0</v>
      </c>
      <c r="Q56" s="169">
        <f>ROUND(E56*P56,2)</f>
        <v>0</v>
      </c>
      <c r="R56" s="172" t="s">
        <v>189</v>
      </c>
      <c r="S56" s="155">
        <v>0</v>
      </c>
      <c r="T56" s="155">
        <f>ROUND(E56*S56,2)</f>
        <v>0</v>
      </c>
      <c r="U56" s="155"/>
      <c r="V56" s="155" t="s">
        <v>158</v>
      </c>
      <c r="W56" s="155" t="s">
        <v>159</v>
      </c>
      <c r="X56" s="145"/>
      <c r="Y56" s="145"/>
      <c r="Z56" s="145"/>
      <c r="AA56" s="145"/>
      <c r="AB56" s="145"/>
      <c r="AC56" s="145"/>
      <c r="AD56" s="145"/>
      <c r="AE56" s="145" t="s">
        <v>160</v>
      </c>
      <c r="AF56" s="145"/>
      <c r="AG56" s="145"/>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row>
    <row r="57" spans="1:58" outlineLevel="2">
      <c r="A57" s="152"/>
      <c r="B57" s="153"/>
      <c r="C57" s="1411" t="s">
        <v>523</v>
      </c>
      <c r="D57" s="1412"/>
      <c r="E57" s="1412"/>
      <c r="F57" s="1412"/>
      <c r="G57" s="1412"/>
      <c r="H57" s="155"/>
      <c r="I57" s="155"/>
      <c r="J57" s="155"/>
      <c r="K57" s="155"/>
      <c r="L57" s="155"/>
      <c r="M57" s="155"/>
      <c r="N57" s="154"/>
      <c r="O57" s="154"/>
      <c r="P57" s="154"/>
      <c r="Q57" s="154"/>
      <c r="R57" s="155"/>
      <c r="S57" s="155"/>
      <c r="T57" s="155"/>
      <c r="U57" s="155"/>
      <c r="V57" s="155"/>
      <c r="W57" s="155"/>
      <c r="X57" s="145"/>
      <c r="Y57" s="145"/>
      <c r="Z57" s="145"/>
      <c r="AA57" s="145"/>
      <c r="AB57" s="145"/>
      <c r="AC57" s="145"/>
      <c r="AD57" s="145"/>
      <c r="AE57" s="145" t="s">
        <v>179</v>
      </c>
      <c r="AF57" s="145"/>
      <c r="AG57" s="145"/>
      <c r="AH57" s="145"/>
      <c r="AI57" s="145"/>
      <c r="AJ57" s="145"/>
      <c r="AK57" s="145"/>
      <c r="AL57" s="145"/>
      <c r="AM57" s="145"/>
      <c r="AN57" s="145"/>
      <c r="AO57" s="145"/>
      <c r="AP57" s="145"/>
      <c r="AQ57" s="145"/>
      <c r="AR57" s="145"/>
      <c r="AS57" s="145"/>
      <c r="AT57" s="145"/>
      <c r="AU57" s="145"/>
      <c r="AV57" s="145"/>
      <c r="AW57" s="145"/>
      <c r="AX57" s="145"/>
      <c r="AY57" s="173" t="str">
        <f>C57</f>
        <v>Včetně dodávky, rozšiřovacích profilů, lištování a ostatních doplňků. Přesná specifikace dle PD, viz výkres D.1.1 - 14.</v>
      </c>
      <c r="AZ57" s="145"/>
      <c r="BA57" s="145"/>
      <c r="BB57" s="145"/>
      <c r="BC57" s="145"/>
      <c r="BD57" s="145"/>
      <c r="BE57" s="145"/>
      <c r="BF57" s="145"/>
    </row>
    <row r="58" spans="1:58" ht="22.5" outlineLevel="1">
      <c r="A58" s="166">
        <v>12</v>
      </c>
      <c r="B58" s="167" t="s">
        <v>524</v>
      </c>
      <c r="C58" s="182" t="s">
        <v>525</v>
      </c>
      <c r="D58" s="168" t="s">
        <v>242</v>
      </c>
      <c r="E58" s="169">
        <v>1</v>
      </c>
      <c r="F58" s="170"/>
      <c r="G58" s="171">
        <f>ROUND(E58*F58,2)</f>
        <v>0</v>
      </c>
      <c r="H58" s="170"/>
      <c r="I58" s="171">
        <f>ROUND(E58*H58,2)</f>
        <v>0</v>
      </c>
      <c r="J58" s="170"/>
      <c r="K58" s="171">
        <f>ROUND(E58*J58,2)</f>
        <v>0</v>
      </c>
      <c r="L58" s="171">
        <v>21</v>
      </c>
      <c r="M58" s="171">
        <f>G58*(1+L58/100)</f>
        <v>0</v>
      </c>
      <c r="N58" s="169">
        <v>4.4999999999999998E-2</v>
      </c>
      <c r="O58" s="169">
        <f>ROUND(E58*N58,2)</f>
        <v>0.05</v>
      </c>
      <c r="P58" s="169">
        <v>0</v>
      </c>
      <c r="Q58" s="169">
        <f>ROUND(E58*P58,2)</f>
        <v>0</v>
      </c>
      <c r="R58" s="172" t="s">
        <v>189</v>
      </c>
      <c r="S58" s="155">
        <v>0</v>
      </c>
      <c r="T58" s="155">
        <f>ROUND(E58*S58,2)</f>
        <v>0</v>
      </c>
      <c r="U58" s="155"/>
      <c r="V58" s="155" t="s">
        <v>158</v>
      </c>
      <c r="W58" s="155" t="s">
        <v>159</v>
      </c>
      <c r="X58" s="145"/>
      <c r="Y58" s="145"/>
      <c r="Z58" s="145"/>
      <c r="AA58" s="145"/>
      <c r="AB58" s="145"/>
      <c r="AC58" s="145"/>
      <c r="AD58" s="145"/>
      <c r="AE58" s="145" t="s">
        <v>160</v>
      </c>
      <c r="AF58" s="145"/>
      <c r="AG58" s="145"/>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row>
    <row r="59" spans="1:58" outlineLevel="2">
      <c r="A59" s="152"/>
      <c r="B59" s="153"/>
      <c r="C59" s="1411" t="s">
        <v>526</v>
      </c>
      <c r="D59" s="1412"/>
      <c r="E59" s="1412"/>
      <c r="F59" s="1412"/>
      <c r="G59" s="1412"/>
      <c r="H59" s="155"/>
      <c r="I59" s="155"/>
      <c r="J59" s="155"/>
      <c r="K59" s="155"/>
      <c r="L59" s="155"/>
      <c r="M59" s="155"/>
      <c r="N59" s="154"/>
      <c r="O59" s="154"/>
      <c r="P59" s="154"/>
      <c r="Q59" s="154"/>
      <c r="R59" s="155"/>
      <c r="S59" s="155"/>
      <c r="T59" s="155"/>
      <c r="U59" s="155"/>
      <c r="V59" s="155"/>
      <c r="W59" s="155"/>
      <c r="X59" s="145"/>
      <c r="Y59" s="145"/>
      <c r="Z59" s="145"/>
      <c r="AA59" s="145"/>
      <c r="AB59" s="145"/>
      <c r="AC59" s="145"/>
      <c r="AD59" s="145"/>
      <c r="AE59" s="145" t="s">
        <v>179</v>
      </c>
      <c r="AF59" s="145"/>
      <c r="AG59" s="145"/>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row>
    <row r="60" spans="1:58" outlineLevel="2">
      <c r="A60" s="152"/>
      <c r="B60" s="153"/>
      <c r="C60" s="183" t="s">
        <v>519</v>
      </c>
      <c r="D60" s="156"/>
      <c r="E60" s="157">
        <v>1</v>
      </c>
      <c r="F60" s="155"/>
      <c r="G60" s="155"/>
      <c r="H60" s="155"/>
      <c r="I60" s="155"/>
      <c r="J60" s="155"/>
      <c r="K60" s="155"/>
      <c r="L60" s="155"/>
      <c r="M60" s="155"/>
      <c r="N60" s="154"/>
      <c r="O60" s="154"/>
      <c r="P60" s="154"/>
      <c r="Q60" s="154"/>
      <c r="R60" s="155"/>
      <c r="S60" s="155"/>
      <c r="T60" s="155"/>
      <c r="U60" s="155"/>
      <c r="V60" s="155"/>
      <c r="W60" s="155"/>
      <c r="X60" s="145"/>
      <c r="Y60" s="145"/>
      <c r="Z60" s="145"/>
      <c r="AA60" s="145"/>
      <c r="AB60" s="145"/>
      <c r="AC60" s="145"/>
      <c r="AD60" s="145"/>
      <c r="AE60" s="145" t="s">
        <v>164</v>
      </c>
      <c r="AF60" s="145">
        <v>0</v>
      </c>
      <c r="AG60" s="145"/>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row>
    <row r="61" spans="1:58" ht="22.5" outlineLevel="1">
      <c r="A61" s="166">
        <v>13</v>
      </c>
      <c r="B61" s="167" t="s">
        <v>527</v>
      </c>
      <c r="C61" s="182" t="s">
        <v>528</v>
      </c>
      <c r="D61" s="168" t="s">
        <v>242</v>
      </c>
      <c r="E61" s="169">
        <v>4</v>
      </c>
      <c r="F61" s="170"/>
      <c r="G61" s="171">
        <f>ROUND(E61*F61,2)</f>
        <v>0</v>
      </c>
      <c r="H61" s="170"/>
      <c r="I61" s="171">
        <f>ROUND(E61*H61,2)</f>
        <v>0</v>
      </c>
      <c r="J61" s="170"/>
      <c r="K61" s="171">
        <f>ROUND(E61*J61,2)</f>
        <v>0</v>
      </c>
      <c r="L61" s="171">
        <v>21</v>
      </c>
      <c r="M61" s="171">
        <f>G61*(1+L61/100)</f>
        <v>0</v>
      </c>
      <c r="N61" s="169">
        <v>4.4999999999999998E-2</v>
      </c>
      <c r="O61" s="169">
        <f>ROUND(E61*N61,2)</f>
        <v>0.18</v>
      </c>
      <c r="P61" s="169">
        <v>0</v>
      </c>
      <c r="Q61" s="169">
        <f>ROUND(E61*P61,2)</f>
        <v>0</v>
      </c>
      <c r="R61" s="172" t="s">
        <v>189</v>
      </c>
      <c r="S61" s="155">
        <v>0</v>
      </c>
      <c r="T61" s="155">
        <f>ROUND(E61*S61,2)</f>
        <v>0</v>
      </c>
      <c r="U61" s="155"/>
      <c r="V61" s="155" t="s">
        <v>158</v>
      </c>
      <c r="W61" s="155" t="s">
        <v>159</v>
      </c>
      <c r="X61" s="145"/>
      <c r="Y61" s="145"/>
      <c r="Z61" s="145"/>
      <c r="AA61" s="145"/>
      <c r="AB61" s="145"/>
      <c r="AC61" s="145"/>
      <c r="AD61" s="145"/>
      <c r="AE61" s="145" t="s">
        <v>160</v>
      </c>
      <c r="AF61" s="145"/>
      <c r="AG61" s="145"/>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row>
    <row r="62" spans="1:58" outlineLevel="2">
      <c r="A62" s="152"/>
      <c r="B62" s="153"/>
      <c r="C62" s="1411" t="s">
        <v>526</v>
      </c>
      <c r="D62" s="1412"/>
      <c r="E62" s="1412"/>
      <c r="F62" s="1412"/>
      <c r="G62" s="1412"/>
      <c r="H62" s="155"/>
      <c r="I62" s="155"/>
      <c r="J62" s="155"/>
      <c r="K62" s="155"/>
      <c r="L62" s="155"/>
      <c r="M62" s="155"/>
      <c r="N62" s="154"/>
      <c r="O62" s="154"/>
      <c r="P62" s="154"/>
      <c r="Q62" s="154"/>
      <c r="R62" s="155"/>
      <c r="S62" s="155"/>
      <c r="T62" s="155"/>
      <c r="U62" s="155"/>
      <c r="V62" s="155"/>
      <c r="W62" s="155"/>
      <c r="X62" s="145"/>
      <c r="Y62" s="145"/>
      <c r="Z62" s="145"/>
      <c r="AA62" s="145"/>
      <c r="AB62" s="145"/>
      <c r="AC62" s="145"/>
      <c r="AD62" s="145"/>
      <c r="AE62" s="145" t="s">
        <v>179</v>
      </c>
      <c r="AF62" s="145"/>
      <c r="AG62" s="145"/>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row>
    <row r="63" spans="1:58" outlineLevel="2">
      <c r="A63" s="152"/>
      <c r="B63" s="153"/>
      <c r="C63" s="183" t="s">
        <v>520</v>
      </c>
      <c r="D63" s="156"/>
      <c r="E63" s="157">
        <v>4</v>
      </c>
      <c r="F63" s="155"/>
      <c r="G63" s="155"/>
      <c r="H63" s="155"/>
      <c r="I63" s="155"/>
      <c r="J63" s="155"/>
      <c r="K63" s="155"/>
      <c r="L63" s="155"/>
      <c r="M63" s="155"/>
      <c r="N63" s="154"/>
      <c r="O63" s="154"/>
      <c r="P63" s="154"/>
      <c r="Q63" s="154"/>
      <c r="R63" s="155"/>
      <c r="S63" s="155"/>
      <c r="T63" s="155"/>
      <c r="U63" s="155"/>
      <c r="V63" s="155"/>
      <c r="W63" s="155"/>
      <c r="X63" s="145"/>
      <c r="Y63" s="145"/>
      <c r="Z63" s="145"/>
      <c r="AA63" s="145"/>
      <c r="AB63" s="145"/>
      <c r="AC63" s="145"/>
      <c r="AD63" s="145"/>
      <c r="AE63" s="145" t="s">
        <v>164</v>
      </c>
      <c r="AF63" s="145">
        <v>0</v>
      </c>
      <c r="AG63" s="145"/>
      <c r="AH63" s="145"/>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row>
    <row r="64" spans="1:58" outlineLevel="1">
      <c r="A64" s="166">
        <v>14</v>
      </c>
      <c r="B64" s="167" t="s">
        <v>529</v>
      </c>
      <c r="C64" s="182" t="s">
        <v>530</v>
      </c>
      <c r="D64" s="168" t="s">
        <v>177</v>
      </c>
      <c r="E64" s="169">
        <v>5</v>
      </c>
      <c r="F64" s="170"/>
      <c r="G64" s="171">
        <f>ROUND(E64*F64,2)</f>
        <v>0</v>
      </c>
      <c r="H64" s="170"/>
      <c r="I64" s="171">
        <f>ROUND(E64*H64,2)</f>
        <v>0</v>
      </c>
      <c r="J64" s="170"/>
      <c r="K64" s="171">
        <f>ROUND(E64*J64,2)</f>
        <v>0</v>
      </c>
      <c r="L64" s="171">
        <v>21</v>
      </c>
      <c r="M64" s="171">
        <f>G64*(1+L64/100)</f>
        <v>0</v>
      </c>
      <c r="N64" s="169">
        <v>1.272E-2</v>
      </c>
      <c r="O64" s="169">
        <f>ROUND(E64*N64,2)</f>
        <v>0.06</v>
      </c>
      <c r="P64" s="169">
        <v>0</v>
      </c>
      <c r="Q64" s="169">
        <f>ROUND(E64*P64,2)</f>
        <v>0</v>
      </c>
      <c r="R64" s="172" t="s">
        <v>189</v>
      </c>
      <c r="S64" s="155">
        <v>0</v>
      </c>
      <c r="T64" s="155">
        <f>ROUND(E64*S64,2)</f>
        <v>0</v>
      </c>
      <c r="U64" s="155"/>
      <c r="V64" s="155" t="s">
        <v>202</v>
      </c>
      <c r="W64" s="155" t="s">
        <v>159</v>
      </c>
      <c r="X64" s="145"/>
      <c r="Y64" s="145"/>
      <c r="Z64" s="145"/>
      <c r="AA64" s="145"/>
      <c r="AB64" s="145"/>
      <c r="AC64" s="145"/>
      <c r="AD64" s="145"/>
      <c r="AE64" s="145" t="s">
        <v>203</v>
      </c>
      <c r="AF64" s="145"/>
      <c r="AG64" s="145"/>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row>
    <row r="65" spans="1:58" outlineLevel="2">
      <c r="A65" s="152"/>
      <c r="B65" s="153"/>
      <c r="C65" s="183" t="s">
        <v>531</v>
      </c>
      <c r="D65" s="156"/>
      <c r="E65" s="157">
        <v>5</v>
      </c>
      <c r="F65" s="155"/>
      <c r="G65" s="155"/>
      <c r="H65" s="155"/>
      <c r="I65" s="155"/>
      <c r="J65" s="155"/>
      <c r="K65" s="155"/>
      <c r="L65" s="155"/>
      <c r="M65" s="155"/>
      <c r="N65" s="154"/>
      <c r="O65" s="154"/>
      <c r="P65" s="154"/>
      <c r="Q65" s="154"/>
      <c r="R65" s="155"/>
      <c r="S65" s="155"/>
      <c r="T65" s="155"/>
      <c r="U65" s="155"/>
      <c r="V65" s="155"/>
      <c r="W65" s="155"/>
      <c r="X65" s="145"/>
      <c r="Y65" s="145"/>
      <c r="Z65" s="145"/>
      <c r="AA65" s="145"/>
      <c r="AB65" s="145"/>
      <c r="AC65" s="145"/>
      <c r="AD65" s="145"/>
      <c r="AE65" s="145" t="s">
        <v>164</v>
      </c>
      <c r="AF65" s="145">
        <v>5</v>
      </c>
      <c r="AG65" s="145"/>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row>
    <row r="66" spans="1:58">
      <c r="A66" s="159" t="s">
        <v>152</v>
      </c>
      <c r="B66" s="160" t="s">
        <v>82</v>
      </c>
      <c r="C66" s="181" t="s">
        <v>83</v>
      </c>
      <c r="D66" s="161"/>
      <c r="E66" s="162"/>
      <c r="F66" s="163"/>
      <c r="G66" s="163">
        <f>SUMIF(AE67:AE88,"&lt;&gt;NOR",G67:G88)</f>
        <v>0</v>
      </c>
      <c r="H66" s="163"/>
      <c r="I66" s="163">
        <f>SUM(I67:I88)</f>
        <v>0</v>
      </c>
      <c r="J66" s="163"/>
      <c r="K66" s="163">
        <f>SUM(K67:K88)</f>
        <v>0</v>
      </c>
      <c r="L66" s="163"/>
      <c r="M66" s="163">
        <f>SUM(M67:M88)</f>
        <v>0</v>
      </c>
      <c r="N66" s="162"/>
      <c r="O66" s="162">
        <f>SUM(O67:O88)</f>
        <v>2.6599999999999997</v>
      </c>
      <c r="P66" s="162"/>
      <c r="Q66" s="162">
        <f>SUM(Q67:Q88)</f>
        <v>0</v>
      </c>
      <c r="R66" s="164"/>
      <c r="S66" s="158"/>
      <c r="T66" s="158">
        <f>SUM(T67:T88)</f>
        <v>45.480000000000004</v>
      </c>
      <c r="U66" s="158"/>
      <c r="V66" s="158"/>
      <c r="W66" s="158"/>
      <c r="AE66" t="s">
        <v>153</v>
      </c>
    </row>
    <row r="67" spans="1:58" outlineLevel="1">
      <c r="A67" s="166">
        <v>15</v>
      </c>
      <c r="B67" s="167" t="s">
        <v>532</v>
      </c>
      <c r="C67" s="182" t="s">
        <v>533</v>
      </c>
      <c r="D67" s="168" t="s">
        <v>167</v>
      </c>
      <c r="E67" s="169">
        <v>20</v>
      </c>
      <c r="F67" s="170"/>
      <c r="G67" s="171">
        <f>ROUND(E67*F67,2)</f>
        <v>0</v>
      </c>
      <c r="H67" s="170"/>
      <c r="I67" s="171">
        <f>ROUND(E67*H67,2)</f>
        <v>0</v>
      </c>
      <c r="J67" s="170"/>
      <c r="K67" s="171">
        <f>ROUND(E67*J67,2)</f>
        <v>0</v>
      </c>
      <c r="L67" s="171">
        <v>21</v>
      </c>
      <c r="M67" s="171">
        <f>G67*(1+L67/100)</f>
        <v>0</v>
      </c>
      <c r="N67" s="169">
        <v>3.0000000000000001E-5</v>
      </c>
      <c r="O67" s="169">
        <f>ROUND(E67*N67,2)</f>
        <v>0</v>
      </c>
      <c r="P67" s="169">
        <v>0</v>
      </c>
      <c r="Q67" s="169">
        <f>ROUND(E67*P67,2)</f>
        <v>0</v>
      </c>
      <c r="R67" s="172" t="s">
        <v>157</v>
      </c>
      <c r="S67" s="155">
        <v>4.3999999999999997E-2</v>
      </c>
      <c r="T67" s="155">
        <f>ROUND(E67*S67,2)</f>
        <v>0.88</v>
      </c>
      <c r="U67" s="155"/>
      <c r="V67" s="155" t="s">
        <v>158</v>
      </c>
      <c r="W67" s="155" t="s">
        <v>159</v>
      </c>
      <c r="X67" s="145"/>
      <c r="Y67" s="145"/>
      <c r="Z67" s="145"/>
      <c r="AA67" s="145"/>
      <c r="AB67" s="145"/>
      <c r="AC67" s="145"/>
      <c r="AD67" s="145"/>
      <c r="AE67" s="145" t="s">
        <v>160</v>
      </c>
      <c r="AF67" s="145"/>
      <c r="AG67" s="145"/>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row>
    <row r="68" spans="1:58" outlineLevel="2">
      <c r="A68" s="152"/>
      <c r="B68" s="153"/>
      <c r="C68" s="183" t="s">
        <v>534</v>
      </c>
      <c r="D68" s="156"/>
      <c r="E68" s="157">
        <v>20</v>
      </c>
      <c r="F68" s="155"/>
      <c r="G68" s="155"/>
      <c r="H68" s="155"/>
      <c r="I68" s="155"/>
      <c r="J68" s="155"/>
      <c r="K68" s="155"/>
      <c r="L68" s="155"/>
      <c r="M68" s="155"/>
      <c r="N68" s="154"/>
      <c r="O68" s="154"/>
      <c r="P68" s="154"/>
      <c r="Q68" s="154"/>
      <c r="R68" s="155"/>
      <c r="S68" s="155"/>
      <c r="T68" s="155"/>
      <c r="U68" s="155"/>
      <c r="V68" s="155"/>
      <c r="W68" s="155"/>
      <c r="X68" s="145"/>
      <c r="Y68" s="145"/>
      <c r="Z68" s="145"/>
      <c r="AA68" s="145"/>
      <c r="AB68" s="145"/>
      <c r="AC68" s="145"/>
      <c r="AD68" s="145"/>
      <c r="AE68" s="145" t="s">
        <v>164</v>
      </c>
      <c r="AF68" s="145">
        <v>0</v>
      </c>
      <c r="AG68" s="145"/>
      <c r="AH68" s="145"/>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row>
    <row r="69" spans="1:58" outlineLevel="1">
      <c r="A69" s="166">
        <v>16</v>
      </c>
      <c r="B69" s="167" t="s">
        <v>535</v>
      </c>
      <c r="C69" s="182" t="s">
        <v>536</v>
      </c>
      <c r="D69" s="168" t="s">
        <v>167</v>
      </c>
      <c r="E69" s="169">
        <v>20</v>
      </c>
      <c r="F69" s="170"/>
      <c r="G69" s="171">
        <f>ROUND(E69*F69,2)</f>
        <v>0</v>
      </c>
      <c r="H69" s="170"/>
      <c r="I69" s="171">
        <f>ROUND(E69*H69,2)</f>
        <v>0</v>
      </c>
      <c r="J69" s="170"/>
      <c r="K69" s="171">
        <f>ROUND(E69*J69,2)</f>
        <v>0</v>
      </c>
      <c r="L69" s="171">
        <v>21</v>
      </c>
      <c r="M69" s="171">
        <f>G69*(1+L69/100)</f>
        <v>0</v>
      </c>
      <c r="N69" s="169">
        <v>3.8700000000000002E-3</v>
      </c>
      <c r="O69" s="169">
        <f>ROUND(E69*N69,2)</f>
        <v>0.08</v>
      </c>
      <c r="P69" s="169">
        <v>0</v>
      </c>
      <c r="Q69" s="169">
        <f>ROUND(E69*P69,2)</f>
        <v>0</v>
      </c>
      <c r="R69" s="172" t="s">
        <v>157</v>
      </c>
      <c r="S69" s="155">
        <v>0.47399999999999998</v>
      </c>
      <c r="T69" s="155">
        <f>ROUND(E69*S69,2)</f>
        <v>9.48</v>
      </c>
      <c r="U69" s="155"/>
      <c r="V69" s="155" t="s">
        <v>158</v>
      </c>
      <c r="W69" s="155" t="s">
        <v>159</v>
      </c>
      <c r="X69" s="145"/>
      <c r="Y69" s="145"/>
      <c r="Z69" s="145"/>
      <c r="AA69" s="145"/>
      <c r="AB69" s="145"/>
      <c r="AC69" s="145"/>
      <c r="AD69" s="145"/>
      <c r="AE69" s="145" t="s">
        <v>160</v>
      </c>
      <c r="AF69" s="145"/>
      <c r="AG69" s="145"/>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row>
    <row r="70" spans="1:58" outlineLevel="2">
      <c r="A70" s="152"/>
      <c r="B70" s="153"/>
      <c r="C70" s="1409" t="s">
        <v>537</v>
      </c>
      <c r="D70" s="1410"/>
      <c r="E70" s="1410"/>
      <c r="F70" s="1410"/>
      <c r="G70" s="1410"/>
      <c r="H70" s="155"/>
      <c r="I70" s="155"/>
      <c r="J70" s="155"/>
      <c r="K70" s="155"/>
      <c r="L70" s="155"/>
      <c r="M70" s="155"/>
      <c r="N70" s="154"/>
      <c r="O70" s="154"/>
      <c r="P70" s="154"/>
      <c r="Q70" s="154"/>
      <c r="R70" s="155"/>
      <c r="S70" s="155"/>
      <c r="T70" s="155"/>
      <c r="U70" s="155"/>
      <c r="V70" s="155"/>
      <c r="W70" s="155"/>
      <c r="X70" s="145"/>
      <c r="Y70" s="145"/>
      <c r="Z70" s="145"/>
      <c r="AA70" s="145"/>
      <c r="AB70" s="145"/>
      <c r="AC70" s="145"/>
      <c r="AD70" s="145"/>
      <c r="AE70" s="145" t="s">
        <v>162</v>
      </c>
      <c r="AF70" s="145"/>
      <c r="AG70" s="145"/>
      <c r="AH70" s="145"/>
      <c r="AI70" s="145"/>
      <c r="AJ70" s="145"/>
      <c r="AK70" s="145"/>
      <c r="AL70" s="145"/>
      <c r="AM70" s="145"/>
      <c r="AN70" s="145"/>
      <c r="AO70" s="145"/>
      <c r="AP70" s="145"/>
      <c r="AQ70" s="145"/>
      <c r="AR70" s="145"/>
      <c r="AS70" s="145"/>
      <c r="AT70" s="145"/>
      <c r="AU70" s="145"/>
      <c r="AV70" s="145"/>
      <c r="AW70" s="145"/>
      <c r="AX70" s="145"/>
      <c r="AY70" s="173" t="str">
        <f>C70</f>
        <v>výšky do 4 m se zesílením dna bednění podle hodnoty zatížení betonovou směsí a výztuží. Bez pomocného lešení.</v>
      </c>
      <c r="AZ70" s="145"/>
      <c r="BA70" s="145"/>
      <c r="BB70" s="145"/>
      <c r="BC70" s="145"/>
      <c r="BD70" s="145"/>
      <c r="BE70" s="145"/>
      <c r="BF70" s="145"/>
    </row>
    <row r="71" spans="1:58" outlineLevel="2">
      <c r="A71" s="152"/>
      <c r="B71" s="153"/>
      <c r="C71" s="183" t="s">
        <v>538</v>
      </c>
      <c r="D71" s="156"/>
      <c r="E71" s="157">
        <v>20</v>
      </c>
      <c r="F71" s="155"/>
      <c r="G71" s="155"/>
      <c r="H71" s="155"/>
      <c r="I71" s="155"/>
      <c r="J71" s="155"/>
      <c r="K71" s="155"/>
      <c r="L71" s="155"/>
      <c r="M71" s="155"/>
      <c r="N71" s="154"/>
      <c r="O71" s="154"/>
      <c r="P71" s="154"/>
      <c r="Q71" s="154"/>
      <c r="R71" s="155"/>
      <c r="S71" s="155"/>
      <c r="T71" s="155"/>
      <c r="U71" s="155"/>
      <c r="V71" s="155"/>
      <c r="W71" s="155"/>
      <c r="X71" s="145"/>
      <c r="Y71" s="145"/>
      <c r="Z71" s="145"/>
      <c r="AA71" s="145"/>
      <c r="AB71" s="145"/>
      <c r="AC71" s="145"/>
      <c r="AD71" s="145"/>
      <c r="AE71" s="145" t="s">
        <v>164</v>
      </c>
      <c r="AF71" s="145">
        <v>0</v>
      </c>
      <c r="AG71" s="145"/>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row>
    <row r="72" spans="1:58" outlineLevel="1">
      <c r="A72" s="166">
        <v>17</v>
      </c>
      <c r="B72" s="167" t="s">
        <v>539</v>
      </c>
      <c r="C72" s="182" t="s">
        <v>540</v>
      </c>
      <c r="D72" s="168" t="s">
        <v>167</v>
      </c>
      <c r="E72" s="169">
        <v>20</v>
      </c>
      <c r="F72" s="170"/>
      <c r="G72" s="171">
        <f>ROUND(E72*F72,2)</f>
        <v>0</v>
      </c>
      <c r="H72" s="170"/>
      <c r="I72" s="171">
        <f>ROUND(E72*H72,2)</f>
        <v>0</v>
      </c>
      <c r="J72" s="170"/>
      <c r="K72" s="171">
        <f>ROUND(E72*J72,2)</f>
        <v>0</v>
      </c>
      <c r="L72" s="171">
        <v>21</v>
      </c>
      <c r="M72" s="171">
        <f>G72*(1+L72/100)</f>
        <v>0</v>
      </c>
      <c r="N72" s="169">
        <v>0</v>
      </c>
      <c r="O72" s="169">
        <f>ROUND(E72*N72,2)</f>
        <v>0</v>
      </c>
      <c r="P72" s="169">
        <v>0</v>
      </c>
      <c r="Q72" s="169">
        <f>ROUND(E72*P72,2)</f>
        <v>0</v>
      </c>
      <c r="R72" s="172" t="s">
        <v>157</v>
      </c>
      <c r="S72" s="155">
        <v>0.16</v>
      </c>
      <c r="T72" s="155">
        <f>ROUND(E72*S72,2)</f>
        <v>3.2</v>
      </c>
      <c r="U72" s="155"/>
      <c r="V72" s="155" t="s">
        <v>158</v>
      </c>
      <c r="W72" s="155" t="s">
        <v>159</v>
      </c>
      <c r="X72" s="145"/>
      <c r="Y72" s="145"/>
      <c r="Z72" s="145"/>
      <c r="AA72" s="145"/>
      <c r="AB72" s="145"/>
      <c r="AC72" s="145"/>
      <c r="AD72" s="145"/>
      <c r="AE72" s="145" t="s">
        <v>160</v>
      </c>
      <c r="AF72" s="145"/>
      <c r="AG72" s="145"/>
      <c r="AH72" s="145"/>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row>
    <row r="73" spans="1:58" outlineLevel="2">
      <c r="A73" s="152"/>
      <c r="B73" s="153"/>
      <c r="C73" s="1409" t="s">
        <v>537</v>
      </c>
      <c r="D73" s="1410"/>
      <c r="E73" s="1410"/>
      <c r="F73" s="1410"/>
      <c r="G73" s="1410"/>
      <c r="H73" s="155"/>
      <c r="I73" s="155"/>
      <c r="J73" s="155"/>
      <c r="K73" s="155"/>
      <c r="L73" s="155"/>
      <c r="M73" s="155"/>
      <c r="N73" s="154"/>
      <c r="O73" s="154"/>
      <c r="P73" s="154"/>
      <c r="Q73" s="154"/>
      <c r="R73" s="155"/>
      <c r="S73" s="155"/>
      <c r="T73" s="155"/>
      <c r="U73" s="155"/>
      <c r="V73" s="155"/>
      <c r="W73" s="155"/>
      <c r="X73" s="145"/>
      <c r="Y73" s="145"/>
      <c r="Z73" s="145"/>
      <c r="AA73" s="145"/>
      <c r="AB73" s="145"/>
      <c r="AC73" s="145"/>
      <c r="AD73" s="145"/>
      <c r="AE73" s="145" t="s">
        <v>162</v>
      </c>
      <c r="AF73" s="145"/>
      <c r="AG73" s="145"/>
      <c r="AH73" s="145"/>
      <c r="AI73" s="145"/>
      <c r="AJ73" s="145"/>
      <c r="AK73" s="145"/>
      <c r="AL73" s="145"/>
      <c r="AM73" s="145"/>
      <c r="AN73" s="145"/>
      <c r="AO73" s="145"/>
      <c r="AP73" s="145"/>
      <c r="AQ73" s="145"/>
      <c r="AR73" s="145"/>
      <c r="AS73" s="145"/>
      <c r="AT73" s="145"/>
      <c r="AU73" s="145"/>
      <c r="AV73" s="145"/>
      <c r="AW73" s="145"/>
      <c r="AX73" s="145"/>
      <c r="AY73" s="173" t="str">
        <f>C73</f>
        <v>výšky do 4 m se zesílením dna bednění podle hodnoty zatížení betonovou směsí a výztuží. Bez pomocného lešení.</v>
      </c>
      <c r="AZ73" s="145"/>
      <c r="BA73" s="145"/>
      <c r="BB73" s="145"/>
      <c r="BC73" s="145"/>
      <c r="BD73" s="145"/>
      <c r="BE73" s="145"/>
      <c r="BF73" s="145"/>
    </row>
    <row r="74" spans="1:58" outlineLevel="2">
      <c r="A74" s="152"/>
      <c r="B74" s="153"/>
      <c r="C74" s="183" t="s">
        <v>541</v>
      </c>
      <c r="D74" s="156"/>
      <c r="E74" s="157">
        <v>20</v>
      </c>
      <c r="F74" s="155"/>
      <c r="G74" s="155"/>
      <c r="H74" s="155"/>
      <c r="I74" s="155"/>
      <c r="J74" s="155"/>
      <c r="K74" s="155"/>
      <c r="L74" s="155"/>
      <c r="M74" s="155"/>
      <c r="N74" s="154"/>
      <c r="O74" s="154"/>
      <c r="P74" s="154"/>
      <c r="Q74" s="154"/>
      <c r="R74" s="155"/>
      <c r="S74" s="155"/>
      <c r="T74" s="155"/>
      <c r="U74" s="155"/>
      <c r="V74" s="155"/>
      <c r="W74" s="155"/>
      <c r="X74" s="145"/>
      <c r="Y74" s="145"/>
      <c r="Z74" s="145"/>
      <c r="AA74" s="145"/>
      <c r="AB74" s="145"/>
      <c r="AC74" s="145"/>
      <c r="AD74" s="145"/>
      <c r="AE74" s="145" t="s">
        <v>164</v>
      </c>
      <c r="AF74" s="145">
        <v>5</v>
      </c>
      <c r="AG74" s="145"/>
      <c r="AH74" s="145"/>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row>
    <row r="75" spans="1:58" ht="22.5" outlineLevel="1">
      <c r="A75" s="166">
        <v>18</v>
      </c>
      <c r="B75" s="167" t="s">
        <v>542</v>
      </c>
      <c r="C75" s="182" t="s">
        <v>543</v>
      </c>
      <c r="D75" s="168" t="s">
        <v>167</v>
      </c>
      <c r="E75" s="169">
        <v>140</v>
      </c>
      <c r="F75" s="170"/>
      <c r="G75" s="171">
        <f>ROUND(E75*F75,2)</f>
        <v>0</v>
      </c>
      <c r="H75" s="170"/>
      <c r="I75" s="171">
        <f>ROUND(E75*H75,2)</f>
        <v>0</v>
      </c>
      <c r="J75" s="170"/>
      <c r="K75" s="171">
        <f>ROUND(E75*J75,2)</f>
        <v>0</v>
      </c>
      <c r="L75" s="171">
        <v>21</v>
      </c>
      <c r="M75" s="171">
        <f>G75*(1+L75/100)</f>
        <v>0</v>
      </c>
      <c r="N75" s="169">
        <v>1.8380000000000001E-2</v>
      </c>
      <c r="O75" s="169">
        <f>ROUND(E75*N75,2)</f>
        <v>2.57</v>
      </c>
      <c r="P75" s="169">
        <v>0</v>
      </c>
      <c r="Q75" s="169">
        <f>ROUND(E75*P75,2)</f>
        <v>0</v>
      </c>
      <c r="R75" s="172" t="s">
        <v>157</v>
      </c>
      <c r="S75" s="155">
        <v>0.123</v>
      </c>
      <c r="T75" s="155">
        <f>ROUND(E75*S75,2)</f>
        <v>17.22</v>
      </c>
      <c r="U75" s="155"/>
      <c r="V75" s="155" t="s">
        <v>158</v>
      </c>
      <c r="W75" s="155" t="s">
        <v>159</v>
      </c>
      <c r="X75" s="145"/>
      <c r="Y75" s="145"/>
      <c r="Z75" s="145"/>
      <c r="AA75" s="145"/>
      <c r="AB75" s="145"/>
      <c r="AC75" s="145"/>
      <c r="AD75" s="145"/>
      <c r="AE75" s="145" t="s">
        <v>160</v>
      </c>
      <c r="AF75" s="145"/>
      <c r="AG75" s="145"/>
      <c r="AH75" s="145"/>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row>
    <row r="76" spans="1:58" outlineLevel="2">
      <c r="A76" s="152"/>
      <c r="B76" s="153"/>
      <c r="C76" s="1409" t="s">
        <v>544</v>
      </c>
      <c r="D76" s="1410"/>
      <c r="E76" s="1410"/>
      <c r="F76" s="1410"/>
      <c r="G76" s="1410"/>
      <c r="H76" s="155"/>
      <c r="I76" s="155"/>
      <c r="J76" s="155"/>
      <c r="K76" s="155"/>
      <c r="L76" s="155"/>
      <c r="M76" s="155"/>
      <c r="N76" s="154"/>
      <c r="O76" s="154"/>
      <c r="P76" s="154"/>
      <c r="Q76" s="154"/>
      <c r="R76" s="155"/>
      <c r="S76" s="155"/>
      <c r="T76" s="155"/>
      <c r="U76" s="155"/>
      <c r="V76" s="155"/>
      <c r="W76" s="155"/>
      <c r="X76" s="145"/>
      <c r="Y76" s="145"/>
      <c r="Z76" s="145"/>
      <c r="AA76" s="145"/>
      <c r="AB76" s="145"/>
      <c r="AC76" s="145"/>
      <c r="AD76" s="145"/>
      <c r="AE76" s="145" t="s">
        <v>162</v>
      </c>
      <c r="AF76" s="145"/>
      <c r="AG76" s="145"/>
      <c r="AH76" s="145"/>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row>
    <row r="77" spans="1:58" outlineLevel="2">
      <c r="A77" s="152"/>
      <c r="B77" s="153"/>
      <c r="C77" s="1400" t="s">
        <v>545</v>
      </c>
      <c r="D77" s="1401"/>
      <c r="E77" s="1401"/>
      <c r="F77" s="1401"/>
      <c r="G77" s="1401"/>
      <c r="H77" s="155"/>
      <c r="I77" s="155"/>
      <c r="J77" s="155"/>
      <c r="K77" s="155"/>
      <c r="L77" s="155"/>
      <c r="M77" s="155"/>
      <c r="N77" s="154"/>
      <c r="O77" s="154"/>
      <c r="P77" s="154"/>
      <c r="Q77" s="154"/>
      <c r="R77" s="155"/>
      <c r="S77" s="155"/>
      <c r="T77" s="155"/>
      <c r="U77" s="155"/>
      <c r="V77" s="155"/>
      <c r="W77" s="155"/>
      <c r="X77" s="145"/>
      <c r="Y77" s="145"/>
      <c r="Z77" s="145"/>
      <c r="AA77" s="145"/>
      <c r="AB77" s="145"/>
      <c r="AC77" s="145"/>
      <c r="AD77" s="145"/>
      <c r="AE77" s="145" t="s">
        <v>179</v>
      </c>
      <c r="AF77" s="145"/>
      <c r="AG77" s="145"/>
      <c r="AH77" s="145"/>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row>
    <row r="78" spans="1:58" outlineLevel="2">
      <c r="A78" s="152"/>
      <c r="B78" s="153"/>
      <c r="C78" s="183" t="s">
        <v>546</v>
      </c>
      <c r="D78" s="156"/>
      <c r="E78" s="157">
        <v>140</v>
      </c>
      <c r="F78" s="155"/>
      <c r="G78" s="155"/>
      <c r="H78" s="155"/>
      <c r="I78" s="155"/>
      <c r="J78" s="155"/>
      <c r="K78" s="155"/>
      <c r="L78" s="155"/>
      <c r="M78" s="155"/>
      <c r="N78" s="154"/>
      <c r="O78" s="154"/>
      <c r="P78" s="154"/>
      <c r="Q78" s="154"/>
      <c r="R78" s="155"/>
      <c r="S78" s="155"/>
      <c r="T78" s="155"/>
      <c r="U78" s="155"/>
      <c r="V78" s="155"/>
      <c r="W78" s="155"/>
      <c r="X78" s="145"/>
      <c r="Y78" s="145"/>
      <c r="Z78" s="145"/>
      <c r="AA78" s="145"/>
      <c r="AB78" s="145"/>
      <c r="AC78" s="145"/>
      <c r="AD78" s="145"/>
      <c r="AE78" s="145" t="s">
        <v>164</v>
      </c>
      <c r="AF78" s="145">
        <v>0</v>
      </c>
      <c r="AG78" s="145"/>
      <c r="AH78" s="145"/>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row>
    <row r="79" spans="1:58" ht="22.5" outlineLevel="1">
      <c r="A79" s="166">
        <v>19</v>
      </c>
      <c r="B79" s="167" t="s">
        <v>547</v>
      </c>
      <c r="C79" s="182" t="s">
        <v>548</v>
      </c>
      <c r="D79" s="168" t="s">
        <v>549</v>
      </c>
      <c r="E79" s="169">
        <v>40</v>
      </c>
      <c r="F79" s="170"/>
      <c r="G79" s="171">
        <f>ROUND(E79*F79,2)</f>
        <v>0</v>
      </c>
      <c r="H79" s="170"/>
      <c r="I79" s="171">
        <f>ROUND(E79*H79,2)</f>
        <v>0</v>
      </c>
      <c r="J79" s="170"/>
      <c r="K79" s="171">
        <f>ROUND(E79*J79,2)</f>
        <v>0</v>
      </c>
      <c r="L79" s="171">
        <v>21</v>
      </c>
      <c r="M79" s="171">
        <f>G79*(1+L79/100)</f>
        <v>0</v>
      </c>
      <c r="N79" s="169">
        <v>0</v>
      </c>
      <c r="O79" s="169">
        <f>ROUND(E79*N79,2)</f>
        <v>0</v>
      </c>
      <c r="P79" s="169">
        <v>0</v>
      </c>
      <c r="Q79" s="169">
        <f>ROUND(E79*P79,2)</f>
        <v>0</v>
      </c>
      <c r="R79" s="172" t="s">
        <v>157</v>
      </c>
      <c r="S79" s="155">
        <v>0</v>
      </c>
      <c r="T79" s="155">
        <f>ROUND(E79*S79,2)</f>
        <v>0</v>
      </c>
      <c r="U79" s="155"/>
      <c r="V79" s="155" t="s">
        <v>158</v>
      </c>
      <c r="W79" s="155" t="s">
        <v>159</v>
      </c>
      <c r="X79" s="145"/>
      <c r="Y79" s="145"/>
      <c r="Z79" s="145"/>
      <c r="AA79" s="145"/>
      <c r="AB79" s="145"/>
      <c r="AC79" s="145"/>
      <c r="AD79" s="145"/>
      <c r="AE79" s="145" t="s">
        <v>160</v>
      </c>
      <c r="AF79" s="145"/>
      <c r="AG79" s="145"/>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row>
    <row r="80" spans="1:58" outlineLevel="2">
      <c r="A80" s="152"/>
      <c r="B80" s="153"/>
      <c r="C80" s="1409" t="s">
        <v>544</v>
      </c>
      <c r="D80" s="1410"/>
      <c r="E80" s="1410"/>
      <c r="F80" s="1410"/>
      <c r="G80" s="1410"/>
      <c r="H80" s="155"/>
      <c r="I80" s="155"/>
      <c r="J80" s="155"/>
      <c r="K80" s="155"/>
      <c r="L80" s="155"/>
      <c r="M80" s="155"/>
      <c r="N80" s="154"/>
      <c r="O80" s="154"/>
      <c r="P80" s="154"/>
      <c r="Q80" s="154"/>
      <c r="R80" s="155"/>
      <c r="S80" s="155"/>
      <c r="T80" s="155"/>
      <c r="U80" s="155"/>
      <c r="V80" s="155"/>
      <c r="W80" s="155"/>
      <c r="X80" s="145"/>
      <c r="Y80" s="145"/>
      <c r="Z80" s="145"/>
      <c r="AA80" s="145"/>
      <c r="AB80" s="145"/>
      <c r="AC80" s="145"/>
      <c r="AD80" s="145"/>
      <c r="AE80" s="145" t="s">
        <v>162</v>
      </c>
      <c r="AF80" s="145"/>
      <c r="AG80" s="145"/>
      <c r="AH80" s="145"/>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row>
    <row r="81" spans="1:58" outlineLevel="2">
      <c r="A81" s="152"/>
      <c r="B81" s="153"/>
      <c r="C81" s="183" t="s">
        <v>550</v>
      </c>
      <c r="D81" s="156"/>
      <c r="E81" s="157">
        <v>40</v>
      </c>
      <c r="F81" s="155"/>
      <c r="G81" s="155"/>
      <c r="H81" s="155"/>
      <c r="I81" s="155"/>
      <c r="J81" s="155"/>
      <c r="K81" s="155"/>
      <c r="L81" s="155"/>
      <c r="M81" s="155"/>
      <c r="N81" s="154"/>
      <c r="O81" s="154"/>
      <c r="P81" s="154"/>
      <c r="Q81" s="154"/>
      <c r="R81" s="155"/>
      <c r="S81" s="155"/>
      <c r="T81" s="155"/>
      <c r="U81" s="155"/>
      <c r="V81" s="155"/>
      <c r="W81" s="155"/>
      <c r="X81" s="145"/>
      <c r="Y81" s="145"/>
      <c r="Z81" s="145"/>
      <c r="AA81" s="145"/>
      <c r="AB81" s="145"/>
      <c r="AC81" s="145"/>
      <c r="AD81" s="145"/>
      <c r="AE81" s="145" t="s">
        <v>164</v>
      </c>
      <c r="AF81" s="145">
        <v>0</v>
      </c>
      <c r="AG81" s="145"/>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row>
    <row r="82" spans="1:58" outlineLevel="1">
      <c r="A82" s="166">
        <v>20</v>
      </c>
      <c r="B82" s="167" t="s">
        <v>551</v>
      </c>
      <c r="C82" s="182" t="s">
        <v>552</v>
      </c>
      <c r="D82" s="168" t="s">
        <v>167</v>
      </c>
      <c r="E82" s="169">
        <v>2100</v>
      </c>
      <c r="F82" s="170"/>
      <c r="G82" s="171">
        <f>ROUND(E82*F82,2)</f>
        <v>0</v>
      </c>
      <c r="H82" s="170"/>
      <c r="I82" s="171">
        <f>ROUND(E82*H82,2)</f>
        <v>0</v>
      </c>
      <c r="J82" s="170"/>
      <c r="K82" s="171">
        <f>ROUND(E82*J82,2)</f>
        <v>0</v>
      </c>
      <c r="L82" s="171">
        <v>21</v>
      </c>
      <c r="M82" s="171">
        <f>G82*(1+L82/100)</f>
        <v>0</v>
      </c>
      <c r="N82" s="169">
        <v>0</v>
      </c>
      <c r="O82" s="169">
        <f>ROUND(E82*N82,2)</f>
        <v>0</v>
      </c>
      <c r="P82" s="169">
        <v>0</v>
      </c>
      <c r="Q82" s="169">
        <f>ROUND(E82*P82,2)</f>
        <v>0</v>
      </c>
      <c r="R82" s="172" t="s">
        <v>157</v>
      </c>
      <c r="S82" s="155">
        <v>0</v>
      </c>
      <c r="T82" s="155">
        <f>ROUND(E82*S82,2)</f>
        <v>0</v>
      </c>
      <c r="U82" s="155"/>
      <c r="V82" s="155" t="s">
        <v>158</v>
      </c>
      <c r="W82" s="155" t="s">
        <v>159</v>
      </c>
      <c r="X82" s="145"/>
      <c r="Y82" s="145"/>
      <c r="Z82" s="145"/>
      <c r="AA82" s="145"/>
      <c r="AB82" s="145"/>
      <c r="AC82" s="145"/>
      <c r="AD82" s="145"/>
      <c r="AE82" s="145" t="s">
        <v>160</v>
      </c>
      <c r="AF82" s="145"/>
      <c r="AG82" s="145"/>
      <c r="AH82" s="145"/>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row>
    <row r="83" spans="1:58" outlineLevel="2">
      <c r="A83" s="152"/>
      <c r="B83" s="153"/>
      <c r="C83" s="1409" t="s">
        <v>544</v>
      </c>
      <c r="D83" s="1410"/>
      <c r="E83" s="1410"/>
      <c r="F83" s="1410"/>
      <c r="G83" s="1410"/>
      <c r="H83" s="155"/>
      <c r="I83" s="155"/>
      <c r="J83" s="155"/>
      <c r="K83" s="155"/>
      <c r="L83" s="155"/>
      <c r="M83" s="155"/>
      <c r="N83" s="154"/>
      <c r="O83" s="154"/>
      <c r="P83" s="154"/>
      <c r="Q83" s="154"/>
      <c r="R83" s="155"/>
      <c r="S83" s="155"/>
      <c r="T83" s="155"/>
      <c r="U83" s="155"/>
      <c r="V83" s="155"/>
      <c r="W83" s="155"/>
      <c r="X83" s="145"/>
      <c r="Y83" s="145"/>
      <c r="Z83" s="145"/>
      <c r="AA83" s="145"/>
      <c r="AB83" s="145"/>
      <c r="AC83" s="145"/>
      <c r="AD83" s="145"/>
      <c r="AE83" s="145" t="s">
        <v>162</v>
      </c>
      <c r="AF83" s="145"/>
      <c r="AG83" s="145"/>
      <c r="AH83" s="145"/>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row>
    <row r="84" spans="1:58" outlineLevel="2">
      <c r="A84" s="152"/>
      <c r="B84" s="153"/>
      <c r="C84" s="183" t="s">
        <v>553</v>
      </c>
      <c r="D84" s="156"/>
      <c r="E84" s="157">
        <v>2100</v>
      </c>
      <c r="F84" s="155"/>
      <c r="G84" s="155"/>
      <c r="H84" s="155"/>
      <c r="I84" s="155"/>
      <c r="J84" s="155"/>
      <c r="K84" s="155"/>
      <c r="L84" s="155"/>
      <c r="M84" s="155"/>
      <c r="N84" s="154"/>
      <c r="O84" s="154"/>
      <c r="P84" s="154"/>
      <c r="Q84" s="154"/>
      <c r="R84" s="155"/>
      <c r="S84" s="155"/>
      <c r="T84" s="155"/>
      <c r="U84" s="155"/>
      <c r="V84" s="155"/>
      <c r="W84" s="155"/>
      <c r="X84" s="145"/>
      <c r="Y84" s="145"/>
      <c r="Z84" s="145"/>
      <c r="AA84" s="145"/>
      <c r="AB84" s="145"/>
      <c r="AC84" s="145"/>
      <c r="AD84" s="145"/>
      <c r="AE84" s="145" t="s">
        <v>164</v>
      </c>
      <c r="AF84" s="145">
        <v>5</v>
      </c>
      <c r="AG84" s="145"/>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row>
    <row r="85" spans="1:58" ht="22.5" outlineLevel="1">
      <c r="A85" s="166">
        <v>21</v>
      </c>
      <c r="B85" s="167" t="s">
        <v>554</v>
      </c>
      <c r="C85" s="182" t="s">
        <v>555</v>
      </c>
      <c r="D85" s="168" t="s">
        <v>167</v>
      </c>
      <c r="E85" s="169">
        <v>140</v>
      </c>
      <c r="F85" s="170"/>
      <c r="G85" s="171">
        <f>ROUND(E85*F85,2)</f>
        <v>0</v>
      </c>
      <c r="H85" s="170"/>
      <c r="I85" s="171">
        <f>ROUND(E85*H85,2)</f>
        <v>0</v>
      </c>
      <c r="J85" s="170"/>
      <c r="K85" s="171">
        <f>ROUND(E85*J85,2)</f>
        <v>0</v>
      </c>
      <c r="L85" s="171">
        <v>21</v>
      </c>
      <c r="M85" s="171">
        <f>G85*(1+L85/100)</f>
        <v>0</v>
      </c>
      <c r="N85" s="169">
        <v>0</v>
      </c>
      <c r="O85" s="169">
        <f>ROUND(E85*N85,2)</f>
        <v>0</v>
      </c>
      <c r="P85" s="169">
        <v>0</v>
      </c>
      <c r="Q85" s="169">
        <f>ROUND(E85*P85,2)</f>
        <v>0</v>
      </c>
      <c r="R85" s="172" t="s">
        <v>157</v>
      </c>
      <c r="S85" s="155">
        <v>0.105</v>
      </c>
      <c r="T85" s="155">
        <f>ROUND(E85*S85,2)</f>
        <v>14.7</v>
      </c>
      <c r="U85" s="155"/>
      <c r="V85" s="155" t="s">
        <v>158</v>
      </c>
      <c r="W85" s="155" t="s">
        <v>159</v>
      </c>
      <c r="X85" s="145"/>
      <c r="Y85" s="145"/>
      <c r="Z85" s="145"/>
      <c r="AA85" s="145"/>
      <c r="AB85" s="145"/>
      <c r="AC85" s="145"/>
      <c r="AD85" s="145"/>
      <c r="AE85" s="145" t="s">
        <v>160</v>
      </c>
      <c r="AF85" s="145"/>
      <c r="AG85" s="145"/>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row>
    <row r="86" spans="1:58" outlineLevel="2">
      <c r="A86" s="152"/>
      <c r="B86" s="153"/>
      <c r="C86" s="183" t="s">
        <v>556</v>
      </c>
      <c r="D86" s="156"/>
      <c r="E86" s="157">
        <v>140</v>
      </c>
      <c r="F86" s="155"/>
      <c r="G86" s="155"/>
      <c r="H86" s="155"/>
      <c r="I86" s="155"/>
      <c r="J86" s="155"/>
      <c r="K86" s="155"/>
      <c r="L86" s="155"/>
      <c r="M86" s="155"/>
      <c r="N86" s="154"/>
      <c r="O86" s="154"/>
      <c r="P86" s="154"/>
      <c r="Q86" s="154"/>
      <c r="R86" s="155"/>
      <c r="S86" s="155"/>
      <c r="T86" s="155"/>
      <c r="U86" s="155"/>
      <c r="V86" s="155"/>
      <c r="W86" s="155"/>
      <c r="X86" s="145"/>
      <c r="Y86" s="145"/>
      <c r="Z86" s="145"/>
      <c r="AA86" s="145"/>
      <c r="AB86" s="145"/>
      <c r="AC86" s="145"/>
      <c r="AD86" s="145"/>
      <c r="AE86" s="145" t="s">
        <v>164</v>
      </c>
      <c r="AF86" s="145">
        <v>5</v>
      </c>
      <c r="AG86" s="145"/>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row>
    <row r="87" spans="1:58" ht="22.5" outlineLevel="1">
      <c r="A87" s="166">
        <v>22</v>
      </c>
      <c r="B87" s="167" t="s">
        <v>557</v>
      </c>
      <c r="C87" s="182" t="s">
        <v>558</v>
      </c>
      <c r="D87" s="168" t="s">
        <v>167</v>
      </c>
      <c r="E87" s="169">
        <v>24</v>
      </c>
      <c r="F87" s="170"/>
      <c r="G87" s="171">
        <f>ROUND(E87*F87,2)</f>
        <v>0</v>
      </c>
      <c r="H87" s="170"/>
      <c r="I87" s="171">
        <f>ROUND(E87*H87,2)</f>
        <v>0</v>
      </c>
      <c r="J87" s="170"/>
      <c r="K87" s="171">
        <f>ROUND(E87*J87,2)</f>
        <v>0</v>
      </c>
      <c r="L87" s="171">
        <v>21</v>
      </c>
      <c r="M87" s="171">
        <f>G87*(1+L87/100)</f>
        <v>0</v>
      </c>
      <c r="N87" s="169">
        <v>2.9999999999999997E-4</v>
      </c>
      <c r="O87" s="169">
        <f>ROUND(E87*N87,2)</f>
        <v>0.01</v>
      </c>
      <c r="P87" s="169">
        <v>0</v>
      </c>
      <c r="Q87" s="169">
        <f>ROUND(E87*P87,2)</f>
        <v>0</v>
      </c>
      <c r="R87" s="172" t="s">
        <v>157</v>
      </c>
      <c r="S87" s="155">
        <v>0</v>
      </c>
      <c r="T87" s="155">
        <f>ROUND(E87*S87,2)</f>
        <v>0</v>
      </c>
      <c r="U87" s="155"/>
      <c r="V87" s="155" t="s">
        <v>202</v>
      </c>
      <c r="W87" s="155" t="s">
        <v>159</v>
      </c>
      <c r="X87" s="145"/>
      <c r="Y87" s="145"/>
      <c r="Z87" s="145"/>
      <c r="AA87" s="145"/>
      <c r="AB87" s="145"/>
      <c r="AC87" s="145"/>
      <c r="AD87" s="145"/>
      <c r="AE87" s="145" t="s">
        <v>203</v>
      </c>
      <c r="AF87" s="145"/>
      <c r="AG87" s="145"/>
      <c r="AH87" s="145"/>
      <c r="AI87" s="145"/>
      <c r="AJ87" s="145"/>
      <c r="AK87" s="145"/>
      <c r="AL87" s="145"/>
      <c r="AM87" s="145"/>
      <c r="AN87" s="145"/>
      <c r="AO87" s="145"/>
      <c r="AP87" s="145"/>
      <c r="AQ87" s="145"/>
      <c r="AR87" s="145"/>
      <c r="AS87" s="145"/>
      <c r="AT87" s="145"/>
      <c r="AU87" s="145"/>
      <c r="AV87" s="145"/>
      <c r="AW87" s="145"/>
      <c r="AX87" s="145"/>
      <c r="AY87" s="145"/>
      <c r="AZ87" s="145"/>
      <c r="BA87" s="145"/>
      <c r="BB87" s="145"/>
      <c r="BC87" s="145"/>
      <c r="BD87" s="145"/>
      <c r="BE87" s="145"/>
      <c r="BF87" s="145"/>
    </row>
    <row r="88" spans="1:58" outlineLevel="2">
      <c r="A88" s="152"/>
      <c r="B88" s="153"/>
      <c r="C88" s="183" t="s">
        <v>559</v>
      </c>
      <c r="D88" s="156"/>
      <c r="E88" s="157">
        <v>24</v>
      </c>
      <c r="F88" s="155"/>
      <c r="G88" s="155"/>
      <c r="H88" s="155"/>
      <c r="I88" s="155"/>
      <c r="J88" s="155"/>
      <c r="K88" s="155"/>
      <c r="L88" s="155"/>
      <c r="M88" s="155"/>
      <c r="N88" s="154"/>
      <c r="O88" s="154"/>
      <c r="P88" s="154"/>
      <c r="Q88" s="154"/>
      <c r="R88" s="155"/>
      <c r="S88" s="155"/>
      <c r="T88" s="155"/>
      <c r="U88" s="155"/>
      <c r="V88" s="155"/>
      <c r="W88" s="155"/>
      <c r="X88" s="145"/>
      <c r="Y88" s="145"/>
      <c r="Z88" s="145"/>
      <c r="AA88" s="145"/>
      <c r="AB88" s="145"/>
      <c r="AC88" s="145"/>
      <c r="AD88" s="145"/>
      <c r="AE88" s="145" t="s">
        <v>164</v>
      </c>
      <c r="AF88" s="145">
        <v>5</v>
      </c>
      <c r="AG88" s="145"/>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row>
    <row r="89" spans="1:58">
      <c r="A89" s="159" t="s">
        <v>152</v>
      </c>
      <c r="B89" s="160" t="s">
        <v>84</v>
      </c>
      <c r="C89" s="181" t="s">
        <v>85</v>
      </c>
      <c r="D89" s="161"/>
      <c r="E89" s="162"/>
      <c r="F89" s="163"/>
      <c r="G89" s="163">
        <f>SUMIF(AE90:AE94,"&lt;&gt;NOR",G90:G94)</f>
        <v>0</v>
      </c>
      <c r="H89" s="163"/>
      <c r="I89" s="163">
        <f>SUM(I90:I94)</f>
        <v>0</v>
      </c>
      <c r="J89" s="163"/>
      <c r="K89" s="163">
        <f>SUM(K90:K94)</f>
        <v>0</v>
      </c>
      <c r="L89" s="163"/>
      <c r="M89" s="163">
        <f>SUM(M90:M94)</f>
        <v>0</v>
      </c>
      <c r="N89" s="162"/>
      <c r="O89" s="162">
        <f>SUM(O90:O94)</f>
        <v>0.01</v>
      </c>
      <c r="P89" s="162"/>
      <c r="Q89" s="162">
        <f>SUM(Q90:Q94)</f>
        <v>0</v>
      </c>
      <c r="R89" s="164"/>
      <c r="S89" s="158"/>
      <c r="T89" s="158">
        <f>SUM(T90:T94)</f>
        <v>100.03</v>
      </c>
      <c r="U89" s="158"/>
      <c r="V89" s="158"/>
      <c r="W89" s="158"/>
      <c r="AE89" t="s">
        <v>153</v>
      </c>
    </row>
    <row r="90" spans="1:58" ht="56.25" outlineLevel="1">
      <c r="A90" s="166">
        <v>23</v>
      </c>
      <c r="B90" s="167" t="s">
        <v>246</v>
      </c>
      <c r="C90" s="188" t="s">
        <v>247</v>
      </c>
      <c r="D90" s="168" t="s">
        <v>167</v>
      </c>
      <c r="E90" s="169">
        <v>259.83</v>
      </c>
      <c r="F90" s="170"/>
      <c r="G90" s="171">
        <f>ROUND(E90*F90,2)</f>
        <v>0</v>
      </c>
      <c r="H90" s="170"/>
      <c r="I90" s="171">
        <f>ROUND(E90*H90,2)</f>
        <v>0</v>
      </c>
      <c r="J90" s="170"/>
      <c r="K90" s="171">
        <f>ROUND(E90*J90,2)</f>
        <v>0</v>
      </c>
      <c r="L90" s="171">
        <v>21</v>
      </c>
      <c r="M90" s="171">
        <f>G90*(1+L90/100)</f>
        <v>0</v>
      </c>
      <c r="N90" s="169">
        <v>4.0000000000000003E-5</v>
      </c>
      <c r="O90" s="169">
        <f>ROUND(E90*N90,2)</f>
        <v>0.01</v>
      </c>
      <c r="P90" s="169">
        <v>0</v>
      </c>
      <c r="Q90" s="169">
        <f>ROUND(E90*P90,2)</f>
        <v>0</v>
      </c>
      <c r="R90" s="172" t="s">
        <v>157</v>
      </c>
      <c r="S90" s="155">
        <v>0.308</v>
      </c>
      <c r="T90" s="155">
        <f>ROUND(E90*S90,2)</f>
        <v>80.03</v>
      </c>
      <c r="U90" s="155"/>
      <c r="V90" s="155" t="s">
        <v>158</v>
      </c>
      <c r="W90" s="155" t="s">
        <v>159</v>
      </c>
      <c r="X90" s="145"/>
      <c r="Y90" s="145"/>
      <c r="Z90" s="145"/>
      <c r="AA90" s="145"/>
      <c r="AB90" s="145"/>
      <c r="AC90" s="145"/>
      <c r="AD90" s="145"/>
      <c r="AE90" s="145" t="s">
        <v>160</v>
      </c>
      <c r="AF90" s="145"/>
      <c r="AG90" s="145"/>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row>
    <row r="91" spans="1:58" outlineLevel="2">
      <c r="A91" s="152"/>
      <c r="B91" s="153"/>
      <c r="C91" s="183" t="s">
        <v>560</v>
      </c>
      <c r="D91" s="156"/>
      <c r="E91" s="157">
        <v>159.83000000000001</v>
      </c>
      <c r="F91" s="155"/>
      <c r="G91" s="155"/>
      <c r="H91" s="155"/>
      <c r="I91" s="155"/>
      <c r="J91" s="155"/>
      <c r="K91" s="155"/>
      <c r="L91" s="155"/>
      <c r="M91" s="155"/>
      <c r="N91" s="154"/>
      <c r="O91" s="154"/>
      <c r="P91" s="154"/>
      <c r="Q91" s="154"/>
      <c r="R91" s="155"/>
      <c r="S91" s="155"/>
      <c r="T91" s="155"/>
      <c r="U91" s="155"/>
      <c r="V91" s="155"/>
      <c r="W91" s="155"/>
      <c r="X91" s="145"/>
      <c r="Y91" s="145"/>
      <c r="Z91" s="145"/>
      <c r="AA91" s="145"/>
      <c r="AB91" s="145"/>
      <c r="AC91" s="145"/>
      <c r="AD91" s="145"/>
      <c r="AE91" s="145" t="s">
        <v>164</v>
      </c>
      <c r="AF91" s="145">
        <v>0</v>
      </c>
      <c r="AG91" s="145"/>
      <c r="AH91" s="145"/>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row>
    <row r="92" spans="1:58" outlineLevel="3">
      <c r="A92" s="152"/>
      <c r="B92" s="153"/>
      <c r="C92" s="183" t="s">
        <v>253</v>
      </c>
      <c r="D92" s="156"/>
      <c r="E92" s="157">
        <v>100</v>
      </c>
      <c r="F92" s="155"/>
      <c r="G92" s="155"/>
      <c r="H92" s="155"/>
      <c r="I92" s="155"/>
      <c r="J92" s="155"/>
      <c r="K92" s="155"/>
      <c r="L92" s="155"/>
      <c r="M92" s="155"/>
      <c r="N92" s="154"/>
      <c r="O92" s="154"/>
      <c r="P92" s="154"/>
      <c r="Q92" s="154"/>
      <c r="R92" s="155"/>
      <c r="S92" s="155"/>
      <c r="T92" s="155"/>
      <c r="U92" s="155"/>
      <c r="V92" s="155"/>
      <c r="W92" s="155"/>
      <c r="X92" s="145"/>
      <c r="Y92" s="145"/>
      <c r="Z92" s="145"/>
      <c r="AA92" s="145"/>
      <c r="AB92" s="145"/>
      <c r="AC92" s="145"/>
      <c r="AD92" s="145"/>
      <c r="AE92" s="145" t="s">
        <v>164</v>
      </c>
      <c r="AF92" s="145">
        <v>0</v>
      </c>
      <c r="AG92" s="145"/>
      <c r="AH92" s="145"/>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row>
    <row r="93" spans="1:58" outlineLevel="1">
      <c r="A93" s="166">
        <v>24</v>
      </c>
      <c r="B93" s="167" t="s">
        <v>254</v>
      </c>
      <c r="C93" s="182" t="s">
        <v>255</v>
      </c>
      <c r="D93" s="168" t="s">
        <v>256</v>
      </c>
      <c r="E93" s="169">
        <v>20</v>
      </c>
      <c r="F93" s="170"/>
      <c r="G93" s="171">
        <f>ROUND(E93*F93,2)</f>
        <v>0</v>
      </c>
      <c r="H93" s="170"/>
      <c r="I93" s="171">
        <f>ROUND(E93*H93,2)</f>
        <v>0</v>
      </c>
      <c r="J93" s="170"/>
      <c r="K93" s="171">
        <f>ROUND(E93*J93,2)</f>
        <v>0</v>
      </c>
      <c r="L93" s="171">
        <v>21</v>
      </c>
      <c r="M93" s="171">
        <f>G93*(1+L93/100)</f>
        <v>0</v>
      </c>
      <c r="N93" s="169">
        <v>0</v>
      </c>
      <c r="O93" s="169">
        <f>ROUND(E93*N93,2)</f>
        <v>0</v>
      </c>
      <c r="P93" s="169">
        <v>0</v>
      </c>
      <c r="Q93" s="169">
        <f>ROUND(E93*P93,2)</f>
        <v>0</v>
      </c>
      <c r="R93" s="172" t="s">
        <v>157</v>
      </c>
      <c r="S93" s="155">
        <v>1</v>
      </c>
      <c r="T93" s="155">
        <f>ROUND(E93*S93,2)</f>
        <v>20</v>
      </c>
      <c r="U93" s="155"/>
      <c r="V93" s="155" t="s">
        <v>257</v>
      </c>
      <c r="W93" s="155" t="s">
        <v>159</v>
      </c>
      <c r="X93" s="145"/>
      <c r="Y93" s="145"/>
      <c r="Z93" s="145"/>
      <c r="AA93" s="145"/>
      <c r="AB93" s="145"/>
      <c r="AC93" s="145"/>
      <c r="AD93" s="145"/>
      <c r="AE93" s="145" t="s">
        <v>258</v>
      </c>
      <c r="AF93" s="145"/>
      <c r="AG93" s="145"/>
      <c r="AH93" s="145"/>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row>
    <row r="94" spans="1:58" outlineLevel="2">
      <c r="A94" s="152"/>
      <c r="B94" s="153"/>
      <c r="C94" s="183" t="s">
        <v>259</v>
      </c>
      <c r="D94" s="156"/>
      <c r="E94" s="157">
        <v>20</v>
      </c>
      <c r="F94" s="155"/>
      <c r="G94" s="155"/>
      <c r="H94" s="155"/>
      <c r="I94" s="155"/>
      <c r="J94" s="155"/>
      <c r="K94" s="155"/>
      <c r="L94" s="155"/>
      <c r="M94" s="155"/>
      <c r="N94" s="154"/>
      <c r="O94" s="154"/>
      <c r="P94" s="154"/>
      <c r="Q94" s="154"/>
      <c r="R94" s="155"/>
      <c r="S94" s="155"/>
      <c r="T94" s="155"/>
      <c r="U94" s="155"/>
      <c r="V94" s="155"/>
      <c r="W94" s="155"/>
      <c r="X94" s="145"/>
      <c r="Y94" s="145"/>
      <c r="Z94" s="145"/>
      <c r="AA94" s="145"/>
      <c r="AB94" s="145"/>
      <c r="AC94" s="145"/>
      <c r="AD94" s="145"/>
      <c r="AE94" s="145" t="s">
        <v>164</v>
      </c>
      <c r="AF94" s="145">
        <v>0</v>
      </c>
      <c r="AG94" s="145"/>
      <c r="AH94" s="145"/>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row>
    <row r="95" spans="1:58">
      <c r="A95" s="159" t="s">
        <v>152</v>
      </c>
      <c r="B95" s="160" t="s">
        <v>86</v>
      </c>
      <c r="C95" s="181" t="s">
        <v>87</v>
      </c>
      <c r="D95" s="161"/>
      <c r="E95" s="162"/>
      <c r="F95" s="163"/>
      <c r="G95" s="163">
        <f>SUMIF(AE96:AE99,"&lt;&gt;NOR",G96:G99)</f>
        <v>0</v>
      </c>
      <c r="H95" s="163"/>
      <c r="I95" s="163">
        <f>SUM(I96:I99)</f>
        <v>0</v>
      </c>
      <c r="J95" s="163"/>
      <c r="K95" s="163">
        <f>SUM(K96:K99)</f>
        <v>0</v>
      </c>
      <c r="L95" s="163"/>
      <c r="M95" s="163">
        <f>SUM(M96:M99)</f>
        <v>0</v>
      </c>
      <c r="N95" s="162"/>
      <c r="O95" s="162">
        <f>SUM(O96:O99)</f>
        <v>0</v>
      </c>
      <c r="P95" s="162"/>
      <c r="Q95" s="162">
        <f>SUM(Q96:Q99)</f>
        <v>0.41</v>
      </c>
      <c r="R95" s="164"/>
      <c r="S95" s="158"/>
      <c r="T95" s="158">
        <f>SUM(T96:T99)</f>
        <v>1.3</v>
      </c>
      <c r="U95" s="158"/>
      <c r="V95" s="158"/>
      <c r="W95" s="158"/>
      <c r="AE95" t="s">
        <v>153</v>
      </c>
    </row>
    <row r="96" spans="1:58" outlineLevel="1">
      <c r="A96" s="166">
        <v>25</v>
      </c>
      <c r="B96" s="167" t="s">
        <v>285</v>
      </c>
      <c r="C96" s="182" t="s">
        <v>286</v>
      </c>
      <c r="D96" s="168" t="s">
        <v>167</v>
      </c>
      <c r="E96" s="169">
        <v>3.6</v>
      </c>
      <c r="F96" s="170"/>
      <c r="G96" s="171">
        <f>ROUND(E96*F96,2)</f>
        <v>0</v>
      </c>
      <c r="H96" s="170"/>
      <c r="I96" s="171">
        <f>ROUND(E96*H96,2)</f>
        <v>0</v>
      </c>
      <c r="J96" s="170"/>
      <c r="K96" s="171">
        <f>ROUND(E96*J96,2)</f>
        <v>0</v>
      </c>
      <c r="L96" s="171">
        <v>21</v>
      </c>
      <c r="M96" s="171">
        <f>G96*(1+L96/100)</f>
        <v>0</v>
      </c>
      <c r="N96" s="169">
        <v>5.5000000000000003E-4</v>
      </c>
      <c r="O96" s="169">
        <f>ROUND(E96*N96,2)</f>
        <v>0</v>
      </c>
      <c r="P96" s="169">
        <v>0.113</v>
      </c>
      <c r="Q96" s="169">
        <f>ROUND(E96*P96,2)</f>
        <v>0.41</v>
      </c>
      <c r="R96" s="172" t="s">
        <v>157</v>
      </c>
      <c r="S96" s="155">
        <v>0.36</v>
      </c>
      <c r="T96" s="155">
        <f>ROUND(E96*S96,2)</f>
        <v>1.3</v>
      </c>
      <c r="U96" s="155"/>
      <c r="V96" s="155" t="s">
        <v>158</v>
      </c>
      <c r="W96" s="155" t="s">
        <v>159</v>
      </c>
      <c r="X96" s="145"/>
      <c r="Y96" s="145"/>
      <c r="Z96" s="145"/>
      <c r="AA96" s="145"/>
      <c r="AB96" s="145"/>
      <c r="AC96" s="145"/>
      <c r="AD96" s="145"/>
      <c r="AE96" s="145" t="s">
        <v>160</v>
      </c>
      <c r="AF96" s="145"/>
      <c r="AG96" s="145"/>
      <c r="AH96" s="145"/>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row>
    <row r="97" spans="1:58" outlineLevel="2">
      <c r="A97" s="152"/>
      <c r="B97" s="153"/>
      <c r="C97" s="1409" t="s">
        <v>279</v>
      </c>
      <c r="D97" s="1410"/>
      <c r="E97" s="1410"/>
      <c r="F97" s="1410"/>
      <c r="G97" s="1410"/>
      <c r="H97" s="155"/>
      <c r="I97" s="155"/>
      <c r="J97" s="155"/>
      <c r="K97" s="155"/>
      <c r="L97" s="155"/>
      <c r="M97" s="155"/>
      <c r="N97" s="154"/>
      <c r="O97" s="154"/>
      <c r="P97" s="154"/>
      <c r="Q97" s="154"/>
      <c r="R97" s="155"/>
      <c r="S97" s="155"/>
      <c r="T97" s="155"/>
      <c r="U97" s="155"/>
      <c r="V97" s="155"/>
      <c r="W97" s="155"/>
      <c r="X97" s="145"/>
      <c r="Y97" s="145"/>
      <c r="Z97" s="145"/>
      <c r="AA97" s="145"/>
      <c r="AB97" s="145"/>
      <c r="AC97" s="145"/>
      <c r="AD97" s="145"/>
      <c r="AE97" s="145" t="s">
        <v>162</v>
      </c>
      <c r="AF97" s="145"/>
      <c r="AG97" s="145"/>
      <c r="AH97" s="145"/>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row>
    <row r="98" spans="1:58" outlineLevel="2">
      <c r="A98" s="152"/>
      <c r="B98" s="153"/>
      <c r="C98" s="1400" t="s">
        <v>270</v>
      </c>
      <c r="D98" s="1401"/>
      <c r="E98" s="1401"/>
      <c r="F98" s="1401"/>
      <c r="G98" s="1401"/>
      <c r="H98" s="155"/>
      <c r="I98" s="155"/>
      <c r="J98" s="155"/>
      <c r="K98" s="155"/>
      <c r="L98" s="155"/>
      <c r="M98" s="155"/>
      <c r="N98" s="154"/>
      <c r="O98" s="154"/>
      <c r="P98" s="154"/>
      <c r="Q98" s="154"/>
      <c r="R98" s="155"/>
      <c r="S98" s="155"/>
      <c r="T98" s="155"/>
      <c r="U98" s="155"/>
      <c r="V98" s="155"/>
      <c r="W98" s="155"/>
      <c r="X98" s="145"/>
      <c r="Y98" s="145"/>
      <c r="Z98" s="145"/>
      <c r="AA98" s="145"/>
      <c r="AB98" s="145"/>
      <c r="AC98" s="145"/>
      <c r="AD98" s="145"/>
      <c r="AE98" s="145" t="s">
        <v>179</v>
      </c>
      <c r="AF98" s="145"/>
      <c r="AG98" s="145"/>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row>
    <row r="99" spans="1:58" outlineLevel="2">
      <c r="A99" s="152"/>
      <c r="B99" s="153"/>
      <c r="C99" s="183" t="s">
        <v>512</v>
      </c>
      <c r="D99" s="156"/>
      <c r="E99" s="157">
        <v>3.6</v>
      </c>
      <c r="F99" s="155"/>
      <c r="G99" s="155"/>
      <c r="H99" s="155"/>
      <c r="I99" s="155"/>
      <c r="J99" s="155"/>
      <c r="K99" s="155"/>
      <c r="L99" s="155"/>
      <c r="M99" s="155"/>
      <c r="N99" s="154"/>
      <c r="O99" s="154"/>
      <c r="P99" s="154"/>
      <c r="Q99" s="154"/>
      <c r="R99" s="155"/>
      <c r="S99" s="155"/>
      <c r="T99" s="155"/>
      <c r="U99" s="155"/>
      <c r="V99" s="155"/>
      <c r="W99" s="155"/>
      <c r="X99" s="145"/>
      <c r="Y99" s="145"/>
      <c r="Z99" s="145"/>
      <c r="AA99" s="145"/>
      <c r="AB99" s="145"/>
      <c r="AC99" s="145"/>
      <c r="AD99" s="145"/>
      <c r="AE99" s="145" t="s">
        <v>164</v>
      </c>
      <c r="AF99" s="145">
        <v>0</v>
      </c>
      <c r="AG99" s="145"/>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row>
    <row r="100" spans="1:58">
      <c r="A100" s="159" t="s">
        <v>152</v>
      </c>
      <c r="B100" s="160" t="s">
        <v>88</v>
      </c>
      <c r="C100" s="181" t="s">
        <v>89</v>
      </c>
      <c r="D100" s="161"/>
      <c r="E100" s="162"/>
      <c r="F100" s="163"/>
      <c r="G100" s="163">
        <f>SUMIF(AE101:AE102,"&lt;&gt;NOR",G101:G102)</f>
        <v>0</v>
      </c>
      <c r="H100" s="163"/>
      <c r="I100" s="163">
        <f>SUM(I101:I102)</f>
        <v>0</v>
      </c>
      <c r="J100" s="163"/>
      <c r="K100" s="163">
        <f>SUM(K101:K102)</f>
        <v>0</v>
      </c>
      <c r="L100" s="163"/>
      <c r="M100" s="163">
        <f>SUM(M101:M102)</f>
        <v>0</v>
      </c>
      <c r="N100" s="162"/>
      <c r="O100" s="162">
        <f>SUM(O101:O102)</f>
        <v>0</v>
      </c>
      <c r="P100" s="162"/>
      <c r="Q100" s="162">
        <f>SUM(Q101:Q102)</f>
        <v>0</v>
      </c>
      <c r="R100" s="164"/>
      <c r="S100" s="158"/>
      <c r="T100" s="158">
        <f>SUM(T101:T102)</f>
        <v>21.4</v>
      </c>
      <c r="U100" s="158"/>
      <c r="V100" s="158"/>
      <c r="W100" s="158"/>
      <c r="AE100" t="s">
        <v>153</v>
      </c>
    </row>
    <row r="101" spans="1:58" ht="22.5" outlineLevel="1">
      <c r="A101" s="166">
        <v>26</v>
      </c>
      <c r="B101" s="167" t="s">
        <v>294</v>
      </c>
      <c r="C101" s="182" t="s">
        <v>295</v>
      </c>
      <c r="D101" s="168" t="s">
        <v>156</v>
      </c>
      <c r="E101" s="169">
        <v>8.3037600000000005</v>
      </c>
      <c r="F101" s="170"/>
      <c r="G101" s="171">
        <f>ROUND(E101*F101,2)</f>
        <v>0</v>
      </c>
      <c r="H101" s="170"/>
      <c r="I101" s="171">
        <f>ROUND(E101*H101,2)</f>
        <v>0</v>
      </c>
      <c r="J101" s="170"/>
      <c r="K101" s="171">
        <f>ROUND(E101*J101,2)</f>
        <v>0</v>
      </c>
      <c r="L101" s="171">
        <v>21</v>
      </c>
      <c r="M101" s="171">
        <f>G101*(1+L101/100)</f>
        <v>0</v>
      </c>
      <c r="N101" s="169">
        <v>0</v>
      </c>
      <c r="O101" s="169">
        <f>ROUND(E101*N101,2)</f>
        <v>0</v>
      </c>
      <c r="P101" s="169">
        <v>0</v>
      </c>
      <c r="Q101" s="169">
        <f>ROUND(E101*P101,2)</f>
        <v>0</v>
      </c>
      <c r="R101" s="172" t="s">
        <v>157</v>
      </c>
      <c r="S101" s="155">
        <v>2.577</v>
      </c>
      <c r="T101" s="155">
        <f>ROUND(E101*S101,2)</f>
        <v>21.4</v>
      </c>
      <c r="U101" s="155"/>
      <c r="V101" s="155" t="s">
        <v>296</v>
      </c>
      <c r="W101" s="155" t="s">
        <v>159</v>
      </c>
      <c r="X101" s="145"/>
      <c r="Y101" s="145"/>
      <c r="Z101" s="145"/>
      <c r="AA101" s="145"/>
      <c r="AB101" s="145"/>
      <c r="AC101" s="145"/>
      <c r="AD101" s="145"/>
      <c r="AE101" s="145" t="s">
        <v>297</v>
      </c>
      <c r="AF101" s="145"/>
      <c r="AG101" s="145"/>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row>
    <row r="102" spans="1:58" outlineLevel="2">
      <c r="A102" s="152"/>
      <c r="B102" s="153"/>
      <c r="C102" s="1409" t="s">
        <v>298</v>
      </c>
      <c r="D102" s="1410"/>
      <c r="E102" s="1410"/>
      <c r="F102" s="1410"/>
      <c r="G102" s="1410"/>
      <c r="H102" s="155"/>
      <c r="I102" s="155"/>
      <c r="J102" s="155"/>
      <c r="K102" s="155"/>
      <c r="L102" s="155"/>
      <c r="M102" s="155"/>
      <c r="N102" s="154"/>
      <c r="O102" s="154"/>
      <c r="P102" s="154"/>
      <c r="Q102" s="154"/>
      <c r="R102" s="155"/>
      <c r="S102" s="155"/>
      <c r="T102" s="155"/>
      <c r="U102" s="155"/>
      <c r="V102" s="155"/>
      <c r="W102" s="155"/>
      <c r="X102" s="145"/>
      <c r="Y102" s="145"/>
      <c r="Z102" s="145"/>
      <c r="AA102" s="145"/>
      <c r="AB102" s="145"/>
      <c r="AC102" s="145"/>
      <c r="AD102" s="145"/>
      <c r="AE102" s="145" t="s">
        <v>162</v>
      </c>
      <c r="AF102" s="145"/>
      <c r="AG102" s="145"/>
      <c r="AH102" s="145"/>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row>
    <row r="103" spans="1:58">
      <c r="A103" s="159" t="s">
        <v>152</v>
      </c>
      <c r="B103" s="160" t="s">
        <v>94</v>
      </c>
      <c r="C103" s="181" t="s">
        <v>95</v>
      </c>
      <c r="D103" s="161"/>
      <c r="E103" s="162"/>
      <c r="F103" s="163"/>
      <c r="G103" s="163">
        <f>SUMIF(AE104:AE104,"&lt;&gt;NOR",G104:G104)</f>
        <v>0</v>
      </c>
      <c r="H103" s="163"/>
      <c r="I103" s="163">
        <f>SUM(I104:I104)</f>
        <v>0</v>
      </c>
      <c r="J103" s="163"/>
      <c r="K103" s="163">
        <f>SUM(K104:K104)</f>
        <v>0</v>
      </c>
      <c r="L103" s="163"/>
      <c r="M103" s="163">
        <f>SUM(M104:M104)</f>
        <v>0</v>
      </c>
      <c r="N103" s="162"/>
      <c r="O103" s="162">
        <f>SUM(O104:O104)</f>
        <v>0</v>
      </c>
      <c r="P103" s="162"/>
      <c r="Q103" s="162">
        <f>SUM(Q104:Q104)</f>
        <v>0</v>
      </c>
      <c r="R103" s="164"/>
      <c r="S103" s="158"/>
      <c r="T103" s="158">
        <f>SUM(T104:T104)</f>
        <v>0</v>
      </c>
      <c r="U103" s="158"/>
      <c r="V103" s="158"/>
      <c r="W103" s="158"/>
      <c r="AE103" t="s">
        <v>153</v>
      </c>
    </row>
    <row r="104" spans="1:58" outlineLevel="1">
      <c r="A104" s="174">
        <v>27</v>
      </c>
      <c r="B104" s="175" t="s">
        <v>317</v>
      </c>
      <c r="C104" s="184" t="s">
        <v>318</v>
      </c>
      <c r="D104" s="176" t="s">
        <v>239</v>
      </c>
      <c r="E104" s="177">
        <v>1</v>
      </c>
      <c r="F104" s="965">
        <f>SUM('Etapa II.c - ZTI'!G141)</f>
        <v>0</v>
      </c>
      <c r="G104" s="179">
        <f>ROUND(E104*F104,2)</f>
        <v>0</v>
      </c>
      <c r="H104" s="178"/>
      <c r="I104" s="179">
        <f>ROUND(E104*H104,2)</f>
        <v>0</v>
      </c>
      <c r="J104" s="178"/>
      <c r="K104" s="179">
        <f>ROUND(E104*J104,2)</f>
        <v>0</v>
      </c>
      <c r="L104" s="179">
        <v>21</v>
      </c>
      <c r="M104" s="179">
        <f>G104*(1+L104/100)</f>
        <v>0</v>
      </c>
      <c r="N104" s="177">
        <v>0</v>
      </c>
      <c r="O104" s="177">
        <f>ROUND(E104*N104,2)</f>
        <v>0</v>
      </c>
      <c r="P104" s="177">
        <v>0</v>
      </c>
      <c r="Q104" s="177">
        <f>ROUND(E104*P104,2)</f>
        <v>0</v>
      </c>
      <c r="R104" s="180" t="s">
        <v>189</v>
      </c>
      <c r="S104" s="155">
        <v>0</v>
      </c>
      <c r="T104" s="155">
        <f>ROUND(E104*S104,2)</f>
        <v>0</v>
      </c>
      <c r="U104" s="155"/>
      <c r="V104" s="155" t="s">
        <v>158</v>
      </c>
      <c r="W104" s="155" t="s">
        <v>159</v>
      </c>
      <c r="X104" s="145"/>
      <c r="Y104" s="145"/>
      <c r="Z104" s="145"/>
      <c r="AA104" s="145"/>
      <c r="AB104" s="145"/>
      <c r="AC104" s="145"/>
      <c r="AD104" s="145"/>
      <c r="AE104" s="145" t="s">
        <v>160</v>
      </c>
      <c r="AF104" s="145"/>
      <c r="AG104" s="145"/>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row>
    <row r="105" spans="1:58">
      <c r="A105" s="159" t="s">
        <v>152</v>
      </c>
      <c r="B105" s="160" t="s">
        <v>96</v>
      </c>
      <c r="C105" s="181" t="s">
        <v>97</v>
      </c>
      <c r="D105" s="161"/>
      <c r="E105" s="162"/>
      <c r="F105" s="163"/>
      <c r="G105" s="163">
        <f>SUMIF(AE106:AE106,"&lt;&gt;NOR",G106:G106)</f>
        <v>0</v>
      </c>
      <c r="H105" s="163"/>
      <c r="I105" s="163">
        <f>SUM(I106:I106)</f>
        <v>0</v>
      </c>
      <c r="J105" s="163"/>
      <c r="K105" s="163">
        <f>SUM(K106:K106)</f>
        <v>0</v>
      </c>
      <c r="L105" s="163"/>
      <c r="M105" s="163">
        <f>SUM(M106:M106)</f>
        <v>0</v>
      </c>
      <c r="N105" s="162"/>
      <c r="O105" s="162">
        <f>SUM(O106:O106)</f>
        <v>0</v>
      </c>
      <c r="P105" s="162"/>
      <c r="Q105" s="162">
        <f>SUM(Q106:Q106)</f>
        <v>0</v>
      </c>
      <c r="R105" s="164"/>
      <c r="S105" s="158"/>
      <c r="T105" s="158">
        <f>SUM(T106:T106)</f>
        <v>0</v>
      </c>
      <c r="U105" s="158"/>
      <c r="V105" s="158"/>
      <c r="W105" s="158"/>
      <c r="AE105" t="s">
        <v>153</v>
      </c>
    </row>
    <row r="106" spans="1:58" outlineLevel="1">
      <c r="A106" s="174">
        <v>28</v>
      </c>
      <c r="B106" s="175" t="s">
        <v>319</v>
      </c>
      <c r="C106" s="184" t="s">
        <v>320</v>
      </c>
      <c r="D106" s="176" t="s">
        <v>239</v>
      </c>
      <c r="E106" s="177">
        <v>1</v>
      </c>
      <c r="F106" s="965">
        <f>SUM('Etapa II.c - VZT'!M24:P24)</f>
        <v>0</v>
      </c>
      <c r="G106" s="179">
        <f>ROUND(E106*F106,2)</f>
        <v>0</v>
      </c>
      <c r="H106" s="178"/>
      <c r="I106" s="179">
        <f>ROUND(E106*H106,2)</f>
        <v>0</v>
      </c>
      <c r="J106" s="178"/>
      <c r="K106" s="179">
        <f>ROUND(E106*J106,2)</f>
        <v>0</v>
      </c>
      <c r="L106" s="179">
        <v>21</v>
      </c>
      <c r="M106" s="179">
        <f>G106*(1+L106/100)</f>
        <v>0</v>
      </c>
      <c r="N106" s="177">
        <v>0</v>
      </c>
      <c r="O106" s="177">
        <f>ROUND(E106*N106,2)</f>
        <v>0</v>
      </c>
      <c r="P106" s="177">
        <v>0</v>
      </c>
      <c r="Q106" s="177">
        <f>ROUND(E106*P106,2)</f>
        <v>0</v>
      </c>
      <c r="R106" s="180" t="s">
        <v>189</v>
      </c>
      <c r="S106" s="155">
        <v>0</v>
      </c>
      <c r="T106" s="155">
        <f>ROUND(E106*S106,2)</f>
        <v>0</v>
      </c>
      <c r="U106" s="155"/>
      <c r="V106" s="155" t="s">
        <v>158</v>
      </c>
      <c r="W106" s="155" t="s">
        <v>159</v>
      </c>
      <c r="X106" s="145"/>
      <c r="Y106" s="145"/>
      <c r="Z106" s="145"/>
      <c r="AA106" s="145"/>
      <c r="AB106" s="145"/>
      <c r="AC106" s="145"/>
      <c r="AD106" s="145"/>
      <c r="AE106" s="145" t="s">
        <v>160</v>
      </c>
      <c r="AF106" s="145"/>
      <c r="AG106" s="145"/>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row>
    <row r="107" spans="1:58">
      <c r="A107" s="159" t="s">
        <v>152</v>
      </c>
      <c r="B107" s="160" t="s">
        <v>98</v>
      </c>
      <c r="C107" s="181" t="s">
        <v>99</v>
      </c>
      <c r="D107" s="161"/>
      <c r="E107" s="162"/>
      <c r="F107" s="163"/>
      <c r="G107" s="163">
        <f>SUMIF(AE108:AE108,"&lt;&gt;NOR",G108:G108)</f>
        <v>0</v>
      </c>
      <c r="H107" s="163"/>
      <c r="I107" s="163">
        <f>SUM(I108:I108)</f>
        <v>0</v>
      </c>
      <c r="J107" s="163"/>
      <c r="K107" s="163">
        <f>SUM(K108:K108)</f>
        <v>0</v>
      </c>
      <c r="L107" s="163"/>
      <c r="M107" s="163">
        <f>SUM(M108:M108)</f>
        <v>0</v>
      </c>
      <c r="N107" s="162"/>
      <c r="O107" s="162">
        <f>SUM(O108:O108)</f>
        <v>0</v>
      </c>
      <c r="P107" s="162"/>
      <c r="Q107" s="162">
        <f>SUM(Q108:Q108)</f>
        <v>0</v>
      </c>
      <c r="R107" s="164"/>
      <c r="S107" s="158"/>
      <c r="T107" s="158">
        <f>SUM(T108:T108)</f>
        <v>0</v>
      </c>
      <c r="U107" s="158"/>
      <c r="V107" s="158"/>
      <c r="W107" s="158"/>
      <c r="AE107" t="s">
        <v>153</v>
      </c>
    </row>
    <row r="108" spans="1:58" outlineLevel="1">
      <c r="A108" s="174">
        <v>29</v>
      </c>
      <c r="B108" s="175" t="s">
        <v>321</v>
      </c>
      <c r="C108" s="184" t="s">
        <v>322</v>
      </c>
      <c r="D108" s="176" t="s">
        <v>239</v>
      </c>
      <c r="E108" s="177">
        <v>1</v>
      </c>
      <c r="F108" s="965">
        <f>SUM('Etapa II.c - ÚT'!G35)</f>
        <v>0</v>
      </c>
      <c r="G108" s="179">
        <f>ROUND(E108*F108,2)</f>
        <v>0</v>
      </c>
      <c r="H108" s="178"/>
      <c r="I108" s="179">
        <f>ROUND(E108*H108,2)</f>
        <v>0</v>
      </c>
      <c r="J108" s="178"/>
      <c r="K108" s="179">
        <f>ROUND(E108*J108,2)</f>
        <v>0</v>
      </c>
      <c r="L108" s="179">
        <v>21</v>
      </c>
      <c r="M108" s="179">
        <f>G108*(1+L108/100)</f>
        <v>0</v>
      </c>
      <c r="N108" s="177">
        <v>0</v>
      </c>
      <c r="O108" s="177">
        <f>ROUND(E108*N108,2)</f>
        <v>0</v>
      </c>
      <c r="P108" s="177">
        <v>0</v>
      </c>
      <c r="Q108" s="177">
        <f>ROUND(E108*P108,2)</f>
        <v>0</v>
      </c>
      <c r="R108" s="180" t="s">
        <v>189</v>
      </c>
      <c r="S108" s="155">
        <v>0</v>
      </c>
      <c r="T108" s="155">
        <f>ROUND(E108*S108,2)</f>
        <v>0</v>
      </c>
      <c r="U108" s="155"/>
      <c r="V108" s="155" t="s">
        <v>158</v>
      </c>
      <c r="W108" s="155" t="s">
        <v>159</v>
      </c>
      <c r="X108" s="145"/>
      <c r="Y108" s="145"/>
      <c r="Z108" s="145"/>
      <c r="AA108" s="145"/>
      <c r="AB108" s="145"/>
      <c r="AC108" s="145"/>
      <c r="AD108" s="145"/>
      <c r="AE108" s="145" t="s">
        <v>160</v>
      </c>
      <c r="AF108" s="145"/>
      <c r="AG108" s="145"/>
      <c r="AH108" s="145"/>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row>
    <row r="109" spans="1:58">
      <c r="A109" s="159" t="s">
        <v>152</v>
      </c>
      <c r="B109" s="160" t="s">
        <v>100</v>
      </c>
      <c r="C109" s="181" t="s">
        <v>101</v>
      </c>
      <c r="D109" s="161"/>
      <c r="E109" s="162"/>
      <c r="F109" s="163"/>
      <c r="G109" s="163">
        <f>SUMIF(AE110:AE114,"&lt;&gt;NOR",G110:G114)</f>
        <v>0</v>
      </c>
      <c r="H109" s="163"/>
      <c r="I109" s="163">
        <f>SUM(I110:I114)</f>
        <v>0</v>
      </c>
      <c r="J109" s="163"/>
      <c r="K109" s="163">
        <f>SUM(K110:K114)</f>
        <v>0</v>
      </c>
      <c r="L109" s="163"/>
      <c r="M109" s="163">
        <f>SUM(M110:M114)</f>
        <v>0</v>
      </c>
      <c r="N109" s="162"/>
      <c r="O109" s="162">
        <f>SUM(O110:O114)</f>
        <v>0.01</v>
      </c>
      <c r="P109" s="162"/>
      <c r="Q109" s="162">
        <f>SUM(Q110:Q114)</f>
        <v>0</v>
      </c>
      <c r="R109" s="164"/>
      <c r="S109" s="158"/>
      <c r="T109" s="158">
        <f>SUM(T110:T114)</f>
        <v>0.03</v>
      </c>
      <c r="U109" s="158"/>
      <c r="V109" s="158"/>
      <c r="W109" s="158"/>
      <c r="AE109" t="s">
        <v>153</v>
      </c>
    </row>
    <row r="110" spans="1:58" outlineLevel="1">
      <c r="A110" s="166">
        <v>30</v>
      </c>
      <c r="B110" s="167" t="s">
        <v>561</v>
      </c>
      <c r="C110" s="182" t="s">
        <v>562</v>
      </c>
      <c r="D110" s="168" t="s">
        <v>563</v>
      </c>
      <c r="E110" s="169">
        <v>1.36</v>
      </c>
      <c r="F110" s="170"/>
      <c r="G110" s="171">
        <f>ROUND(E110*F110,2)</f>
        <v>0</v>
      </c>
      <c r="H110" s="170"/>
      <c r="I110" s="171">
        <f>ROUND(E110*H110,2)</f>
        <v>0</v>
      </c>
      <c r="J110" s="170"/>
      <c r="K110" s="171">
        <f>ROUND(E110*J110,2)</f>
        <v>0</v>
      </c>
      <c r="L110" s="171">
        <v>21</v>
      </c>
      <c r="M110" s="171">
        <f>G110*(1+L110/100)</f>
        <v>0</v>
      </c>
      <c r="N110" s="169">
        <v>5.0000000000000001E-3</v>
      </c>
      <c r="O110" s="169">
        <f>ROUND(E110*N110,2)</f>
        <v>0.01</v>
      </c>
      <c r="P110" s="169">
        <v>0</v>
      </c>
      <c r="Q110" s="169">
        <f>ROUND(E110*P110,2)</f>
        <v>0</v>
      </c>
      <c r="R110" s="172" t="s">
        <v>189</v>
      </c>
      <c r="S110" s="155">
        <v>0</v>
      </c>
      <c r="T110" s="155">
        <f>ROUND(E110*S110,2)</f>
        <v>0</v>
      </c>
      <c r="U110" s="155"/>
      <c r="V110" s="155" t="s">
        <v>158</v>
      </c>
      <c r="W110" s="155" t="s">
        <v>159</v>
      </c>
      <c r="X110" s="145"/>
      <c r="Y110" s="145"/>
      <c r="Z110" s="145"/>
      <c r="AA110" s="145"/>
      <c r="AB110" s="145"/>
      <c r="AC110" s="145"/>
      <c r="AD110" s="145"/>
      <c r="AE110" s="145" t="s">
        <v>160</v>
      </c>
      <c r="AF110" s="145"/>
      <c r="AG110" s="145"/>
      <c r="AH110" s="145"/>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row>
    <row r="111" spans="1:58" outlineLevel="2">
      <c r="A111" s="152"/>
      <c r="B111" s="153"/>
      <c r="C111" s="1411" t="s">
        <v>204</v>
      </c>
      <c r="D111" s="1412"/>
      <c r="E111" s="1412"/>
      <c r="F111" s="1412"/>
      <c r="G111" s="1412"/>
      <c r="H111" s="155"/>
      <c r="I111" s="155"/>
      <c r="J111" s="155"/>
      <c r="K111" s="155"/>
      <c r="L111" s="155"/>
      <c r="M111" s="155"/>
      <c r="N111" s="154"/>
      <c r="O111" s="154"/>
      <c r="P111" s="154"/>
      <c r="Q111" s="154"/>
      <c r="R111" s="155"/>
      <c r="S111" s="155"/>
      <c r="T111" s="155"/>
      <c r="U111" s="155"/>
      <c r="V111" s="155"/>
      <c r="W111" s="155"/>
      <c r="X111" s="145"/>
      <c r="Y111" s="145"/>
      <c r="Z111" s="145"/>
      <c r="AA111" s="145"/>
      <c r="AB111" s="145"/>
      <c r="AC111" s="145"/>
      <c r="AD111" s="145"/>
      <c r="AE111" s="145" t="s">
        <v>179</v>
      </c>
      <c r="AF111" s="145"/>
      <c r="AG111" s="145"/>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row>
    <row r="112" spans="1:58" ht="22.5" outlineLevel="2">
      <c r="A112" s="152"/>
      <c r="B112" s="153"/>
      <c r="C112" s="183" t="s">
        <v>564</v>
      </c>
      <c r="D112" s="156"/>
      <c r="E112" s="157">
        <v>1.36</v>
      </c>
      <c r="F112" s="155"/>
      <c r="G112" s="155"/>
      <c r="H112" s="155"/>
      <c r="I112" s="155"/>
      <c r="J112" s="155"/>
      <c r="K112" s="155"/>
      <c r="L112" s="155"/>
      <c r="M112" s="155"/>
      <c r="N112" s="154"/>
      <c r="O112" s="154"/>
      <c r="P112" s="154"/>
      <c r="Q112" s="154"/>
      <c r="R112" s="155"/>
      <c r="S112" s="155"/>
      <c r="T112" s="155"/>
      <c r="U112" s="155"/>
      <c r="V112" s="155"/>
      <c r="W112" s="155"/>
      <c r="X112" s="145"/>
      <c r="Y112" s="145"/>
      <c r="Z112" s="145"/>
      <c r="AA112" s="145"/>
      <c r="AB112" s="145"/>
      <c r="AC112" s="145"/>
      <c r="AD112" s="145"/>
      <c r="AE112" s="145" t="s">
        <v>164</v>
      </c>
      <c r="AF112" s="145">
        <v>0</v>
      </c>
      <c r="AG112" s="145"/>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row>
    <row r="113" spans="1:58" outlineLevel="1">
      <c r="A113" s="166">
        <v>31</v>
      </c>
      <c r="B113" s="167" t="s">
        <v>565</v>
      </c>
      <c r="C113" s="182" t="s">
        <v>566</v>
      </c>
      <c r="D113" s="168" t="s">
        <v>156</v>
      </c>
      <c r="E113" s="169">
        <v>6.7999999999999996E-3</v>
      </c>
      <c r="F113" s="170"/>
      <c r="G113" s="171">
        <f>ROUND(E113*F113,2)</f>
        <v>0</v>
      </c>
      <c r="H113" s="170"/>
      <c r="I113" s="171">
        <f>ROUND(E113*H113,2)</f>
        <v>0</v>
      </c>
      <c r="J113" s="170"/>
      <c r="K113" s="171">
        <f>ROUND(E113*J113,2)</f>
        <v>0</v>
      </c>
      <c r="L113" s="171">
        <v>21</v>
      </c>
      <c r="M113" s="171">
        <f>G113*(1+L113/100)</f>
        <v>0</v>
      </c>
      <c r="N113" s="169">
        <v>0</v>
      </c>
      <c r="O113" s="169">
        <f>ROUND(E113*N113,2)</f>
        <v>0</v>
      </c>
      <c r="P113" s="169">
        <v>0</v>
      </c>
      <c r="Q113" s="169">
        <f>ROUND(E113*P113,2)</f>
        <v>0</v>
      </c>
      <c r="R113" s="172" t="s">
        <v>157</v>
      </c>
      <c r="S113" s="155">
        <v>4.9470000000000001</v>
      </c>
      <c r="T113" s="155">
        <f>ROUND(E113*S113,2)</f>
        <v>0.03</v>
      </c>
      <c r="U113" s="155"/>
      <c r="V113" s="155" t="s">
        <v>296</v>
      </c>
      <c r="W113" s="155" t="s">
        <v>159</v>
      </c>
      <c r="X113" s="145"/>
      <c r="Y113" s="145"/>
      <c r="Z113" s="145"/>
      <c r="AA113" s="145"/>
      <c r="AB113" s="145"/>
      <c r="AC113" s="145"/>
      <c r="AD113" s="145"/>
      <c r="AE113" s="145" t="s">
        <v>297</v>
      </c>
      <c r="AF113" s="145"/>
      <c r="AG113" s="145"/>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row>
    <row r="114" spans="1:58" outlineLevel="2">
      <c r="A114" s="152"/>
      <c r="B114" s="153"/>
      <c r="C114" s="1409" t="s">
        <v>314</v>
      </c>
      <c r="D114" s="1410"/>
      <c r="E114" s="1410"/>
      <c r="F114" s="1410"/>
      <c r="G114" s="1410"/>
      <c r="H114" s="155"/>
      <c r="I114" s="155"/>
      <c r="J114" s="155"/>
      <c r="K114" s="155"/>
      <c r="L114" s="155"/>
      <c r="M114" s="155"/>
      <c r="N114" s="154"/>
      <c r="O114" s="154"/>
      <c r="P114" s="154"/>
      <c r="Q114" s="154"/>
      <c r="R114" s="155"/>
      <c r="S114" s="155"/>
      <c r="T114" s="155"/>
      <c r="U114" s="155"/>
      <c r="V114" s="155"/>
      <c r="W114" s="155"/>
      <c r="X114" s="145"/>
      <c r="Y114" s="145"/>
      <c r="Z114" s="145"/>
      <c r="AA114" s="145"/>
      <c r="AB114" s="145"/>
      <c r="AC114" s="145"/>
      <c r="AD114" s="145"/>
      <c r="AE114" s="145" t="s">
        <v>162</v>
      </c>
      <c r="AF114" s="145"/>
      <c r="AG114" s="145"/>
      <c r="AH114" s="145"/>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row>
    <row r="115" spans="1:58">
      <c r="A115" s="159" t="s">
        <v>152</v>
      </c>
      <c r="B115" s="160" t="s">
        <v>102</v>
      </c>
      <c r="C115" s="181" t="s">
        <v>103</v>
      </c>
      <c r="D115" s="161"/>
      <c r="E115" s="162"/>
      <c r="F115" s="163"/>
      <c r="G115" s="163">
        <f>SUMIF(AE116:AE116,"&lt;&gt;NOR",G116:G116)</f>
        <v>0</v>
      </c>
      <c r="H115" s="163"/>
      <c r="I115" s="163">
        <f>SUM(I116:I116)</f>
        <v>0</v>
      </c>
      <c r="J115" s="163"/>
      <c r="K115" s="163">
        <f>SUM(K116:K116)</f>
        <v>0</v>
      </c>
      <c r="L115" s="163"/>
      <c r="M115" s="163">
        <f>SUM(M116:M116)</f>
        <v>0</v>
      </c>
      <c r="N115" s="162"/>
      <c r="O115" s="162">
        <f>SUM(O116:O116)</f>
        <v>0</v>
      </c>
      <c r="P115" s="162"/>
      <c r="Q115" s="162">
        <f>SUM(Q116:Q116)</f>
        <v>0</v>
      </c>
      <c r="R115" s="164"/>
      <c r="S115" s="158"/>
      <c r="T115" s="158">
        <f>SUM(T116:T116)</f>
        <v>0</v>
      </c>
      <c r="U115" s="158"/>
      <c r="V115" s="158"/>
      <c r="W115" s="158"/>
      <c r="AE115" t="s">
        <v>153</v>
      </c>
    </row>
    <row r="116" spans="1:58" outlineLevel="1">
      <c r="A116" s="174">
        <v>32</v>
      </c>
      <c r="B116" s="175" t="s">
        <v>326</v>
      </c>
      <c r="C116" s="184" t="s">
        <v>2301</v>
      </c>
      <c r="D116" s="176"/>
      <c r="E116" s="177"/>
      <c r="F116" s="965"/>
      <c r="G116" s="179"/>
      <c r="H116" s="178"/>
      <c r="I116" s="179">
        <f>ROUND(E116*H116,2)</f>
        <v>0</v>
      </c>
      <c r="J116" s="178"/>
      <c r="K116" s="179">
        <f>ROUND(E116*J116,2)</f>
        <v>0</v>
      </c>
      <c r="L116" s="179">
        <v>21</v>
      </c>
      <c r="M116" s="179">
        <f>G116*(1+L116/100)</f>
        <v>0</v>
      </c>
      <c r="N116" s="177">
        <v>0</v>
      </c>
      <c r="O116" s="177">
        <f>ROUND(E116*N116,2)</f>
        <v>0</v>
      </c>
      <c r="P116" s="177">
        <v>0</v>
      </c>
      <c r="Q116" s="177">
        <f>ROUND(E116*P116,2)</f>
        <v>0</v>
      </c>
      <c r="R116" s="180" t="s">
        <v>189</v>
      </c>
      <c r="S116" s="155">
        <v>0</v>
      </c>
      <c r="T116" s="155">
        <f>ROUND(E116*S116,2)</f>
        <v>0</v>
      </c>
      <c r="U116" s="155"/>
      <c r="V116" s="155" t="s">
        <v>158</v>
      </c>
      <c r="W116" s="155" t="s">
        <v>159</v>
      </c>
      <c r="X116" s="145"/>
      <c r="Y116" s="145"/>
      <c r="Z116" s="145"/>
      <c r="AA116" s="145"/>
      <c r="AB116" s="145"/>
      <c r="AC116" s="145"/>
      <c r="AD116" s="145"/>
      <c r="AE116" s="145" t="s">
        <v>160</v>
      </c>
      <c r="AF116" s="145"/>
      <c r="AG116" s="145"/>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row>
    <row r="117" spans="1:58">
      <c r="A117" s="159" t="s">
        <v>152</v>
      </c>
      <c r="B117" s="160" t="s">
        <v>106</v>
      </c>
      <c r="C117" s="181" t="s">
        <v>107</v>
      </c>
      <c r="D117" s="161"/>
      <c r="E117" s="162"/>
      <c r="F117" s="163"/>
      <c r="G117" s="163">
        <f>SUMIF(AE118:AE132,"&lt;&gt;NOR",G118:G132)</f>
        <v>0</v>
      </c>
      <c r="H117" s="163"/>
      <c r="I117" s="163">
        <f>SUM(I118:I132)</f>
        <v>0</v>
      </c>
      <c r="J117" s="163"/>
      <c r="K117" s="163">
        <f>SUM(K118:K132)</f>
        <v>0</v>
      </c>
      <c r="L117" s="163"/>
      <c r="M117" s="163">
        <f>SUM(M118:M132)</f>
        <v>0</v>
      </c>
      <c r="N117" s="162"/>
      <c r="O117" s="162">
        <f>SUM(O118:O132)</f>
        <v>0.38</v>
      </c>
      <c r="P117" s="162"/>
      <c r="Q117" s="162">
        <f>SUM(Q118:Q132)</f>
        <v>0</v>
      </c>
      <c r="R117" s="164"/>
      <c r="S117" s="158"/>
      <c r="T117" s="158">
        <f>SUM(T118:T132)</f>
        <v>30.2</v>
      </c>
      <c r="U117" s="158"/>
      <c r="V117" s="158"/>
      <c r="W117" s="158"/>
      <c r="AE117" t="s">
        <v>153</v>
      </c>
    </row>
    <row r="118" spans="1:58" outlineLevel="1">
      <c r="A118" s="166">
        <v>33</v>
      </c>
      <c r="B118" s="167" t="s">
        <v>352</v>
      </c>
      <c r="C118" s="182" t="s">
        <v>353</v>
      </c>
      <c r="D118" s="168" t="s">
        <v>289</v>
      </c>
      <c r="E118" s="169">
        <v>62.45</v>
      </c>
      <c r="F118" s="170"/>
      <c r="G118" s="171">
        <f>ROUND(E118*F118,2)</f>
        <v>0</v>
      </c>
      <c r="H118" s="170"/>
      <c r="I118" s="171">
        <f>ROUND(E118*H118,2)</f>
        <v>0</v>
      </c>
      <c r="J118" s="170"/>
      <c r="K118" s="171">
        <f>ROUND(E118*J118,2)</f>
        <v>0</v>
      </c>
      <c r="L118" s="171">
        <v>21</v>
      </c>
      <c r="M118" s="171">
        <f>G118*(1+L118/100)</f>
        <v>0</v>
      </c>
      <c r="N118" s="169">
        <v>2.4000000000000001E-4</v>
      </c>
      <c r="O118" s="169">
        <f>ROUND(E118*N118,2)</f>
        <v>0.01</v>
      </c>
      <c r="P118" s="169">
        <v>0</v>
      </c>
      <c r="Q118" s="169">
        <f>ROUND(E118*P118,2)</f>
        <v>0</v>
      </c>
      <c r="R118" s="172" t="s">
        <v>157</v>
      </c>
      <c r="S118" s="155">
        <v>0.18</v>
      </c>
      <c r="T118" s="155">
        <f>ROUND(E118*S118,2)</f>
        <v>11.24</v>
      </c>
      <c r="U118" s="155"/>
      <c r="V118" s="155" t="s">
        <v>158</v>
      </c>
      <c r="W118" s="155" t="s">
        <v>159</v>
      </c>
      <c r="X118" s="145"/>
      <c r="Y118" s="145"/>
      <c r="Z118" s="145"/>
      <c r="AA118" s="145"/>
      <c r="AB118" s="145"/>
      <c r="AC118" s="145"/>
      <c r="AD118" s="145"/>
      <c r="AE118" s="145" t="s">
        <v>160</v>
      </c>
      <c r="AF118" s="145"/>
      <c r="AG118" s="145"/>
      <c r="AH118" s="145"/>
      <c r="AI118" s="145"/>
      <c r="AJ118" s="145"/>
      <c r="AK118" s="145"/>
      <c r="AL118" s="145"/>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row>
    <row r="119" spans="1:58" outlineLevel="2">
      <c r="A119" s="152"/>
      <c r="B119" s="153"/>
      <c r="C119" s="183" t="s">
        <v>567</v>
      </c>
      <c r="D119" s="156"/>
      <c r="E119" s="157">
        <v>18.41</v>
      </c>
      <c r="F119" s="155"/>
      <c r="G119" s="155"/>
      <c r="H119" s="155"/>
      <c r="I119" s="155"/>
      <c r="J119" s="155"/>
      <c r="K119" s="155"/>
      <c r="L119" s="155"/>
      <c r="M119" s="155"/>
      <c r="N119" s="154"/>
      <c r="O119" s="154"/>
      <c r="P119" s="154"/>
      <c r="Q119" s="154"/>
      <c r="R119" s="155"/>
      <c r="S119" s="155"/>
      <c r="T119" s="155"/>
      <c r="U119" s="155"/>
      <c r="V119" s="155"/>
      <c r="W119" s="155"/>
      <c r="X119" s="145"/>
      <c r="Y119" s="145"/>
      <c r="Z119" s="145"/>
      <c r="AA119" s="145"/>
      <c r="AB119" s="145"/>
      <c r="AC119" s="145"/>
      <c r="AD119" s="145"/>
      <c r="AE119" s="145" t="s">
        <v>164</v>
      </c>
      <c r="AF119" s="145">
        <v>0</v>
      </c>
      <c r="AG119" s="145"/>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row>
    <row r="120" spans="1:58" outlineLevel="3">
      <c r="A120" s="152"/>
      <c r="B120" s="153"/>
      <c r="C120" s="183" t="s">
        <v>568</v>
      </c>
      <c r="D120" s="156"/>
      <c r="E120" s="157">
        <v>22.5</v>
      </c>
      <c r="F120" s="155"/>
      <c r="G120" s="155"/>
      <c r="H120" s="155"/>
      <c r="I120" s="155"/>
      <c r="J120" s="155"/>
      <c r="K120" s="155"/>
      <c r="L120" s="155"/>
      <c r="M120" s="155"/>
      <c r="N120" s="154"/>
      <c r="O120" s="154"/>
      <c r="P120" s="154"/>
      <c r="Q120" s="154"/>
      <c r="R120" s="155"/>
      <c r="S120" s="155"/>
      <c r="T120" s="155"/>
      <c r="U120" s="155"/>
      <c r="V120" s="155"/>
      <c r="W120" s="155"/>
      <c r="X120" s="145"/>
      <c r="Y120" s="145"/>
      <c r="Z120" s="145"/>
      <c r="AA120" s="145"/>
      <c r="AB120" s="145"/>
      <c r="AC120" s="145"/>
      <c r="AD120" s="145"/>
      <c r="AE120" s="145" t="s">
        <v>164</v>
      </c>
      <c r="AF120" s="145">
        <v>0</v>
      </c>
      <c r="AG120" s="145"/>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row>
    <row r="121" spans="1:58" outlineLevel="3">
      <c r="A121" s="152"/>
      <c r="B121" s="153"/>
      <c r="C121" s="183" t="s">
        <v>569</v>
      </c>
      <c r="D121" s="156"/>
      <c r="E121" s="157">
        <v>21.54</v>
      </c>
      <c r="F121" s="155"/>
      <c r="G121" s="155"/>
      <c r="H121" s="155"/>
      <c r="I121" s="155"/>
      <c r="J121" s="155"/>
      <c r="K121" s="155"/>
      <c r="L121" s="155"/>
      <c r="M121" s="155"/>
      <c r="N121" s="154"/>
      <c r="O121" s="154"/>
      <c r="P121" s="154"/>
      <c r="Q121" s="154"/>
      <c r="R121" s="155"/>
      <c r="S121" s="155"/>
      <c r="T121" s="155"/>
      <c r="U121" s="155"/>
      <c r="V121" s="155"/>
      <c r="W121" s="155"/>
      <c r="X121" s="145"/>
      <c r="Y121" s="145"/>
      <c r="Z121" s="145"/>
      <c r="AA121" s="145"/>
      <c r="AB121" s="145"/>
      <c r="AC121" s="145"/>
      <c r="AD121" s="145"/>
      <c r="AE121" s="145" t="s">
        <v>164</v>
      </c>
      <c r="AF121" s="145">
        <v>0</v>
      </c>
      <c r="AG121" s="145"/>
      <c r="AH121" s="145"/>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row>
    <row r="122" spans="1:58" outlineLevel="1">
      <c r="A122" s="166">
        <v>34</v>
      </c>
      <c r="B122" s="167" t="s">
        <v>345</v>
      </c>
      <c r="C122" s="182" t="s">
        <v>570</v>
      </c>
      <c r="D122" s="168" t="s">
        <v>167</v>
      </c>
      <c r="E122" s="169">
        <v>77.23</v>
      </c>
      <c r="F122" s="170"/>
      <c r="G122" s="171">
        <f>ROUND(E122*F122,2)</f>
        <v>0</v>
      </c>
      <c r="H122" s="170"/>
      <c r="I122" s="171">
        <f>ROUND(E122*H122,2)</f>
        <v>0</v>
      </c>
      <c r="J122" s="170"/>
      <c r="K122" s="171">
        <f>ROUND(E122*J122,2)</f>
        <v>0</v>
      </c>
      <c r="L122" s="171">
        <v>21</v>
      </c>
      <c r="M122" s="171">
        <f>G122*(1+L122/100)</f>
        <v>0</v>
      </c>
      <c r="N122" s="169">
        <v>0</v>
      </c>
      <c r="O122" s="169">
        <f>ROUND(E122*N122,2)</f>
        <v>0</v>
      </c>
      <c r="P122" s="169">
        <v>0</v>
      </c>
      <c r="Q122" s="169">
        <f>ROUND(E122*P122,2)</f>
        <v>0</v>
      </c>
      <c r="R122" s="172" t="s">
        <v>157</v>
      </c>
      <c r="S122" s="155">
        <v>0.02</v>
      </c>
      <c r="T122" s="155">
        <f>ROUND(E122*S122,2)</f>
        <v>1.54</v>
      </c>
      <c r="U122" s="155"/>
      <c r="V122" s="155" t="s">
        <v>158</v>
      </c>
      <c r="W122" s="155" t="s">
        <v>159</v>
      </c>
      <c r="X122" s="145"/>
      <c r="Y122" s="145"/>
      <c r="Z122" s="145"/>
      <c r="AA122" s="145"/>
      <c r="AB122" s="145"/>
      <c r="AC122" s="145"/>
      <c r="AD122" s="145"/>
      <c r="AE122" s="145" t="s">
        <v>160</v>
      </c>
      <c r="AF122" s="145"/>
      <c r="AG122" s="145"/>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row>
    <row r="123" spans="1:58" outlineLevel="2">
      <c r="A123" s="152"/>
      <c r="B123" s="153"/>
      <c r="C123" s="183" t="s">
        <v>571</v>
      </c>
      <c r="D123" s="156"/>
      <c r="E123" s="157">
        <v>77.23</v>
      </c>
      <c r="F123" s="155"/>
      <c r="G123" s="155"/>
      <c r="H123" s="155"/>
      <c r="I123" s="155"/>
      <c r="J123" s="155"/>
      <c r="K123" s="155"/>
      <c r="L123" s="155"/>
      <c r="M123" s="155"/>
      <c r="N123" s="154"/>
      <c r="O123" s="154"/>
      <c r="P123" s="154"/>
      <c r="Q123" s="154"/>
      <c r="R123" s="155"/>
      <c r="S123" s="155"/>
      <c r="T123" s="155"/>
      <c r="U123" s="155"/>
      <c r="V123" s="155"/>
      <c r="W123" s="155"/>
      <c r="X123" s="145"/>
      <c r="Y123" s="145"/>
      <c r="Z123" s="145"/>
      <c r="AA123" s="145"/>
      <c r="AB123" s="145"/>
      <c r="AC123" s="145"/>
      <c r="AD123" s="145"/>
      <c r="AE123" s="145" t="s">
        <v>164</v>
      </c>
      <c r="AF123" s="145">
        <v>5</v>
      </c>
      <c r="AG123" s="145"/>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row>
    <row r="124" spans="1:58" outlineLevel="1">
      <c r="A124" s="166">
        <v>35</v>
      </c>
      <c r="B124" s="167" t="s">
        <v>357</v>
      </c>
      <c r="C124" s="182" t="s">
        <v>572</v>
      </c>
      <c r="D124" s="168" t="s">
        <v>167</v>
      </c>
      <c r="E124" s="169">
        <v>77.23</v>
      </c>
      <c r="F124" s="170"/>
      <c r="G124" s="171">
        <f>ROUND(E124*F124,2)</f>
        <v>0</v>
      </c>
      <c r="H124" s="170"/>
      <c r="I124" s="171">
        <f>ROUND(E124*H124,2)</f>
        <v>0</v>
      </c>
      <c r="J124" s="170"/>
      <c r="K124" s="171">
        <f>ROUND(E124*J124,2)</f>
        <v>0</v>
      </c>
      <c r="L124" s="171">
        <v>21</v>
      </c>
      <c r="M124" s="171">
        <f>G124*(1+L124/100)</f>
        <v>0</v>
      </c>
      <c r="N124" s="169">
        <v>2.5000000000000001E-4</v>
      </c>
      <c r="O124" s="169">
        <f>ROUND(E124*N124,2)</f>
        <v>0.02</v>
      </c>
      <c r="P124" s="169">
        <v>0</v>
      </c>
      <c r="Q124" s="169">
        <f>ROUND(E124*P124,2)</f>
        <v>0</v>
      </c>
      <c r="R124" s="172" t="s">
        <v>157</v>
      </c>
      <c r="S124" s="155">
        <v>0.22</v>
      </c>
      <c r="T124" s="155">
        <f>ROUND(E124*S124,2)</f>
        <v>16.989999999999998</v>
      </c>
      <c r="U124" s="155"/>
      <c r="V124" s="155" t="s">
        <v>158</v>
      </c>
      <c r="W124" s="155" t="s">
        <v>159</v>
      </c>
      <c r="X124" s="145"/>
      <c r="Y124" s="145"/>
      <c r="Z124" s="145"/>
      <c r="AA124" s="145"/>
      <c r="AB124" s="145"/>
      <c r="AC124" s="145"/>
      <c r="AD124" s="145"/>
      <c r="AE124" s="145" t="s">
        <v>160</v>
      </c>
      <c r="AF124" s="145"/>
      <c r="AG124" s="145"/>
      <c r="AH124" s="145"/>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row>
    <row r="125" spans="1:58" outlineLevel="2">
      <c r="A125" s="152"/>
      <c r="B125" s="153"/>
      <c r="C125" s="183" t="s">
        <v>573</v>
      </c>
      <c r="D125" s="156"/>
      <c r="E125" s="157">
        <v>16.02</v>
      </c>
      <c r="F125" s="155"/>
      <c r="G125" s="155"/>
      <c r="H125" s="155"/>
      <c r="I125" s="155"/>
      <c r="J125" s="155"/>
      <c r="K125" s="155"/>
      <c r="L125" s="155"/>
      <c r="M125" s="155"/>
      <c r="N125" s="154"/>
      <c r="O125" s="154"/>
      <c r="P125" s="154"/>
      <c r="Q125" s="154"/>
      <c r="R125" s="155"/>
      <c r="S125" s="155"/>
      <c r="T125" s="155"/>
      <c r="U125" s="155"/>
      <c r="V125" s="155"/>
      <c r="W125" s="155"/>
      <c r="X125" s="145"/>
      <c r="Y125" s="145"/>
      <c r="Z125" s="145"/>
      <c r="AA125" s="145"/>
      <c r="AB125" s="145"/>
      <c r="AC125" s="145"/>
      <c r="AD125" s="145"/>
      <c r="AE125" s="145" t="s">
        <v>164</v>
      </c>
      <c r="AF125" s="145">
        <v>0</v>
      </c>
      <c r="AG125" s="145"/>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row>
    <row r="126" spans="1:58" outlineLevel="3">
      <c r="A126" s="152"/>
      <c r="B126" s="153"/>
      <c r="C126" s="183" t="s">
        <v>574</v>
      </c>
      <c r="D126" s="156"/>
      <c r="E126" s="157">
        <v>33.020000000000003</v>
      </c>
      <c r="F126" s="155"/>
      <c r="G126" s="155"/>
      <c r="H126" s="155"/>
      <c r="I126" s="155"/>
      <c r="J126" s="155"/>
      <c r="K126" s="155"/>
      <c r="L126" s="155"/>
      <c r="M126" s="155"/>
      <c r="N126" s="154"/>
      <c r="O126" s="154"/>
      <c r="P126" s="154"/>
      <c r="Q126" s="154"/>
      <c r="R126" s="155"/>
      <c r="S126" s="155"/>
      <c r="T126" s="155"/>
      <c r="U126" s="155"/>
      <c r="V126" s="155"/>
      <c r="W126" s="155"/>
      <c r="X126" s="145"/>
      <c r="Y126" s="145"/>
      <c r="Z126" s="145"/>
      <c r="AA126" s="145"/>
      <c r="AB126" s="145"/>
      <c r="AC126" s="145"/>
      <c r="AD126" s="145"/>
      <c r="AE126" s="145" t="s">
        <v>164</v>
      </c>
      <c r="AF126" s="145">
        <v>0</v>
      </c>
      <c r="AG126" s="145"/>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row>
    <row r="127" spans="1:58" outlineLevel="3">
      <c r="A127" s="152"/>
      <c r="B127" s="153"/>
      <c r="C127" s="183" t="s">
        <v>575</v>
      </c>
      <c r="D127" s="156"/>
      <c r="E127" s="157">
        <v>28.19</v>
      </c>
      <c r="F127" s="155"/>
      <c r="G127" s="155"/>
      <c r="H127" s="155"/>
      <c r="I127" s="155"/>
      <c r="J127" s="155"/>
      <c r="K127" s="155"/>
      <c r="L127" s="155"/>
      <c r="M127" s="155"/>
      <c r="N127" s="154"/>
      <c r="O127" s="154"/>
      <c r="P127" s="154"/>
      <c r="Q127" s="154"/>
      <c r="R127" s="155"/>
      <c r="S127" s="155"/>
      <c r="T127" s="155"/>
      <c r="U127" s="155"/>
      <c r="V127" s="155"/>
      <c r="W127" s="155"/>
      <c r="X127" s="145"/>
      <c r="Y127" s="145"/>
      <c r="Z127" s="145"/>
      <c r="AA127" s="145"/>
      <c r="AB127" s="145"/>
      <c r="AC127" s="145"/>
      <c r="AD127" s="145"/>
      <c r="AE127" s="145" t="s">
        <v>164</v>
      </c>
      <c r="AF127" s="145">
        <v>0</v>
      </c>
      <c r="AG127" s="145"/>
      <c r="AH127" s="145"/>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row>
    <row r="128" spans="1:58" outlineLevel="1">
      <c r="A128" s="166">
        <v>36</v>
      </c>
      <c r="B128" s="167" t="s">
        <v>360</v>
      </c>
      <c r="C128" s="182" t="s">
        <v>361</v>
      </c>
      <c r="D128" s="168" t="s">
        <v>167</v>
      </c>
      <c r="E128" s="169">
        <v>88.387749999999997</v>
      </c>
      <c r="F128" s="170"/>
      <c r="G128" s="171">
        <f>ROUND(E128*F128,2)</f>
        <v>0</v>
      </c>
      <c r="H128" s="170"/>
      <c r="I128" s="171">
        <f>ROUND(E128*H128,2)</f>
        <v>0</v>
      </c>
      <c r="J128" s="170"/>
      <c r="K128" s="171">
        <f>ROUND(E128*J128,2)</f>
        <v>0</v>
      </c>
      <c r="L128" s="171">
        <v>21</v>
      </c>
      <c r="M128" s="171">
        <f>G128*(1+L128/100)</f>
        <v>0</v>
      </c>
      <c r="N128" s="169">
        <v>4.0000000000000001E-3</v>
      </c>
      <c r="O128" s="169">
        <f>ROUND(E128*N128,2)</f>
        <v>0.35</v>
      </c>
      <c r="P128" s="169">
        <v>0</v>
      </c>
      <c r="Q128" s="169">
        <f>ROUND(E128*P128,2)</f>
        <v>0</v>
      </c>
      <c r="R128" s="172" t="s">
        <v>189</v>
      </c>
      <c r="S128" s="155">
        <v>0</v>
      </c>
      <c r="T128" s="155">
        <f>ROUND(E128*S128,2)</f>
        <v>0</v>
      </c>
      <c r="U128" s="155"/>
      <c r="V128" s="155" t="s">
        <v>202</v>
      </c>
      <c r="W128" s="155" t="s">
        <v>159</v>
      </c>
      <c r="X128" s="145"/>
      <c r="Y128" s="145"/>
      <c r="Z128" s="145"/>
      <c r="AA128" s="145"/>
      <c r="AB128" s="145"/>
      <c r="AC128" s="145"/>
      <c r="AD128" s="145"/>
      <c r="AE128" s="145" t="s">
        <v>203</v>
      </c>
      <c r="AF128" s="145"/>
      <c r="AG128" s="145"/>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row>
    <row r="129" spans="1:58" outlineLevel="2">
      <c r="A129" s="152"/>
      <c r="B129" s="153"/>
      <c r="C129" s="1411" t="s">
        <v>362</v>
      </c>
      <c r="D129" s="1412"/>
      <c r="E129" s="1412"/>
      <c r="F129" s="1412"/>
      <c r="G129" s="1412"/>
      <c r="H129" s="155"/>
      <c r="I129" s="155"/>
      <c r="J129" s="155"/>
      <c r="K129" s="155"/>
      <c r="L129" s="155"/>
      <c r="M129" s="155"/>
      <c r="N129" s="154"/>
      <c r="O129" s="154"/>
      <c r="P129" s="154"/>
      <c r="Q129" s="154"/>
      <c r="R129" s="155"/>
      <c r="S129" s="155"/>
      <c r="T129" s="155"/>
      <c r="U129" s="155"/>
      <c r="V129" s="155"/>
      <c r="W129" s="155"/>
      <c r="X129" s="145"/>
      <c r="Y129" s="145"/>
      <c r="Z129" s="145"/>
      <c r="AA129" s="145"/>
      <c r="AB129" s="145"/>
      <c r="AC129" s="145"/>
      <c r="AD129" s="145"/>
      <c r="AE129" s="145" t="s">
        <v>179</v>
      </c>
      <c r="AF129" s="145"/>
      <c r="AG129" s="145"/>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row>
    <row r="130" spans="1:58" outlineLevel="2">
      <c r="A130" s="152"/>
      <c r="B130" s="153"/>
      <c r="C130" s="183" t="s">
        <v>576</v>
      </c>
      <c r="D130" s="156"/>
      <c r="E130" s="157">
        <v>84.953000000000003</v>
      </c>
      <c r="F130" s="155"/>
      <c r="G130" s="155"/>
      <c r="H130" s="155"/>
      <c r="I130" s="155"/>
      <c r="J130" s="155"/>
      <c r="K130" s="155"/>
      <c r="L130" s="155"/>
      <c r="M130" s="155"/>
      <c r="N130" s="154"/>
      <c r="O130" s="154"/>
      <c r="P130" s="154"/>
      <c r="Q130" s="154"/>
      <c r="R130" s="155"/>
      <c r="S130" s="155"/>
      <c r="T130" s="155"/>
      <c r="U130" s="155"/>
      <c r="V130" s="155"/>
      <c r="W130" s="155"/>
      <c r="X130" s="145"/>
      <c r="Y130" s="145"/>
      <c r="Z130" s="145"/>
      <c r="AA130" s="145"/>
      <c r="AB130" s="145"/>
      <c r="AC130" s="145"/>
      <c r="AD130" s="145"/>
      <c r="AE130" s="145" t="s">
        <v>164</v>
      </c>
      <c r="AF130" s="145">
        <v>5</v>
      </c>
      <c r="AG130" s="145"/>
      <c r="AH130" s="145"/>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row>
    <row r="131" spans="1:58" outlineLevel="3">
      <c r="A131" s="152"/>
      <c r="B131" s="153"/>
      <c r="C131" s="183" t="s">
        <v>577</v>
      </c>
      <c r="D131" s="156"/>
      <c r="E131" s="157">
        <v>3.4347500000000002</v>
      </c>
      <c r="F131" s="155"/>
      <c r="G131" s="155"/>
      <c r="H131" s="155"/>
      <c r="I131" s="155"/>
      <c r="J131" s="155"/>
      <c r="K131" s="155"/>
      <c r="L131" s="155"/>
      <c r="M131" s="155"/>
      <c r="N131" s="154"/>
      <c r="O131" s="154"/>
      <c r="P131" s="154"/>
      <c r="Q131" s="154"/>
      <c r="R131" s="155"/>
      <c r="S131" s="155"/>
      <c r="T131" s="155"/>
      <c r="U131" s="155"/>
      <c r="V131" s="155"/>
      <c r="W131" s="155"/>
      <c r="X131" s="145"/>
      <c r="Y131" s="145"/>
      <c r="Z131" s="145"/>
      <c r="AA131" s="145"/>
      <c r="AB131" s="145"/>
      <c r="AC131" s="145"/>
      <c r="AD131" s="145"/>
      <c r="AE131" s="145" t="s">
        <v>164</v>
      </c>
      <c r="AF131" s="145">
        <v>5</v>
      </c>
      <c r="AG131" s="145"/>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row>
    <row r="132" spans="1:58" outlineLevel="1">
      <c r="A132" s="174">
        <v>37</v>
      </c>
      <c r="B132" s="175" t="s">
        <v>365</v>
      </c>
      <c r="C132" s="184" t="s">
        <v>578</v>
      </c>
      <c r="D132" s="176" t="s">
        <v>156</v>
      </c>
      <c r="E132" s="177">
        <v>0.38784999999999997</v>
      </c>
      <c r="F132" s="178"/>
      <c r="G132" s="179">
        <f>ROUND(E132*F132,2)</f>
        <v>0</v>
      </c>
      <c r="H132" s="178"/>
      <c r="I132" s="179">
        <f>ROUND(E132*H132,2)</f>
        <v>0</v>
      </c>
      <c r="J132" s="178"/>
      <c r="K132" s="179">
        <f>ROUND(E132*J132,2)</f>
        <v>0</v>
      </c>
      <c r="L132" s="179">
        <v>21</v>
      </c>
      <c r="M132" s="179">
        <f>G132*(1+L132/100)</f>
        <v>0</v>
      </c>
      <c r="N132" s="177">
        <v>0</v>
      </c>
      <c r="O132" s="177">
        <f>ROUND(E132*N132,2)</f>
        <v>0</v>
      </c>
      <c r="P132" s="177">
        <v>0</v>
      </c>
      <c r="Q132" s="177">
        <f>ROUND(E132*P132,2)</f>
        <v>0</v>
      </c>
      <c r="R132" s="180" t="s">
        <v>157</v>
      </c>
      <c r="S132" s="155">
        <v>1.1140000000000001</v>
      </c>
      <c r="T132" s="155">
        <f>ROUND(E132*S132,2)</f>
        <v>0.43</v>
      </c>
      <c r="U132" s="155"/>
      <c r="V132" s="155" t="s">
        <v>296</v>
      </c>
      <c r="W132" s="155" t="s">
        <v>159</v>
      </c>
      <c r="X132" s="145"/>
      <c r="Y132" s="145"/>
      <c r="Z132" s="145"/>
      <c r="AA132" s="145"/>
      <c r="AB132" s="145"/>
      <c r="AC132" s="145"/>
      <c r="AD132" s="145"/>
      <c r="AE132" s="145" t="s">
        <v>297</v>
      </c>
      <c r="AF132" s="145"/>
      <c r="AG132" s="145"/>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row>
    <row r="133" spans="1:58">
      <c r="A133" s="159" t="s">
        <v>152</v>
      </c>
      <c r="B133" s="160" t="s">
        <v>108</v>
      </c>
      <c r="C133" s="181" t="s">
        <v>109</v>
      </c>
      <c r="D133" s="161"/>
      <c r="E133" s="162"/>
      <c r="F133" s="163"/>
      <c r="G133" s="163">
        <f>SUMIF(AE134:AE148,"&lt;&gt;NOR",G134:G148)</f>
        <v>0</v>
      </c>
      <c r="H133" s="163"/>
      <c r="I133" s="163">
        <f>SUM(I134:I148)</f>
        <v>0</v>
      </c>
      <c r="J133" s="163"/>
      <c r="K133" s="163">
        <f>SUM(K134:K148)</f>
        <v>0</v>
      </c>
      <c r="L133" s="163"/>
      <c r="M133" s="163">
        <f>SUM(M134:M148)</f>
        <v>0</v>
      </c>
      <c r="N133" s="162"/>
      <c r="O133" s="162">
        <f>SUM(O134:O148)</f>
        <v>0.35</v>
      </c>
      <c r="P133" s="162"/>
      <c r="Q133" s="162">
        <f>SUM(Q134:Q148)</f>
        <v>0</v>
      </c>
      <c r="R133" s="164"/>
      <c r="S133" s="158"/>
      <c r="T133" s="158">
        <f>SUM(T134:T148)</f>
        <v>27.99</v>
      </c>
      <c r="U133" s="158"/>
      <c r="V133" s="158"/>
      <c r="W133" s="158"/>
      <c r="AE133" t="s">
        <v>153</v>
      </c>
    </row>
    <row r="134" spans="1:58" outlineLevel="1">
      <c r="A134" s="166">
        <v>38</v>
      </c>
      <c r="B134" s="167" t="s">
        <v>579</v>
      </c>
      <c r="C134" s="182" t="s">
        <v>580</v>
      </c>
      <c r="D134" s="168" t="s">
        <v>289</v>
      </c>
      <c r="E134" s="169">
        <v>9.1199999999999992</v>
      </c>
      <c r="F134" s="170"/>
      <c r="G134" s="171">
        <f>ROUND(E134*F134,2)</f>
        <v>0</v>
      </c>
      <c r="H134" s="170"/>
      <c r="I134" s="171">
        <f>ROUND(E134*H134,2)</f>
        <v>0</v>
      </c>
      <c r="J134" s="170"/>
      <c r="K134" s="171">
        <f>ROUND(E134*J134,2)</f>
        <v>0</v>
      </c>
      <c r="L134" s="171">
        <v>21</v>
      </c>
      <c r="M134" s="171">
        <f>G134*(1+L134/100)</f>
        <v>0</v>
      </c>
      <c r="N134" s="169">
        <v>4.0000000000000003E-5</v>
      </c>
      <c r="O134" s="169">
        <f>ROUND(E134*N134,2)</f>
        <v>0</v>
      </c>
      <c r="P134" s="169">
        <v>0</v>
      </c>
      <c r="Q134" s="169">
        <f>ROUND(E134*P134,2)</f>
        <v>0</v>
      </c>
      <c r="R134" s="172" t="s">
        <v>157</v>
      </c>
      <c r="S134" s="155">
        <v>7.0000000000000007E-2</v>
      </c>
      <c r="T134" s="155">
        <f>ROUND(E134*S134,2)</f>
        <v>0.64</v>
      </c>
      <c r="U134" s="155"/>
      <c r="V134" s="155" t="s">
        <v>158</v>
      </c>
      <c r="W134" s="155" t="s">
        <v>159</v>
      </c>
      <c r="X134" s="145"/>
      <c r="Y134" s="145"/>
      <c r="Z134" s="145"/>
      <c r="AA134" s="145"/>
      <c r="AB134" s="145"/>
      <c r="AC134" s="145"/>
      <c r="AD134" s="145"/>
      <c r="AE134" s="145" t="s">
        <v>160</v>
      </c>
      <c r="AF134" s="145"/>
      <c r="AG134" s="145"/>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row>
    <row r="135" spans="1:58" outlineLevel="2">
      <c r="A135" s="152"/>
      <c r="B135" s="153"/>
      <c r="C135" s="1411" t="s">
        <v>581</v>
      </c>
      <c r="D135" s="1412"/>
      <c r="E135" s="1412"/>
      <c r="F135" s="1412"/>
      <c r="G135" s="1412"/>
      <c r="H135" s="155"/>
      <c r="I135" s="155"/>
      <c r="J135" s="155"/>
      <c r="K135" s="155"/>
      <c r="L135" s="155"/>
      <c r="M135" s="155"/>
      <c r="N135" s="154"/>
      <c r="O135" s="154"/>
      <c r="P135" s="154"/>
      <c r="Q135" s="154"/>
      <c r="R135" s="155"/>
      <c r="S135" s="155"/>
      <c r="T135" s="155"/>
      <c r="U135" s="155"/>
      <c r="V135" s="155"/>
      <c r="W135" s="155"/>
      <c r="X135" s="145"/>
      <c r="Y135" s="145"/>
      <c r="Z135" s="145"/>
      <c r="AA135" s="145"/>
      <c r="AB135" s="145"/>
      <c r="AC135" s="145"/>
      <c r="AD135" s="145"/>
      <c r="AE135" s="145" t="s">
        <v>179</v>
      </c>
      <c r="AF135" s="145"/>
      <c r="AG135" s="145"/>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row>
    <row r="136" spans="1:58" outlineLevel="2">
      <c r="A136" s="152"/>
      <c r="B136" s="153"/>
      <c r="C136" s="183" t="s">
        <v>582</v>
      </c>
      <c r="D136" s="156"/>
      <c r="E136" s="157">
        <v>9.1199999999999992</v>
      </c>
      <c r="F136" s="155"/>
      <c r="G136" s="155"/>
      <c r="H136" s="155"/>
      <c r="I136" s="155"/>
      <c r="J136" s="155"/>
      <c r="K136" s="155"/>
      <c r="L136" s="155"/>
      <c r="M136" s="155"/>
      <c r="N136" s="154"/>
      <c r="O136" s="154"/>
      <c r="P136" s="154"/>
      <c r="Q136" s="154"/>
      <c r="R136" s="155"/>
      <c r="S136" s="155"/>
      <c r="T136" s="155"/>
      <c r="U136" s="155"/>
      <c r="V136" s="155"/>
      <c r="W136" s="155"/>
      <c r="X136" s="145"/>
      <c r="Y136" s="145"/>
      <c r="Z136" s="145"/>
      <c r="AA136" s="145"/>
      <c r="AB136" s="145"/>
      <c r="AC136" s="145"/>
      <c r="AD136" s="145"/>
      <c r="AE136" s="145" t="s">
        <v>164</v>
      </c>
      <c r="AF136" s="145">
        <v>0</v>
      </c>
      <c r="AG136" s="145"/>
      <c r="AH136" s="145"/>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row>
    <row r="137" spans="1:58" outlineLevel="1">
      <c r="A137" s="166">
        <v>39</v>
      </c>
      <c r="B137" s="167" t="s">
        <v>583</v>
      </c>
      <c r="C137" s="182" t="s">
        <v>584</v>
      </c>
      <c r="D137" s="168" t="s">
        <v>167</v>
      </c>
      <c r="E137" s="169">
        <v>20.448</v>
      </c>
      <c r="F137" s="170"/>
      <c r="G137" s="171">
        <f>ROUND(E137*F137,2)</f>
        <v>0</v>
      </c>
      <c r="H137" s="170"/>
      <c r="I137" s="171">
        <f>ROUND(E137*H137,2)</f>
        <v>0</v>
      </c>
      <c r="J137" s="170"/>
      <c r="K137" s="171">
        <f>ROUND(E137*J137,2)</f>
        <v>0</v>
      </c>
      <c r="L137" s="171">
        <v>21</v>
      </c>
      <c r="M137" s="171">
        <f>G137*(1+L137/100)</f>
        <v>0</v>
      </c>
      <c r="N137" s="169">
        <v>2.1000000000000001E-4</v>
      </c>
      <c r="O137" s="169">
        <f>ROUND(E137*N137,2)</f>
        <v>0</v>
      </c>
      <c r="P137" s="169">
        <v>0</v>
      </c>
      <c r="Q137" s="169">
        <f>ROUND(E137*P137,2)</f>
        <v>0</v>
      </c>
      <c r="R137" s="172" t="s">
        <v>157</v>
      </c>
      <c r="S137" s="155">
        <v>0.05</v>
      </c>
      <c r="T137" s="155">
        <f>ROUND(E137*S137,2)</f>
        <v>1.02</v>
      </c>
      <c r="U137" s="155"/>
      <c r="V137" s="155" t="s">
        <v>158</v>
      </c>
      <c r="W137" s="155" t="s">
        <v>159</v>
      </c>
      <c r="X137" s="145"/>
      <c r="Y137" s="145"/>
      <c r="Z137" s="145"/>
      <c r="AA137" s="145"/>
      <c r="AB137" s="145"/>
      <c r="AC137" s="145"/>
      <c r="AD137" s="145"/>
      <c r="AE137" s="145" t="s">
        <v>160</v>
      </c>
      <c r="AF137" s="145"/>
      <c r="AG137" s="145"/>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row>
    <row r="138" spans="1:58" outlineLevel="2">
      <c r="A138" s="152"/>
      <c r="B138" s="153"/>
      <c r="C138" s="1411" t="s">
        <v>585</v>
      </c>
      <c r="D138" s="1412"/>
      <c r="E138" s="1412"/>
      <c r="F138" s="1412"/>
      <c r="G138" s="1412"/>
      <c r="H138" s="155"/>
      <c r="I138" s="155"/>
      <c r="J138" s="155"/>
      <c r="K138" s="155"/>
      <c r="L138" s="155"/>
      <c r="M138" s="155"/>
      <c r="N138" s="154"/>
      <c r="O138" s="154"/>
      <c r="P138" s="154"/>
      <c r="Q138" s="154"/>
      <c r="R138" s="155"/>
      <c r="S138" s="155"/>
      <c r="T138" s="155"/>
      <c r="U138" s="155"/>
      <c r="V138" s="155"/>
      <c r="W138" s="155"/>
      <c r="X138" s="145"/>
      <c r="Y138" s="145"/>
      <c r="Z138" s="145"/>
      <c r="AA138" s="145"/>
      <c r="AB138" s="145"/>
      <c r="AC138" s="145"/>
      <c r="AD138" s="145"/>
      <c r="AE138" s="145" t="s">
        <v>179</v>
      </c>
      <c r="AF138" s="145"/>
      <c r="AG138" s="145"/>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row>
    <row r="139" spans="1:58" outlineLevel="2">
      <c r="A139" s="152"/>
      <c r="B139" s="153"/>
      <c r="C139" s="183" t="s">
        <v>586</v>
      </c>
      <c r="D139" s="156"/>
      <c r="E139" s="157">
        <v>20.448</v>
      </c>
      <c r="F139" s="155"/>
      <c r="G139" s="155"/>
      <c r="H139" s="155"/>
      <c r="I139" s="155"/>
      <c r="J139" s="155"/>
      <c r="K139" s="155"/>
      <c r="L139" s="155"/>
      <c r="M139" s="155"/>
      <c r="N139" s="154"/>
      <c r="O139" s="154"/>
      <c r="P139" s="154"/>
      <c r="Q139" s="154"/>
      <c r="R139" s="155"/>
      <c r="S139" s="155"/>
      <c r="T139" s="155"/>
      <c r="U139" s="155"/>
      <c r="V139" s="155"/>
      <c r="W139" s="155"/>
      <c r="X139" s="145"/>
      <c r="Y139" s="145"/>
      <c r="Z139" s="145"/>
      <c r="AA139" s="145"/>
      <c r="AB139" s="145"/>
      <c r="AC139" s="145"/>
      <c r="AD139" s="145"/>
      <c r="AE139" s="145" t="s">
        <v>164</v>
      </c>
      <c r="AF139" s="145">
        <v>5</v>
      </c>
      <c r="AG139" s="145"/>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row>
    <row r="140" spans="1:58" outlineLevel="1">
      <c r="A140" s="166">
        <v>40</v>
      </c>
      <c r="B140" s="167" t="s">
        <v>587</v>
      </c>
      <c r="C140" s="182" t="s">
        <v>588</v>
      </c>
      <c r="D140" s="168" t="s">
        <v>289</v>
      </c>
      <c r="E140" s="169">
        <v>3.25</v>
      </c>
      <c r="F140" s="170"/>
      <c r="G140" s="171">
        <f>ROUND(E140*F140,2)</f>
        <v>0</v>
      </c>
      <c r="H140" s="170"/>
      <c r="I140" s="171">
        <f>ROUND(E140*H140,2)</f>
        <v>0</v>
      </c>
      <c r="J140" s="170"/>
      <c r="K140" s="171">
        <f>ROUND(E140*J140,2)</f>
        <v>0</v>
      </c>
      <c r="L140" s="171">
        <v>21</v>
      </c>
      <c r="M140" s="171">
        <f>G140*(1+L140/100)</f>
        <v>0</v>
      </c>
      <c r="N140" s="169">
        <v>0</v>
      </c>
      <c r="O140" s="169">
        <f>ROUND(E140*N140,2)</f>
        <v>0</v>
      </c>
      <c r="P140" s="169">
        <v>0</v>
      </c>
      <c r="Q140" s="169">
        <f>ROUND(E140*P140,2)</f>
        <v>0</v>
      </c>
      <c r="R140" s="172" t="s">
        <v>157</v>
      </c>
      <c r="S140" s="155">
        <v>0.13</v>
      </c>
      <c r="T140" s="155">
        <f>ROUND(E140*S140,2)</f>
        <v>0.42</v>
      </c>
      <c r="U140" s="155"/>
      <c r="V140" s="155" t="s">
        <v>158</v>
      </c>
      <c r="W140" s="155" t="s">
        <v>159</v>
      </c>
      <c r="X140" s="145"/>
      <c r="Y140" s="145"/>
      <c r="Z140" s="145"/>
      <c r="AA140" s="145"/>
      <c r="AB140" s="145"/>
      <c r="AC140" s="145"/>
      <c r="AD140" s="145"/>
      <c r="AE140" s="145" t="s">
        <v>160</v>
      </c>
      <c r="AF140" s="145"/>
      <c r="AG140" s="145"/>
      <c r="AH140" s="145"/>
      <c r="AI140" s="145"/>
      <c r="AJ140" s="145"/>
      <c r="AK140" s="145"/>
      <c r="AL140" s="145"/>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row>
    <row r="141" spans="1:58" outlineLevel="2">
      <c r="A141" s="152"/>
      <c r="B141" s="153"/>
      <c r="C141" s="183" t="s">
        <v>589</v>
      </c>
      <c r="D141" s="156"/>
      <c r="E141" s="157">
        <v>3.25</v>
      </c>
      <c r="F141" s="155"/>
      <c r="G141" s="155"/>
      <c r="H141" s="155"/>
      <c r="I141" s="155"/>
      <c r="J141" s="155"/>
      <c r="K141" s="155"/>
      <c r="L141" s="155"/>
      <c r="M141" s="155"/>
      <c r="N141" s="154"/>
      <c r="O141" s="154"/>
      <c r="P141" s="154"/>
      <c r="Q141" s="154"/>
      <c r="R141" s="155"/>
      <c r="S141" s="155"/>
      <c r="T141" s="155"/>
      <c r="U141" s="155"/>
      <c r="V141" s="155"/>
      <c r="W141" s="155"/>
      <c r="X141" s="145"/>
      <c r="Y141" s="145"/>
      <c r="Z141" s="145"/>
      <c r="AA141" s="145"/>
      <c r="AB141" s="145"/>
      <c r="AC141" s="145"/>
      <c r="AD141" s="145"/>
      <c r="AE141" s="145" t="s">
        <v>164</v>
      </c>
      <c r="AF141" s="145">
        <v>0</v>
      </c>
      <c r="AG141" s="145"/>
      <c r="AH141" s="145"/>
      <c r="AI141" s="145"/>
      <c r="AJ141" s="145"/>
      <c r="AK141" s="145"/>
      <c r="AL141" s="145"/>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row>
    <row r="142" spans="1:58" ht="22.5" outlineLevel="1">
      <c r="A142" s="166">
        <v>41</v>
      </c>
      <c r="B142" s="167" t="s">
        <v>590</v>
      </c>
      <c r="C142" s="182" t="s">
        <v>591</v>
      </c>
      <c r="D142" s="168" t="s">
        <v>167</v>
      </c>
      <c r="E142" s="169">
        <v>20.448</v>
      </c>
      <c r="F142" s="170"/>
      <c r="G142" s="171">
        <f>ROUND(E142*F142,2)</f>
        <v>0</v>
      </c>
      <c r="H142" s="170"/>
      <c r="I142" s="171">
        <f>ROUND(E142*H142,2)</f>
        <v>0</v>
      </c>
      <c r="J142" s="170"/>
      <c r="K142" s="171">
        <f>ROUND(E142*J142,2)</f>
        <v>0</v>
      </c>
      <c r="L142" s="171">
        <v>21</v>
      </c>
      <c r="M142" s="171">
        <f>G142*(1+L142/100)</f>
        <v>0</v>
      </c>
      <c r="N142" s="169">
        <v>5.2399999999999999E-3</v>
      </c>
      <c r="O142" s="169">
        <f>ROUND(E142*N142,2)</f>
        <v>0.11</v>
      </c>
      <c r="P142" s="169">
        <v>0</v>
      </c>
      <c r="Q142" s="169">
        <f>ROUND(E142*P142,2)</f>
        <v>0</v>
      </c>
      <c r="R142" s="172" t="s">
        <v>157</v>
      </c>
      <c r="S142" s="155">
        <v>1.224</v>
      </c>
      <c r="T142" s="155">
        <f>ROUND(E142*S142,2)</f>
        <v>25.03</v>
      </c>
      <c r="U142" s="155"/>
      <c r="V142" s="155" t="s">
        <v>158</v>
      </c>
      <c r="W142" s="155" t="s">
        <v>159</v>
      </c>
      <c r="X142" s="145"/>
      <c r="Y142" s="145"/>
      <c r="Z142" s="145"/>
      <c r="AA142" s="145"/>
      <c r="AB142" s="145"/>
      <c r="AC142" s="145"/>
      <c r="AD142" s="145"/>
      <c r="AE142" s="145" t="s">
        <v>160</v>
      </c>
      <c r="AF142" s="145"/>
      <c r="AG142" s="145"/>
      <c r="AH142" s="145"/>
      <c r="AI142" s="145"/>
      <c r="AJ142" s="145"/>
      <c r="AK142" s="145"/>
      <c r="AL142" s="145"/>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row>
    <row r="143" spans="1:58" outlineLevel="2">
      <c r="A143" s="152"/>
      <c r="B143" s="153"/>
      <c r="C143" s="183" t="s">
        <v>592</v>
      </c>
      <c r="D143" s="156"/>
      <c r="E143" s="157">
        <v>20.448</v>
      </c>
      <c r="F143" s="155"/>
      <c r="G143" s="155"/>
      <c r="H143" s="155"/>
      <c r="I143" s="155"/>
      <c r="J143" s="155"/>
      <c r="K143" s="155"/>
      <c r="L143" s="155"/>
      <c r="M143" s="155"/>
      <c r="N143" s="154"/>
      <c r="O143" s="154"/>
      <c r="P143" s="154"/>
      <c r="Q143" s="154"/>
      <c r="R143" s="155"/>
      <c r="S143" s="155"/>
      <c r="T143" s="155"/>
      <c r="U143" s="155"/>
      <c r="V143" s="155"/>
      <c r="W143" s="155"/>
      <c r="X143" s="145"/>
      <c r="Y143" s="145"/>
      <c r="Z143" s="145"/>
      <c r="AA143" s="145"/>
      <c r="AB143" s="145"/>
      <c r="AC143" s="145"/>
      <c r="AD143" s="145"/>
      <c r="AE143" s="145" t="s">
        <v>164</v>
      </c>
      <c r="AF143" s="145">
        <v>0</v>
      </c>
      <c r="AG143" s="145"/>
      <c r="AH143" s="145"/>
      <c r="AI143" s="145"/>
      <c r="AJ143" s="145"/>
      <c r="AK143" s="145"/>
      <c r="AL143" s="145"/>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row>
    <row r="144" spans="1:58" outlineLevel="1">
      <c r="A144" s="166">
        <v>42</v>
      </c>
      <c r="B144" s="167" t="s">
        <v>593</v>
      </c>
      <c r="C144" s="182" t="s">
        <v>594</v>
      </c>
      <c r="D144" s="168" t="s">
        <v>289</v>
      </c>
      <c r="E144" s="169">
        <v>3.5750000000000002</v>
      </c>
      <c r="F144" s="170"/>
      <c r="G144" s="171">
        <f>ROUND(E144*F144,2)</f>
        <v>0</v>
      </c>
      <c r="H144" s="170"/>
      <c r="I144" s="171">
        <f>ROUND(E144*H144,2)</f>
        <v>0</v>
      </c>
      <c r="J144" s="170"/>
      <c r="K144" s="171">
        <f>ROUND(E144*J144,2)</f>
        <v>0</v>
      </c>
      <c r="L144" s="171">
        <v>21</v>
      </c>
      <c r="M144" s="171">
        <f>G144*(1+L144/100)</f>
        <v>0</v>
      </c>
      <c r="N144" s="169">
        <v>1E-4</v>
      </c>
      <c r="O144" s="169">
        <f>ROUND(E144*N144,2)</f>
        <v>0</v>
      </c>
      <c r="P144" s="169">
        <v>0</v>
      </c>
      <c r="Q144" s="169">
        <f>ROUND(E144*P144,2)</f>
        <v>0</v>
      </c>
      <c r="R144" s="172" t="s">
        <v>157</v>
      </c>
      <c r="S144" s="155">
        <v>0.12</v>
      </c>
      <c r="T144" s="155">
        <f>ROUND(E144*S144,2)</f>
        <v>0.43</v>
      </c>
      <c r="U144" s="155"/>
      <c r="V144" s="155" t="s">
        <v>158</v>
      </c>
      <c r="W144" s="155" t="s">
        <v>159</v>
      </c>
      <c r="X144" s="145"/>
      <c r="Y144" s="145"/>
      <c r="Z144" s="145"/>
      <c r="AA144" s="145"/>
      <c r="AB144" s="145"/>
      <c r="AC144" s="145"/>
      <c r="AD144" s="145"/>
      <c r="AE144" s="145" t="s">
        <v>160</v>
      </c>
      <c r="AF144" s="145"/>
      <c r="AG144" s="145"/>
      <c r="AH144" s="145"/>
      <c r="AI144" s="145"/>
      <c r="AJ144" s="145"/>
      <c r="AK144" s="145"/>
      <c r="AL144" s="145"/>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row>
    <row r="145" spans="1:58" outlineLevel="2">
      <c r="A145" s="152"/>
      <c r="B145" s="153"/>
      <c r="C145" s="183" t="s">
        <v>595</v>
      </c>
      <c r="D145" s="156"/>
      <c r="E145" s="157">
        <v>3.5750000000000002</v>
      </c>
      <c r="F145" s="155"/>
      <c r="G145" s="155"/>
      <c r="H145" s="155"/>
      <c r="I145" s="155"/>
      <c r="J145" s="155"/>
      <c r="K145" s="155"/>
      <c r="L145" s="155"/>
      <c r="M145" s="155"/>
      <c r="N145" s="154"/>
      <c r="O145" s="154"/>
      <c r="P145" s="154"/>
      <c r="Q145" s="154"/>
      <c r="R145" s="155"/>
      <c r="S145" s="155"/>
      <c r="T145" s="155"/>
      <c r="U145" s="155"/>
      <c r="V145" s="155"/>
      <c r="W145" s="155"/>
      <c r="X145" s="145"/>
      <c r="Y145" s="145"/>
      <c r="Z145" s="145"/>
      <c r="AA145" s="145"/>
      <c r="AB145" s="145"/>
      <c r="AC145" s="145"/>
      <c r="AD145" s="145"/>
      <c r="AE145" s="145" t="s">
        <v>164</v>
      </c>
      <c r="AF145" s="145">
        <v>5</v>
      </c>
      <c r="AG145" s="145"/>
      <c r="AH145" s="145"/>
      <c r="AI145" s="145"/>
      <c r="AJ145" s="145"/>
      <c r="AK145" s="145"/>
      <c r="AL145" s="145"/>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row>
    <row r="146" spans="1:58" ht="22.5" outlineLevel="1">
      <c r="A146" s="166">
        <v>43</v>
      </c>
      <c r="B146" s="167" t="s">
        <v>596</v>
      </c>
      <c r="C146" s="182" t="s">
        <v>597</v>
      </c>
      <c r="D146" s="168" t="s">
        <v>167</v>
      </c>
      <c r="E146" s="169">
        <v>22.492799999999999</v>
      </c>
      <c r="F146" s="170"/>
      <c r="G146" s="171">
        <f>ROUND(E146*F146,2)</f>
        <v>0</v>
      </c>
      <c r="H146" s="170"/>
      <c r="I146" s="171">
        <f>ROUND(E146*H146,2)</f>
        <v>0</v>
      </c>
      <c r="J146" s="170"/>
      <c r="K146" s="171">
        <f>ROUND(E146*J146,2)</f>
        <v>0</v>
      </c>
      <c r="L146" s="171">
        <v>21</v>
      </c>
      <c r="M146" s="171">
        <f>G146*(1+L146/100)</f>
        <v>0</v>
      </c>
      <c r="N146" s="169">
        <v>1.0500000000000001E-2</v>
      </c>
      <c r="O146" s="169">
        <f>ROUND(E146*N146,2)</f>
        <v>0.24</v>
      </c>
      <c r="P146" s="169">
        <v>0</v>
      </c>
      <c r="Q146" s="169">
        <f>ROUND(E146*P146,2)</f>
        <v>0</v>
      </c>
      <c r="R146" s="172" t="s">
        <v>157</v>
      </c>
      <c r="S146" s="155">
        <v>0</v>
      </c>
      <c r="T146" s="155">
        <f>ROUND(E146*S146,2)</f>
        <v>0</v>
      </c>
      <c r="U146" s="155"/>
      <c r="V146" s="155" t="s">
        <v>202</v>
      </c>
      <c r="W146" s="155" t="s">
        <v>159</v>
      </c>
      <c r="X146" s="145"/>
      <c r="Y146" s="145"/>
      <c r="Z146" s="145"/>
      <c r="AA146" s="145"/>
      <c r="AB146" s="145"/>
      <c r="AC146" s="145"/>
      <c r="AD146" s="145"/>
      <c r="AE146" s="145" t="s">
        <v>203</v>
      </c>
      <c r="AF146" s="145"/>
      <c r="AG146" s="145"/>
      <c r="AH146" s="145"/>
      <c r="AI146" s="145"/>
      <c r="AJ146" s="145"/>
      <c r="AK146" s="145"/>
      <c r="AL146" s="145"/>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row>
    <row r="147" spans="1:58" outlineLevel="2">
      <c r="A147" s="152"/>
      <c r="B147" s="153"/>
      <c r="C147" s="183" t="s">
        <v>598</v>
      </c>
      <c r="D147" s="156"/>
      <c r="E147" s="157">
        <v>22.492799999999999</v>
      </c>
      <c r="F147" s="155"/>
      <c r="G147" s="155"/>
      <c r="H147" s="155"/>
      <c r="I147" s="155"/>
      <c r="J147" s="155"/>
      <c r="K147" s="155"/>
      <c r="L147" s="155"/>
      <c r="M147" s="155"/>
      <c r="N147" s="154"/>
      <c r="O147" s="154"/>
      <c r="P147" s="154"/>
      <c r="Q147" s="154"/>
      <c r="R147" s="155"/>
      <c r="S147" s="155"/>
      <c r="T147" s="155"/>
      <c r="U147" s="155"/>
      <c r="V147" s="155"/>
      <c r="W147" s="155"/>
      <c r="X147" s="145"/>
      <c r="Y147" s="145"/>
      <c r="Z147" s="145"/>
      <c r="AA147" s="145"/>
      <c r="AB147" s="145"/>
      <c r="AC147" s="145"/>
      <c r="AD147" s="145"/>
      <c r="AE147" s="145" t="s">
        <v>164</v>
      </c>
      <c r="AF147" s="145">
        <v>5</v>
      </c>
      <c r="AG147" s="145"/>
      <c r="AH147" s="145"/>
      <c r="AI147" s="145"/>
      <c r="AJ147" s="145"/>
      <c r="AK147" s="145"/>
      <c r="AL147" s="145"/>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row>
    <row r="148" spans="1:58" outlineLevel="1">
      <c r="A148" s="174">
        <v>44</v>
      </c>
      <c r="B148" s="175" t="s">
        <v>599</v>
      </c>
      <c r="C148" s="184" t="s">
        <v>600</v>
      </c>
      <c r="D148" s="176" t="s">
        <v>156</v>
      </c>
      <c r="E148" s="177">
        <v>0.34833999999999998</v>
      </c>
      <c r="F148" s="178"/>
      <c r="G148" s="179">
        <f>ROUND(E148*F148,2)</f>
        <v>0</v>
      </c>
      <c r="H148" s="178"/>
      <c r="I148" s="179">
        <f>ROUND(E148*H148,2)</f>
        <v>0</v>
      </c>
      <c r="J148" s="178"/>
      <c r="K148" s="179">
        <f>ROUND(E148*J148,2)</f>
        <v>0</v>
      </c>
      <c r="L148" s="179">
        <v>21</v>
      </c>
      <c r="M148" s="179">
        <f>G148*(1+L148/100)</f>
        <v>0</v>
      </c>
      <c r="N148" s="177">
        <v>0</v>
      </c>
      <c r="O148" s="177">
        <f>ROUND(E148*N148,2)</f>
        <v>0</v>
      </c>
      <c r="P148" s="177">
        <v>0</v>
      </c>
      <c r="Q148" s="177">
        <f>ROUND(E148*P148,2)</f>
        <v>0</v>
      </c>
      <c r="R148" s="180" t="s">
        <v>157</v>
      </c>
      <c r="S148" s="155">
        <v>1.3049999999999999</v>
      </c>
      <c r="T148" s="155">
        <f>ROUND(E148*S148,2)</f>
        <v>0.45</v>
      </c>
      <c r="U148" s="155"/>
      <c r="V148" s="155" t="s">
        <v>296</v>
      </c>
      <c r="W148" s="155" t="s">
        <v>159</v>
      </c>
      <c r="X148" s="145"/>
      <c r="Y148" s="145"/>
      <c r="Z148" s="145"/>
      <c r="AA148" s="145"/>
      <c r="AB148" s="145"/>
      <c r="AC148" s="145"/>
      <c r="AD148" s="145"/>
      <c r="AE148" s="145" t="s">
        <v>297</v>
      </c>
      <c r="AF148" s="145"/>
      <c r="AG148" s="145"/>
      <c r="AH148" s="145"/>
      <c r="AI148" s="145"/>
      <c r="AJ148" s="145"/>
      <c r="AK148" s="145"/>
      <c r="AL148" s="145"/>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row>
    <row r="149" spans="1:58">
      <c r="A149" s="159" t="s">
        <v>152</v>
      </c>
      <c r="B149" s="160" t="s">
        <v>110</v>
      </c>
      <c r="C149" s="181" t="s">
        <v>111</v>
      </c>
      <c r="D149" s="161"/>
      <c r="E149" s="162"/>
      <c r="F149" s="163"/>
      <c r="G149" s="163">
        <f>SUMIF(AE150:AE155,"&lt;&gt;NOR",G150:G155)</f>
        <v>0</v>
      </c>
      <c r="H149" s="163"/>
      <c r="I149" s="163">
        <f>SUM(I150:I155)</f>
        <v>0</v>
      </c>
      <c r="J149" s="163"/>
      <c r="K149" s="163">
        <f>SUM(K150:K155)</f>
        <v>0</v>
      </c>
      <c r="L149" s="163"/>
      <c r="M149" s="163">
        <f>SUM(M150:M155)</f>
        <v>0</v>
      </c>
      <c r="N149" s="162"/>
      <c r="O149" s="162">
        <f>SUM(O150:O155)</f>
        <v>0</v>
      </c>
      <c r="P149" s="162"/>
      <c r="Q149" s="162">
        <f>SUM(Q150:Q155)</f>
        <v>0</v>
      </c>
      <c r="R149" s="164"/>
      <c r="S149" s="158"/>
      <c r="T149" s="158">
        <f>SUM(T150:T155)</f>
        <v>2.3200000000000003</v>
      </c>
      <c r="U149" s="158"/>
      <c r="V149" s="158"/>
      <c r="W149" s="158"/>
      <c r="AE149" t="s">
        <v>153</v>
      </c>
    </row>
    <row r="150" spans="1:58" outlineLevel="1">
      <c r="A150" s="166">
        <v>45</v>
      </c>
      <c r="B150" s="167" t="s">
        <v>601</v>
      </c>
      <c r="C150" s="182" t="s">
        <v>602</v>
      </c>
      <c r="D150" s="168" t="s">
        <v>167</v>
      </c>
      <c r="E150" s="169">
        <v>5</v>
      </c>
      <c r="F150" s="170"/>
      <c r="G150" s="171">
        <f>ROUND(E150*F150,2)</f>
        <v>0</v>
      </c>
      <c r="H150" s="170"/>
      <c r="I150" s="171">
        <f>ROUND(E150*H150,2)</f>
        <v>0</v>
      </c>
      <c r="J150" s="170"/>
      <c r="K150" s="171">
        <f>ROUND(E150*J150,2)</f>
        <v>0</v>
      </c>
      <c r="L150" s="171">
        <v>21</v>
      </c>
      <c r="M150" s="171">
        <f>G150*(1+L150/100)</f>
        <v>0</v>
      </c>
      <c r="N150" s="169">
        <v>2.7999999999999998E-4</v>
      </c>
      <c r="O150" s="169">
        <f>ROUND(E150*N150,2)</f>
        <v>0</v>
      </c>
      <c r="P150" s="169">
        <v>0</v>
      </c>
      <c r="Q150" s="169">
        <f>ROUND(E150*P150,2)</f>
        <v>0</v>
      </c>
      <c r="R150" s="172" t="s">
        <v>157</v>
      </c>
      <c r="S150" s="155">
        <v>0.307</v>
      </c>
      <c r="T150" s="155">
        <f>ROUND(E150*S150,2)</f>
        <v>1.54</v>
      </c>
      <c r="U150" s="155"/>
      <c r="V150" s="155" t="s">
        <v>158</v>
      </c>
      <c r="W150" s="155" t="s">
        <v>159</v>
      </c>
      <c r="X150" s="145"/>
      <c r="Y150" s="145"/>
      <c r="Z150" s="145"/>
      <c r="AA150" s="145"/>
      <c r="AB150" s="145"/>
      <c r="AC150" s="145"/>
      <c r="AD150" s="145"/>
      <c r="AE150" s="145" t="s">
        <v>160</v>
      </c>
      <c r="AF150" s="145"/>
      <c r="AG150" s="145"/>
      <c r="AH150" s="145"/>
      <c r="AI150" s="145"/>
      <c r="AJ150" s="145"/>
      <c r="AK150" s="145"/>
      <c r="AL150" s="145"/>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row>
    <row r="151" spans="1:58" outlineLevel="2">
      <c r="A151" s="152"/>
      <c r="B151" s="153"/>
      <c r="C151" s="1411" t="s">
        <v>603</v>
      </c>
      <c r="D151" s="1412"/>
      <c r="E151" s="1412"/>
      <c r="F151" s="1412"/>
      <c r="G151" s="1412"/>
      <c r="H151" s="155"/>
      <c r="I151" s="155"/>
      <c r="J151" s="155"/>
      <c r="K151" s="155"/>
      <c r="L151" s="155"/>
      <c r="M151" s="155"/>
      <c r="N151" s="154"/>
      <c r="O151" s="154"/>
      <c r="P151" s="154"/>
      <c r="Q151" s="154"/>
      <c r="R151" s="155"/>
      <c r="S151" s="155"/>
      <c r="T151" s="155"/>
      <c r="U151" s="155"/>
      <c r="V151" s="155"/>
      <c r="W151" s="155"/>
      <c r="X151" s="145"/>
      <c r="Y151" s="145"/>
      <c r="Z151" s="145"/>
      <c r="AA151" s="145"/>
      <c r="AB151" s="145"/>
      <c r="AC151" s="145"/>
      <c r="AD151" s="145"/>
      <c r="AE151" s="145" t="s">
        <v>179</v>
      </c>
      <c r="AF151" s="145"/>
      <c r="AG151" s="145"/>
      <c r="AH151" s="145"/>
      <c r="AI151" s="145"/>
      <c r="AJ151" s="145"/>
      <c r="AK151" s="145"/>
      <c r="AL151" s="145"/>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row>
    <row r="152" spans="1:58" outlineLevel="2">
      <c r="A152" s="152"/>
      <c r="B152" s="153"/>
      <c r="C152" s="183" t="s">
        <v>604</v>
      </c>
      <c r="D152" s="156"/>
      <c r="E152" s="157">
        <v>5</v>
      </c>
      <c r="F152" s="155"/>
      <c r="G152" s="155"/>
      <c r="H152" s="155"/>
      <c r="I152" s="155"/>
      <c r="J152" s="155"/>
      <c r="K152" s="155"/>
      <c r="L152" s="155"/>
      <c r="M152" s="155"/>
      <c r="N152" s="154"/>
      <c r="O152" s="154"/>
      <c r="P152" s="154"/>
      <c r="Q152" s="154"/>
      <c r="R152" s="155"/>
      <c r="S152" s="155"/>
      <c r="T152" s="155"/>
      <c r="U152" s="155"/>
      <c r="V152" s="155"/>
      <c r="W152" s="155"/>
      <c r="X152" s="145"/>
      <c r="Y152" s="145"/>
      <c r="Z152" s="145"/>
      <c r="AA152" s="145"/>
      <c r="AB152" s="145"/>
      <c r="AC152" s="145"/>
      <c r="AD152" s="145"/>
      <c r="AE152" s="145" t="s">
        <v>164</v>
      </c>
      <c r="AF152" s="145">
        <v>5</v>
      </c>
      <c r="AG152" s="145"/>
      <c r="AH152" s="145"/>
      <c r="AI152" s="145"/>
      <c r="AJ152" s="145"/>
      <c r="AK152" s="145"/>
      <c r="AL152" s="145"/>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row>
    <row r="153" spans="1:58" outlineLevel="1">
      <c r="A153" s="166">
        <v>46</v>
      </c>
      <c r="B153" s="167" t="s">
        <v>368</v>
      </c>
      <c r="C153" s="182" t="s">
        <v>369</v>
      </c>
      <c r="D153" s="168" t="s">
        <v>167</v>
      </c>
      <c r="E153" s="169">
        <v>5</v>
      </c>
      <c r="F153" s="170"/>
      <c r="G153" s="171">
        <f>ROUND(E153*F153,2)</f>
        <v>0</v>
      </c>
      <c r="H153" s="170"/>
      <c r="I153" s="171">
        <f>ROUND(E153*H153,2)</f>
        <v>0</v>
      </c>
      <c r="J153" s="170"/>
      <c r="K153" s="171">
        <f>ROUND(E153*J153,2)</f>
        <v>0</v>
      </c>
      <c r="L153" s="171">
        <v>21</v>
      </c>
      <c r="M153" s="171">
        <f>G153*(1+L153/100)</f>
        <v>0</v>
      </c>
      <c r="N153" s="169">
        <v>8.0000000000000007E-5</v>
      </c>
      <c r="O153" s="169">
        <f>ROUND(E153*N153,2)</f>
        <v>0</v>
      </c>
      <c r="P153" s="169">
        <v>0</v>
      </c>
      <c r="Q153" s="169">
        <f>ROUND(E153*P153,2)</f>
        <v>0</v>
      </c>
      <c r="R153" s="172" t="s">
        <v>157</v>
      </c>
      <c r="S153" s="155">
        <v>0.156</v>
      </c>
      <c r="T153" s="155">
        <f>ROUND(E153*S153,2)</f>
        <v>0.78</v>
      </c>
      <c r="U153" s="155"/>
      <c r="V153" s="155" t="s">
        <v>158</v>
      </c>
      <c r="W153" s="155" t="s">
        <v>159</v>
      </c>
      <c r="X153" s="145"/>
      <c r="Y153" s="145"/>
      <c r="Z153" s="145"/>
      <c r="AA153" s="145"/>
      <c r="AB153" s="145"/>
      <c r="AC153" s="145"/>
      <c r="AD153" s="145"/>
      <c r="AE153" s="145" t="s">
        <v>160</v>
      </c>
      <c r="AF153" s="145"/>
      <c r="AG153" s="145"/>
      <c r="AH153" s="145"/>
      <c r="AI153" s="145"/>
      <c r="AJ153" s="145"/>
      <c r="AK153" s="145"/>
      <c r="AL153" s="145"/>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row>
    <row r="154" spans="1:58" outlineLevel="2">
      <c r="A154" s="152"/>
      <c r="B154" s="153"/>
      <c r="C154" s="183" t="s">
        <v>605</v>
      </c>
      <c r="D154" s="156"/>
      <c r="E154" s="157"/>
      <c r="F154" s="155"/>
      <c r="G154" s="155"/>
      <c r="H154" s="155"/>
      <c r="I154" s="155"/>
      <c r="J154" s="155"/>
      <c r="K154" s="155"/>
      <c r="L154" s="155"/>
      <c r="M154" s="155"/>
      <c r="N154" s="154"/>
      <c r="O154" s="154"/>
      <c r="P154" s="154"/>
      <c r="Q154" s="154"/>
      <c r="R154" s="155"/>
      <c r="S154" s="155"/>
      <c r="T154" s="155"/>
      <c r="U154" s="155"/>
      <c r="V154" s="155"/>
      <c r="W154" s="155"/>
      <c r="X154" s="145"/>
      <c r="Y154" s="145"/>
      <c r="Z154" s="145"/>
      <c r="AA154" s="145"/>
      <c r="AB154" s="145"/>
      <c r="AC154" s="145"/>
      <c r="AD154" s="145"/>
      <c r="AE154" s="145" t="s">
        <v>164</v>
      </c>
      <c r="AF154" s="145">
        <v>0</v>
      </c>
      <c r="AG154" s="145"/>
      <c r="AH154" s="145"/>
      <c r="AI154" s="145"/>
      <c r="AJ154" s="145"/>
      <c r="AK154" s="145"/>
      <c r="AL154" s="145"/>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row>
    <row r="155" spans="1:58" outlineLevel="3">
      <c r="A155" s="152"/>
      <c r="B155" s="153"/>
      <c r="C155" s="183" t="s">
        <v>531</v>
      </c>
      <c r="D155" s="156"/>
      <c r="E155" s="157">
        <v>5</v>
      </c>
      <c r="F155" s="155"/>
      <c r="G155" s="155"/>
      <c r="H155" s="155"/>
      <c r="I155" s="155"/>
      <c r="J155" s="155"/>
      <c r="K155" s="155"/>
      <c r="L155" s="155"/>
      <c r="M155" s="155"/>
      <c r="N155" s="154"/>
      <c r="O155" s="154"/>
      <c r="P155" s="154"/>
      <c r="Q155" s="154"/>
      <c r="R155" s="155"/>
      <c r="S155" s="155"/>
      <c r="T155" s="155"/>
      <c r="U155" s="155"/>
      <c r="V155" s="155"/>
      <c r="W155" s="155"/>
      <c r="X155" s="145"/>
      <c r="Y155" s="145"/>
      <c r="Z155" s="145"/>
      <c r="AA155" s="145"/>
      <c r="AB155" s="145"/>
      <c r="AC155" s="145"/>
      <c r="AD155" s="145"/>
      <c r="AE155" s="145" t="s">
        <v>164</v>
      </c>
      <c r="AF155" s="145">
        <v>5</v>
      </c>
      <c r="AG155" s="145"/>
      <c r="AH155" s="145"/>
      <c r="AI155" s="145"/>
      <c r="AJ155" s="145"/>
      <c r="AK155" s="145"/>
      <c r="AL155" s="145"/>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row>
    <row r="156" spans="1:58">
      <c r="A156" s="159" t="s">
        <v>152</v>
      </c>
      <c r="B156" s="160" t="s">
        <v>112</v>
      </c>
      <c r="C156" s="181" t="s">
        <v>113</v>
      </c>
      <c r="D156" s="161"/>
      <c r="E156" s="162"/>
      <c r="F156" s="163"/>
      <c r="G156" s="163">
        <f>SUMIF(AE157:AE167,"&lt;&gt;NOR",G157:G167)</f>
        <v>0</v>
      </c>
      <c r="H156" s="163"/>
      <c r="I156" s="163">
        <f>SUM(I157:I167)</f>
        <v>0</v>
      </c>
      <c r="J156" s="163"/>
      <c r="K156" s="163">
        <f>SUM(K157:K167)</f>
        <v>0</v>
      </c>
      <c r="L156" s="163"/>
      <c r="M156" s="163">
        <f>SUM(M157:M167)</f>
        <v>0</v>
      </c>
      <c r="N156" s="162"/>
      <c r="O156" s="162">
        <f>SUM(O157:O167)</f>
        <v>0.13</v>
      </c>
      <c r="P156" s="162"/>
      <c r="Q156" s="162">
        <f>SUM(Q157:Q167)</f>
        <v>0</v>
      </c>
      <c r="R156" s="164"/>
      <c r="S156" s="158"/>
      <c r="T156" s="158">
        <f>SUM(T157:T167)</f>
        <v>80.11</v>
      </c>
      <c r="U156" s="158"/>
      <c r="V156" s="158"/>
      <c r="W156" s="158"/>
      <c r="AE156" t="s">
        <v>153</v>
      </c>
    </row>
    <row r="157" spans="1:58" ht="22.5" outlineLevel="1">
      <c r="A157" s="166">
        <v>47</v>
      </c>
      <c r="B157" s="167" t="s">
        <v>371</v>
      </c>
      <c r="C157" s="182" t="s">
        <v>482</v>
      </c>
      <c r="D157" s="168" t="s">
        <v>167</v>
      </c>
      <c r="E157" s="169">
        <v>596.09699999999998</v>
      </c>
      <c r="F157" s="170"/>
      <c r="G157" s="171">
        <f>ROUND(E157*F157,2)</f>
        <v>0</v>
      </c>
      <c r="H157" s="170"/>
      <c r="I157" s="171">
        <f>ROUND(E157*H157,2)</f>
        <v>0</v>
      </c>
      <c r="J157" s="170"/>
      <c r="K157" s="171">
        <f>ROUND(E157*J157,2)</f>
        <v>0</v>
      </c>
      <c r="L157" s="171">
        <v>21</v>
      </c>
      <c r="M157" s="171">
        <f>G157*(1+L157/100)</f>
        <v>0</v>
      </c>
      <c r="N157" s="169">
        <v>6.9999999999999994E-5</v>
      </c>
      <c r="O157" s="169">
        <f>ROUND(E157*N157,2)</f>
        <v>0.04</v>
      </c>
      <c r="P157" s="169">
        <v>0</v>
      </c>
      <c r="Q157" s="169">
        <f>ROUND(E157*P157,2)</f>
        <v>0</v>
      </c>
      <c r="R157" s="172" t="s">
        <v>157</v>
      </c>
      <c r="S157" s="155">
        <v>3.2480000000000002E-2</v>
      </c>
      <c r="T157" s="155">
        <f>ROUND(E157*S157,2)</f>
        <v>19.36</v>
      </c>
      <c r="U157" s="155"/>
      <c r="V157" s="155" t="s">
        <v>158</v>
      </c>
      <c r="W157" s="155" t="s">
        <v>159</v>
      </c>
      <c r="X157" s="145"/>
      <c r="Y157" s="145"/>
      <c r="Z157" s="145"/>
      <c r="AA157" s="145"/>
      <c r="AB157" s="145"/>
      <c r="AC157" s="145"/>
      <c r="AD157" s="145"/>
      <c r="AE157" s="145" t="s">
        <v>160</v>
      </c>
      <c r="AF157" s="145"/>
      <c r="AG157" s="145"/>
      <c r="AH157" s="145"/>
      <c r="AI157" s="145"/>
      <c r="AJ157" s="145"/>
      <c r="AK157" s="145"/>
      <c r="AL157" s="145"/>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row>
    <row r="158" spans="1:58" outlineLevel="2">
      <c r="A158" s="152"/>
      <c r="B158" s="153"/>
      <c r="C158" s="183" t="s">
        <v>606</v>
      </c>
      <c r="D158" s="156"/>
      <c r="E158" s="157"/>
      <c r="F158" s="155"/>
      <c r="G158" s="155"/>
      <c r="H158" s="155"/>
      <c r="I158" s="155"/>
      <c r="J158" s="155"/>
      <c r="K158" s="155"/>
      <c r="L158" s="155"/>
      <c r="M158" s="155"/>
      <c r="N158" s="154"/>
      <c r="O158" s="154"/>
      <c r="P158" s="154"/>
      <c r="Q158" s="154"/>
      <c r="R158" s="155"/>
      <c r="S158" s="155"/>
      <c r="T158" s="155"/>
      <c r="U158" s="155"/>
      <c r="V158" s="155"/>
      <c r="W158" s="155"/>
      <c r="X158" s="145"/>
      <c r="Y158" s="145"/>
      <c r="Z158" s="145"/>
      <c r="AA158" s="145"/>
      <c r="AB158" s="145"/>
      <c r="AC158" s="145"/>
      <c r="AD158" s="145"/>
      <c r="AE158" s="145" t="s">
        <v>164</v>
      </c>
      <c r="AF158" s="145">
        <v>0</v>
      </c>
      <c r="AG158" s="145"/>
      <c r="AH158" s="145"/>
      <c r="AI158" s="145"/>
      <c r="AJ158" s="145"/>
      <c r="AK158" s="145"/>
      <c r="AL158" s="145"/>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row>
    <row r="159" spans="1:58" ht="33.75" outlineLevel="3">
      <c r="A159" s="152"/>
      <c r="B159" s="153"/>
      <c r="C159" s="183" t="s">
        <v>607</v>
      </c>
      <c r="D159" s="156"/>
      <c r="E159" s="157">
        <v>177.72</v>
      </c>
      <c r="F159" s="155"/>
      <c r="G159" s="155"/>
      <c r="H159" s="155"/>
      <c r="I159" s="155"/>
      <c r="J159" s="155"/>
      <c r="K159" s="155"/>
      <c r="L159" s="155"/>
      <c r="M159" s="155"/>
      <c r="N159" s="154"/>
      <c r="O159" s="154"/>
      <c r="P159" s="154"/>
      <c r="Q159" s="154"/>
      <c r="R159" s="155"/>
      <c r="S159" s="155"/>
      <c r="T159" s="155"/>
      <c r="U159" s="155"/>
      <c r="V159" s="155"/>
      <c r="W159" s="155"/>
      <c r="X159" s="145"/>
      <c r="Y159" s="145"/>
      <c r="Z159" s="145"/>
      <c r="AA159" s="145"/>
      <c r="AB159" s="145"/>
      <c r="AC159" s="145"/>
      <c r="AD159" s="145"/>
      <c r="AE159" s="145" t="s">
        <v>164</v>
      </c>
      <c r="AF159" s="145">
        <v>0</v>
      </c>
      <c r="AG159" s="145"/>
      <c r="AH159" s="145"/>
      <c r="AI159" s="145"/>
      <c r="AJ159" s="145"/>
      <c r="AK159" s="145"/>
      <c r="AL159" s="145"/>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row>
    <row r="160" spans="1:58" outlineLevel="3">
      <c r="A160" s="152"/>
      <c r="B160" s="153"/>
      <c r="C160" s="183" t="s">
        <v>608</v>
      </c>
      <c r="D160" s="156"/>
      <c r="E160" s="157">
        <v>73.95</v>
      </c>
      <c r="F160" s="155"/>
      <c r="G160" s="155"/>
      <c r="H160" s="155"/>
      <c r="I160" s="155"/>
      <c r="J160" s="155"/>
      <c r="K160" s="155"/>
      <c r="L160" s="155"/>
      <c r="M160" s="155"/>
      <c r="N160" s="154"/>
      <c r="O160" s="154"/>
      <c r="P160" s="154"/>
      <c r="Q160" s="154"/>
      <c r="R160" s="155"/>
      <c r="S160" s="155"/>
      <c r="T160" s="155"/>
      <c r="U160" s="155"/>
      <c r="V160" s="155"/>
      <c r="W160" s="155"/>
      <c r="X160" s="145"/>
      <c r="Y160" s="145"/>
      <c r="Z160" s="145"/>
      <c r="AA160" s="145"/>
      <c r="AB160" s="145"/>
      <c r="AC160" s="145"/>
      <c r="AD160" s="145"/>
      <c r="AE160" s="145" t="s">
        <v>164</v>
      </c>
      <c r="AF160" s="145">
        <v>0</v>
      </c>
      <c r="AG160" s="145"/>
      <c r="AH160" s="145"/>
      <c r="AI160" s="145"/>
      <c r="AJ160" s="145"/>
      <c r="AK160" s="145"/>
      <c r="AL160" s="145"/>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row>
    <row r="161" spans="1:58" outlineLevel="3">
      <c r="A161" s="152"/>
      <c r="B161" s="153"/>
      <c r="C161" s="183" t="s">
        <v>609</v>
      </c>
      <c r="D161" s="156"/>
      <c r="E161" s="157">
        <v>86.18</v>
      </c>
      <c r="F161" s="155"/>
      <c r="G161" s="155"/>
      <c r="H161" s="155"/>
      <c r="I161" s="155"/>
      <c r="J161" s="155"/>
      <c r="K161" s="155"/>
      <c r="L161" s="155"/>
      <c r="M161" s="155"/>
      <c r="N161" s="154"/>
      <c r="O161" s="154"/>
      <c r="P161" s="154"/>
      <c r="Q161" s="154"/>
      <c r="R161" s="155"/>
      <c r="S161" s="155"/>
      <c r="T161" s="155"/>
      <c r="U161" s="155"/>
      <c r="V161" s="155"/>
      <c r="W161" s="155"/>
      <c r="X161" s="145"/>
      <c r="Y161" s="145"/>
      <c r="Z161" s="145"/>
      <c r="AA161" s="145"/>
      <c r="AB161" s="145"/>
      <c r="AC161" s="145"/>
      <c r="AD161" s="145"/>
      <c r="AE161" s="145" t="s">
        <v>164</v>
      </c>
      <c r="AF161" s="145">
        <v>0</v>
      </c>
      <c r="AG161" s="145"/>
      <c r="AH161" s="145"/>
      <c r="AI161" s="145"/>
      <c r="AJ161" s="145"/>
      <c r="AK161" s="145"/>
      <c r="AL161" s="145"/>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row>
    <row r="162" spans="1:58" outlineLevel="3">
      <c r="A162" s="152"/>
      <c r="B162" s="153"/>
      <c r="C162" s="183" t="s">
        <v>610</v>
      </c>
      <c r="D162" s="156"/>
      <c r="E162" s="157">
        <v>9.5169999999999995</v>
      </c>
      <c r="F162" s="155"/>
      <c r="G162" s="155"/>
      <c r="H162" s="155"/>
      <c r="I162" s="155"/>
      <c r="J162" s="155"/>
      <c r="K162" s="155"/>
      <c r="L162" s="155"/>
      <c r="M162" s="155"/>
      <c r="N162" s="154"/>
      <c r="O162" s="154"/>
      <c r="P162" s="154"/>
      <c r="Q162" s="154"/>
      <c r="R162" s="155"/>
      <c r="S162" s="155"/>
      <c r="T162" s="155"/>
      <c r="U162" s="155"/>
      <c r="V162" s="155"/>
      <c r="W162" s="155"/>
      <c r="X162" s="145"/>
      <c r="Y162" s="145"/>
      <c r="Z162" s="145"/>
      <c r="AA162" s="145"/>
      <c r="AB162" s="145"/>
      <c r="AC162" s="145"/>
      <c r="AD162" s="145"/>
      <c r="AE162" s="145" t="s">
        <v>164</v>
      </c>
      <c r="AF162" s="145">
        <v>0</v>
      </c>
      <c r="AG162" s="145"/>
      <c r="AH162" s="145"/>
      <c r="AI162" s="145"/>
      <c r="AJ162" s="145"/>
      <c r="AK162" s="145"/>
      <c r="AL162" s="145"/>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row>
    <row r="163" spans="1:58" outlineLevel="3">
      <c r="A163" s="152"/>
      <c r="B163" s="153"/>
      <c r="C163" s="183" t="s">
        <v>611</v>
      </c>
      <c r="D163" s="156"/>
      <c r="E163" s="157">
        <v>103.22</v>
      </c>
      <c r="F163" s="155"/>
      <c r="G163" s="155"/>
      <c r="H163" s="155"/>
      <c r="I163" s="155"/>
      <c r="J163" s="155"/>
      <c r="K163" s="155"/>
      <c r="L163" s="155"/>
      <c r="M163" s="155"/>
      <c r="N163" s="154"/>
      <c r="O163" s="154"/>
      <c r="P163" s="154"/>
      <c r="Q163" s="154"/>
      <c r="R163" s="155"/>
      <c r="S163" s="155"/>
      <c r="T163" s="155"/>
      <c r="U163" s="155"/>
      <c r="V163" s="155"/>
      <c r="W163" s="155"/>
      <c r="X163" s="145"/>
      <c r="Y163" s="145"/>
      <c r="Z163" s="145"/>
      <c r="AA163" s="145"/>
      <c r="AB163" s="145"/>
      <c r="AC163" s="145"/>
      <c r="AD163" s="145"/>
      <c r="AE163" s="145" t="s">
        <v>164</v>
      </c>
      <c r="AF163" s="145">
        <v>0</v>
      </c>
      <c r="AG163" s="145"/>
      <c r="AH163" s="145"/>
      <c r="AI163" s="145"/>
      <c r="AJ163" s="145"/>
      <c r="AK163" s="145"/>
      <c r="AL163" s="145"/>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row>
    <row r="164" spans="1:58" outlineLevel="3">
      <c r="A164" s="152"/>
      <c r="B164" s="153"/>
      <c r="C164" s="183" t="s">
        <v>612</v>
      </c>
      <c r="D164" s="156"/>
      <c r="E164" s="157">
        <v>95.51</v>
      </c>
      <c r="F164" s="155"/>
      <c r="G164" s="155"/>
      <c r="H164" s="155"/>
      <c r="I164" s="155"/>
      <c r="J164" s="155"/>
      <c r="K164" s="155"/>
      <c r="L164" s="155"/>
      <c r="M164" s="155"/>
      <c r="N164" s="154"/>
      <c r="O164" s="154"/>
      <c r="P164" s="154"/>
      <c r="Q164" s="154"/>
      <c r="R164" s="155"/>
      <c r="S164" s="155"/>
      <c r="T164" s="155"/>
      <c r="U164" s="155"/>
      <c r="V164" s="155"/>
      <c r="W164" s="155"/>
      <c r="X164" s="145"/>
      <c r="Y164" s="145"/>
      <c r="Z164" s="145"/>
      <c r="AA164" s="145"/>
      <c r="AB164" s="145"/>
      <c r="AC164" s="145"/>
      <c r="AD164" s="145"/>
      <c r="AE164" s="145" t="s">
        <v>164</v>
      </c>
      <c r="AF164" s="145">
        <v>0</v>
      </c>
      <c r="AG164" s="145"/>
      <c r="AH164" s="145"/>
      <c r="AI164" s="145"/>
      <c r="AJ164" s="145"/>
      <c r="AK164" s="145"/>
      <c r="AL164" s="145"/>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row>
    <row r="165" spans="1:58" outlineLevel="3">
      <c r="A165" s="152"/>
      <c r="B165" s="153"/>
      <c r="C165" s="183" t="s">
        <v>613</v>
      </c>
      <c r="D165" s="156"/>
      <c r="E165" s="157">
        <v>50</v>
      </c>
      <c r="F165" s="155"/>
      <c r="G165" s="155"/>
      <c r="H165" s="155"/>
      <c r="I165" s="155"/>
      <c r="J165" s="155"/>
      <c r="K165" s="155"/>
      <c r="L165" s="155"/>
      <c r="M165" s="155"/>
      <c r="N165" s="154"/>
      <c r="O165" s="154"/>
      <c r="P165" s="154"/>
      <c r="Q165" s="154"/>
      <c r="R165" s="155"/>
      <c r="S165" s="155"/>
      <c r="T165" s="155"/>
      <c r="U165" s="155"/>
      <c r="V165" s="155"/>
      <c r="W165" s="155"/>
      <c r="X165" s="145"/>
      <c r="Y165" s="145"/>
      <c r="Z165" s="145"/>
      <c r="AA165" s="145"/>
      <c r="AB165" s="145"/>
      <c r="AC165" s="145"/>
      <c r="AD165" s="145"/>
      <c r="AE165" s="145" t="s">
        <v>164</v>
      </c>
      <c r="AF165" s="145">
        <v>0</v>
      </c>
      <c r="AG165" s="145"/>
      <c r="AH165" s="145"/>
      <c r="AI165" s="145"/>
      <c r="AJ165" s="145"/>
      <c r="AK165" s="145"/>
      <c r="AL165" s="145"/>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row>
    <row r="166" spans="1:58" outlineLevel="1">
      <c r="A166" s="166">
        <v>48</v>
      </c>
      <c r="B166" s="167" t="s">
        <v>381</v>
      </c>
      <c r="C166" s="182" t="s">
        <v>382</v>
      </c>
      <c r="D166" s="168" t="s">
        <v>167</v>
      </c>
      <c r="E166" s="169">
        <v>596.09699999999998</v>
      </c>
      <c r="F166" s="170"/>
      <c r="G166" s="171">
        <f>ROUND(E166*F166,2)</f>
        <v>0</v>
      </c>
      <c r="H166" s="170"/>
      <c r="I166" s="171">
        <f>ROUND(E166*H166,2)</f>
        <v>0</v>
      </c>
      <c r="J166" s="170"/>
      <c r="K166" s="171">
        <f>ROUND(E166*J166,2)</f>
        <v>0</v>
      </c>
      <c r="L166" s="171">
        <v>21</v>
      </c>
      <c r="M166" s="171">
        <f>G166*(1+L166/100)</f>
        <v>0</v>
      </c>
      <c r="N166" s="169">
        <v>1.4999999999999999E-4</v>
      </c>
      <c r="O166" s="169">
        <f>ROUND(E166*N166,2)</f>
        <v>0.09</v>
      </c>
      <c r="P166" s="169">
        <v>0</v>
      </c>
      <c r="Q166" s="169">
        <f>ROUND(E166*P166,2)</f>
        <v>0</v>
      </c>
      <c r="R166" s="172" t="s">
        <v>157</v>
      </c>
      <c r="S166" s="155">
        <v>0.10191</v>
      </c>
      <c r="T166" s="155">
        <f>ROUND(E166*S166,2)</f>
        <v>60.75</v>
      </c>
      <c r="U166" s="155"/>
      <c r="V166" s="155" t="s">
        <v>158</v>
      </c>
      <c r="W166" s="155" t="s">
        <v>159</v>
      </c>
      <c r="X166" s="145"/>
      <c r="Y166" s="145"/>
      <c r="Z166" s="145"/>
      <c r="AA166" s="145"/>
      <c r="AB166" s="145"/>
      <c r="AC166" s="145"/>
      <c r="AD166" s="145"/>
      <c r="AE166" s="145" t="s">
        <v>160</v>
      </c>
      <c r="AF166" s="145"/>
      <c r="AG166" s="145"/>
      <c r="AH166" s="145"/>
      <c r="AI166" s="145"/>
      <c r="AJ166" s="145"/>
      <c r="AK166" s="145"/>
      <c r="AL166" s="145"/>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row>
    <row r="167" spans="1:58" outlineLevel="2">
      <c r="A167" s="152"/>
      <c r="B167" s="153"/>
      <c r="C167" s="183" t="s">
        <v>614</v>
      </c>
      <c r="D167" s="156"/>
      <c r="E167" s="157">
        <v>596.09699999999998</v>
      </c>
      <c r="F167" s="155"/>
      <c r="G167" s="155"/>
      <c r="H167" s="155"/>
      <c r="I167" s="155"/>
      <c r="J167" s="155"/>
      <c r="K167" s="155"/>
      <c r="L167" s="155"/>
      <c r="M167" s="155"/>
      <c r="N167" s="154"/>
      <c r="O167" s="154"/>
      <c r="P167" s="154"/>
      <c r="Q167" s="154"/>
      <c r="R167" s="155"/>
      <c r="S167" s="155"/>
      <c r="T167" s="155"/>
      <c r="U167" s="155"/>
      <c r="V167" s="155"/>
      <c r="W167" s="155"/>
      <c r="X167" s="145"/>
      <c r="Y167" s="145"/>
      <c r="Z167" s="145"/>
      <c r="AA167" s="145"/>
      <c r="AB167" s="145"/>
      <c r="AC167" s="145"/>
      <c r="AD167" s="145"/>
      <c r="AE167" s="145" t="s">
        <v>164</v>
      </c>
      <c r="AF167" s="145">
        <v>5</v>
      </c>
      <c r="AG167" s="145"/>
      <c r="AH167" s="145"/>
      <c r="AI167" s="145"/>
      <c r="AJ167" s="145"/>
      <c r="AK167" s="145"/>
      <c r="AL167" s="145"/>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row>
    <row r="168" spans="1:58">
      <c r="A168" s="159" t="s">
        <v>152</v>
      </c>
      <c r="B168" s="160" t="s">
        <v>114</v>
      </c>
      <c r="C168" s="181" t="s">
        <v>115</v>
      </c>
      <c r="D168" s="161"/>
      <c r="E168" s="162"/>
      <c r="F168" s="163"/>
      <c r="G168" s="163">
        <f>SUMIF(AE169:AE169,"&lt;&gt;NOR",G169:G169)</f>
        <v>0</v>
      </c>
      <c r="H168" s="163"/>
      <c r="I168" s="163">
        <f>SUM(I169:I169)</f>
        <v>0</v>
      </c>
      <c r="J168" s="163"/>
      <c r="K168" s="163">
        <f>SUM(K169:K169)</f>
        <v>0</v>
      </c>
      <c r="L168" s="163"/>
      <c r="M168" s="163">
        <f>SUM(M169:M169)</f>
        <v>0</v>
      </c>
      <c r="N168" s="162"/>
      <c r="O168" s="162">
        <f>SUM(O169:O169)</f>
        <v>0</v>
      </c>
      <c r="P168" s="162"/>
      <c r="Q168" s="162">
        <f>SUM(Q169:Q169)</f>
        <v>0</v>
      </c>
      <c r="R168" s="164"/>
      <c r="S168" s="158"/>
      <c r="T168" s="158">
        <f>SUM(T169:T169)</f>
        <v>0</v>
      </c>
      <c r="U168" s="158"/>
      <c r="V168" s="158"/>
      <c r="W168" s="158"/>
      <c r="AE168" t="s">
        <v>153</v>
      </c>
    </row>
    <row r="169" spans="1:58" outlineLevel="1">
      <c r="A169" s="174">
        <v>49</v>
      </c>
      <c r="B169" s="175" t="s">
        <v>384</v>
      </c>
      <c r="C169" s="184" t="s">
        <v>385</v>
      </c>
      <c r="D169" s="176" t="s">
        <v>239</v>
      </c>
      <c r="E169" s="177">
        <v>1</v>
      </c>
      <c r="F169" s="965">
        <f>SUM('Etapa II.c - EL-SIL - Krycí'!D16)</f>
        <v>0</v>
      </c>
      <c r="G169" s="179">
        <f>ROUND(E169*F169,2)</f>
        <v>0</v>
      </c>
      <c r="H169" s="178"/>
      <c r="I169" s="179">
        <f>ROUND(E169*H169,2)</f>
        <v>0</v>
      </c>
      <c r="J169" s="178"/>
      <c r="K169" s="179">
        <f>ROUND(E169*J169,2)</f>
        <v>0</v>
      </c>
      <c r="L169" s="179">
        <v>21</v>
      </c>
      <c r="M169" s="179">
        <f>G169*(1+L169/100)</f>
        <v>0</v>
      </c>
      <c r="N169" s="177">
        <v>0</v>
      </c>
      <c r="O169" s="177">
        <f>ROUND(E169*N169,2)</f>
        <v>0</v>
      </c>
      <c r="P169" s="177">
        <v>0</v>
      </c>
      <c r="Q169" s="177">
        <f>ROUND(E169*P169,2)</f>
        <v>0</v>
      </c>
      <c r="R169" s="180" t="s">
        <v>189</v>
      </c>
      <c r="S169" s="155">
        <v>0</v>
      </c>
      <c r="T169" s="155">
        <f>ROUND(E169*S169,2)</f>
        <v>0</v>
      </c>
      <c r="U169" s="155"/>
      <c r="V169" s="155" t="s">
        <v>158</v>
      </c>
      <c r="W169" s="155" t="s">
        <v>159</v>
      </c>
      <c r="X169" s="145"/>
      <c r="Y169" s="145"/>
      <c r="Z169" s="145"/>
      <c r="AA169" s="145"/>
      <c r="AB169" s="145"/>
      <c r="AC169" s="145"/>
      <c r="AD169" s="145"/>
      <c r="AE169" s="145" t="s">
        <v>160</v>
      </c>
      <c r="AF169" s="145"/>
      <c r="AG169" s="145"/>
      <c r="AH169" s="145"/>
      <c r="AI169" s="145"/>
      <c r="AJ169" s="145"/>
      <c r="AK169" s="145"/>
      <c r="AL169" s="145"/>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row>
    <row r="170" spans="1:58">
      <c r="A170" s="159" t="s">
        <v>152</v>
      </c>
      <c r="B170" s="160" t="s">
        <v>116</v>
      </c>
      <c r="C170" s="181" t="s">
        <v>117</v>
      </c>
      <c r="D170" s="161"/>
      <c r="E170" s="162"/>
      <c r="F170" s="163"/>
      <c r="G170" s="163">
        <f>SUMIF(AE171:AE173,"&lt;&gt;NOR",G171:G173)</f>
        <v>0</v>
      </c>
      <c r="H170" s="163"/>
      <c r="I170" s="163">
        <f>SUM(I171:I173)</f>
        <v>0</v>
      </c>
      <c r="J170" s="163"/>
      <c r="K170" s="163">
        <f>SUM(K171:K173)</f>
        <v>0</v>
      </c>
      <c r="L170" s="163"/>
      <c r="M170" s="163">
        <f>SUM(M171:M173)</f>
        <v>0</v>
      </c>
      <c r="N170" s="162"/>
      <c r="O170" s="162">
        <f>SUM(O171:O173)</f>
        <v>0</v>
      </c>
      <c r="P170" s="162"/>
      <c r="Q170" s="162">
        <f>SUM(Q171:Q173)</f>
        <v>0</v>
      </c>
      <c r="R170" s="164"/>
      <c r="S170" s="158"/>
      <c r="T170" s="158">
        <f>SUM(T171:T173)</f>
        <v>0</v>
      </c>
      <c r="U170" s="158"/>
      <c r="V170" s="158"/>
      <c r="W170" s="158"/>
      <c r="AE170" t="s">
        <v>153</v>
      </c>
    </row>
    <row r="171" spans="1:58" outlineLevel="1">
      <c r="A171" s="174">
        <v>50</v>
      </c>
      <c r="B171" s="175" t="s">
        <v>386</v>
      </c>
      <c r="C171" s="184" t="s">
        <v>387</v>
      </c>
      <c r="D171" s="176" t="s">
        <v>239</v>
      </c>
      <c r="E171" s="177">
        <v>1</v>
      </c>
      <c r="F171" s="965">
        <f>SUM('Etapa II.c - MaR'!G6)</f>
        <v>0</v>
      </c>
      <c r="G171" s="179">
        <f>ROUND(E171*F171,2)</f>
        <v>0</v>
      </c>
      <c r="H171" s="178"/>
      <c r="I171" s="179">
        <f>ROUND(E171*H171,2)</f>
        <v>0</v>
      </c>
      <c r="J171" s="178"/>
      <c r="K171" s="179">
        <f>ROUND(E171*J171,2)</f>
        <v>0</v>
      </c>
      <c r="L171" s="179">
        <v>21</v>
      </c>
      <c r="M171" s="179">
        <f>G171*(1+L171/100)</f>
        <v>0</v>
      </c>
      <c r="N171" s="177">
        <v>0</v>
      </c>
      <c r="O171" s="177">
        <f>ROUND(E171*N171,2)</f>
        <v>0</v>
      </c>
      <c r="P171" s="177">
        <v>0</v>
      </c>
      <c r="Q171" s="177">
        <f>ROUND(E171*P171,2)</f>
        <v>0</v>
      </c>
      <c r="R171" s="180" t="s">
        <v>189</v>
      </c>
      <c r="S171" s="155">
        <v>0</v>
      </c>
      <c r="T171" s="155">
        <f>ROUND(E171*S171,2)</f>
        <v>0</v>
      </c>
      <c r="U171" s="155"/>
      <c r="V171" s="155" t="s">
        <v>158</v>
      </c>
      <c r="W171" s="155" t="s">
        <v>159</v>
      </c>
      <c r="X171" s="145"/>
      <c r="Y171" s="145"/>
      <c r="Z171" s="145"/>
      <c r="AA171" s="145"/>
      <c r="AB171" s="145"/>
      <c r="AC171" s="145"/>
      <c r="AD171" s="145"/>
      <c r="AE171" s="145" t="s">
        <v>160</v>
      </c>
      <c r="AF171" s="145"/>
      <c r="AG171" s="145"/>
      <c r="AH171" s="145"/>
      <c r="AI171" s="145"/>
      <c r="AJ171" s="145"/>
      <c r="AK171" s="145"/>
      <c r="AL171" s="145"/>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row>
    <row r="172" spans="1:58" outlineLevel="1">
      <c r="A172" s="174">
        <v>51</v>
      </c>
      <c r="B172" s="175" t="s">
        <v>388</v>
      </c>
      <c r="C172" s="184" t="s">
        <v>389</v>
      </c>
      <c r="D172" s="176" t="s">
        <v>239</v>
      </c>
      <c r="E172" s="177">
        <v>1</v>
      </c>
      <c r="F172" s="965">
        <f>SUM('Etapa II.c - EL-SLBP - Krycí'!R26)</f>
        <v>0</v>
      </c>
      <c r="G172" s="179">
        <f>ROUND(E172*F172,2)</f>
        <v>0</v>
      </c>
      <c r="H172" s="178"/>
      <c r="I172" s="179">
        <f>ROUND(E172*H172,2)</f>
        <v>0</v>
      </c>
      <c r="J172" s="178"/>
      <c r="K172" s="179">
        <f>ROUND(E172*J172,2)</f>
        <v>0</v>
      </c>
      <c r="L172" s="179">
        <v>21</v>
      </c>
      <c r="M172" s="179">
        <f>G172*(1+L172/100)</f>
        <v>0</v>
      </c>
      <c r="N172" s="177">
        <v>0</v>
      </c>
      <c r="O172" s="177">
        <f>ROUND(E172*N172,2)</f>
        <v>0</v>
      </c>
      <c r="P172" s="177">
        <v>0</v>
      </c>
      <c r="Q172" s="177">
        <f>ROUND(E172*P172,2)</f>
        <v>0</v>
      </c>
      <c r="R172" s="180" t="s">
        <v>189</v>
      </c>
      <c r="S172" s="155">
        <v>0</v>
      </c>
      <c r="T172" s="155">
        <f>ROUND(E172*S172,2)</f>
        <v>0</v>
      </c>
      <c r="U172" s="155"/>
      <c r="V172" s="155" t="s">
        <v>158</v>
      </c>
      <c r="W172" s="155" t="s">
        <v>159</v>
      </c>
      <c r="X172" s="145"/>
      <c r="Y172" s="145"/>
      <c r="Z172" s="145"/>
      <c r="AA172" s="145"/>
      <c r="AB172" s="145"/>
      <c r="AC172" s="145"/>
      <c r="AD172" s="145"/>
      <c r="AE172" s="145" t="s">
        <v>160</v>
      </c>
      <c r="AF172" s="145"/>
      <c r="AG172" s="145"/>
      <c r="AH172" s="145"/>
      <c r="AI172" s="145"/>
      <c r="AJ172" s="145"/>
      <c r="AK172" s="145"/>
      <c r="AL172" s="145"/>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row>
    <row r="173" spans="1:58" outlineLevel="1">
      <c r="A173" s="174">
        <v>52</v>
      </c>
      <c r="B173" s="175" t="s">
        <v>390</v>
      </c>
      <c r="C173" s="184" t="s">
        <v>391</v>
      </c>
      <c r="D173" s="176" t="s">
        <v>239</v>
      </c>
      <c r="E173" s="177">
        <v>1</v>
      </c>
      <c r="F173" s="965">
        <f>SUM('Etapa II.c - EPS - Krycí'!R27)</f>
        <v>0</v>
      </c>
      <c r="G173" s="179">
        <f>ROUND(E173*F173,2)</f>
        <v>0</v>
      </c>
      <c r="H173" s="178"/>
      <c r="I173" s="179">
        <f>ROUND(E173*H173,2)</f>
        <v>0</v>
      </c>
      <c r="J173" s="178"/>
      <c r="K173" s="179">
        <f>ROUND(E173*J173,2)</f>
        <v>0</v>
      </c>
      <c r="L173" s="179">
        <v>21</v>
      </c>
      <c r="M173" s="179">
        <f>G173*(1+L173/100)</f>
        <v>0</v>
      </c>
      <c r="N173" s="177">
        <v>0</v>
      </c>
      <c r="O173" s="177">
        <f>ROUND(E173*N173,2)</f>
        <v>0</v>
      </c>
      <c r="P173" s="177">
        <v>0</v>
      </c>
      <c r="Q173" s="177">
        <f>ROUND(E173*P173,2)</f>
        <v>0</v>
      </c>
      <c r="R173" s="180" t="s">
        <v>189</v>
      </c>
      <c r="S173" s="155">
        <v>0</v>
      </c>
      <c r="T173" s="155">
        <f>ROUND(E173*S173,2)</f>
        <v>0</v>
      </c>
      <c r="U173" s="155"/>
      <c r="V173" s="155" t="s">
        <v>158</v>
      </c>
      <c r="W173" s="155" t="s">
        <v>159</v>
      </c>
      <c r="X173" s="145"/>
      <c r="Y173" s="145"/>
      <c r="Z173" s="145"/>
      <c r="AA173" s="145"/>
      <c r="AB173" s="145"/>
      <c r="AC173" s="145"/>
      <c r="AD173" s="145"/>
      <c r="AE173" s="145" t="s">
        <v>160</v>
      </c>
      <c r="AF173" s="145"/>
      <c r="AG173" s="145"/>
      <c r="AH173" s="145"/>
      <c r="AI173" s="145"/>
      <c r="AJ173" s="145"/>
      <c r="AK173" s="145"/>
      <c r="AL173" s="145"/>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row>
    <row r="174" spans="1:58">
      <c r="A174" s="159" t="s">
        <v>152</v>
      </c>
      <c r="B174" s="160" t="s">
        <v>120</v>
      </c>
      <c r="C174" s="181" t="s">
        <v>121</v>
      </c>
      <c r="D174" s="161"/>
      <c r="E174" s="162"/>
      <c r="F174" s="163"/>
      <c r="G174" s="163">
        <f>SUMIF(AE175:AE180,"&lt;&gt;NOR",G175:G180)</f>
        <v>0</v>
      </c>
      <c r="H174" s="163"/>
      <c r="I174" s="163">
        <f>SUM(I175:I180)</f>
        <v>0</v>
      </c>
      <c r="J174" s="163"/>
      <c r="K174" s="163">
        <f>SUM(K175:K180)</f>
        <v>0</v>
      </c>
      <c r="L174" s="163"/>
      <c r="M174" s="163">
        <f>SUM(M175:M180)</f>
        <v>0</v>
      </c>
      <c r="N174" s="162"/>
      <c r="O174" s="162">
        <f>SUM(O175:O180)</f>
        <v>9.9999999999999992E-2</v>
      </c>
      <c r="P174" s="162"/>
      <c r="Q174" s="162">
        <f>SUM(Q175:Q180)</f>
        <v>0</v>
      </c>
      <c r="R174" s="164"/>
      <c r="S174" s="158"/>
      <c r="T174" s="158">
        <f>SUM(T175:T180)</f>
        <v>10.76</v>
      </c>
      <c r="U174" s="158"/>
      <c r="V174" s="158"/>
      <c r="W174" s="158"/>
      <c r="AE174" t="s">
        <v>153</v>
      </c>
    </row>
    <row r="175" spans="1:58" ht="22.5" outlineLevel="1">
      <c r="A175" s="166">
        <v>53</v>
      </c>
      <c r="B175" s="167" t="s">
        <v>394</v>
      </c>
      <c r="C175" s="182" t="s">
        <v>486</v>
      </c>
      <c r="D175" s="168" t="s">
        <v>167</v>
      </c>
      <c r="E175" s="169">
        <v>250</v>
      </c>
      <c r="F175" s="170"/>
      <c r="G175" s="171">
        <f>ROUND(E175*F175,2)</f>
        <v>0</v>
      </c>
      <c r="H175" s="170"/>
      <c r="I175" s="171">
        <f>ROUND(E175*H175,2)</f>
        <v>0</v>
      </c>
      <c r="J175" s="170"/>
      <c r="K175" s="171">
        <f>ROUND(E175*J175,2)</f>
        <v>0</v>
      </c>
      <c r="L175" s="171">
        <v>21</v>
      </c>
      <c r="M175" s="171">
        <f>G175*(1+L175/100)</f>
        <v>0</v>
      </c>
      <c r="N175" s="169">
        <v>2.0000000000000002E-5</v>
      </c>
      <c r="O175" s="169">
        <f>ROUND(E175*N175,2)</f>
        <v>0.01</v>
      </c>
      <c r="P175" s="169">
        <v>0</v>
      </c>
      <c r="Q175" s="169">
        <f>ROUND(E175*P175,2)</f>
        <v>0</v>
      </c>
      <c r="R175" s="172" t="s">
        <v>157</v>
      </c>
      <c r="S175" s="155">
        <v>2.9000000000000001E-2</v>
      </c>
      <c r="T175" s="155">
        <f>ROUND(E175*S175,2)</f>
        <v>7.25</v>
      </c>
      <c r="U175" s="155"/>
      <c r="V175" s="155" t="s">
        <v>158</v>
      </c>
      <c r="W175" s="155" t="s">
        <v>159</v>
      </c>
      <c r="X175" s="145"/>
      <c r="Y175" s="145"/>
      <c r="Z175" s="145"/>
      <c r="AA175" s="145"/>
      <c r="AB175" s="145"/>
      <c r="AC175" s="145"/>
      <c r="AD175" s="145"/>
      <c r="AE175" s="145" t="s">
        <v>160</v>
      </c>
      <c r="AF175" s="145"/>
      <c r="AG175" s="145"/>
      <c r="AH175" s="145"/>
      <c r="AI175" s="145"/>
      <c r="AJ175" s="145"/>
      <c r="AK175" s="145"/>
      <c r="AL175" s="145"/>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row>
    <row r="176" spans="1:58" outlineLevel="2">
      <c r="A176" s="152"/>
      <c r="B176" s="153"/>
      <c r="C176" s="1411" t="s">
        <v>396</v>
      </c>
      <c r="D176" s="1412"/>
      <c r="E176" s="1412"/>
      <c r="F176" s="1412"/>
      <c r="G176" s="1412"/>
      <c r="H176" s="155"/>
      <c r="I176" s="155"/>
      <c r="J176" s="155"/>
      <c r="K176" s="155"/>
      <c r="L176" s="155"/>
      <c r="M176" s="155"/>
      <c r="N176" s="154"/>
      <c r="O176" s="154"/>
      <c r="P176" s="154"/>
      <c r="Q176" s="154"/>
      <c r="R176" s="155"/>
      <c r="S176" s="155"/>
      <c r="T176" s="155"/>
      <c r="U176" s="155"/>
      <c r="V176" s="155"/>
      <c r="W176" s="155"/>
      <c r="X176" s="145"/>
      <c r="Y176" s="145"/>
      <c r="Z176" s="145"/>
      <c r="AA176" s="145"/>
      <c r="AB176" s="145"/>
      <c r="AC176" s="145"/>
      <c r="AD176" s="145"/>
      <c r="AE176" s="145" t="s">
        <v>179</v>
      </c>
      <c r="AF176" s="145"/>
      <c r="AG176" s="145"/>
      <c r="AH176" s="145"/>
      <c r="AI176" s="145"/>
      <c r="AJ176" s="145"/>
      <c r="AK176" s="145"/>
      <c r="AL176" s="145"/>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row>
    <row r="177" spans="1:58" outlineLevel="1">
      <c r="A177" s="166">
        <v>54</v>
      </c>
      <c r="B177" s="167" t="s">
        <v>397</v>
      </c>
      <c r="C177" s="182" t="s">
        <v>398</v>
      </c>
      <c r="D177" s="168" t="s">
        <v>167</v>
      </c>
      <c r="E177" s="169">
        <v>259.83</v>
      </c>
      <c r="F177" s="170"/>
      <c r="G177" s="171">
        <f>ROUND(E177*F177,2)</f>
        <v>0</v>
      </c>
      <c r="H177" s="170"/>
      <c r="I177" s="171">
        <f>ROUND(E177*H177,2)</f>
        <v>0</v>
      </c>
      <c r="J177" s="170"/>
      <c r="K177" s="171">
        <f>ROUND(E177*J177,2)</f>
        <v>0</v>
      </c>
      <c r="L177" s="171">
        <v>21</v>
      </c>
      <c r="M177" s="171">
        <f>G177*(1+L177/100)</f>
        <v>0</v>
      </c>
      <c r="N177" s="169">
        <v>3.5E-4</v>
      </c>
      <c r="O177" s="169">
        <f>ROUND(E177*N177,2)</f>
        <v>0.09</v>
      </c>
      <c r="P177" s="169">
        <v>0</v>
      </c>
      <c r="Q177" s="169">
        <f>ROUND(E177*P177,2)</f>
        <v>0</v>
      </c>
      <c r="R177" s="172" t="s">
        <v>157</v>
      </c>
      <c r="S177" s="155">
        <v>1.35E-2</v>
      </c>
      <c r="T177" s="155">
        <f>ROUND(E177*S177,2)</f>
        <v>3.51</v>
      </c>
      <c r="U177" s="155"/>
      <c r="V177" s="155" t="s">
        <v>158</v>
      </c>
      <c r="W177" s="155" t="s">
        <v>159</v>
      </c>
      <c r="X177" s="145"/>
      <c r="Y177" s="145"/>
      <c r="Z177" s="145"/>
      <c r="AA177" s="145"/>
      <c r="AB177" s="145"/>
      <c r="AC177" s="145"/>
      <c r="AD177" s="145"/>
      <c r="AE177" s="145" t="s">
        <v>160</v>
      </c>
      <c r="AF177" s="145"/>
      <c r="AG177" s="145"/>
      <c r="AH177" s="145"/>
      <c r="AI177" s="145"/>
      <c r="AJ177" s="145"/>
      <c r="AK177" s="145"/>
      <c r="AL177" s="145"/>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row>
    <row r="178" spans="1:58" outlineLevel="2">
      <c r="A178" s="152"/>
      <c r="B178" s="153"/>
      <c r="C178" s="183" t="s">
        <v>615</v>
      </c>
      <c r="D178" s="156"/>
      <c r="E178" s="157">
        <v>259.83</v>
      </c>
      <c r="F178" s="155"/>
      <c r="G178" s="155"/>
      <c r="H178" s="155"/>
      <c r="I178" s="155"/>
      <c r="J178" s="155"/>
      <c r="K178" s="155"/>
      <c r="L178" s="155"/>
      <c r="M178" s="155"/>
      <c r="N178" s="154"/>
      <c r="O178" s="154"/>
      <c r="P178" s="154"/>
      <c r="Q178" s="154"/>
      <c r="R178" s="155"/>
      <c r="S178" s="155"/>
      <c r="T178" s="155"/>
      <c r="U178" s="155"/>
      <c r="V178" s="155"/>
      <c r="W178" s="155"/>
      <c r="X178" s="145"/>
      <c r="Y178" s="145"/>
      <c r="Z178" s="145"/>
      <c r="AA178" s="145"/>
      <c r="AB178" s="145"/>
      <c r="AC178" s="145"/>
      <c r="AD178" s="145"/>
      <c r="AE178" s="145" t="s">
        <v>164</v>
      </c>
      <c r="AF178" s="145">
        <v>5</v>
      </c>
      <c r="AG178" s="145"/>
      <c r="AH178" s="145"/>
      <c r="AI178" s="145"/>
      <c r="AJ178" s="145"/>
      <c r="AK178" s="145"/>
      <c r="AL178" s="145"/>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row>
    <row r="179" spans="1:58" outlineLevel="1">
      <c r="A179" s="166">
        <v>55</v>
      </c>
      <c r="B179" s="167" t="s">
        <v>400</v>
      </c>
      <c r="C179" s="182" t="s">
        <v>401</v>
      </c>
      <c r="D179" s="168" t="s">
        <v>239</v>
      </c>
      <c r="E179" s="169">
        <v>1</v>
      </c>
      <c r="F179" s="170"/>
      <c r="G179" s="171">
        <f>ROUND(E179*F179,2)</f>
        <v>0</v>
      </c>
      <c r="H179" s="170"/>
      <c r="I179" s="171">
        <f>ROUND(E179*H179,2)</f>
        <v>0</v>
      </c>
      <c r="J179" s="170"/>
      <c r="K179" s="171">
        <f>ROUND(E179*J179,2)</f>
        <v>0</v>
      </c>
      <c r="L179" s="171">
        <v>21</v>
      </c>
      <c r="M179" s="171">
        <f>G179*(1+L179/100)</f>
        <v>0</v>
      </c>
      <c r="N179" s="169">
        <v>0</v>
      </c>
      <c r="O179" s="169">
        <f>ROUND(E179*N179,2)</f>
        <v>0</v>
      </c>
      <c r="P179" s="169">
        <v>0</v>
      </c>
      <c r="Q179" s="169">
        <f>ROUND(E179*P179,2)</f>
        <v>0</v>
      </c>
      <c r="R179" s="172" t="s">
        <v>189</v>
      </c>
      <c r="S179" s="155">
        <v>0</v>
      </c>
      <c r="T179" s="155">
        <f>ROUND(E179*S179,2)</f>
        <v>0</v>
      </c>
      <c r="U179" s="155"/>
      <c r="V179" s="155" t="s">
        <v>158</v>
      </c>
      <c r="W179" s="155" t="s">
        <v>159</v>
      </c>
      <c r="X179" s="145"/>
      <c r="Y179" s="145"/>
      <c r="Z179" s="145"/>
      <c r="AA179" s="145"/>
      <c r="AB179" s="145"/>
      <c r="AC179" s="145"/>
      <c r="AD179" s="145"/>
      <c r="AE179" s="145" t="s">
        <v>160</v>
      </c>
      <c r="AF179" s="145"/>
      <c r="AG179" s="145"/>
      <c r="AH179" s="145"/>
      <c r="AI179" s="145"/>
      <c r="AJ179" s="145"/>
      <c r="AK179" s="145"/>
      <c r="AL179" s="145"/>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row>
    <row r="180" spans="1:58" ht="22.5" outlineLevel="2">
      <c r="A180" s="152"/>
      <c r="B180" s="153"/>
      <c r="C180" s="1411" t="s">
        <v>402</v>
      </c>
      <c r="D180" s="1412"/>
      <c r="E180" s="1412"/>
      <c r="F180" s="1412"/>
      <c r="G180" s="1412"/>
      <c r="H180" s="155"/>
      <c r="I180" s="155"/>
      <c r="J180" s="155"/>
      <c r="K180" s="155"/>
      <c r="L180" s="155"/>
      <c r="M180" s="155"/>
      <c r="N180" s="154"/>
      <c r="O180" s="154"/>
      <c r="P180" s="154"/>
      <c r="Q180" s="154"/>
      <c r="R180" s="155"/>
      <c r="S180" s="155"/>
      <c r="T180" s="155"/>
      <c r="U180" s="155"/>
      <c r="V180" s="155"/>
      <c r="W180" s="155"/>
      <c r="X180" s="145"/>
      <c r="Y180" s="145"/>
      <c r="Z180" s="145"/>
      <c r="AA180" s="145"/>
      <c r="AB180" s="145"/>
      <c r="AC180" s="145"/>
      <c r="AD180" s="145"/>
      <c r="AE180" s="145" t="s">
        <v>179</v>
      </c>
      <c r="AF180" s="145"/>
      <c r="AG180" s="145"/>
      <c r="AH180" s="145"/>
      <c r="AI180" s="145"/>
      <c r="AJ180" s="145"/>
      <c r="AK180" s="145"/>
      <c r="AL180" s="145"/>
      <c r="AM180" s="145"/>
      <c r="AN180" s="145"/>
      <c r="AO180" s="145"/>
      <c r="AP180" s="145"/>
      <c r="AQ180" s="145"/>
      <c r="AR180" s="145"/>
      <c r="AS180" s="145"/>
      <c r="AT180" s="145"/>
      <c r="AU180" s="145"/>
      <c r="AV180" s="145"/>
      <c r="AW180" s="145"/>
      <c r="AX180" s="145"/>
      <c r="AY180" s="173" t="str">
        <f>C180</f>
        <v>Provizorní ukotvení fóliové zástěny ke svislým s vodorovným konstrukcím pro maxilámní eliminaci šíření prachu při provádění bouracích prací.</v>
      </c>
      <c r="AZ180" s="145"/>
      <c r="BA180" s="145"/>
      <c r="BB180" s="145"/>
      <c r="BC180" s="145"/>
      <c r="BD180" s="145"/>
      <c r="BE180" s="145"/>
      <c r="BF180" s="145"/>
    </row>
    <row r="181" spans="1:58">
      <c r="A181" s="159" t="s">
        <v>152</v>
      </c>
      <c r="B181" s="160" t="s">
        <v>122</v>
      </c>
      <c r="C181" s="181" t="s">
        <v>123</v>
      </c>
      <c r="D181" s="161"/>
      <c r="E181" s="162"/>
      <c r="F181" s="163"/>
      <c r="G181" s="163">
        <f>SUMIF(AE182:AE190,"&lt;&gt;NOR",G182:G190)</f>
        <v>0</v>
      </c>
      <c r="H181" s="163"/>
      <c r="I181" s="163">
        <f>SUM(I182:I190)</f>
        <v>0</v>
      </c>
      <c r="J181" s="163"/>
      <c r="K181" s="163">
        <f>SUM(K182:K190)</f>
        <v>0</v>
      </c>
      <c r="L181" s="163"/>
      <c r="M181" s="163">
        <f>SUM(M182:M190)</f>
        <v>0</v>
      </c>
      <c r="N181" s="162"/>
      <c r="O181" s="162">
        <f>SUM(O182:O190)</f>
        <v>0</v>
      </c>
      <c r="P181" s="162"/>
      <c r="Q181" s="162">
        <f>SUM(Q182:Q190)</f>
        <v>0</v>
      </c>
      <c r="R181" s="164"/>
      <c r="S181" s="158"/>
      <c r="T181" s="158">
        <f>SUM(T182:T190)</f>
        <v>2.83</v>
      </c>
      <c r="U181" s="158"/>
      <c r="V181" s="158"/>
      <c r="W181" s="158"/>
      <c r="AE181" t="s">
        <v>153</v>
      </c>
    </row>
    <row r="182" spans="1:58" ht="22.5" outlineLevel="1">
      <c r="A182" s="174">
        <v>56</v>
      </c>
      <c r="B182" s="175" t="s">
        <v>423</v>
      </c>
      <c r="C182" s="184" t="s">
        <v>424</v>
      </c>
      <c r="D182" s="176" t="s">
        <v>156</v>
      </c>
      <c r="E182" s="177">
        <v>0.40679999999999999</v>
      </c>
      <c r="F182" s="178"/>
      <c r="G182" s="179">
        <f>ROUND(E182*F182,2)</f>
        <v>0</v>
      </c>
      <c r="H182" s="178"/>
      <c r="I182" s="179">
        <f>ROUND(E182*H182,2)</f>
        <v>0</v>
      </c>
      <c r="J182" s="178"/>
      <c r="K182" s="179">
        <f>ROUND(E182*J182,2)</f>
        <v>0</v>
      </c>
      <c r="L182" s="179">
        <v>21</v>
      </c>
      <c r="M182" s="179">
        <f>G182*(1+L182/100)</f>
        <v>0</v>
      </c>
      <c r="N182" s="177">
        <v>0</v>
      </c>
      <c r="O182" s="177">
        <f>ROUND(E182*N182,2)</f>
        <v>0</v>
      </c>
      <c r="P182" s="177">
        <v>0</v>
      </c>
      <c r="Q182" s="177">
        <f>ROUND(E182*P182,2)</f>
        <v>0</v>
      </c>
      <c r="R182" s="180" t="s">
        <v>157</v>
      </c>
      <c r="S182" s="155">
        <v>2.0089999999999999</v>
      </c>
      <c r="T182" s="155">
        <f>ROUND(E182*S182,2)</f>
        <v>0.82</v>
      </c>
      <c r="U182" s="155"/>
      <c r="V182" s="155" t="s">
        <v>425</v>
      </c>
      <c r="W182" s="155" t="s">
        <v>159</v>
      </c>
      <c r="X182" s="145"/>
      <c r="Y182" s="145"/>
      <c r="Z182" s="145"/>
      <c r="AA182" s="145"/>
      <c r="AB182" s="145"/>
      <c r="AC182" s="145"/>
      <c r="AD182" s="145"/>
      <c r="AE182" s="145" t="s">
        <v>426</v>
      </c>
      <c r="AF182" s="145"/>
      <c r="AG182" s="145"/>
      <c r="AH182" s="145"/>
      <c r="AI182" s="145"/>
      <c r="AJ182" s="145"/>
      <c r="AK182" s="145"/>
      <c r="AL182" s="145"/>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row>
    <row r="183" spans="1:58" ht="22.5" outlineLevel="1">
      <c r="A183" s="174">
        <v>57</v>
      </c>
      <c r="B183" s="175" t="s">
        <v>427</v>
      </c>
      <c r="C183" s="184" t="s">
        <v>428</v>
      </c>
      <c r="D183" s="176" t="s">
        <v>156</v>
      </c>
      <c r="E183" s="177">
        <v>1.2203999999999999</v>
      </c>
      <c r="F183" s="178"/>
      <c r="G183" s="179">
        <f>ROUND(E183*F183,2)</f>
        <v>0</v>
      </c>
      <c r="H183" s="178"/>
      <c r="I183" s="179">
        <f>ROUND(E183*H183,2)</f>
        <v>0</v>
      </c>
      <c r="J183" s="178"/>
      <c r="K183" s="179">
        <f>ROUND(E183*J183,2)</f>
        <v>0</v>
      </c>
      <c r="L183" s="179">
        <v>21</v>
      </c>
      <c r="M183" s="179">
        <f>G183*(1+L183/100)</f>
        <v>0</v>
      </c>
      <c r="N183" s="177">
        <v>0</v>
      </c>
      <c r="O183" s="177">
        <f>ROUND(E183*N183,2)</f>
        <v>0</v>
      </c>
      <c r="P183" s="177">
        <v>0</v>
      </c>
      <c r="Q183" s="177">
        <f>ROUND(E183*P183,2)</f>
        <v>0</v>
      </c>
      <c r="R183" s="180" t="s">
        <v>157</v>
      </c>
      <c r="S183" s="155">
        <v>0.95899999999999996</v>
      </c>
      <c r="T183" s="155">
        <f>ROUND(E183*S183,2)</f>
        <v>1.17</v>
      </c>
      <c r="U183" s="155"/>
      <c r="V183" s="155" t="s">
        <v>425</v>
      </c>
      <c r="W183" s="155" t="s">
        <v>159</v>
      </c>
      <c r="X183" s="145"/>
      <c r="Y183" s="145"/>
      <c r="Z183" s="145"/>
      <c r="AA183" s="145"/>
      <c r="AB183" s="145"/>
      <c r="AC183" s="145"/>
      <c r="AD183" s="145"/>
      <c r="AE183" s="145" t="s">
        <v>426</v>
      </c>
      <c r="AF183" s="145"/>
      <c r="AG183" s="145"/>
      <c r="AH183" s="145"/>
      <c r="AI183" s="145"/>
      <c r="AJ183" s="145"/>
      <c r="AK183" s="145"/>
      <c r="AL183" s="145"/>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row>
    <row r="184" spans="1:58" outlineLevel="1">
      <c r="A184" s="166">
        <v>58</v>
      </c>
      <c r="B184" s="167" t="s">
        <v>429</v>
      </c>
      <c r="C184" s="182" t="s">
        <v>430</v>
      </c>
      <c r="D184" s="168" t="s">
        <v>156</v>
      </c>
      <c r="E184" s="169">
        <v>0.40679999999999999</v>
      </c>
      <c r="F184" s="170"/>
      <c r="G184" s="171">
        <f>ROUND(E184*F184,2)</f>
        <v>0</v>
      </c>
      <c r="H184" s="170"/>
      <c r="I184" s="171">
        <f>ROUND(E184*H184,2)</f>
        <v>0</v>
      </c>
      <c r="J184" s="170"/>
      <c r="K184" s="171">
        <f>ROUND(E184*J184,2)</f>
        <v>0</v>
      </c>
      <c r="L184" s="171">
        <v>21</v>
      </c>
      <c r="M184" s="171">
        <f>G184*(1+L184/100)</f>
        <v>0</v>
      </c>
      <c r="N184" s="169">
        <v>0</v>
      </c>
      <c r="O184" s="169">
        <f>ROUND(E184*N184,2)</f>
        <v>0</v>
      </c>
      <c r="P184" s="169">
        <v>0</v>
      </c>
      <c r="Q184" s="169">
        <f>ROUND(E184*P184,2)</f>
        <v>0</v>
      </c>
      <c r="R184" s="172" t="s">
        <v>157</v>
      </c>
      <c r="S184" s="155">
        <v>0.49</v>
      </c>
      <c r="T184" s="155">
        <f>ROUND(E184*S184,2)</f>
        <v>0.2</v>
      </c>
      <c r="U184" s="155"/>
      <c r="V184" s="155" t="s">
        <v>425</v>
      </c>
      <c r="W184" s="155" t="s">
        <v>159</v>
      </c>
      <c r="X184" s="145"/>
      <c r="Y184" s="145"/>
      <c r="Z184" s="145"/>
      <c r="AA184" s="145"/>
      <c r="AB184" s="145"/>
      <c r="AC184" s="145"/>
      <c r="AD184" s="145"/>
      <c r="AE184" s="145" t="s">
        <v>426</v>
      </c>
      <c r="AF184" s="145"/>
      <c r="AG184" s="145"/>
      <c r="AH184" s="145"/>
      <c r="AI184" s="145"/>
      <c r="AJ184" s="145"/>
      <c r="AK184" s="145"/>
      <c r="AL184" s="145"/>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row>
    <row r="185" spans="1:58" outlineLevel="2">
      <c r="A185" s="152"/>
      <c r="B185" s="153"/>
      <c r="C185" s="1411" t="s">
        <v>431</v>
      </c>
      <c r="D185" s="1412"/>
      <c r="E185" s="1412"/>
      <c r="F185" s="1412"/>
      <c r="G185" s="1412"/>
      <c r="H185" s="155"/>
      <c r="I185" s="155"/>
      <c r="J185" s="155"/>
      <c r="K185" s="155"/>
      <c r="L185" s="155"/>
      <c r="M185" s="155"/>
      <c r="N185" s="154"/>
      <c r="O185" s="154"/>
      <c r="P185" s="154"/>
      <c r="Q185" s="154"/>
      <c r="R185" s="155"/>
      <c r="S185" s="155"/>
      <c r="T185" s="155"/>
      <c r="U185" s="155"/>
      <c r="V185" s="155"/>
      <c r="W185" s="155"/>
      <c r="X185" s="145"/>
      <c r="Y185" s="145"/>
      <c r="Z185" s="145"/>
      <c r="AA185" s="145"/>
      <c r="AB185" s="145"/>
      <c r="AC185" s="145"/>
      <c r="AD185" s="145"/>
      <c r="AE185" s="145" t="s">
        <v>179</v>
      </c>
      <c r="AF185" s="145"/>
      <c r="AG185" s="145"/>
      <c r="AH185" s="145"/>
      <c r="AI185" s="145"/>
      <c r="AJ185" s="145"/>
      <c r="AK185" s="145"/>
      <c r="AL185" s="145"/>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row>
    <row r="186" spans="1:58" outlineLevel="1">
      <c r="A186" s="174">
        <v>59</v>
      </c>
      <c r="B186" s="175" t="s">
        <v>432</v>
      </c>
      <c r="C186" s="184" t="s">
        <v>433</v>
      </c>
      <c r="D186" s="176" t="s">
        <v>156</v>
      </c>
      <c r="E186" s="177">
        <v>7.7291999999999996</v>
      </c>
      <c r="F186" s="178"/>
      <c r="G186" s="179">
        <f>ROUND(E186*F186,2)</f>
        <v>0</v>
      </c>
      <c r="H186" s="178"/>
      <c r="I186" s="179">
        <f>ROUND(E186*H186,2)</f>
        <v>0</v>
      </c>
      <c r="J186" s="178"/>
      <c r="K186" s="179">
        <f>ROUND(E186*J186,2)</f>
        <v>0</v>
      </c>
      <c r="L186" s="179">
        <v>21</v>
      </c>
      <c r="M186" s="179">
        <f>G186*(1+L186/100)</f>
        <v>0</v>
      </c>
      <c r="N186" s="177">
        <v>0</v>
      </c>
      <c r="O186" s="177">
        <f>ROUND(E186*N186,2)</f>
        <v>0</v>
      </c>
      <c r="P186" s="177">
        <v>0</v>
      </c>
      <c r="Q186" s="177">
        <f>ROUND(E186*P186,2)</f>
        <v>0</v>
      </c>
      <c r="R186" s="180" t="s">
        <v>157</v>
      </c>
      <c r="S186" s="155">
        <v>0</v>
      </c>
      <c r="T186" s="155">
        <f>ROUND(E186*S186,2)</f>
        <v>0</v>
      </c>
      <c r="U186" s="155"/>
      <c r="V186" s="155" t="s">
        <v>425</v>
      </c>
      <c r="W186" s="155" t="s">
        <v>159</v>
      </c>
      <c r="X186" s="145"/>
      <c r="Y186" s="145"/>
      <c r="Z186" s="145"/>
      <c r="AA186" s="145"/>
      <c r="AB186" s="145"/>
      <c r="AC186" s="145"/>
      <c r="AD186" s="145"/>
      <c r="AE186" s="145" t="s">
        <v>426</v>
      </c>
      <c r="AF186" s="145"/>
      <c r="AG186" s="145"/>
      <c r="AH186" s="145"/>
      <c r="AI186" s="145"/>
      <c r="AJ186" s="145"/>
      <c r="AK186" s="145"/>
      <c r="AL186" s="145"/>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row>
    <row r="187" spans="1:58" outlineLevel="1">
      <c r="A187" s="174">
        <v>60</v>
      </c>
      <c r="B187" s="175" t="s">
        <v>434</v>
      </c>
      <c r="C187" s="184" t="s">
        <v>435</v>
      </c>
      <c r="D187" s="176" t="s">
        <v>156</v>
      </c>
      <c r="E187" s="177">
        <v>0.40679999999999999</v>
      </c>
      <c r="F187" s="178"/>
      <c r="G187" s="179">
        <f>ROUND(E187*F187,2)</f>
        <v>0</v>
      </c>
      <c r="H187" s="178"/>
      <c r="I187" s="179">
        <f>ROUND(E187*H187,2)</f>
        <v>0</v>
      </c>
      <c r="J187" s="178"/>
      <c r="K187" s="179">
        <f>ROUND(E187*J187,2)</f>
        <v>0</v>
      </c>
      <c r="L187" s="179">
        <v>21</v>
      </c>
      <c r="M187" s="179">
        <f>G187*(1+L187/100)</f>
        <v>0</v>
      </c>
      <c r="N187" s="177">
        <v>0</v>
      </c>
      <c r="O187" s="177">
        <f>ROUND(E187*N187,2)</f>
        <v>0</v>
      </c>
      <c r="P187" s="177">
        <v>0</v>
      </c>
      <c r="Q187" s="177">
        <f>ROUND(E187*P187,2)</f>
        <v>0</v>
      </c>
      <c r="R187" s="180" t="s">
        <v>157</v>
      </c>
      <c r="S187" s="155">
        <v>0.94199999999999995</v>
      </c>
      <c r="T187" s="155">
        <f>ROUND(E187*S187,2)</f>
        <v>0.38</v>
      </c>
      <c r="U187" s="155"/>
      <c r="V187" s="155" t="s">
        <v>425</v>
      </c>
      <c r="W187" s="155" t="s">
        <v>159</v>
      </c>
      <c r="X187" s="145"/>
      <c r="Y187" s="145"/>
      <c r="Z187" s="145"/>
      <c r="AA187" s="145"/>
      <c r="AB187" s="145"/>
      <c r="AC187" s="145"/>
      <c r="AD187" s="145"/>
      <c r="AE187" s="145" t="s">
        <v>426</v>
      </c>
      <c r="AF187" s="145"/>
      <c r="AG187" s="145"/>
      <c r="AH187" s="145"/>
      <c r="AI187" s="145"/>
      <c r="AJ187" s="145"/>
      <c r="AK187" s="145"/>
      <c r="AL187" s="145"/>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row>
    <row r="188" spans="1:58" ht="22.5" outlineLevel="1">
      <c r="A188" s="174">
        <v>61</v>
      </c>
      <c r="B188" s="175" t="s">
        <v>436</v>
      </c>
      <c r="C188" s="184" t="s">
        <v>437</v>
      </c>
      <c r="D188" s="176" t="s">
        <v>156</v>
      </c>
      <c r="E188" s="177">
        <v>2.4407999999999999</v>
      </c>
      <c r="F188" s="178"/>
      <c r="G188" s="179">
        <f>ROUND(E188*F188,2)</f>
        <v>0</v>
      </c>
      <c r="H188" s="178"/>
      <c r="I188" s="179">
        <f>ROUND(E188*H188,2)</f>
        <v>0</v>
      </c>
      <c r="J188" s="178"/>
      <c r="K188" s="179">
        <f>ROUND(E188*J188,2)</f>
        <v>0</v>
      </c>
      <c r="L188" s="179">
        <v>21</v>
      </c>
      <c r="M188" s="179">
        <f>G188*(1+L188/100)</f>
        <v>0</v>
      </c>
      <c r="N188" s="177">
        <v>0</v>
      </c>
      <c r="O188" s="177">
        <f>ROUND(E188*N188,2)</f>
        <v>0</v>
      </c>
      <c r="P188" s="177">
        <v>0</v>
      </c>
      <c r="Q188" s="177">
        <f>ROUND(E188*P188,2)</f>
        <v>0</v>
      </c>
      <c r="R188" s="180" t="s">
        <v>157</v>
      </c>
      <c r="S188" s="155">
        <v>0.105</v>
      </c>
      <c r="T188" s="155">
        <f>ROUND(E188*S188,2)</f>
        <v>0.26</v>
      </c>
      <c r="U188" s="155"/>
      <c r="V188" s="155" t="s">
        <v>425</v>
      </c>
      <c r="W188" s="155" t="s">
        <v>159</v>
      </c>
      <c r="X188" s="145"/>
      <c r="Y188" s="145"/>
      <c r="Z188" s="145"/>
      <c r="AA188" s="145"/>
      <c r="AB188" s="145"/>
      <c r="AC188" s="145"/>
      <c r="AD188" s="145"/>
      <c r="AE188" s="145" t="s">
        <v>426</v>
      </c>
      <c r="AF188" s="145"/>
      <c r="AG188" s="145"/>
      <c r="AH188" s="145"/>
      <c r="AI188" s="145"/>
      <c r="AJ188" s="145"/>
      <c r="AK188" s="145"/>
      <c r="AL188" s="145"/>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row>
    <row r="189" spans="1:58" ht="22.5" outlineLevel="1">
      <c r="A189" s="166">
        <v>62</v>
      </c>
      <c r="B189" s="167" t="s">
        <v>407</v>
      </c>
      <c r="C189" s="182" t="s">
        <v>616</v>
      </c>
      <c r="D189" s="168" t="s">
        <v>156</v>
      </c>
      <c r="E189" s="169">
        <v>0.40679999999999999</v>
      </c>
      <c r="F189" s="170"/>
      <c r="G189" s="171">
        <f>ROUND(E189*F189,2)</f>
        <v>0</v>
      </c>
      <c r="H189" s="170"/>
      <c r="I189" s="171">
        <f>ROUND(E189*H189,2)</f>
        <v>0</v>
      </c>
      <c r="J189" s="170"/>
      <c r="K189" s="171">
        <f>ROUND(E189*J189,2)</f>
        <v>0</v>
      </c>
      <c r="L189" s="171">
        <v>21</v>
      </c>
      <c r="M189" s="171">
        <f>G189*(1+L189/100)</f>
        <v>0</v>
      </c>
      <c r="N189" s="169">
        <v>0</v>
      </c>
      <c r="O189" s="169">
        <f>ROUND(E189*N189,2)</f>
        <v>0</v>
      </c>
      <c r="P189" s="169">
        <v>0</v>
      </c>
      <c r="Q189" s="169">
        <f>ROUND(E189*P189,2)</f>
        <v>0</v>
      </c>
      <c r="R189" s="172" t="s">
        <v>157</v>
      </c>
      <c r="S189" s="155">
        <v>0</v>
      </c>
      <c r="T189" s="155">
        <f>ROUND(E189*S189,2)</f>
        <v>0</v>
      </c>
      <c r="U189" s="155"/>
      <c r="V189" s="155" t="s">
        <v>425</v>
      </c>
      <c r="W189" s="155" t="s">
        <v>159</v>
      </c>
      <c r="X189" s="145"/>
      <c r="Y189" s="145"/>
      <c r="Z189" s="145"/>
      <c r="AA189" s="145"/>
      <c r="AB189" s="145"/>
      <c r="AC189" s="145"/>
      <c r="AD189" s="145"/>
      <c r="AE189" s="145" t="s">
        <v>426</v>
      </c>
      <c r="AF189" s="145"/>
      <c r="AG189" s="145"/>
      <c r="AH189" s="145"/>
      <c r="AI189" s="145"/>
      <c r="AJ189" s="145"/>
      <c r="AK189" s="145"/>
      <c r="AL189" s="145"/>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row>
    <row r="190" spans="1:58" outlineLevel="2">
      <c r="A190" s="152"/>
      <c r="B190" s="153"/>
      <c r="C190" s="1411" t="s">
        <v>617</v>
      </c>
      <c r="D190" s="1412"/>
      <c r="E190" s="1412"/>
      <c r="F190" s="1412"/>
      <c r="G190" s="1412"/>
      <c r="H190" s="155"/>
      <c r="I190" s="155"/>
      <c r="J190" s="155"/>
      <c r="K190" s="155"/>
      <c r="L190" s="155"/>
      <c r="M190" s="155"/>
      <c r="N190" s="154"/>
      <c r="O190" s="154"/>
      <c r="P190" s="154"/>
      <c r="Q190" s="154"/>
      <c r="R190" s="155"/>
      <c r="S190" s="155"/>
      <c r="T190" s="155"/>
      <c r="U190" s="155"/>
      <c r="V190" s="155"/>
      <c r="W190" s="155"/>
      <c r="X190" s="145"/>
      <c r="Y190" s="145"/>
      <c r="Z190" s="145"/>
      <c r="AA190" s="145"/>
      <c r="AB190" s="145"/>
      <c r="AC190" s="145"/>
      <c r="AD190" s="145"/>
      <c r="AE190" s="145" t="s">
        <v>179</v>
      </c>
      <c r="AF190" s="145"/>
      <c r="AG190" s="145"/>
      <c r="AH190" s="145"/>
      <c r="AI190" s="145"/>
      <c r="AJ190" s="145"/>
      <c r="AK190" s="145"/>
      <c r="AL190" s="145"/>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row>
    <row r="191" spans="1:58">
      <c r="A191" s="159" t="s">
        <v>152</v>
      </c>
      <c r="B191" s="160" t="s">
        <v>125</v>
      </c>
      <c r="C191" s="181" t="s">
        <v>26</v>
      </c>
      <c r="D191" s="161"/>
      <c r="E191" s="162"/>
      <c r="F191" s="163"/>
      <c r="G191" s="163">
        <f>SUMIF(AE192:AE197,"&lt;&gt;NOR",G192:G197)</f>
        <v>0</v>
      </c>
      <c r="H191" s="163"/>
      <c r="I191" s="163">
        <f>SUM(I192:I197)</f>
        <v>0</v>
      </c>
      <c r="J191" s="163"/>
      <c r="K191" s="163">
        <f>SUM(K192:K197)</f>
        <v>0</v>
      </c>
      <c r="L191" s="163"/>
      <c r="M191" s="163">
        <f>SUM(M192:M197)</f>
        <v>0</v>
      </c>
      <c r="N191" s="162"/>
      <c r="O191" s="162">
        <f>SUM(O192:O197)</f>
        <v>0</v>
      </c>
      <c r="P191" s="162"/>
      <c r="Q191" s="162">
        <f>SUM(Q192:Q197)</f>
        <v>0</v>
      </c>
      <c r="R191" s="164"/>
      <c r="S191" s="158"/>
      <c r="T191" s="158">
        <f>SUM(T192:T197)</f>
        <v>0</v>
      </c>
      <c r="U191" s="158"/>
      <c r="V191" s="158"/>
      <c r="W191" s="158"/>
      <c r="AE191" t="s">
        <v>153</v>
      </c>
    </row>
    <row r="192" spans="1:58" outlineLevel="1">
      <c r="A192" s="166">
        <v>63</v>
      </c>
      <c r="B192" s="167" t="s">
        <v>438</v>
      </c>
      <c r="C192" s="182" t="s">
        <v>439</v>
      </c>
      <c r="D192" s="168" t="s">
        <v>440</v>
      </c>
      <c r="E192" s="169">
        <v>1</v>
      </c>
      <c r="F192" s="170"/>
      <c r="G192" s="171">
        <f>ROUND(E192*F192,2)</f>
        <v>0</v>
      </c>
      <c r="H192" s="170"/>
      <c r="I192" s="171">
        <f>ROUND(E192*H192,2)</f>
        <v>0</v>
      </c>
      <c r="J192" s="170"/>
      <c r="K192" s="171">
        <f>ROUND(E192*J192,2)</f>
        <v>0</v>
      </c>
      <c r="L192" s="171">
        <v>21</v>
      </c>
      <c r="M192" s="171">
        <f>G192*(1+L192/100)</f>
        <v>0</v>
      </c>
      <c r="N192" s="169">
        <v>0</v>
      </c>
      <c r="O192" s="169">
        <f>ROUND(E192*N192,2)</f>
        <v>0</v>
      </c>
      <c r="P192" s="169">
        <v>0</v>
      </c>
      <c r="Q192" s="169">
        <f>ROUND(E192*P192,2)</f>
        <v>0</v>
      </c>
      <c r="R192" s="172" t="s">
        <v>189</v>
      </c>
      <c r="S192" s="155">
        <v>0</v>
      </c>
      <c r="T192" s="155">
        <f>ROUND(E192*S192,2)</f>
        <v>0</v>
      </c>
      <c r="U192" s="155"/>
      <c r="V192" s="155" t="s">
        <v>441</v>
      </c>
      <c r="W192" s="155" t="s">
        <v>159</v>
      </c>
      <c r="X192" s="145"/>
      <c r="Y192" s="145"/>
      <c r="Z192" s="145"/>
      <c r="AA192" s="145"/>
      <c r="AB192" s="145"/>
      <c r="AC192" s="145"/>
      <c r="AD192" s="145"/>
      <c r="AE192" s="145" t="s">
        <v>442</v>
      </c>
      <c r="AF192" s="145"/>
      <c r="AG192" s="145"/>
      <c r="AH192" s="145"/>
      <c r="AI192" s="145"/>
      <c r="AJ192" s="145"/>
      <c r="AK192" s="145"/>
      <c r="AL192" s="145"/>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row>
    <row r="193" spans="1:58" outlineLevel="2">
      <c r="A193" s="152"/>
      <c r="B193" s="153"/>
      <c r="C193" s="1411" t="s">
        <v>443</v>
      </c>
      <c r="D193" s="1412"/>
      <c r="E193" s="1412"/>
      <c r="F193" s="1412"/>
      <c r="G193" s="1412"/>
      <c r="H193" s="155"/>
      <c r="I193" s="155"/>
      <c r="J193" s="155"/>
      <c r="K193" s="155"/>
      <c r="L193" s="155"/>
      <c r="M193" s="155"/>
      <c r="N193" s="154"/>
      <c r="O193" s="154"/>
      <c r="P193" s="154"/>
      <c r="Q193" s="154"/>
      <c r="R193" s="155"/>
      <c r="S193" s="155"/>
      <c r="T193" s="155"/>
      <c r="U193" s="155"/>
      <c r="V193" s="155"/>
      <c r="W193" s="155"/>
      <c r="X193" s="145"/>
      <c r="Y193" s="145"/>
      <c r="Z193" s="145"/>
      <c r="AA193" s="145"/>
      <c r="AB193" s="145"/>
      <c r="AC193" s="145"/>
      <c r="AD193" s="145"/>
      <c r="AE193" s="145" t="s">
        <v>179</v>
      </c>
      <c r="AF193" s="145"/>
      <c r="AG193" s="145"/>
      <c r="AH193" s="145"/>
      <c r="AI193" s="145"/>
      <c r="AJ193" s="145"/>
      <c r="AK193" s="145"/>
      <c r="AL193" s="145"/>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row>
    <row r="194" spans="1:58" outlineLevel="1">
      <c r="A194" s="166">
        <v>64</v>
      </c>
      <c r="B194" s="167" t="s">
        <v>444</v>
      </c>
      <c r="C194" s="182" t="s">
        <v>445</v>
      </c>
      <c r="D194" s="168" t="s">
        <v>440</v>
      </c>
      <c r="E194" s="169">
        <v>1</v>
      </c>
      <c r="F194" s="170"/>
      <c r="G194" s="171">
        <f>ROUND(E194*F194,2)</f>
        <v>0</v>
      </c>
      <c r="H194" s="170"/>
      <c r="I194" s="171">
        <f>ROUND(E194*H194,2)</f>
        <v>0</v>
      </c>
      <c r="J194" s="170"/>
      <c r="K194" s="171">
        <f>ROUND(E194*J194,2)</f>
        <v>0</v>
      </c>
      <c r="L194" s="171">
        <v>21</v>
      </c>
      <c r="M194" s="171">
        <f>G194*(1+L194/100)</f>
        <v>0</v>
      </c>
      <c r="N194" s="169">
        <v>0</v>
      </c>
      <c r="O194" s="169">
        <f>ROUND(E194*N194,2)</f>
        <v>0</v>
      </c>
      <c r="P194" s="169">
        <v>0</v>
      </c>
      <c r="Q194" s="169">
        <f>ROUND(E194*P194,2)</f>
        <v>0</v>
      </c>
      <c r="R194" s="172" t="s">
        <v>189</v>
      </c>
      <c r="S194" s="155">
        <v>0</v>
      </c>
      <c r="T194" s="155">
        <f>ROUND(E194*S194,2)</f>
        <v>0</v>
      </c>
      <c r="U194" s="155"/>
      <c r="V194" s="155" t="s">
        <v>441</v>
      </c>
      <c r="W194" s="155" t="s">
        <v>159</v>
      </c>
      <c r="X194" s="145"/>
      <c r="Y194" s="145"/>
      <c r="Z194" s="145"/>
      <c r="AA194" s="145"/>
      <c r="AB194" s="145"/>
      <c r="AC194" s="145"/>
      <c r="AD194" s="145"/>
      <c r="AE194" s="145" t="s">
        <v>446</v>
      </c>
      <c r="AF194" s="145"/>
      <c r="AG194" s="145"/>
      <c r="AH194" s="145"/>
      <c r="AI194" s="145"/>
      <c r="AJ194" s="145"/>
      <c r="AK194" s="145"/>
      <c r="AL194" s="145"/>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row>
    <row r="195" spans="1:58" ht="22.5" outlineLevel="2">
      <c r="A195" s="152"/>
      <c r="B195" s="153"/>
      <c r="C195" s="1411" t="s">
        <v>447</v>
      </c>
      <c r="D195" s="1412"/>
      <c r="E195" s="1412"/>
      <c r="F195" s="1412"/>
      <c r="G195" s="1412"/>
      <c r="H195" s="155"/>
      <c r="I195" s="155"/>
      <c r="J195" s="155"/>
      <c r="K195" s="155"/>
      <c r="L195" s="155"/>
      <c r="M195" s="155"/>
      <c r="N195" s="154"/>
      <c r="O195" s="154"/>
      <c r="P195" s="154"/>
      <c r="Q195" s="154"/>
      <c r="R195" s="155"/>
      <c r="S195" s="155"/>
      <c r="T195" s="155"/>
      <c r="U195" s="155"/>
      <c r="V195" s="155"/>
      <c r="W195" s="155"/>
      <c r="X195" s="145"/>
      <c r="Y195" s="145"/>
      <c r="Z195" s="145"/>
      <c r="AA195" s="145"/>
      <c r="AB195" s="145"/>
      <c r="AC195" s="145"/>
      <c r="AD195" s="145"/>
      <c r="AE195" s="145" t="s">
        <v>179</v>
      </c>
      <c r="AF195" s="145"/>
      <c r="AG195" s="145"/>
      <c r="AH195" s="145"/>
      <c r="AI195" s="145"/>
      <c r="AJ195" s="145"/>
      <c r="AK195" s="145"/>
      <c r="AL195" s="145"/>
      <c r="AM195" s="145"/>
      <c r="AN195" s="145"/>
      <c r="AO195" s="145"/>
      <c r="AP195" s="145"/>
      <c r="AQ195" s="145"/>
      <c r="AR195" s="145"/>
      <c r="AS195" s="145"/>
      <c r="AT195" s="145"/>
      <c r="AU195" s="145"/>
      <c r="AV195" s="145"/>
      <c r="AW195" s="145"/>
      <c r="AX195" s="145"/>
      <c r="AY195" s="173" t="str">
        <f>C195</f>
        <v>Náklady na ztížené provádění stavebních prací v důsledku nepřerušeného provozu na staveništi nebo v případech nepřerušeného provozu v objektech v nichž se stavební práce provádí.</v>
      </c>
      <c r="AZ195" s="145"/>
      <c r="BA195" s="145"/>
      <c r="BB195" s="145"/>
      <c r="BC195" s="145"/>
      <c r="BD195" s="145"/>
      <c r="BE195" s="145"/>
      <c r="BF195" s="145"/>
    </row>
    <row r="196" spans="1:58" outlineLevel="1">
      <c r="A196" s="166">
        <v>65</v>
      </c>
      <c r="B196" s="167" t="s">
        <v>448</v>
      </c>
      <c r="C196" s="182" t="s">
        <v>449</v>
      </c>
      <c r="D196" s="168" t="s">
        <v>440</v>
      </c>
      <c r="E196" s="169">
        <v>1</v>
      </c>
      <c r="F196" s="170"/>
      <c r="G196" s="171">
        <f>ROUND(E196*F196,2)</f>
        <v>0</v>
      </c>
      <c r="H196" s="170"/>
      <c r="I196" s="171">
        <f>ROUND(E196*H196,2)</f>
        <v>0</v>
      </c>
      <c r="J196" s="170"/>
      <c r="K196" s="171">
        <f>ROUND(E196*J196,2)</f>
        <v>0</v>
      </c>
      <c r="L196" s="171">
        <v>21</v>
      </c>
      <c r="M196" s="171">
        <f>G196*(1+L196/100)</f>
        <v>0</v>
      </c>
      <c r="N196" s="169">
        <v>0</v>
      </c>
      <c r="O196" s="169">
        <f>ROUND(E196*N196,2)</f>
        <v>0</v>
      </c>
      <c r="P196" s="169">
        <v>0</v>
      </c>
      <c r="Q196" s="169">
        <f>ROUND(E196*P196,2)</f>
        <v>0</v>
      </c>
      <c r="R196" s="172" t="s">
        <v>189</v>
      </c>
      <c r="S196" s="155">
        <v>0</v>
      </c>
      <c r="T196" s="155">
        <f>ROUND(E196*S196,2)</f>
        <v>0</v>
      </c>
      <c r="U196" s="155"/>
      <c r="V196" s="155" t="s">
        <v>441</v>
      </c>
      <c r="W196" s="155" t="s">
        <v>159</v>
      </c>
      <c r="X196" s="145"/>
      <c r="Y196" s="145"/>
      <c r="Z196" s="145"/>
      <c r="AA196" s="145"/>
      <c r="AB196" s="145"/>
      <c r="AC196" s="145"/>
      <c r="AD196" s="145"/>
      <c r="AE196" s="145" t="s">
        <v>442</v>
      </c>
      <c r="AF196" s="145"/>
      <c r="AG196" s="145"/>
      <c r="AH196" s="145"/>
      <c r="AI196" s="145"/>
      <c r="AJ196" s="145"/>
      <c r="AK196" s="145"/>
      <c r="AL196" s="145"/>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row>
    <row r="197" spans="1:58" outlineLevel="2">
      <c r="A197" s="152"/>
      <c r="B197" s="153"/>
      <c r="C197" s="1411" t="s">
        <v>450</v>
      </c>
      <c r="D197" s="1412"/>
      <c r="E197" s="1412"/>
      <c r="F197" s="1412"/>
      <c r="G197" s="1412"/>
      <c r="H197" s="155"/>
      <c r="I197" s="155"/>
      <c r="J197" s="155"/>
      <c r="K197" s="155"/>
      <c r="L197" s="155"/>
      <c r="M197" s="155"/>
      <c r="N197" s="154"/>
      <c r="O197" s="154"/>
      <c r="P197" s="154"/>
      <c r="Q197" s="154"/>
      <c r="R197" s="155"/>
      <c r="S197" s="155"/>
      <c r="T197" s="155"/>
      <c r="U197" s="155"/>
      <c r="V197" s="155"/>
      <c r="W197" s="155"/>
      <c r="X197" s="145"/>
      <c r="Y197" s="145"/>
      <c r="Z197" s="145"/>
      <c r="AA197" s="145"/>
      <c r="AB197" s="145"/>
      <c r="AC197" s="145"/>
      <c r="AD197" s="145"/>
      <c r="AE197" s="145" t="s">
        <v>179</v>
      </c>
      <c r="AF197" s="145"/>
      <c r="AG197" s="145"/>
      <c r="AH197" s="145"/>
      <c r="AI197" s="145"/>
      <c r="AJ197" s="145"/>
      <c r="AK197" s="145"/>
      <c r="AL197" s="145"/>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row>
    <row r="198" spans="1:58">
      <c r="A198" s="159" t="s">
        <v>152</v>
      </c>
      <c r="B198" s="160" t="s">
        <v>126</v>
      </c>
      <c r="C198" s="181" t="s">
        <v>27</v>
      </c>
      <c r="D198" s="161"/>
      <c r="E198" s="162"/>
      <c r="F198" s="163"/>
      <c r="G198" s="163">
        <f>SUMIF(AE199:AE206,"&lt;&gt;NOR",G199:G206)</f>
        <v>0</v>
      </c>
      <c r="H198" s="163"/>
      <c r="I198" s="163">
        <f>SUM(I199:I206)</f>
        <v>0</v>
      </c>
      <c r="J198" s="163"/>
      <c r="K198" s="163">
        <f>SUM(K199:K206)</f>
        <v>0</v>
      </c>
      <c r="L198" s="163"/>
      <c r="M198" s="163">
        <f>SUM(M199:M206)</f>
        <v>0</v>
      </c>
      <c r="N198" s="162"/>
      <c r="O198" s="162">
        <f>SUM(O199:O206)</f>
        <v>0</v>
      </c>
      <c r="P198" s="162"/>
      <c r="Q198" s="162">
        <f>SUM(Q199:Q206)</f>
        <v>0</v>
      </c>
      <c r="R198" s="164"/>
      <c r="S198" s="158"/>
      <c r="T198" s="158">
        <f>SUM(T199:T206)</f>
        <v>0</v>
      </c>
      <c r="U198" s="158"/>
      <c r="V198" s="158"/>
      <c r="W198" s="158"/>
      <c r="AE198" t="s">
        <v>153</v>
      </c>
    </row>
    <row r="199" spans="1:58" outlineLevel="1">
      <c r="A199" s="166">
        <v>66</v>
      </c>
      <c r="B199" s="167" t="s">
        <v>451</v>
      </c>
      <c r="C199" s="182" t="s">
        <v>452</v>
      </c>
      <c r="D199" s="168" t="s">
        <v>440</v>
      </c>
      <c r="E199" s="169">
        <v>1</v>
      </c>
      <c r="F199" s="170"/>
      <c r="G199" s="171">
        <f>ROUND(E199*F199,2)</f>
        <v>0</v>
      </c>
      <c r="H199" s="170"/>
      <c r="I199" s="171">
        <f>ROUND(E199*H199,2)</f>
        <v>0</v>
      </c>
      <c r="J199" s="170"/>
      <c r="K199" s="171">
        <f>ROUND(E199*J199,2)</f>
        <v>0</v>
      </c>
      <c r="L199" s="171">
        <v>21</v>
      </c>
      <c r="M199" s="171">
        <f>G199*(1+L199/100)</f>
        <v>0</v>
      </c>
      <c r="N199" s="169">
        <v>0</v>
      </c>
      <c r="O199" s="169">
        <f>ROUND(E199*N199,2)</f>
        <v>0</v>
      </c>
      <c r="P199" s="169">
        <v>0</v>
      </c>
      <c r="Q199" s="169">
        <f>ROUND(E199*P199,2)</f>
        <v>0</v>
      </c>
      <c r="R199" s="172" t="s">
        <v>189</v>
      </c>
      <c r="S199" s="155">
        <v>0</v>
      </c>
      <c r="T199" s="155">
        <f>ROUND(E199*S199,2)</f>
        <v>0</v>
      </c>
      <c r="U199" s="155"/>
      <c r="V199" s="155" t="s">
        <v>441</v>
      </c>
      <c r="W199" s="155" t="s">
        <v>159</v>
      </c>
      <c r="X199" s="145"/>
      <c r="Y199" s="145"/>
      <c r="Z199" s="145"/>
      <c r="AA199" s="145"/>
      <c r="AB199" s="145"/>
      <c r="AC199" s="145"/>
      <c r="AD199" s="145"/>
      <c r="AE199" s="145" t="s">
        <v>453</v>
      </c>
      <c r="AF199" s="145"/>
      <c r="AG199" s="145"/>
      <c r="AH199" s="145"/>
      <c r="AI199" s="145"/>
      <c r="AJ199" s="145"/>
      <c r="AK199" s="145"/>
      <c r="AL199" s="145"/>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row>
    <row r="200" spans="1:58" ht="22.5" outlineLevel="2">
      <c r="A200" s="152"/>
      <c r="B200" s="153"/>
      <c r="C200" s="1411" t="s">
        <v>454</v>
      </c>
      <c r="D200" s="1412"/>
      <c r="E200" s="1412"/>
      <c r="F200" s="1412"/>
      <c r="G200" s="1412"/>
      <c r="H200" s="155"/>
      <c r="I200" s="155"/>
      <c r="J200" s="155"/>
      <c r="K200" s="155"/>
      <c r="L200" s="155"/>
      <c r="M200" s="155"/>
      <c r="N200" s="154"/>
      <c r="O200" s="154"/>
      <c r="P200" s="154"/>
      <c r="Q200" s="154"/>
      <c r="R200" s="155"/>
      <c r="S200" s="155"/>
      <c r="T200" s="155"/>
      <c r="U200" s="155"/>
      <c r="V200" s="155"/>
      <c r="W200" s="155"/>
      <c r="X200" s="145"/>
      <c r="Y200" s="145"/>
      <c r="Z200" s="145"/>
      <c r="AA200" s="145"/>
      <c r="AB200" s="145"/>
      <c r="AC200" s="145"/>
      <c r="AD200" s="145"/>
      <c r="AE200" s="145" t="s">
        <v>179</v>
      </c>
      <c r="AF200" s="145"/>
      <c r="AG200" s="145"/>
      <c r="AH200" s="145"/>
      <c r="AI200" s="145"/>
      <c r="AJ200" s="145"/>
      <c r="AK200" s="145"/>
      <c r="AL200" s="145"/>
      <c r="AM200" s="145"/>
      <c r="AN200" s="145"/>
      <c r="AO200" s="145"/>
      <c r="AP200" s="145"/>
      <c r="AQ200" s="145"/>
      <c r="AR200" s="145"/>
      <c r="AS200" s="145"/>
      <c r="AT200" s="145"/>
      <c r="AU200" s="145"/>
      <c r="AV200" s="145"/>
      <c r="AW200" s="145"/>
      <c r="AX200" s="145"/>
      <c r="AY200" s="173" t="str">
        <f>C200</f>
        <v>Náklady a poplatky spojené s užíváním veřejných ploch a prostranství, pokud jsou stavebními pracemi nebo souvisejícími činnostmi dotčeny, a to včetně užívání ploch v souvislosti s uložením stavebního materiálu nebo stavebního odpadu.</v>
      </c>
      <c r="AZ200" s="145"/>
      <c r="BA200" s="145"/>
      <c r="BB200" s="145"/>
      <c r="BC200" s="145"/>
      <c r="BD200" s="145"/>
      <c r="BE200" s="145"/>
      <c r="BF200" s="145"/>
    </row>
    <row r="201" spans="1:58" outlineLevel="1">
      <c r="A201" s="166">
        <v>67</v>
      </c>
      <c r="B201" s="167" t="s">
        <v>455</v>
      </c>
      <c r="C201" s="182" t="s">
        <v>456</v>
      </c>
      <c r="D201" s="168" t="s">
        <v>440</v>
      </c>
      <c r="E201" s="169">
        <v>1</v>
      </c>
      <c r="F201" s="170"/>
      <c r="G201" s="171">
        <f>ROUND(E201*F201,2)</f>
        <v>0</v>
      </c>
      <c r="H201" s="170"/>
      <c r="I201" s="171">
        <f>ROUND(E201*H201,2)</f>
        <v>0</v>
      </c>
      <c r="J201" s="170"/>
      <c r="K201" s="171">
        <f>ROUND(E201*J201,2)</f>
        <v>0</v>
      </c>
      <c r="L201" s="171">
        <v>21</v>
      </c>
      <c r="M201" s="171">
        <f>G201*(1+L201/100)</f>
        <v>0</v>
      </c>
      <c r="N201" s="169">
        <v>0</v>
      </c>
      <c r="O201" s="169">
        <f>ROUND(E201*N201,2)</f>
        <v>0</v>
      </c>
      <c r="P201" s="169">
        <v>0</v>
      </c>
      <c r="Q201" s="169">
        <f>ROUND(E201*P201,2)</f>
        <v>0</v>
      </c>
      <c r="R201" s="172" t="s">
        <v>189</v>
      </c>
      <c r="S201" s="155">
        <v>0</v>
      </c>
      <c r="T201" s="155">
        <f>ROUND(E201*S201,2)</f>
        <v>0</v>
      </c>
      <c r="U201" s="155"/>
      <c r="V201" s="155" t="s">
        <v>441</v>
      </c>
      <c r="W201" s="155" t="s">
        <v>159</v>
      </c>
      <c r="X201" s="145"/>
      <c r="Y201" s="145"/>
      <c r="Z201" s="145"/>
      <c r="AA201" s="145"/>
      <c r="AB201" s="145"/>
      <c r="AC201" s="145"/>
      <c r="AD201" s="145"/>
      <c r="AE201" s="145" t="s">
        <v>453</v>
      </c>
      <c r="AF201" s="145"/>
      <c r="AG201" s="145"/>
      <c r="AH201" s="145"/>
      <c r="AI201" s="145"/>
      <c r="AJ201" s="145"/>
      <c r="AK201" s="145"/>
      <c r="AL201" s="145"/>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row>
    <row r="202" spans="1:58" ht="33.75" outlineLevel="2">
      <c r="A202" s="152"/>
      <c r="B202" s="153"/>
      <c r="C202" s="1411" t="s">
        <v>457</v>
      </c>
      <c r="D202" s="1412"/>
      <c r="E202" s="1412"/>
      <c r="F202" s="1412"/>
      <c r="G202" s="1412"/>
      <c r="H202" s="155"/>
      <c r="I202" s="155"/>
      <c r="J202" s="155"/>
      <c r="K202" s="155"/>
      <c r="L202" s="155"/>
      <c r="M202" s="155"/>
      <c r="N202" s="154"/>
      <c r="O202" s="154"/>
      <c r="P202" s="154"/>
      <c r="Q202" s="154"/>
      <c r="R202" s="155"/>
      <c r="S202" s="155"/>
      <c r="T202" s="155"/>
      <c r="U202" s="155"/>
      <c r="V202" s="155"/>
      <c r="W202" s="155"/>
      <c r="X202" s="145"/>
      <c r="Y202" s="145"/>
      <c r="Z202" s="145"/>
      <c r="AA202" s="145"/>
      <c r="AB202" s="145"/>
      <c r="AC202" s="145"/>
      <c r="AD202" s="145"/>
      <c r="AE202" s="145" t="s">
        <v>179</v>
      </c>
      <c r="AF202" s="145"/>
      <c r="AG202" s="145"/>
      <c r="AH202" s="145"/>
      <c r="AI202" s="145"/>
      <c r="AJ202" s="145"/>
      <c r="AK202" s="145"/>
      <c r="AL202" s="145"/>
      <c r="AM202" s="145"/>
      <c r="AN202" s="145"/>
      <c r="AO202" s="145"/>
      <c r="AP202" s="145"/>
      <c r="AQ202" s="145"/>
      <c r="AR202" s="145"/>
      <c r="AS202" s="145"/>
      <c r="AT202" s="145"/>
      <c r="AU202" s="145"/>
      <c r="AV202" s="145"/>
      <c r="AW202" s="145"/>
      <c r="AX202" s="145"/>
      <c r="AY202" s="173" t="str">
        <f>C202</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AZ202" s="145"/>
      <c r="BA202" s="145"/>
      <c r="BB202" s="145"/>
      <c r="BC202" s="145"/>
      <c r="BD202" s="145"/>
      <c r="BE202" s="145"/>
      <c r="BF202" s="145"/>
    </row>
    <row r="203" spans="1:58" outlineLevel="1">
      <c r="A203" s="166">
        <v>68</v>
      </c>
      <c r="B203" s="167" t="s">
        <v>458</v>
      </c>
      <c r="C203" s="182" t="s">
        <v>459</v>
      </c>
      <c r="D203" s="168" t="s">
        <v>440</v>
      </c>
      <c r="E203" s="169">
        <v>1</v>
      </c>
      <c r="F203" s="170"/>
      <c r="G203" s="171">
        <f>ROUND(E203*F203,2)</f>
        <v>0</v>
      </c>
      <c r="H203" s="170"/>
      <c r="I203" s="171">
        <f>ROUND(E203*H203,2)</f>
        <v>0</v>
      </c>
      <c r="J203" s="170"/>
      <c r="K203" s="171">
        <f>ROUND(E203*J203,2)</f>
        <v>0</v>
      </c>
      <c r="L203" s="171">
        <v>21</v>
      </c>
      <c r="M203" s="171">
        <f>G203*(1+L203/100)</f>
        <v>0</v>
      </c>
      <c r="N203" s="169">
        <v>0</v>
      </c>
      <c r="O203" s="169">
        <f>ROUND(E203*N203,2)</f>
        <v>0</v>
      </c>
      <c r="P203" s="169">
        <v>0</v>
      </c>
      <c r="Q203" s="169">
        <f>ROUND(E203*P203,2)</f>
        <v>0</v>
      </c>
      <c r="R203" s="172" t="s">
        <v>189</v>
      </c>
      <c r="S203" s="155">
        <v>0</v>
      </c>
      <c r="T203" s="155">
        <f>ROUND(E203*S203,2)</f>
        <v>0</v>
      </c>
      <c r="U203" s="155"/>
      <c r="V203" s="155" t="s">
        <v>441</v>
      </c>
      <c r="W203" s="155" t="s">
        <v>159</v>
      </c>
      <c r="X203" s="145"/>
      <c r="Y203" s="145"/>
      <c r="Z203" s="145"/>
      <c r="AA203" s="145"/>
      <c r="AB203" s="145"/>
      <c r="AC203" s="145"/>
      <c r="AD203" s="145"/>
      <c r="AE203" s="145" t="s">
        <v>453</v>
      </c>
      <c r="AF203" s="145"/>
      <c r="AG203" s="145"/>
      <c r="AH203" s="145"/>
      <c r="AI203" s="145"/>
      <c r="AJ203" s="145"/>
      <c r="AK203" s="145"/>
      <c r="AL203" s="145"/>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row>
    <row r="204" spans="1:58" outlineLevel="2">
      <c r="A204" s="152"/>
      <c r="B204" s="153"/>
      <c r="C204" s="1411" t="s">
        <v>460</v>
      </c>
      <c r="D204" s="1412"/>
      <c r="E204" s="1412"/>
      <c r="F204" s="1412"/>
      <c r="G204" s="1412"/>
      <c r="H204" s="155"/>
      <c r="I204" s="155"/>
      <c r="J204" s="155"/>
      <c r="K204" s="155"/>
      <c r="L204" s="155"/>
      <c r="M204" s="155"/>
      <c r="N204" s="154"/>
      <c r="O204" s="154"/>
      <c r="P204" s="154"/>
      <c r="Q204" s="154"/>
      <c r="R204" s="155"/>
      <c r="S204" s="155"/>
      <c r="T204" s="155"/>
      <c r="U204" s="155"/>
      <c r="V204" s="155"/>
      <c r="W204" s="155"/>
      <c r="X204" s="145"/>
      <c r="Y204" s="145"/>
      <c r="Z204" s="145"/>
      <c r="AA204" s="145"/>
      <c r="AB204" s="145"/>
      <c r="AC204" s="145"/>
      <c r="AD204" s="145"/>
      <c r="AE204" s="145" t="s">
        <v>179</v>
      </c>
      <c r="AF204" s="145"/>
      <c r="AG204" s="145"/>
      <c r="AH204" s="145"/>
      <c r="AI204" s="145"/>
      <c r="AJ204" s="145"/>
      <c r="AK204" s="145"/>
      <c r="AL204" s="145"/>
      <c r="AM204" s="145"/>
      <c r="AN204" s="145"/>
      <c r="AO204" s="145"/>
      <c r="AP204" s="145"/>
      <c r="AQ204" s="145"/>
      <c r="AR204" s="145"/>
      <c r="AS204" s="145"/>
      <c r="AT204" s="145"/>
      <c r="AU204" s="145"/>
      <c r="AV204" s="145"/>
      <c r="AW204" s="145"/>
      <c r="AX204" s="145"/>
      <c r="AY204" s="173" t="str">
        <f>C204</f>
        <v>náklady spojené s provedením všech technickými normami předepsaných zkoušek a revizí stavebních konstrukcí nebo stavebních prací.</v>
      </c>
      <c r="AZ204" s="145"/>
      <c r="BA204" s="145"/>
      <c r="BB204" s="145"/>
      <c r="BC204" s="145"/>
      <c r="BD204" s="145"/>
      <c r="BE204" s="145"/>
      <c r="BF204" s="145"/>
    </row>
    <row r="205" spans="1:58" outlineLevel="1">
      <c r="A205" s="166">
        <v>69</v>
      </c>
      <c r="B205" s="167" t="s">
        <v>461</v>
      </c>
      <c r="C205" s="182" t="s">
        <v>462</v>
      </c>
      <c r="D205" s="168" t="s">
        <v>440</v>
      </c>
      <c r="E205" s="169">
        <v>1</v>
      </c>
      <c r="F205" s="170"/>
      <c r="G205" s="171">
        <f>ROUND(E205*F205,2)</f>
        <v>0</v>
      </c>
      <c r="H205" s="170"/>
      <c r="I205" s="171">
        <f>ROUND(E205*H205,2)</f>
        <v>0</v>
      </c>
      <c r="J205" s="170"/>
      <c r="K205" s="171">
        <f>ROUND(E205*J205,2)</f>
        <v>0</v>
      </c>
      <c r="L205" s="171">
        <v>21</v>
      </c>
      <c r="M205" s="171">
        <f>G205*(1+L205/100)</f>
        <v>0</v>
      </c>
      <c r="N205" s="169">
        <v>0</v>
      </c>
      <c r="O205" s="169">
        <f>ROUND(E205*N205,2)</f>
        <v>0</v>
      </c>
      <c r="P205" s="169">
        <v>0</v>
      </c>
      <c r="Q205" s="169">
        <f>ROUND(E205*P205,2)</f>
        <v>0</v>
      </c>
      <c r="R205" s="172" t="s">
        <v>189</v>
      </c>
      <c r="S205" s="155">
        <v>0</v>
      </c>
      <c r="T205" s="155">
        <f>ROUND(E205*S205,2)</f>
        <v>0</v>
      </c>
      <c r="U205" s="155"/>
      <c r="V205" s="155" t="s">
        <v>441</v>
      </c>
      <c r="W205" s="155" t="s">
        <v>159</v>
      </c>
      <c r="X205" s="145"/>
      <c r="Y205" s="145"/>
      <c r="Z205" s="145"/>
      <c r="AA205" s="145"/>
      <c r="AB205" s="145"/>
      <c r="AC205" s="145"/>
      <c r="AD205" s="145"/>
      <c r="AE205" s="145" t="s">
        <v>453</v>
      </c>
      <c r="AF205" s="145"/>
      <c r="AG205" s="145"/>
      <c r="AH205" s="145"/>
      <c r="AI205" s="145"/>
      <c r="AJ205" s="145"/>
      <c r="AK205" s="145"/>
      <c r="AL205" s="145"/>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row>
    <row r="206" spans="1:58" outlineLevel="2">
      <c r="A206" s="152"/>
      <c r="B206" s="153"/>
      <c r="C206" s="1411" t="s">
        <v>463</v>
      </c>
      <c r="D206" s="1412"/>
      <c r="E206" s="1412"/>
      <c r="F206" s="1412"/>
      <c r="G206" s="1412"/>
      <c r="H206" s="155"/>
      <c r="I206" s="155"/>
      <c r="J206" s="155"/>
      <c r="K206" s="155"/>
      <c r="L206" s="155"/>
      <c r="M206" s="155"/>
      <c r="N206" s="154"/>
      <c r="O206" s="154"/>
      <c r="P206" s="154"/>
      <c r="Q206" s="154"/>
      <c r="R206" s="155"/>
      <c r="S206" s="155"/>
      <c r="T206" s="155"/>
      <c r="U206" s="155"/>
      <c r="V206" s="155"/>
      <c r="W206" s="155"/>
      <c r="X206" s="145"/>
      <c r="Y206" s="145"/>
      <c r="Z206" s="145"/>
      <c r="AA206" s="145"/>
      <c r="AB206" s="145"/>
      <c r="AC206" s="145"/>
      <c r="AD206" s="145"/>
      <c r="AE206" s="145" t="s">
        <v>179</v>
      </c>
      <c r="AF206" s="145"/>
      <c r="AG206" s="145"/>
      <c r="AH206" s="145"/>
      <c r="AI206" s="145"/>
      <c r="AJ206" s="145"/>
      <c r="AK206" s="145"/>
      <c r="AL206" s="145"/>
      <c r="AM206" s="145"/>
      <c r="AN206" s="145"/>
      <c r="AO206" s="145"/>
      <c r="AP206" s="145"/>
      <c r="AQ206" s="145"/>
      <c r="AR206" s="145"/>
      <c r="AS206" s="145"/>
      <c r="AT206" s="145"/>
      <c r="AU206" s="145"/>
      <c r="AV206" s="145"/>
      <c r="AW206" s="145"/>
      <c r="AX206" s="145"/>
      <c r="AY206" s="173" t="str">
        <f>C206</f>
        <v>Náklady na vyhotovení dokumentace skutečného provedení stavby a její předání objednateli v požadované formě a požadovaném počtu.</v>
      </c>
      <c r="AZ206" s="145"/>
      <c r="BA206" s="145"/>
      <c r="BB206" s="145"/>
      <c r="BC206" s="145"/>
      <c r="BD206" s="145"/>
      <c r="BE206" s="145"/>
      <c r="BF206" s="145"/>
    </row>
    <row r="207" spans="1:58">
      <c r="A207" s="3"/>
      <c r="B207" s="4"/>
      <c r="C207" s="185"/>
      <c r="D207" s="6"/>
      <c r="E207" s="3"/>
      <c r="F207" s="3"/>
      <c r="G207" s="3"/>
      <c r="H207" s="3"/>
      <c r="I207" s="3"/>
      <c r="J207" s="3"/>
      <c r="K207" s="3"/>
      <c r="L207" s="3"/>
      <c r="M207" s="3"/>
      <c r="N207" s="3"/>
      <c r="O207" s="3"/>
      <c r="P207" s="3"/>
      <c r="Q207" s="3"/>
      <c r="R207" s="3"/>
      <c r="S207" s="3"/>
      <c r="T207" s="3"/>
      <c r="U207" s="3"/>
      <c r="V207" s="3"/>
      <c r="W207" s="3"/>
      <c r="AC207">
        <v>15</v>
      </c>
      <c r="AD207">
        <v>21</v>
      </c>
      <c r="AE207" t="s">
        <v>140</v>
      </c>
    </row>
    <row r="208" spans="1:58">
      <c r="A208" s="148"/>
      <c r="B208" s="149" t="s">
        <v>28</v>
      </c>
      <c r="C208" s="186"/>
      <c r="D208" s="150"/>
      <c r="E208" s="151"/>
      <c r="F208" s="151"/>
      <c r="G208" s="165">
        <f>G8+G47+G51+G66+G89+G95+G100+G103+G105+G107+G109+G115+G117+G133+G149+G156+G168+G170+G174+G181+G191+G198</f>
        <v>0</v>
      </c>
      <c r="H208" s="3"/>
      <c r="I208" s="3"/>
      <c r="J208" s="3"/>
      <c r="K208" s="3"/>
      <c r="L208" s="3"/>
      <c r="M208" s="3"/>
      <c r="N208" s="3"/>
      <c r="O208" s="3"/>
      <c r="P208" s="3"/>
      <c r="Q208" s="3"/>
      <c r="R208" s="3"/>
      <c r="S208" s="3"/>
      <c r="T208" s="3"/>
      <c r="U208" s="3"/>
      <c r="V208" s="3"/>
      <c r="W208" s="3"/>
      <c r="AC208">
        <f>SUMIF(L7:L206,AC207,G7:G206)</f>
        <v>0</v>
      </c>
      <c r="AD208">
        <f>SUMIF(L7:L206,AD207,G7:G206)</f>
        <v>0</v>
      </c>
      <c r="AE208" t="s">
        <v>464</v>
      </c>
    </row>
    <row r="209" spans="3:31">
      <c r="C209" s="187"/>
      <c r="D209" s="10"/>
      <c r="AE209" t="s">
        <v>467</v>
      </c>
    </row>
    <row r="210" spans="3:31">
      <c r="D210" s="10"/>
    </row>
    <row r="211" spans="3:31">
      <c r="D211" s="10"/>
    </row>
    <row r="212" spans="3:31">
      <c r="D212" s="10"/>
    </row>
    <row r="213" spans="3:31">
      <c r="D213" s="10"/>
    </row>
    <row r="214" spans="3:31">
      <c r="D214" s="10"/>
    </row>
    <row r="215" spans="3:31">
      <c r="D215" s="10"/>
    </row>
    <row r="216" spans="3:31">
      <c r="D216" s="10"/>
    </row>
    <row r="217" spans="3:31">
      <c r="D217" s="10"/>
    </row>
    <row r="218" spans="3:31">
      <c r="D218" s="10"/>
    </row>
    <row r="219" spans="3:31">
      <c r="D219" s="10"/>
    </row>
    <row r="220" spans="3:31">
      <c r="D220" s="10"/>
    </row>
    <row r="221" spans="3:31">
      <c r="D221" s="10"/>
    </row>
    <row r="222" spans="3:31">
      <c r="D222" s="10"/>
    </row>
    <row r="223" spans="3:31">
      <c r="D223" s="10"/>
    </row>
    <row r="224" spans="3:31">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formatRows="0"/>
  <mergeCells count="56">
    <mergeCell ref="C204:G204"/>
    <mergeCell ref="C206:G206"/>
    <mergeCell ref="C190:G190"/>
    <mergeCell ref="C193:G193"/>
    <mergeCell ref="C195:G195"/>
    <mergeCell ref="C197:G197"/>
    <mergeCell ref="C200:G200"/>
    <mergeCell ref="C202:G202"/>
    <mergeCell ref="C185:G185"/>
    <mergeCell ref="C97:G97"/>
    <mergeCell ref="C98:G98"/>
    <mergeCell ref="C102:G102"/>
    <mergeCell ref="C111:G111"/>
    <mergeCell ref="C114:G114"/>
    <mergeCell ref="C129:G129"/>
    <mergeCell ref="C135:G135"/>
    <mergeCell ref="C138:G138"/>
    <mergeCell ref="C151:G151"/>
    <mergeCell ref="C176:G176"/>
    <mergeCell ref="C180:G180"/>
    <mergeCell ref="C83:G83"/>
    <mergeCell ref="C45:G45"/>
    <mergeCell ref="C49:G49"/>
    <mergeCell ref="C53:G53"/>
    <mergeCell ref="C57:G57"/>
    <mergeCell ref="C59:G59"/>
    <mergeCell ref="C62:G62"/>
    <mergeCell ref="C70:G70"/>
    <mergeCell ref="C73:G73"/>
    <mergeCell ref="C76:G76"/>
    <mergeCell ref="C77:G77"/>
    <mergeCell ref="C80:G80"/>
    <mergeCell ref="C44:G44"/>
    <mergeCell ref="C24:G24"/>
    <mergeCell ref="C30:G30"/>
    <mergeCell ref="C31:G31"/>
    <mergeCell ref="C32:G32"/>
    <mergeCell ref="C33:G33"/>
    <mergeCell ref="C36:G36"/>
    <mergeCell ref="C37:G37"/>
    <mergeCell ref="C38:G38"/>
    <mergeCell ref="C39:G39"/>
    <mergeCell ref="C42:G42"/>
    <mergeCell ref="C43:G43"/>
    <mergeCell ref="C23:G23"/>
    <mergeCell ref="A1:G1"/>
    <mergeCell ref="C2:G2"/>
    <mergeCell ref="C3:G3"/>
    <mergeCell ref="C4:G4"/>
    <mergeCell ref="C10:G10"/>
    <mergeCell ref="C15:G15"/>
    <mergeCell ref="C16:G16"/>
    <mergeCell ref="C17:G17"/>
    <mergeCell ref="C18:G18"/>
    <mergeCell ref="C21:G21"/>
    <mergeCell ref="C22:G22"/>
  </mergeCells>
  <pageMargins left="0.59055118110236204" right="0.196850393700787" top="0.78740157499999996" bottom="0.78740157499999996" header="0.3" footer="0.3"/>
  <pageSetup paperSize="9" orientation="landscape" horizontalDpi="0" verticalDpi="0" r:id="rId1"/>
  <headerFooter>
    <oddFooter>&amp;RStránka &amp;P z &amp;N&amp;LZpracováno programem BUILDpower S,  © RTS, a.s.</odd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BH5000"/>
  <sheetViews>
    <sheetView workbookViewId="0">
      <pane ySplit="7" topLeftCell="A8" activePane="bottomLeft" state="frozen"/>
      <selection activeCell="AD162" sqref="AD162"/>
      <selection pane="bottomLeft" activeCell="AA20" sqref="AA20"/>
    </sheetView>
  </sheetViews>
  <sheetFormatPr defaultRowHeight="12.75" outlineLevelRow="3"/>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c r="A1" s="1402" t="s">
        <v>127</v>
      </c>
      <c r="B1" s="1402"/>
      <c r="C1" s="1402"/>
      <c r="D1" s="1402"/>
      <c r="E1" s="1402"/>
      <c r="F1" s="1402"/>
      <c r="G1" s="1402"/>
      <c r="AG1" t="s">
        <v>128</v>
      </c>
    </row>
    <row r="2" spans="1:60" ht="24.95" customHeight="1">
      <c r="A2" s="441" t="s">
        <v>7</v>
      </c>
      <c r="B2" s="442" t="s">
        <v>680</v>
      </c>
      <c r="C2" s="1505" t="s">
        <v>681</v>
      </c>
      <c r="D2" s="1506"/>
      <c r="E2" s="1506"/>
      <c r="F2" s="1506"/>
      <c r="G2" s="1507"/>
      <c r="AG2" t="s">
        <v>129</v>
      </c>
    </row>
    <row r="3" spans="1:60" ht="24.95" customHeight="1">
      <c r="A3" s="441" t="s">
        <v>8</v>
      </c>
      <c r="B3" s="442" t="s">
        <v>682</v>
      </c>
      <c r="C3" s="1505" t="s">
        <v>683</v>
      </c>
      <c r="D3" s="1506"/>
      <c r="E3" s="1506"/>
      <c r="F3" s="1506"/>
      <c r="G3" s="1507"/>
      <c r="AC3" s="118" t="s">
        <v>129</v>
      </c>
      <c r="AG3" t="s">
        <v>130</v>
      </c>
    </row>
    <row r="4" spans="1:60" ht="24.95" customHeight="1">
      <c r="A4" s="443" t="s">
        <v>9</v>
      </c>
      <c r="B4" s="444" t="s">
        <v>682</v>
      </c>
      <c r="C4" s="1508" t="s">
        <v>1952</v>
      </c>
      <c r="D4" s="1509"/>
      <c r="E4" s="1509"/>
      <c r="F4" s="1509"/>
      <c r="G4" s="1510"/>
      <c r="AG4" t="s">
        <v>131</v>
      </c>
    </row>
    <row r="5" spans="1:60">
      <c r="D5" s="10"/>
    </row>
    <row r="6" spans="1:60" ht="38.25">
      <c r="A6" s="445" t="s">
        <v>132</v>
      </c>
      <c r="B6" s="446" t="s">
        <v>133</v>
      </c>
      <c r="C6" s="446" t="s">
        <v>134</v>
      </c>
      <c r="D6" s="447" t="s">
        <v>135</v>
      </c>
      <c r="E6" s="445" t="s">
        <v>136</v>
      </c>
      <c r="F6" s="448" t="s">
        <v>137</v>
      </c>
      <c r="G6" s="445" t="s">
        <v>28</v>
      </c>
      <c r="H6" s="449" t="s">
        <v>29</v>
      </c>
      <c r="I6" s="449" t="s">
        <v>138</v>
      </c>
      <c r="J6" s="449" t="s">
        <v>30</v>
      </c>
      <c r="K6" s="449" t="s">
        <v>139</v>
      </c>
      <c r="L6" s="449" t="s">
        <v>140</v>
      </c>
      <c r="M6" s="449" t="s">
        <v>141</v>
      </c>
      <c r="N6" s="449" t="s">
        <v>142</v>
      </c>
      <c r="O6" s="449" t="s">
        <v>143</v>
      </c>
      <c r="P6" s="449" t="s">
        <v>144</v>
      </c>
      <c r="Q6" s="449" t="s">
        <v>145</v>
      </c>
      <c r="R6" s="449" t="s">
        <v>685</v>
      </c>
      <c r="S6" s="449" t="s">
        <v>686</v>
      </c>
      <c r="T6" s="449" t="s">
        <v>146</v>
      </c>
      <c r="U6" s="449" t="s">
        <v>147</v>
      </c>
      <c r="V6" s="449" t="s">
        <v>148</v>
      </c>
      <c r="W6" s="449" t="s">
        <v>149</v>
      </c>
      <c r="X6" s="449" t="s">
        <v>150</v>
      </c>
      <c r="Y6" s="449" t="s">
        <v>151</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152</v>
      </c>
      <c r="B8" s="451" t="s">
        <v>70</v>
      </c>
      <c r="C8" s="452" t="s">
        <v>71</v>
      </c>
      <c r="D8" s="453"/>
      <c r="E8" s="454"/>
      <c r="F8" s="455"/>
      <c r="G8" s="455">
        <f>SUMIF(AG9:AG13,"&lt;&gt;NOR",G9:G13)</f>
        <v>0</v>
      </c>
      <c r="H8" s="455"/>
      <c r="I8" s="455">
        <f>SUM(I9:I13)</f>
        <v>0</v>
      </c>
      <c r="J8" s="455"/>
      <c r="K8" s="455">
        <f>SUM(K9:K13)</f>
        <v>0</v>
      </c>
      <c r="L8" s="455"/>
      <c r="M8" s="455">
        <f>SUM(M9:M13)</f>
        <v>0</v>
      </c>
      <c r="N8" s="454"/>
      <c r="O8" s="454">
        <f>SUM(O9:O13)</f>
        <v>0</v>
      </c>
      <c r="P8" s="454"/>
      <c r="Q8" s="454">
        <f>SUM(Q9:Q13)</f>
        <v>0</v>
      </c>
      <c r="R8" s="455"/>
      <c r="S8" s="455"/>
      <c r="T8" s="456"/>
      <c r="U8" s="158"/>
      <c r="V8" s="158">
        <f>SUM(V9:V13)</f>
        <v>0.94</v>
      </c>
      <c r="W8" s="158"/>
      <c r="X8" s="158"/>
      <c r="Y8" s="158"/>
      <c r="AG8" t="s">
        <v>153</v>
      </c>
    </row>
    <row r="9" spans="1:60" ht="22.5" outlineLevel="1">
      <c r="A9" s="247">
        <v>1</v>
      </c>
      <c r="B9" s="248" t="s">
        <v>175</v>
      </c>
      <c r="C9" s="249" t="s">
        <v>176</v>
      </c>
      <c r="D9" s="250" t="s">
        <v>177</v>
      </c>
      <c r="E9" s="251">
        <v>1</v>
      </c>
      <c r="F9" s="252"/>
      <c r="G9" s="253">
        <f>ROUND(E9*F9,2)</f>
        <v>0</v>
      </c>
      <c r="H9" s="252"/>
      <c r="I9" s="253">
        <f>ROUND(E9*H9,2)</f>
        <v>0</v>
      </c>
      <c r="J9" s="252"/>
      <c r="K9" s="253">
        <f>ROUND(E9*J9,2)</f>
        <v>0</v>
      </c>
      <c r="L9" s="253">
        <v>21</v>
      </c>
      <c r="M9" s="253">
        <f>G9*(1+L9/100)</f>
        <v>0</v>
      </c>
      <c r="N9" s="251">
        <v>1.6000000000000001E-4</v>
      </c>
      <c r="O9" s="251">
        <f>ROUND(E9*N9,2)</f>
        <v>0</v>
      </c>
      <c r="P9" s="251">
        <v>0</v>
      </c>
      <c r="Q9" s="251">
        <f>ROUND(E9*P9,2)</f>
        <v>0</v>
      </c>
      <c r="R9" s="253" t="s">
        <v>1953</v>
      </c>
      <c r="S9" s="253" t="s">
        <v>692</v>
      </c>
      <c r="T9" s="254" t="s">
        <v>692</v>
      </c>
      <c r="U9" s="155">
        <v>0.94</v>
      </c>
      <c r="V9" s="155">
        <f>ROUND(E9*U9,2)</f>
        <v>0.94</v>
      </c>
      <c r="W9" s="155"/>
      <c r="X9" s="155" t="s">
        <v>158</v>
      </c>
      <c r="Y9" s="155" t="s">
        <v>159</v>
      </c>
      <c r="Z9" s="145"/>
      <c r="AA9" s="145"/>
      <c r="AB9" s="145"/>
      <c r="AC9" s="145"/>
      <c r="AD9" s="145"/>
      <c r="AE9" s="145"/>
      <c r="AF9" s="145"/>
      <c r="AG9" s="145" t="s">
        <v>160</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2">
      <c r="A10" s="152"/>
      <c r="B10" s="153"/>
      <c r="C10" s="1583" t="s">
        <v>178</v>
      </c>
      <c r="D10" s="1584"/>
      <c r="E10" s="1584"/>
      <c r="F10" s="1584"/>
      <c r="G10" s="1584"/>
      <c r="H10" s="155"/>
      <c r="I10" s="155"/>
      <c r="J10" s="155"/>
      <c r="K10" s="155"/>
      <c r="L10" s="155"/>
      <c r="M10" s="155"/>
      <c r="N10" s="154"/>
      <c r="O10" s="154"/>
      <c r="P10" s="154"/>
      <c r="Q10" s="154"/>
      <c r="R10" s="155"/>
      <c r="S10" s="155"/>
      <c r="T10" s="155"/>
      <c r="U10" s="155"/>
      <c r="V10" s="155"/>
      <c r="W10" s="155"/>
      <c r="X10" s="155"/>
      <c r="Y10" s="155"/>
      <c r="Z10" s="145"/>
      <c r="AA10" s="145"/>
      <c r="AB10" s="145"/>
      <c r="AC10" s="145"/>
      <c r="AD10" s="145"/>
      <c r="AE10" s="145"/>
      <c r="AF10" s="145"/>
      <c r="AG10" s="145" t="s">
        <v>179</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2">
      <c r="A11" s="152"/>
      <c r="B11" s="153"/>
      <c r="C11" s="183" t="s">
        <v>1954</v>
      </c>
      <c r="D11" s="156"/>
      <c r="E11" s="157">
        <v>1</v>
      </c>
      <c r="F11" s="155"/>
      <c r="G11" s="155"/>
      <c r="H11" s="155"/>
      <c r="I11" s="155"/>
      <c r="J11" s="155"/>
      <c r="K11" s="155"/>
      <c r="L11" s="155"/>
      <c r="M11" s="155"/>
      <c r="N11" s="154"/>
      <c r="O11" s="154"/>
      <c r="P11" s="154"/>
      <c r="Q11" s="154"/>
      <c r="R11" s="155"/>
      <c r="S11" s="155"/>
      <c r="T11" s="155"/>
      <c r="U11" s="155"/>
      <c r="V11" s="155"/>
      <c r="W11" s="155"/>
      <c r="X11" s="155"/>
      <c r="Y11" s="155"/>
      <c r="Z11" s="145"/>
      <c r="AA11" s="145"/>
      <c r="AB11" s="145"/>
      <c r="AC11" s="145"/>
      <c r="AD11" s="145"/>
      <c r="AE11" s="145"/>
      <c r="AF11" s="145"/>
      <c r="AG11" s="145" t="s">
        <v>164</v>
      </c>
      <c r="AH11" s="145">
        <v>5</v>
      </c>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247">
        <v>2</v>
      </c>
      <c r="B12" s="248" t="s">
        <v>1955</v>
      </c>
      <c r="C12" s="249" t="s">
        <v>1956</v>
      </c>
      <c r="D12" s="250" t="s">
        <v>177</v>
      </c>
      <c r="E12" s="251">
        <v>1</v>
      </c>
      <c r="F12" s="252"/>
      <c r="G12" s="253">
        <f>ROUND(E12*F12,2)</f>
        <v>0</v>
      </c>
      <c r="H12" s="252"/>
      <c r="I12" s="253">
        <f>ROUND(E12*H12,2)</f>
        <v>0</v>
      </c>
      <c r="J12" s="252"/>
      <c r="K12" s="253">
        <f>ROUND(E12*J12,2)</f>
        <v>0</v>
      </c>
      <c r="L12" s="253">
        <v>21</v>
      </c>
      <c r="M12" s="253">
        <f>G12*(1+L12/100)</f>
        <v>0</v>
      </c>
      <c r="N12" s="251">
        <v>4.0000000000000002E-4</v>
      </c>
      <c r="O12" s="251">
        <f>ROUND(E12*N12,2)</f>
        <v>0</v>
      </c>
      <c r="P12" s="251">
        <v>0</v>
      </c>
      <c r="Q12" s="251">
        <f>ROUND(E12*P12,2)</f>
        <v>0</v>
      </c>
      <c r="R12" s="253"/>
      <c r="S12" s="253" t="s">
        <v>709</v>
      </c>
      <c r="T12" s="254" t="s">
        <v>692</v>
      </c>
      <c r="U12" s="155">
        <v>0</v>
      </c>
      <c r="V12" s="155">
        <f>ROUND(E12*U12,2)</f>
        <v>0</v>
      </c>
      <c r="W12" s="155"/>
      <c r="X12" s="155" t="s">
        <v>202</v>
      </c>
      <c r="Y12" s="155" t="s">
        <v>159</v>
      </c>
      <c r="Z12" s="145"/>
      <c r="AA12" s="145"/>
      <c r="AB12" s="145"/>
      <c r="AC12" s="145"/>
      <c r="AD12" s="145"/>
      <c r="AE12" s="145"/>
      <c r="AF12" s="145"/>
      <c r="AG12" s="145" t="s">
        <v>203</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2">
      <c r="A13" s="152"/>
      <c r="B13" s="153"/>
      <c r="C13" s="183" t="s">
        <v>1957</v>
      </c>
      <c r="D13" s="156"/>
      <c r="E13" s="157">
        <v>1</v>
      </c>
      <c r="F13" s="155"/>
      <c r="G13" s="155"/>
      <c r="H13" s="155"/>
      <c r="I13" s="155"/>
      <c r="J13" s="155"/>
      <c r="K13" s="155"/>
      <c r="L13" s="155"/>
      <c r="M13" s="155"/>
      <c r="N13" s="154"/>
      <c r="O13" s="154"/>
      <c r="P13" s="154"/>
      <c r="Q13" s="154"/>
      <c r="R13" s="155"/>
      <c r="S13" s="155"/>
      <c r="T13" s="155"/>
      <c r="U13" s="155"/>
      <c r="V13" s="155"/>
      <c r="W13" s="155"/>
      <c r="X13" s="155"/>
      <c r="Y13" s="155"/>
      <c r="Z13" s="145"/>
      <c r="AA13" s="145"/>
      <c r="AB13" s="145"/>
      <c r="AC13" s="145"/>
      <c r="AD13" s="145"/>
      <c r="AE13" s="145"/>
      <c r="AF13" s="145"/>
      <c r="AG13" s="145" t="s">
        <v>164</v>
      </c>
      <c r="AH13" s="145">
        <v>5</v>
      </c>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c r="A14" s="450" t="s">
        <v>152</v>
      </c>
      <c r="B14" s="451" t="s">
        <v>86</v>
      </c>
      <c r="C14" s="452" t="s">
        <v>87</v>
      </c>
      <c r="D14" s="453"/>
      <c r="E14" s="454"/>
      <c r="F14" s="455"/>
      <c r="G14" s="455">
        <f>SUMIF(AG15:AG25,"&lt;&gt;NOR",G15:G25)</f>
        <v>0</v>
      </c>
      <c r="H14" s="455"/>
      <c r="I14" s="455">
        <f>SUM(I15:I25)</f>
        <v>0</v>
      </c>
      <c r="J14" s="455"/>
      <c r="K14" s="455">
        <f>SUM(K15:K25)</f>
        <v>0</v>
      </c>
      <c r="L14" s="455"/>
      <c r="M14" s="455">
        <f>SUM(M15:M25)</f>
        <v>0</v>
      </c>
      <c r="N14" s="454"/>
      <c r="O14" s="454">
        <f>SUM(O15:O25)</f>
        <v>0</v>
      </c>
      <c r="P14" s="454"/>
      <c r="Q14" s="454">
        <f>SUM(Q15:Q25)</f>
        <v>0.05</v>
      </c>
      <c r="R14" s="455"/>
      <c r="S14" s="455"/>
      <c r="T14" s="456"/>
      <c r="U14" s="158"/>
      <c r="V14" s="158">
        <f>SUM(V15:V25)</f>
        <v>7.23</v>
      </c>
      <c r="W14" s="158"/>
      <c r="X14" s="158"/>
      <c r="Y14" s="158"/>
      <c r="AG14" t="s">
        <v>153</v>
      </c>
    </row>
    <row r="15" spans="1:60" outlineLevel="1">
      <c r="A15" s="247">
        <v>3</v>
      </c>
      <c r="B15" s="248" t="s">
        <v>1958</v>
      </c>
      <c r="C15" s="249" t="s">
        <v>1959</v>
      </c>
      <c r="D15" s="250" t="s">
        <v>289</v>
      </c>
      <c r="E15" s="251">
        <v>1.05</v>
      </c>
      <c r="F15" s="252"/>
      <c r="G15" s="253">
        <f>ROUND(E15*F15,2)</f>
        <v>0</v>
      </c>
      <c r="H15" s="252"/>
      <c r="I15" s="253">
        <f>ROUND(E15*H15,2)</f>
        <v>0</v>
      </c>
      <c r="J15" s="252"/>
      <c r="K15" s="253">
        <f>ROUND(E15*J15,2)</f>
        <v>0</v>
      </c>
      <c r="L15" s="253">
        <v>21</v>
      </c>
      <c r="M15" s="253">
        <f>G15*(1+L15/100)</f>
        <v>0</v>
      </c>
      <c r="N15" s="251">
        <v>0</v>
      </c>
      <c r="O15" s="251">
        <f>ROUND(E15*N15,2)</f>
        <v>0</v>
      </c>
      <c r="P15" s="251">
        <v>2.3900000000000001E-2</v>
      </c>
      <c r="Q15" s="251">
        <f>ROUND(E15*P15,2)</f>
        <v>0.03</v>
      </c>
      <c r="R15" s="253" t="s">
        <v>1960</v>
      </c>
      <c r="S15" s="253" t="s">
        <v>692</v>
      </c>
      <c r="T15" s="254" t="s">
        <v>692</v>
      </c>
      <c r="U15" s="155">
        <v>3.5</v>
      </c>
      <c r="V15" s="155">
        <f>ROUND(E15*U15,2)</f>
        <v>3.68</v>
      </c>
      <c r="W15" s="155"/>
      <c r="X15" s="155" t="s">
        <v>158</v>
      </c>
      <c r="Y15" s="155" t="s">
        <v>159</v>
      </c>
      <c r="Z15" s="145"/>
      <c r="AA15" s="145"/>
      <c r="AB15" s="145"/>
      <c r="AC15" s="145"/>
      <c r="AD15" s="145"/>
      <c r="AE15" s="145"/>
      <c r="AF15" s="145"/>
      <c r="AG15" s="145" t="s">
        <v>160</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83" t="s">
        <v>1961</v>
      </c>
      <c r="D16" s="156"/>
      <c r="E16" s="157">
        <v>1.05</v>
      </c>
      <c r="F16" s="155"/>
      <c r="G16" s="155"/>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164</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ht="22.5" outlineLevel="1">
      <c r="A17" s="247">
        <v>4</v>
      </c>
      <c r="B17" s="248" t="s">
        <v>1962</v>
      </c>
      <c r="C17" s="249" t="s">
        <v>1963</v>
      </c>
      <c r="D17" s="250" t="s">
        <v>289</v>
      </c>
      <c r="E17" s="251">
        <v>1.05</v>
      </c>
      <c r="F17" s="252"/>
      <c r="G17" s="253">
        <f>ROUND(E17*F17,2)</f>
        <v>0</v>
      </c>
      <c r="H17" s="252"/>
      <c r="I17" s="253">
        <f>ROUND(E17*H17,2)</f>
        <v>0</v>
      </c>
      <c r="J17" s="252"/>
      <c r="K17" s="253">
        <f>ROUND(E17*J17,2)</f>
        <v>0</v>
      </c>
      <c r="L17" s="253">
        <v>21</v>
      </c>
      <c r="M17" s="253">
        <f>G17*(1+L17/100)</f>
        <v>0</v>
      </c>
      <c r="N17" s="251">
        <v>1.34E-3</v>
      </c>
      <c r="O17" s="251">
        <f>ROUND(E17*N17,2)</f>
        <v>0</v>
      </c>
      <c r="P17" s="251">
        <v>0</v>
      </c>
      <c r="Q17" s="251">
        <f>ROUND(E17*P17,2)</f>
        <v>0</v>
      </c>
      <c r="R17" s="253" t="s">
        <v>1960</v>
      </c>
      <c r="S17" s="253" t="s">
        <v>692</v>
      </c>
      <c r="T17" s="254" t="s">
        <v>692</v>
      </c>
      <c r="U17" s="155">
        <v>0.63</v>
      </c>
      <c r="V17" s="155">
        <f>ROUND(E17*U17,2)</f>
        <v>0.66</v>
      </c>
      <c r="W17" s="155"/>
      <c r="X17" s="155" t="s">
        <v>158</v>
      </c>
      <c r="Y17" s="155" t="s">
        <v>159</v>
      </c>
      <c r="Z17" s="145"/>
      <c r="AA17" s="145"/>
      <c r="AB17" s="145"/>
      <c r="AC17" s="145"/>
      <c r="AD17" s="145"/>
      <c r="AE17" s="145"/>
      <c r="AF17" s="145"/>
      <c r="AG17" s="145" t="s">
        <v>160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2">
      <c r="A18" s="152"/>
      <c r="B18" s="153"/>
      <c r="C18" s="183" t="s">
        <v>1964</v>
      </c>
      <c r="D18" s="156"/>
      <c r="E18" s="157">
        <v>1.05</v>
      </c>
      <c r="F18" s="155"/>
      <c r="G18" s="155"/>
      <c r="H18" s="155"/>
      <c r="I18" s="155"/>
      <c r="J18" s="155"/>
      <c r="K18" s="155"/>
      <c r="L18" s="155"/>
      <c r="M18" s="155"/>
      <c r="N18" s="154"/>
      <c r="O18" s="154"/>
      <c r="P18" s="154"/>
      <c r="Q18" s="154"/>
      <c r="R18" s="155"/>
      <c r="S18" s="155"/>
      <c r="T18" s="155"/>
      <c r="U18" s="155"/>
      <c r="V18" s="155"/>
      <c r="W18" s="155"/>
      <c r="X18" s="155"/>
      <c r="Y18" s="155"/>
      <c r="Z18" s="145"/>
      <c r="AA18" s="145"/>
      <c r="AB18" s="145"/>
      <c r="AC18" s="145"/>
      <c r="AD18" s="145"/>
      <c r="AE18" s="145"/>
      <c r="AF18" s="145"/>
      <c r="AG18" s="145" t="s">
        <v>164</v>
      </c>
      <c r="AH18" s="145">
        <v>5</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c r="A19" s="247">
        <v>5</v>
      </c>
      <c r="B19" s="248" t="s">
        <v>1965</v>
      </c>
      <c r="C19" s="249" t="s">
        <v>1966</v>
      </c>
      <c r="D19" s="250" t="s">
        <v>289</v>
      </c>
      <c r="E19" s="251">
        <v>0.3</v>
      </c>
      <c r="F19" s="252"/>
      <c r="G19" s="253">
        <f>ROUND(E19*F19,2)</f>
        <v>0</v>
      </c>
      <c r="H19" s="252"/>
      <c r="I19" s="253">
        <f>ROUND(E19*H19,2)</f>
        <v>0</v>
      </c>
      <c r="J19" s="252"/>
      <c r="K19" s="253">
        <f>ROUND(E19*J19,2)</f>
        <v>0</v>
      </c>
      <c r="L19" s="253">
        <v>21</v>
      </c>
      <c r="M19" s="253">
        <f>G19*(1+L19/100)</f>
        <v>0</v>
      </c>
      <c r="N19" s="251">
        <v>0</v>
      </c>
      <c r="O19" s="251">
        <f>ROUND(E19*N19,2)</f>
        <v>0</v>
      </c>
      <c r="P19" s="251">
        <v>1.9630000000000002E-2</v>
      </c>
      <c r="Q19" s="251">
        <f>ROUND(E19*P19,2)</f>
        <v>0.01</v>
      </c>
      <c r="R19" s="253" t="s">
        <v>1960</v>
      </c>
      <c r="S19" s="253" t="s">
        <v>692</v>
      </c>
      <c r="T19" s="254" t="s">
        <v>692</v>
      </c>
      <c r="U19" s="155">
        <v>3.25</v>
      </c>
      <c r="V19" s="155">
        <f>ROUND(E19*U19,2)</f>
        <v>0.98</v>
      </c>
      <c r="W19" s="155"/>
      <c r="X19" s="155" t="s">
        <v>158</v>
      </c>
      <c r="Y19" s="155" t="s">
        <v>159</v>
      </c>
      <c r="Z19" s="145"/>
      <c r="AA19" s="145"/>
      <c r="AB19" s="145"/>
      <c r="AC19" s="145"/>
      <c r="AD19" s="145"/>
      <c r="AE19" s="145"/>
      <c r="AF19" s="145"/>
      <c r="AG19" s="145" t="s">
        <v>160</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2">
      <c r="A20" s="152"/>
      <c r="B20" s="153"/>
      <c r="C20" s="183" t="s">
        <v>1967</v>
      </c>
      <c r="D20" s="156"/>
      <c r="E20" s="157">
        <v>0.3</v>
      </c>
      <c r="F20" s="155"/>
      <c r="G20" s="155"/>
      <c r="H20" s="155"/>
      <c r="I20" s="155"/>
      <c r="J20" s="155"/>
      <c r="K20" s="155"/>
      <c r="L20" s="155"/>
      <c r="M20" s="155"/>
      <c r="N20" s="154"/>
      <c r="O20" s="154"/>
      <c r="P20" s="154"/>
      <c r="Q20" s="154"/>
      <c r="R20" s="155"/>
      <c r="S20" s="155"/>
      <c r="T20" s="155"/>
      <c r="U20" s="155"/>
      <c r="V20" s="155"/>
      <c r="W20" s="155"/>
      <c r="X20" s="155"/>
      <c r="Y20" s="155"/>
      <c r="Z20" s="145"/>
      <c r="AA20" s="145"/>
      <c r="AB20" s="145"/>
      <c r="AC20" s="145"/>
      <c r="AD20" s="145"/>
      <c r="AE20" s="145"/>
      <c r="AF20" s="145"/>
      <c r="AG20" s="145" t="s">
        <v>164</v>
      </c>
      <c r="AH20" s="145">
        <v>0</v>
      </c>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1">
      <c r="A21" s="247">
        <v>6</v>
      </c>
      <c r="B21" s="248" t="s">
        <v>1968</v>
      </c>
      <c r="C21" s="249" t="s">
        <v>1969</v>
      </c>
      <c r="D21" s="250" t="s">
        <v>289</v>
      </c>
      <c r="E21" s="251">
        <v>0.3</v>
      </c>
      <c r="F21" s="252"/>
      <c r="G21" s="253">
        <f>ROUND(E21*F21,2)</f>
        <v>0</v>
      </c>
      <c r="H21" s="252"/>
      <c r="I21" s="253">
        <f>ROUND(E21*H21,2)</f>
        <v>0</v>
      </c>
      <c r="J21" s="252"/>
      <c r="K21" s="253">
        <f>ROUND(E21*J21,2)</f>
        <v>0</v>
      </c>
      <c r="L21" s="253">
        <v>21</v>
      </c>
      <c r="M21" s="253">
        <f>G21*(1+L21/100)</f>
        <v>0</v>
      </c>
      <c r="N21" s="251">
        <v>0</v>
      </c>
      <c r="O21" s="251">
        <f>ROUND(E21*N21,2)</f>
        <v>0</v>
      </c>
      <c r="P21" s="251">
        <v>3.3169999999999998E-2</v>
      </c>
      <c r="Q21" s="251">
        <f>ROUND(E21*P21,2)</f>
        <v>0.01</v>
      </c>
      <c r="R21" s="253" t="s">
        <v>1960</v>
      </c>
      <c r="S21" s="253" t="s">
        <v>692</v>
      </c>
      <c r="T21" s="254" t="s">
        <v>692</v>
      </c>
      <c r="U21" s="155">
        <v>3.9</v>
      </c>
      <c r="V21" s="155">
        <f>ROUND(E21*U21,2)</f>
        <v>1.17</v>
      </c>
      <c r="W21" s="155"/>
      <c r="X21" s="155" t="s">
        <v>158</v>
      </c>
      <c r="Y21" s="155" t="s">
        <v>159</v>
      </c>
      <c r="Z21" s="145"/>
      <c r="AA21" s="145"/>
      <c r="AB21" s="145"/>
      <c r="AC21" s="145"/>
      <c r="AD21" s="145"/>
      <c r="AE21" s="145"/>
      <c r="AF21" s="145"/>
      <c r="AG21" s="145" t="s">
        <v>160</v>
      </c>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2">
      <c r="A22" s="152"/>
      <c r="B22" s="153"/>
      <c r="C22" s="183" t="s">
        <v>1970</v>
      </c>
      <c r="D22" s="156"/>
      <c r="E22" s="157">
        <v>0.3</v>
      </c>
      <c r="F22" s="155"/>
      <c r="G22" s="155"/>
      <c r="H22" s="155"/>
      <c r="I22" s="155"/>
      <c r="J22" s="155"/>
      <c r="K22" s="155"/>
      <c r="L22" s="155"/>
      <c r="M22" s="155"/>
      <c r="N22" s="154"/>
      <c r="O22" s="154"/>
      <c r="P22" s="154"/>
      <c r="Q22" s="154"/>
      <c r="R22" s="155"/>
      <c r="S22" s="155"/>
      <c r="T22" s="155"/>
      <c r="U22" s="155"/>
      <c r="V22" s="155"/>
      <c r="W22" s="155"/>
      <c r="X22" s="155"/>
      <c r="Y22" s="155"/>
      <c r="Z22" s="145"/>
      <c r="AA22" s="145"/>
      <c r="AB22" s="145"/>
      <c r="AC22" s="145"/>
      <c r="AD22" s="145"/>
      <c r="AE22" s="145"/>
      <c r="AF22" s="145"/>
      <c r="AG22" s="145" t="s">
        <v>164</v>
      </c>
      <c r="AH22" s="145">
        <v>0</v>
      </c>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2.5" outlineLevel="1">
      <c r="A23" s="247">
        <v>7</v>
      </c>
      <c r="B23" s="248" t="s">
        <v>1971</v>
      </c>
      <c r="C23" s="249" t="s">
        <v>1972</v>
      </c>
      <c r="D23" s="250" t="s">
        <v>289</v>
      </c>
      <c r="E23" s="251">
        <v>0.6</v>
      </c>
      <c r="F23" s="252"/>
      <c r="G23" s="253">
        <f>ROUND(E23*F23,2)</f>
        <v>0</v>
      </c>
      <c r="H23" s="252"/>
      <c r="I23" s="253">
        <f>ROUND(E23*H23,2)</f>
        <v>0</v>
      </c>
      <c r="J23" s="252"/>
      <c r="K23" s="253">
        <f>ROUND(E23*J23,2)</f>
        <v>0</v>
      </c>
      <c r="L23" s="253">
        <v>21</v>
      </c>
      <c r="M23" s="253">
        <f>G23*(1+L23/100)</f>
        <v>0</v>
      </c>
      <c r="N23" s="251">
        <v>1.34E-3</v>
      </c>
      <c r="O23" s="251">
        <f>ROUND(E23*N23,2)</f>
        <v>0</v>
      </c>
      <c r="P23" s="251">
        <v>0</v>
      </c>
      <c r="Q23" s="251">
        <f>ROUND(E23*P23,2)</f>
        <v>0</v>
      </c>
      <c r="R23" s="253" t="s">
        <v>1960</v>
      </c>
      <c r="S23" s="253" t="s">
        <v>692</v>
      </c>
      <c r="T23" s="254" t="s">
        <v>692</v>
      </c>
      <c r="U23" s="155">
        <v>1.23</v>
      </c>
      <c r="V23" s="155">
        <f>ROUND(E23*U23,2)</f>
        <v>0.74</v>
      </c>
      <c r="W23" s="155"/>
      <c r="X23" s="155" t="s">
        <v>158</v>
      </c>
      <c r="Y23" s="155" t="s">
        <v>159</v>
      </c>
      <c r="Z23" s="145"/>
      <c r="AA23" s="145"/>
      <c r="AB23" s="145"/>
      <c r="AC23" s="145"/>
      <c r="AD23" s="145"/>
      <c r="AE23" s="145"/>
      <c r="AF23" s="145"/>
      <c r="AG23" s="145" t="s">
        <v>160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2">
      <c r="A24" s="152"/>
      <c r="B24" s="153"/>
      <c r="C24" s="183" t="s">
        <v>1973</v>
      </c>
      <c r="D24" s="156"/>
      <c r="E24" s="157">
        <v>0.3</v>
      </c>
      <c r="F24" s="155"/>
      <c r="G24" s="155"/>
      <c r="H24" s="155"/>
      <c r="I24" s="155"/>
      <c r="J24" s="155"/>
      <c r="K24" s="155"/>
      <c r="L24" s="155"/>
      <c r="M24" s="155"/>
      <c r="N24" s="154"/>
      <c r="O24" s="154"/>
      <c r="P24" s="154"/>
      <c r="Q24" s="154"/>
      <c r="R24" s="155"/>
      <c r="S24" s="155"/>
      <c r="T24" s="155"/>
      <c r="U24" s="155"/>
      <c r="V24" s="155"/>
      <c r="W24" s="155"/>
      <c r="X24" s="155"/>
      <c r="Y24" s="155"/>
      <c r="Z24" s="145"/>
      <c r="AA24" s="145"/>
      <c r="AB24" s="145"/>
      <c r="AC24" s="145"/>
      <c r="AD24" s="145"/>
      <c r="AE24" s="145"/>
      <c r="AF24" s="145"/>
      <c r="AG24" s="145" t="s">
        <v>164</v>
      </c>
      <c r="AH24" s="145">
        <v>5</v>
      </c>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3">
      <c r="A25" s="152"/>
      <c r="B25" s="153"/>
      <c r="C25" s="183" t="s">
        <v>1974</v>
      </c>
      <c r="D25" s="156"/>
      <c r="E25" s="157">
        <v>0.3</v>
      </c>
      <c r="F25" s="155"/>
      <c r="G25" s="155"/>
      <c r="H25" s="155"/>
      <c r="I25" s="155"/>
      <c r="J25" s="155"/>
      <c r="K25" s="155"/>
      <c r="L25" s="155"/>
      <c r="M25" s="155"/>
      <c r="N25" s="154"/>
      <c r="O25" s="154"/>
      <c r="P25" s="154"/>
      <c r="Q25" s="154"/>
      <c r="R25" s="155"/>
      <c r="S25" s="155"/>
      <c r="T25" s="155"/>
      <c r="U25" s="155"/>
      <c r="V25" s="155"/>
      <c r="W25" s="155"/>
      <c r="X25" s="155"/>
      <c r="Y25" s="155"/>
      <c r="Z25" s="145"/>
      <c r="AA25" s="145"/>
      <c r="AB25" s="145"/>
      <c r="AC25" s="145"/>
      <c r="AD25" s="145"/>
      <c r="AE25" s="145"/>
      <c r="AF25" s="145"/>
      <c r="AG25" s="145" t="s">
        <v>164</v>
      </c>
      <c r="AH25" s="145">
        <v>5</v>
      </c>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c r="A26" s="450" t="s">
        <v>152</v>
      </c>
      <c r="B26" s="451" t="s">
        <v>90</v>
      </c>
      <c r="C26" s="452" t="s">
        <v>91</v>
      </c>
      <c r="D26" s="453"/>
      <c r="E26" s="454"/>
      <c r="F26" s="455"/>
      <c r="G26" s="455">
        <f>SUMIF(AG27:AG32,"&lt;&gt;NOR",G27:G32)</f>
        <v>0</v>
      </c>
      <c r="H26" s="455"/>
      <c r="I26" s="455">
        <f>SUM(I27:I32)</f>
        <v>0</v>
      </c>
      <c r="J26" s="455"/>
      <c r="K26" s="455">
        <f>SUM(K27:K32)</f>
        <v>0</v>
      </c>
      <c r="L26" s="455"/>
      <c r="M26" s="455">
        <f>SUM(M27:M32)</f>
        <v>0</v>
      </c>
      <c r="N26" s="454"/>
      <c r="O26" s="454">
        <f>SUM(O27:O32)</f>
        <v>0</v>
      </c>
      <c r="P26" s="454"/>
      <c r="Q26" s="454">
        <f>SUM(Q27:Q32)</f>
        <v>0</v>
      </c>
      <c r="R26" s="455"/>
      <c r="S26" s="455"/>
      <c r="T26" s="456"/>
      <c r="U26" s="158"/>
      <c r="V26" s="158">
        <f>SUM(V27:V32)</f>
        <v>4.3499999999999996</v>
      </c>
      <c r="W26" s="158"/>
      <c r="X26" s="158"/>
      <c r="Y26" s="158"/>
      <c r="AG26" t="s">
        <v>153</v>
      </c>
    </row>
    <row r="27" spans="1:60" outlineLevel="1">
      <c r="A27" s="247">
        <v>8</v>
      </c>
      <c r="B27" s="248" t="s">
        <v>1975</v>
      </c>
      <c r="C27" s="249" t="s">
        <v>1976</v>
      </c>
      <c r="D27" s="250" t="s">
        <v>177</v>
      </c>
      <c r="E27" s="251">
        <v>1</v>
      </c>
      <c r="F27" s="252"/>
      <c r="G27" s="253">
        <f>ROUND(E27*F27,2)</f>
        <v>0</v>
      </c>
      <c r="H27" s="252"/>
      <c r="I27" s="253">
        <f>ROUND(E27*H27,2)</f>
        <v>0</v>
      </c>
      <c r="J27" s="252"/>
      <c r="K27" s="253">
        <f>ROUND(E27*J27,2)</f>
        <v>0</v>
      </c>
      <c r="L27" s="253">
        <v>21</v>
      </c>
      <c r="M27" s="253">
        <f>G27*(1+L27/100)</f>
        <v>0</v>
      </c>
      <c r="N27" s="251">
        <v>5.0000000000000002E-5</v>
      </c>
      <c r="O27" s="251">
        <f>ROUND(E27*N27,2)</f>
        <v>0</v>
      </c>
      <c r="P27" s="251">
        <v>0</v>
      </c>
      <c r="Q27" s="251">
        <f>ROUND(E27*P27,2)</f>
        <v>0</v>
      </c>
      <c r="R27" s="253" t="s">
        <v>1977</v>
      </c>
      <c r="S27" s="253" t="s">
        <v>692</v>
      </c>
      <c r="T27" s="254" t="s">
        <v>692</v>
      </c>
      <c r="U27" s="155">
        <v>0.5</v>
      </c>
      <c r="V27" s="155">
        <f>ROUND(E27*U27,2)</f>
        <v>0.5</v>
      </c>
      <c r="W27" s="155"/>
      <c r="X27" s="155" t="s">
        <v>158</v>
      </c>
      <c r="Y27" s="155" t="s">
        <v>159</v>
      </c>
      <c r="Z27" s="145"/>
      <c r="AA27" s="145"/>
      <c r="AB27" s="145"/>
      <c r="AC27" s="145"/>
      <c r="AD27" s="145"/>
      <c r="AE27" s="145"/>
      <c r="AF27" s="145"/>
      <c r="AG27" s="145" t="s">
        <v>160</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ht="22.5" outlineLevel="2">
      <c r="A28" s="152"/>
      <c r="B28" s="153"/>
      <c r="C28" s="1583" t="s">
        <v>1978</v>
      </c>
      <c r="D28" s="1584"/>
      <c r="E28" s="1584"/>
      <c r="F28" s="1584"/>
      <c r="G28" s="1584"/>
      <c r="H28" s="155"/>
      <c r="I28" s="155"/>
      <c r="J28" s="155"/>
      <c r="K28" s="155"/>
      <c r="L28" s="155"/>
      <c r="M28" s="155"/>
      <c r="N28" s="154"/>
      <c r="O28" s="154"/>
      <c r="P28" s="154"/>
      <c r="Q28" s="154"/>
      <c r="R28" s="155"/>
      <c r="S28" s="155"/>
      <c r="T28" s="155"/>
      <c r="U28" s="155"/>
      <c r="V28" s="155"/>
      <c r="W28" s="155"/>
      <c r="X28" s="155"/>
      <c r="Y28" s="155"/>
      <c r="Z28" s="145"/>
      <c r="AA28" s="145"/>
      <c r="AB28" s="145"/>
      <c r="AC28" s="145"/>
      <c r="AD28" s="145"/>
      <c r="AE28" s="145"/>
      <c r="AF28" s="145"/>
      <c r="AG28" s="145" t="s">
        <v>179</v>
      </c>
      <c r="AH28" s="145"/>
      <c r="AI28" s="145"/>
      <c r="AJ28" s="145"/>
      <c r="AK28" s="145"/>
      <c r="AL28" s="145"/>
      <c r="AM28" s="145"/>
      <c r="AN28" s="145"/>
      <c r="AO28" s="145"/>
      <c r="AP28" s="145"/>
      <c r="AQ28" s="145"/>
      <c r="AR28" s="145"/>
      <c r="AS28" s="145"/>
      <c r="AT28" s="145"/>
      <c r="AU28" s="145"/>
      <c r="AV28" s="145"/>
      <c r="AW28" s="145"/>
      <c r="AX28" s="145"/>
      <c r="AY28" s="145"/>
      <c r="AZ28" s="145"/>
      <c r="BA28" s="173" t="str">
        <f>C28</f>
        <v>Montáž manžety ke stěně nebo stropu pomocí rozpěrné hmoždinky se šroubem. Cena obsahuje i dodávku manžety a spojovacích prostředků.</v>
      </c>
      <c r="BB28" s="145"/>
      <c r="BC28" s="145"/>
      <c r="BD28" s="145"/>
      <c r="BE28" s="145"/>
      <c r="BF28" s="145"/>
      <c r="BG28" s="145"/>
      <c r="BH28" s="145"/>
    </row>
    <row r="29" spans="1:60" outlineLevel="2">
      <c r="A29" s="152"/>
      <c r="B29" s="153"/>
      <c r="C29" s="183" t="s">
        <v>1979</v>
      </c>
      <c r="D29" s="156"/>
      <c r="E29" s="157">
        <v>1</v>
      </c>
      <c r="F29" s="155"/>
      <c r="G29" s="155"/>
      <c r="H29" s="155"/>
      <c r="I29" s="155"/>
      <c r="J29" s="155"/>
      <c r="K29" s="155"/>
      <c r="L29" s="155"/>
      <c r="M29" s="155"/>
      <c r="N29" s="154"/>
      <c r="O29" s="154"/>
      <c r="P29" s="154"/>
      <c r="Q29" s="154"/>
      <c r="R29" s="155"/>
      <c r="S29" s="155"/>
      <c r="T29" s="155"/>
      <c r="U29" s="155"/>
      <c r="V29" s="155"/>
      <c r="W29" s="155"/>
      <c r="X29" s="155"/>
      <c r="Y29" s="155"/>
      <c r="Z29" s="145"/>
      <c r="AA29" s="145"/>
      <c r="AB29" s="145"/>
      <c r="AC29" s="145"/>
      <c r="AD29" s="145"/>
      <c r="AE29" s="145"/>
      <c r="AF29" s="145"/>
      <c r="AG29" s="145" t="s">
        <v>164</v>
      </c>
      <c r="AH29" s="145">
        <v>0</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247">
        <v>9</v>
      </c>
      <c r="B30" s="248" t="s">
        <v>1980</v>
      </c>
      <c r="C30" s="249" t="s">
        <v>1981</v>
      </c>
      <c r="D30" s="250" t="s">
        <v>177</v>
      </c>
      <c r="E30" s="251">
        <v>7</v>
      </c>
      <c r="F30" s="252"/>
      <c r="G30" s="253">
        <f>ROUND(E30*F30,2)</f>
        <v>0</v>
      </c>
      <c r="H30" s="252"/>
      <c r="I30" s="253">
        <f>ROUND(E30*H30,2)</f>
        <v>0</v>
      </c>
      <c r="J30" s="252"/>
      <c r="K30" s="253">
        <f>ROUND(E30*J30,2)</f>
        <v>0</v>
      </c>
      <c r="L30" s="253">
        <v>21</v>
      </c>
      <c r="M30" s="253">
        <f>G30*(1+L30/100)</f>
        <v>0</v>
      </c>
      <c r="N30" s="251">
        <v>5.0000000000000002E-5</v>
      </c>
      <c r="O30" s="251">
        <f>ROUND(E30*N30,2)</f>
        <v>0</v>
      </c>
      <c r="P30" s="251">
        <v>0</v>
      </c>
      <c r="Q30" s="251">
        <f>ROUND(E30*P30,2)</f>
        <v>0</v>
      </c>
      <c r="R30" s="253" t="s">
        <v>1977</v>
      </c>
      <c r="S30" s="253" t="s">
        <v>692</v>
      </c>
      <c r="T30" s="254" t="s">
        <v>692</v>
      </c>
      <c r="U30" s="155">
        <v>0.55000000000000004</v>
      </c>
      <c r="V30" s="155">
        <f>ROUND(E30*U30,2)</f>
        <v>3.85</v>
      </c>
      <c r="W30" s="155"/>
      <c r="X30" s="155" t="s">
        <v>158</v>
      </c>
      <c r="Y30" s="155" t="s">
        <v>159</v>
      </c>
      <c r="Z30" s="145"/>
      <c r="AA30" s="145"/>
      <c r="AB30" s="145"/>
      <c r="AC30" s="145"/>
      <c r="AD30" s="145"/>
      <c r="AE30" s="145"/>
      <c r="AF30" s="145"/>
      <c r="AG30" s="145" t="s">
        <v>160</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22.5" outlineLevel="2">
      <c r="A31" s="152"/>
      <c r="B31" s="153"/>
      <c r="C31" s="1583" t="s">
        <v>1978</v>
      </c>
      <c r="D31" s="1584"/>
      <c r="E31" s="1584"/>
      <c r="F31" s="1584"/>
      <c r="G31" s="1584"/>
      <c r="H31" s="155"/>
      <c r="I31" s="155"/>
      <c r="J31" s="155"/>
      <c r="K31" s="155"/>
      <c r="L31" s="155"/>
      <c r="M31" s="155"/>
      <c r="N31" s="154"/>
      <c r="O31" s="154"/>
      <c r="P31" s="154"/>
      <c r="Q31" s="154"/>
      <c r="R31" s="155"/>
      <c r="S31" s="155"/>
      <c r="T31" s="155"/>
      <c r="U31" s="155"/>
      <c r="V31" s="155"/>
      <c r="W31" s="155"/>
      <c r="X31" s="155"/>
      <c r="Y31" s="155"/>
      <c r="Z31" s="145"/>
      <c r="AA31" s="145"/>
      <c r="AB31" s="145"/>
      <c r="AC31" s="145"/>
      <c r="AD31" s="145"/>
      <c r="AE31" s="145"/>
      <c r="AF31" s="145"/>
      <c r="AG31" s="145" t="s">
        <v>179</v>
      </c>
      <c r="AH31" s="145"/>
      <c r="AI31" s="145"/>
      <c r="AJ31" s="145"/>
      <c r="AK31" s="145"/>
      <c r="AL31" s="145"/>
      <c r="AM31" s="145"/>
      <c r="AN31" s="145"/>
      <c r="AO31" s="145"/>
      <c r="AP31" s="145"/>
      <c r="AQ31" s="145"/>
      <c r="AR31" s="145"/>
      <c r="AS31" s="145"/>
      <c r="AT31" s="145"/>
      <c r="AU31" s="145"/>
      <c r="AV31" s="145"/>
      <c r="AW31" s="145"/>
      <c r="AX31" s="145"/>
      <c r="AY31" s="145"/>
      <c r="AZ31" s="145"/>
      <c r="BA31" s="173" t="str">
        <f>C31</f>
        <v>Montáž manžety ke stěně nebo stropu pomocí rozpěrné hmoždinky se šroubem. Cena obsahuje i dodávku manžety a spojovacích prostředků.</v>
      </c>
      <c r="BB31" s="145"/>
      <c r="BC31" s="145"/>
      <c r="BD31" s="145"/>
      <c r="BE31" s="145"/>
      <c r="BF31" s="145"/>
      <c r="BG31" s="145"/>
      <c r="BH31" s="145"/>
    </row>
    <row r="32" spans="1:60" outlineLevel="2">
      <c r="A32" s="152"/>
      <c r="B32" s="153"/>
      <c r="C32" s="183" t="s">
        <v>1982</v>
      </c>
      <c r="D32" s="156"/>
      <c r="E32" s="157">
        <v>7</v>
      </c>
      <c r="F32" s="155"/>
      <c r="G32" s="155"/>
      <c r="H32" s="155"/>
      <c r="I32" s="155"/>
      <c r="J32" s="155"/>
      <c r="K32" s="155"/>
      <c r="L32" s="155"/>
      <c r="M32" s="155"/>
      <c r="N32" s="154"/>
      <c r="O32" s="154"/>
      <c r="P32" s="154"/>
      <c r="Q32" s="154"/>
      <c r="R32" s="155"/>
      <c r="S32" s="155"/>
      <c r="T32" s="155"/>
      <c r="U32" s="155"/>
      <c r="V32" s="155"/>
      <c r="W32" s="155"/>
      <c r="X32" s="155"/>
      <c r="Y32" s="155"/>
      <c r="Z32" s="145"/>
      <c r="AA32" s="145"/>
      <c r="AB32" s="145"/>
      <c r="AC32" s="145"/>
      <c r="AD32" s="145"/>
      <c r="AE32" s="145"/>
      <c r="AF32" s="145"/>
      <c r="AG32" s="145" t="s">
        <v>164</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c r="A33" s="450" t="s">
        <v>152</v>
      </c>
      <c r="B33" s="451" t="s">
        <v>687</v>
      </c>
      <c r="C33" s="452" t="s">
        <v>688</v>
      </c>
      <c r="D33" s="453"/>
      <c r="E33" s="454"/>
      <c r="F33" s="455"/>
      <c r="G33" s="455">
        <f>SUMIF(AG34:AG86,"&lt;&gt;NOR",G34:G86)</f>
        <v>0</v>
      </c>
      <c r="H33" s="455"/>
      <c r="I33" s="455">
        <f>SUM(I34:I86)</f>
        <v>0</v>
      </c>
      <c r="J33" s="455"/>
      <c r="K33" s="455">
        <f>SUM(K34:K86)</f>
        <v>0</v>
      </c>
      <c r="L33" s="455"/>
      <c r="M33" s="455">
        <f>SUM(M34:M86)</f>
        <v>0</v>
      </c>
      <c r="N33" s="454"/>
      <c r="O33" s="454">
        <f>SUM(O34:O86)</f>
        <v>0.02</v>
      </c>
      <c r="P33" s="454"/>
      <c r="Q33" s="454">
        <f>SUM(Q34:Q86)</f>
        <v>0</v>
      </c>
      <c r="R33" s="455"/>
      <c r="S33" s="455"/>
      <c r="T33" s="456"/>
      <c r="U33" s="158"/>
      <c r="V33" s="158">
        <f>SUM(V34:V86)</f>
        <v>54.61</v>
      </c>
      <c r="W33" s="158"/>
      <c r="X33" s="158"/>
      <c r="Y33" s="158"/>
      <c r="AG33" t="s">
        <v>153</v>
      </c>
    </row>
    <row r="34" spans="1:60" outlineLevel="1">
      <c r="A34" s="247">
        <v>10</v>
      </c>
      <c r="B34" s="248" t="s">
        <v>1983</v>
      </c>
      <c r="C34" s="249" t="s">
        <v>1984</v>
      </c>
      <c r="D34" s="250" t="s">
        <v>289</v>
      </c>
      <c r="E34" s="251">
        <v>2.25</v>
      </c>
      <c r="F34" s="252"/>
      <c r="G34" s="253">
        <f>ROUND(E34*F34,2)</f>
        <v>0</v>
      </c>
      <c r="H34" s="252"/>
      <c r="I34" s="253">
        <f>ROUND(E34*H34,2)</f>
        <v>0</v>
      </c>
      <c r="J34" s="252"/>
      <c r="K34" s="253">
        <f>ROUND(E34*J34,2)</f>
        <v>0</v>
      </c>
      <c r="L34" s="253">
        <v>21</v>
      </c>
      <c r="M34" s="253">
        <f>G34*(1+L34/100)</f>
        <v>0</v>
      </c>
      <c r="N34" s="251">
        <v>4.6999999999999999E-4</v>
      </c>
      <c r="O34" s="251">
        <f>ROUND(E34*N34,2)</f>
        <v>0</v>
      </c>
      <c r="P34" s="251">
        <v>0</v>
      </c>
      <c r="Q34" s="251">
        <f>ROUND(E34*P34,2)</f>
        <v>0</v>
      </c>
      <c r="R34" s="253" t="s">
        <v>691</v>
      </c>
      <c r="S34" s="253" t="s">
        <v>692</v>
      </c>
      <c r="T34" s="254" t="s">
        <v>692</v>
      </c>
      <c r="U34" s="155">
        <v>0.36</v>
      </c>
      <c r="V34" s="155">
        <f>ROUND(E34*U34,2)</f>
        <v>0.81</v>
      </c>
      <c r="W34" s="155"/>
      <c r="X34" s="155" t="s">
        <v>158</v>
      </c>
      <c r="Y34" s="155" t="s">
        <v>159</v>
      </c>
      <c r="Z34" s="145"/>
      <c r="AA34" s="145"/>
      <c r="AB34" s="145"/>
      <c r="AC34" s="145"/>
      <c r="AD34" s="145"/>
      <c r="AE34" s="145"/>
      <c r="AF34" s="145"/>
      <c r="AG34" s="145" t="s">
        <v>693</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2">
      <c r="A35" s="152"/>
      <c r="B35" s="153"/>
      <c r="C35" s="1593" t="s">
        <v>694</v>
      </c>
      <c r="D35" s="1594"/>
      <c r="E35" s="1594"/>
      <c r="F35" s="1594"/>
      <c r="G35" s="1594"/>
      <c r="H35" s="155"/>
      <c r="I35" s="155"/>
      <c r="J35" s="155"/>
      <c r="K35" s="155"/>
      <c r="L35" s="155"/>
      <c r="M35" s="155"/>
      <c r="N35" s="154"/>
      <c r="O35" s="154"/>
      <c r="P35" s="154"/>
      <c r="Q35" s="154"/>
      <c r="R35" s="155"/>
      <c r="S35" s="155"/>
      <c r="T35" s="155"/>
      <c r="U35" s="155"/>
      <c r="V35" s="155"/>
      <c r="W35" s="155"/>
      <c r="X35" s="155"/>
      <c r="Y35" s="155"/>
      <c r="Z35" s="145"/>
      <c r="AA35" s="145"/>
      <c r="AB35" s="145"/>
      <c r="AC35" s="145"/>
      <c r="AD35" s="145"/>
      <c r="AE35" s="145"/>
      <c r="AF35" s="145"/>
      <c r="AG35" s="145" t="s">
        <v>162</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outlineLevel="2">
      <c r="A36" s="152"/>
      <c r="B36" s="153"/>
      <c r="C36" s="183" t="s">
        <v>1985</v>
      </c>
      <c r="D36" s="156"/>
      <c r="E36" s="157"/>
      <c r="F36" s="155"/>
      <c r="G36" s="155"/>
      <c r="H36" s="155"/>
      <c r="I36" s="155"/>
      <c r="J36" s="155"/>
      <c r="K36" s="155"/>
      <c r="L36" s="155"/>
      <c r="M36" s="155"/>
      <c r="N36" s="154"/>
      <c r="O36" s="154"/>
      <c r="P36" s="154"/>
      <c r="Q36" s="154"/>
      <c r="R36" s="155"/>
      <c r="S36" s="155"/>
      <c r="T36" s="155"/>
      <c r="U36" s="155"/>
      <c r="V36" s="155"/>
      <c r="W36" s="155"/>
      <c r="X36" s="155"/>
      <c r="Y36" s="155"/>
      <c r="Z36" s="145"/>
      <c r="AA36" s="145"/>
      <c r="AB36" s="145"/>
      <c r="AC36" s="145"/>
      <c r="AD36" s="145"/>
      <c r="AE36" s="145"/>
      <c r="AF36" s="145"/>
      <c r="AG36" s="145" t="s">
        <v>164</v>
      </c>
      <c r="AH36" s="145">
        <v>0</v>
      </c>
      <c r="AI36" s="145"/>
      <c r="AJ36" s="145"/>
      <c r="AK36" s="145"/>
      <c r="AL36" s="145"/>
      <c r="AM36" s="145"/>
      <c r="AN36" s="145"/>
      <c r="AO36" s="145"/>
      <c r="AP36" s="145"/>
      <c r="AQ36" s="145"/>
      <c r="AR36" s="145"/>
      <c r="AS36" s="145"/>
      <c r="AT36" s="145"/>
      <c r="AU36" s="145"/>
      <c r="AV36" s="145"/>
      <c r="AW36" s="145"/>
      <c r="AX36" s="145"/>
      <c r="AY36" s="145"/>
      <c r="AZ36" s="145"/>
      <c r="BA36" s="145"/>
      <c r="BB36" s="145"/>
      <c r="BC36" s="145"/>
      <c r="BD36" s="145"/>
      <c r="BE36" s="145"/>
      <c r="BF36" s="145"/>
      <c r="BG36" s="145"/>
      <c r="BH36" s="145"/>
    </row>
    <row r="37" spans="1:60" outlineLevel="3">
      <c r="A37" s="152"/>
      <c r="B37" s="153"/>
      <c r="C37" s="183" t="s">
        <v>1986</v>
      </c>
      <c r="D37" s="156"/>
      <c r="E37" s="157">
        <v>1.75</v>
      </c>
      <c r="F37" s="155"/>
      <c r="G37" s="155"/>
      <c r="H37" s="155"/>
      <c r="I37" s="155"/>
      <c r="J37" s="155"/>
      <c r="K37" s="155"/>
      <c r="L37" s="155"/>
      <c r="M37" s="155"/>
      <c r="N37" s="154"/>
      <c r="O37" s="154"/>
      <c r="P37" s="154"/>
      <c r="Q37" s="154"/>
      <c r="R37" s="155"/>
      <c r="S37" s="155"/>
      <c r="T37" s="155"/>
      <c r="U37" s="155"/>
      <c r="V37" s="155"/>
      <c r="W37" s="155"/>
      <c r="X37" s="155"/>
      <c r="Y37" s="155"/>
      <c r="Z37" s="145"/>
      <c r="AA37" s="145"/>
      <c r="AB37" s="145"/>
      <c r="AC37" s="145"/>
      <c r="AD37" s="145"/>
      <c r="AE37" s="145"/>
      <c r="AF37" s="145"/>
      <c r="AG37" s="145" t="s">
        <v>164</v>
      </c>
      <c r="AH37" s="145">
        <v>0</v>
      </c>
      <c r="AI37" s="145"/>
      <c r="AJ37" s="145"/>
      <c r="AK37" s="145"/>
      <c r="AL37" s="145"/>
      <c r="AM37" s="145"/>
      <c r="AN37" s="145"/>
      <c r="AO37" s="145"/>
      <c r="AP37" s="145"/>
      <c r="AQ37" s="145"/>
      <c r="AR37" s="145"/>
      <c r="AS37" s="145"/>
      <c r="AT37" s="145"/>
      <c r="AU37" s="145"/>
      <c r="AV37" s="145"/>
      <c r="AW37" s="145"/>
      <c r="AX37" s="145"/>
      <c r="AY37" s="145"/>
      <c r="AZ37" s="145"/>
      <c r="BA37" s="145"/>
      <c r="BB37" s="145"/>
      <c r="BC37" s="145"/>
      <c r="BD37" s="145"/>
      <c r="BE37" s="145"/>
      <c r="BF37" s="145"/>
      <c r="BG37" s="145"/>
      <c r="BH37" s="145"/>
    </row>
    <row r="38" spans="1:60" outlineLevel="3">
      <c r="A38" s="152"/>
      <c r="B38" s="153"/>
      <c r="C38" s="183" t="s">
        <v>1987</v>
      </c>
      <c r="D38" s="156"/>
      <c r="E38" s="157">
        <v>0.5</v>
      </c>
      <c r="F38" s="155"/>
      <c r="G38" s="155"/>
      <c r="H38" s="155"/>
      <c r="I38" s="155"/>
      <c r="J38" s="155"/>
      <c r="K38" s="155"/>
      <c r="L38" s="155"/>
      <c r="M38" s="155"/>
      <c r="N38" s="154"/>
      <c r="O38" s="154"/>
      <c r="P38" s="154"/>
      <c r="Q38" s="154"/>
      <c r="R38" s="155"/>
      <c r="S38" s="155"/>
      <c r="T38" s="155"/>
      <c r="U38" s="155"/>
      <c r="V38" s="155"/>
      <c r="W38" s="155"/>
      <c r="X38" s="155"/>
      <c r="Y38" s="155"/>
      <c r="Z38" s="145"/>
      <c r="AA38" s="145"/>
      <c r="AB38" s="145"/>
      <c r="AC38" s="145"/>
      <c r="AD38" s="145"/>
      <c r="AE38" s="145"/>
      <c r="AF38" s="145"/>
      <c r="AG38" s="145" t="s">
        <v>164</v>
      </c>
      <c r="AH38" s="145">
        <v>0</v>
      </c>
      <c r="AI38" s="145"/>
      <c r="AJ38" s="145"/>
      <c r="AK38" s="145"/>
      <c r="AL38" s="145"/>
      <c r="AM38" s="145"/>
      <c r="AN38" s="145"/>
      <c r="AO38" s="145"/>
      <c r="AP38" s="145"/>
      <c r="AQ38" s="145"/>
      <c r="AR38" s="145"/>
      <c r="AS38" s="145"/>
      <c r="AT38" s="145"/>
      <c r="AU38" s="145"/>
      <c r="AV38" s="145"/>
      <c r="AW38" s="145"/>
      <c r="AX38" s="145"/>
      <c r="AY38" s="145"/>
      <c r="AZ38" s="145"/>
      <c r="BA38" s="145"/>
      <c r="BB38" s="145"/>
      <c r="BC38" s="145"/>
      <c r="BD38" s="145"/>
      <c r="BE38" s="145"/>
      <c r="BF38" s="145"/>
      <c r="BG38" s="145"/>
      <c r="BH38" s="145"/>
    </row>
    <row r="39" spans="1:60" outlineLevel="1">
      <c r="A39" s="247">
        <v>11</v>
      </c>
      <c r="B39" s="248" t="s">
        <v>1988</v>
      </c>
      <c r="C39" s="249" t="s">
        <v>1989</v>
      </c>
      <c r="D39" s="250" t="s">
        <v>289</v>
      </c>
      <c r="E39" s="251">
        <v>3</v>
      </c>
      <c r="F39" s="252"/>
      <c r="G39" s="253">
        <f>ROUND(E39*F39,2)</f>
        <v>0</v>
      </c>
      <c r="H39" s="252"/>
      <c r="I39" s="253">
        <f>ROUND(E39*H39,2)</f>
        <v>0</v>
      </c>
      <c r="J39" s="252"/>
      <c r="K39" s="253">
        <f>ROUND(E39*J39,2)</f>
        <v>0</v>
      </c>
      <c r="L39" s="253">
        <v>21</v>
      </c>
      <c r="M39" s="253">
        <f>G39*(1+L39/100)</f>
        <v>0</v>
      </c>
      <c r="N39" s="251">
        <v>6.9999999999999999E-4</v>
      </c>
      <c r="O39" s="251">
        <f>ROUND(E39*N39,2)</f>
        <v>0</v>
      </c>
      <c r="P39" s="251">
        <v>0</v>
      </c>
      <c r="Q39" s="251">
        <f>ROUND(E39*P39,2)</f>
        <v>0</v>
      </c>
      <c r="R39" s="253" t="s">
        <v>691</v>
      </c>
      <c r="S39" s="253" t="s">
        <v>692</v>
      </c>
      <c r="T39" s="254" t="s">
        <v>692</v>
      </c>
      <c r="U39" s="155">
        <v>0.45</v>
      </c>
      <c r="V39" s="155">
        <f>ROUND(E39*U39,2)</f>
        <v>1.35</v>
      </c>
      <c r="W39" s="155"/>
      <c r="X39" s="155" t="s">
        <v>158</v>
      </c>
      <c r="Y39" s="155" t="s">
        <v>159</v>
      </c>
      <c r="Z39" s="145"/>
      <c r="AA39" s="145"/>
      <c r="AB39" s="145"/>
      <c r="AC39" s="145"/>
      <c r="AD39" s="145"/>
      <c r="AE39" s="145"/>
      <c r="AF39" s="145"/>
      <c r="AG39" s="145" t="s">
        <v>693</v>
      </c>
      <c r="AH39" s="145"/>
      <c r="AI39" s="145"/>
      <c r="AJ39" s="145"/>
      <c r="AK39" s="145"/>
      <c r="AL39" s="145"/>
      <c r="AM39" s="145"/>
      <c r="AN39" s="145"/>
      <c r="AO39" s="145"/>
      <c r="AP39" s="145"/>
      <c r="AQ39" s="145"/>
      <c r="AR39" s="145"/>
      <c r="AS39" s="145"/>
      <c r="AT39" s="145"/>
      <c r="AU39" s="145"/>
      <c r="AV39" s="145"/>
      <c r="AW39" s="145"/>
      <c r="AX39" s="145"/>
      <c r="AY39" s="145"/>
      <c r="AZ39" s="145"/>
      <c r="BA39" s="145"/>
      <c r="BB39" s="145"/>
      <c r="BC39" s="145"/>
      <c r="BD39" s="145"/>
      <c r="BE39" s="145"/>
      <c r="BF39" s="145"/>
      <c r="BG39" s="145"/>
      <c r="BH39" s="145"/>
    </row>
    <row r="40" spans="1:60" outlineLevel="2">
      <c r="A40" s="152"/>
      <c r="B40" s="153"/>
      <c r="C40" s="1593" t="s">
        <v>694</v>
      </c>
      <c r="D40" s="1594"/>
      <c r="E40" s="1594"/>
      <c r="F40" s="1594"/>
      <c r="G40" s="1594"/>
      <c r="H40" s="155"/>
      <c r="I40" s="155"/>
      <c r="J40" s="155"/>
      <c r="K40" s="155"/>
      <c r="L40" s="155"/>
      <c r="M40" s="155"/>
      <c r="N40" s="154"/>
      <c r="O40" s="154"/>
      <c r="P40" s="154"/>
      <c r="Q40" s="154"/>
      <c r="R40" s="155"/>
      <c r="S40" s="155"/>
      <c r="T40" s="155"/>
      <c r="U40" s="155"/>
      <c r="V40" s="155"/>
      <c r="W40" s="155"/>
      <c r="X40" s="155"/>
      <c r="Y40" s="155"/>
      <c r="Z40" s="145"/>
      <c r="AA40" s="145"/>
      <c r="AB40" s="145"/>
      <c r="AC40" s="145"/>
      <c r="AD40" s="145"/>
      <c r="AE40" s="145"/>
      <c r="AF40" s="145"/>
      <c r="AG40" s="145" t="s">
        <v>162</v>
      </c>
      <c r="AH40" s="145"/>
      <c r="AI40" s="145"/>
      <c r="AJ40" s="145"/>
      <c r="AK40" s="145"/>
      <c r="AL40" s="145"/>
      <c r="AM40" s="145"/>
      <c r="AN40" s="145"/>
      <c r="AO40" s="145"/>
      <c r="AP40" s="145"/>
      <c r="AQ40" s="145"/>
      <c r="AR40" s="145"/>
      <c r="AS40" s="145"/>
      <c r="AT40" s="145"/>
      <c r="AU40" s="145"/>
      <c r="AV40" s="145"/>
      <c r="AW40" s="145"/>
      <c r="AX40" s="145"/>
      <c r="AY40" s="145"/>
      <c r="AZ40" s="145"/>
      <c r="BA40" s="145"/>
      <c r="BB40" s="145"/>
      <c r="BC40" s="145"/>
      <c r="BD40" s="145"/>
      <c r="BE40" s="145"/>
      <c r="BF40" s="145"/>
      <c r="BG40" s="145"/>
      <c r="BH40" s="145"/>
    </row>
    <row r="41" spans="1:60" outlineLevel="2">
      <c r="A41" s="152"/>
      <c r="B41" s="153"/>
      <c r="C41" s="183" t="s">
        <v>1985</v>
      </c>
      <c r="D41" s="156"/>
      <c r="E41" s="157"/>
      <c r="F41" s="155"/>
      <c r="G41" s="155"/>
      <c r="H41" s="155"/>
      <c r="I41" s="155"/>
      <c r="J41" s="155"/>
      <c r="K41" s="155"/>
      <c r="L41" s="155"/>
      <c r="M41" s="155"/>
      <c r="N41" s="154"/>
      <c r="O41" s="154"/>
      <c r="P41" s="154"/>
      <c r="Q41" s="154"/>
      <c r="R41" s="155"/>
      <c r="S41" s="155"/>
      <c r="T41" s="155"/>
      <c r="U41" s="155"/>
      <c r="V41" s="155"/>
      <c r="W41" s="155"/>
      <c r="X41" s="155"/>
      <c r="Y41" s="155"/>
      <c r="Z41" s="145"/>
      <c r="AA41" s="145"/>
      <c r="AB41" s="145"/>
      <c r="AC41" s="145"/>
      <c r="AD41" s="145"/>
      <c r="AE41" s="145"/>
      <c r="AF41" s="145"/>
      <c r="AG41" s="145" t="s">
        <v>164</v>
      </c>
      <c r="AH41" s="145">
        <v>0</v>
      </c>
      <c r="AI41" s="145"/>
      <c r="AJ41" s="145"/>
      <c r="AK41" s="145"/>
      <c r="AL41" s="145"/>
      <c r="AM41" s="145"/>
      <c r="AN41" s="145"/>
      <c r="AO41" s="145"/>
      <c r="AP41" s="145"/>
      <c r="AQ41" s="145"/>
      <c r="AR41" s="145"/>
      <c r="AS41" s="145"/>
      <c r="AT41" s="145"/>
      <c r="AU41" s="145"/>
      <c r="AV41" s="145"/>
      <c r="AW41" s="145"/>
      <c r="AX41" s="145"/>
      <c r="AY41" s="145"/>
      <c r="AZ41" s="145"/>
      <c r="BA41" s="145"/>
      <c r="BB41" s="145"/>
      <c r="BC41" s="145"/>
      <c r="BD41" s="145"/>
      <c r="BE41" s="145"/>
      <c r="BF41" s="145"/>
      <c r="BG41" s="145"/>
      <c r="BH41" s="145"/>
    </row>
    <row r="42" spans="1:60" outlineLevel="3">
      <c r="A42" s="152"/>
      <c r="B42" s="153"/>
      <c r="C42" s="183" t="s">
        <v>1990</v>
      </c>
      <c r="D42" s="156"/>
      <c r="E42" s="157">
        <v>3</v>
      </c>
      <c r="F42" s="155"/>
      <c r="G42" s="155"/>
      <c r="H42" s="155"/>
      <c r="I42" s="155"/>
      <c r="J42" s="155"/>
      <c r="K42" s="155"/>
      <c r="L42" s="155"/>
      <c r="M42" s="155"/>
      <c r="N42" s="154"/>
      <c r="O42" s="154"/>
      <c r="P42" s="154"/>
      <c r="Q42" s="154"/>
      <c r="R42" s="155"/>
      <c r="S42" s="155"/>
      <c r="T42" s="155"/>
      <c r="U42" s="155"/>
      <c r="V42" s="155"/>
      <c r="W42" s="155"/>
      <c r="X42" s="155"/>
      <c r="Y42" s="155"/>
      <c r="Z42" s="145"/>
      <c r="AA42" s="145"/>
      <c r="AB42" s="145"/>
      <c r="AC42" s="145"/>
      <c r="AD42" s="145"/>
      <c r="AE42" s="145"/>
      <c r="AF42" s="145"/>
      <c r="AG42" s="145" t="s">
        <v>164</v>
      </c>
      <c r="AH42" s="145">
        <v>0</v>
      </c>
      <c r="AI42" s="145"/>
      <c r="AJ42" s="145"/>
      <c r="AK42" s="145"/>
      <c r="AL42" s="145"/>
      <c r="AM42" s="145"/>
      <c r="AN42" s="145"/>
      <c r="AO42" s="145"/>
      <c r="AP42" s="145"/>
      <c r="AQ42" s="145"/>
      <c r="AR42" s="145"/>
      <c r="AS42" s="145"/>
      <c r="AT42" s="145"/>
      <c r="AU42" s="145"/>
      <c r="AV42" s="145"/>
      <c r="AW42" s="145"/>
      <c r="AX42" s="145"/>
      <c r="AY42" s="145"/>
      <c r="AZ42" s="145"/>
      <c r="BA42" s="145"/>
      <c r="BB42" s="145"/>
      <c r="BC42" s="145"/>
      <c r="BD42" s="145"/>
      <c r="BE42" s="145"/>
      <c r="BF42" s="145"/>
      <c r="BG42" s="145"/>
      <c r="BH42" s="145"/>
    </row>
    <row r="43" spans="1:60" outlineLevel="1">
      <c r="A43" s="247">
        <v>12</v>
      </c>
      <c r="B43" s="248" t="s">
        <v>1991</v>
      </c>
      <c r="C43" s="249" t="s">
        <v>1992</v>
      </c>
      <c r="D43" s="250" t="s">
        <v>289</v>
      </c>
      <c r="E43" s="251">
        <v>1</v>
      </c>
      <c r="F43" s="252"/>
      <c r="G43" s="253">
        <f>ROUND(E43*F43,2)</f>
        <v>0</v>
      </c>
      <c r="H43" s="252"/>
      <c r="I43" s="253">
        <f>ROUND(E43*H43,2)</f>
        <v>0</v>
      </c>
      <c r="J43" s="252"/>
      <c r="K43" s="253">
        <f>ROUND(E43*J43,2)</f>
        <v>0</v>
      </c>
      <c r="L43" s="253">
        <v>21</v>
      </c>
      <c r="M43" s="253">
        <f>G43*(1+L43/100)</f>
        <v>0</v>
      </c>
      <c r="N43" s="251">
        <v>1.5200000000000001E-3</v>
      </c>
      <c r="O43" s="251">
        <f>ROUND(E43*N43,2)</f>
        <v>0</v>
      </c>
      <c r="P43" s="251">
        <v>0</v>
      </c>
      <c r="Q43" s="251">
        <f>ROUND(E43*P43,2)</f>
        <v>0</v>
      </c>
      <c r="R43" s="253" t="s">
        <v>691</v>
      </c>
      <c r="S43" s="253" t="s">
        <v>692</v>
      </c>
      <c r="T43" s="254" t="s">
        <v>692</v>
      </c>
      <c r="U43" s="155">
        <v>1.17</v>
      </c>
      <c r="V43" s="155">
        <f>ROUND(E43*U43,2)</f>
        <v>1.17</v>
      </c>
      <c r="W43" s="155"/>
      <c r="X43" s="155" t="s">
        <v>158</v>
      </c>
      <c r="Y43" s="155" t="s">
        <v>159</v>
      </c>
      <c r="Z43" s="145"/>
      <c r="AA43" s="145"/>
      <c r="AB43" s="145"/>
      <c r="AC43" s="145"/>
      <c r="AD43" s="145"/>
      <c r="AE43" s="145"/>
      <c r="AF43" s="145"/>
      <c r="AG43" s="145" t="s">
        <v>693</v>
      </c>
      <c r="AH43" s="145"/>
      <c r="AI43" s="145"/>
      <c r="AJ43" s="145"/>
      <c r="AK43" s="145"/>
      <c r="AL43" s="145"/>
      <c r="AM43" s="145"/>
      <c r="AN43" s="145"/>
      <c r="AO43" s="145"/>
      <c r="AP43" s="145"/>
      <c r="AQ43" s="145"/>
      <c r="AR43" s="145"/>
      <c r="AS43" s="145"/>
      <c r="AT43" s="145"/>
      <c r="AU43" s="145"/>
      <c r="AV43" s="145"/>
      <c r="AW43" s="145"/>
      <c r="AX43" s="145"/>
      <c r="AY43" s="145"/>
      <c r="AZ43" s="145"/>
      <c r="BA43" s="145"/>
      <c r="BB43" s="145"/>
      <c r="BC43" s="145"/>
      <c r="BD43" s="145"/>
      <c r="BE43" s="145"/>
      <c r="BF43" s="145"/>
      <c r="BG43" s="145"/>
      <c r="BH43" s="145"/>
    </row>
    <row r="44" spans="1:60" outlineLevel="2">
      <c r="A44" s="152"/>
      <c r="B44" s="153"/>
      <c r="C44" s="1593" t="s">
        <v>694</v>
      </c>
      <c r="D44" s="1594"/>
      <c r="E44" s="1594"/>
      <c r="F44" s="1594"/>
      <c r="G44" s="1594"/>
      <c r="H44" s="155"/>
      <c r="I44" s="155"/>
      <c r="J44" s="155"/>
      <c r="K44" s="155"/>
      <c r="L44" s="155"/>
      <c r="M44" s="155"/>
      <c r="N44" s="154"/>
      <c r="O44" s="154"/>
      <c r="P44" s="154"/>
      <c r="Q44" s="154"/>
      <c r="R44" s="155"/>
      <c r="S44" s="155"/>
      <c r="T44" s="155"/>
      <c r="U44" s="155"/>
      <c r="V44" s="155"/>
      <c r="W44" s="155"/>
      <c r="X44" s="155"/>
      <c r="Y44" s="155"/>
      <c r="Z44" s="145"/>
      <c r="AA44" s="145"/>
      <c r="AB44" s="145"/>
      <c r="AC44" s="145"/>
      <c r="AD44" s="145"/>
      <c r="AE44" s="145"/>
      <c r="AF44" s="145"/>
      <c r="AG44" s="145" t="s">
        <v>162</v>
      </c>
      <c r="AH44" s="145"/>
      <c r="AI44" s="145"/>
      <c r="AJ44" s="145"/>
      <c r="AK44" s="145"/>
      <c r="AL44" s="145"/>
      <c r="AM44" s="145"/>
      <c r="AN44" s="145"/>
      <c r="AO44" s="145"/>
      <c r="AP44" s="145"/>
      <c r="AQ44" s="145"/>
      <c r="AR44" s="145"/>
      <c r="AS44" s="145"/>
      <c r="AT44" s="145"/>
      <c r="AU44" s="145"/>
      <c r="AV44" s="145"/>
      <c r="AW44" s="145"/>
      <c r="AX44" s="145"/>
      <c r="AY44" s="145"/>
      <c r="AZ44" s="145"/>
      <c r="BA44" s="145"/>
      <c r="BB44" s="145"/>
      <c r="BC44" s="145"/>
      <c r="BD44" s="145"/>
      <c r="BE44" s="145"/>
      <c r="BF44" s="145"/>
      <c r="BG44" s="145"/>
      <c r="BH44" s="145"/>
    </row>
    <row r="45" spans="1:60" outlineLevel="2">
      <c r="A45" s="152"/>
      <c r="B45" s="153"/>
      <c r="C45" s="183" t="s">
        <v>1985</v>
      </c>
      <c r="D45" s="156"/>
      <c r="E45" s="157"/>
      <c r="F45" s="155"/>
      <c r="G45" s="155"/>
      <c r="H45" s="155"/>
      <c r="I45" s="155"/>
      <c r="J45" s="155"/>
      <c r="K45" s="155"/>
      <c r="L45" s="155"/>
      <c r="M45" s="155"/>
      <c r="N45" s="154"/>
      <c r="O45" s="154"/>
      <c r="P45" s="154"/>
      <c r="Q45" s="154"/>
      <c r="R45" s="155"/>
      <c r="S45" s="155"/>
      <c r="T45" s="155"/>
      <c r="U45" s="155"/>
      <c r="V45" s="155"/>
      <c r="W45" s="155"/>
      <c r="X45" s="155"/>
      <c r="Y45" s="155"/>
      <c r="Z45" s="145"/>
      <c r="AA45" s="145"/>
      <c r="AB45" s="145"/>
      <c r="AC45" s="145"/>
      <c r="AD45" s="145"/>
      <c r="AE45" s="145"/>
      <c r="AF45" s="145"/>
      <c r="AG45" s="145" t="s">
        <v>164</v>
      </c>
      <c r="AH45" s="145">
        <v>0</v>
      </c>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row>
    <row r="46" spans="1:60" outlineLevel="3">
      <c r="A46" s="152"/>
      <c r="B46" s="153"/>
      <c r="C46" s="183" t="s">
        <v>1993</v>
      </c>
      <c r="D46" s="156"/>
      <c r="E46" s="157">
        <v>1</v>
      </c>
      <c r="F46" s="155"/>
      <c r="G46" s="155"/>
      <c r="H46" s="155"/>
      <c r="I46" s="155"/>
      <c r="J46" s="155"/>
      <c r="K46" s="155"/>
      <c r="L46" s="155"/>
      <c r="M46" s="155"/>
      <c r="N46" s="154"/>
      <c r="O46" s="154"/>
      <c r="P46" s="154"/>
      <c r="Q46" s="154"/>
      <c r="R46" s="155"/>
      <c r="S46" s="155"/>
      <c r="T46" s="155"/>
      <c r="U46" s="155"/>
      <c r="V46" s="155"/>
      <c r="W46" s="155"/>
      <c r="X46" s="155"/>
      <c r="Y46" s="155"/>
      <c r="Z46" s="145"/>
      <c r="AA46" s="145"/>
      <c r="AB46" s="145"/>
      <c r="AC46" s="145"/>
      <c r="AD46" s="145"/>
      <c r="AE46" s="145"/>
      <c r="AF46" s="145"/>
      <c r="AG46" s="145" t="s">
        <v>164</v>
      </c>
      <c r="AH46" s="145">
        <v>0</v>
      </c>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row>
    <row r="47" spans="1:60" ht="33.75" outlineLevel="1">
      <c r="A47" s="247">
        <v>13</v>
      </c>
      <c r="B47" s="248" t="s">
        <v>1994</v>
      </c>
      <c r="C47" s="249" t="s">
        <v>1995</v>
      </c>
      <c r="D47" s="250" t="s">
        <v>289</v>
      </c>
      <c r="E47" s="251">
        <v>0.5</v>
      </c>
      <c r="F47" s="252"/>
      <c r="G47" s="253">
        <f>ROUND(E47*F47,2)</f>
        <v>0</v>
      </c>
      <c r="H47" s="252"/>
      <c r="I47" s="253">
        <f>ROUND(E47*H47,2)</f>
        <v>0</v>
      </c>
      <c r="J47" s="252"/>
      <c r="K47" s="253">
        <f>ROUND(E47*J47,2)</f>
        <v>0</v>
      </c>
      <c r="L47" s="253">
        <v>21</v>
      </c>
      <c r="M47" s="253">
        <f>G47*(1+L47/100)</f>
        <v>0</v>
      </c>
      <c r="N47" s="251">
        <v>1.2700000000000001E-3</v>
      </c>
      <c r="O47" s="251">
        <f>ROUND(E47*N47,2)</f>
        <v>0</v>
      </c>
      <c r="P47" s="251">
        <v>0</v>
      </c>
      <c r="Q47" s="251">
        <f>ROUND(E47*P47,2)</f>
        <v>0</v>
      </c>
      <c r="R47" s="253" t="s">
        <v>691</v>
      </c>
      <c r="S47" s="253" t="s">
        <v>692</v>
      </c>
      <c r="T47" s="254" t="s">
        <v>692</v>
      </c>
      <c r="U47" s="155">
        <v>0.82</v>
      </c>
      <c r="V47" s="155">
        <f>ROUND(E47*U47,2)</f>
        <v>0.41</v>
      </c>
      <c r="W47" s="155"/>
      <c r="X47" s="155" t="s">
        <v>158</v>
      </c>
      <c r="Y47" s="155" t="s">
        <v>159</v>
      </c>
      <c r="Z47" s="145"/>
      <c r="AA47" s="145"/>
      <c r="AB47" s="145"/>
      <c r="AC47" s="145"/>
      <c r="AD47" s="145"/>
      <c r="AE47" s="145"/>
      <c r="AF47" s="145"/>
      <c r="AG47" s="145" t="s">
        <v>160</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row>
    <row r="48" spans="1:60" outlineLevel="2">
      <c r="A48" s="152"/>
      <c r="B48" s="153"/>
      <c r="C48" s="1593" t="s">
        <v>1996</v>
      </c>
      <c r="D48" s="1594"/>
      <c r="E48" s="1594"/>
      <c r="F48" s="1594"/>
      <c r="G48" s="1594"/>
      <c r="H48" s="155"/>
      <c r="I48" s="155"/>
      <c r="J48" s="155"/>
      <c r="K48" s="155"/>
      <c r="L48" s="155"/>
      <c r="M48" s="155"/>
      <c r="N48" s="154"/>
      <c r="O48" s="154"/>
      <c r="P48" s="154"/>
      <c r="Q48" s="154"/>
      <c r="R48" s="155"/>
      <c r="S48" s="155"/>
      <c r="T48" s="155"/>
      <c r="U48" s="155"/>
      <c r="V48" s="155"/>
      <c r="W48" s="155"/>
      <c r="X48" s="155"/>
      <c r="Y48" s="155"/>
      <c r="Z48" s="145"/>
      <c r="AA48" s="145"/>
      <c r="AB48" s="145"/>
      <c r="AC48" s="145"/>
      <c r="AD48" s="145"/>
      <c r="AE48" s="145"/>
      <c r="AF48" s="145"/>
      <c r="AG48" s="145" t="s">
        <v>162</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row>
    <row r="49" spans="1:60" outlineLevel="2">
      <c r="A49" s="152"/>
      <c r="B49" s="153"/>
      <c r="C49" s="1400" t="s">
        <v>1997</v>
      </c>
      <c r="D49" s="1401"/>
      <c r="E49" s="1401"/>
      <c r="F49" s="1401"/>
      <c r="G49" s="1401"/>
      <c r="H49" s="155"/>
      <c r="I49" s="155"/>
      <c r="J49" s="155"/>
      <c r="K49" s="155"/>
      <c r="L49" s="155"/>
      <c r="M49" s="155"/>
      <c r="N49" s="154"/>
      <c r="O49" s="154"/>
      <c r="P49" s="154"/>
      <c r="Q49" s="154"/>
      <c r="R49" s="155"/>
      <c r="S49" s="155"/>
      <c r="T49" s="155"/>
      <c r="U49" s="155"/>
      <c r="V49" s="155"/>
      <c r="W49" s="155"/>
      <c r="X49" s="155"/>
      <c r="Y49" s="155"/>
      <c r="Z49" s="145"/>
      <c r="AA49" s="145"/>
      <c r="AB49" s="145"/>
      <c r="AC49" s="145"/>
      <c r="AD49" s="145"/>
      <c r="AE49" s="145"/>
      <c r="AF49" s="145"/>
      <c r="AG49" s="145" t="s">
        <v>179</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row>
    <row r="50" spans="1:60" outlineLevel="3">
      <c r="A50" s="152"/>
      <c r="B50" s="153"/>
      <c r="C50" s="1400" t="s">
        <v>304</v>
      </c>
      <c r="D50" s="1401"/>
      <c r="E50" s="1401"/>
      <c r="F50" s="1401"/>
      <c r="G50" s="1401"/>
      <c r="H50" s="155"/>
      <c r="I50" s="155"/>
      <c r="J50" s="155"/>
      <c r="K50" s="155"/>
      <c r="L50" s="155"/>
      <c r="M50" s="155"/>
      <c r="N50" s="154"/>
      <c r="O50" s="154"/>
      <c r="P50" s="154"/>
      <c r="Q50" s="154"/>
      <c r="R50" s="155"/>
      <c r="S50" s="155"/>
      <c r="T50" s="155"/>
      <c r="U50" s="155"/>
      <c r="V50" s="155"/>
      <c r="W50" s="155"/>
      <c r="X50" s="155"/>
      <c r="Y50" s="155"/>
      <c r="Z50" s="145"/>
      <c r="AA50" s="145"/>
      <c r="AB50" s="145"/>
      <c r="AC50" s="145"/>
      <c r="AD50" s="145"/>
      <c r="AE50" s="145"/>
      <c r="AF50" s="145"/>
      <c r="AG50" s="145" t="s">
        <v>179</v>
      </c>
      <c r="AH50" s="145"/>
      <c r="AI50" s="145"/>
      <c r="AJ50" s="145"/>
      <c r="AK50" s="145"/>
      <c r="AL50" s="145"/>
      <c r="AM50" s="145"/>
      <c r="AN50" s="145"/>
      <c r="AO50" s="145"/>
      <c r="AP50" s="145"/>
      <c r="AQ50" s="145"/>
      <c r="AR50" s="145"/>
      <c r="AS50" s="145"/>
      <c r="AT50" s="145"/>
      <c r="AU50" s="145"/>
      <c r="AV50" s="145"/>
      <c r="AW50" s="145"/>
      <c r="AX50" s="145"/>
      <c r="AY50" s="145"/>
      <c r="AZ50" s="145"/>
      <c r="BA50" s="145"/>
      <c r="BB50" s="145"/>
      <c r="BC50" s="145"/>
      <c r="BD50" s="145"/>
      <c r="BE50" s="145"/>
      <c r="BF50" s="145"/>
      <c r="BG50" s="145"/>
      <c r="BH50" s="145"/>
    </row>
    <row r="51" spans="1:60" outlineLevel="2">
      <c r="A51" s="152"/>
      <c r="B51" s="153"/>
      <c r="C51" s="183" t="s">
        <v>1985</v>
      </c>
      <c r="D51" s="156"/>
      <c r="E51" s="157"/>
      <c r="F51" s="155"/>
      <c r="G51" s="155"/>
      <c r="H51" s="155"/>
      <c r="I51" s="155"/>
      <c r="J51" s="155"/>
      <c r="K51" s="155"/>
      <c r="L51" s="155"/>
      <c r="M51" s="155"/>
      <c r="N51" s="154"/>
      <c r="O51" s="154"/>
      <c r="P51" s="154"/>
      <c r="Q51" s="154"/>
      <c r="R51" s="155"/>
      <c r="S51" s="155"/>
      <c r="T51" s="155"/>
      <c r="U51" s="155"/>
      <c r="V51" s="155"/>
      <c r="W51" s="155"/>
      <c r="X51" s="155"/>
      <c r="Y51" s="155"/>
      <c r="Z51" s="145"/>
      <c r="AA51" s="145"/>
      <c r="AB51" s="145"/>
      <c r="AC51" s="145"/>
      <c r="AD51" s="145"/>
      <c r="AE51" s="145"/>
      <c r="AF51" s="145"/>
      <c r="AG51" s="145" t="s">
        <v>164</v>
      </c>
      <c r="AH51" s="145">
        <v>0</v>
      </c>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row>
    <row r="52" spans="1:60" outlineLevel="3">
      <c r="A52" s="152"/>
      <c r="B52" s="153"/>
      <c r="C52" s="183" t="s">
        <v>1998</v>
      </c>
      <c r="D52" s="156"/>
      <c r="E52" s="157">
        <v>0.5</v>
      </c>
      <c r="F52" s="155"/>
      <c r="G52" s="155"/>
      <c r="H52" s="155"/>
      <c r="I52" s="155"/>
      <c r="J52" s="155"/>
      <c r="K52" s="155"/>
      <c r="L52" s="155"/>
      <c r="M52" s="155"/>
      <c r="N52" s="154"/>
      <c r="O52" s="154"/>
      <c r="P52" s="154"/>
      <c r="Q52" s="154"/>
      <c r="R52" s="155"/>
      <c r="S52" s="155"/>
      <c r="T52" s="155"/>
      <c r="U52" s="155"/>
      <c r="V52" s="155"/>
      <c r="W52" s="155"/>
      <c r="X52" s="155"/>
      <c r="Y52" s="155"/>
      <c r="Z52" s="145"/>
      <c r="AA52" s="145"/>
      <c r="AB52" s="145"/>
      <c r="AC52" s="145"/>
      <c r="AD52" s="145"/>
      <c r="AE52" s="145"/>
      <c r="AF52" s="145"/>
      <c r="AG52" s="145" t="s">
        <v>164</v>
      </c>
      <c r="AH52" s="145">
        <v>0</v>
      </c>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row>
    <row r="53" spans="1:60" ht="33.75" outlineLevel="1">
      <c r="A53" s="247">
        <v>14</v>
      </c>
      <c r="B53" s="248" t="s">
        <v>1999</v>
      </c>
      <c r="C53" s="249" t="s">
        <v>2000</v>
      </c>
      <c r="D53" s="250" t="s">
        <v>289</v>
      </c>
      <c r="E53" s="251">
        <v>1.5</v>
      </c>
      <c r="F53" s="252"/>
      <c r="G53" s="253">
        <f>ROUND(E53*F53,2)</f>
        <v>0</v>
      </c>
      <c r="H53" s="252"/>
      <c r="I53" s="253">
        <f>ROUND(E53*H53,2)</f>
        <v>0</v>
      </c>
      <c r="J53" s="252"/>
      <c r="K53" s="253">
        <f>ROUND(E53*J53,2)</f>
        <v>0</v>
      </c>
      <c r="L53" s="253">
        <v>21</v>
      </c>
      <c r="M53" s="253">
        <f>G53*(1+L53/100)</f>
        <v>0</v>
      </c>
      <c r="N53" s="251">
        <v>2.0600000000000002E-3</v>
      </c>
      <c r="O53" s="251">
        <f>ROUND(E53*N53,2)</f>
        <v>0</v>
      </c>
      <c r="P53" s="251">
        <v>0</v>
      </c>
      <c r="Q53" s="251">
        <f>ROUND(E53*P53,2)</f>
        <v>0</v>
      </c>
      <c r="R53" s="253" t="s">
        <v>691</v>
      </c>
      <c r="S53" s="253" t="s">
        <v>692</v>
      </c>
      <c r="T53" s="254" t="s">
        <v>692</v>
      </c>
      <c r="U53" s="155">
        <v>0.8</v>
      </c>
      <c r="V53" s="155">
        <f>ROUND(E53*U53,2)</f>
        <v>1.2</v>
      </c>
      <c r="W53" s="155"/>
      <c r="X53" s="155" t="s">
        <v>158</v>
      </c>
      <c r="Y53" s="155" t="s">
        <v>159</v>
      </c>
      <c r="Z53" s="145"/>
      <c r="AA53" s="145"/>
      <c r="AB53" s="145"/>
      <c r="AC53" s="145"/>
      <c r="AD53" s="145"/>
      <c r="AE53" s="145"/>
      <c r="AF53" s="145"/>
      <c r="AG53" s="145" t="s">
        <v>160</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row>
    <row r="54" spans="1:60" outlineLevel="2">
      <c r="A54" s="152"/>
      <c r="B54" s="153"/>
      <c r="C54" s="1593" t="s">
        <v>1996</v>
      </c>
      <c r="D54" s="1594"/>
      <c r="E54" s="1594"/>
      <c r="F54" s="1594"/>
      <c r="G54" s="1594"/>
      <c r="H54" s="155"/>
      <c r="I54" s="155"/>
      <c r="J54" s="155"/>
      <c r="K54" s="155"/>
      <c r="L54" s="155"/>
      <c r="M54" s="155"/>
      <c r="N54" s="154"/>
      <c r="O54" s="154"/>
      <c r="P54" s="154"/>
      <c r="Q54" s="154"/>
      <c r="R54" s="155"/>
      <c r="S54" s="155"/>
      <c r="T54" s="155"/>
      <c r="U54" s="155"/>
      <c r="V54" s="155"/>
      <c r="W54" s="155"/>
      <c r="X54" s="155"/>
      <c r="Y54" s="155"/>
      <c r="Z54" s="145"/>
      <c r="AA54" s="145"/>
      <c r="AB54" s="145"/>
      <c r="AC54" s="145"/>
      <c r="AD54" s="145"/>
      <c r="AE54" s="145"/>
      <c r="AF54" s="145"/>
      <c r="AG54" s="145" t="s">
        <v>162</v>
      </c>
      <c r="AH54" s="145"/>
      <c r="AI54" s="145"/>
      <c r="AJ54" s="145"/>
      <c r="AK54" s="145"/>
      <c r="AL54" s="145"/>
      <c r="AM54" s="145"/>
      <c r="AN54" s="145"/>
      <c r="AO54" s="145"/>
      <c r="AP54" s="145"/>
      <c r="AQ54" s="145"/>
      <c r="AR54" s="145"/>
      <c r="AS54" s="145"/>
      <c r="AT54" s="145"/>
      <c r="AU54" s="145"/>
      <c r="AV54" s="145"/>
      <c r="AW54" s="145"/>
      <c r="AX54" s="145"/>
      <c r="AY54" s="145"/>
      <c r="AZ54" s="145"/>
      <c r="BA54" s="145"/>
      <c r="BB54" s="145"/>
      <c r="BC54" s="145"/>
      <c r="BD54" s="145"/>
      <c r="BE54" s="145"/>
      <c r="BF54" s="145"/>
      <c r="BG54" s="145"/>
      <c r="BH54" s="145"/>
    </row>
    <row r="55" spans="1:60" outlineLevel="2">
      <c r="A55" s="152"/>
      <c r="B55" s="153"/>
      <c r="C55" s="1400" t="s">
        <v>1997</v>
      </c>
      <c r="D55" s="1401"/>
      <c r="E55" s="1401"/>
      <c r="F55" s="1401"/>
      <c r="G55" s="1401"/>
      <c r="H55" s="155"/>
      <c r="I55" s="155"/>
      <c r="J55" s="155"/>
      <c r="K55" s="155"/>
      <c r="L55" s="155"/>
      <c r="M55" s="155"/>
      <c r="N55" s="154"/>
      <c r="O55" s="154"/>
      <c r="P55" s="154"/>
      <c r="Q55" s="154"/>
      <c r="R55" s="155"/>
      <c r="S55" s="155"/>
      <c r="T55" s="155"/>
      <c r="U55" s="155"/>
      <c r="V55" s="155"/>
      <c r="W55" s="155"/>
      <c r="X55" s="155"/>
      <c r="Y55" s="155"/>
      <c r="Z55" s="145"/>
      <c r="AA55" s="145"/>
      <c r="AB55" s="145"/>
      <c r="AC55" s="145"/>
      <c r="AD55" s="145"/>
      <c r="AE55" s="145"/>
      <c r="AF55" s="145"/>
      <c r="AG55" s="145" t="s">
        <v>179</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row>
    <row r="56" spans="1:60" outlineLevel="3">
      <c r="A56" s="152"/>
      <c r="B56" s="153"/>
      <c r="C56" s="1400" t="s">
        <v>304</v>
      </c>
      <c r="D56" s="1401"/>
      <c r="E56" s="1401"/>
      <c r="F56" s="1401"/>
      <c r="G56" s="1401"/>
      <c r="H56" s="155"/>
      <c r="I56" s="155"/>
      <c r="J56" s="155"/>
      <c r="K56" s="155"/>
      <c r="L56" s="155"/>
      <c r="M56" s="155"/>
      <c r="N56" s="154"/>
      <c r="O56" s="154"/>
      <c r="P56" s="154"/>
      <c r="Q56" s="154"/>
      <c r="R56" s="155"/>
      <c r="S56" s="155"/>
      <c r="T56" s="155"/>
      <c r="U56" s="155"/>
      <c r="V56" s="155"/>
      <c r="W56" s="155"/>
      <c r="X56" s="155"/>
      <c r="Y56" s="155"/>
      <c r="Z56" s="145"/>
      <c r="AA56" s="145"/>
      <c r="AB56" s="145"/>
      <c r="AC56" s="145"/>
      <c r="AD56" s="145"/>
      <c r="AE56" s="145"/>
      <c r="AF56" s="145"/>
      <c r="AG56" s="145" t="s">
        <v>179</v>
      </c>
      <c r="AH56" s="145"/>
      <c r="AI56" s="145"/>
      <c r="AJ56" s="145"/>
      <c r="AK56" s="145"/>
      <c r="AL56" s="145"/>
      <c r="AM56" s="145"/>
      <c r="AN56" s="145"/>
      <c r="AO56" s="145"/>
      <c r="AP56" s="145"/>
      <c r="AQ56" s="145"/>
      <c r="AR56" s="145"/>
      <c r="AS56" s="145"/>
      <c r="AT56" s="145"/>
      <c r="AU56" s="145"/>
      <c r="AV56" s="145"/>
      <c r="AW56" s="145"/>
      <c r="AX56" s="145"/>
      <c r="AY56" s="145"/>
      <c r="AZ56" s="145"/>
      <c r="BA56" s="145"/>
      <c r="BB56" s="145"/>
      <c r="BC56" s="145"/>
      <c r="BD56" s="145"/>
      <c r="BE56" s="145"/>
      <c r="BF56" s="145"/>
      <c r="BG56" s="145"/>
      <c r="BH56" s="145"/>
    </row>
    <row r="57" spans="1:60" outlineLevel="2">
      <c r="A57" s="152"/>
      <c r="B57" s="153"/>
      <c r="C57" s="183" t="s">
        <v>1985</v>
      </c>
      <c r="D57" s="156"/>
      <c r="E57" s="157"/>
      <c r="F57" s="155"/>
      <c r="G57" s="155"/>
      <c r="H57" s="155"/>
      <c r="I57" s="155"/>
      <c r="J57" s="155"/>
      <c r="K57" s="155"/>
      <c r="L57" s="155"/>
      <c r="M57" s="155"/>
      <c r="N57" s="154"/>
      <c r="O57" s="154"/>
      <c r="P57" s="154"/>
      <c r="Q57" s="154"/>
      <c r="R57" s="155"/>
      <c r="S57" s="155"/>
      <c r="T57" s="155"/>
      <c r="U57" s="155"/>
      <c r="V57" s="155"/>
      <c r="W57" s="155"/>
      <c r="X57" s="155"/>
      <c r="Y57" s="155"/>
      <c r="Z57" s="145"/>
      <c r="AA57" s="145"/>
      <c r="AB57" s="145"/>
      <c r="AC57" s="145"/>
      <c r="AD57" s="145"/>
      <c r="AE57" s="145"/>
      <c r="AF57" s="145"/>
      <c r="AG57" s="145" t="s">
        <v>164</v>
      </c>
      <c r="AH57" s="145">
        <v>0</v>
      </c>
      <c r="AI57" s="145"/>
      <c r="AJ57" s="145"/>
      <c r="AK57" s="145"/>
      <c r="AL57" s="145"/>
      <c r="AM57" s="145"/>
      <c r="AN57" s="145"/>
      <c r="AO57" s="145"/>
      <c r="AP57" s="145"/>
      <c r="AQ57" s="145"/>
      <c r="AR57" s="145"/>
      <c r="AS57" s="145"/>
      <c r="AT57" s="145"/>
      <c r="AU57" s="145"/>
      <c r="AV57" s="145"/>
      <c r="AW57" s="145"/>
      <c r="AX57" s="145"/>
      <c r="AY57" s="145"/>
      <c r="AZ57" s="145"/>
      <c r="BA57" s="145"/>
      <c r="BB57" s="145"/>
      <c r="BC57" s="145"/>
      <c r="BD57" s="145"/>
      <c r="BE57" s="145"/>
      <c r="BF57" s="145"/>
      <c r="BG57" s="145"/>
      <c r="BH57" s="145"/>
    </row>
    <row r="58" spans="1:60" outlineLevel="3">
      <c r="A58" s="152"/>
      <c r="B58" s="153"/>
      <c r="C58" s="183" t="s">
        <v>2001</v>
      </c>
      <c r="D58" s="156"/>
      <c r="E58" s="157">
        <v>1.5</v>
      </c>
      <c r="F58" s="155"/>
      <c r="G58" s="155"/>
      <c r="H58" s="155"/>
      <c r="I58" s="155"/>
      <c r="J58" s="155"/>
      <c r="K58" s="155"/>
      <c r="L58" s="155"/>
      <c r="M58" s="155"/>
      <c r="N58" s="154"/>
      <c r="O58" s="154"/>
      <c r="P58" s="154"/>
      <c r="Q58" s="154"/>
      <c r="R58" s="155"/>
      <c r="S58" s="155"/>
      <c r="T58" s="155"/>
      <c r="U58" s="155"/>
      <c r="V58" s="155"/>
      <c r="W58" s="155"/>
      <c r="X58" s="155"/>
      <c r="Y58" s="155"/>
      <c r="Z58" s="145"/>
      <c r="AA58" s="145"/>
      <c r="AB58" s="145"/>
      <c r="AC58" s="145"/>
      <c r="AD58" s="145"/>
      <c r="AE58" s="145"/>
      <c r="AF58" s="145"/>
      <c r="AG58" s="145" t="s">
        <v>164</v>
      </c>
      <c r="AH58" s="145">
        <v>0</v>
      </c>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row>
    <row r="59" spans="1:60" ht="33.75" outlineLevel="1">
      <c r="A59" s="247">
        <v>15</v>
      </c>
      <c r="B59" s="248" t="s">
        <v>2002</v>
      </c>
      <c r="C59" s="249" t="s">
        <v>2003</v>
      </c>
      <c r="D59" s="250" t="s">
        <v>289</v>
      </c>
      <c r="E59" s="251">
        <v>1.5</v>
      </c>
      <c r="F59" s="252"/>
      <c r="G59" s="253">
        <f>ROUND(E59*F59,2)</f>
        <v>0</v>
      </c>
      <c r="H59" s="252"/>
      <c r="I59" s="253">
        <f>ROUND(E59*H59,2)</f>
        <v>0</v>
      </c>
      <c r="J59" s="252"/>
      <c r="K59" s="253">
        <f>ROUND(E59*J59,2)</f>
        <v>0</v>
      </c>
      <c r="L59" s="253">
        <v>21</v>
      </c>
      <c r="M59" s="253">
        <f>G59*(1+L59/100)</f>
        <v>0</v>
      </c>
      <c r="N59" s="251">
        <v>1.1800000000000001E-3</v>
      </c>
      <c r="O59" s="251">
        <f>ROUND(E59*N59,2)</f>
        <v>0</v>
      </c>
      <c r="P59" s="251">
        <v>0</v>
      </c>
      <c r="Q59" s="251">
        <f>ROUND(E59*P59,2)</f>
        <v>0</v>
      </c>
      <c r="R59" s="253" t="s">
        <v>691</v>
      </c>
      <c r="S59" s="253" t="s">
        <v>692</v>
      </c>
      <c r="T59" s="254" t="s">
        <v>692</v>
      </c>
      <c r="U59" s="155">
        <v>0.66820000000000002</v>
      </c>
      <c r="V59" s="155">
        <f>ROUND(E59*U59,2)</f>
        <v>1</v>
      </c>
      <c r="W59" s="155"/>
      <c r="X59" s="155" t="s">
        <v>158</v>
      </c>
      <c r="Y59" s="155" t="s">
        <v>159</v>
      </c>
      <c r="Z59" s="145"/>
      <c r="AA59" s="145"/>
      <c r="AB59" s="145"/>
      <c r="AC59" s="145"/>
      <c r="AD59" s="145"/>
      <c r="AE59" s="145"/>
      <c r="AF59" s="145"/>
      <c r="AG59" s="145" t="s">
        <v>160</v>
      </c>
      <c r="AH59" s="145"/>
      <c r="AI59" s="145"/>
      <c r="AJ59" s="145"/>
      <c r="AK59" s="145"/>
      <c r="AL59" s="145"/>
      <c r="AM59" s="145"/>
      <c r="AN59" s="145"/>
      <c r="AO59" s="145"/>
      <c r="AP59" s="145"/>
      <c r="AQ59" s="145"/>
      <c r="AR59" s="145"/>
      <c r="AS59" s="145"/>
      <c r="AT59" s="145"/>
      <c r="AU59" s="145"/>
      <c r="AV59" s="145"/>
      <c r="AW59" s="145"/>
      <c r="AX59" s="145"/>
      <c r="AY59" s="145"/>
      <c r="AZ59" s="145"/>
      <c r="BA59" s="145"/>
      <c r="BB59" s="145"/>
      <c r="BC59" s="145"/>
      <c r="BD59" s="145"/>
      <c r="BE59" s="145"/>
      <c r="BF59" s="145"/>
      <c r="BG59" s="145"/>
      <c r="BH59" s="145"/>
    </row>
    <row r="60" spans="1:60" outlineLevel="2">
      <c r="A60" s="152"/>
      <c r="B60" s="153"/>
      <c r="C60" s="1593" t="s">
        <v>1996</v>
      </c>
      <c r="D60" s="1594"/>
      <c r="E60" s="1594"/>
      <c r="F60" s="1594"/>
      <c r="G60" s="1594"/>
      <c r="H60" s="155"/>
      <c r="I60" s="155"/>
      <c r="J60" s="155"/>
      <c r="K60" s="155"/>
      <c r="L60" s="155"/>
      <c r="M60" s="155"/>
      <c r="N60" s="154"/>
      <c r="O60" s="154"/>
      <c r="P60" s="154"/>
      <c r="Q60" s="154"/>
      <c r="R60" s="155"/>
      <c r="S60" s="155"/>
      <c r="T60" s="155"/>
      <c r="U60" s="155"/>
      <c r="V60" s="155"/>
      <c r="W60" s="155"/>
      <c r="X60" s="155"/>
      <c r="Y60" s="155"/>
      <c r="Z60" s="145"/>
      <c r="AA60" s="145"/>
      <c r="AB60" s="145"/>
      <c r="AC60" s="145"/>
      <c r="AD60" s="145"/>
      <c r="AE60" s="145"/>
      <c r="AF60" s="145"/>
      <c r="AG60" s="145" t="s">
        <v>162</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row>
    <row r="61" spans="1:60" outlineLevel="2">
      <c r="A61" s="152"/>
      <c r="B61" s="153"/>
      <c r="C61" s="1400" t="s">
        <v>1997</v>
      </c>
      <c r="D61" s="1401"/>
      <c r="E61" s="1401"/>
      <c r="F61" s="1401"/>
      <c r="G61" s="1401"/>
      <c r="H61" s="155"/>
      <c r="I61" s="155"/>
      <c r="J61" s="155"/>
      <c r="K61" s="155"/>
      <c r="L61" s="155"/>
      <c r="M61" s="155"/>
      <c r="N61" s="154"/>
      <c r="O61" s="154"/>
      <c r="P61" s="154"/>
      <c r="Q61" s="154"/>
      <c r="R61" s="155"/>
      <c r="S61" s="155"/>
      <c r="T61" s="155"/>
      <c r="U61" s="155"/>
      <c r="V61" s="155"/>
      <c r="W61" s="155"/>
      <c r="X61" s="155"/>
      <c r="Y61" s="155"/>
      <c r="Z61" s="145"/>
      <c r="AA61" s="145"/>
      <c r="AB61" s="145"/>
      <c r="AC61" s="145"/>
      <c r="AD61" s="145"/>
      <c r="AE61" s="145"/>
      <c r="AF61" s="145"/>
      <c r="AG61" s="145" t="s">
        <v>179</v>
      </c>
      <c r="AH61" s="145"/>
      <c r="AI61" s="145"/>
      <c r="AJ61" s="145"/>
      <c r="AK61" s="145"/>
      <c r="AL61" s="145"/>
      <c r="AM61" s="145"/>
      <c r="AN61" s="145"/>
      <c r="AO61" s="145"/>
      <c r="AP61" s="145"/>
      <c r="AQ61" s="145"/>
      <c r="AR61" s="145"/>
      <c r="AS61" s="145"/>
      <c r="AT61" s="145"/>
      <c r="AU61" s="145"/>
      <c r="AV61" s="145"/>
      <c r="AW61" s="145"/>
      <c r="AX61" s="145"/>
      <c r="AY61" s="145"/>
      <c r="AZ61" s="145"/>
      <c r="BA61" s="145"/>
      <c r="BB61" s="145"/>
      <c r="BC61" s="145"/>
      <c r="BD61" s="145"/>
      <c r="BE61" s="145"/>
      <c r="BF61" s="145"/>
      <c r="BG61" s="145"/>
      <c r="BH61" s="145"/>
    </row>
    <row r="62" spans="1:60" outlineLevel="3">
      <c r="A62" s="152"/>
      <c r="B62" s="153"/>
      <c r="C62" s="1400" t="s">
        <v>304</v>
      </c>
      <c r="D62" s="1401"/>
      <c r="E62" s="1401"/>
      <c r="F62" s="1401"/>
      <c r="G62" s="1401"/>
      <c r="H62" s="155"/>
      <c r="I62" s="155"/>
      <c r="J62" s="155"/>
      <c r="K62" s="155"/>
      <c r="L62" s="155"/>
      <c r="M62" s="155"/>
      <c r="N62" s="154"/>
      <c r="O62" s="154"/>
      <c r="P62" s="154"/>
      <c r="Q62" s="154"/>
      <c r="R62" s="155"/>
      <c r="S62" s="155"/>
      <c r="T62" s="155"/>
      <c r="U62" s="155"/>
      <c r="V62" s="155"/>
      <c r="W62" s="155"/>
      <c r="X62" s="155"/>
      <c r="Y62" s="155"/>
      <c r="Z62" s="145"/>
      <c r="AA62" s="145"/>
      <c r="AB62" s="145"/>
      <c r="AC62" s="145"/>
      <c r="AD62" s="145"/>
      <c r="AE62" s="145"/>
      <c r="AF62" s="145"/>
      <c r="AG62" s="145" t="s">
        <v>179</v>
      </c>
      <c r="AH62" s="145"/>
      <c r="AI62" s="145"/>
      <c r="AJ62" s="145"/>
      <c r="AK62" s="145"/>
      <c r="AL62" s="145"/>
      <c r="AM62" s="145"/>
      <c r="AN62" s="145"/>
      <c r="AO62" s="145"/>
      <c r="AP62" s="145"/>
      <c r="AQ62" s="145"/>
      <c r="AR62" s="145"/>
      <c r="AS62" s="145"/>
      <c r="AT62" s="145"/>
      <c r="AU62" s="145"/>
      <c r="AV62" s="145"/>
      <c r="AW62" s="145"/>
      <c r="AX62" s="145"/>
      <c r="AY62" s="145"/>
      <c r="AZ62" s="145"/>
      <c r="BA62" s="145"/>
      <c r="BB62" s="145"/>
      <c r="BC62" s="145"/>
      <c r="BD62" s="145"/>
      <c r="BE62" s="145"/>
      <c r="BF62" s="145"/>
      <c r="BG62" s="145"/>
      <c r="BH62" s="145"/>
    </row>
    <row r="63" spans="1:60" outlineLevel="2">
      <c r="A63" s="152"/>
      <c r="B63" s="153"/>
      <c r="C63" s="183" t="s">
        <v>2004</v>
      </c>
      <c r="D63" s="156"/>
      <c r="E63" s="157">
        <v>1.5</v>
      </c>
      <c r="F63" s="155"/>
      <c r="G63" s="155"/>
      <c r="H63" s="155"/>
      <c r="I63" s="155"/>
      <c r="J63" s="155"/>
      <c r="K63" s="155"/>
      <c r="L63" s="155"/>
      <c r="M63" s="155"/>
      <c r="N63" s="154"/>
      <c r="O63" s="154"/>
      <c r="P63" s="154"/>
      <c r="Q63" s="154"/>
      <c r="R63" s="155"/>
      <c r="S63" s="155"/>
      <c r="T63" s="155"/>
      <c r="U63" s="155"/>
      <c r="V63" s="155"/>
      <c r="W63" s="155"/>
      <c r="X63" s="155"/>
      <c r="Y63" s="155"/>
      <c r="Z63" s="145"/>
      <c r="AA63" s="145"/>
      <c r="AB63" s="145"/>
      <c r="AC63" s="145"/>
      <c r="AD63" s="145"/>
      <c r="AE63" s="145"/>
      <c r="AF63" s="145"/>
      <c r="AG63" s="145" t="s">
        <v>164</v>
      </c>
      <c r="AH63" s="145">
        <v>0</v>
      </c>
      <c r="AI63" s="145"/>
      <c r="AJ63" s="145"/>
      <c r="AK63" s="145"/>
      <c r="AL63" s="145"/>
      <c r="AM63" s="145"/>
      <c r="AN63" s="145"/>
      <c r="AO63" s="145"/>
      <c r="AP63" s="145"/>
      <c r="AQ63" s="145"/>
      <c r="AR63" s="145"/>
      <c r="AS63" s="145"/>
      <c r="AT63" s="145"/>
      <c r="AU63" s="145"/>
      <c r="AV63" s="145"/>
      <c r="AW63" s="145"/>
      <c r="AX63" s="145"/>
      <c r="AY63" s="145"/>
      <c r="AZ63" s="145"/>
      <c r="BA63" s="145"/>
      <c r="BB63" s="145"/>
      <c r="BC63" s="145"/>
      <c r="BD63" s="145"/>
      <c r="BE63" s="145"/>
      <c r="BF63" s="145"/>
      <c r="BG63" s="145"/>
      <c r="BH63" s="145"/>
    </row>
    <row r="64" spans="1:60" ht="33.75" outlineLevel="1">
      <c r="A64" s="247">
        <v>16</v>
      </c>
      <c r="B64" s="248" t="s">
        <v>2005</v>
      </c>
      <c r="C64" s="249" t="s">
        <v>2006</v>
      </c>
      <c r="D64" s="250" t="s">
        <v>289</v>
      </c>
      <c r="E64" s="251">
        <v>7.5</v>
      </c>
      <c r="F64" s="252"/>
      <c r="G64" s="253">
        <f>ROUND(E64*F64,2)</f>
        <v>0</v>
      </c>
      <c r="H64" s="252"/>
      <c r="I64" s="253">
        <f>ROUND(E64*H64,2)</f>
        <v>0</v>
      </c>
      <c r="J64" s="252"/>
      <c r="K64" s="253">
        <f>ROUND(E64*J64,2)</f>
        <v>0</v>
      </c>
      <c r="L64" s="253">
        <v>21</v>
      </c>
      <c r="M64" s="253">
        <f>G64*(1+L64/100)</f>
        <v>0</v>
      </c>
      <c r="N64" s="251">
        <v>2.31E-3</v>
      </c>
      <c r="O64" s="251">
        <f>ROUND(E64*N64,2)</f>
        <v>0.02</v>
      </c>
      <c r="P64" s="251">
        <v>0</v>
      </c>
      <c r="Q64" s="251">
        <f>ROUND(E64*P64,2)</f>
        <v>0</v>
      </c>
      <c r="R64" s="253" t="s">
        <v>691</v>
      </c>
      <c r="S64" s="253" t="s">
        <v>692</v>
      </c>
      <c r="T64" s="254" t="s">
        <v>692</v>
      </c>
      <c r="U64" s="155">
        <v>0.88</v>
      </c>
      <c r="V64" s="155">
        <f>ROUND(E64*U64,2)</f>
        <v>6.6</v>
      </c>
      <c r="W64" s="155"/>
      <c r="X64" s="155" t="s">
        <v>158</v>
      </c>
      <c r="Y64" s="155" t="s">
        <v>159</v>
      </c>
      <c r="Z64" s="145"/>
      <c r="AA64" s="145"/>
      <c r="AB64" s="145"/>
      <c r="AC64" s="145"/>
      <c r="AD64" s="145"/>
      <c r="AE64" s="145"/>
      <c r="AF64" s="145"/>
      <c r="AG64" s="145" t="s">
        <v>160</v>
      </c>
      <c r="AH64" s="145"/>
      <c r="AI64" s="145"/>
      <c r="AJ64" s="145"/>
      <c r="AK64" s="145"/>
      <c r="AL64" s="145"/>
      <c r="AM64" s="145"/>
      <c r="AN64" s="145"/>
      <c r="AO64" s="145"/>
      <c r="AP64" s="145"/>
      <c r="AQ64" s="145"/>
      <c r="AR64" s="145"/>
      <c r="AS64" s="145"/>
      <c r="AT64" s="145"/>
      <c r="AU64" s="145"/>
      <c r="AV64" s="145"/>
      <c r="AW64" s="145"/>
      <c r="AX64" s="145"/>
      <c r="AY64" s="145"/>
      <c r="AZ64" s="145"/>
      <c r="BA64" s="145"/>
      <c r="BB64" s="145"/>
      <c r="BC64" s="145"/>
      <c r="BD64" s="145"/>
      <c r="BE64" s="145"/>
      <c r="BF64" s="145"/>
      <c r="BG64" s="145"/>
      <c r="BH64" s="145"/>
    </row>
    <row r="65" spans="1:60" outlineLevel="2">
      <c r="A65" s="152"/>
      <c r="B65" s="153"/>
      <c r="C65" s="1593" t="s">
        <v>1996</v>
      </c>
      <c r="D65" s="1594"/>
      <c r="E65" s="1594"/>
      <c r="F65" s="1594"/>
      <c r="G65" s="1594"/>
      <c r="H65" s="155"/>
      <c r="I65" s="155"/>
      <c r="J65" s="155"/>
      <c r="K65" s="155"/>
      <c r="L65" s="155"/>
      <c r="M65" s="155"/>
      <c r="N65" s="154"/>
      <c r="O65" s="154"/>
      <c r="P65" s="154"/>
      <c r="Q65" s="154"/>
      <c r="R65" s="155"/>
      <c r="S65" s="155"/>
      <c r="T65" s="155"/>
      <c r="U65" s="155"/>
      <c r="V65" s="155"/>
      <c r="W65" s="155"/>
      <c r="X65" s="155"/>
      <c r="Y65" s="155"/>
      <c r="Z65" s="145"/>
      <c r="AA65" s="145"/>
      <c r="AB65" s="145"/>
      <c r="AC65" s="145"/>
      <c r="AD65" s="145"/>
      <c r="AE65" s="145"/>
      <c r="AF65" s="145"/>
      <c r="AG65" s="145" t="s">
        <v>162</v>
      </c>
      <c r="AH65" s="145"/>
      <c r="AI65" s="145"/>
      <c r="AJ65" s="145"/>
      <c r="AK65" s="145"/>
      <c r="AL65" s="145"/>
      <c r="AM65" s="145"/>
      <c r="AN65" s="145"/>
      <c r="AO65" s="145"/>
      <c r="AP65" s="145"/>
      <c r="AQ65" s="145"/>
      <c r="AR65" s="145"/>
      <c r="AS65" s="145"/>
      <c r="AT65" s="145"/>
      <c r="AU65" s="145"/>
      <c r="AV65" s="145"/>
      <c r="AW65" s="145"/>
      <c r="AX65" s="145"/>
      <c r="AY65" s="145"/>
      <c r="AZ65" s="145"/>
      <c r="BA65" s="145"/>
      <c r="BB65" s="145"/>
      <c r="BC65" s="145"/>
      <c r="BD65" s="145"/>
      <c r="BE65" s="145"/>
      <c r="BF65" s="145"/>
      <c r="BG65" s="145"/>
      <c r="BH65" s="145"/>
    </row>
    <row r="66" spans="1:60" outlineLevel="2">
      <c r="A66" s="152"/>
      <c r="B66" s="153"/>
      <c r="C66" s="1400" t="s">
        <v>1997</v>
      </c>
      <c r="D66" s="1401"/>
      <c r="E66" s="1401"/>
      <c r="F66" s="1401"/>
      <c r="G66" s="1401"/>
      <c r="H66" s="155"/>
      <c r="I66" s="155"/>
      <c r="J66" s="155"/>
      <c r="K66" s="155"/>
      <c r="L66" s="155"/>
      <c r="M66" s="155"/>
      <c r="N66" s="154"/>
      <c r="O66" s="154"/>
      <c r="P66" s="154"/>
      <c r="Q66" s="154"/>
      <c r="R66" s="155"/>
      <c r="S66" s="155"/>
      <c r="T66" s="155"/>
      <c r="U66" s="155"/>
      <c r="V66" s="155"/>
      <c r="W66" s="155"/>
      <c r="X66" s="155"/>
      <c r="Y66" s="155"/>
      <c r="Z66" s="145"/>
      <c r="AA66" s="145"/>
      <c r="AB66" s="145"/>
      <c r="AC66" s="145"/>
      <c r="AD66" s="145"/>
      <c r="AE66" s="145"/>
      <c r="AF66" s="145"/>
      <c r="AG66" s="145" t="s">
        <v>179</v>
      </c>
      <c r="AH66" s="145"/>
      <c r="AI66" s="145"/>
      <c r="AJ66" s="145"/>
      <c r="AK66" s="145"/>
      <c r="AL66" s="145"/>
      <c r="AM66" s="145"/>
      <c r="AN66" s="145"/>
      <c r="AO66" s="145"/>
      <c r="AP66" s="145"/>
      <c r="AQ66" s="145"/>
      <c r="AR66" s="145"/>
      <c r="AS66" s="145"/>
      <c r="AT66" s="145"/>
      <c r="AU66" s="145"/>
      <c r="AV66" s="145"/>
      <c r="AW66" s="145"/>
      <c r="AX66" s="145"/>
      <c r="AY66" s="145"/>
      <c r="AZ66" s="145"/>
      <c r="BA66" s="145"/>
      <c r="BB66" s="145"/>
      <c r="BC66" s="145"/>
      <c r="BD66" s="145"/>
      <c r="BE66" s="145"/>
      <c r="BF66" s="145"/>
      <c r="BG66" s="145"/>
      <c r="BH66" s="145"/>
    </row>
    <row r="67" spans="1:60" outlineLevel="3">
      <c r="A67" s="152"/>
      <c r="B67" s="153"/>
      <c r="C67" s="1400" t="s">
        <v>304</v>
      </c>
      <c r="D67" s="1401"/>
      <c r="E67" s="1401"/>
      <c r="F67" s="1401"/>
      <c r="G67" s="1401"/>
      <c r="H67" s="155"/>
      <c r="I67" s="155"/>
      <c r="J67" s="155"/>
      <c r="K67" s="155"/>
      <c r="L67" s="155"/>
      <c r="M67" s="155"/>
      <c r="N67" s="154"/>
      <c r="O67" s="154"/>
      <c r="P67" s="154"/>
      <c r="Q67" s="154"/>
      <c r="R67" s="155"/>
      <c r="S67" s="155"/>
      <c r="T67" s="155"/>
      <c r="U67" s="155"/>
      <c r="V67" s="155"/>
      <c r="W67" s="155"/>
      <c r="X67" s="155"/>
      <c r="Y67" s="155"/>
      <c r="Z67" s="145"/>
      <c r="AA67" s="145"/>
      <c r="AB67" s="145"/>
      <c r="AC67" s="145"/>
      <c r="AD67" s="145"/>
      <c r="AE67" s="145"/>
      <c r="AF67" s="145"/>
      <c r="AG67" s="145" t="s">
        <v>179</v>
      </c>
      <c r="AH67" s="145"/>
      <c r="AI67" s="145"/>
      <c r="AJ67" s="145"/>
      <c r="AK67" s="145"/>
      <c r="AL67" s="145"/>
      <c r="AM67" s="145"/>
      <c r="AN67" s="145"/>
      <c r="AO67" s="145"/>
      <c r="AP67" s="145"/>
      <c r="AQ67" s="145"/>
      <c r="AR67" s="145"/>
      <c r="AS67" s="145"/>
      <c r="AT67" s="145"/>
      <c r="AU67" s="145"/>
      <c r="AV67" s="145"/>
      <c r="AW67" s="145"/>
      <c r="AX67" s="145"/>
      <c r="AY67" s="145"/>
      <c r="AZ67" s="145"/>
      <c r="BA67" s="145"/>
      <c r="BB67" s="145"/>
      <c r="BC67" s="145"/>
      <c r="BD67" s="145"/>
      <c r="BE67" s="145"/>
      <c r="BF67" s="145"/>
      <c r="BG67" s="145"/>
      <c r="BH67" s="145"/>
    </row>
    <row r="68" spans="1:60" outlineLevel="2">
      <c r="A68" s="152"/>
      <c r="B68" s="153"/>
      <c r="C68" s="183" t="s">
        <v>2007</v>
      </c>
      <c r="D68" s="156"/>
      <c r="E68" s="157">
        <v>7.5</v>
      </c>
      <c r="F68" s="155"/>
      <c r="G68" s="155"/>
      <c r="H68" s="155"/>
      <c r="I68" s="155"/>
      <c r="J68" s="155"/>
      <c r="K68" s="155"/>
      <c r="L68" s="155"/>
      <c r="M68" s="155"/>
      <c r="N68" s="154"/>
      <c r="O68" s="154"/>
      <c r="P68" s="154"/>
      <c r="Q68" s="154"/>
      <c r="R68" s="155"/>
      <c r="S68" s="155"/>
      <c r="T68" s="155"/>
      <c r="U68" s="155"/>
      <c r="V68" s="155"/>
      <c r="W68" s="155"/>
      <c r="X68" s="155"/>
      <c r="Y68" s="155"/>
      <c r="Z68" s="145"/>
      <c r="AA68" s="145"/>
      <c r="AB68" s="145"/>
      <c r="AC68" s="145"/>
      <c r="AD68" s="145"/>
      <c r="AE68" s="145"/>
      <c r="AF68" s="145"/>
      <c r="AG68" s="145" t="s">
        <v>164</v>
      </c>
      <c r="AH68" s="145">
        <v>0</v>
      </c>
      <c r="AI68" s="145"/>
      <c r="AJ68" s="145"/>
      <c r="AK68" s="145"/>
      <c r="AL68" s="145"/>
      <c r="AM68" s="145"/>
      <c r="AN68" s="145"/>
      <c r="AO68" s="145"/>
      <c r="AP68" s="145"/>
      <c r="AQ68" s="145"/>
      <c r="AR68" s="145"/>
      <c r="AS68" s="145"/>
      <c r="AT68" s="145"/>
      <c r="AU68" s="145"/>
      <c r="AV68" s="145"/>
      <c r="AW68" s="145"/>
      <c r="AX68" s="145"/>
      <c r="AY68" s="145"/>
      <c r="AZ68" s="145"/>
      <c r="BA68" s="145"/>
      <c r="BB68" s="145"/>
      <c r="BC68" s="145"/>
      <c r="BD68" s="145"/>
      <c r="BE68" s="145"/>
      <c r="BF68" s="145"/>
      <c r="BG68" s="145"/>
      <c r="BH68" s="145"/>
    </row>
    <row r="69" spans="1:60" ht="33.75" outlineLevel="1">
      <c r="A69" s="247">
        <v>17</v>
      </c>
      <c r="B69" s="248" t="s">
        <v>2008</v>
      </c>
      <c r="C69" s="249" t="s">
        <v>2009</v>
      </c>
      <c r="D69" s="250" t="s">
        <v>177</v>
      </c>
      <c r="E69" s="251">
        <v>1</v>
      </c>
      <c r="F69" s="252"/>
      <c r="G69" s="253">
        <f>ROUND(E69*F69,2)</f>
        <v>0</v>
      </c>
      <c r="H69" s="252"/>
      <c r="I69" s="253">
        <f>ROUND(E69*H69,2)</f>
        <v>0</v>
      </c>
      <c r="J69" s="252"/>
      <c r="K69" s="253">
        <f>ROUND(E69*J69,2)</f>
        <v>0</v>
      </c>
      <c r="L69" s="253">
        <v>21</v>
      </c>
      <c r="M69" s="253">
        <f>G69*(1+L69/100)</f>
        <v>0</v>
      </c>
      <c r="N69" s="251">
        <v>4.8999999999999998E-4</v>
      </c>
      <c r="O69" s="251">
        <f>ROUND(E69*N69,2)</f>
        <v>0</v>
      </c>
      <c r="P69" s="251">
        <v>0</v>
      </c>
      <c r="Q69" s="251">
        <f>ROUND(E69*P69,2)</f>
        <v>0</v>
      </c>
      <c r="R69" s="253" t="s">
        <v>691</v>
      </c>
      <c r="S69" s="253" t="s">
        <v>692</v>
      </c>
      <c r="T69" s="254" t="s">
        <v>692</v>
      </c>
      <c r="U69" s="155">
        <v>0.13</v>
      </c>
      <c r="V69" s="155">
        <f>ROUND(E69*U69,2)</f>
        <v>0.13</v>
      </c>
      <c r="W69" s="155"/>
      <c r="X69" s="155" t="s">
        <v>158</v>
      </c>
      <c r="Y69" s="155" t="s">
        <v>159</v>
      </c>
      <c r="Z69" s="145"/>
      <c r="AA69" s="145"/>
      <c r="AB69" s="145"/>
      <c r="AC69" s="145"/>
      <c r="AD69" s="145"/>
      <c r="AE69" s="145"/>
      <c r="AF69" s="145"/>
      <c r="AG69" s="145" t="s">
        <v>160</v>
      </c>
      <c r="AH69" s="145"/>
      <c r="AI69" s="145"/>
      <c r="AJ69" s="145"/>
      <c r="AK69" s="145"/>
      <c r="AL69" s="145"/>
      <c r="AM69" s="145"/>
      <c r="AN69" s="145"/>
      <c r="AO69" s="145"/>
      <c r="AP69" s="145"/>
      <c r="AQ69" s="145"/>
      <c r="AR69" s="145"/>
      <c r="AS69" s="145"/>
      <c r="AT69" s="145"/>
      <c r="AU69" s="145"/>
      <c r="AV69" s="145"/>
      <c r="AW69" s="145"/>
      <c r="AX69" s="145"/>
      <c r="AY69" s="145"/>
      <c r="AZ69" s="145"/>
      <c r="BA69" s="145"/>
      <c r="BB69" s="145"/>
      <c r="BC69" s="145"/>
      <c r="BD69" s="145"/>
      <c r="BE69" s="145"/>
      <c r="BF69" s="145"/>
      <c r="BG69" s="145"/>
      <c r="BH69" s="145"/>
    </row>
    <row r="70" spans="1:60" outlineLevel="2">
      <c r="A70" s="152"/>
      <c r="B70" s="153"/>
      <c r="C70" s="183" t="s">
        <v>2010</v>
      </c>
      <c r="D70" s="156"/>
      <c r="E70" s="157">
        <v>1</v>
      </c>
      <c r="F70" s="155"/>
      <c r="G70" s="155"/>
      <c r="H70" s="155"/>
      <c r="I70" s="155"/>
      <c r="J70" s="155"/>
      <c r="K70" s="155"/>
      <c r="L70" s="155"/>
      <c r="M70" s="155"/>
      <c r="N70" s="154"/>
      <c r="O70" s="154"/>
      <c r="P70" s="154"/>
      <c r="Q70" s="154"/>
      <c r="R70" s="155"/>
      <c r="S70" s="155"/>
      <c r="T70" s="155"/>
      <c r="U70" s="155"/>
      <c r="V70" s="155"/>
      <c r="W70" s="155"/>
      <c r="X70" s="155"/>
      <c r="Y70" s="155"/>
      <c r="Z70" s="145"/>
      <c r="AA70" s="145"/>
      <c r="AB70" s="145"/>
      <c r="AC70" s="145"/>
      <c r="AD70" s="145"/>
      <c r="AE70" s="145"/>
      <c r="AF70" s="145"/>
      <c r="AG70" s="145" t="s">
        <v>164</v>
      </c>
      <c r="AH70" s="145">
        <v>0</v>
      </c>
      <c r="AI70" s="145"/>
      <c r="AJ70" s="145"/>
      <c r="AK70" s="145"/>
      <c r="AL70" s="145"/>
      <c r="AM70" s="145"/>
      <c r="AN70" s="145"/>
      <c r="AO70" s="145"/>
      <c r="AP70" s="145"/>
      <c r="AQ70" s="145"/>
      <c r="AR70" s="145"/>
      <c r="AS70" s="145"/>
      <c r="AT70" s="145"/>
      <c r="AU70" s="145"/>
      <c r="AV70" s="145"/>
      <c r="AW70" s="145"/>
      <c r="AX70" s="145"/>
      <c r="AY70" s="145"/>
      <c r="AZ70" s="145"/>
      <c r="BA70" s="145"/>
      <c r="BB70" s="145"/>
      <c r="BC70" s="145"/>
      <c r="BD70" s="145"/>
      <c r="BE70" s="145"/>
      <c r="BF70" s="145"/>
      <c r="BG70" s="145"/>
      <c r="BH70" s="145"/>
    </row>
    <row r="71" spans="1:60" outlineLevel="1">
      <c r="A71" s="247">
        <v>18</v>
      </c>
      <c r="B71" s="248" t="s">
        <v>700</v>
      </c>
      <c r="C71" s="249" t="s">
        <v>701</v>
      </c>
      <c r="D71" s="250" t="s">
        <v>289</v>
      </c>
      <c r="E71" s="251">
        <v>17.25</v>
      </c>
      <c r="F71" s="252"/>
      <c r="G71" s="253">
        <f>ROUND(E71*F71,2)</f>
        <v>0</v>
      </c>
      <c r="H71" s="252"/>
      <c r="I71" s="253">
        <f>ROUND(E71*H71,2)</f>
        <v>0</v>
      </c>
      <c r="J71" s="252"/>
      <c r="K71" s="253">
        <f>ROUND(E71*J71,2)</f>
        <v>0</v>
      </c>
      <c r="L71" s="253">
        <v>21</v>
      </c>
      <c r="M71" s="253">
        <f>G71*(1+L71/100)</f>
        <v>0</v>
      </c>
      <c r="N71" s="251">
        <v>0</v>
      </c>
      <c r="O71" s="251">
        <f>ROUND(E71*N71,2)</f>
        <v>0</v>
      </c>
      <c r="P71" s="251">
        <v>0</v>
      </c>
      <c r="Q71" s="251">
        <f>ROUND(E71*P71,2)</f>
        <v>0</v>
      </c>
      <c r="R71" s="253" t="s">
        <v>691</v>
      </c>
      <c r="S71" s="253" t="s">
        <v>692</v>
      </c>
      <c r="T71" s="254" t="s">
        <v>692</v>
      </c>
      <c r="U71" s="155">
        <v>0.05</v>
      </c>
      <c r="V71" s="155">
        <f>ROUND(E71*U71,2)</f>
        <v>0.86</v>
      </c>
      <c r="W71" s="155"/>
      <c r="X71" s="155" t="s">
        <v>158</v>
      </c>
      <c r="Y71" s="155" t="s">
        <v>159</v>
      </c>
      <c r="Z71" s="145"/>
      <c r="AA71" s="145"/>
      <c r="AB71" s="145"/>
      <c r="AC71" s="145"/>
      <c r="AD71" s="145"/>
      <c r="AE71" s="145"/>
      <c r="AF71" s="145"/>
      <c r="AG71" s="145" t="s">
        <v>160</v>
      </c>
      <c r="AH71" s="145"/>
      <c r="AI71" s="145"/>
      <c r="AJ71" s="145"/>
      <c r="AK71" s="145"/>
      <c r="AL71" s="145"/>
      <c r="AM71" s="145"/>
      <c r="AN71" s="145"/>
      <c r="AO71" s="145"/>
      <c r="AP71" s="145"/>
      <c r="AQ71" s="145"/>
      <c r="AR71" s="145"/>
      <c r="AS71" s="145"/>
      <c r="AT71" s="145"/>
      <c r="AU71" s="145"/>
      <c r="AV71" s="145"/>
      <c r="AW71" s="145"/>
      <c r="AX71" s="145"/>
      <c r="AY71" s="145"/>
      <c r="AZ71" s="145"/>
      <c r="BA71" s="145"/>
      <c r="BB71" s="145"/>
      <c r="BC71" s="145"/>
      <c r="BD71" s="145"/>
      <c r="BE71" s="145"/>
      <c r="BF71" s="145"/>
      <c r="BG71" s="145"/>
      <c r="BH71" s="145"/>
    </row>
    <row r="72" spans="1:60" outlineLevel="2">
      <c r="A72" s="152"/>
      <c r="B72" s="153"/>
      <c r="C72" s="183" t="s">
        <v>2011</v>
      </c>
      <c r="D72" s="156"/>
      <c r="E72" s="157">
        <v>2.25</v>
      </c>
      <c r="F72" s="155"/>
      <c r="G72" s="155"/>
      <c r="H72" s="155"/>
      <c r="I72" s="155"/>
      <c r="J72" s="155"/>
      <c r="K72" s="155"/>
      <c r="L72" s="155"/>
      <c r="M72" s="155"/>
      <c r="N72" s="154"/>
      <c r="O72" s="154"/>
      <c r="P72" s="154"/>
      <c r="Q72" s="154"/>
      <c r="R72" s="155"/>
      <c r="S72" s="155"/>
      <c r="T72" s="155"/>
      <c r="U72" s="155"/>
      <c r="V72" s="155"/>
      <c r="W72" s="155"/>
      <c r="X72" s="155"/>
      <c r="Y72" s="155"/>
      <c r="Z72" s="145"/>
      <c r="AA72" s="145"/>
      <c r="AB72" s="145"/>
      <c r="AC72" s="145"/>
      <c r="AD72" s="145"/>
      <c r="AE72" s="145"/>
      <c r="AF72" s="145"/>
      <c r="AG72" s="145" t="s">
        <v>164</v>
      </c>
      <c r="AH72" s="145">
        <v>5</v>
      </c>
      <c r="AI72" s="145"/>
      <c r="AJ72" s="145"/>
      <c r="AK72" s="145"/>
      <c r="AL72" s="145"/>
      <c r="AM72" s="145"/>
      <c r="AN72" s="145"/>
      <c r="AO72" s="145"/>
      <c r="AP72" s="145"/>
      <c r="AQ72" s="145"/>
      <c r="AR72" s="145"/>
      <c r="AS72" s="145"/>
      <c r="AT72" s="145"/>
      <c r="AU72" s="145"/>
      <c r="AV72" s="145"/>
      <c r="AW72" s="145"/>
      <c r="AX72" s="145"/>
      <c r="AY72" s="145"/>
      <c r="AZ72" s="145"/>
      <c r="BA72" s="145"/>
      <c r="BB72" s="145"/>
      <c r="BC72" s="145"/>
      <c r="BD72" s="145"/>
      <c r="BE72" s="145"/>
      <c r="BF72" s="145"/>
      <c r="BG72" s="145"/>
      <c r="BH72" s="145"/>
    </row>
    <row r="73" spans="1:60" outlineLevel="3">
      <c r="A73" s="152"/>
      <c r="B73" s="153"/>
      <c r="C73" s="183" t="s">
        <v>2012</v>
      </c>
      <c r="D73" s="156"/>
      <c r="E73" s="157">
        <v>3</v>
      </c>
      <c r="F73" s="155"/>
      <c r="G73" s="155"/>
      <c r="H73" s="155"/>
      <c r="I73" s="155"/>
      <c r="J73" s="155"/>
      <c r="K73" s="155"/>
      <c r="L73" s="155"/>
      <c r="M73" s="155"/>
      <c r="N73" s="154"/>
      <c r="O73" s="154"/>
      <c r="P73" s="154"/>
      <c r="Q73" s="154"/>
      <c r="R73" s="155"/>
      <c r="S73" s="155"/>
      <c r="T73" s="155"/>
      <c r="U73" s="155"/>
      <c r="V73" s="155"/>
      <c r="W73" s="155"/>
      <c r="X73" s="155"/>
      <c r="Y73" s="155"/>
      <c r="Z73" s="145"/>
      <c r="AA73" s="145"/>
      <c r="AB73" s="145"/>
      <c r="AC73" s="145"/>
      <c r="AD73" s="145"/>
      <c r="AE73" s="145"/>
      <c r="AF73" s="145"/>
      <c r="AG73" s="145" t="s">
        <v>164</v>
      </c>
      <c r="AH73" s="145">
        <v>5</v>
      </c>
      <c r="AI73" s="145"/>
      <c r="AJ73" s="145"/>
      <c r="AK73" s="145"/>
      <c r="AL73" s="145"/>
      <c r="AM73" s="145"/>
      <c r="AN73" s="145"/>
      <c r="AO73" s="145"/>
      <c r="AP73" s="145"/>
      <c r="AQ73" s="145"/>
      <c r="AR73" s="145"/>
      <c r="AS73" s="145"/>
      <c r="AT73" s="145"/>
      <c r="AU73" s="145"/>
      <c r="AV73" s="145"/>
      <c r="AW73" s="145"/>
      <c r="AX73" s="145"/>
      <c r="AY73" s="145"/>
      <c r="AZ73" s="145"/>
      <c r="BA73" s="145"/>
      <c r="BB73" s="145"/>
      <c r="BC73" s="145"/>
      <c r="BD73" s="145"/>
      <c r="BE73" s="145"/>
      <c r="BF73" s="145"/>
      <c r="BG73" s="145"/>
      <c r="BH73" s="145"/>
    </row>
    <row r="74" spans="1:60" outlineLevel="3">
      <c r="A74" s="152"/>
      <c r="B74" s="153"/>
      <c r="C74" s="183" t="s">
        <v>2013</v>
      </c>
      <c r="D74" s="156"/>
      <c r="E74" s="157">
        <v>1</v>
      </c>
      <c r="F74" s="155"/>
      <c r="G74" s="155"/>
      <c r="H74" s="155"/>
      <c r="I74" s="155"/>
      <c r="J74" s="155"/>
      <c r="K74" s="155"/>
      <c r="L74" s="155"/>
      <c r="M74" s="155"/>
      <c r="N74" s="154"/>
      <c r="O74" s="154"/>
      <c r="P74" s="154"/>
      <c r="Q74" s="154"/>
      <c r="R74" s="155"/>
      <c r="S74" s="155"/>
      <c r="T74" s="155"/>
      <c r="U74" s="155"/>
      <c r="V74" s="155"/>
      <c r="W74" s="155"/>
      <c r="X74" s="155"/>
      <c r="Y74" s="155"/>
      <c r="Z74" s="145"/>
      <c r="AA74" s="145"/>
      <c r="AB74" s="145"/>
      <c r="AC74" s="145"/>
      <c r="AD74" s="145"/>
      <c r="AE74" s="145"/>
      <c r="AF74" s="145"/>
      <c r="AG74" s="145" t="s">
        <v>164</v>
      </c>
      <c r="AH74" s="145">
        <v>5</v>
      </c>
      <c r="AI74" s="145"/>
      <c r="AJ74" s="145"/>
      <c r="AK74" s="145"/>
      <c r="AL74" s="145"/>
      <c r="AM74" s="145"/>
      <c r="AN74" s="145"/>
      <c r="AO74" s="145"/>
      <c r="AP74" s="145"/>
      <c r="AQ74" s="145"/>
      <c r="AR74" s="145"/>
      <c r="AS74" s="145"/>
      <c r="AT74" s="145"/>
      <c r="AU74" s="145"/>
      <c r="AV74" s="145"/>
      <c r="AW74" s="145"/>
      <c r="AX74" s="145"/>
      <c r="AY74" s="145"/>
      <c r="AZ74" s="145"/>
      <c r="BA74" s="145"/>
      <c r="BB74" s="145"/>
      <c r="BC74" s="145"/>
      <c r="BD74" s="145"/>
      <c r="BE74" s="145"/>
      <c r="BF74" s="145"/>
      <c r="BG74" s="145"/>
      <c r="BH74" s="145"/>
    </row>
    <row r="75" spans="1:60" outlineLevel="3">
      <c r="A75" s="152"/>
      <c r="B75" s="153"/>
      <c r="C75" s="183" t="s">
        <v>2014</v>
      </c>
      <c r="D75" s="156"/>
      <c r="E75" s="157">
        <v>0.5</v>
      </c>
      <c r="F75" s="155"/>
      <c r="G75" s="155"/>
      <c r="H75" s="155"/>
      <c r="I75" s="155"/>
      <c r="J75" s="155"/>
      <c r="K75" s="155"/>
      <c r="L75" s="155"/>
      <c r="M75" s="155"/>
      <c r="N75" s="154"/>
      <c r="O75" s="154"/>
      <c r="P75" s="154"/>
      <c r="Q75" s="154"/>
      <c r="R75" s="155"/>
      <c r="S75" s="155"/>
      <c r="T75" s="155"/>
      <c r="U75" s="155"/>
      <c r="V75" s="155"/>
      <c r="W75" s="155"/>
      <c r="X75" s="155"/>
      <c r="Y75" s="155"/>
      <c r="Z75" s="145"/>
      <c r="AA75" s="145"/>
      <c r="AB75" s="145"/>
      <c r="AC75" s="145"/>
      <c r="AD75" s="145"/>
      <c r="AE75" s="145"/>
      <c r="AF75" s="145"/>
      <c r="AG75" s="145" t="s">
        <v>164</v>
      </c>
      <c r="AH75" s="145">
        <v>5</v>
      </c>
      <c r="AI75" s="145"/>
      <c r="AJ75" s="145"/>
      <c r="AK75" s="145"/>
      <c r="AL75" s="145"/>
      <c r="AM75" s="145"/>
      <c r="AN75" s="145"/>
      <c r="AO75" s="145"/>
      <c r="AP75" s="145"/>
      <c r="AQ75" s="145"/>
      <c r="AR75" s="145"/>
      <c r="AS75" s="145"/>
      <c r="AT75" s="145"/>
      <c r="AU75" s="145"/>
      <c r="AV75" s="145"/>
      <c r="AW75" s="145"/>
      <c r="AX75" s="145"/>
      <c r="AY75" s="145"/>
      <c r="AZ75" s="145"/>
      <c r="BA75" s="145"/>
      <c r="BB75" s="145"/>
      <c r="BC75" s="145"/>
      <c r="BD75" s="145"/>
      <c r="BE75" s="145"/>
      <c r="BF75" s="145"/>
      <c r="BG75" s="145"/>
      <c r="BH75" s="145"/>
    </row>
    <row r="76" spans="1:60" outlineLevel="3">
      <c r="A76" s="152"/>
      <c r="B76" s="153"/>
      <c r="C76" s="183" t="s">
        <v>2015</v>
      </c>
      <c r="D76" s="156"/>
      <c r="E76" s="157">
        <v>1.5</v>
      </c>
      <c r="F76" s="155"/>
      <c r="G76" s="155"/>
      <c r="H76" s="155"/>
      <c r="I76" s="155"/>
      <c r="J76" s="155"/>
      <c r="K76" s="155"/>
      <c r="L76" s="155"/>
      <c r="M76" s="155"/>
      <c r="N76" s="154"/>
      <c r="O76" s="154"/>
      <c r="P76" s="154"/>
      <c r="Q76" s="154"/>
      <c r="R76" s="155"/>
      <c r="S76" s="155"/>
      <c r="T76" s="155"/>
      <c r="U76" s="155"/>
      <c r="V76" s="155"/>
      <c r="W76" s="155"/>
      <c r="X76" s="155"/>
      <c r="Y76" s="155"/>
      <c r="Z76" s="145"/>
      <c r="AA76" s="145"/>
      <c r="AB76" s="145"/>
      <c r="AC76" s="145"/>
      <c r="AD76" s="145"/>
      <c r="AE76" s="145"/>
      <c r="AF76" s="145"/>
      <c r="AG76" s="145" t="s">
        <v>164</v>
      </c>
      <c r="AH76" s="145">
        <v>5</v>
      </c>
      <c r="AI76" s="145"/>
      <c r="AJ76" s="145"/>
      <c r="AK76" s="145"/>
      <c r="AL76" s="145"/>
      <c r="AM76" s="145"/>
      <c r="AN76" s="145"/>
      <c r="AO76" s="145"/>
      <c r="AP76" s="145"/>
      <c r="AQ76" s="145"/>
      <c r="AR76" s="145"/>
      <c r="AS76" s="145"/>
      <c r="AT76" s="145"/>
      <c r="AU76" s="145"/>
      <c r="AV76" s="145"/>
      <c r="AW76" s="145"/>
      <c r="AX76" s="145"/>
      <c r="AY76" s="145"/>
      <c r="AZ76" s="145"/>
      <c r="BA76" s="145"/>
      <c r="BB76" s="145"/>
      <c r="BC76" s="145"/>
      <c r="BD76" s="145"/>
      <c r="BE76" s="145"/>
      <c r="BF76" s="145"/>
      <c r="BG76" s="145"/>
      <c r="BH76" s="145"/>
    </row>
    <row r="77" spans="1:60" outlineLevel="3">
      <c r="A77" s="152"/>
      <c r="B77" s="153"/>
      <c r="C77" s="183" t="s">
        <v>2016</v>
      </c>
      <c r="D77" s="156"/>
      <c r="E77" s="157">
        <v>1.5</v>
      </c>
      <c r="F77" s="155"/>
      <c r="G77" s="155"/>
      <c r="H77" s="155"/>
      <c r="I77" s="155"/>
      <c r="J77" s="155"/>
      <c r="K77" s="155"/>
      <c r="L77" s="155"/>
      <c r="M77" s="155"/>
      <c r="N77" s="154"/>
      <c r="O77" s="154"/>
      <c r="P77" s="154"/>
      <c r="Q77" s="154"/>
      <c r="R77" s="155"/>
      <c r="S77" s="155"/>
      <c r="T77" s="155"/>
      <c r="U77" s="155"/>
      <c r="V77" s="155"/>
      <c r="W77" s="155"/>
      <c r="X77" s="155"/>
      <c r="Y77" s="155"/>
      <c r="Z77" s="145"/>
      <c r="AA77" s="145"/>
      <c r="AB77" s="145"/>
      <c r="AC77" s="145"/>
      <c r="AD77" s="145"/>
      <c r="AE77" s="145"/>
      <c r="AF77" s="145"/>
      <c r="AG77" s="145" t="s">
        <v>164</v>
      </c>
      <c r="AH77" s="145">
        <v>5</v>
      </c>
      <c r="AI77" s="145"/>
      <c r="AJ77" s="145"/>
      <c r="AK77" s="145"/>
      <c r="AL77" s="145"/>
      <c r="AM77" s="145"/>
      <c r="AN77" s="145"/>
      <c r="AO77" s="145"/>
      <c r="AP77" s="145"/>
      <c r="AQ77" s="145"/>
      <c r="AR77" s="145"/>
      <c r="AS77" s="145"/>
      <c r="AT77" s="145"/>
      <c r="AU77" s="145"/>
      <c r="AV77" s="145"/>
      <c r="AW77" s="145"/>
      <c r="AX77" s="145"/>
      <c r="AY77" s="145"/>
      <c r="AZ77" s="145"/>
      <c r="BA77" s="145"/>
      <c r="BB77" s="145"/>
      <c r="BC77" s="145"/>
      <c r="BD77" s="145"/>
      <c r="BE77" s="145"/>
      <c r="BF77" s="145"/>
      <c r="BG77" s="145"/>
      <c r="BH77" s="145"/>
    </row>
    <row r="78" spans="1:60" outlineLevel="3">
      <c r="A78" s="152"/>
      <c r="B78" s="153"/>
      <c r="C78" s="183" t="s">
        <v>2017</v>
      </c>
      <c r="D78" s="156"/>
      <c r="E78" s="157">
        <v>7.5</v>
      </c>
      <c r="F78" s="155"/>
      <c r="G78" s="155"/>
      <c r="H78" s="155"/>
      <c r="I78" s="155"/>
      <c r="J78" s="155"/>
      <c r="K78" s="155"/>
      <c r="L78" s="155"/>
      <c r="M78" s="155"/>
      <c r="N78" s="154"/>
      <c r="O78" s="154"/>
      <c r="P78" s="154"/>
      <c r="Q78" s="154"/>
      <c r="R78" s="155"/>
      <c r="S78" s="155"/>
      <c r="T78" s="155"/>
      <c r="U78" s="155"/>
      <c r="V78" s="155"/>
      <c r="W78" s="155"/>
      <c r="X78" s="155"/>
      <c r="Y78" s="155"/>
      <c r="Z78" s="145"/>
      <c r="AA78" s="145"/>
      <c r="AB78" s="145"/>
      <c r="AC78" s="145"/>
      <c r="AD78" s="145"/>
      <c r="AE78" s="145"/>
      <c r="AF78" s="145"/>
      <c r="AG78" s="145" t="s">
        <v>164</v>
      </c>
      <c r="AH78" s="145">
        <v>5</v>
      </c>
      <c r="AI78" s="145"/>
      <c r="AJ78" s="145"/>
      <c r="AK78" s="145"/>
      <c r="AL78" s="145"/>
      <c r="AM78" s="145"/>
      <c r="AN78" s="145"/>
      <c r="AO78" s="145"/>
      <c r="AP78" s="145"/>
      <c r="AQ78" s="145"/>
      <c r="AR78" s="145"/>
      <c r="AS78" s="145"/>
      <c r="AT78" s="145"/>
      <c r="AU78" s="145"/>
      <c r="AV78" s="145"/>
      <c r="AW78" s="145"/>
      <c r="AX78" s="145"/>
      <c r="AY78" s="145"/>
      <c r="AZ78" s="145"/>
      <c r="BA78" s="145"/>
      <c r="BB78" s="145"/>
      <c r="BC78" s="145"/>
      <c r="BD78" s="145"/>
      <c r="BE78" s="145"/>
      <c r="BF78" s="145"/>
      <c r="BG78" s="145"/>
      <c r="BH78" s="145"/>
    </row>
    <row r="79" spans="1:60" outlineLevel="1">
      <c r="A79" s="247">
        <v>19</v>
      </c>
      <c r="B79" s="248" t="s">
        <v>704</v>
      </c>
      <c r="C79" s="249" t="s">
        <v>705</v>
      </c>
      <c r="D79" s="250" t="s">
        <v>289</v>
      </c>
      <c r="E79" s="251">
        <v>17.25</v>
      </c>
      <c r="F79" s="252"/>
      <c r="G79" s="253">
        <f>ROUND(E79*F79,2)</f>
        <v>0</v>
      </c>
      <c r="H79" s="252"/>
      <c r="I79" s="253">
        <f>ROUND(E79*H79,2)</f>
        <v>0</v>
      </c>
      <c r="J79" s="252"/>
      <c r="K79" s="253">
        <f>ROUND(E79*J79,2)</f>
        <v>0</v>
      </c>
      <c r="L79" s="253">
        <v>21</v>
      </c>
      <c r="M79" s="253">
        <f>G79*(1+L79/100)</f>
        <v>0</v>
      </c>
      <c r="N79" s="251">
        <v>0</v>
      </c>
      <c r="O79" s="251">
        <f>ROUND(E79*N79,2)</f>
        <v>0</v>
      </c>
      <c r="P79" s="251">
        <v>0</v>
      </c>
      <c r="Q79" s="251">
        <f>ROUND(E79*P79,2)</f>
        <v>0</v>
      </c>
      <c r="R79" s="253" t="s">
        <v>691</v>
      </c>
      <c r="S79" s="253" t="s">
        <v>692</v>
      </c>
      <c r="T79" s="254" t="s">
        <v>692</v>
      </c>
      <c r="U79" s="155">
        <v>0.06</v>
      </c>
      <c r="V79" s="155">
        <f>ROUND(E79*U79,2)</f>
        <v>1.04</v>
      </c>
      <c r="W79" s="155"/>
      <c r="X79" s="155" t="s">
        <v>158</v>
      </c>
      <c r="Y79" s="155" t="s">
        <v>159</v>
      </c>
      <c r="Z79" s="145"/>
      <c r="AA79" s="145"/>
      <c r="AB79" s="145"/>
      <c r="AC79" s="145"/>
      <c r="AD79" s="145"/>
      <c r="AE79" s="145"/>
      <c r="AF79" s="145"/>
      <c r="AG79" s="145" t="s">
        <v>160</v>
      </c>
      <c r="AH79" s="145"/>
      <c r="AI79" s="145"/>
      <c r="AJ79" s="145"/>
      <c r="AK79" s="145"/>
      <c r="AL79" s="145"/>
      <c r="AM79" s="145"/>
      <c r="AN79" s="145"/>
      <c r="AO79" s="145"/>
      <c r="AP79" s="145"/>
      <c r="AQ79" s="145"/>
      <c r="AR79" s="145"/>
      <c r="AS79" s="145"/>
      <c r="AT79" s="145"/>
      <c r="AU79" s="145"/>
      <c r="AV79" s="145"/>
      <c r="AW79" s="145"/>
      <c r="AX79" s="145"/>
      <c r="AY79" s="145"/>
      <c r="AZ79" s="145"/>
      <c r="BA79" s="145"/>
      <c r="BB79" s="145"/>
      <c r="BC79" s="145"/>
      <c r="BD79" s="145"/>
      <c r="BE79" s="145"/>
      <c r="BF79" s="145"/>
      <c r="BG79" s="145"/>
      <c r="BH79" s="145"/>
    </row>
    <row r="80" spans="1:60" outlineLevel="2">
      <c r="A80" s="152"/>
      <c r="B80" s="153"/>
      <c r="C80" s="183" t="s">
        <v>2018</v>
      </c>
      <c r="D80" s="156"/>
      <c r="E80" s="157">
        <v>17.25</v>
      </c>
      <c r="F80" s="155"/>
      <c r="G80" s="155"/>
      <c r="H80" s="155"/>
      <c r="I80" s="155"/>
      <c r="J80" s="155"/>
      <c r="K80" s="155"/>
      <c r="L80" s="155"/>
      <c r="M80" s="155"/>
      <c r="N80" s="154"/>
      <c r="O80" s="154"/>
      <c r="P80" s="154"/>
      <c r="Q80" s="154"/>
      <c r="R80" s="155"/>
      <c r="S80" s="155"/>
      <c r="T80" s="155"/>
      <c r="U80" s="155"/>
      <c r="V80" s="155"/>
      <c r="W80" s="155"/>
      <c r="X80" s="155"/>
      <c r="Y80" s="155"/>
      <c r="Z80" s="145"/>
      <c r="AA80" s="145"/>
      <c r="AB80" s="145"/>
      <c r="AC80" s="145"/>
      <c r="AD80" s="145"/>
      <c r="AE80" s="145"/>
      <c r="AF80" s="145"/>
      <c r="AG80" s="145" t="s">
        <v>164</v>
      </c>
      <c r="AH80" s="145">
        <v>5</v>
      </c>
      <c r="AI80" s="145"/>
      <c r="AJ80" s="145"/>
      <c r="AK80" s="145"/>
      <c r="AL80" s="145"/>
      <c r="AM80" s="145"/>
      <c r="AN80" s="145"/>
      <c r="AO80" s="145"/>
      <c r="AP80" s="145"/>
      <c r="AQ80" s="145"/>
      <c r="AR80" s="145"/>
      <c r="AS80" s="145"/>
      <c r="AT80" s="145"/>
      <c r="AU80" s="145"/>
      <c r="AV80" s="145"/>
      <c r="AW80" s="145"/>
      <c r="AX80" s="145"/>
      <c r="AY80" s="145"/>
      <c r="AZ80" s="145"/>
      <c r="BA80" s="145"/>
      <c r="BB80" s="145"/>
      <c r="BC80" s="145"/>
      <c r="BD80" s="145"/>
      <c r="BE80" s="145"/>
      <c r="BF80" s="145"/>
      <c r="BG80" s="145"/>
      <c r="BH80" s="145"/>
    </row>
    <row r="81" spans="1:60" outlineLevel="1">
      <c r="A81" s="247">
        <v>20</v>
      </c>
      <c r="B81" s="248" t="s">
        <v>707</v>
      </c>
      <c r="C81" s="249" t="s">
        <v>708</v>
      </c>
      <c r="D81" s="250" t="s">
        <v>242</v>
      </c>
      <c r="E81" s="251">
        <v>2</v>
      </c>
      <c r="F81" s="252"/>
      <c r="G81" s="253">
        <f>ROUND(E81*F81,2)</f>
        <v>0</v>
      </c>
      <c r="H81" s="252"/>
      <c r="I81" s="253">
        <f>ROUND(E81*H81,2)</f>
        <v>0</v>
      </c>
      <c r="J81" s="252"/>
      <c r="K81" s="253">
        <f>ROUND(E81*J81,2)</f>
        <v>0</v>
      </c>
      <c r="L81" s="253">
        <v>21</v>
      </c>
      <c r="M81" s="253">
        <f>G81*(1+L81/100)</f>
        <v>0</v>
      </c>
      <c r="N81" s="251">
        <v>0</v>
      </c>
      <c r="O81" s="251">
        <f>ROUND(E81*N81,2)</f>
        <v>0</v>
      </c>
      <c r="P81" s="251">
        <v>0</v>
      </c>
      <c r="Q81" s="251">
        <f>ROUND(E81*P81,2)</f>
        <v>0</v>
      </c>
      <c r="R81" s="253"/>
      <c r="S81" s="253" t="s">
        <v>709</v>
      </c>
      <c r="T81" s="254" t="s">
        <v>189</v>
      </c>
      <c r="U81" s="155">
        <v>0</v>
      </c>
      <c r="V81" s="155">
        <f>ROUND(E81*U81,2)</f>
        <v>0</v>
      </c>
      <c r="W81" s="155"/>
      <c r="X81" s="155" t="s">
        <v>158</v>
      </c>
      <c r="Y81" s="155" t="s">
        <v>159</v>
      </c>
      <c r="Z81" s="145"/>
      <c r="AA81" s="145"/>
      <c r="AB81" s="145"/>
      <c r="AC81" s="145"/>
      <c r="AD81" s="145"/>
      <c r="AE81" s="145"/>
      <c r="AF81" s="145"/>
      <c r="AG81" s="145" t="s">
        <v>160</v>
      </c>
      <c r="AH81" s="145"/>
      <c r="AI81" s="145"/>
      <c r="AJ81" s="145"/>
      <c r="AK81" s="145"/>
      <c r="AL81" s="145"/>
      <c r="AM81" s="145"/>
      <c r="AN81" s="145"/>
      <c r="AO81" s="145"/>
      <c r="AP81" s="145"/>
      <c r="AQ81" s="145"/>
      <c r="AR81" s="145"/>
      <c r="AS81" s="145"/>
      <c r="AT81" s="145"/>
      <c r="AU81" s="145"/>
      <c r="AV81" s="145"/>
      <c r="AW81" s="145"/>
      <c r="AX81" s="145"/>
      <c r="AY81" s="145"/>
      <c r="AZ81" s="145"/>
      <c r="BA81" s="145"/>
      <c r="BB81" s="145"/>
      <c r="BC81" s="145"/>
      <c r="BD81" s="145"/>
      <c r="BE81" s="145"/>
      <c r="BF81" s="145"/>
      <c r="BG81" s="145"/>
      <c r="BH81" s="145"/>
    </row>
    <row r="82" spans="1:60" outlineLevel="2">
      <c r="A82" s="152"/>
      <c r="B82" s="153"/>
      <c r="C82" s="183" t="s">
        <v>2010</v>
      </c>
      <c r="D82" s="156"/>
      <c r="E82" s="157">
        <v>1</v>
      </c>
      <c r="F82" s="155"/>
      <c r="G82" s="155"/>
      <c r="H82" s="155"/>
      <c r="I82" s="155"/>
      <c r="J82" s="155"/>
      <c r="K82" s="155"/>
      <c r="L82" s="155"/>
      <c r="M82" s="155"/>
      <c r="N82" s="154"/>
      <c r="O82" s="154"/>
      <c r="P82" s="154"/>
      <c r="Q82" s="154"/>
      <c r="R82" s="155"/>
      <c r="S82" s="155"/>
      <c r="T82" s="155"/>
      <c r="U82" s="155"/>
      <c r="V82" s="155"/>
      <c r="W82" s="155"/>
      <c r="X82" s="155"/>
      <c r="Y82" s="155"/>
      <c r="Z82" s="145"/>
      <c r="AA82" s="145"/>
      <c r="AB82" s="145"/>
      <c r="AC82" s="145"/>
      <c r="AD82" s="145"/>
      <c r="AE82" s="145"/>
      <c r="AF82" s="145"/>
      <c r="AG82" s="145" t="s">
        <v>164</v>
      </c>
      <c r="AH82" s="145">
        <v>0</v>
      </c>
      <c r="AI82" s="145"/>
      <c r="AJ82" s="145"/>
      <c r="AK82" s="145"/>
      <c r="AL82" s="145"/>
      <c r="AM82" s="145"/>
      <c r="AN82" s="145"/>
      <c r="AO82" s="145"/>
      <c r="AP82" s="145"/>
      <c r="AQ82" s="145"/>
      <c r="AR82" s="145"/>
      <c r="AS82" s="145"/>
      <c r="AT82" s="145"/>
      <c r="AU82" s="145"/>
      <c r="AV82" s="145"/>
      <c r="AW82" s="145"/>
      <c r="AX82" s="145"/>
      <c r="AY82" s="145"/>
      <c r="AZ82" s="145"/>
      <c r="BA82" s="145"/>
      <c r="BB82" s="145"/>
      <c r="BC82" s="145"/>
      <c r="BD82" s="145"/>
      <c r="BE82" s="145"/>
      <c r="BF82" s="145"/>
      <c r="BG82" s="145"/>
      <c r="BH82" s="145"/>
    </row>
    <row r="83" spans="1:60" outlineLevel="3">
      <c r="A83" s="152"/>
      <c r="B83" s="153"/>
      <c r="C83" s="183" t="s">
        <v>1979</v>
      </c>
      <c r="D83" s="156"/>
      <c r="E83" s="157">
        <v>1</v>
      </c>
      <c r="F83" s="155"/>
      <c r="G83" s="155"/>
      <c r="H83" s="155"/>
      <c r="I83" s="155"/>
      <c r="J83" s="155"/>
      <c r="K83" s="155"/>
      <c r="L83" s="155"/>
      <c r="M83" s="155"/>
      <c r="N83" s="154"/>
      <c r="O83" s="154"/>
      <c r="P83" s="154"/>
      <c r="Q83" s="154"/>
      <c r="R83" s="155"/>
      <c r="S83" s="155"/>
      <c r="T83" s="155"/>
      <c r="U83" s="155"/>
      <c r="V83" s="155"/>
      <c r="W83" s="155"/>
      <c r="X83" s="155"/>
      <c r="Y83" s="155"/>
      <c r="Z83" s="145"/>
      <c r="AA83" s="145"/>
      <c r="AB83" s="145"/>
      <c r="AC83" s="145"/>
      <c r="AD83" s="145"/>
      <c r="AE83" s="145"/>
      <c r="AF83" s="145"/>
      <c r="AG83" s="145" t="s">
        <v>164</v>
      </c>
      <c r="AH83" s="145">
        <v>0</v>
      </c>
      <c r="AI83" s="145"/>
      <c r="AJ83" s="145"/>
      <c r="AK83" s="145"/>
      <c r="AL83" s="145"/>
      <c r="AM83" s="145"/>
      <c r="AN83" s="145"/>
      <c r="AO83" s="145"/>
      <c r="AP83" s="145"/>
      <c r="AQ83" s="145"/>
      <c r="AR83" s="145"/>
      <c r="AS83" s="145"/>
      <c r="AT83" s="145"/>
      <c r="AU83" s="145"/>
      <c r="AV83" s="145"/>
      <c r="AW83" s="145"/>
      <c r="AX83" s="145"/>
      <c r="AY83" s="145"/>
      <c r="AZ83" s="145"/>
      <c r="BA83" s="145"/>
      <c r="BB83" s="145"/>
      <c r="BC83" s="145"/>
      <c r="BD83" s="145"/>
      <c r="BE83" s="145"/>
      <c r="BF83" s="145"/>
      <c r="BG83" s="145"/>
      <c r="BH83" s="145"/>
    </row>
    <row r="84" spans="1:60" outlineLevel="1">
      <c r="A84" s="457">
        <v>21</v>
      </c>
      <c r="B84" s="458" t="s">
        <v>721</v>
      </c>
      <c r="C84" s="459" t="s">
        <v>722</v>
      </c>
      <c r="D84" s="460" t="s">
        <v>256</v>
      </c>
      <c r="E84" s="461">
        <v>40</v>
      </c>
      <c r="F84" s="462"/>
      <c r="G84" s="463">
        <f>ROUND(E84*F84,2)</f>
        <v>0</v>
      </c>
      <c r="H84" s="462"/>
      <c r="I84" s="463">
        <f>ROUND(E84*H84,2)</f>
        <v>0</v>
      </c>
      <c r="J84" s="462"/>
      <c r="K84" s="463">
        <f>ROUND(E84*J84,2)</f>
        <v>0</v>
      </c>
      <c r="L84" s="463">
        <v>21</v>
      </c>
      <c r="M84" s="463">
        <f>G84*(1+L84/100)</f>
        <v>0</v>
      </c>
      <c r="N84" s="461">
        <v>0</v>
      </c>
      <c r="O84" s="461">
        <f>ROUND(E84*N84,2)</f>
        <v>0</v>
      </c>
      <c r="P84" s="461">
        <v>0</v>
      </c>
      <c r="Q84" s="461">
        <f>ROUND(E84*P84,2)</f>
        <v>0</v>
      </c>
      <c r="R84" s="463" t="s">
        <v>723</v>
      </c>
      <c r="S84" s="463" t="s">
        <v>692</v>
      </c>
      <c r="T84" s="464" t="s">
        <v>692</v>
      </c>
      <c r="U84" s="155">
        <v>1</v>
      </c>
      <c r="V84" s="155">
        <f>ROUND(E84*U84,2)</f>
        <v>40</v>
      </c>
      <c r="W84" s="155"/>
      <c r="X84" s="155" t="s">
        <v>257</v>
      </c>
      <c r="Y84" s="155" t="s">
        <v>159</v>
      </c>
      <c r="Z84" s="145"/>
      <c r="AA84" s="145"/>
      <c r="AB84" s="145"/>
      <c r="AC84" s="145"/>
      <c r="AD84" s="145"/>
      <c r="AE84" s="145"/>
      <c r="AF84" s="145"/>
      <c r="AG84" s="145" t="s">
        <v>258</v>
      </c>
      <c r="AH84" s="145"/>
      <c r="AI84" s="145"/>
      <c r="AJ84" s="145"/>
      <c r="AK84" s="145"/>
      <c r="AL84" s="145"/>
      <c r="AM84" s="145"/>
      <c r="AN84" s="145"/>
      <c r="AO84" s="145"/>
      <c r="AP84" s="145"/>
      <c r="AQ84" s="145"/>
      <c r="AR84" s="145"/>
      <c r="AS84" s="145"/>
      <c r="AT84" s="145"/>
      <c r="AU84" s="145"/>
      <c r="AV84" s="145"/>
      <c r="AW84" s="145"/>
      <c r="AX84" s="145"/>
      <c r="AY84" s="145"/>
      <c r="AZ84" s="145"/>
      <c r="BA84" s="145"/>
      <c r="BB84" s="145"/>
      <c r="BC84" s="145"/>
      <c r="BD84" s="145"/>
      <c r="BE84" s="145"/>
      <c r="BF84" s="145"/>
      <c r="BG84" s="145"/>
      <c r="BH84" s="145"/>
    </row>
    <row r="85" spans="1:60" outlineLevel="1">
      <c r="A85" s="247">
        <v>22</v>
      </c>
      <c r="B85" s="248" t="s">
        <v>2019</v>
      </c>
      <c r="C85" s="249" t="s">
        <v>2020</v>
      </c>
      <c r="D85" s="250" t="s">
        <v>156</v>
      </c>
      <c r="E85" s="251">
        <v>2.7990000000000001E-2</v>
      </c>
      <c r="F85" s="252"/>
      <c r="G85" s="253">
        <f>ROUND(E85*F85,2)</f>
        <v>0</v>
      </c>
      <c r="H85" s="252"/>
      <c r="I85" s="253">
        <f>ROUND(E85*H85,2)</f>
        <v>0</v>
      </c>
      <c r="J85" s="252"/>
      <c r="K85" s="253">
        <f>ROUND(E85*J85,2)</f>
        <v>0</v>
      </c>
      <c r="L85" s="253">
        <v>21</v>
      </c>
      <c r="M85" s="253">
        <f>G85*(1+L85/100)</f>
        <v>0</v>
      </c>
      <c r="N85" s="251">
        <v>0</v>
      </c>
      <c r="O85" s="251">
        <f>ROUND(E85*N85,2)</f>
        <v>0</v>
      </c>
      <c r="P85" s="251">
        <v>0</v>
      </c>
      <c r="Q85" s="251">
        <f>ROUND(E85*P85,2)</f>
        <v>0</v>
      </c>
      <c r="R85" s="253" t="s">
        <v>691</v>
      </c>
      <c r="S85" s="253" t="s">
        <v>692</v>
      </c>
      <c r="T85" s="254" t="s">
        <v>692</v>
      </c>
      <c r="U85" s="155">
        <v>1.575</v>
      </c>
      <c r="V85" s="155">
        <f>ROUND(E85*U85,2)</f>
        <v>0.04</v>
      </c>
      <c r="W85" s="155"/>
      <c r="X85" s="155" t="s">
        <v>296</v>
      </c>
      <c r="Y85" s="155" t="s">
        <v>159</v>
      </c>
      <c r="Z85" s="145"/>
      <c r="AA85" s="145"/>
      <c r="AB85" s="145"/>
      <c r="AC85" s="145"/>
      <c r="AD85" s="145"/>
      <c r="AE85" s="145"/>
      <c r="AF85" s="145"/>
      <c r="AG85" s="145" t="s">
        <v>297</v>
      </c>
      <c r="AH85" s="145"/>
      <c r="AI85" s="145"/>
      <c r="AJ85" s="145"/>
      <c r="AK85" s="145"/>
      <c r="AL85" s="145"/>
      <c r="AM85" s="145"/>
      <c r="AN85" s="145"/>
      <c r="AO85" s="145"/>
      <c r="AP85" s="145"/>
      <c r="AQ85" s="145"/>
      <c r="AR85" s="145"/>
      <c r="AS85" s="145"/>
      <c r="AT85" s="145"/>
      <c r="AU85" s="145"/>
      <c r="AV85" s="145"/>
      <c r="AW85" s="145"/>
      <c r="AX85" s="145"/>
      <c r="AY85" s="145"/>
      <c r="AZ85" s="145"/>
      <c r="BA85" s="145"/>
      <c r="BB85" s="145"/>
      <c r="BC85" s="145"/>
      <c r="BD85" s="145"/>
      <c r="BE85" s="145"/>
      <c r="BF85" s="145"/>
      <c r="BG85" s="145"/>
      <c r="BH85" s="145"/>
    </row>
    <row r="86" spans="1:60" outlineLevel="2">
      <c r="A86" s="152"/>
      <c r="B86" s="153"/>
      <c r="C86" s="1593" t="s">
        <v>726</v>
      </c>
      <c r="D86" s="1594"/>
      <c r="E86" s="1594"/>
      <c r="F86" s="1594"/>
      <c r="G86" s="1594"/>
      <c r="H86" s="155"/>
      <c r="I86" s="155"/>
      <c r="J86" s="155"/>
      <c r="K86" s="155"/>
      <c r="L86" s="155"/>
      <c r="M86" s="155"/>
      <c r="N86" s="154"/>
      <c r="O86" s="154"/>
      <c r="P86" s="154"/>
      <c r="Q86" s="154"/>
      <c r="R86" s="155"/>
      <c r="S86" s="155"/>
      <c r="T86" s="155"/>
      <c r="U86" s="155"/>
      <c r="V86" s="155"/>
      <c r="W86" s="155"/>
      <c r="X86" s="155"/>
      <c r="Y86" s="155"/>
      <c r="Z86" s="145"/>
      <c r="AA86" s="145"/>
      <c r="AB86" s="145"/>
      <c r="AC86" s="145"/>
      <c r="AD86" s="145"/>
      <c r="AE86" s="145"/>
      <c r="AF86" s="145"/>
      <c r="AG86" s="145" t="s">
        <v>162</v>
      </c>
      <c r="AH86" s="145"/>
      <c r="AI86" s="145"/>
      <c r="AJ86" s="145"/>
      <c r="AK86" s="145"/>
      <c r="AL86" s="145"/>
      <c r="AM86" s="145"/>
      <c r="AN86" s="145"/>
      <c r="AO86" s="145"/>
      <c r="AP86" s="145"/>
      <c r="AQ86" s="145"/>
      <c r="AR86" s="145"/>
      <c r="AS86" s="145"/>
      <c r="AT86" s="145"/>
      <c r="AU86" s="145"/>
      <c r="AV86" s="145"/>
      <c r="AW86" s="145"/>
      <c r="AX86" s="145"/>
      <c r="AY86" s="145"/>
      <c r="AZ86" s="145"/>
      <c r="BA86" s="145"/>
      <c r="BB86" s="145"/>
      <c r="BC86" s="145"/>
      <c r="BD86" s="145"/>
      <c r="BE86" s="145"/>
      <c r="BF86" s="145"/>
      <c r="BG86" s="145"/>
      <c r="BH86" s="145"/>
    </row>
    <row r="87" spans="1:60">
      <c r="A87" s="450" t="s">
        <v>152</v>
      </c>
      <c r="B87" s="451" t="s">
        <v>2021</v>
      </c>
      <c r="C87" s="452" t="s">
        <v>2022</v>
      </c>
      <c r="D87" s="453"/>
      <c r="E87" s="454"/>
      <c r="F87" s="455"/>
      <c r="G87" s="455">
        <f>SUMIF(AG88:AG117,"&lt;&gt;NOR",G88:G117)</f>
        <v>0</v>
      </c>
      <c r="H87" s="455"/>
      <c r="I87" s="455">
        <f>SUM(I88:I117)</f>
        <v>0</v>
      </c>
      <c r="J87" s="455"/>
      <c r="K87" s="455">
        <f>SUM(K88:K117)</f>
        <v>0</v>
      </c>
      <c r="L87" s="455"/>
      <c r="M87" s="455">
        <f>SUM(M88:M117)</f>
        <v>0</v>
      </c>
      <c r="N87" s="454"/>
      <c r="O87" s="454">
        <f>SUM(O88:O117)</f>
        <v>0.03</v>
      </c>
      <c r="P87" s="454"/>
      <c r="Q87" s="454">
        <f>SUM(Q88:Q117)</f>
        <v>0</v>
      </c>
      <c r="R87" s="455"/>
      <c r="S87" s="455"/>
      <c r="T87" s="456"/>
      <c r="U87" s="158"/>
      <c r="V87" s="158">
        <f>SUM(V88:V117)</f>
        <v>33.450000000000003</v>
      </c>
      <c r="W87" s="158"/>
      <c r="X87" s="158"/>
      <c r="Y87" s="158"/>
      <c r="AG87" t="s">
        <v>153</v>
      </c>
    </row>
    <row r="88" spans="1:60" ht="22.5" outlineLevel="1">
      <c r="A88" s="247">
        <v>23</v>
      </c>
      <c r="B88" s="248" t="s">
        <v>2023</v>
      </c>
      <c r="C88" s="249" t="s">
        <v>2024</v>
      </c>
      <c r="D88" s="250" t="s">
        <v>289</v>
      </c>
      <c r="E88" s="251">
        <v>18.5</v>
      </c>
      <c r="F88" s="252"/>
      <c r="G88" s="253">
        <f>ROUND(E88*F88,2)</f>
        <v>0</v>
      </c>
      <c r="H88" s="252"/>
      <c r="I88" s="253">
        <f>ROUND(E88*H88,2)</f>
        <v>0</v>
      </c>
      <c r="J88" s="252"/>
      <c r="K88" s="253">
        <f>ROUND(E88*J88,2)</f>
        <v>0</v>
      </c>
      <c r="L88" s="253">
        <v>21</v>
      </c>
      <c r="M88" s="253">
        <f>G88*(1+L88/100)</f>
        <v>0</v>
      </c>
      <c r="N88" s="251">
        <v>8.3000000000000001E-4</v>
      </c>
      <c r="O88" s="251">
        <f>ROUND(E88*N88,2)</f>
        <v>0.02</v>
      </c>
      <c r="P88" s="251">
        <v>0</v>
      </c>
      <c r="Q88" s="251">
        <f>ROUND(E88*P88,2)</f>
        <v>0</v>
      </c>
      <c r="R88" s="253" t="s">
        <v>691</v>
      </c>
      <c r="S88" s="253" t="s">
        <v>692</v>
      </c>
      <c r="T88" s="254" t="s">
        <v>692</v>
      </c>
      <c r="U88" s="155">
        <v>0.27</v>
      </c>
      <c r="V88" s="155">
        <f>ROUND(E88*U88,2)</f>
        <v>5</v>
      </c>
      <c r="W88" s="155"/>
      <c r="X88" s="155" t="s">
        <v>158</v>
      </c>
      <c r="Y88" s="155" t="s">
        <v>159</v>
      </c>
      <c r="Z88" s="145"/>
      <c r="AA88" s="145"/>
      <c r="AB88" s="145"/>
      <c r="AC88" s="145"/>
      <c r="AD88" s="145"/>
      <c r="AE88" s="145"/>
      <c r="AF88" s="145"/>
      <c r="AG88" s="145" t="s">
        <v>160</v>
      </c>
      <c r="AH88" s="145"/>
      <c r="AI88" s="145"/>
      <c r="AJ88" s="145"/>
      <c r="AK88" s="145"/>
      <c r="AL88" s="145"/>
      <c r="AM88" s="145"/>
      <c r="AN88" s="145"/>
      <c r="AO88" s="145"/>
      <c r="AP88" s="145"/>
      <c r="AQ88" s="145"/>
      <c r="AR88" s="145"/>
      <c r="AS88" s="145"/>
      <c r="AT88" s="145"/>
      <c r="AU88" s="145"/>
      <c r="AV88" s="145"/>
      <c r="AW88" s="145"/>
      <c r="AX88" s="145"/>
      <c r="AY88" s="145"/>
      <c r="AZ88" s="145"/>
      <c r="BA88" s="145"/>
      <c r="BB88" s="145"/>
      <c r="BC88" s="145"/>
      <c r="BD88" s="145"/>
      <c r="BE88" s="145"/>
      <c r="BF88" s="145"/>
      <c r="BG88" s="145"/>
      <c r="BH88" s="145"/>
    </row>
    <row r="89" spans="1:60" outlineLevel="2">
      <c r="A89" s="152"/>
      <c r="B89" s="153"/>
      <c r="C89" s="1593" t="s">
        <v>2025</v>
      </c>
      <c r="D89" s="1594"/>
      <c r="E89" s="1594"/>
      <c r="F89" s="1594"/>
      <c r="G89" s="1594"/>
      <c r="H89" s="155"/>
      <c r="I89" s="155"/>
      <c r="J89" s="155"/>
      <c r="K89" s="155"/>
      <c r="L89" s="155"/>
      <c r="M89" s="155"/>
      <c r="N89" s="154"/>
      <c r="O89" s="154"/>
      <c r="P89" s="154"/>
      <c r="Q89" s="154"/>
      <c r="R89" s="155"/>
      <c r="S89" s="155"/>
      <c r="T89" s="155"/>
      <c r="U89" s="155"/>
      <c r="V89" s="155"/>
      <c r="W89" s="155"/>
      <c r="X89" s="155"/>
      <c r="Y89" s="155"/>
      <c r="Z89" s="145"/>
      <c r="AA89" s="145"/>
      <c r="AB89" s="145"/>
      <c r="AC89" s="145"/>
      <c r="AD89" s="145"/>
      <c r="AE89" s="145"/>
      <c r="AF89" s="145"/>
      <c r="AG89" s="145" t="s">
        <v>162</v>
      </c>
      <c r="AH89" s="145"/>
      <c r="AI89" s="145"/>
      <c r="AJ89" s="145"/>
      <c r="AK89" s="145"/>
      <c r="AL89" s="145"/>
      <c r="AM89" s="145"/>
      <c r="AN89" s="145"/>
      <c r="AO89" s="145"/>
      <c r="AP89" s="145"/>
      <c r="AQ89" s="145"/>
      <c r="AR89" s="145"/>
      <c r="AS89" s="145"/>
      <c r="AT89" s="145"/>
      <c r="AU89" s="145"/>
      <c r="AV89" s="145"/>
      <c r="AW89" s="145"/>
      <c r="AX89" s="145"/>
      <c r="AY89" s="145"/>
      <c r="AZ89" s="145"/>
      <c r="BA89" s="145"/>
      <c r="BB89" s="145"/>
      <c r="BC89" s="145"/>
      <c r="BD89" s="145"/>
      <c r="BE89" s="145"/>
      <c r="BF89" s="145"/>
      <c r="BG89" s="145"/>
      <c r="BH89" s="145"/>
    </row>
    <row r="90" spans="1:60" outlineLevel="2">
      <c r="A90" s="152"/>
      <c r="B90" s="153"/>
      <c r="C90" s="1400" t="s">
        <v>304</v>
      </c>
      <c r="D90" s="1401"/>
      <c r="E90" s="1401"/>
      <c r="F90" s="1401"/>
      <c r="G90" s="1401"/>
      <c r="H90" s="155"/>
      <c r="I90" s="155"/>
      <c r="J90" s="155"/>
      <c r="K90" s="155"/>
      <c r="L90" s="155"/>
      <c r="M90" s="155"/>
      <c r="N90" s="154"/>
      <c r="O90" s="154"/>
      <c r="P90" s="154"/>
      <c r="Q90" s="154"/>
      <c r="R90" s="155"/>
      <c r="S90" s="155"/>
      <c r="T90" s="155"/>
      <c r="U90" s="155"/>
      <c r="V90" s="155"/>
      <c r="W90" s="155"/>
      <c r="X90" s="155"/>
      <c r="Y90" s="155"/>
      <c r="Z90" s="145"/>
      <c r="AA90" s="145"/>
      <c r="AB90" s="145"/>
      <c r="AC90" s="145"/>
      <c r="AD90" s="145"/>
      <c r="AE90" s="145"/>
      <c r="AF90" s="145"/>
      <c r="AG90" s="145" t="s">
        <v>179</v>
      </c>
      <c r="AH90" s="145"/>
      <c r="AI90" s="145"/>
      <c r="AJ90" s="145"/>
      <c r="AK90" s="145"/>
      <c r="AL90" s="145"/>
      <c r="AM90" s="145"/>
      <c r="AN90" s="145"/>
      <c r="AO90" s="145"/>
      <c r="AP90" s="145"/>
      <c r="AQ90" s="145"/>
      <c r="AR90" s="145"/>
      <c r="AS90" s="145"/>
      <c r="AT90" s="145"/>
      <c r="AU90" s="145"/>
      <c r="AV90" s="145"/>
      <c r="AW90" s="145"/>
      <c r="AX90" s="145"/>
      <c r="AY90" s="145"/>
      <c r="AZ90" s="145"/>
      <c r="BA90" s="145"/>
      <c r="BB90" s="145"/>
      <c r="BC90" s="145"/>
      <c r="BD90" s="145"/>
      <c r="BE90" s="145"/>
      <c r="BF90" s="145"/>
      <c r="BG90" s="145"/>
      <c r="BH90" s="145"/>
    </row>
    <row r="91" spans="1:60" outlineLevel="2">
      <c r="A91" s="152"/>
      <c r="B91" s="153"/>
      <c r="C91" s="183" t="s">
        <v>2026</v>
      </c>
      <c r="D91" s="156"/>
      <c r="E91" s="157"/>
      <c r="F91" s="155"/>
      <c r="G91" s="155"/>
      <c r="H91" s="155"/>
      <c r="I91" s="155"/>
      <c r="J91" s="155"/>
      <c r="K91" s="155"/>
      <c r="L91" s="155"/>
      <c r="M91" s="155"/>
      <c r="N91" s="154"/>
      <c r="O91" s="154"/>
      <c r="P91" s="154"/>
      <c r="Q91" s="154"/>
      <c r="R91" s="155"/>
      <c r="S91" s="155"/>
      <c r="T91" s="155"/>
      <c r="U91" s="155"/>
      <c r="V91" s="155"/>
      <c r="W91" s="155"/>
      <c r="X91" s="155"/>
      <c r="Y91" s="155"/>
      <c r="Z91" s="145"/>
      <c r="AA91" s="145"/>
      <c r="AB91" s="145"/>
      <c r="AC91" s="145"/>
      <c r="AD91" s="145"/>
      <c r="AE91" s="145"/>
      <c r="AF91" s="145"/>
      <c r="AG91" s="145" t="s">
        <v>164</v>
      </c>
      <c r="AH91" s="145">
        <v>0</v>
      </c>
      <c r="AI91" s="145"/>
      <c r="AJ91" s="145"/>
      <c r="AK91" s="145"/>
      <c r="AL91" s="145"/>
      <c r="AM91" s="145"/>
      <c r="AN91" s="145"/>
      <c r="AO91" s="145"/>
      <c r="AP91" s="145"/>
      <c r="AQ91" s="145"/>
      <c r="AR91" s="145"/>
      <c r="AS91" s="145"/>
      <c r="AT91" s="145"/>
      <c r="AU91" s="145"/>
      <c r="AV91" s="145"/>
      <c r="AW91" s="145"/>
      <c r="AX91" s="145"/>
      <c r="AY91" s="145"/>
      <c r="AZ91" s="145"/>
      <c r="BA91" s="145"/>
      <c r="BB91" s="145"/>
      <c r="BC91" s="145"/>
      <c r="BD91" s="145"/>
      <c r="BE91" s="145"/>
      <c r="BF91" s="145"/>
      <c r="BG91" s="145"/>
      <c r="BH91" s="145"/>
    </row>
    <row r="92" spans="1:60" outlineLevel="3">
      <c r="A92" s="152"/>
      <c r="B92" s="153"/>
      <c r="C92" s="183" t="s">
        <v>2027</v>
      </c>
      <c r="D92" s="156"/>
      <c r="E92" s="157">
        <v>3</v>
      </c>
      <c r="F92" s="155"/>
      <c r="G92" s="155"/>
      <c r="H92" s="155"/>
      <c r="I92" s="155"/>
      <c r="J92" s="155"/>
      <c r="K92" s="155"/>
      <c r="L92" s="155"/>
      <c r="M92" s="155"/>
      <c r="N92" s="154"/>
      <c r="O92" s="154"/>
      <c r="P92" s="154"/>
      <c r="Q92" s="154"/>
      <c r="R92" s="155"/>
      <c r="S92" s="155"/>
      <c r="T92" s="155"/>
      <c r="U92" s="155"/>
      <c r="V92" s="155"/>
      <c r="W92" s="155"/>
      <c r="X92" s="155"/>
      <c r="Y92" s="155"/>
      <c r="Z92" s="145"/>
      <c r="AA92" s="145"/>
      <c r="AB92" s="145"/>
      <c r="AC92" s="145"/>
      <c r="AD92" s="145"/>
      <c r="AE92" s="145"/>
      <c r="AF92" s="145"/>
      <c r="AG92" s="145" t="s">
        <v>164</v>
      </c>
      <c r="AH92" s="145">
        <v>0</v>
      </c>
      <c r="AI92" s="145"/>
      <c r="AJ92" s="145"/>
      <c r="AK92" s="145"/>
      <c r="AL92" s="145"/>
      <c r="AM92" s="145"/>
      <c r="AN92" s="145"/>
      <c r="AO92" s="145"/>
      <c r="AP92" s="145"/>
      <c r="AQ92" s="145"/>
      <c r="AR92" s="145"/>
      <c r="AS92" s="145"/>
      <c r="AT92" s="145"/>
      <c r="AU92" s="145"/>
      <c r="AV92" s="145"/>
      <c r="AW92" s="145"/>
      <c r="AX92" s="145"/>
      <c r="AY92" s="145"/>
      <c r="AZ92" s="145"/>
      <c r="BA92" s="145"/>
      <c r="BB92" s="145"/>
      <c r="BC92" s="145"/>
      <c r="BD92" s="145"/>
      <c r="BE92" s="145"/>
      <c r="BF92" s="145"/>
      <c r="BG92" s="145"/>
      <c r="BH92" s="145"/>
    </row>
    <row r="93" spans="1:60" outlineLevel="3">
      <c r="A93" s="152"/>
      <c r="B93" s="153"/>
      <c r="C93" s="183" t="s">
        <v>2028</v>
      </c>
      <c r="D93" s="156"/>
      <c r="E93" s="157">
        <v>3</v>
      </c>
      <c r="F93" s="155"/>
      <c r="G93" s="155"/>
      <c r="H93" s="155"/>
      <c r="I93" s="155"/>
      <c r="J93" s="155"/>
      <c r="K93" s="155"/>
      <c r="L93" s="155"/>
      <c r="M93" s="155"/>
      <c r="N93" s="154"/>
      <c r="O93" s="154"/>
      <c r="P93" s="154"/>
      <c r="Q93" s="154"/>
      <c r="R93" s="155"/>
      <c r="S93" s="155"/>
      <c r="T93" s="155"/>
      <c r="U93" s="155"/>
      <c r="V93" s="155"/>
      <c r="W93" s="155"/>
      <c r="X93" s="155"/>
      <c r="Y93" s="155"/>
      <c r="Z93" s="145"/>
      <c r="AA93" s="145"/>
      <c r="AB93" s="145"/>
      <c r="AC93" s="145"/>
      <c r="AD93" s="145"/>
      <c r="AE93" s="145"/>
      <c r="AF93" s="145"/>
      <c r="AG93" s="145" t="s">
        <v>164</v>
      </c>
      <c r="AH93" s="145">
        <v>0</v>
      </c>
      <c r="AI93" s="145"/>
      <c r="AJ93" s="145"/>
      <c r="AK93" s="145"/>
      <c r="AL93" s="145"/>
      <c r="AM93" s="145"/>
      <c r="AN93" s="145"/>
      <c r="AO93" s="145"/>
      <c r="AP93" s="145"/>
      <c r="AQ93" s="145"/>
      <c r="AR93" s="145"/>
      <c r="AS93" s="145"/>
      <c r="AT93" s="145"/>
      <c r="AU93" s="145"/>
      <c r="AV93" s="145"/>
      <c r="AW93" s="145"/>
      <c r="AX93" s="145"/>
      <c r="AY93" s="145"/>
      <c r="AZ93" s="145"/>
      <c r="BA93" s="145"/>
      <c r="BB93" s="145"/>
      <c r="BC93" s="145"/>
      <c r="BD93" s="145"/>
      <c r="BE93" s="145"/>
      <c r="BF93" s="145"/>
      <c r="BG93" s="145"/>
      <c r="BH93" s="145"/>
    </row>
    <row r="94" spans="1:60" outlineLevel="3">
      <c r="A94" s="152"/>
      <c r="B94" s="153"/>
      <c r="C94" s="183" t="s">
        <v>1000</v>
      </c>
      <c r="D94" s="156"/>
      <c r="E94" s="157"/>
      <c r="F94" s="155"/>
      <c r="G94" s="155"/>
      <c r="H94" s="155"/>
      <c r="I94" s="155"/>
      <c r="J94" s="155"/>
      <c r="K94" s="155"/>
      <c r="L94" s="155"/>
      <c r="M94" s="155"/>
      <c r="N94" s="154"/>
      <c r="O94" s="154"/>
      <c r="P94" s="154"/>
      <c r="Q94" s="154"/>
      <c r="R94" s="155"/>
      <c r="S94" s="155"/>
      <c r="T94" s="155"/>
      <c r="U94" s="155"/>
      <c r="V94" s="155"/>
      <c r="W94" s="155"/>
      <c r="X94" s="155"/>
      <c r="Y94" s="155"/>
      <c r="Z94" s="145"/>
      <c r="AA94" s="145"/>
      <c r="AB94" s="145"/>
      <c r="AC94" s="145"/>
      <c r="AD94" s="145"/>
      <c r="AE94" s="145"/>
      <c r="AF94" s="145"/>
      <c r="AG94" s="145" t="s">
        <v>164</v>
      </c>
      <c r="AH94" s="145">
        <v>0</v>
      </c>
      <c r="AI94" s="145"/>
      <c r="AJ94" s="145"/>
      <c r="AK94" s="145"/>
      <c r="AL94" s="145"/>
      <c r="AM94" s="145"/>
      <c r="AN94" s="145"/>
      <c r="AO94" s="145"/>
      <c r="AP94" s="145"/>
      <c r="AQ94" s="145"/>
      <c r="AR94" s="145"/>
      <c r="AS94" s="145"/>
      <c r="AT94" s="145"/>
      <c r="AU94" s="145"/>
      <c r="AV94" s="145"/>
      <c r="AW94" s="145"/>
      <c r="AX94" s="145"/>
      <c r="AY94" s="145"/>
      <c r="AZ94" s="145"/>
      <c r="BA94" s="145"/>
      <c r="BB94" s="145"/>
      <c r="BC94" s="145"/>
      <c r="BD94" s="145"/>
      <c r="BE94" s="145"/>
      <c r="BF94" s="145"/>
      <c r="BG94" s="145"/>
      <c r="BH94" s="145"/>
    </row>
    <row r="95" spans="1:60" outlineLevel="3">
      <c r="A95" s="152"/>
      <c r="B95" s="153"/>
      <c r="C95" s="183" t="s">
        <v>2029</v>
      </c>
      <c r="D95" s="156"/>
      <c r="E95" s="157"/>
      <c r="F95" s="155"/>
      <c r="G95" s="155"/>
      <c r="H95" s="155"/>
      <c r="I95" s="155"/>
      <c r="J95" s="155"/>
      <c r="K95" s="155"/>
      <c r="L95" s="155"/>
      <c r="M95" s="155"/>
      <c r="N95" s="154"/>
      <c r="O95" s="154"/>
      <c r="P95" s="154"/>
      <c r="Q95" s="154"/>
      <c r="R95" s="155"/>
      <c r="S95" s="155"/>
      <c r="T95" s="155"/>
      <c r="U95" s="155"/>
      <c r="V95" s="155"/>
      <c r="W95" s="155"/>
      <c r="X95" s="155"/>
      <c r="Y95" s="155"/>
      <c r="Z95" s="145"/>
      <c r="AA95" s="145"/>
      <c r="AB95" s="145"/>
      <c r="AC95" s="145"/>
      <c r="AD95" s="145"/>
      <c r="AE95" s="145"/>
      <c r="AF95" s="145"/>
      <c r="AG95" s="145" t="s">
        <v>164</v>
      </c>
      <c r="AH95" s="145">
        <v>0</v>
      </c>
      <c r="AI95" s="145"/>
      <c r="AJ95" s="145"/>
      <c r="AK95" s="145"/>
      <c r="AL95" s="145"/>
      <c r="AM95" s="145"/>
      <c r="AN95" s="145"/>
      <c r="AO95" s="145"/>
      <c r="AP95" s="145"/>
      <c r="AQ95" s="145"/>
      <c r="AR95" s="145"/>
      <c r="AS95" s="145"/>
      <c r="AT95" s="145"/>
      <c r="AU95" s="145"/>
      <c r="AV95" s="145"/>
      <c r="AW95" s="145"/>
      <c r="AX95" s="145"/>
      <c r="AY95" s="145"/>
      <c r="AZ95" s="145"/>
      <c r="BA95" s="145"/>
      <c r="BB95" s="145"/>
      <c r="BC95" s="145"/>
      <c r="BD95" s="145"/>
      <c r="BE95" s="145"/>
      <c r="BF95" s="145"/>
      <c r="BG95" s="145"/>
      <c r="BH95" s="145"/>
    </row>
    <row r="96" spans="1:60" outlineLevel="3">
      <c r="A96" s="152"/>
      <c r="B96" s="153"/>
      <c r="C96" s="183" t="s">
        <v>2030</v>
      </c>
      <c r="D96" s="156"/>
      <c r="E96" s="157">
        <v>6.5</v>
      </c>
      <c r="F96" s="155"/>
      <c r="G96" s="155"/>
      <c r="H96" s="155"/>
      <c r="I96" s="155"/>
      <c r="J96" s="155"/>
      <c r="K96" s="155"/>
      <c r="L96" s="155"/>
      <c r="M96" s="155"/>
      <c r="N96" s="154"/>
      <c r="O96" s="154"/>
      <c r="P96" s="154"/>
      <c r="Q96" s="154"/>
      <c r="R96" s="155"/>
      <c r="S96" s="155"/>
      <c r="T96" s="155"/>
      <c r="U96" s="155"/>
      <c r="V96" s="155"/>
      <c r="W96" s="155"/>
      <c r="X96" s="155"/>
      <c r="Y96" s="155"/>
      <c r="Z96" s="145"/>
      <c r="AA96" s="145"/>
      <c r="AB96" s="145"/>
      <c r="AC96" s="145"/>
      <c r="AD96" s="145"/>
      <c r="AE96" s="145"/>
      <c r="AF96" s="145"/>
      <c r="AG96" s="145" t="s">
        <v>164</v>
      </c>
      <c r="AH96" s="145">
        <v>0</v>
      </c>
      <c r="AI96" s="145"/>
      <c r="AJ96" s="145"/>
      <c r="AK96" s="145"/>
      <c r="AL96" s="145"/>
      <c r="AM96" s="145"/>
      <c r="AN96" s="145"/>
      <c r="AO96" s="145"/>
      <c r="AP96" s="145"/>
      <c r="AQ96" s="145"/>
      <c r="AR96" s="145"/>
      <c r="AS96" s="145"/>
      <c r="AT96" s="145"/>
      <c r="AU96" s="145"/>
      <c r="AV96" s="145"/>
      <c r="AW96" s="145"/>
      <c r="AX96" s="145"/>
      <c r="AY96" s="145"/>
      <c r="AZ96" s="145"/>
      <c r="BA96" s="145"/>
      <c r="BB96" s="145"/>
      <c r="BC96" s="145"/>
      <c r="BD96" s="145"/>
      <c r="BE96" s="145"/>
      <c r="BF96" s="145"/>
      <c r="BG96" s="145"/>
      <c r="BH96" s="145"/>
    </row>
    <row r="97" spans="1:60" outlineLevel="3">
      <c r="A97" s="152"/>
      <c r="B97" s="153"/>
      <c r="C97" s="183" t="s">
        <v>2031</v>
      </c>
      <c r="D97" s="156"/>
      <c r="E97" s="157">
        <v>6</v>
      </c>
      <c r="F97" s="155"/>
      <c r="G97" s="155"/>
      <c r="H97" s="155"/>
      <c r="I97" s="155"/>
      <c r="J97" s="155"/>
      <c r="K97" s="155"/>
      <c r="L97" s="155"/>
      <c r="M97" s="155"/>
      <c r="N97" s="154"/>
      <c r="O97" s="154"/>
      <c r="P97" s="154"/>
      <c r="Q97" s="154"/>
      <c r="R97" s="155"/>
      <c r="S97" s="155"/>
      <c r="T97" s="155"/>
      <c r="U97" s="155"/>
      <c r="V97" s="155"/>
      <c r="W97" s="155"/>
      <c r="X97" s="155"/>
      <c r="Y97" s="155"/>
      <c r="Z97" s="145"/>
      <c r="AA97" s="145"/>
      <c r="AB97" s="145"/>
      <c r="AC97" s="145"/>
      <c r="AD97" s="145"/>
      <c r="AE97" s="145"/>
      <c r="AF97" s="145"/>
      <c r="AG97" s="145" t="s">
        <v>164</v>
      </c>
      <c r="AH97" s="145">
        <v>0</v>
      </c>
      <c r="AI97" s="145"/>
      <c r="AJ97" s="145"/>
      <c r="AK97" s="145"/>
      <c r="AL97" s="145"/>
      <c r="AM97" s="145"/>
      <c r="AN97" s="145"/>
      <c r="AO97" s="145"/>
      <c r="AP97" s="145"/>
      <c r="AQ97" s="145"/>
      <c r="AR97" s="145"/>
      <c r="AS97" s="145"/>
      <c r="AT97" s="145"/>
      <c r="AU97" s="145"/>
      <c r="AV97" s="145"/>
      <c r="AW97" s="145"/>
      <c r="AX97" s="145"/>
      <c r="AY97" s="145"/>
      <c r="AZ97" s="145"/>
      <c r="BA97" s="145"/>
      <c r="BB97" s="145"/>
      <c r="BC97" s="145"/>
      <c r="BD97" s="145"/>
      <c r="BE97" s="145"/>
      <c r="BF97" s="145"/>
      <c r="BG97" s="145"/>
      <c r="BH97" s="145"/>
    </row>
    <row r="98" spans="1:60" ht="22.5" outlineLevel="1">
      <c r="A98" s="247">
        <v>24</v>
      </c>
      <c r="B98" s="248" t="s">
        <v>2032</v>
      </c>
      <c r="C98" s="249" t="s">
        <v>2033</v>
      </c>
      <c r="D98" s="250" t="s">
        <v>289</v>
      </c>
      <c r="E98" s="251">
        <v>18.5</v>
      </c>
      <c r="F98" s="252"/>
      <c r="G98" s="253">
        <f>ROUND(E98*F98,2)</f>
        <v>0</v>
      </c>
      <c r="H98" s="252"/>
      <c r="I98" s="253">
        <f>ROUND(E98*H98,2)</f>
        <v>0</v>
      </c>
      <c r="J98" s="252"/>
      <c r="K98" s="253">
        <f>ROUND(E98*J98,2)</f>
        <v>0</v>
      </c>
      <c r="L98" s="253">
        <v>21</v>
      </c>
      <c r="M98" s="253">
        <f>G98*(1+L98/100)</f>
        <v>0</v>
      </c>
      <c r="N98" s="251">
        <v>4.0000000000000003E-5</v>
      </c>
      <c r="O98" s="251">
        <f>ROUND(E98*N98,2)</f>
        <v>0</v>
      </c>
      <c r="P98" s="251">
        <v>0</v>
      </c>
      <c r="Q98" s="251">
        <f>ROUND(E98*P98,2)</f>
        <v>0</v>
      </c>
      <c r="R98" s="253" t="s">
        <v>691</v>
      </c>
      <c r="S98" s="253" t="s">
        <v>692</v>
      </c>
      <c r="T98" s="254" t="s">
        <v>692</v>
      </c>
      <c r="U98" s="155">
        <v>0.13</v>
      </c>
      <c r="V98" s="155">
        <f>ROUND(E98*U98,2)</f>
        <v>2.41</v>
      </c>
      <c r="W98" s="155"/>
      <c r="X98" s="155" t="s">
        <v>158</v>
      </c>
      <c r="Y98" s="155" t="s">
        <v>159</v>
      </c>
      <c r="Z98" s="145"/>
      <c r="AA98" s="145"/>
      <c r="AB98" s="145"/>
      <c r="AC98" s="145"/>
      <c r="AD98" s="145"/>
      <c r="AE98" s="145"/>
      <c r="AF98" s="145"/>
      <c r="AG98" s="145" t="s">
        <v>693</v>
      </c>
      <c r="AH98" s="145"/>
      <c r="AI98" s="145"/>
      <c r="AJ98" s="145"/>
      <c r="AK98" s="145"/>
      <c r="AL98" s="145"/>
      <c r="AM98" s="145"/>
      <c r="AN98" s="145"/>
      <c r="AO98" s="145"/>
      <c r="AP98" s="145"/>
      <c r="AQ98" s="145"/>
      <c r="AR98" s="145"/>
      <c r="AS98" s="145"/>
      <c r="AT98" s="145"/>
      <c r="AU98" s="145"/>
      <c r="AV98" s="145"/>
      <c r="AW98" s="145"/>
      <c r="AX98" s="145"/>
      <c r="AY98" s="145"/>
      <c r="AZ98" s="145"/>
      <c r="BA98" s="145"/>
      <c r="BB98" s="145"/>
      <c r="BC98" s="145"/>
      <c r="BD98" s="145"/>
      <c r="BE98" s="145"/>
      <c r="BF98" s="145"/>
      <c r="BG98" s="145"/>
      <c r="BH98" s="145"/>
    </row>
    <row r="99" spans="1:60" outlineLevel="2">
      <c r="A99" s="152"/>
      <c r="B99" s="153"/>
      <c r="C99" s="1583" t="s">
        <v>2034</v>
      </c>
      <c r="D99" s="1584"/>
      <c r="E99" s="1584"/>
      <c r="F99" s="1584"/>
      <c r="G99" s="1584"/>
      <c r="H99" s="155"/>
      <c r="I99" s="155"/>
      <c r="J99" s="155"/>
      <c r="K99" s="155"/>
      <c r="L99" s="155"/>
      <c r="M99" s="155"/>
      <c r="N99" s="154"/>
      <c r="O99" s="154"/>
      <c r="P99" s="154"/>
      <c r="Q99" s="154"/>
      <c r="R99" s="155"/>
      <c r="S99" s="155"/>
      <c r="T99" s="155"/>
      <c r="U99" s="155"/>
      <c r="V99" s="155"/>
      <c r="W99" s="155"/>
      <c r="X99" s="155"/>
      <c r="Y99" s="155"/>
      <c r="Z99" s="145"/>
      <c r="AA99" s="145"/>
      <c r="AB99" s="145"/>
      <c r="AC99" s="145"/>
      <c r="AD99" s="145"/>
      <c r="AE99" s="145"/>
      <c r="AF99" s="145"/>
      <c r="AG99" s="145" t="s">
        <v>179</v>
      </c>
      <c r="AH99" s="145"/>
      <c r="AI99" s="145"/>
      <c r="AJ99" s="145"/>
      <c r="AK99" s="145"/>
      <c r="AL99" s="145"/>
      <c r="AM99" s="145"/>
      <c r="AN99" s="145"/>
      <c r="AO99" s="145"/>
      <c r="AP99" s="145"/>
      <c r="AQ99" s="145"/>
      <c r="AR99" s="145"/>
      <c r="AS99" s="145"/>
      <c r="AT99" s="145"/>
      <c r="AU99" s="145"/>
      <c r="AV99" s="145"/>
      <c r="AW99" s="145"/>
      <c r="AX99" s="145"/>
      <c r="AY99" s="145"/>
      <c r="AZ99" s="145"/>
      <c r="BA99" s="145"/>
      <c r="BB99" s="145"/>
      <c r="BC99" s="145"/>
      <c r="BD99" s="145"/>
      <c r="BE99" s="145"/>
      <c r="BF99" s="145"/>
      <c r="BG99" s="145"/>
      <c r="BH99" s="145"/>
    </row>
    <row r="100" spans="1:60" outlineLevel="2">
      <c r="A100" s="152"/>
      <c r="B100" s="153"/>
      <c r="C100" s="183" t="s">
        <v>2035</v>
      </c>
      <c r="D100" s="156"/>
      <c r="E100" s="157">
        <v>18.5</v>
      </c>
      <c r="F100" s="155"/>
      <c r="G100" s="155"/>
      <c r="H100" s="155"/>
      <c r="I100" s="155"/>
      <c r="J100" s="155"/>
      <c r="K100" s="155"/>
      <c r="L100" s="155"/>
      <c r="M100" s="155"/>
      <c r="N100" s="154"/>
      <c r="O100" s="154"/>
      <c r="P100" s="154"/>
      <c r="Q100" s="154"/>
      <c r="R100" s="155"/>
      <c r="S100" s="155"/>
      <c r="T100" s="155"/>
      <c r="U100" s="155"/>
      <c r="V100" s="155"/>
      <c r="W100" s="155"/>
      <c r="X100" s="155"/>
      <c r="Y100" s="155"/>
      <c r="Z100" s="145"/>
      <c r="AA100" s="145"/>
      <c r="AB100" s="145"/>
      <c r="AC100" s="145"/>
      <c r="AD100" s="145"/>
      <c r="AE100" s="145"/>
      <c r="AF100" s="145"/>
      <c r="AG100" s="145" t="s">
        <v>164</v>
      </c>
      <c r="AH100" s="145">
        <v>5</v>
      </c>
      <c r="AI100" s="145"/>
      <c r="AJ100" s="145"/>
      <c r="AK100" s="145"/>
      <c r="AL100" s="145"/>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c r="BH100" s="145"/>
    </row>
    <row r="101" spans="1:60" outlineLevel="1">
      <c r="A101" s="247">
        <v>25</v>
      </c>
      <c r="B101" s="248" t="s">
        <v>2036</v>
      </c>
      <c r="C101" s="249" t="s">
        <v>2037</v>
      </c>
      <c r="D101" s="250" t="s">
        <v>177</v>
      </c>
      <c r="E101" s="251">
        <v>2</v>
      </c>
      <c r="F101" s="252"/>
      <c r="G101" s="253">
        <f>ROUND(E101*F101,2)</f>
        <v>0</v>
      </c>
      <c r="H101" s="252"/>
      <c r="I101" s="253">
        <f>ROUND(E101*H101,2)</f>
        <v>0</v>
      </c>
      <c r="J101" s="252"/>
      <c r="K101" s="253">
        <f>ROUND(E101*J101,2)</f>
        <v>0</v>
      </c>
      <c r="L101" s="253">
        <v>21</v>
      </c>
      <c r="M101" s="253">
        <f>G101*(1+L101/100)</f>
        <v>0</v>
      </c>
      <c r="N101" s="251">
        <v>1.3999999999999999E-4</v>
      </c>
      <c r="O101" s="251">
        <f>ROUND(E101*N101,2)</f>
        <v>0</v>
      </c>
      <c r="P101" s="251">
        <v>0</v>
      </c>
      <c r="Q101" s="251">
        <f>ROUND(E101*P101,2)</f>
        <v>0</v>
      </c>
      <c r="R101" s="253" t="s">
        <v>691</v>
      </c>
      <c r="S101" s="253" t="s">
        <v>692</v>
      </c>
      <c r="T101" s="254" t="s">
        <v>692</v>
      </c>
      <c r="U101" s="155">
        <v>0.17</v>
      </c>
      <c r="V101" s="155">
        <f>ROUND(E101*U101,2)</f>
        <v>0.34</v>
      </c>
      <c r="W101" s="155"/>
      <c r="X101" s="155" t="s">
        <v>158</v>
      </c>
      <c r="Y101" s="155" t="s">
        <v>159</v>
      </c>
      <c r="Z101" s="145"/>
      <c r="AA101" s="145"/>
      <c r="AB101" s="145"/>
      <c r="AC101" s="145"/>
      <c r="AD101" s="145"/>
      <c r="AE101" s="145"/>
      <c r="AF101" s="145"/>
      <c r="AG101" s="145" t="s">
        <v>160</v>
      </c>
      <c r="AH101" s="145"/>
      <c r="AI101" s="145"/>
      <c r="AJ101" s="145"/>
      <c r="AK101" s="145"/>
      <c r="AL101" s="145"/>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c r="BH101" s="145"/>
    </row>
    <row r="102" spans="1:60" outlineLevel="2">
      <c r="A102" s="152"/>
      <c r="B102" s="153"/>
      <c r="C102" s="183" t="s">
        <v>2038</v>
      </c>
      <c r="D102" s="156"/>
      <c r="E102" s="157">
        <v>2</v>
      </c>
      <c r="F102" s="155"/>
      <c r="G102" s="155"/>
      <c r="H102" s="155"/>
      <c r="I102" s="155"/>
      <c r="J102" s="155"/>
      <c r="K102" s="155"/>
      <c r="L102" s="155"/>
      <c r="M102" s="155"/>
      <c r="N102" s="154"/>
      <c r="O102" s="154"/>
      <c r="P102" s="154"/>
      <c r="Q102" s="154"/>
      <c r="R102" s="155"/>
      <c r="S102" s="155"/>
      <c r="T102" s="155"/>
      <c r="U102" s="155"/>
      <c r="V102" s="155"/>
      <c r="W102" s="155"/>
      <c r="X102" s="155"/>
      <c r="Y102" s="155"/>
      <c r="Z102" s="145"/>
      <c r="AA102" s="145"/>
      <c r="AB102" s="145"/>
      <c r="AC102" s="145"/>
      <c r="AD102" s="145"/>
      <c r="AE102" s="145"/>
      <c r="AF102" s="145"/>
      <c r="AG102" s="145" t="s">
        <v>164</v>
      </c>
      <c r="AH102" s="145">
        <v>0</v>
      </c>
      <c r="AI102" s="145"/>
      <c r="AJ102" s="145"/>
      <c r="AK102" s="145"/>
      <c r="AL102" s="145"/>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c r="BH102" s="145"/>
    </row>
    <row r="103" spans="1:60" outlineLevel="1">
      <c r="A103" s="247">
        <v>26</v>
      </c>
      <c r="B103" s="248" t="s">
        <v>2039</v>
      </c>
      <c r="C103" s="249" t="s">
        <v>2040</v>
      </c>
      <c r="D103" s="250" t="s">
        <v>289</v>
      </c>
      <c r="E103" s="251">
        <v>18.5</v>
      </c>
      <c r="F103" s="252"/>
      <c r="G103" s="253">
        <f>ROUND(E103*F103,2)</f>
        <v>0</v>
      </c>
      <c r="H103" s="252"/>
      <c r="I103" s="253">
        <f>ROUND(E103*H103,2)</f>
        <v>0</v>
      </c>
      <c r="J103" s="252"/>
      <c r="K103" s="253">
        <f>ROUND(E103*J103,2)</f>
        <v>0</v>
      </c>
      <c r="L103" s="253">
        <v>21</v>
      </c>
      <c r="M103" s="253">
        <f>G103*(1+L103/100)</f>
        <v>0</v>
      </c>
      <c r="N103" s="251">
        <v>0</v>
      </c>
      <c r="O103" s="251">
        <f>ROUND(E103*N103,2)</f>
        <v>0</v>
      </c>
      <c r="P103" s="251">
        <v>0</v>
      </c>
      <c r="Q103" s="251">
        <f>ROUND(E103*P103,2)</f>
        <v>0</v>
      </c>
      <c r="R103" s="253" t="s">
        <v>691</v>
      </c>
      <c r="S103" s="253" t="s">
        <v>692</v>
      </c>
      <c r="T103" s="254" t="s">
        <v>692</v>
      </c>
      <c r="U103" s="155">
        <v>0.03</v>
      </c>
      <c r="V103" s="155">
        <f>ROUND(E103*U103,2)</f>
        <v>0.56000000000000005</v>
      </c>
      <c r="W103" s="155"/>
      <c r="X103" s="155" t="s">
        <v>158</v>
      </c>
      <c r="Y103" s="155" t="s">
        <v>159</v>
      </c>
      <c r="Z103" s="145"/>
      <c r="AA103" s="145"/>
      <c r="AB103" s="145"/>
      <c r="AC103" s="145"/>
      <c r="AD103" s="145"/>
      <c r="AE103" s="145"/>
      <c r="AF103" s="145"/>
      <c r="AG103" s="145" t="s">
        <v>160</v>
      </c>
      <c r="AH103" s="145"/>
      <c r="AI103" s="145"/>
      <c r="AJ103" s="145"/>
      <c r="AK103" s="145"/>
      <c r="AL103" s="145"/>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c r="BH103" s="145"/>
    </row>
    <row r="104" spans="1:60" outlineLevel="2">
      <c r="A104" s="152"/>
      <c r="B104" s="153"/>
      <c r="C104" s="1583" t="s">
        <v>2041</v>
      </c>
      <c r="D104" s="1584"/>
      <c r="E104" s="1584"/>
      <c r="F104" s="1584"/>
      <c r="G104" s="1584"/>
      <c r="H104" s="155"/>
      <c r="I104" s="155"/>
      <c r="J104" s="155"/>
      <c r="K104" s="155"/>
      <c r="L104" s="155"/>
      <c r="M104" s="155"/>
      <c r="N104" s="154"/>
      <c r="O104" s="154"/>
      <c r="P104" s="154"/>
      <c r="Q104" s="154"/>
      <c r="R104" s="155"/>
      <c r="S104" s="155"/>
      <c r="T104" s="155"/>
      <c r="U104" s="155"/>
      <c r="V104" s="155"/>
      <c r="W104" s="155"/>
      <c r="X104" s="155"/>
      <c r="Y104" s="155"/>
      <c r="Z104" s="145"/>
      <c r="AA104" s="145"/>
      <c r="AB104" s="145"/>
      <c r="AC104" s="145"/>
      <c r="AD104" s="145"/>
      <c r="AE104" s="145"/>
      <c r="AF104" s="145"/>
      <c r="AG104" s="145" t="s">
        <v>179</v>
      </c>
      <c r="AH104" s="145"/>
      <c r="AI104" s="145"/>
      <c r="AJ104" s="145"/>
      <c r="AK104" s="145"/>
      <c r="AL104" s="145"/>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c r="BH104" s="145"/>
    </row>
    <row r="105" spans="1:60" outlineLevel="2">
      <c r="A105" s="152"/>
      <c r="B105" s="153"/>
      <c r="C105" s="183" t="s">
        <v>2035</v>
      </c>
      <c r="D105" s="156"/>
      <c r="E105" s="157">
        <v>18.5</v>
      </c>
      <c r="F105" s="155"/>
      <c r="G105" s="155"/>
      <c r="H105" s="155"/>
      <c r="I105" s="155"/>
      <c r="J105" s="155"/>
      <c r="K105" s="155"/>
      <c r="L105" s="155"/>
      <c r="M105" s="155"/>
      <c r="N105" s="154"/>
      <c r="O105" s="154"/>
      <c r="P105" s="154"/>
      <c r="Q105" s="154"/>
      <c r="R105" s="155"/>
      <c r="S105" s="155"/>
      <c r="T105" s="155"/>
      <c r="U105" s="155"/>
      <c r="V105" s="155"/>
      <c r="W105" s="155"/>
      <c r="X105" s="155"/>
      <c r="Y105" s="155"/>
      <c r="Z105" s="145"/>
      <c r="AA105" s="145"/>
      <c r="AB105" s="145"/>
      <c r="AC105" s="145"/>
      <c r="AD105" s="145"/>
      <c r="AE105" s="145"/>
      <c r="AF105" s="145"/>
      <c r="AG105" s="145" t="s">
        <v>164</v>
      </c>
      <c r="AH105" s="145">
        <v>5</v>
      </c>
      <c r="AI105" s="145"/>
      <c r="AJ105" s="145"/>
      <c r="AK105" s="145"/>
      <c r="AL105" s="145"/>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c r="BH105" s="145"/>
    </row>
    <row r="106" spans="1:60" outlineLevel="1">
      <c r="A106" s="247">
        <v>27</v>
      </c>
      <c r="B106" s="248" t="s">
        <v>2042</v>
      </c>
      <c r="C106" s="249" t="s">
        <v>2043</v>
      </c>
      <c r="D106" s="250" t="s">
        <v>289</v>
      </c>
      <c r="E106" s="251">
        <v>18.5</v>
      </c>
      <c r="F106" s="252"/>
      <c r="G106" s="253">
        <f>ROUND(E106*F106,2)</f>
        <v>0</v>
      </c>
      <c r="H106" s="252"/>
      <c r="I106" s="253">
        <f>ROUND(E106*H106,2)</f>
        <v>0</v>
      </c>
      <c r="J106" s="252"/>
      <c r="K106" s="253">
        <f>ROUND(E106*J106,2)</f>
        <v>0</v>
      </c>
      <c r="L106" s="253">
        <v>21</v>
      </c>
      <c r="M106" s="253">
        <f>G106*(1+L106/100)</f>
        <v>0</v>
      </c>
      <c r="N106" s="251">
        <v>1.0000000000000001E-5</v>
      </c>
      <c r="O106" s="251">
        <f>ROUND(E106*N106,2)</f>
        <v>0</v>
      </c>
      <c r="P106" s="251">
        <v>0</v>
      </c>
      <c r="Q106" s="251">
        <f>ROUND(E106*P106,2)</f>
        <v>0</v>
      </c>
      <c r="R106" s="253" t="s">
        <v>691</v>
      </c>
      <c r="S106" s="253" t="s">
        <v>692</v>
      </c>
      <c r="T106" s="254" t="s">
        <v>692</v>
      </c>
      <c r="U106" s="155">
        <v>0.06</v>
      </c>
      <c r="V106" s="155">
        <f>ROUND(E106*U106,2)</f>
        <v>1.1100000000000001</v>
      </c>
      <c r="W106" s="155"/>
      <c r="X106" s="155" t="s">
        <v>158</v>
      </c>
      <c r="Y106" s="155" t="s">
        <v>159</v>
      </c>
      <c r="Z106" s="145"/>
      <c r="AA106" s="145"/>
      <c r="AB106" s="145"/>
      <c r="AC106" s="145"/>
      <c r="AD106" s="145"/>
      <c r="AE106" s="145"/>
      <c r="AF106" s="145"/>
      <c r="AG106" s="145" t="s">
        <v>160</v>
      </c>
      <c r="AH106" s="145"/>
      <c r="AI106" s="145"/>
      <c r="AJ106" s="145"/>
      <c r="AK106" s="145"/>
      <c r="AL106" s="145"/>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c r="BH106" s="145"/>
    </row>
    <row r="107" spans="1:60" outlineLevel="2">
      <c r="A107" s="152"/>
      <c r="B107" s="153"/>
      <c r="C107" s="1583" t="s">
        <v>2044</v>
      </c>
      <c r="D107" s="1584"/>
      <c r="E107" s="1584"/>
      <c r="F107" s="1584"/>
      <c r="G107" s="1584"/>
      <c r="H107" s="155"/>
      <c r="I107" s="155"/>
      <c r="J107" s="155"/>
      <c r="K107" s="155"/>
      <c r="L107" s="155"/>
      <c r="M107" s="155"/>
      <c r="N107" s="154"/>
      <c r="O107" s="154"/>
      <c r="P107" s="154"/>
      <c r="Q107" s="154"/>
      <c r="R107" s="155"/>
      <c r="S107" s="155"/>
      <c r="T107" s="155"/>
      <c r="U107" s="155"/>
      <c r="V107" s="155"/>
      <c r="W107" s="155"/>
      <c r="X107" s="155"/>
      <c r="Y107" s="155"/>
      <c r="Z107" s="145"/>
      <c r="AA107" s="145"/>
      <c r="AB107" s="145"/>
      <c r="AC107" s="145"/>
      <c r="AD107" s="145"/>
      <c r="AE107" s="145"/>
      <c r="AF107" s="145"/>
      <c r="AG107" s="145" t="s">
        <v>179</v>
      </c>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row>
    <row r="108" spans="1:60" outlineLevel="2">
      <c r="A108" s="152"/>
      <c r="B108" s="153"/>
      <c r="C108" s="183" t="s">
        <v>2045</v>
      </c>
      <c r="D108" s="156"/>
      <c r="E108" s="157">
        <v>18.5</v>
      </c>
      <c r="F108" s="155"/>
      <c r="G108" s="155"/>
      <c r="H108" s="155"/>
      <c r="I108" s="155"/>
      <c r="J108" s="155"/>
      <c r="K108" s="155"/>
      <c r="L108" s="155"/>
      <c r="M108" s="155"/>
      <c r="N108" s="154"/>
      <c r="O108" s="154"/>
      <c r="P108" s="154"/>
      <c r="Q108" s="154"/>
      <c r="R108" s="155"/>
      <c r="S108" s="155"/>
      <c r="T108" s="155"/>
      <c r="U108" s="155"/>
      <c r="V108" s="155"/>
      <c r="W108" s="155"/>
      <c r="X108" s="155"/>
      <c r="Y108" s="155"/>
      <c r="Z108" s="145"/>
      <c r="AA108" s="145"/>
      <c r="AB108" s="145"/>
      <c r="AC108" s="145"/>
      <c r="AD108" s="145"/>
      <c r="AE108" s="145"/>
      <c r="AF108" s="145"/>
      <c r="AG108" s="145" t="s">
        <v>164</v>
      </c>
      <c r="AH108" s="145">
        <v>5</v>
      </c>
      <c r="AI108" s="145"/>
      <c r="AJ108" s="145"/>
      <c r="AK108" s="145"/>
      <c r="AL108" s="145"/>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c r="BH108" s="145"/>
    </row>
    <row r="109" spans="1:60" outlineLevel="1">
      <c r="A109" s="247">
        <v>28</v>
      </c>
      <c r="B109" s="248" t="s">
        <v>2046</v>
      </c>
      <c r="C109" s="249" t="s">
        <v>2047</v>
      </c>
      <c r="D109" s="250" t="s">
        <v>242</v>
      </c>
      <c r="E109" s="251">
        <v>3</v>
      </c>
      <c r="F109" s="252"/>
      <c r="G109" s="253">
        <f>ROUND(E109*F109,2)</f>
        <v>0</v>
      </c>
      <c r="H109" s="252"/>
      <c r="I109" s="253">
        <f>ROUND(E109*H109,2)</f>
        <v>0</v>
      </c>
      <c r="J109" s="252"/>
      <c r="K109" s="253">
        <f>ROUND(E109*J109,2)</f>
        <v>0</v>
      </c>
      <c r="L109" s="253">
        <v>21</v>
      </c>
      <c r="M109" s="253">
        <f>G109*(1+L109/100)</f>
        <v>0</v>
      </c>
      <c r="N109" s="251">
        <v>0</v>
      </c>
      <c r="O109" s="251">
        <f>ROUND(E109*N109,2)</f>
        <v>0</v>
      </c>
      <c r="P109" s="251">
        <v>0</v>
      </c>
      <c r="Q109" s="251">
        <f>ROUND(E109*P109,2)</f>
        <v>0</v>
      </c>
      <c r="R109" s="253"/>
      <c r="S109" s="253" t="s">
        <v>709</v>
      </c>
      <c r="T109" s="254" t="s">
        <v>189</v>
      </c>
      <c r="U109" s="155">
        <v>0</v>
      </c>
      <c r="V109" s="155">
        <f>ROUND(E109*U109,2)</f>
        <v>0</v>
      </c>
      <c r="W109" s="155"/>
      <c r="X109" s="155" t="s">
        <v>158</v>
      </c>
      <c r="Y109" s="155" t="s">
        <v>159</v>
      </c>
      <c r="Z109" s="145"/>
      <c r="AA109" s="145"/>
      <c r="AB109" s="145"/>
      <c r="AC109" s="145"/>
      <c r="AD109" s="145"/>
      <c r="AE109" s="145"/>
      <c r="AF109" s="145"/>
      <c r="AG109" s="145" t="s">
        <v>160</v>
      </c>
      <c r="AH109" s="145"/>
      <c r="AI109" s="145"/>
      <c r="AJ109" s="145"/>
      <c r="AK109" s="145"/>
      <c r="AL109" s="145"/>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c r="BH109" s="145"/>
    </row>
    <row r="110" spans="1:60" outlineLevel="2">
      <c r="A110" s="152"/>
      <c r="B110" s="153"/>
      <c r="C110" s="183" t="s">
        <v>2048</v>
      </c>
      <c r="D110" s="156"/>
      <c r="E110" s="157">
        <v>3</v>
      </c>
      <c r="F110" s="155"/>
      <c r="G110" s="155"/>
      <c r="H110" s="155"/>
      <c r="I110" s="155"/>
      <c r="J110" s="155"/>
      <c r="K110" s="155"/>
      <c r="L110" s="155"/>
      <c r="M110" s="155"/>
      <c r="N110" s="154"/>
      <c r="O110" s="154"/>
      <c r="P110" s="154"/>
      <c r="Q110" s="154"/>
      <c r="R110" s="155"/>
      <c r="S110" s="155"/>
      <c r="T110" s="155"/>
      <c r="U110" s="155"/>
      <c r="V110" s="155"/>
      <c r="W110" s="155"/>
      <c r="X110" s="155"/>
      <c r="Y110" s="155"/>
      <c r="Z110" s="145"/>
      <c r="AA110" s="145"/>
      <c r="AB110" s="145"/>
      <c r="AC110" s="145"/>
      <c r="AD110" s="145"/>
      <c r="AE110" s="145"/>
      <c r="AF110" s="145"/>
      <c r="AG110" s="145" t="s">
        <v>164</v>
      </c>
      <c r="AH110" s="145">
        <v>0</v>
      </c>
      <c r="AI110" s="145"/>
      <c r="AJ110" s="145"/>
      <c r="AK110" s="145"/>
      <c r="AL110" s="145"/>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c r="BH110" s="145"/>
    </row>
    <row r="111" spans="1:60" outlineLevel="1">
      <c r="A111" s="247">
        <v>29</v>
      </c>
      <c r="B111" s="248" t="s">
        <v>2049</v>
      </c>
      <c r="C111" s="249" t="s">
        <v>2050</v>
      </c>
      <c r="D111" s="250" t="s">
        <v>289</v>
      </c>
      <c r="E111" s="251">
        <v>3</v>
      </c>
      <c r="F111" s="252"/>
      <c r="G111" s="253">
        <f>ROUND(E111*F111,2)</f>
        <v>0</v>
      </c>
      <c r="H111" s="252"/>
      <c r="I111" s="253">
        <f>ROUND(E111*H111,2)</f>
        <v>0</v>
      </c>
      <c r="J111" s="252"/>
      <c r="K111" s="253">
        <f>ROUND(E111*J111,2)</f>
        <v>0</v>
      </c>
      <c r="L111" s="253">
        <v>21</v>
      </c>
      <c r="M111" s="253">
        <f>G111*(1+L111/100)</f>
        <v>0</v>
      </c>
      <c r="N111" s="251">
        <v>2E-3</v>
      </c>
      <c r="O111" s="251">
        <f>ROUND(E111*N111,2)</f>
        <v>0.01</v>
      </c>
      <c r="P111" s="251">
        <v>0</v>
      </c>
      <c r="Q111" s="251">
        <f>ROUND(E111*P111,2)</f>
        <v>0</v>
      </c>
      <c r="R111" s="253"/>
      <c r="S111" s="253" t="s">
        <v>709</v>
      </c>
      <c r="T111" s="254" t="s">
        <v>189</v>
      </c>
      <c r="U111" s="155">
        <v>0</v>
      </c>
      <c r="V111" s="155">
        <f>ROUND(E111*U111,2)</f>
        <v>0</v>
      </c>
      <c r="W111" s="155"/>
      <c r="X111" s="155" t="s">
        <v>158</v>
      </c>
      <c r="Y111" s="155" t="s">
        <v>159</v>
      </c>
      <c r="Z111" s="145"/>
      <c r="AA111" s="145"/>
      <c r="AB111" s="145"/>
      <c r="AC111" s="145"/>
      <c r="AD111" s="145"/>
      <c r="AE111" s="145"/>
      <c r="AF111" s="145"/>
      <c r="AG111" s="145" t="s">
        <v>160</v>
      </c>
      <c r="AH111" s="145"/>
      <c r="AI111" s="145"/>
      <c r="AJ111" s="145"/>
      <c r="AK111" s="145"/>
      <c r="AL111" s="145"/>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c r="BH111" s="145"/>
    </row>
    <row r="112" spans="1:60" outlineLevel="2">
      <c r="A112" s="152"/>
      <c r="B112" s="153"/>
      <c r="C112" s="1583" t="s">
        <v>713</v>
      </c>
      <c r="D112" s="1584"/>
      <c r="E112" s="1584"/>
      <c r="F112" s="1584"/>
      <c r="G112" s="1584"/>
      <c r="H112" s="155"/>
      <c r="I112" s="155"/>
      <c r="J112" s="155"/>
      <c r="K112" s="155"/>
      <c r="L112" s="155"/>
      <c r="M112" s="155"/>
      <c r="N112" s="154"/>
      <c r="O112" s="154"/>
      <c r="P112" s="154"/>
      <c r="Q112" s="154"/>
      <c r="R112" s="155"/>
      <c r="S112" s="155"/>
      <c r="T112" s="155"/>
      <c r="U112" s="155"/>
      <c r="V112" s="155"/>
      <c r="W112" s="155"/>
      <c r="X112" s="155"/>
      <c r="Y112" s="155"/>
      <c r="Z112" s="145"/>
      <c r="AA112" s="145"/>
      <c r="AB112" s="145"/>
      <c r="AC112" s="145"/>
      <c r="AD112" s="145"/>
      <c r="AE112" s="145"/>
      <c r="AF112" s="145"/>
      <c r="AG112" s="145" t="s">
        <v>179</v>
      </c>
      <c r="AH112" s="145"/>
      <c r="AI112" s="145"/>
      <c r="AJ112" s="145"/>
      <c r="AK112" s="145"/>
      <c r="AL112" s="145"/>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c r="BH112" s="145"/>
    </row>
    <row r="113" spans="1:60" outlineLevel="3">
      <c r="A113" s="152"/>
      <c r="B113" s="153"/>
      <c r="C113" s="1400" t="s">
        <v>2051</v>
      </c>
      <c r="D113" s="1401"/>
      <c r="E113" s="1401"/>
      <c r="F113" s="1401"/>
      <c r="G113" s="1401"/>
      <c r="H113" s="155"/>
      <c r="I113" s="155"/>
      <c r="J113" s="155"/>
      <c r="K113" s="155"/>
      <c r="L113" s="155"/>
      <c r="M113" s="155"/>
      <c r="N113" s="154"/>
      <c r="O113" s="154"/>
      <c r="P113" s="154"/>
      <c r="Q113" s="154"/>
      <c r="R113" s="155"/>
      <c r="S113" s="155"/>
      <c r="T113" s="155"/>
      <c r="U113" s="155"/>
      <c r="V113" s="155"/>
      <c r="W113" s="155"/>
      <c r="X113" s="155"/>
      <c r="Y113" s="155"/>
      <c r="Z113" s="145"/>
      <c r="AA113" s="145"/>
      <c r="AB113" s="145"/>
      <c r="AC113" s="145"/>
      <c r="AD113" s="145"/>
      <c r="AE113" s="145"/>
      <c r="AF113" s="145"/>
      <c r="AG113" s="145" t="s">
        <v>179</v>
      </c>
      <c r="AH113" s="145"/>
      <c r="AI113" s="145"/>
      <c r="AJ113" s="145"/>
      <c r="AK113" s="145"/>
      <c r="AL113" s="145"/>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c r="BH113" s="145"/>
    </row>
    <row r="114" spans="1:60" outlineLevel="2">
      <c r="A114" s="152"/>
      <c r="B114" s="153"/>
      <c r="C114" s="183" t="s">
        <v>2052</v>
      </c>
      <c r="D114" s="156"/>
      <c r="E114" s="157">
        <v>3</v>
      </c>
      <c r="F114" s="155"/>
      <c r="G114" s="155"/>
      <c r="H114" s="155"/>
      <c r="I114" s="155"/>
      <c r="J114" s="155"/>
      <c r="K114" s="155"/>
      <c r="L114" s="155"/>
      <c r="M114" s="155"/>
      <c r="N114" s="154"/>
      <c r="O114" s="154"/>
      <c r="P114" s="154"/>
      <c r="Q114" s="154"/>
      <c r="R114" s="155"/>
      <c r="S114" s="155"/>
      <c r="T114" s="155"/>
      <c r="U114" s="155"/>
      <c r="V114" s="155"/>
      <c r="W114" s="155"/>
      <c r="X114" s="155"/>
      <c r="Y114" s="155"/>
      <c r="Z114" s="145"/>
      <c r="AA114" s="145"/>
      <c r="AB114" s="145"/>
      <c r="AC114" s="145"/>
      <c r="AD114" s="145"/>
      <c r="AE114" s="145"/>
      <c r="AF114" s="145"/>
      <c r="AG114" s="145" t="s">
        <v>164</v>
      </c>
      <c r="AH114" s="145">
        <v>0</v>
      </c>
      <c r="AI114" s="145"/>
      <c r="AJ114" s="145"/>
      <c r="AK114" s="145"/>
      <c r="AL114" s="145"/>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c r="BH114" s="145"/>
    </row>
    <row r="115" spans="1:60" outlineLevel="1">
      <c r="A115" s="457">
        <v>30</v>
      </c>
      <c r="B115" s="458" t="s">
        <v>721</v>
      </c>
      <c r="C115" s="459" t="s">
        <v>722</v>
      </c>
      <c r="D115" s="460" t="s">
        <v>256</v>
      </c>
      <c r="E115" s="461">
        <v>24</v>
      </c>
      <c r="F115" s="462"/>
      <c r="G115" s="463">
        <f>ROUND(E115*F115,2)</f>
        <v>0</v>
      </c>
      <c r="H115" s="462"/>
      <c r="I115" s="463">
        <f>ROUND(E115*H115,2)</f>
        <v>0</v>
      </c>
      <c r="J115" s="462"/>
      <c r="K115" s="463">
        <f>ROUND(E115*J115,2)</f>
        <v>0</v>
      </c>
      <c r="L115" s="463">
        <v>21</v>
      </c>
      <c r="M115" s="463">
        <f>G115*(1+L115/100)</f>
        <v>0</v>
      </c>
      <c r="N115" s="461">
        <v>0</v>
      </c>
      <c r="O115" s="461">
        <f>ROUND(E115*N115,2)</f>
        <v>0</v>
      </c>
      <c r="P115" s="461">
        <v>0</v>
      </c>
      <c r="Q115" s="461">
        <f>ROUND(E115*P115,2)</f>
        <v>0</v>
      </c>
      <c r="R115" s="463" t="s">
        <v>723</v>
      </c>
      <c r="S115" s="463" t="s">
        <v>692</v>
      </c>
      <c r="T115" s="464" t="s">
        <v>692</v>
      </c>
      <c r="U115" s="155">
        <v>1</v>
      </c>
      <c r="V115" s="155">
        <f>ROUND(E115*U115,2)</f>
        <v>24</v>
      </c>
      <c r="W115" s="155"/>
      <c r="X115" s="155" t="s">
        <v>257</v>
      </c>
      <c r="Y115" s="155" t="s">
        <v>159</v>
      </c>
      <c r="Z115" s="145"/>
      <c r="AA115" s="145"/>
      <c r="AB115" s="145"/>
      <c r="AC115" s="145"/>
      <c r="AD115" s="145"/>
      <c r="AE115" s="145"/>
      <c r="AF115" s="145"/>
      <c r="AG115" s="145" t="s">
        <v>258</v>
      </c>
      <c r="AH115" s="145"/>
      <c r="AI115" s="145"/>
      <c r="AJ115" s="145"/>
      <c r="AK115" s="145"/>
      <c r="AL115" s="145"/>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c r="BH115" s="145"/>
    </row>
    <row r="116" spans="1:60" outlineLevel="1">
      <c r="A116" s="247">
        <v>31</v>
      </c>
      <c r="B116" s="248" t="s">
        <v>2053</v>
      </c>
      <c r="C116" s="249" t="s">
        <v>2054</v>
      </c>
      <c r="D116" s="250" t="s">
        <v>156</v>
      </c>
      <c r="E116" s="251">
        <v>2.256E-2</v>
      </c>
      <c r="F116" s="252"/>
      <c r="G116" s="253">
        <f>ROUND(E116*F116,2)</f>
        <v>0</v>
      </c>
      <c r="H116" s="252"/>
      <c r="I116" s="253">
        <f>ROUND(E116*H116,2)</f>
        <v>0</v>
      </c>
      <c r="J116" s="252"/>
      <c r="K116" s="253">
        <f>ROUND(E116*J116,2)</f>
        <v>0</v>
      </c>
      <c r="L116" s="253">
        <v>21</v>
      </c>
      <c r="M116" s="253">
        <f>G116*(1+L116/100)</f>
        <v>0</v>
      </c>
      <c r="N116" s="251">
        <v>0</v>
      </c>
      <c r="O116" s="251">
        <f>ROUND(E116*N116,2)</f>
        <v>0</v>
      </c>
      <c r="P116" s="251">
        <v>0</v>
      </c>
      <c r="Q116" s="251">
        <f>ROUND(E116*P116,2)</f>
        <v>0</v>
      </c>
      <c r="R116" s="253" t="s">
        <v>691</v>
      </c>
      <c r="S116" s="253" t="s">
        <v>692</v>
      </c>
      <c r="T116" s="254" t="s">
        <v>692</v>
      </c>
      <c r="U116" s="155">
        <v>1.421</v>
      </c>
      <c r="V116" s="155">
        <f>ROUND(E116*U116,2)</f>
        <v>0.03</v>
      </c>
      <c r="W116" s="155"/>
      <c r="X116" s="155" t="s">
        <v>296</v>
      </c>
      <c r="Y116" s="155" t="s">
        <v>159</v>
      </c>
      <c r="Z116" s="145"/>
      <c r="AA116" s="145"/>
      <c r="AB116" s="145"/>
      <c r="AC116" s="145"/>
      <c r="AD116" s="145"/>
      <c r="AE116" s="145"/>
      <c r="AF116" s="145"/>
      <c r="AG116" s="145" t="s">
        <v>297</v>
      </c>
      <c r="AH116" s="145"/>
      <c r="AI116" s="145"/>
      <c r="AJ116" s="145"/>
      <c r="AK116" s="145"/>
      <c r="AL116" s="145"/>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c r="BH116" s="145"/>
    </row>
    <row r="117" spans="1:60" outlineLevel="2">
      <c r="A117" s="152"/>
      <c r="B117" s="153"/>
      <c r="C117" s="1593" t="s">
        <v>367</v>
      </c>
      <c r="D117" s="1594"/>
      <c r="E117" s="1594"/>
      <c r="F117" s="1594"/>
      <c r="G117" s="1594"/>
      <c r="H117" s="155"/>
      <c r="I117" s="155"/>
      <c r="J117" s="155"/>
      <c r="K117" s="155"/>
      <c r="L117" s="155"/>
      <c r="M117" s="155"/>
      <c r="N117" s="154"/>
      <c r="O117" s="154"/>
      <c r="P117" s="154"/>
      <c r="Q117" s="154"/>
      <c r="R117" s="155"/>
      <c r="S117" s="155"/>
      <c r="T117" s="155"/>
      <c r="U117" s="155"/>
      <c r="V117" s="155"/>
      <c r="W117" s="155"/>
      <c r="X117" s="155"/>
      <c r="Y117" s="155"/>
      <c r="Z117" s="145"/>
      <c r="AA117" s="145"/>
      <c r="AB117" s="145"/>
      <c r="AC117" s="145"/>
      <c r="AD117" s="145"/>
      <c r="AE117" s="145"/>
      <c r="AF117" s="145"/>
      <c r="AG117" s="145" t="s">
        <v>162</v>
      </c>
      <c r="AH117" s="145"/>
      <c r="AI117" s="145"/>
      <c r="AJ117" s="145"/>
      <c r="AK117" s="145"/>
      <c r="AL117" s="145"/>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c r="BH117" s="145"/>
    </row>
    <row r="118" spans="1:60">
      <c r="A118" s="450" t="s">
        <v>152</v>
      </c>
      <c r="B118" s="451" t="s">
        <v>2055</v>
      </c>
      <c r="C118" s="452" t="s">
        <v>2056</v>
      </c>
      <c r="D118" s="453"/>
      <c r="E118" s="454"/>
      <c r="F118" s="455"/>
      <c r="G118" s="455">
        <f>SUMIF(AG119:AG139,"&lt;&gt;NOR",G119:G139)</f>
        <v>0</v>
      </c>
      <c r="H118" s="455"/>
      <c r="I118" s="455">
        <f>SUM(I119:I139)</f>
        <v>0</v>
      </c>
      <c r="J118" s="455"/>
      <c r="K118" s="455">
        <f>SUM(K119:K139)</f>
        <v>0</v>
      </c>
      <c r="L118" s="455"/>
      <c r="M118" s="455">
        <f>SUM(M119:M139)</f>
        <v>0</v>
      </c>
      <c r="N118" s="454"/>
      <c r="O118" s="454">
        <f>SUM(O119:O139)</f>
        <v>0.08</v>
      </c>
      <c r="P118" s="454"/>
      <c r="Q118" s="454">
        <f>SUM(Q119:Q139)</f>
        <v>0</v>
      </c>
      <c r="R118" s="455"/>
      <c r="S118" s="455"/>
      <c r="T118" s="456"/>
      <c r="U118" s="158"/>
      <c r="V118" s="158">
        <f>SUM(V119:V139)</f>
        <v>25.3</v>
      </c>
      <c r="W118" s="158"/>
      <c r="X118" s="158"/>
      <c r="Y118" s="158"/>
      <c r="AG118" t="s">
        <v>153</v>
      </c>
    </row>
    <row r="119" spans="1:60" outlineLevel="1">
      <c r="A119" s="247">
        <v>32</v>
      </c>
      <c r="B119" s="248" t="s">
        <v>2057</v>
      </c>
      <c r="C119" s="249" t="s">
        <v>2058</v>
      </c>
      <c r="D119" s="250" t="s">
        <v>239</v>
      </c>
      <c r="E119" s="251">
        <v>1</v>
      </c>
      <c r="F119" s="252"/>
      <c r="G119" s="253">
        <f>ROUND(E119*F119,2)</f>
        <v>0</v>
      </c>
      <c r="H119" s="252"/>
      <c r="I119" s="253">
        <f>ROUND(E119*H119,2)</f>
        <v>0</v>
      </c>
      <c r="J119" s="252"/>
      <c r="K119" s="253">
        <f>ROUND(E119*J119,2)</f>
        <v>0</v>
      </c>
      <c r="L119" s="253">
        <v>21</v>
      </c>
      <c r="M119" s="253">
        <f>G119*(1+L119/100)</f>
        <v>0</v>
      </c>
      <c r="N119" s="251">
        <v>0.02</v>
      </c>
      <c r="O119" s="251">
        <f>ROUND(E119*N119,2)</f>
        <v>0.02</v>
      </c>
      <c r="P119" s="251">
        <v>0</v>
      </c>
      <c r="Q119" s="251">
        <f>ROUND(E119*P119,2)</f>
        <v>0</v>
      </c>
      <c r="R119" s="253"/>
      <c r="S119" s="253" t="s">
        <v>709</v>
      </c>
      <c r="T119" s="254" t="s">
        <v>189</v>
      </c>
      <c r="U119" s="155">
        <v>0</v>
      </c>
      <c r="V119" s="155">
        <f>ROUND(E119*U119,2)</f>
        <v>0</v>
      </c>
      <c r="W119" s="155"/>
      <c r="X119" s="155" t="s">
        <v>158</v>
      </c>
      <c r="Y119" s="155" t="s">
        <v>159</v>
      </c>
      <c r="Z119" s="145"/>
      <c r="AA119" s="145"/>
      <c r="AB119" s="145"/>
      <c r="AC119" s="145"/>
      <c r="AD119" s="145"/>
      <c r="AE119" s="145"/>
      <c r="AF119" s="145"/>
      <c r="AG119" s="145" t="s">
        <v>2059</v>
      </c>
      <c r="AH119" s="145"/>
      <c r="AI119" s="145"/>
      <c r="AJ119" s="145"/>
      <c r="AK119" s="145"/>
      <c r="AL119" s="145"/>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c r="BH119" s="145"/>
    </row>
    <row r="120" spans="1:60" outlineLevel="2">
      <c r="A120" s="152"/>
      <c r="B120" s="153"/>
      <c r="C120" s="1583" t="s">
        <v>2060</v>
      </c>
      <c r="D120" s="1584"/>
      <c r="E120" s="1584"/>
      <c r="F120" s="1584"/>
      <c r="G120" s="1584"/>
      <c r="H120" s="155"/>
      <c r="I120" s="155"/>
      <c r="J120" s="155"/>
      <c r="K120" s="155"/>
      <c r="L120" s="155"/>
      <c r="M120" s="155"/>
      <c r="N120" s="154"/>
      <c r="O120" s="154"/>
      <c r="P120" s="154"/>
      <c r="Q120" s="154"/>
      <c r="R120" s="155"/>
      <c r="S120" s="155"/>
      <c r="T120" s="155"/>
      <c r="U120" s="155"/>
      <c r="V120" s="155"/>
      <c r="W120" s="155"/>
      <c r="X120" s="155"/>
      <c r="Y120" s="155"/>
      <c r="Z120" s="145"/>
      <c r="AA120" s="145"/>
      <c r="AB120" s="145"/>
      <c r="AC120" s="145"/>
      <c r="AD120" s="145"/>
      <c r="AE120" s="145"/>
      <c r="AF120" s="145"/>
      <c r="AG120" s="145" t="s">
        <v>179</v>
      </c>
      <c r="AH120" s="145"/>
      <c r="AI120" s="145"/>
      <c r="AJ120" s="145"/>
      <c r="AK120" s="145"/>
      <c r="AL120" s="145"/>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c r="BH120" s="145"/>
    </row>
    <row r="121" spans="1:60" outlineLevel="2">
      <c r="A121" s="152"/>
      <c r="B121" s="153"/>
      <c r="C121" s="183" t="s">
        <v>2010</v>
      </c>
      <c r="D121" s="156"/>
      <c r="E121" s="157">
        <v>1</v>
      </c>
      <c r="F121" s="155"/>
      <c r="G121" s="155"/>
      <c r="H121" s="155"/>
      <c r="I121" s="155"/>
      <c r="J121" s="155"/>
      <c r="K121" s="155"/>
      <c r="L121" s="155"/>
      <c r="M121" s="155"/>
      <c r="N121" s="154"/>
      <c r="O121" s="154"/>
      <c r="P121" s="154"/>
      <c r="Q121" s="154"/>
      <c r="R121" s="155"/>
      <c r="S121" s="155"/>
      <c r="T121" s="155"/>
      <c r="U121" s="155"/>
      <c r="V121" s="155"/>
      <c r="W121" s="155"/>
      <c r="X121" s="155"/>
      <c r="Y121" s="155"/>
      <c r="Z121" s="145"/>
      <c r="AA121" s="145"/>
      <c r="AB121" s="145"/>
      <c r="AC121" s="145"/>
      <c r="AD121" s="145"/>
      <c r="AE121" s="145"/>
      <c r="AF121" s="145"/>
      <c r="AG121" s="145" t="s">
        <v>164</v>
      </c>
      <c r="AH121" s="145">
        <v>0</v>
      </c>
      <c r="AI121" s="145"/>
      <c r="AJ121" s="145"/>
      <c r="AK121" s="145"/>
      <c r="AL121" s="145"/>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c r="BH121" s="145"/>
    </row>
    <row r="122" spans="1:60" outlineLevel="1">
      <c r="A122" s="247">
        <v>33</v>
      </c>
      <c r="B122" s="248" t="s">
        <v>2061</v>
      </c>
      <c r="C122" s="249" t="s">
        <v>2062</v>
      </c>
      <c r="D122" s="250" t="s">
        <v>239</v>
      </c>
      <c r="E122" s="251">
        <v>1</v>
      </c>
      <c r="F122" s="252"/>
      <c r="G122" s="253">
        <f>ROUND(E122*F122,2)</f>
        <v>0</v>
      </c>
      <c r="H122" s="252"/>
      <c r="I122" s="253">
        <f>ROUND(E122*H122,2)</f>
        <v>0</v>
      </c>
      <c r="J122" s="252"/>
      <c r="K122" s="253">
        <f>ROUND(E122*J122,2)</f>
        <v>0</v>
      </c>
      <c r="L122" s="253">
        <v>21</v>
      </c>
      <c r="M122" s="253">
        <f>G122*(1+L122/100)</f>
        <v>0</v>
      </c>
      <c r="N122" s="251">
        <v>1.6209999999999999E-2</v>
      </c>
      <c r="O122" s="251">
        <f>ROUND(E122*N122,2)</f>
        <v>0.02</v>
      </c>
      <c r="P122" s="251">
        <v>0</v>
      </c>
      <c r="Q122" s="251">
        <f>ROUND(E122*P122,2)</f>
        <v>0</v>
      </c>
      <c r="R122" s="253"/>
      <c r="S122" s="253" t="s">
        <v>709</v>
      </c>
      <c r="T122" s="254" t="s">
        <v>189</v>
      </c>
      <c r="U122" s="155">
        <v>1.19</v>
      </c>
      <c r="V122" s="155">
        <f>ROUND(E122*U122,2)</f>
        <v>1.19</v>
      </c>
      <c r="W122" s="155"/>
      <c r="X122" s="155" t="s">
        <v>158</v>
      </c>
      <c r="Y122" s="155" t="s">
        <v>159</v>
      </c>
      <c r="Z122" s="145"/>
      <c r="AA122" s="145"/>
      <c r="AB122" s="145"/>
      <c r="AC122" s="145"/>
      <c r="AD122" s="145"/>
      <c r="AE122" s="145"/>
      <c r="AF122" s="145"/>
      <c r="AG122" s="145" t="s">
        <v>2059</v>
      </c>
      <c r="AH122" s="145"/>
      <c r="AI122" s="145"/>
      <c r="AJ122" s="145"/>
      <c r="AK122" s="145"/>
      <c r="AL122" s="145"/>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c r="BH122" s="145"/>
    </row>
    <row r="123" spans="1:60" outlineLevel="2">
      <c r="A123" s="152"/>
      <c r="B123" s="153"/>
      <c r="C123" s="1583" t="s">
        <v>2063</v>
      </c>
      <c r="D123" s="1584"/>
      <c r="E123" s="1584"/>
      <c r="F123" s="1584"/>
      <c r="G123" s="1584"/>
      <c r="H123" s="155"/>
      <c r="I123" s="155"/>
      <c r="J123" s="155"/>
      <c r="K123" s="155"/>
      <c r="L123" s="155"/>
      <c r="M123" s="155"/>
      <c r="N123" s="154"/>
      <c r="O123" s="154"/>
      <c r="P123" s="154"/>
      <c r="Q123" s="154"/>
      <c r="R123" s="155"/>
      <c r="S123" s="155"/>
      <c r="T123" s="155"/>
      <c r="U123" s="155"/>
      <c r="V123" s="155"/>
      <c r="W123" s="155"/>
      <c r="X123" s="155"/>
      <c r="Y123" s="155"/>
      <c r="Z123" s="145"/>
      <c r="AA123" s="145"/>
      <c r="AB123" s="145"/>
      <c r="AC123" s="145"/>
      <c r="AD123" s="145"/>
      <c r="AE123" s="145"/>
      <c r="AF123" s="145"/>
      <c r="AG123" s="145" t="s">
        <v>179</v>
      </c>
      <c r="AH123" s="145"/>
      <c r="AI123" s="145"/>
      <c r="AJ123" s="145"/>
      <c r="AK123" s="145"/>
      <c r="AL123" s="145"/>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c r="BH123" s="145"/>
    </row>
    <row r="124" spans="1:60" outlineLevel="2">
      <c r="A124" s="152"/>
      <c r="B124" s="153"/>
      <c r="C124" s="183" t="s">
        <v>2010</v>
      </c>
      <c r="D124" s="156"/>
      <c r="E124" s="157">
        <v>1</v>
      </c>
      <c r="F124" s="155"/>
      <c r="G124" s="155"/>
      <c r="H124" s="155"/>
      <c r="I124" s="155"/>
      <c r="J124" s="155"/>
      <c r="K124" s="155"/>
      <c r="L124" s="155"/>
      <c r="M124" s="155"/>
      <c r="N124" s="154"/>
      <c r="O124" s="154"/>
      <c r="P124" s="154"/>
      <c r="Q124" s="154"/>
      <c r="R124" s="155"/>
      <c r="S124" s="155"/>
      <c r="T124" s="155"/>
      <c r="U124" s="155"/>
      <c r="V124" s="155"/>
      <c r="W124" s="155"/>
      <c r="X124" s="155"/>
      <c r="Y124" s="155"/>
      <c r="Z124" s="145"/>
      <c r="AA124" s="145"/>
      <c r="AB124" s="145"/>
      <c r="AC124" s="145"/>
      <c r="AD124" s="145"/>
      <c r="AE124" s="145"/>
      <c r="AF124" s="145"/>
      <c r="AG124" s="145" t="s">
        <v>164</v>
      </c>
      <c r="AH124" s="145">
        <v>0</v>
      </c>
      <c r="AI124" s="145"/>
      <c r="AJ124" s="145"/>
      <c r="AK124" s="145"/>
      <c r="AL124" s="145"/>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c r="BH124" s="145"/>
    </row>
    <row r="125" spans="1:60" outlineLevel="1">
      <c r="A125" s="247">
        <v>34</v>
      </c>
      <c r="B125" s="248" t="s">
        <v>2064</v>
      </c>
      <c r="C125" s="249" t="s">
        <v>2065</v>
      </c>
      <c r="D125" s="250" t="s">
        <v>239</v>
      </c>
      <c r="E125" s="251">
        <v>1</v>
      </c>
      <c r="F125" s="252"/>
      <c r="G125" s="253">
        <f>ROUND(E125*F125,2)</f>
        <v>0</v>
      </c>
      <c r="H125" s="252"/>
      <c r="I125" s="253">
        <f>ROUND(E125*H125,2)</f>
        <v>0</v>
      </c>
      <c r="J125" s="252"/>
      <c r="K125" s="253">
        <f>ROUND(E125*J125,2)</f>
        <v>0</v>
      </c>
      <c r="L125" s="253">
        <v>21</v>
      </c>
      <c r="M125" s="253">
        <f>G125*(1+L125/100)</f>
        <v>0</v>
      </c>
      <c r="N125" s="251">
        <v>1.6E-2</v>
      </c>
      <c r="O125" s="251">
        <f>ROUND(E125*N125,2)</f>
        <v>0.02</v>
      </c>
      <c r="P125" s="251">
        <v>0</v>
      </c>
      <c r="Q125" s="251">
        <f>ROUND(E125*P125,2)</f>
        <v>0</v>
      </c>
      <c r="R125" s="253"/>
      <c r="S125" s="253" t="s">
        <v>709</v>
      </c>
      <c r="T125" s="254" t="s">
        <v>189</v>
      </c>
      <c r="U125" s="155">
        <v>0</v>
      </c>
      <c r="V125" s="155">
        <f>ROUND(E125*U125,2)</f>
        <v>0</v>
      </c>
      <c r="W125" s="155"/>
      <c r="X125" s="155" t="s">
        <v>158</v>
      </c>
      <c r="Y125" s="155" t="s">
        <v>159</v>
      </c>
      <c r="Z125" s="145"/>
      <c r="AA125" s="145"/>
      <c r="AB125" s="145"/>
      <c r="AC125" s="145"/>
      <c r="AD125" s="145"/>
      <c r="AE125" s="145"/>
      <c r="AF125" s="145"/>
      <c r="AG125" s="145" t="s">
        <v>2059</v>
      </c>
      <c r="AH125" s="145"/>
      <c r="AI125" s="145"/>
      <c r="AJ125" s="145"/>
      <c r="AK125" s="145"/>
      <c r="AL125" s="145"/>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c r="BH125" s="145"/>
    </row>
    <row r="126" spans="1:60" outlineLevel="2">
      <c r="A126" s="152"/>
      <c r="B126" s="153"/>
      <c r="C126" s="1583" t="s">
        <v>2066</v>
      </c>
      <c r="D126" s="1584"/>
      <c r="E126" s="1584"/>
      <c r="F126" s="1584"/>
      <c r="G126" s="1584"/>
      <c r="H126" s="155"/>
      <c r="I126" s="155"/>
      <c r="J126" s="155"/>
      <c r="K126" s="155"/>
      <c r="L126" s="155"/>
      <c r="M126" s="155"/>
      <c r="N126" s="154"/>
      <c r="O126" s="154"/>
      <c r="P126" s="154"/>
      <c r="Q126" s="154"/>
      <c r="R126" s="155"/>
      <c r="S126" s="155"/>
      <c r="T126" s="155"/>
      <c r="U126" s="155"/>
      <c r="V126" s="155"/>
      <c r="W126" s="155"/>
      <c r="X126" s="155"/>
      <c r="Y126" s="155"/>
      <c r="Z126" s="145"/>
      <c r="AA126" s="145"/>
      <c r="AB126" s="145"/>
      <c r="AC126" s="145"/>
      <c r="AD126" s="145"/>
      <c r="AE126" s="145"/>
      <c r="AF126" s="145"/>
      <c r="AG126" s="145" t="s">
        <v>179</v>
      </c>
      <c r="AH126" s="145"/>
      <c r="AI126" s="145"/>
      <c r="AJ126" s="145"/>
      <c r="AK126" s="145"/>
      <c r="AL126" s="145"/>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c r="BH126" s="145"/>
    </row>
    <row r="127" spans="1:60" outlineLevel="2">
      <c r="A127" s="152"/>
      <c r="B127" s="153"/>
      <c r="C127" s="183" t="s">
        <v>2010</v>
      </c>
      <c r="D127" s="156"/>
      <c r="E127" s="157">
        <v>1</v>
      </c>
      <c r="F127" s="155"/>
      <c r="G127" s="155"/>
      <c r="H127" s="155"/>
      <c r="I127" s="155"/>
      <c r="J127" s="155"/>
      <c r="K127" s="155"/>
      <c r="L127" s="155"/>
      <c r="M127" s="155"/>
      <c r="N127" s="154"/>
      <c r="O127" s="154"/>
      <c r="P127" s="154"/>
      <c r="Q127" s="154"/>
      <c r="R127" s="155"/>
      <c r="S127" s="155"/>
      <c r="T127" s="155"/>
      <c r="U127" s="155"/>
      <c r="V127" s="155"/>
      <c r="W127" s="155"/>
      <c r="X127" s="155"/>
      <c r="Y127" s="155"/>
      <c r="Z127" s="145"/>
      <c r="AA127" s="145"/>
      <c r="AB127" s="145"/>
      <c r="AC127" s="145"/>
      <c r="AD127" s="145"/>
      <c r="AE127" s="145"/>
      <c r="AF127" s="145"/>
      <c r="AG127" s="145" t="s">
        <v>164</v>
      </c>
      <c r="AH127" s="145">
        <v>0</v>
      </c>
      <c r="AI127" s="145"/>
      <c r="AJ127" s="145"/>
      <c r="AK127" s="145"/>
      <c r="AL127" s="145"/>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c r="BH127" s="145"/>
    </row>
    <row r="128" spans="1:60" outlineLevel="1">
      <c r="A128" s="247">
        <v>35</v>
      </c>
      <c r="B128" s="248" t="s">
        <v>2067</v>
      </c>
      <c r="C128" s="249" t="s">
        <v>2068</v>
      </c>
      <c r="D128" s="250" t="s">
        <v>239</v>
      </c>
      <c r="E128" s="251">
        <v>1</v>
      </c>
      <c r="F128" s="252"/>
      <c r="G128" s="253">
        <f>ROUND(E128*F128,2)</f>
        <v>0</v>
      </c>
      <c r="H128" s="252"/>
      <c r="I128" s="253">
        <f>ROUND(E128*H128,2)</f>
        <v>0</v>
      </c>
      <c r="J128" s="252"/>
      <c r="K128" s="253">
        <f>ROUND(E128*J128,2)</f>
        <v>0</v>
      </c>
      <c r="L128" s="253">
        <v>21</v>
      </c>
      <c r="M128" s="253">
        <f>G128*(1+L128/100)</f>
        <v>0</v>
      </c>
      <c r="N128" s="251">
        <v>1.6E-2</v>
      </c>
      <c r="O128" s="251">
        <f>ROUND(E128*N128,2)</f>
        <v>0.02</v>
      </c>
      <c r="P128" s="251">
        <v>0</v>
      </c>
      <c r="Q128" s="251">
        <f>ROUND(E128*P128,2)</f>
        <v>0</v>
      </c>
      <c r="R128" s="253"/>
      <c r="S128" s="253" t="s">
        <v>709</v>
      </c>
      <c r="T128" s="254" t="s">
        <v>189</v>
      </c>
      <c r="U128" s="155">
        <v>0</v>
      </c>
      <c r="V128" s="155">
        <f>ROUND(E128*U128,2)</f>
        <v>0</v>
      </c>
      <c r="W128" s="155"/>
      <c r="X128" s="155" t="s">
        <v>158</v>
      </c>
      <c r="Y128" s="155" t="s">
        <v>159</v>
      </c>
      <c r="Z128" s="145"/>
      <c r="AA128" s="145"/>
      <c r="AB128" s="145"/>
      <c r="AC128" s="145"/>
      <c r="AD128" s="145"/>
      <c r="AE128" s="145"/>
      <c r="AF128" s="145"/>
      <c r="AG128" s="145" t="s">
        <v>2059</v>
      </c>
      <c r="AH128" s="145"/>
      <c r="AI128" s="145"/>
      <c r="AJ128" s="145"/>
      <c r="AK128" s="145"/>
      <c r="AL128" s="145"/>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c r="BH128" s="145"/>
    </row>
    <row r="129" spans="1:60" outlineLevel="2">
      <c r="A129" s="152"/>
      <c r="B129" s="153"/>
      <c r="C129" s="1583" t="s">
        <v>2066</v>
      </c>
      <c r="D129" s="1584"/>
      <c r="E129" s="1584"/>
      <c r="F129" s="1584"/>
      <c r="G129" s="1584"/>
      <c r="H129" s="155"/>
      <c r="I129" s="155"/>
      <c r="J129" s="155"/>
      <c r="K129" s="155"/>
      <c r="L129" s="155"/>
      <c r="M129" s="155"/>
      <c r="N129" s="154"/>
      <c r="O129" s="154"/>
      <c r="P129" s="154"/>
      <c r="Q129" s="154"/>
      <c r="R129" s="155"/>
      <c r="S129" s="155"/>
      <c r="T129" s="155"/>
      <c r="U129" s="155"/>
      <c r="V129" s="155"/>
      <c r="W129" s="155"/>
      <c r="X129" s="155"/>
      <c r="Y129" s="155"/>
      <c r="Z129" s="145"/>
      <c r="AA129" s="145"/>
      <c r="AB129" s="145"/>
      <c r="AC129" s="145"/>
      <c r="AD129" s="145"/>
      <c r="AE129" s="145"/>
      <c r="AF129" s="145"/>
      <c r="AG129" s="145" t="s">
        <v>179</v>
      </c>
      <c r="AH129" s="145"/>
      <c r="AI129" s="145"/>
      <c r="AJ129" s="145"/>
      <c r="AK129" s="145"/>
      <c r="AL129" s="145"/>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c r="BH129" s="145"/>
    </row>
    <row r="130" spans="1:60" outlineLevel="2">
      <c r="A130" s="152"/>
      <c r="B130" s="153"/>
      <c r="C130" s="183" t="s">
        <v>2010</v>
      </c>
      <c r="D130" s="156"/>
      <c r="E130" s="157">
        <v>1</v>
      </c>
      <c r="F130" s="155"/>
      <c r="G130" s="155"/>
      <c r="H130" s="155"/>
      <c r="I130" s="155"/>
      <c r="J130" s="155"/>
      <c r="K130" s="155"/>
      <c r="L130" s="155"/>
      <c r="M130" s="155"/>
      <c r="N130" s="154"/>
      <c r="O130" s="154"/>
      <c r="P130" s="154"/>
      <c r="Q130" s="154"/>
      <c r="R130" s="155"/>
      <c r="S130" s="155"/>
      <c r="T130" s="155"/>
      <c r="U130" s="155"/>
      <c r="V130" s="155"/>
      <c r="W130" s="155"/>
      <c r="X130" s="155"/>
      <c r="Y130" s="155"/>
      <c r="Z130" s="145"/>
      <c r="AA130" s="145"/>
      <c r="AB130" s="145"/>
      <c r="AC130" s="145"/>
      <c r="AD130" s="145"/>
      <c r="AE130" s="145"/>
      <c r="AF130" s="145"/>
      <c r="AG130" s="145" t="s">
        <v>164</v>
      </c>
      <c r="AH130" s="145">
        <v>0</v>
      </c>
      <c r="AI130" s="145"/>
      <c r="AJ130" s="145"/>
      <c r="AK130" s="145"/>
      <c r="AL130" s="145"/>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c r="BH130" s="145"/>
    </row>
    <row r="131" spans="1:60" outlineLevel="1">
      <c r="A131" s="247">
        <v>36</v>
      </c>
      <c r="B131" s="248" t="s">
        <v>2069</v>
      </c>
      <c r="C131" s="249" t="s">
        <v>2070</v>
      </c>
      <c r="D131" s="250" t="s">
        <v>239</v>
      </c>
      <c r="E131" s="251">
        <v>1</v>
      </c>
      <c r="F131" s="252"/>
      <c r="G131" s="253">
        <f>ROUND(E131*F131,2)</f>
        <v>0</v>
      </c>
      <c r="H131" s="252"/>
      <c r="I131" s="253">
        <f>ROUND(E131*H131,2)</f>
        <v>0</v>
      </c>
      <c r="J131" s="252"/>
      <c r="K131" s="253">
        <f>ROUND(E131*J131,2)</f>
        <v>0</v>
      </c>
      <c r="L131" s="253">
        <v>21</v>
      </c>
      <c r="M131" s="253">
        <f>G131*(1+L131/100)</f>
        <v>0</v>
      </c>
      <c r="N131" s="251">
        <v>8.4999999999999995E-4</v>
      </c>
      <c r="O131" s="251">
        <f>ROUND(E131*N131,2)</f>
        <v>0</v>
      </c>
      <c r="P131" s="251">
        <v>0</v>
      </c>
      <c r="Q131" s="251">
        <f>ROUND(E131*P131,2)</f>
        <v>0</v>
      </c>
      <c r="R131" s="253"/>
      <c r="S131" s="253" t="s">
        <v>709</v>
      </c>
      <c r="T131" s="254" t="s">
        <v>189</v>
      </c>
      <c r="U131" s="155">
        <v>0</v>
      </c>
      <c r="V131" s="155">
        <f>ROUND(E131*U131,2)</f>
        <v>0</v>
      </c>
      <c r="W131" s="155"/>
      <c r="X131" s="155" t="s">
        <v>158</v>
      </c>
      <c r="Y131" s="155" t="s">
        <v>159</v>
      </c>
      <c r="Z131" s="145"/>
      <c r="AA131" s="145"/>
      <c r="AB131" s="145"/>
      <c r="AC131" s="145"/>
      <c r="AD131" s="145"/>
      <c r="AE131" s="145"/>
      <c r="AF131" s="145"/>
      <c r="AG131" s="145" t="s">
        <v>2059</v>
      </c>
      <c r="AH131" s="145"/>
      <c r="AI131" s="145"/>
      <c r="AJ131" s="145"/>
      <c r="AK131" s="145"/>
      <c r="AL131" s="145"/>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c r="BH131" s="145"/>
    </row>
    <row r="132" spans="1:60" outlineLevel="2">
      <c r="A132" s="152"/>
      <c r="B132" s="153"/>
      <c r="C132" s="1583" t="s">
        <v>2071</v>
      </c>
      <c r="D132" s="1584"/>
      <c r="E132" s="1584"/>
      <c r="F132" s="1584"/>
      <c r="G132" s="1584"/>
      <c r="H132" s="155"/>
      <c r="I132" s="155"/>
      <c r="J132" s="155"/>
      <c r="K132" s="155"/>
      <c r="L132" s="155"/>
      <c r="M132" s="155"/>
      <c r="N132" s="154"/>
      <c r="O132" s="154"/>
      <c r="P132" s="154"/>
      <c r="Q132" s="154"/>
      <c r="R132" s="155"/>
      <c r="S132" s="155"/>
      <c r="T132" s="155"/>
      <c r="U132" s="155"/>
      <c r="V132" s="155"/>
      <c r="W132" s="155"/>
      <c r="X132" s="155"/>
      <c r="Y132" s="155"/>
      <c r="Z132" s="145"/>
      <c r="AA132" s="145"/>
      <c r="AB132" s="145"/>
      <c r="AC132" s="145"/>
      <c r="AD132" s="145"/>
      <c r="AE132" s="145"/>
      <c r="AF132" s="145"/>
      <c r="AG132" s="145" t="s">
        <v>179</v>
      </c>
      <c r="AH132" s="145"/>
      <c r="AI132" s="145"/>
      <c r="AJ132" s="145"/>
      <c r="AK132" s="145"/>
      <c r="AL132" s="145"/>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c r="BH132" s="145"/>
    </row>
    <row r="133" spans="1:60" outlineLevel="2">
      <c r="A133" s="152"/>
      <c r="B133" s="153"/>
      <c r="C133" s="183" t="s">
        <v>2072</v>
      </c>
      <c r="D133" s="156"/>
      <c r="E133" s="157">
        <v>1</v>
      </c>
      <c r="F133" s="155"/>
      <c r="G133" s="155"/>
      <c r="H133" s="155"/>
      <c r="I133" s="155"/>
      <c r="J133" s="155"/>
      <c r="K133" s="155"/>
      <c r="L133" s="155"/>
      <c r="M133" s="155"/>
      <c r="N133" s="154"/>
      <c r="O133" s="154"/>
      <c r="P133" s="154"/>
      <c r="Q133" s="154"/>
      <c r="R133" s="155"/>
      <c r="S133" s="155"/>
      <c r="T133" s="155"/>
      <c r="U133" s="155"/>
      <c r="V133" s="155"/>
      <c r="W133" s="155"/>
      <c r="X133" s="155"/>
      <c r="Y133" s="155"/>
      <c r="Z133" s="145"/>
      <c r="AA133" s="145"/>
      <c r="AB133" s="145"/>
      <c r="AC133" s="145"/>
      <c r="AD133" s="145"/>
      <c r="AE133" s="145"/>
      <c r="AF133" s="145"/>
      <c r="AG133" s="145" t="s">
        <v>164</v>
      </c>
      <c r="AH133" s="145">
        <v>0</v>
      </c>
      <c r="AI133" s="145"/>
      <c r="AJ133" s="145"/>
      <c r="AK133" s="145"/>
      <c r="AL133" s="145"/>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c r="BH133" s="145"/>
    </row>
    <row r="134" spans="1:60" outlineLevel="1">
      <c r="A134" s="247">
        <v>37</v>
      </c>
      <c r="B134" s="248" t="s">
        <v>2073</v>
      </c>
      <c r="C134" s="249" t="s">
        <v>2074</v>
      </c>
      <c r="D134" s="250" t="s">
        <v>177</v>
      </c>
      <c r="E134" s="251">
        <v>1</v>
      </c>
      <c r="F134" s="252"/>
      <c r="G134" s="253">
        <f>ROUND(E134*F134,2)</f>
        <v>0</v>
      </c>
      <c r="H134" s="252"/>
      <c r="I134" s="253">
        <f>ROUND(E134*H134,2)</f>
        <v>0</v>
      </c>
      <c r="J134" s="252"/>
      <c r="K134" s="253">
        <f>ROUND(E134*J134,2)</f>
        <v>0</v>
      </c>
      <c r="L134" s="253">
        <v>21</v>
      </c>
      <c r="M134" s="253">
        <f>G134*(1+L134/100)</f>
        <v>0</v>
      </c>
      <c r="N134" s="251">
        <v>1E-3</v>
      </c>
      <c r="O134" s="251">
        <f>ROUND(E134*N134,2)</f>
        <v>0</v>
      </c>
      <c r="P134" s="251">
        <v>0</v>
      </c>
      <c r="Q134" s="251">
        <f>ROUND(E134*P134,2)</f>
        <v>0</v>
      </c>
      <c r="R134" s="253"/>
      <c r="S134" s="253" t="s">
        <v>709</v>
      </c>
      <c r="T134" s="254" t="s">
        <v>189</v>
      </c>
      <c r="U134" s="155">
        <v>0</v>
      </c>
      <c r="V134" s="155">
        <f>ROUND(E134*U134,2)</f>
        <v>0</v>
      </c>
      <c r="W134" s="155"/>
      <c r="X134" s="155" t="s">
        <v>158</v>
      </c>
      <c r="Y134" s="155" t="s">
        <v>159</v>
      </c>
      <c r="Z134" s="145"/>
      <c r="AA134" s="145"/>
      <c r="AB134" s="145"/>
      <c r="AC134" s="145"/>
      <c r="AD134" s="145"/>
      <c r="AE134" s="145"/>
      <c r="AF134" s="145"/>
      <c r="AG134" s="145" t="s">
        <v>2059</v>
      </c>
      <c r="AH134" s="145"/>
      <c r="AI134" s="145"/>
      <c r="AJ134" s="145"/>
      <c r="AK134" s="145"/>
      <c r="AL134" s="145"/>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c r="BH134" s="145"/>
    </row>
    <row r="135" spans="1:60" outlineLevel="2">
      <c r="A135" s="152"/>
      <c r="B135" s="153"/>
      <c r="C135" s="1583" t="s">
        <v>2075</v>
      </c>
      <c r="D135" s="1584"/>
      <c r="E135" s="1584"/>
      <c r="F135" s="1584"/>
      <c r="G135" s="1584"/>
      <c r="H135" s="155"/>
      <c r="I135" s="155"/>
      <c r="J135" s="155"/>
      <c r="K135" s="155"/>
      <c r="L135" s="155"/>
      <c r="M135" s="155"/>
      <c r="N135" s="154"/>
      <c r="O135" s="154"/>
      <c r="P135" s="154"/>
      <c r="Q135" s="154"/>
      <c r="R135" s="155"/>
      <c r="S135" s="155"/>
      <c r="T135" s="155"/>
      <c r="U135" s="155"/>
      <c r="V135" s="155"/>
      <c r="W135" s="155"/>
      <c r="X135" s="155"/>
      <c r="Y135" s="155"/>
      <c r="Z135" s="145"/>
      <c r="AA135" s="145"/>
      <c r="AB135" s="145"/>
      <c r="AC135" s="145"/>
      <c r="AD135" s="145"/>
      <c r="AE135" s="145"/>
      <c r="AF135" s="145"/>
      <c r="AG135" s="145" t="s">
        <v>179</v>
      </c>
      <c r="AH135" s="145"/>
      <c r="AI135" s="145"/>
      <c r="AJ135" s="145"/>
      <c r="AK135" s="145"/>
      <c r="AL135" s="145"/>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c r="BH135" s="145"/>
    </row>
    <row r="136" spans="1:60" outlineLevel="2">
      <c r="A136" s="152"/>
      <c r="B136" s="153"/>
      <c r="C136" s="183" t="s">
        <v>2010</v>
      </c>
      <c r="D136" s="156"/>
      <c r="E136" s="157">
        <v>1</v>
      </c>
      <c r="F136" s="155"/>
      <c r="G136" s="155"/>
      <c r="H136" s="155"/>
      <c r="I136" s="155"/>
      <c r="J136" s="155"/>
      <c r="K136" s="155"/>
      <c r="L136" s="155"/>
      <c r="M136" s="155"/>
      <c r="N136" s="154"/>
      <c r="O136" s="154"/>
      <c r="P136" s="154"/>
      <c r="Q136" s="154"/>
      <c r="R136" s="155"/>
      <c r="S136" s="155"/>
      <c r="T136" s="155"/>
      <c r="U136" s="155"/>
      <c r="V136" s="155"/>
      <c r="W136" s="155"/>
      <c r="X136" s="155"/>
      <c r="Y136" s="155"/>
      <c r="Z136" s="145"/>
      <c r="AA136" s="145"/>
      <c r="AB136" s="145"/>
      <c r="AC136" s="145"/>
      <c r="AD136" s="145"/>
      <c r="AE136" s="145"/>
      <c r="AF136" s="145"/>
      <c r="AG136" s="145" t="s">
        <v>164</v>
      </c>
      <c r="AH136" s="145">
        <v>0</v>
      </c>
      <c r="AI136" s="145"/>
      <c r="AJ136" s="145"/>
      <c r="AK136" s="145"/>
      <c r="AL136" s="145"/>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c r="BH136" s="145"/>
    </row>
    <row r="137" spans="1:60" outlineLevel="1">
      <c r="A137" s="457">
        <v>38</v>
      </c>
      <c r="B137" s="458" t="s">
        <v>721</v>
      </c>
      <c r="C137" s="459" t="s">
        <v>722</v>
      </c>
      <c r="D137" s="460" t="s">
        <v>256</v>
      </c>
      <c r="E137" s="461">
        <v>24</v>
      </c>
      <c r="F137" s="462"/>
      <c r="G137" s="463">
        <f>ROUND(E137*F137,2)</f>
        <v>0</v>
      </c>
      <c r="H137" s="462"/>
      <c r="I137" s="463">
        <f>ROUND(E137*H137,2)</f>
        <v>0</v>
      </c>
      <c r="J137" s="462"/>
      <c r="K137" s="463">
        <f>ROUND(E137*J137,2)</f>
        <v>0</v>
      </c>
      <c r="L137" s="463">
        <v>21</v>
      </c>
      <c r="M137" s="463">
        <f>G137*(1+L137/100)</f>
        <v>0</v>
      </c>
      <c r="N137" s="461">
        <v>0</v>
      </c>
      <c r="O137" s="461">
        <f>ROUND(E137*N137,2)</f>
        <v>0</v>
      </c>
      <c r="P137" s="461">
        <v>0</v>
      </c>
      <c r="Q137" s="461">
        <f>ROUND(E137*P137,2)</f>
        <v>0</v>
      </c>
      <c r="R137" s="463" t="s">
        <v>723</v>
      </c>
      <c r="S137" s="463" t="s">
        <v>692</v>
      </c>
      <c r="T137" s="464" t="s">
        <v>692</v>
      </c>
      <c r="U137" s="155">
        <v>1</v>
      </c>
      <c r="V137" s="155">
        <f>ROUND(E137*U137,2)</f>
        <v>24</v>
      </c>
      <c r="W137" s="155"/>
      <c r="X137" s="155" t="s">
        <v>257</v>
      </c>
      <c r="Y137" s="155" t="s">
        <v>159</v>
      </c>
      <c r="Z137" s="145"/>
      <c r="AA137" s="145"/>
      <c r="AB137" s="145"/>
      <c r="AC137" s="145"/>
      <c r="AD137" s="145"/>
      <c r="AE137" s="145"/>
      <c r="AF137" s="145"/>
      <c r="AG137" s="145" t="s">
        <v>258</v>
      </c>
      <c r="AH137" s="145"/>
      <c r="AI137" s="145"/>
      <c r="AJ137" s="145"/>
      <c r="AK137" s="145"/>
      <c r="AL137" s="145"/>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c r="BH137" s="145"/>
    </row>
    <row r="138" spans="1:60" outlineLevel="1">
      <c r="A138" s="247">
        <v>39</v>
      </c>
      <c r="B138" s="248" t="s">
        <v>2076</v>
      </c>
      <c r="C138" s="249" t="s">
        <v>2077</v>
      </c>
      <c r="D138" s="250" t="s">
        <v>156</v>
      </c>
      <c r="E138" s="251">
        <v>7.0059999999999997E-2</v>
      </c>
      <c r="F138" s="252"/>
      <c r="G138" s="253">
        <f>ROUND(E138*F138,2)</f>
        <v>0</v>
      </c>
      <c r="H138" s="252"/>
      <c r="I138" s="253">
        <f>ROUND(E138*H138,2)</f>
        <v>0</v>
      </c>
      <c r="J138" s="252"/>
      <c r="K138" s="253">
        <f>ROUND(E138*J138,2)</f>
        <v>0</v>
      </c>
      <c r="L138" s="253">
        <v>21</v>
      </c>
      <c r="M138" s="253">
        <f>G138*(1+L138/100)</f>
        <v>0</v>
      </c>
      <c r="N138" s="251">
        <v>0</v>
      </c>
      <c r="O138" s="251">
        <f>ROUND(E138*N138,2)</f>
        <v>0</v>
      </c>
      <c r="P138" s="251">
        <v>0</v>
      </c>
      <c r="Q138" s="251">
        <f>ROUND(E138*P138,2)</f>
        <v>0</v>
      </c>
      <c r="R138" s="253" t="s">
        <v>691</v>
      </c>
      <c r="S138" s="253" t="s">
        <v>692</v>
      </c>
      <c r="T138" s="254" t="s">
        <v>692</v>
      </c>
      <c r="U138" s="155">
        <v>1.629</v>
      </c>
      <c r="V138" s="155">
        <f>ROUND(E138*U138,2)</f>
        <v>0.11</v>
      </c>
      <c r="W138" s="155"/>
      <c r="X138" s="155" t="s">
        <v>296</v>
      </c>
      <c r="Y138" s="155" t="s">
        <v>159</v>
      </c>
      <c r="Z138" s="145"/>
      <c r="AA138" s="145"/>
      <c r="AB138" s="145"/>
      <c r="AC138" s="145"/>
      <c r="AD138" s="145"/>
      <c r="AE138" s="145"/>
      <c r="AF138" s="145"/>
      <c r="AG138" s="145" t="s">
        <v>297</v>
      </c>
      <c r="AH138" s="145"/>
      <c r="AI138" s="145"/>
      <c r="AJ138" s="145"/>
      <c r="AK138" s="145"/>
      <c r="AL138" s="145"/>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c r="BH138" s="145"/>
    </row>
    <row r="139" spans="1:60" outlineLevel="2">
      <c r="A139" s="152"/>
      <c r="B139" s="153"/>
      <c r="C139" s="1593" t="s">
        <v>367</v>
      </c>
      <c r="D139" s="1594"/>
      <c r="E139" s="1594"/>
      <c r="F139" s="1594"/>
      <c r="G139" s="1594"/>
      <c r="H139" s="155"/>
      <c r="I139" s="155"/>
      <c r="J139" s="155"/>
      <c r="K139" s="155"/>
      <c r="L139" s="155"/>
      <c r="M139" s="155"/>
      <c r="N139" s="154"/>
      <c r="O139" s="154"/>
      <c r="P139" s="154"/>
      <c r="Q139" s="154"/>
      <c r="R139" s="155"/>
      <c r="S139" s="155"/>
      <c r="T139" s="155"/>
      <c r="U139" s="155"/>
      <c r="V139" s="155"/>
      <c r="W139" s="155"/>
      <c r="X139" s="155"/>
      <c r="Y139" s="155"/>
      <c r="Z139" s="145"/>
      <c r="AA139" s="145"/>
      <c r="AB139" s="145"/>
      <c r="AC139" s="145"/>
      <c r="AD139" s="145"/>
      <c r="AE139" s="145"/>
      <c r="AF139" s="145"/>
      <c r="AG139" s="145" t="s">
        <v>162</v>
      </c>
      <c r="AH139" s="145"/>
      <c r="AI139" s="145"/>
      <c r="AJ139" s="145"/>
      <c r="AK139" s="145"/>
      <c r="AL139" s="145"/>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c r="BH139" s="145"/>
    </row>
    <row r="140" spans="1:60">
      <c r="A140" s="3"/>
      <c r="B140" s="4"/>
      <c r="C140" s="185"/>
      <c r="D140" s="6"/>
      <c r="E140" s="3"/>
      <c r="F140" s="3"/>
      <c r="G140" s="3"/>
      <c r="H140" s="3"/>
      <c r="I140" s="3"/>
      <c r="J140" s="3"/>
      <c r="K140" s="3"/>
      <c r="L140" s="3"/>
      <c r="M140" s="3"/>
      <c r="N140" s="3"/>
      <c r="O140" s="3"/>
      <c r="P140" s="3"/>
      <c r="Q140" s="3"/>
      <c r="R140" s="3"/>
      <c r="S140" s="3"/>
      <c r="T140" s="3"/>
      <c r="U140" s="3"/>
      <c r="V140" s="3"/>
      <c r="W140" s="3"/>
      <c r="X140" s="3"/>
      <c r="Y140" s="3"/>
      <c r="AE140">
        <v>12</v>
      </c>
      <c r="AF140">
        <v>21</v>
      </c>
      <c r="AG140" t="s">
        <v>140</v>
      </c>
    </row>
    <row r="141" spans="1:60">
      <c r="A141" s="262"/>
      <c r="B141" s="465" t="s">
        <v>28</v>
      </c>
      <c r="C141" s="466"/>
      <c r="D141" s="467"/>
      <c r="E141" s="468"/>
      <c r="F141" s="468"/>
      <c r="G141" s="469">
        <f>G8+G14+G26+G33+G87+G118</f>
        <v>0</v>
      </c>
      <c r="H141" s="3"/>
      <c r="I141" s="3"/>
      <c r="J141" s="3"/>
      <c r="K141" s="3"/>
      <c r="L141" s="3"/>
      <c r="M141" s="3"/>
      <c r="N141" s="3"/>
      <c r="O141" s="3"/>
      <c r="P141" s="3"/>
      <c r="Q141" s="3"/>
      <c r="R141" s="3"/>
      <c r="S141" s="3"/>
      <c r="T141" s="3"/>
      <c r="U141" s="3"/>
      <c r="V141" s="3"/>
      <c r="W141" s="3"/>
      <c r="X141" s="3"/>
      <c r="Y141" s="3"/>
      <c r="AE141">
        <f>SUMIF(L7:L139,AE140,G7:G139)</f>
        <v>0</v>
      </c>
      <c r="AF141">
        <f>SUMIF(L7:L139,AF140,G7:G139)</f>
        <v>0</v>
      </c>
      <c r="AG141" t="s">
        <v>464</v>
      </c>
    </row>
    <row r="142" spans="1:60">
      <c r="C142" s="187"/>
      <c r="D142" s="10"/>
      <c r="AG142" t="s">
        <v>467</v>
      </c>
    </row>
    <row r="143" spans="1:60">
      <c r="D143" s="10"/>
    </row>
    <row r="144" spans="1:60">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38">
    <mergeCell ref="C28:G28"/>
    <mergeCell ref="A1:G1"/>
    <mergeCell ref="C2:G2"/>
    <mergeCell ref="C3:G3"/>
    <mergeCell ref="C4:G4"/>
    <mergeCell ref="C10:G10"/>
    <mergeCell ref="C61:G61"/>
    <mergeCell ref="C31:G31"/>
    <mergeCell ref="C35:G35"/>
    <mergeCell ref="C40:G40"/>
    <mergeCell ref="C44:G44"/>
    <mergeCell ref="C48:G48"/>
    <mergeCell ref="C49:G49"/>
    <mergeCell ref="C50:G50"/>
    <mergeCell ref="C54:G54"/>
    <mergeCell ref="C55:G55"/>
    <mergeCell ref="C56:G56"/>
    <mergeCell ref="C60:G60"/>
    <mergeCell ref="C113:G113"/>
    <mergeCell ref="C62:G62"/>
    <mergeCell ref="C65:G65"/>
    <mergeCell ref="C66:G66"/>
    <mergeCell ref="C67:G67"/>
    <mergeCell ref="C86:G86"/>
    <mergeCell ref="C89:G89"/>
    <mergeCell ref="C90:G90"/>
    <mergeCell ref="C99:G99"/>
    <mergeCell ref="C104:G104"/>
    <mergeCell ref="C107:G107"/>
    <mergeCell ref="C112:G112"/>
    <mergeCell ref="C135:G135"/>
    <mergeCell ref="C139:G139"/>
    <mergeCell ref="C117:G117"/>
    <mergeCell ref="C120:G120"/>
    <mergeCell ref="C123:G123"/>
    <mergeCell ref="C126:G126"/>
    <mergeCell ref="C129:G129"/>
    <mergeCell ref="C132:G132"/>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M126"/>
  <sheetViews>
    <sheetView showGridLines="0" workbookViewId="0">
      <pane ySplit="1" topLeftCell="A23" activePane="bottomLeft" state="frozenSplit"/>
      <selection activeCell="AD162" sqref="AD162"/>
      <selection pane="bottomLeft" activeCell="AG36" sqref="AG36"/>
    </sheetView>
  </sheetViews>
  <sheetFormatPr defaultColWidth="8.140625" defaultRowHeight="14.25" customHeight="1"/>
  <cols>
    <col min="1" max="1" width="2.28515625" style="275" customWidth="1"/>
    <col min="2" max="2" width="2.5703125" style="275" customWidth="1"/>
    <col min="3" max="3" width="6.28515625" style="275" customWidth="1"/>
    <col min="4" max="4" width="3.28515625" style="275" customWidth="1"/>
    <col min="5" max="5" width="13.28515625" style="275" customWidth="1"/>
    <col min="6" max="7" width="8.7109375" style="275" customWidth="1"/>
    <col min="8" max="8" width="9.7109375" style="275" customWidth="1"/>
    <col min="9" max="9" width="5.42578125" style="275" customWidth="1"/>
    <col min="10" max="10" width="4" style="275" customWidth="1"/>
    <col min="11" max="11" width="8.85546875" style="275" customWidth="1"/>
    <col min="12" max="12" width="9.28515625" style="275" customWidth="1"/>
    <col min="13" max="13" width="10.140625" style="275" customWidth="1"/>
    <col min="14" max="14" width="4.7109375" style="275" customWidth="1"/>
    <col min="15" max="15" width="1.5703125" style="275" customWidth="1"/>
    <col min="16" max="16" width="1.42578125" style="275" customWidth="1"/>
    <col min="17" max="17" width="9.7109375" style="275" customWidth="1"/>
    <col min="18" max="18" width="10.7109375" style="275" customWidth="1"/>
    <col min="19" max="19" width="6.28515625" style="275" hidden="1" customWidth="1"/>
    <col min="20" max="20" width="23.140625" style="279" hidden="1" customWidth="1"/>
    <col min="21" max="21" width="12.7109375" style="275" hidden="1" customWidth="1"/>
    <col min="22" max="22" width="9.5703125" style="275" hidden="1" customWidth="1"/>
    <col min="23" max="23" width="12.7109375" style="275" hidden="1" customWidth="1"/>
    <col min="24" max="24" width="9.42578125" style="275" hidden="1" customWidth="1"/>
    <col min="25" max="25" width="11.7109375" style="275" hidden="1" customWidth="1"/>
    <col min="26" max="26" width="8.5703125" style="275" hidden="1" customWidth="1"/>
    <col min="27" max="27" width="11.7109375" style="275" hidden="1" customWidth="1"/>
    <col min="28" max="28" width="12.7109375" style="275" hidden="1" customWidth="1"/>
    <col min="29" max="29" width="8.5703125" style="275" hidden="1" customWidth="1"/>
    <col min="30" max="30" width="11.7109375" style="275" customWidth="1"/>
    <col min="31" max="31" width="12.7109375" style="275" customWidth="1"/>
    <col min="32" max="43" width="8.140625" style="275" customWidth="1"/>
    <col min="44" max="65" width="8.140625" style="275" hidden="1" customWidth="1"/>
    <col min="66" max="16384" width="8.140625" style="275"/>
  </cols>
  <sheetData>
    <row r="1" spans="1:46" s="274" customFormat="1" ht="22.5" customHeight="1">
      <c r="A1" s="268"/>
      <c r="B1" s="269"/>
      <c r="C1" s="270"/>
      <c r="D1" s="271" t="s">
        <v>727</v>
      </c>
      <c r="E1" s="270"/>
      <c r="F1" s="272" t="s">
        <v>728</v>
      </c>
      <c r="G1" s="272"/>
      <c r="H1" s="1500" t="s">
        <v>729</v>
      </c>
      <c r="I1" s="1500"/>
      <c r="J1" s="1500"/>
      <c r="K1" s="1500"/>
      <c r="L1" s="272" t="s">
        <v>730</v>
      </c>
      <c r="M1" s="272"/>
      <c r="N1" s="270"/>
      <c r="O1" s="271" t="s">
        <v>731</v>
      </c>
      <c r="P1" s="270"/>
      <c r="Q1" s="270"/>
      <c r="R1" s="270"/>
      <c r="S1" s="272" t="s">
        <v>732</v>
      </c>
      <c r="T1" s="273"/>
      <c r="U1" s="268"/>
      <c r="V1" s="268"/>
    </row>
    <row r="2" spans="1:46" ht="37.5" customHeight="1">
      <c r="C2" s="1501" t="s">
        <v>733</v>
      </c>
      <c r="D2" s="1502"/>
      <c r="E2" s="1502"/>
      <c r="F2" s="1502"/>
      <c r="G2" s="1502"/>
      <c r="H2" s="1502"/>
      <c r="I2" s="1502"/>
      <c r="J2" s="1502"/>
      <c r="K2" s="1502"/>
      <c r="L2" s="1502"/>
      <c r="M2" s="1502"/>
      <c r="N2" s="1502"/>
      <c r="O2" s="1502"/>
      <c r="P2" s="1502"/>
      <c r="Q2" s="1502"/>
      <c r="R2" s="1502"/>
      <c r="S2" s="1503" t="s">
        <v>734</v>
      </c>
      <c r="T2" s="1502"/>
      <c r="U2" s="1502"/>
      <c r="V2" s="1502"/>
      <c r="W2" s="1502"/>
      <c r="X2" s="1502"/>
      <c r="Y2" s="1502"/>
      <c r="Z2" s="1502"/>
      <c r="AA2" s="1502"/>
      <c r="AB2" s="1502"/>
      <c r="AC2" s="1502"/>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90" t="s">
        <v>737</v>
      </c>
      <c r="D4" s="1502"/>
      <c r="E4" s="1502"/>
      <c r="F4" s="1502"/>
      <c r="G4" s="1502"/>
      <c r="H4" s="1502"/>
      <c r="I4" s="1502"/>
      <c r="J4" s="1502"/>
      <c r="K4" s="1502"/>
      <c r="L4" s="1502"/>
      <c r="M4" s="1502"/>
      <c r="N4" s="1502"/>
      <c r="O4" s="1502"/>
      <c r="P4" s="1502"/>
      <c r="Q4" s="1502"/>
      <c r="R4" s="1504"/>
      <c r="T4" s="281" t="s">
        <v>738</v>
      </c>
      <c r="AT4" s="275" t="s">
        <v>739</v>
      </c>
    </row>
    <row r="5" spans="1:46" ht="7.5" customHeight="1">
      <c r="B5" s="280"/>
      <c r="R5" s="282"/>
    </row>
    <row r="6" spans="1:46" s="283" customFormat="1" ht="18.75" customHeight="1">
      <c r="B6" s="284"/>
      <c r="D6" s="285" t="s">
        <v>21</v>
      </c>
      <c r="F6" s="1481" t="s">
        <v>740</v>
      </c>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2"/>
      <c r="P9" s="1477"/>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83"/>
      <c r="P11" s="1477"/>
      <c r="R11" s="286"/>
      <c r="T11" s="287"/>
    </row>
    <row r="12" spans="1:46" s="283" customFormat="1" ht="18.75" customHeight="1">
      <c r="B12" s="284"/>
      <c r="E12" s="289"/>
      <c r="M12" s="288" t="s">
        <v>33</v>
      </c>
      <c r="O12" s="1483" t="e">
        <f>IF(#REF!="","",#REF!)</f>
        <v>#REF!</v>
      </c>
      <c r="P12" s="1477"/>
      <c r="R12" s="286"/>
      <c r="T12" s="287"/>
    </row>
    <row r="13" spans="1:46" s="283" customFormat="1" ht="7.5" customHeight="1">
      <c r="B13" s="284"/>
      <c r="R13" s="286"/>
      <c r="T13" s="287"/>
    </row>
    <row r="14" spans="1:46" s="283" customFormat="1" ht="15" customHeight="1">
      <c r="B14" s="284"/>
      <c r="D14" s="288" t="s">
        <v>748</v>
      </c>
      <c r="M14" s="288" t="s">
        <v>747</v>
      </c>
      <c r="O14" s="1483" t="e">
        <f>IF(#REF!="","",#REF!)</f>
        <v>#REF!</v>
      </c>
      <c r="P14" s="1477"/>
      <c r="R14" s="286"/>
      <c r="T14" s="287"/>
    </row>
    <row r="15" spans="1:46" s="283" customFormat="1" ht="18.75" customHeight="1">
      <c r="B15" s="284"/>
      <c r="E15" s="289" t="e">
        <f>IF(#REF!="","",#REF!)</f>
        <v>#REF!</v>
      </c>
      <c r="M15" s="288" t="s">
        <v>33</v>
      </c>
      <c r="O15" s="1483" t="e">
        <f>IF(#REF!="","",#REF!)</f>
        <v>#REF!</v>
      </c>
      <c r="P15" s="1477"/>
      <c r="R15" s="286"/>
      <c r="T15" s="287"/>
    </row>
    <row r="16" spans="1:46" s="283" customFormat="1" ht="7.5" customHeight="1">
      <c r="B16" s="284"/>
      <c r="R16" s="286"/>
      <c r="T16" s="287"/>
    </row>
    <row r="17" spans="2:20" s="283" customFormat="1" ht="15" customHeight="1">
      <c r="B17" s="284"/>
      <c r="D17" s="288" t="s">
        <v>20</v>
      </c>
      <c r="F17" s="291" t="s">
        <v>749</v>
      </c>
      <c r="M17" s="288" t="s">
        <v>747</v>
      </c>
      <c r="O17" s="1483"/>
      <c r="P17" s="1477"/>
      <c r="R17" s="286"/>
      <c r="T17" s="287"/>
    </row>
    <row r="18" spans="2:20" s="283" customFormat="1" ht="18.75" customHeight="1">
      <c r="B18" s="284"/>
      <c r="E18" s="289"/>
      <c r="M18" s="288" t="s">
        <v>33</v>
      </c>
      <c r="O18" s="1483"/>
      <c r="P18" s="1477"/>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98"/>
      <c r="F21" s="1499"/>
      <c r="G21" s="1499"/>
      <c r="H21" s="1499"/>
      <c r="I21" s="1499"/>
      <c r="J21" s="1499"/>
      <c r="K21" s="1499"/>
      <c r="L21" s="1499"/>
      <c r="M21" s="1499"/>
      <c r="N21" s="1499"/>
      <c r="O21" s="1499"/>
      <c r="P21" s="1499"/>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6">
        <f>ROUNDUP($N$70,2)</f>
        <v>0</v>
      </c>
      <c r="N24" s="1477"/>
      <c r="O24" s="1477"/>
      <c r="P24" s="1477"/>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140</v>
      </c>
      <c r="E26" s="299" t="s">
        <v>752</v>
      </c>
      <c r="F26" s="300">
        <v>0.21</v>
      </c>
      <c r="G26" s="301" t="s">
        <v>753</v>
      </c>
      <c r="H26" s="1497">
        <f>T70</f>
        <v>0</v>
      </c>
      <c r="I26" s="1477"/>
      <c r="J26" s="1477"/>
      <c r="M26" s="1497">
        <f>0.21*H26</f>
        <v>0</v>
      </c>
      <c r="N26" s="1477"/>
      <c r="O26" s="1477"/>
      <c r="P26" s="1477"/>
      <c r="R26" s="286"/>
      <c r="T26" s="287"/>
    </row>
    <row r="27" spans="2:20" s="283" customFormat="1" ht="15" customHeight="1">
      <c r="B27" s="284"/>
      <c r="E27" s="299" t="s">
        <v>754</v>
      </c>
      <c r="F27" s="300">
        <v>0.15</v>
      </c>
      <c r="G27" s="301" t="s">
        <v>753</v>
      </c>
      <c r="H27" s="1497">
        <v>0</v>
      </c>
      <c r="I27" s="1477"/>
      <c r="J27" s="1477"/>
      <c r="M27" s="1497">
        <v>0</v>
      </c>
      <c r="N27" s="1477"/>
      <c r="O27" s="1477"/>
      <c r="P27" s="1477"/>
      <c r="R27" s="286"/>
      <c r="T27" s="287"/>
    </row>
    <row r="28" spans="2:20" s="283" customFormat="1" ht="15" hidden="1" customHeight="1">
      <c r="B28" s="284"/>
      <c r="E28" s="299" t="s">
        <v>755</v>
      </c>
      <c r="F28" s="300">
        <v>0.21</v>
      </c>
      <c r="G28" s="301" t="s">
        <v>753</v>
      </c>
      <c r="H28" s="1497" t="e">
        <f>ROUNDUP(SUM($BG$70:$BG$122),2)</f>
        <v>#REF!</v>
      </c>
      <c r="I28" s="1477"/>
      <c r="J28" s="1477"/>
      <c r="M28" s="1497">
        <v>0</v>
      </c>
      <c r="N28" s="1477"/>
      <c r="O28" s="1477"/>
      <c r="P28" s="1477"/>
      <c r="R28" s="286"/>
      <c r="T28" s="287"/>
    </row>
    <row r="29" spans="2:20" s="283" customFormat="1" ht="15" hidden="1" customHeight="1">
      <c r="B29" s="284"/>
      <c r="E29" s="299" t="s">
        <v>756</v>
      </c>
      <c r="F29" s="300">
        <v>0.15</v>
      </c>
      <c r="G29" s="301" t="s">
        <v>753</v>
      </c>
      <c r="H29" s="1497" t="e">
        <f>ROUNDUP(SUM($BH$70:$BH$122),2)</f>
        <v>#REF!</v>
      </c>
      <c r="I29" s="1477"/>
      <c r="J29" s="1477"/>
      <c r="M29" s="1497">
        <v>0</v>
      </c>
      <c r="N29" s="1477"/>
      <c r="O29" s="1477"/>
      <c r="P29" s="1477"/>
      <c r="R29" s="286"/>
      <c r="T29" s="287"/>
    </row>
    <row r="30" spans="2:20" s="283" customFormat="1" ht="15" hidden="1" customHeight="1">
      <c r="B30" s="284"/>
      <c r="E30" s="299" t="s">
        <v>757</v>
      </c>
      <c r="F30" s="300">
        <v>0</v>
      </c>
      <c r="G30" s="301" t="s">
        <v>753</v>
      </c>
      <c r="H30" s="1497" t="e">
        <f>ROUNDUP(SUM($BI$70:$BI$122),2)</f>
        <v>#REF!</v>
      </c>
      <c r="I30" s="1477"/>
      <c r="J30" s="1477"/>
      <c r="M30" s="1497">
        <v>0</v>
      </c>
      <c r="N30" s="1477"/>
      <c r="O30" s="1477"/>
      <c r="P30" s="1477"/>
      <c r="R30" s="286"/>
      <c r="T30" s="287"/>
    </row>
    <row r="31" spans="2:20" s="283" customFormat="1" ht="7.5" customHeight="1">
      <c r="B31" s="284"/>
      <c r="R31" s="286"/>
      <c r="T31" s="287"/>
    </row>
    <row r="32" spans="2:20" s="283" customFormat="1" ht="26.25" customHeight="1">
      <c r="B32" s="284"/>
      <c r="C32" s="302"/>
      <c r="D32" s="303" t="s">
        <v>141</v>
      </c>
      <c r="E32" s="304"/>
      <c r="F32" s="304"/>
      <c r="G32" s="305" t="s">
        <v>11</v>
      </c>
      <c r="H32" s="306" t="s">
        <v>67</v>
      </c>
      <c r="I32" s="304"/>
      <c r="J32" s="304"/>
      <c r="K32" s="304"/>
      <c r="L32" s="1491">
        <f>ROUNDUP(SUM($M$23:$P$27),2)</f>
        <v>0</v>
      </c>
      <c r="M32" s="1492"/>
      <c r="N32" s="1492"/>
      <c r="O32" s="1492"/>
      <c r="P32" s="1493"/>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90" t="s">
        <v>758</v>
      </c>
      <c r="D38" s="1477"/>
      <c r="E38" s="1477"/>
      <c r="F38" s="1477"/>
      <c r="G38" s="1477"/>
      <c r="H38" s="1477"/>
      <c r="I38" s="1477"/>
      <c r="J38" s="1477"/>
      <c r="K38" s="1477"/>
      <c r="L38" s="1477"/>
      <c r="M38" s="1477"/>
      <c r="N38" s="1477"/>
      <c r="O38" s="1477"/>
      <c r="P38" s="1477"/>
      <c r="Q38" s="1477"/>
      <c r="R38" s="1494"/>
      <c r="T38" s="287"/>
    </row>
    <row r="39" spans="2:35" s="283" customFormat="1" ht="7.5" customHeight="1">
      <c r="B39" s="284"/>
      <c r="R39" s="286"/>
      <c r="T39" s="287"/>
    </row>
    <row r="40" spans="2:35" s="283" customFormat="1" ht="15" customHeight="1">
      <c r="B40" s="284"/>
      <c r="C40" s="285" t="s">
        <v>21</v>
      </c>
      <c r="F40" s="1481" t="s">
        <v>740</v>
      </c>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row>
    <row r="41" spans="2:35" s="283" customFormat="1" ht="7.5" customHeight="1">
      <c r="B41" s="284"/>
      <c r="R41" s="286"/>
      <c r="T41" s="287"/>
    </row>
    <row r="42" spans="2:35" s="283" customFormat="1" ht="18.75" customHeight="1">
      <c r="B42" s="284"/>
      <c r="C42" s="288" t="s">
        <v>742</v>
      </c>
      <c r="F42" s="289" t="s">
        <v>743</v>
      </c>
      <c r="K42" s="288" t="s">
        <v>744</v>
      </c>
      <c r="M42" s="1482">
        <v>45322</v>
      </c>
      <c r="N42" s="1477"/>
      <c r="O42" s="1477"/>
      <c r="P42" s="1477"/>
      <c r="R42" s="286"/>
      <c r="T42" s="287"/>
    </row>
    <row r="43" spans="2:35" s="283" customFormat="1" ht="7.5" customHeight="1">
      <c r="B43" s="284"/>
      <c r="R43" s="286"/>
      <c r="T43" s="287"/>
    </row>
    <row r="44" spans="2:35" s="283" customFormat="1" ht="15.75" customHeight="1">
      <c r="B44" s="284"/>
      <c r="C44" s="288" t="s">
        <v>745</v>
      </c>
      <c r="F44" s="289" t="s">
        <v>759</v>
      </c>
      <c r="K44" s="288" t="s">
        <v>20</v>
      </c>
      <c r="M44" s="1483" t="s">
        <v>760</v>
      </c>
      <c r="N44" s="1477"/>
      <c r="O44" s="1477"/>
      <c r="P44" s="1477"/>
      <c r="Q44" s="1477"/>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5" t="s">
        <v>761</v>
      </c>
      <c r="D47" s="1496"/>
      <c r="E47" s="1496"/>
      <c r="F47" s="1496"/>
      <c r="G47" s="1496"/>
      <c r="H47" s="302"/>
      <c r="I47" s="302"/>
      <c r="J47" s="302"/>
      <c r="K47" s="302"/>
      <c r="L47" s="302"/>
      <c r="M47" s="302"/>
      <c r="N47" s="1495" t="s">
        <v>762</v>
      </c>
      <c r="O47" s="1496"/>
      <c r="P47" s="1496"/>
      <c r="Q47" s="1496"/>
      <c r="R47" s="307"/>
      <c r="T47" s="287"/>
    </row>
    <row r="48" spans="2:35" s="283" customFormat="1" ht="11.25" customHeight="1">
      <c r="B48" s="284"/>
      <c r="R48" s="286"/>
      <c r="T48" s="287"/>
    </row>
    <row r="49" spans="2:47" s="283" customFormat="1" ht="30" customHeight="1">
      <c r="B49" s="284"/>
      <c r="C49" s="314" t="s">
        <v>763</v>
      </c>
      <c r="N49" s="1486">
        <f>ROUNDUP($N$70,2)</f>
        <v>0</v>
      </c>
      <c r="O49" s="1477"/>
      <c r="P49" s="1477"/>
      <c r="Q49" s="1477"/>
      <c r="R49" s="286"/>
      <c r="T49" s="287"/>
      <c r="AU49" s="283" t="s">
        <v>764</v>
      </c>
    </row>
    <row r="50" spans="2:47" s="316" customFormat="1" ht="25.5" customHeight="1">
      <c r="B50" s="315"/>
      <c r="D50" s="317" t="s">
        <v>765</v>
      </c>
      <c r="N50" s="1487">
        <f>ROUNDUP($N$71,2)</f>
        <v>0</v>
      </c>
      <c r="O50" s="1488"/>
      <c r="P50" s="1488"/>
      <c r="Q50" s="1488"/>
      <c r="R50" s="318"/>
      <c r="T50" s="319"/>
    </row>
    <row r="51" spans="2:47" s="321" customFormat="1" ht="21" customHeight="1">
      <c r="B51" s="320"/>
      <c r="D51" s="322" t="s">
        <v>766</v>
      </c>
      <c r="N51" s="1489">
        <f>ROUNDUP($N$72,2)</f>
        <v>0</v>
      </c>
      <c r="O51" s="1488"/>
      <c r="P51" s="1488"/>
      <c r="Q51" s="1488"/>
      <c r="R51" s="323"/>
      <c r="T51" s="324"/>
    </row>
    <row r="52" spans="2:47" s="321" customFormat="1" ht="21" customHeight="1">
      <c r="B52" s="320"/>
      <c r="D52" s="322" t="s">
        <v>767</v>
      </c>
      <c r="N52" s="1489">
        <f>ROUNDUP($N$75,2)</f>
        <v>0</v>
      </c>
      <c r="O52" s="1488"/>
      <c r="P52" s="1488"/>
      <c r="Q52" s="1488"/>
      <c r="R52" s="323"/>
      <c r="T52" s="324"/>
    </row>
    <row r="53" spans="2:47" s="316" customFormat="1" ht="25.5" customHeight="1">
      <c r="B53" s="315"/>
      <c r="D53" s="317" t="s">
        <v>768</v>
      </c>
      <c r="N53" s="1487">
        <f>ROUNDUP($N$115,2)</f>
        <v>0</v>
      </c>
      <c r="O53" s="1488"/>
      <c r="P53" s="1488"/>
      <c r="Q53" s="1488"/>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90" t="s">
        <v>769</v>
      </c>
      <c r="D60" s="1477"/>
      <c r="E60" s="1477"/>
      <c r="F60" s="1477"/>
      <c r="G60" s="1477"/>
      <c r="H60" s="1477"/>
      <c r="I60" s="1477"/>
      <c r="J60" s="1477"/>
      <c r="K60" s="1477"/>
      <c r="L60" s="1477"/>
      <c r="M60" s="1477"/>
      <c r="N60" s="1477"/>
      <c r="O60" s="1477"/>
      <c r="P60" s="1477"/>
      <c r="Q60" s="1477"/>
      <c r="R60" s="1477"/>
      <c r="S60" s="284"/>
      <c r="T60" s="287"/>
    </row>
    <row r="61" spans="2:47" s="283" customFormat="1" ht="7.5" customHeight="1">
      <c r="B61" s="284"/>
      <c r="S61" s="284"/>
      <c r="T61" s="287"/>
    </row>
    <row r="62" spans="2:47" s="283" customFormat="1" ht="15" customHeight="1">
      <c r="B62" s="284"/>
      <c r="C62" s="285" t="s">
        <v>21</v>
      </c>
      <c r="F62" s="1481" t="s">
        <v>740</v>
      </c>
      <c r="G62" s="1481"/>
      <c r="H62" s="1481"/>
      <c r="I62" s="1481"/>
      <c r="J62" s="1481"/>
      <c r="K62" s="1481"/>
      <c r="L62" s="1481"/>
      <c r="M62" s="1481"/>
      <c r="N62" s="1481"/>
      <c r="O62" s="1481"/>
      <c r="P62" s="1481"/>
      <c r="Q62" s="1481"/>
      <c r="S62" s="284"/>
      <c r="T62" s="287"/>
    </row>
    <row r="63" spans="2:47" s="283" customFormat="1" ht="7.5" customHeight="1">
      <c r="B63" s="284"/>
      <c r="S63" s="284"/>
      <c r="T63" s="287"/>
    </row>
    <row r="64" spans="2:47" s="283" customFormat="1" ht="18.75" customHeight="1">
      <c r="B64" s="284"/>
      <c r="C64" s="288" t="s">
        <v>742</v>
      </c>
      <c r="F64" s="289" t="s">
        <v>743</v>
      </c>
      <c r="K64" s="288" t="s">
        <v>744</v>
      </c>
      <c r="M64" s="1482">
        <v>45322</v>
      </c>
      <c r="N64" s="1477"/>
      <c r="O64" s="1477"/>
      <c r="P64" s="1477"/>
      <c r="S64" s="284"/>
      <c r="T64" s="287"/>
    </row>
    <row r="65" spans="2:65" s="283" customFormat="1" ht="7.5" customHeight="1">
      <c r="B65" s="284"/>
      <c r="S65" s="284"/>
      <c r="T65" s="287"/>
    </row>
    <row r="66" spans="2:65" s="283" customFormat="1" ht="15.75" customHeight="1">
      <c r="B66" s="284"/>
      <c r="C66" s="288" t="s">
        <v>745</v>
      </c>
      <c r="F66" s="289" t="s">
        <v>759</v>
      </c>
      <c r="K66" s="288" t="s">
        <v>20</v>
      </c>
      <c r="M66" s="1483" t="s">
        <v>760</v>
      </c>
      <c r="N66" s="1477"/>
      <c r="O66" s="1477"/>
      <c r="P66" s="1477"/>
      <c r="Q66" s="1477"/>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484" t="s">
        <v>773</v>
      </c>
      <c r="G69" s="1485"/>
      <c r="H69" s="1485"/>
      <c r="I69" s="1485"/>
      <c r="J69" s="327" t="s">
        <v>135</v>
      </c>
      <c r="K69" s="327" t="s">
        <v>136</v>
      </c>
      <c r="L69" s="1484" t="s">
        <v>774</v>
      </c>
      <c r="M69" s="1485"/>
      <c r="N69" s="1484" t="s">
        <v>775</v>
      </c>
      <c r="O69" s="1485"/>
      <c r="P69" s="1485"/>
      <c r="Q69" s="1485"/>
      <c r="R69" s="328" t="s">
        <v>776</v>
      </c>
      <c r="S69" s="325"/>
      <c r="T69" s="329" t="s">
        <v>777</v>
      </c>
      <c r="U69" s="330" t="s">
        <v>140</v>
      </c>
      <c r="V69" s="330" t="s">
        <v>778</v>
      </c>
      <c r="W69" s="330" t="s">
        <v>779</v>
      </c>
      <c r="X69" s="330" t="s">
        <v>780</v>
      </c>
      <c r="Y69" s="330" t="s">
        <v>781</v>
      </c>
      <c r="Z69" s="330" t="s">
        <v>782</v>
      </c>
      <c r="AA69" s="331" t="s">
        <v>783</v>
      </c>
    </row>
    <row r="70" spans="2:65" s="283" customFormat="1" ht="30" customHeight="1">
      <c r="B70" s="284"/>
      <c r="C70" s="333" t="s">
        <v>763</v>
      </c>
      <c r="N70" s="1476">
        <f>T70</f>
        <v>0</v>
      </c>
      <c r="O70" s="1477"/>
      <c r="P70" s="1477"/>
      <c r="Q70" s="1477"/>
      <c r="S70" s="284"/>
      <c r="T70" s="334">
        <f>SUM(T73:T121)</f>
        <v>0</v>
      </c>
      <c r="U70" s="297"/>
      <c r="V70" s="297"/>
      <c r="W70" s="335">
        <f>$W$71+$W$115</f>
        <v>0</v>
      </c>
      <c r="X70" s="297"/>
      <c r="Y70" s="335" t="e">
        <f>$Y$71+$Y$115</f>
        <v>#REF!</v>
      </c>
      <c r="Z70" s="297"/>
      <c r="AA70" s="336" t="e">
        <f>$AA$71+$AA$115</f>
        <v>#REF!</v>
      </c>
      <c r="AT70" s="283" t="s">
        <v>784</v>
      </c>
      <c r="AU70" s="283" t="s">
        <v>764</v>
      </c>
      <c r="BK70" s="337" t="e">
        <f>$BK$71+$BK$115</f>
        <v>#REF!</v>
      </c>
    </row>
    <row r="71" spans="2:65" s="341" customFormat="1" ht="37.5" customHeight="1">
      <c r="B71" s="338"/>
      <c r="C71" s="339"/>
      <c r="D71" s="340" t="s">
        <v>765</v>
      </c>
      <c r="N71" s="1478">
        <f>N72+N75</f>
        <v>0</v>
      </c>
      <c r="O71" s="1479"/>
      <c r="P71" s="1479"/>
      <c r="Q71" s="1479"/>
      <c r="S71" s="338"/>
      <c r="T71" s="334"/>
      <c r="W71" s="342">
        <f>$W$72+$W$75</f>
        <v>0</v>
      </c>
      <c r="Y71" s="342" t="e">
        <f>$Y$72+$Y$75</f>
        <v>#REF!</v>
      </c>
      <c r="AA71" s="343" t="e">
        <f>$AA$72+$AA$75</f>
        <v>#REF!</v>
      </c>
      <c r="AR71" s="344" t="s">
        <v>736</v>
      </c>
      <c r="AT71" s="344" t="s">
        <v>784</v>
      </c>
      <c r="AU71" s="344" t="s">
        <v>785</v>
      </c>
      <c r="AY71" s="344" t="s">
        <v>786</v>
      </c>
      <c r="BK71" s="345" t="e">
        <f>$BK$72+$BK$75</f>
        <v>#REF!</v>
      </c>
    </row>
    <row r="72" spans="2:65" s="341" customFormat="1" ht="21" customHeight="1">
      <c r="B72" s="338"/>
      <c r="C72" s="339"/>
      <c r="D72" s="346" t="s">
        <v>766</v>
      </c>
      <c r="N72" s="1480">
        <f>SUM(T73:T74)</f>
        <v>0</v>
      </c>
      <c r="O72" s="1479"/>
      <c r="P72" s="1479"/>
      <c r="Q72" s="1479"/>
      <c r="S72" s="338"/>
      <c r="T72" s="334"/>
      <c r="W72" s="342">
        <f>SUM($W$73:$W$73)</f>
        <v>0</v>
      </c>
      <c r="Y72" s="342">
        <f>SUM($Y$73:$Y$73)</f>
        <v>2.2000000000000001E-3</v>
      </c>
      <c r="AA72" s="343">
        <f>SUM($AA$73:$AA$73)</f>
        <v>0</v>
      </c>
      <c r="AR72" s="344" t="s">
        <v>736</v>
      </c>
      <c r="AT72" s="344" t="s">
        <v>784</v>
      </c>
      <c r="AU72" s="344" t="s">
        <v>787</v>
      </c>
      <c r="AY72" s="344" t="s">
        <v>786</v>
      </c>
      <c r="BK72" s="345">
        <f>SUM($BK$73:$BK$73)</f>
        <v>0</v>
      </c>
    </row>
    <row r="73" spans="2:65" s="356" customFormat="1" ht="27" customHeight="1">
      <c r="B73" s="347"/>
      <c r="C73" s="348" t="s">
        <v>788</v>
      </c>
      <c r="D73" s="349" t="s">
        <v>789</v>
      </c>
      <c r="E73" s="350" t="s">
        <v>790</v>
      </c>
      <c r="F73" s="1432" t="s">
        <v>791</v>
      </c>
      <c r="G73" s="1433"/>
      <c r="H73" s="1433"/>
      <c r="I73" s="1433"/>
      <c r="J73" s="351" t="s">
        <v>167</v>
      </c>
      <c r="K73" s="352">
        <v>22</v>
      </c>
      <c r="L73" s="1434"/>
      <c r="M73" s="1435"/>
      <c r="N73" s="1436">
        <f>ROUND($L$73*$K$73,2)</f>
        <v>0</v>
      </c>
      <c r="O73" s="1433"/>
      <c r="P73" s="1433"/>
      <c r="Q73" s="1433"/>
      <c r="R73" s="353" t="s">
        <v>792</v>
      </c>
      <c r="S73" s="347"/>
      <c r="T73" s="354">
        <f>SUM(N73:S73)</f>
        <v>0</v>
      </c>
      <c r="U73" s="355" t="s">
        <v>752</v>
      </c>
      <c r="X73" s="357">
        <v>1E-4</v>
      </c>
      <c r="Y73" s="357">
        <f>$X$73*$K$73</f>
        <v>2.2000000000000001E-3</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805</v>
      </c>
      <c r="D74" s="362" t="s">
        <v>796</v>
      </c>
      <c r="E74" s="363" t="s">
        <v>806</v>
      </c>
      <c r="F74" s="1466" t="s">
        <v>807</v>
      </c>
      <c r="G74" s="1467"/>
      <c r="H74" s="1467"/>
      <c r="I74" s="1468"/>
      <c r="J74" s="364" t="s">
        <v>167</v>
      </c>
      <c r="K74" s="366">
        <v>22</v>
      </c>
      <c r="L74" s="1469"/>
      <c r="M74" s="1470"/>
      <c r="N74" s="1471">
        <f>ROUND($L$74*$K$74,2)</f>
        <v>0</v>
      </c>
      <c r="O74" s="1472"/>
      <c r="P74" s="1472"/>
      <c r="Q74" s="1473"/>
      <c r="R74" s="353" t="s">
        <v>799</v>
      </c>
      <c r="S74" s="347"/>
      <c r="T74" s="354">
        <f>SUM(N74:S74)</f>
        <v>0</v>
      </c>
      <c r="U74" s="355" t="s">
        <v>752</v>
      </c>
      <c r="X74" s="357">
        <v>2.5999999999999999E-3</v>
      </c>
      <c r="Y74" s="357" t="e">
        <f>#REF!*#REF!</f>
        <v>#REF!</v>
      </c>
      <c r="Z74" s="357">
        <v>0</v>
      </c>
      <c r="AA74" s="358" t="e">
        <f>#REF!*#REF!</f>
        <v>#REF!</v>
      </c>
      <c r="AR74" s="359" t="s">
        <v>800</v>
      </c>
      <c r="AT74" s="359" t="s">
        <v>796</v>
      </c>
      <c r="AU74" s="359" t="s">
        <v>736</v>
      </c>
      <c r="AY74" s="356" t="s">
        <v>786</v>
      </c>
      <c r="BE74" s="360" t="e">
        <f>IF(#REF!="základní",#REF!,0)</f>
        <v>#REF!</v>
      </c>
      <c r="BF74" s="360" t="e">
        <f>IF(#REF!="snížená",#REF!,0)</f>
        <v>#REF!</v>
      </c>
      <c r="BG74" s="360" t="e">
        <f>IF(#REF!="zákl. přenesená",#REF!,0)</f>
        <v>#REF!</v>
      </c>
      <c r="BH74" s="360" t="e">
        <f>IF(#REF!="sníž. přenesená",#REF!,0)</f>
        <v>#REF!</v>
      </c>
      <c r="BI74" s="360" t="e">
        <f>IF(#REF!="nulová",#REF!,0)</f>
        <v>#REF!</v>
      </c>
      <c r="BJ74" s="359" t="s">
        <v>787</v>
      </c>
      <c r="BK74" s="360" t="e">
        <f>ROUND(#REF!*#REF!,2)</f>
        <v>#REF!</v>
      </c>
      <c r="BL74" s="359" t="s">
        <v>793</v>
      </c>
      <c r="BM74" s="359" t="s">
        <v>801</v>
      </c>
    </row>
    <row r="75" spans="2:65" s="341" customFormat="1" ht="30.75" customHeight="1">
      <c r="B75" s="338"/>
      <c r="C75" s="367"/>
      <c r="D75" s="368" t="s">
        <v>767</v>
      </c>
      <c r="E75" s="369"/>
      <c r="F75" s="369"/>
      <c r="G75" s="369"/>
      <c r="H75" s="369"/>
      <c r="I75" s="369"/>
      <c r="J75" s="369"/>
      <c r="K75" s="369"/>
      <c r="L75" s="369"/>
      <c r="M75" s="369"/>
      <c r="N75" s="1474">
        <f>SUM(T77:T114)</f>
        <v>0</v>
      </c>
      <c r="O75" s="1475"/>
      <c r="P75" s="1475"/>
      <c r="Q75" s="1475"/>
      <c r="R75" s="370"/>
      <c r="S75" s="344"/>
      <c r="T75" s="371"/>
      <c r="W75" s="342">
        <f>SUM($W$77:$W$88)</f>
        <v>0</v>
      </c>
      <c r="Y75" s="342" t="e">
        <f>SUM($Y$77:$Y$88)</f>
        <v>#REF!</v>
      </c>
      <c r="AA75" s="343" t="e">
        <f>SUM($AA$77:$AA$88)</f>
        <v>#REF!</v>
      </c>
      <c r="AR75" s="344" t="s">
        <v>736</v>
      </c>
      <c r="AT75" s="344" t="s">
        <v>784</v>
      </c>
      <c r="AU75" s="344" t="s">
        <v>787</v>
      </c>
      <c r="AY75" s="344" t="s">
        <v>786</v>
      </c>
      <c r="BK75" s="345" t="e">
        <f>SUM($BK$77:$BK$88)</f>
        <v>#REF!</v>
      </c>
    </row>
    <row r="76" spans="2:65" s="341" customFormat="1" ht="20.25" customHeight="1">
      <c r="B76" s="344"/>
      <c r="C76" s="367"/>
      <c r="D76" s="368"/>
      <c r="E76" s="369"/>
      <c r="F76" s="375" t="s">
        <v>2078</v>
      </c>
      <c r="G76" s="369"/>
      <c r="H76" s="369"/>
      <c r="I76" s="369"/>
      <c r="J76" s="369"/>
      <c r="K76" s="369"/>
      <c r="L76" s="369"/>
      <c r="M76" s="369"/>
      <c r="N76" s="1119"/>
      <c r="O76" s="369"/>
      <c r="P76" s="369"/>
      <c r="Q76" s="369"/>
      <c r="R76" s="1120"/>
      <c r="S76" s="344"/>
      <c r="T76" s="433"/>
      <c r="W76" s="342"/>
      <c r="Y76" s="342"/>
      <c r="AA76" s="342"/>
      <c r="AR76" s="344"/>
      <c r="AT76" s="344"/>
      <c r="AU76" s="344"/>
      <c r="AY76" s="344"/>
      <c r="BK76" s="345"/>
    </row>
    <row r="77" spans="2:65" s="356" customFormat="1" ht="15.75" customHeight="1">
      <c r="B77" s="347"/>
      <c r="C77" s="348" t="s">
        <v>2079</v>
      </c>
      <c r="D77" s="349" t="s">
        <v>789</v>
      </c>
      <c r="E77" s="350" t="s">
        <v>2080</v>
      </c>
      <c r="F77" s="1432" t="s">
        <v>2081</v>
      </c>
      <c r="G77" s="1433"/>
      <c r="H77" s="1433"/>
      <c r="I77" s="1433"/>
      <c r="J77" s="351" t="s">
        <v>177</v>
      </c>
      <c r="K77" s="412">
        <v>4</v>
      </c>
      <c r="L77" s="1434"/>
      <c r="M77" s="1435"/>
      <c r="N77" s="1436">
        <f>ROUND($L$77*$K$77,2)</f>
        <v>0</v>
      </c>
      <c r="O77" s="1433"/>
      <c r="P77" s="1433"/>
      <c r="Q77" s="1433"/>
      <c r="R77" s="353" t="s">
        <v>799</v>
      </c>
      <c r="S77" s="347"/>
      <c r="T77" s="354">
        <f t="shared" ref="T77:T82" si="0">SUM(N77:S77)</f>
        <v>0</v>
      </c>
      <c r="U77" s="355" t="s">
        <v>752</v>
      </c>
      <c r="X77" s="357">
        <v>0</v>
      </c>
      <c r="Y77" s="357" t="e">
        <f>#REF!*#REF!</f>
        <v>#REF!</v>
      </c>
      <c r="Z77" s="357">
        <v>0</v>
      </c>
      <c r="AA77" s="358" t="e">
        <f>#REF!*#REF!</f>
        <v>#REF!</v>
      </c>
      <c r="AR77" s="359" t="s">
        <v>793</v>
      </c>
      <c r="AT77" s="359" t="s">
        <v>789</v>
      </c>
      <c r="AU77" s="359" t="s">
        <v>736</v>
      </c>
      <c r="AY77" s="356" t="s">
        <v>786</v>
      </c>
      <c r="BE77" s="360" t="e">
        <f>IF(#REF!="základní",#REF!,0)</f>
        <v>#REF!</v>
      </c>
      <c r="BF77" s="360" t="e">
        <f>IF(#REF!="snížená",#REF!,0)</f>
        <v>#REF!</v>
      </c>
      <c r="BG77" s="360" t="e">
        <f>IF(#REF!="zákl. přenesená",#REF!,0)</f>
        <v>#REF!</v>
      </c>
      <c r="BH77" s="360" t="e">
        <f>IF(#REF!="sníž. přenesená",#REF!,0)</f>
        <v>#REF!</v>
      </c>
      <c r="BI77" s="360" t="e">
        <f>IF(#REF!="nulová",#REF!,0)</f>
        <v>#REF!</v>
      </c>
      <c r="BJ77" s="359" t="s">
        <v>787</v>
      </c>
      <c r="BK77" s="360" t="e">
        <f>ROUND(#REF!*#REF!,2)</f>
        <v>#REF!</v>
      </c>
      <c r="BL77" s="359" t="s">
        <v>793</v>
      </c>
      <c r="BM77" s="359" t="s">
        <v>826</v>
      </c>
    </row>
    <row r="78" spans="2:65" s="356" customFormat="1" ht="48.75" customHeight="1">
      <c r="B78" s="347"/>
      <c r="C78" s="361" t="s">
        <v>2082</v>
      </c>
      <c r="D78" s="362" t="s">
        <v>796</v>
      </c>
      <c r="E78" s="363"/>
      <c r="F78" s="1442" t="s">
        <v>2083</v>
      </c>
      <c r="G78" s="1443"/>
      <c r="H78" s="1443"/>
      <c r="I78" s="1443"/>
      <c r="J78" s="364" t="s">
        <v>177</v>
      </c>
      <c r="K78" s="413">
        <v>4</v>
      </c>
      <c r="L78" s="1444"/>
      <c r="M78" s="1445"/>
      <c r="N78" s="1446">
        <f>ROUND($L$78*$K$78,2)</f>
        <v>0</v>
      </c>
      <c r="O78" s="1433"/>
      <c r="P78" s="1433"/>
      <c r="Q78" s="1433"/>
      <c r="R78" s="414"/>
      <c r="S78" s="347"/>
      <c r="T78" s="354">
        <f t="shared" si="0"/>
        <v>0</v>
      </c>
      <c r="U78" s="355" t="s">
        <v>752</v>
      </c>
      <c r="X78" s="357">
        <v>0</v>
      </c>
      <c r="Y78" s="357" t="e">
        <f>#REF!*#REF!</f>
        <v>#REF!</v>
      </c>
      <c r="Z78" s="357">
        <v>0</v>
      </c>
      <c r="AA78" s="358" t="e">
        <f>#REF!*#REF!</f>
        <v>#REF!</v>
      </c>
      <c r="AR78" s="359" t="s">
        <v>816</v>
      </c>
      <c r="AT78" s="359" t="s">
        <v>796</v>
      </c>
      <c r="AU78" s="359" t="s">
        <v>736</v>
      </c>
      <c r="AY78" s="356" t="s">
        <v>786</v>
      </c>
      <c r="BE78" s="360" t="e">
        <f>IF(#REF!="základní",#REF!,0)</f>
        <v>#REF!</v>
      </c>
      <c r="BF78" s="360" t="e">
        <f>IF(#REF!="snížená",#REF!,0)</f>
        <v>#REF!</v>
      </c>
      <c r="BG78" s="360" t="e">
        <f>IF(#REF!="zákl. přenesená",#REF!,0)</f>
        <v>#REF!</v>
      </c>
      <c r="BH78" s="360" t="e">
        <f>IF(#REF!="sníž. přenesená",#REF!,0)</f>
        <v>#REF!</v>
      </c>
      <c r="BI78" s="360" t="e">
        <f>IF(#REF!="nulová",#REF!,0)</f>
        <v>#REF!</v>
      </c>
      <c r="BJ78" s="359" t="s">
        <v>787</v>
      </c>
      <c r="BK78" s="360" t="e">
        <f>ROUND(#REF!*#REF!,2)</f>
        <v>#REF!</v>
      </c>
      <c r="BL78" s="359" t="s">
        <v>816</v>
      </c>
      <c r="BM78" s="359" t="s">
        <v>829</v>
      </c>
    </row>
    <row r="79" spans="2:65" s="356" customFormat="1" ht="15.75" customHeight="1">
      <c r="B79" s="347"/>
      <c r="C79" s="348" t="s">
        <v>2084</v>
      </c>
      <c r="D79" s="349" t="s">
        <v>789</v>
      </c>
      <c r="E79" s="350" t="s">
        <v>925</v>
      </c>
      <c r="F79" s="1432" t="s">
        <v>926</v>
      </c>
      <c r="G79" s="1433"/>
      <c r="H79" s="1433"/>
      <c r="I79" s="1433"/>
      <c r="J79" s="351" t="s">
        <v>177</v>
      </c>
      <c r="K79" s="412">
        <v>4</v>
      </c>
      <c r="L79" s="1434"/>
      <c r="M79" s="1435"/>
      <c r="N79" s="1436">
        <f>ROUND($L$79*$K$79,2)</f>
        <v>0</v>
      </c>
      <c r="O79" s="1433"/>
      <c r="P79" s="1433"/>
      <c r="Q79" s="1433"/>
      <c r="R79" s="353" t="s">
        <v>799</v>
      </c>
      <c r="S79" s="347"/>
      <c r="T79" s="354">
        <f t="shared" si="0"/>
        <v>0</v>
      </c>
      <c r="U79" s="355" t="s">
        <v>752</v>
      </c>
      <c r="X79" s="357">
        <v>0</v>
      </c>
      <c r="Y79" s="357" t="e">
        <f>#REF!*#REF!</f>
        <v>#REF!</v>
      </c>
      <c r="Z79" s="357">
        <v>0</v>
      </c>
      <c r="AA79" s="358" t="e">
        <f>#REF!*#REF!</f>
        <v>#REF!</v>
      </c>
      <c r="AR79" s="359" t="s">
        <v>793</v>
      </c>
      <c r="AT79" s="359" t="s">
        <v>789</v>
      </c>
      <c r="AU79" s="359" t="s">
        <v>736</v>
      </c>
      <c r="AY79" s="356" t="s">
        <v>786</v>
      </c>
      <c r="BE79" s="360" t="e">
        <f>IF(#REF!="základní",#REF!,0)</f>
        <v>#REF!</v>
      </c>
      <c r="BF79" s="360" t="e">
        <f>IF(#REF!="snížená",#REF!,0)</f>
        <v>#REF!</v>
      </c>
      <c r="BG79" s="360" t="e">
        <f>IF(#REF!="zákl. přenesená",#REF!,0)</f>
        <v>#REF!</v>
      </c>
      <c r="BH79" s="360" t="e">
        <f>IF(#REF!="sníž. přenesená",#REF!,0)</f>
        <v>#REF!</v>
      </c>
      <c r="BI79" s="360" t="e">
        <f>IF(#REF!="nulová",#REF!,0)</f>
        <v>#REF!</v>
      </c>
      <c r="BJ79" s="359" t="s">
        <v>787</v>
      </c>
      <c r="BK79" s="360" t="e">
        <f>ROUND(#REF!*#REF!,2)</f>
        <v>#REF!</v>
      </c>
      <c r="BL79" s="359" t="s">
        <v>793</v>
      </c>
      <c r="BM79" s="359" t="s">
        <v>826</v>
      </c>
    </row>
    <row r="80" spans="2:65" s="356" customFormat="1" ht="27" customHeight="1">
      <c r="B80" s="347"/>
      <c r="C80" s="361" t="s">
        <v>2085</v>
      </c>
      <c r="D80" s="362" t="s">
        <v>796</v>
      </c>
      <c r="E80" s="363"/>
      <c r="F80" s="1442" t="s">
        <v>2086</v>
      </c>
      <c r="G80" s="1443"/>
      <c r="H80" s="1443"/>
      <c r="I80" s="1443"/>
      <c r="J80" s="364" t="s">
        <v>177</v>
      </c>
      <c r="K80" s="413">
        <v>4</v>
      </c>
      <c r="L80" s="1444"/>
      <c r="M80" s="1445"/>
      <c r="N80" s="1446">
        <f>ROUND($L$80*$K$80,2)</f>
        <v>0</v>
      </c>
      <c r="O80" s="1433"/>
      <c r="P80" s="1433"/>
      <c r="Q80" s="1433"/>
      <c r="R80" s="414"/>
      <c r="S80" s="347"/>
      <c r="T80" s="354">
        <f t="shared" si="0"/>
        <v>0</v>
      </c>
      <c r="U80" s="355" t="s">
        <v>752</v>
      </c>
      <c r="X80" s="357">
        <v>0</v>
      </c>
      <c r="Y80" s="357" t="e">
        <f>#REF!*#REF!</f>
        <v>#REF!</v>
      </c>
      <c r="Z80" s="357">
        <v>0</v>
      </c>
      <c r="AA80" s="358" t="e">
        <f>#REF!*#REF!</f>
        <v>#REF!</v>
      </c>
      <c r="AR80" s="359" t="s">
        <v>816</v>
      </c>
      <c r="AT80" s="359" t="s">
        <v>796</v>
      </c>
      <c r="AU80" s="359" t="s">
        <v>736</v>
      </c>
      <c r="AY80" s="356" t="s">
        <v>786</v>
      </c>
      <c r="BE80" s="360" t="e">
        <f>IF(#REF!="základní",#REF!,0)</f>
        <v>#REF!</v>
      </c>
      <c r="BF80" s="360" t="e">
        <f>IF(#REF!="snížená",#REF!,0)</f>
        <v>#REF!</v>
      </c>
      <c r="BG80" s="360" t="e">
        <f>IF(#REF!="zákl. přenesená",#REF!,0)</f>
        <v>#REF!</v>
      </c>
      <c r="BH80" s="360" t="e">
        <f>IF(#REF!="sníž. přenesená",#REF!,0)</f>
        <v>#REF!</v>
      </c>
      <c r="BI80" s="360" t="e">
        <f>IF(#REF!="nulová",#REF!,0)</f>
        <v>#REF!</v>
      </c>
      <c r="BJ80" s="359" t="s">
        <v>787</v>
      </c>
      <c r="BK80" s="360" t="e">
        <f>ROUND(#REF!*#REF!,2)</f>
        <v>#REF!</v>
      </c>
      <c r="BL80" s="359" t="s">
        <v>816</v>
      </c>
      <c r="BM80" s="359" t="s">
        <v>829</v>
      </c>
    </row>
    <row r="81" spans="2:65" s="356" customFormat="1" ht="15.75" customHeight="1">
      <c r="B81" s="347"/>
      <c r="C81" s="348" t="s">
        <v>2087</v>
      </c>
      <c r="D81" s="349" t="s">
        <v>789</v>
      </c>
      <c r="E81" s="350" t="s">
        <v>2088</v>
      </c>
      <c r="F81" s="1432" t="s">
        <v>2089</v>
      </c>
      <c r="G81" s="1433"/>
      <c r="H81" s="1433"/>
      <c r="I81" s="1433"/>
      <c r="J81" s="351" t="s">
        <v>177</v>
      </c>
      <c r="K81" s="412">
        <v>4</v>
      </c>
      <c r="L81" s="1434"/>
      <c r="M81" s="1435"/>
      <c r="N81" s="1436">
        <f>ROUND($L$81*$K$81,2)</f>
        <v>0</v>
      </c>
      <c r="O81" s="1433"/>
      <c r="P81" s="1433"/>
      <c r="Q81" s="1433"/>
      <c r="R81" s="353" t="s">
        <v>799</v>
      </c>
      <c r="S81" s="347"/>
      <c r="T81" s="354">
        <f t="shared" si="0"/>
        <v>0</v>
      </c>
      <c r="U81" s="355" t="s">
        <v>752</v>
      </c>
      <c r="X81" s="357">
        <v>0</v>
      </c>
      <c r="Y81" s="357" t="e">
        <f>#REF!*#REF!</f>
        <v>#REF!</v>
      </c>
      <c r="Z81" s="357">
        <v>0</v>
      </c>
      <c r="AA81" s="358" t="e">
        <f>#REF!*#REF!</f>
        <v>#REF!</v>
      </c>
      <c r="AR81" s="359" t="s">
        <v>793</v>
      </c>
      <c r="AT81" s="359" t="s">
        <v>789</v>
      </c>
      <c r="AU81" s="359" t="s">
        <v>736</v>
      </c>
      <c r="AY81" s="356" t="s">
        <v>786</v>
      </c>
      <c r="BE81" s="360" t="e">
        <f>IF(#REF!="základní",#REF!,0)</f>
        <v>#REF!</v>
      </c>
      <c r="BF81" s="360" t="e">
        <f>IF(#REF!="snížená",#REF!,0)</f>
        <v>#REF!</v>
      </c>
      <c r="BG81" s="360" t="e">
        <f>IF(#REF!="zákl. přenesená",#REF!,0)</f>
        <v>#REF!</v>
      </c>
      <c r="BH81" s="360" t="e">
        <f>IF(#REF!="sníž. přenesená",#REF!,0)</f>
        <v>#REF!</v>
      </c>
      <c r="BI81" s="360" t="e">
        <f>IF(#REF!="nulová",#REF!,0)</f>
        <v>#REF!</v>
      </c>
      <c r="BJ81" s="359" t="s">
        <v>787</v>
      </c>
      <c r="BK81" s="360" t="e">
        <f>ROUND(#REF!*#REF!,2)</f>
        <v>#REF!</v>
      </c>
      <c r="BL81" s="359" t="s">
        <v>793</v>
      </c>
      <c r="BM81" s="359" t="s">
        <v>826</v>
      </c>
    </row>
    <row r="82" spans="2:65" s="356" customFormat="1" ht="27" customHeight="1">
      <c r="B82" s="347"/>
      <c r="C82" s="361" t="s">
        <v>2090</v>
      </c>
      <c r="D82" s="362" t="s">
        <v>796</v>
      </c>
      <c r="E82" s="363"/>
      <c r="F82" s="1442" t="s">
        <v>2091</v>
      </c>
      <c r="G82" s="1443"/>
      <c r="H82" s="1443"/>
      <c r="I82" s="1443"/>
      <c r="J82" s="364" t="s">
        <v>177</v>
      </c>
      <c r="K82" s="413">
        <v>4</v>
      </c>
      <c r="L82" s="1444"/>
      <c r="M82" s="1445"/>
      <c r="N82" s="1446">
        <f>ROUND($L$82*$K$82,2)</f>
        <v>0</v>
      </c>
      <c r="O82" s="1433"/>
      <c r="P82" s="1433"/>
      <c r="Q82" s="1433"/>
      <c r="R82" s="414"/>
      <c r="S82" s="347"/>
      <c r="T82" s="354">
        <f t="shared" si="0"/>
        <v>0</v>
      </c>
      <c r="U82" s="355" t="s">
        <v>752</v>
      </c>
      <c r="X82" s="357">
        <v>0</v>
      </c>
      <c r="Y82" s="357" t="e">
        <f>#REF!*#REF!</f>
        <v>#REF!</v>
      </c>
      <c r="Z82" s="357">
        <v>0</v>
      </c>
      <c r="AA82" s="358" t="e">
        <f>#REF!*#REF!</f>
        <v>#REF!</v>
      </c>
      <c r="AR82" s="359" t="s">
        <v>816</v>
      </c>
      <c r="AT82" s="359" t="s">
        <v>796</v>
      </c>
      <c r="AU82" s="359" t="s">
        <v>736</v>
      </c>
      <c r="AY82" s="356" t="s">
        <v>786</v>
      </c>
      <c r="BE82" s="360" t="e">
        <f>IF(#REF!="základní",#REF!,0)</f>
        <v>#REF!</v>
      </c>
      <c r="BF82" s="360" t="e">
        <f>IF(#REF!="snížená",#REF!,0)</f>
        <v>#REF!</v>
      </c>
      <c r="BG82" s="360" t="e">
        <f>IF(#REF!="zákl. přenesená",#REF!,0)</f>
        <v>#REF!</v>
      </c>
      <c r="BH82" s="360" t="e">
        <f>IF(#REF!="sníž. přenesená",#REF!,0)</f>
        <v>#REF!</v>
      </c>
      <c r="BI82" s="360" t="e">
        <f>IF(#REF!="nulová",#REF!,0)</f>
        <v>#REF!</v>
      </c>
      <c r="BJ82" s="359" t="s">
        <v>787</v>
      </c>
      <c r="BK82" s="360" t="e">
        <f>ROUND(#REF!*#REF!,2)</f>
        <v>#REF!</v>
      </c>
      <c r="BL82" s="359" t="s">
        <v>816</v>
      </c>
      <c r="BM82" s="359" t="s">
        <v>829</v>
      </c>
    </row>
    <row r="83" spans="2:65" s="1121" customFormat="1" ht="15.75" customHeight="1">
      <c r="C83" s="1122"/>
      <c r="D83" s="1123"/>
      <c r="E83" s="1124"/>
      <c r="F83" s="375" t="s">
        <v>2092</v>
      </c>
      <c r="G83" s="1125"/>
      <c r="H83" s="1125"/>
      <c r="I83" s="1125"/>
      <c r="J83" s="1126"/>
      <c r="K83" s="1127"/>
      <c r="L83" s="1128"/>
      <c r="M83" s="1125"/>
      <c r="N83" s="1128"/>
      <c r="O83" s="1129"/>
      <c r="P83" s="1129"/>
      <c r="Q83" s="1129"/>
      <c r="R83" s="1130"/>
      <c r="T83" s="1131"/>
      <c r="U83" s="1132"/>
      <c r="X83" s="1133"/>
      <c r="Y83" s="1133"/>
      <c r="Z83" s="1133"/>
      <c r="AA83" s="1133"/>
      <c r="AR83" s="1134"/>
      <c r="AT83" s="1134"/>
      <c r="AU83" s="1134"/>
      <c r="BE83" s="1135"/>
      <c r="BF83" s="1135"/>
      <c r="BG83" s="1135"/>
      <c r="BH83" s="1135"/>
      <c r="BI83" s="1135"/>
      <c r="BJ83" s="1134"/>
      <c r="BK83" s="1135"/>
      <c r="BL83" s="1134"/>
      <c r="BM83" s="1134"/>
    </row>
    <row r="84" spans="2:65" s="356" customFormat="1" ht="28.5" customHeight="1">
      <c r="B84" s="347"/>
      <c r="C84" s="348" t="s">
        <v>2093</v>
      </c>
      <c r="D84" s="349" t="s">
        <v>789</v>
      </c>
      <c r="E84" s="350" t="s">
        <v>2094</v>
      </c>
      <c r="F84" s="1432" t="s">
        <v>2095</v>
      </c>
      <c r="G84" s="1433"/>
      <c r="H84" s="1433"/>
      <c r="I84" s="1433"/>
      <c r="J84" s="351" t="s">
        <v>177</v>
      </c>
      <c r="K84" s="412">
        <v>1</v>
      </c>
      <c r="L84" s="1434"/>
      <c r="M84" s="1435"/>
      <c r="N84" s="1436">
        <f>ROUND($L$84*$K$84,2)</f>
        <v>0</v>
      </c>
      <c r="O84" s="1433"/>
      <c r="P84" s="1433"/>
      <c r="Q84" s="1433"/>
      <c r="R84" s="353" t="s">
        <v>799</v>
      </c>
      <c r="S84" s="347"/>
      <c r="T84" s="354">
        <f t="shared" ref="T84:T87" si="1">SUM(N84:S84)</f>
        <v>0</v>
      </c>
      <c r="U84" s="355" t="s">
        <v>752</v>
      </c>
      <c r="X84" s="357">
        <v>0</v>
      </c>
      <c r="Y84" s="357" t="e">
        <f>#REF!*#REF!</f>
        <v>#REF!</v>
      </c>
      <c r="Z84" s="357">
        <v>0</v>
      </c>
      <c r="AA84" s="358" t="e">
        <f>#REF!*#REF!</f>
        <v>#REF!</v>
      </c>
      <c r="AR84" s="359" t="s">
        <v>793</v>
      </c>
      <c r="AT84" s="359" t="s">
        <v>789</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793</v>
      </c>
      <c r="BM84" s="359" t="s">
        <v>826</v>
      </c>
    </row>
    <row r="85" spans="2:65" s="356" customFormat="1" ht="34.5" customHeight="1">
      <c r="B85" s="347"/>
      <c r="C85" s="361" t="s">
        <v>2096</v>
      </c>
      <c r="D85" s="362" t="s">
        <v>796</v>
      </c>
      <c r="E85" s="363"/>
      <c r="F85" s="1442" t="s">
        <v>2097</v>
      </c>
      <c r="G85" s="1443"/>
      <c r="H85" s="1443"/>
      <c r="I85" s="1443"/>
      <c r="J85" s="364" t="s">
        <v>177</v>
      </c>
      <c r="K85" s="413">
        <v>1</v>
      </c>
      <c r="L85" s="1444"/>
      <c r="M85" s="1445"/>
      <c r="N85" s="1446">
        <f>ROUND($L$85*$K$85,2)</f>
        <v>0</v>
      </c>
      <c r="O85" s="1433"/>
      <c r="P85" s="1433"/>
      <c r="Q85" s="1433"/>
      <c r="R85" s="414"/>
      <c r="S85" s="347"/>
      <c r="T85" s="354">
        <f t="shared" si="1"/>
        <v>0</v>
      </c>
      <c r="U85" s="355" t="s">
        <v>752</v>
      </c>
      <c r="X85" s="357">
        <v>0</v>
      </c>
      <c r="Y85" s="357" t="e">
        <f>#REF!*#REF!</f>
        <v>#REF!</v>
      </c>
      <c r="Z85" s="357">
        <v>0</v>
      </c>
      <c r="AA85" s="358" t="e">
        <f>#REF!*#REF!</f>
        <v>#REF!</v>
      </c>
      <c r="AR85" s="359" t="s">
        <v>816</v>
      </c>
      <c r="AT85" s="359" t="s">
        <v>796</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816</v>
      </c>
      <c r="BM85" s="359" t="s">
        <v>829</v>
      </c>
    </row>
    <row r="86" spans="2:65" s="356" customFormat="1" ht="15.75" customHeight="1">
      <c r="B86" s="347"/>
      <c r="C86" s="348" t="s">
        <v>2098</v>
      </c>
      <c r="D86" s="349" t="s">
        <v>789</v>
      </c>
      <c r="E86" s="350" t="s">
        <v>2099</v>
      </c>
      <c r="F86" s="1432" t="s">
        <v>2100</v>
      </c>
      <c r="G86" s="1433"/>
      <c r="H86" s="1433"/>
      <c r="I86" s="1433"/>
      <c r="J86" s="351" t="s">
        <v>177</v>
      </c>
      <c r="K86" s="412">
        <v>1</v>
      </c>
      <c r="L86" s="1434"/>
      <c r="M86" s="1435"/>
      <c r="N86" s="1436">
        <f>ROUND($L$86*$K$86,2)</f>
        <v>0</v>
      </c>
      <c r="O86" s="1433"/>
      <c r="P86" s="1433"/>
      <c r="Q86" s="1433"/>
      <c r="R86" s="353" t="s">
        <v>799</v>
      </c>
      <c r="S86" s="347"/>
      <c r="T86" s="354">
        <f t="shared" si="1"/>
        <v>0</v>
      </c>
      <c r="U86" s="355" t="s">
        <v>752</v>
      </c>
      <c r="X86" s="357">
        <v>0</v>
      </c>
      <c r="Y86" s="357" t="e">
        <f>#REF!*#REF!</f>
        <v>#REF!</v>
      </c>
      <c r="Z86" s="357">
        <v>0</v>
      </c>
      <c r="AA86" s="358" t="e">
        <f>#REF!*#REF!</f>
        <v>#REF!</v>
      </c>
      <c r="AR86" s="359" t="s">
        <v>793</v>
      </c>
      <c r="AT86" s="359" t="s">
        <v>789</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793</v>
      </c>
      <c r="BM86" s="359" t="s">
        <v>826</v>
      </c>
    </row>
    <row r="87" spans="2:65" s="356" customFormat="1" ht="41.25" customHeight="1">
      <c r="B87" s="347"/>
      <c r="C87" s="361" t="s">
        <v>2101</v>
      </c>
      <c r="D87" s="362" t="s">
        <v>796</v>
      </c>
      <c r="E87" s="363"/>
      <c r="F87" s="1442" t="s">
        <v>2102</v>
      </c>
      <c r="G87" s="1443"/>
      <c r="H87" s="1443"/>
      <c r="I87" s="1443"/>
      <c r="J87" s="364" t="s">
        <v>177</v>
      </c>
      <c r="K87" s="413">
        <v>1</v>
      </c>
      <c r="L87" s="1444"/>
      <c r="M87" s="1445"/>
      <c r="N87" s="1446">
        <f>ROUND($L$87*$K$87,2)</f>
        <v>0</v>
      </c>
      <c r="O87" s="1433"/>
      <c r="P87" s="1433"/>
      <c r="Q87" s="1433"/>
      <c r="R87" s="414"/>
      <c r="S87" s="347"/>
      <c r="T87" s="354">
        <f t="shared" si="1"/>
        <v>0</v>
      </c>
      <c r="U87" s="355" t="s">
        <v>752</v>
      </c>
      <c r="X87" s="357">
        <v>0</v>
      </c>
      <c r="Y87" s="357" t="e">
        <f>#REF!*#REF!</f>
        <v>#REF!</v>
      </c>
      <c r="Z87" s="357">
        <v>0</v>
      </c>
      <c r="AA87" s="358" t="e">
        <f>#REF!*#REF!</f>
        <v>#REF!</v>
      </c>
      <c r="AR87" s="359" t="s">
        <v>816</v>
      </c>
      <c r="AT87" s="359" t="s">
        <v>796</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816</v>
      </c>
      <c r="BM87" s="359" t="s">
        <v>829</v>
      </c>
    </row>
    <row r="88" spans="2:65" s="415" customFormat="1" ht="15.75" customHeight="1">
      <c r="C88" s="416"/>
      <c r="D88" s="417"/>
      <c r="E88" s="418"/>
      <c r="F88" s="375" t="s">
        <v>872</v>
      </c>
      <c r="G88" s="419"/>
      <c r="H88" s="419"/>
      <c r="I88" s="419"/>
      <c r="J88" s="420"/>
      <c r="K88" s="421"/>
      <c r="L88" s="422"/>
      <c r="M88" s="419"/>
      <c r="N88" s="422"/>
      <c r="O88" s="423"/>
      <c r="P88" s="423"/>
      <c r="Q88" s="423"/>
      <c r="R88" s="424"/>
      <c r="T88" s="425"/>
      <c r="U88" s="426"/>
      <c r="X88" s="427"/>
      <c r="Y88" s="427"/>
      <c r="Z88" s="427"/>
      <c r="AA88" s="427"/>
      <c r="AR88" s="428"/>
      <c r="AT88" s="428"/>
      <c r="AU88" s="428"/>
      <c r="BE88" s="429"/>
      <c r="BF88" s="429"/>
      <c r="BG88" s="429"/>
      <c r="BH88" s="429"/>
      <c r="BI88" s="429"/>
      <c r="BJ88" s="428"/>
      <c r="BK88" s="429"/>
      <c r="BL88" s="428"/>
      <c r="BM88" s="428"/>
    </row>
    <row r="89" spans="2:65" s="356" customFormat="1" ht="15.75" customHeight="1">
      <c r="B89" s="347"/>
      <c r="C89" s="348" t="s">
        <v>893</v>
      </c>
      <c r="D89" s="349" t="s">
        <v>789</v>
      </c>
      <c r="E89" s="350" t="s">
        <v>894</v>
      </c>
      <c r="F89" s="1432" t="s">
        <v>895</v>
      </c>
      <c r="G89" s="1433"/>
      <c r="H89" s="1433"/>
      <c r="I89" s="1433"/>
      <c r="J89" s="351" t="s">
        <v>177</v>
      </c>
      <c r="K89" s="412">
        <v>10</v>
      </c>
      <c r="L89" s="1434"/>
      <c r="M89" s="1435"/>
      <c r="N89" s="1436">
        <f>ROUND($L$89*$K$89,2)</f>
        <v>0</v>
      </c>
      <c r="O89" s="1433"/>
      <c r="P89" s="1433"/>
      <c r="Q89" s="1433"/>
      <c r="R89" s="353" t="s">
        <v>799</v>
      </c>
      <c r="S89" s="347"/>
      <c r="T89" s="354">
        <f t="shared" ref="T89:T114" si="2">SUM(N89:S89)</f>
        <v>0</v>
      </c>
      <c r="U89" s="355" t="s">
        <v>752</v>
      </c>
      <c r="X89" s="357">
        <v>0</v>
      </c>
      <c r="Y89" s="357" t="e">
        <f>#REF!*#REF!</f>
        <v>#REF!</v>
      </c>
      <c r="Z89" s="357">
        <v>0</v>
      </c>
      <c r="AA89" s="358" t="e">
        <f>#REF!*#REF!</f>
        <v>#REF!</v>
      </c>
      <c r="AR89" s="359" t="s">
        <v>793</v>
      </c>
      <c r="AT89" s="359" t="s">
        <v>789</v>
      </c>
      <c r="AU89" s="359" t="s">
        <v>736</v>
      </c>
      <c r="AY89" s="356" t="s">
        <v>786</v>
      </c>
      <c r="BE89" s="360" t="e">
        <f>IF(#REF!="základní",#REF!,0)</f>
        <v>#REF!</v>
      </c>
      <c r="BF89" s="360" t="e">
        <f>IF(#REF!="snížená",#REF!,0)</f>
        <v>#REF!</v>
      </c>
      <c r="BG89" s="360" t="e">
        <f>IF(#REF!="zákl. přenesená",#REF!,0)</f>
        <v>#REF!</v>
      </c>
      <c r="BH89" s="360" t="e">
        <f>IF(#REF!="sníž. přenesená",#REF!,0)</f>
        <v>#REF!</v>
      </c>
      <c r="BI89" s="360" t="e">
        <f>IF(#REF!="nulová",#REF!,0)</f>
        <v>#REF!</v>
      </c>
      <c r="BJ89" s="359" t="s">
        <v>787</v>
      </c>
      <c r="BK89" s="360" t="e">
        <f>ROUND(#REF!*#REF!,2)</f>
        <v>#REF!</v>
      </c>
      <c r="BL89" s="359" t="s">
        <v>793</v>
      </c>
      <c r="BM89" s="359" t="s">
        <v>826</v>
      </c>
    </row>
    <row r="90" spans="2:65" s="283" customFormat="1" ht="27" customHeight="1">
      <c r="B90" s="284"/>
      <c r="C90" s="1136" t="s">
        <v>2103</v>
      </c>
      <c r="D90" s="1137" t="s">
        <v>796</v>
      </c>
      <c r="E90" s="1138"/>
      <c r="F90" s="1595" t="s">
        <v>2104</v>
      </c>
      <c r="G90" s="1596"/>
      <c r="H90" s="1596"/>
      <c r="I90" s="1596"/>
      <c r="J90" s="1139" t="s">
        <v>177</v>
      </c>
      <c r="K90" s="1140">
        <v>4</v>
      </c>
      <c r="L90" s="1444"/>
      <c r="M90" s="1445"/>
      <c r="N90" s="1597">
        <f>ROUND($L$90*$K$90,2)</f>
        <v>0</v>
      </c>
      <c r="O90" s="1598"/>
      <c r="P90" s="1598"/>
      <c r="Q90" s="1598"/>
      <c r="R90" s="1141"/>
      <c r="S90" s="284"/>
      <c r="T90" s="1142">
        <f t="shared" si="2"/>
        <v>0</v>
      </c>
      <c r="U90" s="383" t="s">
        <v>752</v>
      </c>
      <c r="X90" s="384">
        <v>0.82</v>
      </c>
      <c r="Y90" s="384" t="e">
        <f>#REF!*#REF!</f>
        <v>#REF!</v>
      </c>
      <c r="Z90" s="384">
        <v>0</v>
      </c>
      <c r="AA90" s="1143" t="e">
        <f>#REF!*#REF!</f>
        <v>#REF!</v>
      </c>
      <c r="AR90" s="294" t="s">
        <v>816</v>
      </c>
      <c r="AT90" s="294" t="s">
        <v>796</v>
      </c>
      <c r="AU90" s="294" t="s">
        <v>736</v>
      </c>
      <c r="AY90" s="283" t="s">
        <v>786</v>
      </c>
      <c r="BE90" s="385" t="e">
        <f>IF(#REF!="základní",#REF!,0)</f>
        <v>#REF!</v>
      </c>
      <c r="BF90" s="385" t="e">
        <f>IF(#REF!="snížená",#REF!,0)</f>
        <v>#REF!</v>
      </c>
      <c r="BG90" s="385" t="e">
        <f>IF(#REF!="zákl. přenesená",#REF!,0)</f>
        <v>#REF!</v>
      </c>
      <c r="BH90" s="385" t="e">
        <f>IF(#REF!="sníž. přenesená",#REF!,0)</f>
        <v>#REF!</v>
      </c>
      <c r="BI90" s="385" t="e">
        <f>IF(#REF!="nulová",#REF!,0)</f>
        <v>#REF!</v>
      </c>
      <c r="BJ90" s="294" t="s">
        <v>787</v>
      </c>
      <c r="BK90" s="385" t="e">
        <f>ROUND(#REF!*#REF!,2)</f>
        <v>#REF!</v>
      </c>
      <c r="BL90" s="294" t="s">
        <v>816</v>
      </c>
      <c r="BM90" s="294" t="s">
        <v>898</v>
      </c>
    </row>
    <row r="91" spans="2:65" s="283" customFormat="1" ht="27" customHeight="1">
      <c r="B91" s="284"/>
      <c r="C91" s="1136" t="s">
        <v>896</v>
      </c>
      <c r="D91" s="1137" t="s">
        <v>796</v>
      </c>
      <c r="E91" s="1138"/>
      <c r="F91" s="1595" t="s">
        <v>897</v>
      </c>
      <c r="G91" s="1596"/>
      <c r="H91" s="1596"/>
      <c r="I91" s="1596"/>
      <c r="J91" s="1139" t="s">
        <v>177</v>
      </c>
      <c r="K91" s="1140">
        <v>1</v>
      </c>
      <c r="L91" s="1444"/>
      <c r="M91" s="1445"/>
      <c r="N91" s="1597">
        <f>ROUND($L$91*$K$91,2)</f>
        <v>0</v>
      </c>
      <c r="O91" s="1598"/>
      <c r="P91" s="1598"/>
      <c r="Q91" s="1598"/>
      <c r="R91" s="1141"/>
      <c r="S91" s="284"/>
      <c r="T91" s="1142">
        <f t="shared" si="2"/>
        <v>0</v>
      </c>
      <c r="U91" s="383" t="s">
        <v>752</v>
      </c>
      <c r="X91" s="384">
        <v>0.82</v>
      </c>
      <c r="Y91" s="384" t="e">
        <f>#REF!*#REF!</f>
        <v>#REF!</v>
      </c>
      <c r="Z91" s="384">
        <v>0</v>
      </c>
      <c r="AA91" s="1143" t="e">
        <f>#REF!*#REF!</f>
        <v>#REF!</v>
      </c>
      <c r="AR91" s="294" t="s">
        <v>816</v>
      </c>
      <c r="AT91" s="294" t="s">
        <v>796</v>
      </c>
      <c r="AU91" s="294" t="s">
        <v>736</v>
      </c>
      <c r="AY91" s="283" t="s">
        <v>786</v>
      </c>
      <c r="BE91" s="385" t="e">
        <f>IF(#REF!="základní",#REF!,0)</f>
        <v>#REF!</v>
      </c>
      <c r="BF91" s="385" t="e">
        <f>IF(#REF!="snížená",#REF!,0)</f>
        <v>#REF!</v>
      </c>
      <c r="BG91" s="385" t="e">
        <f>IF(#REF!="zákl. přenesená",#REF!,0)</f>
        <v>#REF!</v>
      </c>
      <c r="BH91" s="385" t="e">
        <f>IF(#REF!="sníž. přenesená",#REF!,0)</f>
        <v>#REF!</v>
      </c>
      <c r="BI91" s="385" t="e">
        <f>IF(#REF!="nulová",#REF!,0)</f>
        <v>#REF!</v>
      </c>
      <c r="BJ91" s="294" t="s">
        <v>787</v>
      </c>
      <c r="BK91" s="385" t="e">
        <f>ROUND(#REF!*#REF!,2)</f>
        <v>#REF!</v>
      </c>
      <c r="BL91" s="294" t="s">
        <v>816</v>
      </c>
      <c r="BM91" s="294" t="s">
        <v>898</v>
      </c>
    </row>
    <row r="92" spans="2:65" s="283" customFormat="1" ht="27" customHeight="1">
      <c r="B92" s="284"/>
      <c r="C92" s="1136" t="s">
        <v>2105</v>
      </c>
      <c r="D92" s="1137" t="s">
        <v>796</v>
      </c>
      <c r="E92" s="1138"/>
      <c r="F92" s="1595" t="s">
        <v>2106</v>
      </c>
      <c r="G92" s="1596"/>
      <c r="H92" s="1596"/>
      <c r="I92" s="1596"/>
      <c r="J92" s="1139" t="s">
        <v>177</v>
      </c>
      <c r="K92" s="1140">
        <v>2</v>
      </c>
      <c r="L92" s="1444"/>
      <c r="M92" s="1445"/>
      <c r="N92" s="1597">
        <f>ROUND($L$92*$K$92,2)</f>
        <v>0</v>
      </c>
      <c r="O92" s="1598"/>
      <c r="P92" s="1598"/>
      <c r="Q92" s="1598"/>
      <c r="R92" s="1141"/>
      <c r="S92" s="284"/>
      <c r="T92" s="1142">
        <f t="shared" si="2"/>
        <v>0</v>
      </c>
      <c r="U92" s="383" t="s">
        <v>752</v>
      </c>
      <c r="X92" s="384">
        <v>0.82</v>
      </c>
      <c r="Y92" s="384" t="e">
        <f>#REF!*#REF!</f>
        <v>#REF!</v>
      </c>
      <c r="Z92" s="384">
        <v>0</v>
      </c>
      <c r="AA92" s="1143" t="e">
        <f>#REF!*#REF!</f>
        <v>#REF!</v>
      </c>
      <c r="AR92" s="294" t="s">
        <v>816</v>
      </c>
      <c r="AT92" s="294" t="s">
        <v>796</v>
      </c>
      <c r="AU92" s="294" t="s">
        <v>736</v>
      </c>
      <c r="AY92" s="283" t="s">
        <v>786</v>
      </c>
      <c r="BE92" s="385" t="e">
        <f>IF(#REF!="základní",#REF!,0)</f>
        <v>#REF!</v>
      </c>
      <c r="BF92" s="385" t="e">
        <f>IF(#REF!="snížená",#REF!,0)</f>
        <v>#REF!</v>
      </c>
      <c r="BG92" s="385" t="e">
        <f>IF(#REF!="zákl. přenesená",#REF!,0)</f>
        <v>#REF!</v>
      </c>
      <c r="BH92" s="385" t="e">
        <f>IF(#REF!="sníž. přenesená",#REF!,0)</f>
        <v>#REF!</v>
      </c>
      <c r="BI92" s="385" t="e">
        <f>IF(#REF!="nulová",#REF!,0)</f>
        <v>#REF!</v>
      </c>
      <c r="BJ92" s="294" t="s">
        <v>787</v>
      </c>
      <c r="BK92" s="385" t="e">
        <f>ROUND(#REF!*#REF!,2)</f>
        <v>#REF!</v>
      </c>
      <c r="BL92" s="294" t="s">
        <v>816</v>
      </c>
      <c r="BM92" s="294" t="s">
        <v>898</v>
      </c>
    </row>
    <row r="93" spans="2:65" s="283" customFormat="1" ht="27" customHeight="1">
      <c r="B93" s="284"/>
      <c r="C93" s="1136" t="s">
        <v>2107</v>
      </c>
      <c r="D93" s="1137" t="s">
        <v>796</v>
      </c>
      <c r="E93" s="1138"/>
      <c r="F93" s="1595" t="s">
        <v>2108</v>
      </c>
      <c r="G93" s="1596"/>
      <c r="H93" s="1596"/>
      <c r="I93" s="1596"/>
      <c r="J93" s="1139" t="s">
        <v>177</v>
      </c>
      <c r="K93" s="1140">
        <v>1</v>
      </c>
      <c r="L93" s="1444"/>
      <c r="M93" s="1445"/>
      <c r="N93" s="1597">
        <f>ROUND($L$93*$K$93,2)</f>
        <v>0</v>
      </c>
      <c r="O93" s="1598"/>
      <c r="P93" s="1598"/>
      <c r="Q93" s="1598"/>
      <c r="R93" s="1141"/>
      <c r="S93" s="284"/>
      <c r="T93" s="1142">
        <f t="shared" si="2"/>
        <v>0</v>
      </c>
      <c r="U93" s="383" t="s">
        <v>752</v>
      </c>
      <c r="X93" s="384">
        <v>0.82</v>
      </c>
      <c r="Y93" s="384" t="e">
        <f>#REF!*#REF!</f>
        <v>#REF!</v>
      </c>
      <c r="Z93" s="384">
        <v>0</v>
      </c>
      <c r="AA93" s="1143" t="e">
        <f>#REF!*#REF!</f>
        <v>#REF!</v>
      </c>
      <c r="AR93" s="294" t="s">
        <v>816</v>
      </c>
      <c r="AT93" s="294" t="s">
        <v>796</v>
      </c>
      <c r="AU93" s="294" t="s">
        <v>736</v>
      </c>
      <c r="AY93" s="283" t="s">
        <v>786</v>
      </c>
      <c r="BE93" s="385" t="e">
        <f>IF(#REF!="základní",#REF!,0)</f>
        <v>#REF!</v>
      </c>
      <c r="BF93" s="385" t="e">
        <f>IF(#REF!="snížená",#REF!,0)</f>
        <v>#REF!</v>
      </c>
      <c r="BG93" s="385" t="e">
        <f>IF(#REF!="zákl. přenesená",#REF!,0)</f>
        <v>#REF!</v>
      </c>
      <c r="BH93" s="385" t="e">
        <f>IF(#REF!="sníž. přenesená",#REF!,0)</f>
        <v>#REF!</v>
      </c>
      <c r="BI93" s="385" t="e">
        <f>IF(#REF!="nulová",#REF!,0)</f>
        <v>#REF!</v>
      </c>
      <c r="BJ93" s="294" t="s">
        <v>787</v>
      </c>
      <c r="BK93" s="385" t="e">
        <f>ROUND(#REF!*#REF!,2)</f>
        <v>#REF!</v>
      </c>
      <c r="BL93" s="294" t="s">
        <v>816</v>
      </c>
      <c r="BM93" s="294" t="s">
        <v>898</v>
      </c>
    </row>
    <row r="94" spans="2:65" s="283" customFormat="1" ht="27" customHeight="1">
      <c r="B94" s="284"/>
      <c r="C94" s="1136" t="s">
        <v>893</v>
      </c>
      <c r="D94" s="1137" t="s">
        <v>796</v>
      </c>
      <c r="E94" s="1138"/>
      <c r="F94" s="1595" t="s">
        <v>2109</v>
      </c>
      <c r="G94" s="1596"/>
      <c r="H94" s="1596"/>
      <c r="I94" s="1596"/>
      <c r="J94" s="1139" t="s">
        <v>177</v>
      </c>
      <c r="K94" s="1140">
        <v>2</v>
      </c>
      <c r="L94" s="1444"/>
      <c r="M94" s="1445"/>
      <c r="N94" s="1597">
        <f>ROUND($L$94*$K$94,2)</f>
        <v>0</v>
      </c>
      <c r="O94" s="1598"/>
      <c r="P94" s="1598"/>
      <c r="Q94" s="1598"/>
      <c r="R94" s="1141"/>
      <c r="S94" s="284"/>
      <c r="T94" s="1142">
        <f t="shared" si="2"/>
        <v>0</v>
      </c>
      <c r="U94" s="383" t="s">
        <v>752</v>
      </c>
      <c r="X94" s="384">
        <v>0.82</v>
      </c>
      <c r="Y94" s="384" t="e">
        <f>#REF!*#REF!</f>
        <v>#REF!</v>
      </c>
      <c r="Z94" s="384">
        <v>0</v>
      </c>
      <c r="AA94" s="1143" t="e">
        <f>#REF!*#REF!</f>
        <v>#REF!</v>
      </c>
      <c r="AR94" s="294" t="s">
        <v>816</v>
      </c>
      <c r="AT94" s="294" t="s">
        <v>796</v>
      </c>
      <c r="AU94" s="294" t="s">
        <v>736</v>
      </c>
      <c r="AY94" s="283" t="s">
        <v>786</v>
      </c>
      <c r="BE94" s="385" t="e">
        <f>IF(#REF!="základní",#REF!,0)</f>
        <v>#REF!</v>
      </c>
      <c r="BF94" s="385" t="e">
        <f>IF(#REF!="snížená",#REF!,0)</f>
        <v>#REF!</v>
      </c>
      <c r="BG94" s="385" t="e">
        <f>IF(#REF!="zákl. přenesená",#REF!,0)</f>
        <v>#REF!</v>
      </c>
      <c r="BH94" s="385" t="e">
        <f>IF(#REF!="sníž. přenesená",#REF!,0)</f>
        <v>#REF!</v>
      </c>
      <c r="BI94" s="385" t="e">
        <f>IF(#REF!="nulová",#REF!,0)</f>
        <v>#REF!</v>
      </c>
      <c r="BJ94" s="294" t="s">
        <v>787</v>
      </c>
      <c r="BK94" s="385" t="e">
        <f>ROUND(#REF!*#REF!,2)</f>
        <v>#REF!</v>
      </c>
      <c r="BL94" s="294" t="s">
        <v>816</v>
      </c>
      <c r="BM94" s="294" t="s">
        <v>898</v>
      </c>
    </row>
    <row r="95" spans="2:65" s="356" customFormat="1" ht="15.75" customHeight="1">
      <c r="B95" s="347"/>
      <c r="C95" s="348" t="s">
        <v>899</v>
      </c>
      <c r="D95" s="349" t="s">
        <v>789</v>
      </c>
      <c r="E95" s="350" t="s">
        <v>900</v>
      </c>
      <c r="F95" s="1432" t="s">
        <v>901</v>
      </c>
      <c r="G95" s="1433"/>
      <c r="H95" s="1433"/>
      <c r="I95" s="1433"/>
      <c r="J95" s="351" t="s">
        <v>177</v>
      </c>
      <c r="K95" s="412">
        <v>10</v>
      </c>
      <c r="L95" s="1434"/>
      <c r="M95" s="1435"/>
      <c r="N95" s="1436">
        <f>ROUND($L$95*$K$95,2)</f>
        <v>0</v>
      </c>
      <c r="O95" s="1433"/>
      <c r="P95" s="1433"/>
      <c r="Q95" s="1433"/>
      <c r="R95" s="353" t="s">
        <v>799</v>
      </c>
      <c r="S95" s="347"/>
      <c r="T95" s="354">
        <f t="shared" si="2"/>
        <v>0</v>
      </c>
      <c r="U95" s="355" t="s">
        <v>752</v>
      </c>
      <c r="X95" s="357">
        <v>0</v>
      </c>
      <c r="Y95" s="357" t="e">
        <f>#REF!*#REF!</f>
        <v>#REF!</v>
      </c>
      <c r="Z95" s="357">
        <v>0</v>
      </c>
      <c r="AA95" s="358" t="e">
        <f>#REF!*#REF!</f>
        <v>#REF!</v>
      </c>
      <c r="AR95" s="359" t="s">
        <v>793</v>
      </c>
      <c r="AT95" s="359" t="s">
        <v>789</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793</v>
      </c>
      <c r="BM95" s="359" t="s">
        <v>826</v>
      </c>
    </row>
    <row r="96" spans="2:65" s="283" customFormat="1" ht="27" customHeight="1">
      <c r="B96" s="284"/>
      <c r="C96" s="1136" t="s">
        <v>2110</v>
      </c>
      <c r="D96" s="1137" t="s">
        <v>796</v>
      </c>
      <c r="E96" s="1138"/>
      <c r="F96" s="1595" t="s">
        <v>2111</v>
      </c>
      <c r="G96" s="1596"/>
      <c r="H96" s="1596"/>
      <c r="I96" s="1596"/>
      <c r="J96" s="1139" t="s">
        <v>177</v>
      </c>
      <c r="K96" s="1140">
        <v>2</v>
      </c>
      <c r="L96" s="1444"/>
      <c r="M96" s="1445"/>
      <c r="N96" s="1597">
        <f>ROUND($L$96*$K$96,2)</f>
        <v>0</v>
      </c>
      <c r="O96" s="1598"/>
      <c r="P96" s="1598"/>
      <c r="Q96" s="1598"/>
      <c r="R96" s="1141"/>
      <c r="S96" s="284"/>
      <c r="T96" s="1142">
        <f t="shared" si="2"/>
        <v>0</v>
      </c>
      <c r="U96" s="383" t="s">
        <v>752</v>
      </c>
      <c r="X96" s="384">
        <v>0.82</v>
      </c>
      <c r="Y96" s="384" t="e">
        <f>#REF!*#REF!</f>
        <v>#REF!</v>
      </c>
      <c r="Z96" s="384">
        <v>0</v>
      </c>
      <c r="AA96" s="1143" t="e">
        <f>#REF!*#REF!</f>
        <v>#REF!</v>
      </c>
      <c r="AR96" s="294" t="s">
        <v>816</v>
      </c>
      <c r="AT96" s="294" t="s">
        <v>796</v>
      </c>
      <c r="AU96" s="294" t="s">
        <v>736</v>
      </c>
      <c r="AY96" s="283" t="s">
        <v>786</v>
      </c>
      <c r="BE96" s="385" t="e">
        <f>IF(#REF!="základní",#REF!,0)</f>
        <v>#REF!</v>
      </c>
      <c r="BF96" s="385" t="e">
        <f>IF(#REF!="snížená",#REF!,0)</f>
        <v>#REF!</v>
      </c>
      <c r="BG96" s="385" t="e">
        <f>IF(#REF!="zákl. přenesená",#REF!,0)</f>
        <v>#REF!</v>
      </c>
      <c r="BH96" s="385" t="e">
        <f>IF(#REF!="sníž. přenesená",#REF!,0)</f>
        <v>#REF!</v>
      </c>
      <c r="BI96" s="385" t="e">
        <f>IF(#REF!="nulová",#REF!,0)</f>
        <v>#REF!</v>
      </c>
      <c r="BJ96" s="294" t="s">
        <v>787</v>
      </c>
      <c r="BK96" s="385" t="e">
        <f>ROUND(#REF!*#REF!,2)</f>
        <v>#REF!</v>
      </c>
      <c r="BL96" s="294" t="s">
        <v>816</v>
      </c>
      <c r="BM96" s="294" t="s">
        <v>898</v>
      </c>
    </row>
    <row r="97" spans="2:65" s="283" customFormat="1" ht="27" customHeight="1">
      <c r="B97" s="284"/>
      <c r="C97" s="1136" t="s">
        <v>2112</v>
      </c>
      <c r="D97" s="1137" t="s">
        <v>796</v>
      </c>
      <c r="E97" s="1138"/>
      <c r="F97" s="1595" t="s">
        <v>2113</v>
      </c>
      <c r="G97" s="1596"/>
      <c r="H97" s="1596"/>
      <c r="I97" s="1596"/>
      <c r="J97" s="1139" t="s">
        <v>177</v>
      </c>
      <c r="K97" s="1140">
        <v>5</v>
      </c>
      <c r="L97" s="1444"/>
      <c r="M97" s="1445"/>
      <c r="N97" s="1597">
        <f>ROUND($L$97*$K$97,2)</f>
        <v>0</v>
      </c>
      <c r="O97" s="1598"/>
      <c r="P97" s="1598"/>
      <c r="Q97" s="1598"/>
      <c r="R97" s="1141"/>
      <c r="S97" s="284"/>
      <c r="T97" s="1142">
        <f t="shared" si="2"/>
        <v>0</v>
      </c>
      <c r="U97" s="383" t="s">
        <v>752</v>
      </c>
      <c r="X97" s="384">
        <v>0.82</v>
      </c>
      <c r="Y97" s="384" t="e">
        <f>#REF!*#REF!</f>
        <v>#REF!</v>
      </c>
      <c r="Z97" s="384">
        <v>0</v>
      </c>
      <c r="AA97" s="1143" t="e">
        <f>#REF!*#REF!</f>
        <v>#REF!</v>
      </c>
      <c r="AR97" s="294" t="s">
        <v>816</v>
      </c>
      <c r="AT97" s="294" t="s">
        <v>796</v>
      </c>
      <c r="AU97" s="294" t="s">
        <v>736</v>
      </c>
      <c r="AY97" s="283" t="s">
        <v>786</v>
      </c>
      <c r="BE97" s="385" t="e">
        <f>IF(#REF!="základní",#REF!,0)</f>
        <v>#REF!</v>
      </c>
      <c r="BF97" s="385" t="e">
        <f>IF(#REF!="snížená",#REF!,0)</f>
        <v>#REF!</v>
      </c>
      <c r="BG97" s="385" t="e">
        <f>IF(#REF!="zákl. přenesená",#REF!,0)</f>
        <v>#REF!</v>
      </c>
      <c r="BH97" s="385" t="e">
        <f>IF(#REF!="sníž. přenesená",#REF!,0)</f>
        <v>#REF!</v>
      </c>
      <c r="BI97" s="385" t="e">
        <f>IF(#REF!="nulová",#REF!,0)</f>
        <v>#REF!</v>
      </c>
      <c r="BJ97" s="294" t="s">
        <v>787</v>
      </c>
      <c r="BK97" s="385" t="e">
        <f>ROUND(#REF!*#REF!,2)</f>
        <v>#REF!</v>
      </c>
      <c r="BL97" s="294" t="s">
        <v>816</v>
      </c>
      <c r="BM97" s="294" t="s">
        <v>898</v>
      </c>
    </row>
    <row r="98" spans="2:65" s="283" customFormat="1" ht="27" customHeight="1">
      <c r="B98" s="284"/>
      <c r="C98" s="1136" t="s">
        <v>2114</v>
      </c>
      <c r="D98" s="1137" t="s">
        <v>796</v>
      </c>
      <c r="E98" s="1138"/>
      <c r="F98" s="1595" t="s">
        <v>2115</v>
      </c>
      <c r="G98" s="1596"/>
      <c r="H98" s="1596"/>
      <c r="I98" s="1596"/>
      <c r="J98" s="1139" t="s">
        <v>177</v>
      </c>
      <c r="K98" s="1140">
        <v>3</v>
      </c>
      <c r="L98" s="1444"/>
      <c r="M98" s="1445"/>
      <c r="N98" s="1597">
        <f>ROUND($L$98*$K$98,2)</f>
        <v>0</v>
      </c>
      <c r="O98" s="1598"/>
      <c r="P98" s="1598"/>
      <c r="Q98" s="1598"/>
      <c r="R98" s="1141"/>
      <c r="S98" s="284"/>
      <c r="T98" s="1142">
        <f t="shared" si="2"/>
        <v>0</v>
      </c>
      <c r="U98" s="383" t="s">
        <v>752</v>
      </c>
      <c r="X98" s="384">
        <v>0.82</v>
      </c>
      <c r="Y98" s="384" t="e">
        <f>#REF!*#REF!</f>
        <v>#REF!</v>
      </c>
      <c r="Z98" s="384">
        <v>0</v>
      </c>
      <c r="AA98" s="1143" t="e">
        <f>#REF!*#REF!</f>
        <v>#REF!</v>
      </c>
      <c r="AR98" s="294" t="s">
        <v>816</v>
      </c>
      <c r="AT98" s="294" t="s">
        <v>796</v>
      </c>
      <c r="AU98" s="294" t="s">
        <v>736</v>
      </c>
      <c r="AY98" s="283" t="s">
        <v>786</v>
      </c>
      <c r="BE98" s="385" t="e">
        <f>IF(#REF!="základní",#REF!,0)</f>
        <v>#REF!</v>
      </c>
      <c r="BF98" s="385" t="e">
        <f>IF(#REF!="snížená",#REF!,0)</f>
        <v>#REF!</v>
      </c>
      <c r="BG98" s="385" t="e">
        <f>IF(#REF!="zákl. přenesená",#REF!,0)</f>
        <v>#REF!</v>
      </c>
      <c r="BH98" s="385" t="e">
        <f>IF(#REF!="sníž. přenesená",#REF!,0)</f>
        <v>#REF!</v>
      </c>
      <c r="BI98" s="385" t="e">
        <f>IF(#REF!="nulová",#REF!,0)</f>
        <v>#REF!</v>
      </c>
      <c r="BJ98" s="294" t="s">
        <v>787</v>
      </c>
      <c r="BK98" s="385" t="e">
        <f>ROUND(#REF!*#REF!,2)</f>
        <v>#REF!</v>
      </c>
      <c r="BL98" s="294" t="s">
        <v>816</v>
      </c>
      <c r="BM98" s="294" t="s">
        <v>898</v>
      </c>
    </row>
    <row r="99" spans="2:65" s="356" customFormat="1" ht="15.75" customHeight="1">
      <c r="B99" s="347"/>
      <c r="C99" s="348" t="s">
        <v>2116</v>
      </c>
      <c r="D99" s="349" t="s">
        <v>789</v>
      </c>
      <c r="E99" s="350" t="s">
        <v>2117</v>
      </c>
      <c r="F99" s="1432" t="s">
        <v>2118</v>
      </c>
      <c r="G99" s="1433"/>
      <c r="H99" s="1433"/>
      <c r="I99" s="1433"/>
      <c r="J99" s="351" t="s">
        <v>177</v>
      </c>
      <c r="K99" s="412">
        <v>3</v>
      </c>
      <c r="L99" s="1434"/>
      <c r="M99" s="1435"/>
      <c r="N99" s="1436">
        <f>ROUND($L$99*$K$99,2)</f>
        <v>0</v>
      </c>
      <c r="O99" s="1433"/>
      <c r="P99" s="1433"/>
      <c r="Q99" s="1433"/>
      <c r="R99" s="353" t="s">
        <v>799</v>
      </c>
      <c r="S99" s="347"/>
      <c r="T99" s="354">
        <f t="shared" si="2"/>
        <v>0</v>
      </c>
      <c r="U99" s="355" t="s">
        <v>752</v>
      </c>
      <c r="X99" s="357">
        <v>0</v>
      </c>
      <c r="Y99" s="357" t="e">
        <f>#REF!*#REF!</f>
        <v>#REF!</v>
      </c>
      <c r="Z99" s="357">
        <v>0</v>
      </c>
      <c r="AA99" s="358" t="e">
        <f>#REF!*#REF!</f>
        <v>#REF!</v>
      </c>
      <c r="AR99" s="359" t="s">
        <v>793</v>
      </c>
      <c r="AT99" s="359" t="s">
        <v>789</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793</v>
      </c>
      <c r="BM99" s="359" t="s">
        <v>826</v>
      </c>
    </row>
    <row r="100" spans="2:65" s="283" customFormat="1" ht="27" customHeight="1">
      <c r="B100" s="284"/>
      <c r="C100" s="1136" t="s">
        <v>2119</v>
      </c>
      <c r="D100" s="1137" t="s">
        <v>796</v>
      </c>
      <c r="E100" s="1138"/>
      <c r="F100" s="1595" t="s">
        <v>2120</v>
      </c>
      <c r="G100" s="1596"/>
      <c r="H100" s="1596"/>
      <c r="I100" s="1596"/>
      <c r="J100" s="1139" t="s">
        <v>177</v>
      </c>
      <c r="K100" s="1140">
        <v>2</v>
      </c>
      <c r="L100" s="1444"/>
      <c r="M100" s="1445"/>
      <c r="N100" s="1597">
        <f>ROUND($L$100*$K$100,2)</f>
        <v>0</v>
      </c>
      <c r="O100" s="1598"/>
      <c r="P100" s="1598"/>
      <c r="Q100" s="1598"/>
      <c r="R100" s="1141"/>
      <c r="S100" s="284"/>
      <c r="T100" s="1142">
        <f t="shared" si="2"/>
        <v>0</v>
      </c>
      <c r="U100" s="383" t="s">
        <v>752</v>
      </c>
      <c r="X100" s="384">
        <v>0.82</v>
      </c>
      <c r="Y100" s="384" t="e">
        <f>#REF!*#REF!</f>
        <v>#REF!</v>
      </c>
      <c r="Z100" s="384">
        <v>0</v>
      </c>
      <c r="AA100" s="1143" t="e">
        <f>#REF!*#REF!</f>
        <v>#REF!</v>
      </c>
      <c r="AR100" s="294" t="s">
        <v>816</v>
      </c>
      <c r="AT100" s="294" t="s">
        <v>796</v>
      </c>
      <c r="AU100" s="294" t="s">
        <v>736</v>
      </c>
      <c r="AY100" s="283" t="s">
        <v>786</v>
      </c>
      <c r="BE100" s="385" t="e">
        <f>IF(#REF!="základní",#REF!,0)</f>
        <v>#REF!</v>
      </c>
      <c r="BF100" s="385" t="e">
        <f>IF(#REF!="snížená",#REF!,0)</f>
        <v>#REF!</v>
      </c>
      <c r="BG100" s="385" t="e">
        <f>IF(#REF!="zákl. přenesená",#REF!,0)</f>
        <v>#REF!</v>
      </c>
      <c r="BH100" s="385" t="e">
        <f>IF(#REF!="sníž. přenesená",#REF!,0)</f>
        <v>#REF!</v>
      </c>
      <c r="BI100" s="385" t="e">
        <f>IF(#REF!="nulová",#REF!,0)</f>
        <v>#REF!</v>
      </c>
      <c r="BJ100" s="294" t="s">
        <v>787</v>
      </c>
      <c r="BK100" s="385" t="e">
        <f>ROUND(#REF!*#REF!,2)</f>
        <v>#REF!</v>
      </c>
      <c r="BL100" s="294" t="s">
        <v>816</v>
      </c>
      <c r="BM100" s="294" t="s">
        <v>898</v>
      </c>
    </row>
    <row r="101" spans="2:65" s="283" customFormat="1" ht="27" customHeight="1">
      <c r="B101" s="284"/>
      <c r="C101" s="1136" t="s">
        <v>2121</v>
      </c>
      <c r="D101" s="1137" t="s">
        <v>796</v>
      </c>
      <c r="E101" s="1138"/>
      <c r="F101" s="1595" t="s">
        <v>2122</v>
      </c>
      <c r="G101" s="1596"/>
      <c r="H101" s="1596"/>
      <c r="I101" s="1596"/>
      <c r="J101" s="1139" t="s">
        <v>177</v>
      </c>
      <c r="K101" s="1140">
        <v>1</v>
      </c>
      <c r="L101" s="1444"/>
      <c r="M101" s="1445"/>
      <c r="N101" s="1597">
        <f>ROUND($L$101*$K$101,2)</f>
        <v>0</v>
      </c>
      <c r="O101" s="1598"/>
      <c r="P101" s="1598"/>
      <c r="Q101" s="1598"/>
      <c r="R101" s="1141"/>
      <c r="S101" s="284"/>
      <c r="T101" s="1142">
        <f t="shared" si="2"/>
        <v>0</v>
      </c>
      <c r="U101" s="383" t="s">
        <v>752</v>
      </c>
      <c r="X101" s="384">
        <v>0.82</v>
      </c>
      <c r="Y101" s="384" t="e">
        <f>#REF!*#REF!</f>
        <v>#REF!</v>
      </c>
      <c r="Z101" s="384">
        <v>0</v>
      </c>
      <c r="AA101" s="1143" t="e">
        <f>#REF!*#REF!</f>
        <v>#REF!</v>
      </c>
      <c r="AR101" s="294" t="s">
        <v>816</v>
      </c>
      <c r="AT101" s="294" t="s">
        <v>796</v>
      </c>
      <c r="AU101" s="294" t="s">
        <v>736</v>
      </c>
      <c r="AY101" s="283" t="s">
        <v>786</v>
      </c>
      <c r="BE101" s="385" t="e">
        <f>IF(#REF!="základní",#REF!,0)</f>
        <v>#REF!</v>
      </c>
      <c r="BF101" s="385" t="e">
        <f>IF(#REF!="snížená",#REF!,0)</f>
        <v>#REF!</v>
      </c>
      <c r="BG101" s="385" t="e">
        <f>IF(#REF!="zákl. přenesená",#REF!,0)</f>
        <v>#REF!</v>
      </c>
      <c r="BH101" s="385" t="e">
        <f>IF(#REF!="sníž. přenesená",#REF!,0)</f>
        <v>#REF!</v>
      </c>
      <c r="BI101" s="385" t="e">
        <f>IF(#REF!="nulová",#REF!,0)</f>
        <v>#REF!</v>
      </c>
      <c r="BJ101" s="294" t="s">
        <v>787</v>
      </c>
      <c r="BK101" s="385" t="e">
        <f>ROUND(#REF!*#REF!,2)</f>
        <v>#REF!</v>
      </c>
      <c r="BL101" s="294" t="s">
        <v>816</v>
      </c>
      <c r="BM101" s="294" t="s">
        <v>898</v>
      </c>
    </row>
    <row r="102" spans="2:65" s="356" customFormat="1" ht="15.75" customHeight="1">
      <c r="B102" s="347"/>
      <c r="C102" s="348" t="s">
        <v>2123</v>
      </c>
      <c r="D102" s="349" t="s">
        <v>789</v>
      </c>
      <c r="E102" s="350" t="s">
        <v>2124</v>
      </c>
      <c r="F102" s="1432" t="s">
        <v>2125</v>
      </c>
      <c r="G102" s="1433"/>
      <c r="H102" s="1433"/>
      <c r="I102" s="1433"/>
      <c r="J102" s="351" t="s">
        <v>177</v>
      </c>
      <c r="K102" s="412">
        <v>3</v>
      </c>
      <c r="L102" s="1434"/>
      <c r="M102" s="1435"/>
      <c r="N102" s="1436">
        <f>ROUND($L$102*$K$102,2)</f>
        <v>0</v>
      </c>
      <c r="O102" s="1433"/>
      <c r="P102" s="1433"/>
      <c r="Q102" s="1433"/>
      <c r="R102" s="353" t="s">
        <v>799</v>
      </c>
      <c r="S102" s="347"/>
      <c r="T102" s="354">
        <f t="shared" si="2"/>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826</v>
      </c>
    </row>
    <row r="103" spans="2:65" s="283" customFormat="1" ht="27" customHeight="1">
      <c r="B103" s="284"/>
      <c r="C103" s="1136" t="s">
        <v>2126</v>
      </c>
      <c r="D103" s="1137" t="s">
        <v>796</v>
      </c>
      <c r="E103" s="1138"/>
      <c r="F103" s="1595" t="s">
        <v>2127</v>
      </c>
      <c r="G103" s="1596"/>
      <c r="H103" s="1596"/>
      <c r="I103" s="1596"/>
      <c r="J103" s="1139" t="s">
        <v>177</v>
      </c>
      <c r="K103" s="1140">
        <v>2</v>
      </c>
      <c r="L103" s="1444"/>
      <c r="M103" s="1445"/>
      <c r="N103" s="1597">
        <f>ROUND($L$103*$K$103,2)</f>
        <v>0</v>
      </c>
      <c r="O103" s="1598"/>
      <c r="P103" s="1598"/>
      <c r="Q103" s="1598"/>
      <c r="R103" s="1141"/>
      <c r="S103" s="284"/>
      <c r="T103" s="1142">
        <f t="shared" si="2"/>
        <v>0</v>
      </c>
      <c r="U103" s="383" t="s">
        <v>752</v>
      </c>
      <c r="X103" s="384">
        <v>0.82</v>
      </c>
      <c r="Y103" s="384" t="e">
        <f>#REF!*#REF!</f>
        <v>#REF!</v>
      </c>
      <c r="Z103" s="384">
        <v>0</v>
      </c>
      <c r="AA103" s="1143" t="e">
        <f>#REF!*#REF!</f>
        <v>#REF!</v>
      </c>
      <c r="AR103" s="294" t="s">
        <v>816</v>
      </c>
      <c r="AT103" s="294" t="s">
        <v>796</v>
      </c>
      <c r="AU103" s="294" t="s">
        <v>736</v>
      </c>
      <c r="AY103" s="283" t="s">
        <v>786</v>
      </c>
      <c r="BE103" s="385" t="e">
        <f>IF(#REF!="základní",#REF!,0)</f>
        <v>#REF!</v>
      </c>
      <c r="BF103" s="385" t="e">
        <f>IF(#REF!="snížená",#REF!,0)</f>
        <v>#REF!</v>
      </c>
      <c r="BG103" s="385" t="e">
        <f>IF(#REF!="zákl. přenesená",#REF!,0)</f>
        <v>#REF!</v>
      </c>
      <c r="BH103" s="385" t="e">
        <f>IF(#REF!="sníž. přenesená",#REF!,0)</f>
        <v>#REF!</v>
      </c>
      <c r="BI103" s="385" t="e">
        <f>IF(#REF!="nulová",#REF!,0)</f>
        <v>#REF!</v>
      </c>
      <c r="BJ103" s="294" t="s">
        <v>787</v>
      </c>
      <c r="BK103" s="385" t="e">
        <f>ROUND(#REF!*#REF!,2)</f>
        <v>#REF!</v>
      </c>
      <c r="BL103" s="294" t="s">
        <v>816</v>
      </c>
      <c r="BM103" s="294" t="s">
        <v>898</v>
      </c>
    </row>
    <row r="104" spans="2:65" s="283" customFormat="1" ht="27" customHeight="1">
      <c r="B104" s="284"/>
      <c r="C104" s="1136" t="s">
        <v>2128</v>
      </c>
      <c r="D104" s="1137" t="s">
        <v>796</v>
      </c>
      <c r="E104" s="1138"/>
      <c r="F104" s="1595" t="s">
        <v>2129</v>
      </c>
      <c r="G104" s="1596"/>
      <c r="H104" s="1596"/>
      <c r="I104" s="1596"/>
      <c r="J104" s="1139" t="s">
        <v>177</v>
      </c>
      <c r="K104" s="1140">
        <v>1</v>
      </c>
      <c r="L104" s="1444"/>
      <c r="M104" s="1445"/>
      <c r="N104" s="1597">
        <f>ROUND($L$104*$K$104,2)</f>
        <v>0</v>
      </c>
      <c r="O104" s="1598"/>
      <c r="P104" s="1598"/>
      <c r="Q104" s="1598"/>
      <c r="R104" s="1141"/>
      <c r="S104" s="284"/>
      <c r="T104" s="1142">
        <f t="shared" si="2"/>
        <v>0</v>
      </c>
      <c r="U104" s="383" t="s">
        <v>752</v>
      </c>
      <c r="X104" s="384">
        <v>0.82</v>
      </c>
      <c r="Y104" s="384" t="e">
        <f>#REF!*#REF!</f>
        <v>#REF!</v>
      </c>
      <c r="Z104" s="384">
        <v>0</v>
      </c>
      <c r="AA104" s="1143" t="e">
        <f>#REF!*#REF!</f>
        <v>#REF!</v>
      </c>
      <c r="AR104" s="294" t="s">
        <v>816</v>
      </c>
      <c r="AT104" s="294" t="s">
        <v>796</v>
      </c>
      <c r="AU104" s="294" t="s">
        <v>736</v>
      </c>
      <c r="AY104" s="283" t="s">
        <v>786</v>
      </c>
      <c r="BE104" s="385" t="e">
        <f>IF(#REF!="základní",#REF!,0)</f>
        <v>#REF!</v>
      </c>
      <c r="BF104" s="385" t="e">
        <f>IF(#REF!="snížená",#REF!,0)</f>
        <v>#REF!</v>
      </c>
      <c r="BG104" s="385" t="e">
        <f>IF(#REF!="zákl. přenesená",#REF!,0)</f>
        <v>#REF!</v>
      </c>
      <c r="BH104" s="385" t="e">
        <f>IF(#REF!="sníž. přenesená",#REF!,0)</f>
        <v>#REF!</v>
      </c>
      <c r="BI104" s="385" t="e">
        <f>IF(#REF!="nulová",#REF!,0)</f>
        <v>#REF!</v>
      </c>
      <c r="BJ104" s="294" t="s">
        <v>787</v>
      </c>
      <c r="BK104" s="385" t="e">
        <f>ROUND(#REF!*#REF!,2)</f>
        <v>#REF!</v>
      </c>
      <c r="BL104" s="294" t="s">
        <v>816</v>
      </c>
      <c r="BM104" s="294" t="s">
        <v>898</v>
      </c>
    </row>
    <row r="105" spans="2:65" s="356" customFormat="1" ht="15.75" customHeight="1">
      <c r="B105" s="347"/>
      <c r="C105" s="348" t="s">
        <v>1867</v>
      </c>
      <c r="D105" s="349" t="s">
        <v>789</v>
      </c>
      <c r="E105" s="350" t="s">
        <v>1868</v>
      </c>
      <c r="F105" s="1432" t="s">
        <v>1869</v>
      </c>
      <c r="G105" s="1433"/>
      <c r="H105" s="1433"/>
      <c r="I105" s="1433"/>
      <c r="J105" s="351" t="s">
        <v>289</v>
      </c>
      <c r="K105" s="412">
        <v>27</v>
      </c>
      <c r="L105" s="1434"/>
      <c r="M105" s="1435"/>
      <c r="N105" s="1436">
        <f>ROUND($L$105*$K$105,2)</f>
        <v>0</v>
      </c>
      <c r="O105" s="1433"/>
      <c r="P105" s="1433"/>
      <c r="Q105" s="1433"/>
      <c r="R105" s="353" t="s">
        <v>799</v>
      </c>
      <c r="S105" s="347"/>
      <c r="T105" s="354">
        <f t="shared" si="2"/>
        <v>0</v>
      </c>
      <c r="U105" s="355" t="s">
        <v>752</v>
      </c>
      <c r="X105" s="357">
        <v>0</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826</v>
      </c>
    </row>
    <row r="106" spans="2:65" s="283" customFormat="1" ht="27" customHeight="1">
      <c r="B106" s="284"/>
      <c r="C106" s="1136" t="s">
        <v>2130</v>
      </c>
      <c r="D106" s="1137" t="s">
        <v>796</v>
      </c>
      <c r="E106" s="1138"/>
      <c r="F106" s="1595" t="s">
        <v>2131</v>
      </c>
      <c r="G106" s="1596"/>
      <c r="H106" s="1596"/>
      <c r="I106" s="1596"/>
      <c r="J106" s="1139" t="s">
        <v>289</v>
      </c>
      <c r="K106" s="1140">
        <v>12</v>
      </c>
      <c r="L106" s="1444"/>
      <c r="M106" s="1445"/>
      <c r="N106" s="1597">
        <f>ROUND($L$106*$K$106,2)</f>
        <v>0</v>
      </c>
      <c r="O106" s="1598"/>
      <c r="P106" s="1598"/>
      <c r="Q106" s="1598"/>
      <c r="R106" s="1144"/>
      <c r="S106" s="284"/>
      <c r="T106" s="1142">
        <f t="shared" si="2"/>
        <v>0</v>
      </c>
      <c r="U106" s="383" t="s">
        <v>752</v>
      </c>
      <c r="X106" s="384">
        <v>0.82</v>
      </c>
      <c r="Y106" s="384" t="e">
        <f>#REF!*#REF!</f>
        <v>#REF!</v>
      </c>
      <c r="Z106" s="384">
        <v>0</v>
      </c>
      <c r="AA106" s="1143" t="e">
        <f>#REF!*#REF!</f>
        <v>#REF!</v>
      </c>
      <c r="AR106" s="294" t="s">
        <v>816</v>
      </c>
      <c r="AT106" s="294" t="s">
        <v>796</v>
      </c>
      <c r="AU106" s="294" t="s">
        <v>736</v>
      </c>
      <c r="AY106" s="283" t="s">
        <v>786</v>
      </c>
      <c r="BE106" s="385" t="e">
        <f>IF(#REF!="základní",#REF!,0)</f>
        <v>#REF!</v>
      </c>
      <c r="BF106" s="385" t="e">
        <f>IF(#REF!="snížená",#REF!,0)</f>
        <v>#REF!</v>
      </c>
      <c r="BG106" s="385" t="e">
        <f>IF(#REF!="zákl. přenesená",#REF!,0)</f>
        <v>#REF!</v>
      </c>
      <c r="BH106" s="385" t="e">
        <f>IF(#REF!="sníž. přenesená",#REF!,0)</f>
        <v>#REF!</v>
      </c>
      <c r="BI106" s="385" t="e">
        <f>IF(#REF!="nulová",#REF!,0)</f>
        <v>#REF!</v>
      </c>
      <c r="BJ106" s="294" t="s">
        <v>787</v>
      </c>
      <c r="BK106" s="385" t="e">
        <f>ROUND(#REF!*#REF!,2)</f>
        <v>#REF!</v>
      </c>
      <c r="BL106" s="294" t="s">
        <v>816</v>
      </c>
      <c r="BM106" s="294" t="s">
        <v>829</v>
      </c>
    </row>
    <row r="107" spans="2:65" s="283" customFormat="1" ht="27" customHeight="1">
      <c r="B107" s="284"/>
      <c r="C107" s="1136" t="s">
        <v>1870</v>
      </c>
      <c r="D107" s="1137" t="s">
        <v>796</v>
      </c>
      <c r="E107" s="1138"/>
      <c r="F107" s="1595" t="s">
        <v>1871</v>
      </c>
      <c r="G107" s="1596"/>
      <c r="H107" s="1596"/>
      <c r="I107" s="1596"/>
      <c r="J107" s="1139" t="s">
        <v>289</v>
      </c>
      <c r="K107" s="1140">
        <v>15</v>
      </c>
      <c r="L107" s="1444"/>
      <c r="M107" s="1445"/>
      <c r="N107" s="1597">
        <f>ROUND($L$107*$K$107,2)</f>
        <v>0</v>
      </c>
      <c r="O107" s="1598"/>
      <c r="P107" s="1598"/>
      <c r="Q107" s="1598"/>
      <c r="R107" s="1144"/>
      <c r="S107" s="284"/>
      <c r="T107" s="1142">
        <f t="shared" si="2"/>
        <v>0</v>
      </c>
      <c r="U107" s="383" t="s">
        <v>752</v>
      </c>
      <c r="X107" s="384">
        <v>0.82</v>
      </c>
      <c r="Y107" s="384" t="e">
        <f>#REF!*#REF!</f>
        <v>#REF!</v>
      </c>
      <c r="Z107" s="384">
        <v>0</v>
      </c>
      <c r="AA107" s="1143" t="e">
        <f>#REF!*#REF!</f>
        <v>#REF!</v>
      </c>
      <c r="AR107" s="294" t="s">
        <v>816</v>
      </c>
      <c r="AT107" s="294" t="s">
        <v>796</v>
      </c>
      <c r="AU107" s="294" t="s">
        <v>736</v>
      </c>
      <c r="AY107" s="283" t="s">
        <v>786</v>
      </c>
      <c r="BE107" s="385" t="e">
        <f>IF(#REF!="základní",#REF!,0)</f>
        <v>#REF!</v>
      </c>
      <c r="BF107" s="385" t="e">
        <f>IF(#REF!="snížená",#REF!,0)</f>
        <v>#REF!</v>
      </c>
      <c r="BG107" s="385" t="e">
        <f>IF(#REF!="zákl. přenesená",#REF!,0)</f>
        <v>#REF!</v>
      </c>
      <c r="BH107" s="385" t="e">
        <f>IF(#REF!="sníž. přenesená",#REF!,0)</f>
        <v>#REF!</v>
      </c>
      <c r="BI107" s="385" t="e">
        <f>IF(#REF!="nulová",#REF!,0)</f>
        <v>#REF!</v>
      </c>
      <c r="BJ107" s="294" t="s">
        <v>787</v>
      </c>
      <c r="BK107" s="385" t="e">
        <f>ROUND(#REF!*#REF!,2)</f>
        <v>#REF!</v>
      </c>
      <c r="BL107" s="294" t="s">
        <v>816</v>
      </c>
      <c r="BM107" s="294" t="s">
        <v>829</v>
      </c>
    </row>
    <row r="108" spans="2:65" s="356" customFormat="1" ht="15.75" customHeight="1">
      <c r="B108" s="347"/>
      <c r="C108" s="348" t="s">
        <v>2132</v>
      </c>
      <c r="D108" s="349" t="s">
        <v>789</v>
      </c>
      <c r="E108" s="350" t="s">
        <v>2133</v>
      </c>
      <c r="F108" s="1432" t="s">
        <v>2134</v>
      </c>
      <c r="G108" s="1433"/>
      <c r="H108" s="1433"/>
      <c r="I108" s="1433"/>
      <c r="J108" s="351" t="s">
        <v>289</v>
      </c>
      <c r="K108" s="412">
        <v>9</v>
      </c>
      <c r="L108" s="1434"/>
      <c r="M108" s="1435"/>
      <c r="N108" s="1436">
        <f>ROUND($L$108*$K$108,2)</f>
        <v>0</v>
      </c>
      <c r="O108" s="1433"/>
      <c r="P108" s="1433"/>
      <c r="Q108" s="1433"/>
      <c r="R108" s="353" t="s">
        <v>799</v>
      </c>
      <c r="S108" s="347"/>
      <c r="T108" s="354">
        <f t="shared" si="2"/>
        <v>0</v>
      </c>
      <c r="U108" s="355" t="s">
        <v>752</v>
      </c>
      <c r="X108" s="357">
        <v>0</v>
      </c>
      <c r="Y108" s="357" t="e">
        <f>#REF!*#REF!</f>
        <v>#REF!</v>
      </c>
      <c r="Z108" s="357">
        <v>0</v>
      </c>
      <c r="AA108" s="358" t="e">
        <f>#REF!*#REF!</f>
        <v>#REF!</v>
      </c>
      <c r="AR108" s="359" t="s">
        <v>793</v>
      </c>
      <c r="AT108" s="359" t="s">
        <v>789</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793</v>
      </c>
      <c r="BM108" s="359" t="s">
        <v>826</v>
      </c>
    </row>
    <row r="109" spans="2:65" s="283" customFormat="1" ht="27" customHeight="1">
      <c r="B109" s="284"/>
      <c r="C109" s="1136" t="s">
        <v>2135</v>
      </c>
      <c r="D109" s="1137" t="s">
        <v>796</v>
      </c>
      <c r="E109" s="1138"/>
      <c r="F109" s="1595" t="s">
        <v>2136</v>
      </c>
      <c r="G109" s="1596"/>
      <c r="H109" s="1596"/>
      <c r="I109" s="1596"/>
      <c r="J109" s="1139" t="s">
        <v>289</v>
      </c>
      <c r="K109" s="1140">
        <v>9</v>
      </c>
      <c r="L109" s="1444"/>
      <c r="M109" s="1445"/>
      <c r="N109" s="1597">
        <f>ROUND($L$109*$K$109,2)</f>
        <v>0</v>
      </c>
      <c r="O109" s="1598"/>
      <c r="P109" s="1598"/>
      <c r="Q109" s="1598"/>
      <c r="R109" s="1144"/>
      <c r="S109" s="284"/>
      <c r="T109" s="1142">
        <f t="shared" si="2"/>
        <v>0</v>
      </c>
      <c r="U109" s="383" t="s">
        <v>752</v>
      </c>
      <c r="X109" s="384">
        <v>0.82</v>
      </c>
      <c r="Y109" s="384" t="e">
        <f>#REF!*#REF!</f>
        <v>#REF!</v>
      </c>
      <c r="Z109" s="384">
        <v>0</v>
      </c>
      <c r="AA109" s="1143" t="e">
        <f>#REF!*#REF!</f>
        <v>#REF!</v>
      </c>
      <c r="AR109" s="294" t="s">
        <v>816</v>
      </c>
      <c r="AT109" s="294" t="s">
        <v>796</v>
      </c>
      <c r="AU109" s="294" t="s">
        <v>736</v>
      </c>
      <c r="AY109" s="283" t="s">
        <v>786</v>
      </c>
      <c r="BE109" s="385" t="e">
        <f>IF(#REF!="základní",#REF!,0)</f>
        <v>#REF!</v>
      </c>
      <c r="BF109" s="385" t="e">
        <f>IF(#REF!="snížená",#REF!,0)</f>
        <v>#REF!</v>
      </c>
      <c r="BG109" s="385" t="e">
        <f>IF(#REF!="zákl. přenesená",#REF!,0)</f>
        <v>#REF!</v>
      </c>
      <c r="BH109" s="385" t="e">
        <f>IF(#REF!="sníž. přenesená",#REF!,0)</f>
        <v>#REF!</v>
      </c>
      <c r="BI109" s="385" t="e">
        <f>IF(#REF!="nulová",#REF!,0)</f>
        <v>#REF!</v>
      </c>
      <c r="BJ109" s="294" t="s">
        <v>787</v>
      </c>
      <c r="BK109" s="385" t="e">
        <f>ROUND(#REF!*#REF!,2)</f>
        <v>#REF!</v>
      </c>
      <c r="BL109" s="294" t="s">
        <v>816</v>
      </c>
      <c r="BM109" s="294" t="s">
        <v>829</v>
      </c>
    </row>
    <row r="110" spans="2:65" s="356" customFormat="1" ht="15.75" customHeight="1">
      <c r="B110" s="347"/>
      <c r="C110" s="348" t="s">
        <v>2137</v>
      </c>
      <c r="D110" s="349" t="s">
        <v>789</v>
      </c>
      <c r="E110" s="350" t="s">
        <v>2138</v>
      </c>
      <c r="F110" s="1432" t="s">
        <v>2139</v>
      </c>
      <c r="G110" s="1433"/>
      <c r="H110" s="1433"/>
      <c r="I110" s="1433"/>
      <c r="J110" s="351" t="s">
        <v>289</v>
      </c>
      <c r="K110" s="412">
        <v>9</v>
      </c>
      <c r="L110" s="1423"/>
      <c r="M110" s="1424"/>
      <c r="N110" s="1425">
        <f>ROUND($L$110*$K$110,2)</f>
        <v>0</v>
      </c>
      <c r="O110" s="1426"/>
      <c r="P110" s="1426"/>
      <c r="Q110" s="1427"/>
      <c r="R110" s="353" t="s">
        <v>799</v>
      </c>
      <c r="S110" s="347"/>
      <c r="T110" s="354">
        <f t="shared" si="2"/>
        <v>0</v>
      </c>
      <c r="U110" s="355" t="s">
        <v>752</v>
      </c>
      <c r="X110" s="357">
        <v>0</v>
      </c>
      <c r="Y110" s="357" t="e">
        <f>#REF!*#REF!</f>
        <v>#REF!</v>
      </c>
      <c r="Z110" s="357">
        <v>0</v>
      </c>
      <c r="AA110" s="358" t="e">
        <f>#REF!*#REF!</f>
        <v>#REF!</v>
      </c>
      <c r="AR110" s="359" t="s">
        <v>793</v>
      </c>
      <c r="AT110" s="359" t="s">
        <v>789</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793</v>
      </c>
      <c r="BM110" s="359" t="s">
        <v>826</v>
      </c>
    </row>
    <row r="111" spans="2:65" s="356" customFormat="1" ht="27" customHeight="1">
      <c r="B111" s="347"/>
      <c r="C111" s="361" t="s">
        <v>2140</v>
      </c>
      <c r="D111" s="362" t="s">
        <v>796</v>
      </c>
      <c r="E111" s="363"/>
      <c r="F111" s="1442" t="s">
        <v>2141</v>
      </c>
      <c r="G111" s="1443"/>
      <c r="H111" s="1443"/>
      <c r="I111" s="1443"/>
      <c r="J111" s="364" t="s">
        <v>289</v>
      </c>
      <c r="K111" s="413">
        <v>3</v>
      </c>
      <c r="L111" s="1444"/>
      <c r="M111" s="1445"/>
      <c r="N111" s="1446">
        <f>ROUND($L$111*$K$111,2)</f>
        <v>0</v>
      </c>
      <c r="O111" s="1433"/>
      <c r="P111" s="1433"/>
      <c r="Q111" s="1433"/>
      <c r="R111" s="414"/>
      <c r="S111" s="347"/>
      <c r="T111" s="354">
        <f t="shared" si="2"/>
        <v>0</v>
      </c>
      <c r="U111" s="355" t="s">
        <v>752</v>
      </c>
      <c r="X111" s="357">
        <v>0.82</v>
      </c>
      <c r="Y111" s="357" t="e">
        <f>#REF!*#REF!</f>
        <v>#REF!</v>
      </c>
      <c r="Z111" s="357">
        <v>0</v>
      </c>
      <c r="AA111" s="358" t="e">
        <f>#REF!*#REF!</f>
        <v>#REF!</v>
      </c>
      <c r="AR111" s="359" t="s">
        <v>816</v>
      </c>
      <c r="AT111" s="359" t="s">
        <v>796</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816</v>
      </c>
      <c r="BM111" s="359" t="s">
        <v>829</v>
      </c>
    </row>
    <row r="112" spans="2:65" s="356" customFormat="1" ht="27" customHeight="1">
      <c r="B112" s="347"/>
      <c r="C112" s="361" t="s">
        <v>2142</v>
      </c>
      <c r="D112" s="362" t="s">
        <v>796</v>
      </c>
      <c r="E112" s="363"/>
      <c r="F112" s="1442" t="s">
        <v>2143</v>
      </c>
      <c r="G112" s="1443"/>
      <c r="H112" s="1443"/>
      <c r="I112" s="1443"/>
      <c r="J112" s="364" t="s">
        <v>289</v>
      </c>
      <c r="K112" s="413">
        <v>3</v>
      </c>
      <c r="L112" s="1444"/>
      <c r="M112" s="1445"/>
      <c r="N112" s="1446">
        <f>ROUND($L$112*$K$112,2)</f>
        <v>0</v>
      </c>
      <c r="O112" s="1433"/>
      <c r="P112" s="1433"/>
      <c r="Q112" s="1433"/>
      <c r="R112" s="414"/>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829</v>
      </c>
    </row>
    <row r="113" spans="2:65" s="356" customFormat="1" ht="27" customHeight="1">
      <c r="B113" s="347"/>
      <c r="C113" s="361" t="s">
        <v>2144</v>
      </c>
      <c r="D113" s="362" t="s">
        <v>796</v>
      </c>
      <c r="E113" s="363"/>
      <c r="F113" s="1442" t="s">
        <v>2145</v>
      </c>
      <c r="G113" s="1443"/>
      <c r="H113" s="1443"/>
      <c r="I113" s="1443"/>
      <c r="J113" s="364" t="s">
        <v>289</v>
      </c>
      <c r="K113" s="413">
        <v>3</v>
      </c>
      <c r="L113" s="1444"/>
      <c r="M113" s="1445"/>
      <c r="N113" s="1446">
        <f>ROUND($L$113*$K$113,2)</f>
        <v>0</v>
      </c>
      <c r="O113" s="1433"/>
      <c r="P113" s="1433"/>
      <c r="Q113" s="1433"/>
      <c r="R113" s="414"/>
      <c r="S113" s="347"/>
      <c r="T113" s="354">
        <f t="shared" si="2"/>
        <v>0</v>
      </c>
      <c r="U113" s="355" t="s">
        <v>752</v>
      </c>
      <c r="X113" s="357">
        <v>0.82</v>
      </c>
      <c r="Y113" s="357" t="e">
        <f>#REF!*#REF!</f>
        <v>#REF!</v>
      </c>
      <c r="Z113" s="357">
        <v>0</v>
      </c>
      <c r="AA113" s="358" t="e">
        <f>#REF!*#REF!</f>
        <v>#REF!</v>
      </c>
      <c r="AR113" s="359" t="s">
        <v>816</v>
      </c>
      <c r="AT113" s="359" t="s">
        <v>796</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816</v>
      </c>
      <c r="BM113" s="359" t="s">
        <v>829</v>
      </c>
    </row>
    <row r="114" spans="2:65" s="356" customFormat="1" ht="27" customHeight="1">
      <c r="B114" s="347"/>
      <c r="C114" s="348" t="s">
        <v>2146</v>
      </c>
      <c r="D114" s="349" t="s">
        <v>789</v>
      </c>
      <c r="E114" s="350" t="s">
        <v>2147</v>
      </c>
      <c r="F114" s="1428" t="s">
        <v>2148</v>
      </c>
      <c r="G114" s="1429"/>
      <c r="H114" s="1429"/>
      <c r="I114" s="1430"/>
      <c r="J114" s="351" t="s">
        <v>289</v>
      </c>
      <c r="K114" s="430">
        <v>1</v>
      </c>
      <c r="L114" s="1437"/>
      <c r="M114" s="1438"/>
      <c r="N114" s="1439">
        <f>ROUND($L$114*$K$114,2)</f>
        <v>0</v>
      </c>
      <c r="O114" s="1440"/>
      <c r="P114" s="1440"/>
      <c r="Q114" s="1441"/>
      <c r="R114" s="353" t="s">
        <v>799</v>
      </c>
      <c r="S114" s="347"/>
      <c r="T114" s="354">
        <f t="shared" si="2"/>
        <v>0</v>
      </c>
      <c r="U114" s="355" t="s">
        <v>752</v>
      </c>
      <c r="X114" s="357">
        <v>0</v>
      </c>
      <c r="Y114" s="357" t="e">
        <f>#REF!*#REF!</f>
        <v>#REF!</v>
      </c>
      <c r="Z114" s="357">
        <v>0</v>
      </c>
      <c r="AA114" s="358" t="e">
        <f>#REF!*#REF!</f>
        <v>#REF!</v>
      </c>
      <c r="AR114" s="359" t="s">
        <v>793</v>
      </c>
      <c r="AT114" s="359" t="s">
        <v>789</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793</v>
      </c>
      <c r="BM114" s="359" t="s">
        <v>876</v>
      </c>
    </row>
    <row r="115" spans="2:65" s="341" customFormat="1" ht="37.5" customHeight="1">
      <c r="B115" s="338"/>
      <c r="C115" s="339"/>
      <c r="D115" s="340" t="s">
        <v>768</v>
      </c>
      <c r="N115" s="1431">
        <f>SUM(T116:T121)</f>
        <v>0</v>
      </c>
      <c r="O115" s="1431"/>
      <c r="P115" s="1431"/>
      <c r="Q115" s="1431"/>
      <c r="R115" s="432"/>
      <c r="S115" s="344"/>
      <c r="T115" s="433"/>
      <c r="W115" s="342">
        <f>SUM($W$116:$W$122)</f>
        <v>0</v>
      </c>
      <c r="Y115" s="342" t="e">
        <f>SUM($Y$116:$Y$122)</f>
        <v>#REF!</v>
      </c>
      <c r="AA115" s="342" t="e">
        <f>SUM($AA$116:$AA$122)</f>
        <v>#REF!</v>
      </c>
      <c r="AR115" s="344" t="s">
        <v>812</v>
      </c>
      <c r="AT115" s="344" t="s">
        <v>784</v>
      </c>
      <c r="AU115" s="344" t="s">
        <v>785</v>
      </c>
      <c r="AY115" s="344" t="s">
        <v>786</v>
      </c>
      <c r="BK115" s="345" t="e">
        <f>SUM($BK$116:$BK$122)</f>
        <v>#REF!</v>
      </c>
    </row>
    <row r="116" spans="2:65" s="356" customFormat="1" ht="18.75" customHeight="1">
      <c r="B116" s="347"/>
      <c r="C116" s="348" t="s">
        <v>933</v>
      </c>
      <c r="D116" s="349" t="s">
        <v>789</v>
      </c>
      <c r="E116" s="434" t="s">
        <v>934</v>
      </c>
      <c r="F116" s="1428" t="s">
        <v>935</v>
      </c>
      <c r="G116" s="1421"/>
      <c r="H116" s="1421"/>
      <c r="I116" s="1422"/>
      <c r="J116" s="353" t="s">
        <v>657</v>
      </c>
      <c r="K116" s="412">
        <v>1</v>
      </c>
      <c r="L116" s="1423"/>
      <c r="M116" s="1424"/>
      <c r="N116" s="1425">
        <f>ROUND($L$116*$K$116,2)</f>
        <v>0</v>
      </c>
      <c r="O116" s="1426"/>
      <c r="P116" s="1426"/>
      <c r="Q116" s="1427"/>
      <c r="R116" s="414"/>
      <c r="S116" s="347"/>
      <c r="T116" s="354">
        <f>SUM(N116:S116)</f>
        <v>0</v>
      </c>
      <c r="U116" s="355" t="s">
        <v>752</v>
      </c>
      <c r="X116" s="357">
        <v>1.2999999999999999E-4</v>
      </c>
      <c r="Y116" s="357">
        <f>$X$116*$K$116</f>
        <v>1.2999999999999999E-4</v>
      </c>
      <c r="Z116" s="357">
        <v>0</v>
      </c>
      <c r="AA116" s="358">
        <f>$Z$116*$K$116</f>
        <v>0</v>
      </c>
      <c r="AR116" s="359" t="s">
        <v>812</v>
      </c>
      <c r="AT116" s="359" t="s">
        <v>789</v>
      </c>
      <c r="AU116" s="359" t="s">
        <v>787</v>
      </c>
      <c r="AY116" s="356" t="s">
        <v>786</v>
      </c>
      <c r="BE116" s="360">
        <f>IF($U$116="základní",$N$116,0)</f>
        <v>0</v>
      </c>
      <c r="BF116" s="360">
        <f>IF($U$116="snížená",$N$116,0)</f>
        <v>0</v>
      </c>
      <c r="BG116" s="360">
        <f>IF($U$116="zákl. přenesená",$N$116,0)</f>
        <v>0</v>
      </c>
      <c r="BH116" s="360">
        <f>IF($U$116="sníž. přenesená",$N$116,0)</f>
        <v>0</v>
      </c>
      <c r="BI116" s="360">
        <f>IF($U$116="nulová",$N$116,0)</f>
        <v>0</v>
      </c>
      <c r="BJ116" s="359" t="s">
        <v>787</v>
      </c>
      <c r="BK116" s="360">
        <f>ROUND($L$116*$K$116,2)</f>
        <v>0</v>
      </c>
      <c r="BL116" s="359" t="s">
        <v>812</v>
      </c>
      <c r="BM116" s="359" t="s">
        <v>936</v>
      </c>
    </row>
    <row r="117" spans="2:65" s="356" customFormat="1" ht="39" customHeight="1">
      <c r="B117" s="347"/>
      <c r="C117" s="348" t="s">
        <v>937</v>
      </c>
      <c r="D117" s="349" t="s">
        <v>789</v>
      </c>
      <c r="E117" s="434" t="s">
        <v>938</v>
      </c>
      <c r="F117" s="1420" t="s">
        <v>939</v>
      </c>
      <c r="G117" s="1421"/>
      <c r="H117" s="1421"/>
      <c r="I117" s="1422"/>
      <c r="J117" s="351" t="s">
        <v>940</v>
      </c>
      <c r="K117" s="412">
        <v>10</v>
      </c>
      <c r="L117" s="1423"/>
      <c r="M117" s="1424"/>
      <c r="N117" s="1425">
        <f>ROUND($L$117*$K$117,2)</f>
        <v>0</v>
      </c>
      <c r="O117" s="1426"/>
      <c r="P117" s="1426"/>
      <c r="Q117" s="1427"/>
      <c r="R117" s="353" t="s">
        <v>799</v>
      </c>
      <c r="S117" s="347"/>
      <c r="T117" s="354">
        <f t="shared" ref="T117:T121" si="3">SUM(N117:S117)</f>
        <v>0</v>
      </c>
      <c r="U117" s="355" t="s">
        <v>752</v>
      </c>
      <c r="X117" s="357">
        <v>1.2999999999999999E-4</v>
      </c>
      <c r="Y117" s="357">
        <f>$X$117*$K$117</f>
        <v>1.2999999999999999E-3</v>
      </c>
      <c r="Z117" s="357">
        <v>0</v>
      </c>
      <c r="AA117" s="358">
        <f>$Z$117*$K$117</f>
        <v>0</v>
      </c>
      <c r="AR117" s="359" t="s">
        <v>812</v>
      </c>
      <c r="AT117" s="359" t="s">
        <v>789</v>
      </c>
      <c r="AU117" s="359" t="s">
        <v>787</v>
      </c>
      <c r="AY117" s="356" t="s">
        <v>786</v>
      </c>
      <c r="BE117" s="360">
        <f>IF($U$117="základní",$N$117,0)</f>
        <v>0</v>
      </c>
      <c r="BF117" s="360">
        <f>IF($U$117="snížená",$N$117,0)</f>
        <v>0</v>
      </c>
      <c r="BG117" s="360">
        <f>IF($U$117="zákl. přenesená",$N$117,0)</f>
        <v>0</v>
      </c>
      <c r="BH117" s="360">
        <f>IF($U$117="sníž. přenesená",$N$117,0)</f>
        <v>0</v>
      </c>
      <c r="BI117" s="360">
        <f>IF($U$117="nulová",$N$117,0)</f>
        <v>0</v>
      </c>
      <c r="BJ117" s="359" t="s">
        <v>787</v>
      </c>
      <c r="BK117" s="360">
        <f>ROUND($L$117*$K$117,2)</f>
        <v>0</v>
      </c>
      <c r="BL117" s="359" t="s">
        <v>812</v>
      </c>
      <c r="BM117" s="359" t="s">
        <v>941</v>
      </c>
    </row>
    <row r="118" spans="2:65" s="356" customFormat="1" ht="15.75" customHeight="1">
      <c r="B118" s="347"/>
      <c r="C118" s="348" t="s">
        <v>1872</v>
      </c>
      <c r="D118" s="349" t="s">
        <v>789</v>
      </c>
      <c r="E118" s="350" t="s">
        <v>1873</v>
      </c>
      <c r="F118" s="1428" t="s">
        <v>1874</v>
      </c>
      <c r="G118" s="1421"/>
      <c r="H118" s="1421"/>
      <c r="I118" s="1422"/>
      <c r="J118" s="353" t="s">
        <v>657</v>
      </c>
      <c r="K118" s="412">
        <v>5</v>
      </c>
      <c r="L118" s="1423"/>
      <c r="M118" s="1424"/>
      <c r="N118" s="1425">
        <f>ROUND($L$118*$K$118,2)</f>
        <v>0</v>
      </c>
      <c r="O118" s="1426"/>
      <c r="P118" s="1426"/>
      <c r="Q118" s="1427"/>
      <c r="R118" s="353" t="s">
        <v>799</v>
      </c>
      <c r="S118" s="347"/>
      <c r="T118" s="354">
        <f t="shared" si="3"/>
        <v>0</v>
      </c>
      <c r="U118" s="355" t="s">
        <v>752</v>
      </c>
      <c r="X118" s="357">
        <v>1.2999999999999999E-4</v>
      </c>
      <c r="Y118" s="357">
        <f>$X$118*$K$118</f>
        <v>6.4999999999999997E-4</v>
      </c>
      <c r="Z118" s="357">
        <v>0</v>
      </c>
      <c r="AA118" s="358">
        <f>$Z$118*$K$118</f>
        <v>0</v>
      </c>
      <c r="AR118" s="359" t="s">
        <v>812</v>
      </c>
      <c r="AT118" s="359" t="s">
        <v>789</v>
      </c>
      <c r="AU118" s="359" t="s">
        <v>787</v>
      </c>
      <c r="AY118" s="356" t="s">
        <v>786</v>
      </c>
      <c r="BE118" s="360">
        <f>IF($U$118="základní",$N$118,0)</f>
        <v>0</v>
      </c>
      <c r="BF118" s="360">
        <f>IF($U$118="snížená",$N$118,0)</f>
        <v>0</v>
      </c>
      <c r="BG118" s="360">
        <f>IF($U$118="zákl. přenesená",$N$118,0)</f>
        <v>0</v>
      </c>
      <c r="BH118" s="360">
        <f>IF($U$118="sníž. přenesená",$N$118,0)</f>
        <v>0</v>
      </c>
      <c r="BI118" s="360">
        <f>IF($U$118="nulová",$N$118,0)</f>
        <v>0</v>
      </c>
      <c r="BJ118" s="359" t="s">
        <v>787</v>
      </c>
      <c r="BK118" s="360">
        <f>ROUND($L$118*$K$118,2)</f>
        <v>0</v>
      </c>
      <c r="BL118" s="359" t="s">
        <v>812</v>
      </c>
      <c r="BM118" s="359" t="s">
        <v>1875</v>
      </c>
    </row>
    <row r="119" spans="2:65" s="356" customFormat="1" ht="15.75" customHeight="1">
      <c r="B119" s="347"/>
      <c r="C119" s="348" t="s">
        <v>942</v>
      </c>
      <c r="D119" s="349" t="s">
        <v>789</v>
      </c>
      <c r="E119" s="434" t="s">
        <v>943</v>
      </c>
      <c r="F119" s="1420" t="s">
        <v>944</v>
      </c>
      <c r="G119" s="1421"/>
      <c r="H119" s="1421"/>
      <c r="I119" s="1422"/>
      <c r="J119" s="351" t="s">
        <v>256</v>
      </c>
      <c r="K119" s="412">
        <v>4</v>
      </c>
      <c r="L119" s="1423"/>
      <c r="M119" s="1424"/>
      <c r="N119" s="1425">
        <f>ROUND($L$119*$K$119,2)</f>
        <v>0</v>
      </c>
      <c r="O119" s="1426"/>
      <c r="P119" s="1426"/>
      <c r="Q119" s="1427"/>
      <c r="R119" s="414"/>
      <c r="S119" s="347"/>
      <c r="T119" s="354">
        <f t="shared" si="3"/>
        <v>0</v>
      </c>
      <c r="U119" s="355" t="s">
        <v>752</v>
      </c>
      <c r="X119" s="357">
        <v>1.2999999999999999E-4</v>
      </c>
      <c r="Y119" s="357">
        <f>$X$119*$K$119</f>
        <v>5.1999999999999995E-4</v>
      </c>
      <c r="Z119" s="357">
        <v>0</v>
      </c>
      <c r="AA119" s="358">
        <f>$Z$119*$K$119</f>
        <v>0</v>
      </c>
      <c r="AR119" s="359" t="s">
        <v>812</v>
      </c>
      <c r="AT119" s="359" t="s">
        <v>789</v>
      </c>
      <c r="AU119" s="359" t="s">
        <v>787</v>
      </c>
      <c r="AY119" s="356" t="s">
        <v>786</v>
      </c>
      <c r="BE119" s="360">
        <f>IF($U$119="základní",$N$119,0)</f>
        <v>0</v>
      </c>
      <c r="BF119" s="360">
        <f>IF($U$119="snížená",$N$119,0)</f>
        <v>0</v>
      </c>
      <c r="BG119" s="360">
        <f>IF($U$119="zákl. přenesená",$N$119,0)</f>
        <v>0</v>
      </c>
      <c r="BH119" s="360">
        <f>IF($U$119="sníž. přenesená",$N$119,0)</f>
        <v>0</v>
      </c>
      <c r="BI119" s="360">
        <f>IF($U$119="nulová",$N$119,0)</f>
        <v>0</v>
      </c>
      <c r="BJ119" s="359" t="s">
        <v>787</v>
      </c>
      <c r="BK119" s="360">
        <f>ROUND($L$119*$K$119,2)</f>
        <v>0</v>
      </c>
      <c r="BL119" s="359" t="s">
        <v>812</v>
      </c>
      <c r="BM119" s="359" t="s">
        <v>945</v>
      </c>
    </row>
    <row r="120" spans="2:65" s="356" customFormat="1" ht="15.75" customHeight="1">
      <c r="B120" s="347"/>
      <c r="C120" s="348" t="s">
        <v>946</v>
      </c>
      <c r="D120" s="349" t="s">
        <v>789</v>
      </c>
      <c r="E120" s="434" t="s">
        <v>947</v>
      </c>
      <c r="F120" s="1420" t="s">
        <v>948</v>
      </c>
      <c r="G120" s="1421"/>
      <c r="H120" s="1421"/>
      <c r="I120" s="1422"/>
      <c r="J120" s="351" t="s">
        <v>256</v>
      </c>
      <c r="K120" s="412">
        <v>2</v>
      </c>
      <c r="L120" s="1423"/>
      <c r="M120" s="1424"/>
      <c r="N120" s="1425">
        <f>ROUND($L$120*$K$120,2)</f>
        <v>0</v>
      </c>
      <c r="O120" s="1426"/>
      <c r="P120" s="1426"/>
      <c r="Q120" s="1427"/>
      <c r="R120" s="414"/>
      <c r="S120" s="347"/>
      <c r="T120" s="354">
        <f t="shared" si="3"/>
        <v>0</v>
      </c>
      <c r="U120" s="355" t="s">
        <v>752</v>
      </c>
      <c r="X120" s="357">
        <v>1.2999999999999999E-4</v>
      </c>
      <c r="Y120" s="357">
        <f>$X$120*$K$120</f>
        <v>2.5999999999999998E-4</v>
      </c>
      <c r="Z120" s="357">
        <v>0</v>
      </c>
      <c r="AA120" s="358">
        <f>$Z$120*$K$120</f>
        <v>0</v>
      </c>
      <c r="AR120" s="359" t="s">
        <v>812</v>
      </c>
      <c r="AT120" s="359" t="s">
        <v>789</v>
      </c>
      <c r="AU120" s="359" t="s">
        <v>787</v>
      </c>
      <c r="AY120" s="356" t="s">
        <v>786</v>
      </c>
      <c r="BE120" s="360">
        <f>IF($U$120="základní",$N$120,0)</f>
        <v>0</v>
      </c>
      <c r="BF120" s="360">
        <f>IF($U$120="snížená",$N$120,0)</f>
        <v>0</v>
      </c>
      <c r="BG120" s="360">
        <f>IF($U$120="zákl. přenesená",$N$120,0)</f>
        <v>0</v>
      </c>
      <c r="BH120" s="360">
        <f>IF($U$120="sníž. přenesená",$N$120,0)</f>
        <v>0</v>
      </c>
      <c r="BI120" s="360">
        <f>IF($U$120="nulová",$N$120,0)</f>
        <v>0</v>
      </c>
      <c r="BJ120" s="359" t="s">
        <v>787</v>
      </c>
      <c r="BK120" s="360">
        <f>ROUND($L$120*$K$120,2)</f>
        <v>0</v>
      </c>
      <c r="BL120" s="359" t="s">
        <v>812</v>
      </c>
      <c r="BM120" s="359" t="s">
        <v>949</v>
      </c>
    </row>
    <row r="121" spans="2:65" s="356" customFormat="1" ht="15.75" customHeight="1">
      <c r="B121" s="347"/>
      <c r="C121" s="348" t="s">
        <v>950</v>
      </c>
      <c r="D121" s="349" t="s">
        <v>789</v>
      </c>
      <c r="E121" s="350" t="s">
        <v>947</v>
      </c>
      <c r="F121" s="1428" t="s">
        <v>951</v>
      </c>
      <c r="G121" s="1421"/>
      <c r="H121" s="1421"/>
      <c r="I121" s="1422"/>
      <c r="J121" s="353" t="s">
        <v>657</v>
      </c>
      <c r="K121" s="412">
        <v>1</v>
      </c>
      <c r="L121" s="1423"/>
      <c r="M121" s="1424"/>
      <c r="N121" s="1425">
        <f>ROUND($L$121*$K$121,2)</f>
        <v>0</v>
      </c>
      <c r="O121" s="1426"/>
      <c r="P121" s="1426"/>
      <c r="Q121" s="1427"/>
      <c r="R121" s="414"/>
      <c r="S121" s="347"/>
      <c r="T121" s="354">
        <f t="shared" si="3"/>
        <v>0</v>
      </c>
      <c r="U121" s="355" t="s">
        <v>752</v>
      </c>
      <c r="X121" s="357">
        <v>1.2999999999999999E-4</v>
      </c>
      <c r="Y121" s="357" t="e">
        <f>#REF!*#REF!</f>
        <v>#REF!</v>
      </c>
      <c r="Z121" s="357">
        <v>0</v>
      </c>
      <c r="AA121" s="358" t="e">
        <f>#REF!*#REF!</f>
        <v>#REF!</v>
      </c>
      <c r="AR121" s="359" t="s">
        <v>812</v>
      </c>
      <c r="AT121" s="359" t="s">
        <v>789</v>
      </c>
      <c r="AU121" s="359" t="s">
        <v>787</v>
      </c>
      <c r="AY121" s="356" t="s">
        <v>786</v>
      </c>
      <c r="BE121" s="360" t="e">
        <f>IF(#REF!="základní",#REF!,0)</f>
        <v>#REF!</v>
      </c>
      <c r="BF121" s="360" t="e">
        <f>IF(#REF!="snížená",#REF!,0)</f>
        <v>#REF!</v>
      </c>
      <c r="BG121" s="360" t="e">
        <f>IF(#REF!="zákl. přenesená",#REF!,0)</f>
        <v>#REF!</v>
      </c>
      <c r="BH121" s="360" t="e">
        <f>IF(#REF!="sníž. přenesená",#REF!,0)</f>
        <v>#REF!</v>
      </c>
      <c r="BI121" s="360" t="e">
        <f>IF(#REF!="nulová",#REF!,0)</f>
        <v>#REF!</v>
      </c>
      <c r="BJ121" s="359" t="s">
        <v>787</v>
      </c>
      <c r="BK121" s="360" t="e">
        <f>ROUND(#REF!*#REF!,2)</f>
        <v>#REF!</v>
      </c>
      <c r="BL121" s="359" t="s">
        <v>812</v>
      </c>
      <c r="BM121" s="359" t="s">
        <v>952</v>
      </c>
    </row>
    <row r="122" spans="2:65" s="283" customFormat="1" ht="16.5" customHeight="1">
      <c r="B122" s="284"/>
      <c r="C122" s="435"/>
      <c r="F122" s="1419"/>
      <c r="G122" s="1419"/>
      <c r="H122" s="1419"/>
      <c r="I122" s="1419"/>
      <c r="J122" s="1419"/>
      <c r="K122" s="1419"/>
      <c r="L122" s="1419"/>
      <c r="M122" s="1419"/>
      <c r="N122" s="1419"/>
      <c r="O122" s="1419"/>
      <c r="P122" s="1419"/>
      <c r="Q122" s="1419"/>
      <c r="R122" s="1419"/>
      <c r="T122" s="436"/>
      <c r="U122" s="437"/>
      <c r="V122" s="437"/>
      <c r="W122" s="437"/>
      <c r="X122" s="437"/>
      <c r="Y122" s="437"/>
      <c r="Z122" s="437"/>
      <c r="AA122" s="438"/>
      <c r="AT122" s="283" t="s">
        <v>953</v>
      </c>
      <c r="AU122" s="283" t="s">
        <v>787</v>
      </c>
    </row>
    <row r="123" spans="2:65" s="283" customFormat="1" ht="7.5" customHeight="1">
      <c r="B123" s="308"/>
      <c r="C123" s="439"/>
      <c r="D123" s="309"/>
      <c r="E123" s="309"/>
      <c r="F123" s="309"/>
      <c r="G123" s="309"/>
      <c r="H123" s="309"/>
      <c r="I123" s="309"/>
      <c r="J123" s="309"/>
      <c r="K123" s="309"/>
      <c r="L123" s="309"/>
      <c r="M123" s="309"/>
      <c r="N123" s="309"/>
      <c r="O123" s="309"/>
      <c r="P123" s="309"/>
      <c r="Q123" s="309"/>
      <c r="R123" s="309"/>
      <c r="T123" s="287"/>
    </row>
    <row r="124" spans="2:65" ht="14.25" customHeight="1">
      <c r="C124" s="440"/>
    </row>
    <row r="125" spans="2:65" ht="14.25" customHeight="1">
      <c r="C125" s="440"/>
    </row>
    <row r="126" spans="2:65" ht="14.25" customHeight="1">
      <c r="C126" s="440"/>
    </row>
  </sheetData>
  <mergeCells count="181">
    <mergeCell ref="O11:P11"/>
    <mergeCell ref="O12:P12"/>
    <mergeCell ref="O14:P14"/>
    <mergeCell ref="O15:P15"/>
    <mergeCell ref="O17:P17"/>
    <mergeCell ref="O18:P18"/>
    <mergeCell ref="H1:K1"/>
    <mergeCell ref="C2:R2"/>
    <mergeCell ref="S2:AC2"/>
    <mergeCell ref="C4:R4"/>
    <mergeCell ref="F6:AI6"/>
    <mergeCell ref="O9:P9"/>
    <mergeCell ref="H28:J28"/>
    <mergeCell ref="M28:P28"/>
    <mergeCell ref="H29:J29"/>
    <mergeCell ref="M29:P29"/>
    <mergeCell ref="H30:J30"/>
    <mergeCell ref="M30:P30"/>
    <mergeCell ref="E21:P21"/>
    <mergeCell ref="M24:P24"/>
    <mergeCell ref="H26:J26"/>
    <mergeCell ref="M26:P26"/>
    <mergeCell ref="H27:J27"/>
    <mergeCell ref="M27:P27"/>
    <mergeCell ref="N49:Q49"/>
    <mergeCell ref="N50:Q50"/>
    <mergeCell ref="N51:Q51"/>
    <mergeCell ref="N52:Q52"/>
    <mergeCell ref="N53:Q53"/>
    <mergeCell ref="C60:R60"/>
    <mergeCell ref="L32:P32"/>
    <mergeCell ref="C38:R38"/>
    <mergeCell ref="F40:AI40"/>
    <mergeCell ref="M42:P42"/>
    <mergeCell ref="M44:Q44"/>
    <mergeCell ref="C47:G47"/>
    <mergeCell ref="N47:Q47"/>
    <mergeCell ref="N70:Q70"/>
    <mergeCell ref="N71:Q71"/>
    <mergeCell ref="N72:Q72"/>
    <mergeCell ref="F73:I73"/>
    <mergeCell ref="L73:M73"/>
    <mergeCell ref="N73:Q73"/>
    <mergeCell ref="F62:Q62"/>
    <mergeCell ref="M64:P64"/>
    <mergeCell ref="M66:Q66"/>
    <mergeCell ref="F69:I69"/>
    <mergeCell ref="L69:M69"/>
    <mergeCell ref="N69:Q69"/>
    <mergeCell ref="F78:I78"/>
    <mergeCell ref="L78:M78"/>
    <mergeCell ref="N78:Q78"/>
    <mergeCell ref="F79:I79"/>
    <mergeCell ref="L79:M79"/>
    <mergeCell ref="N79:Q79"/>
    <mergeCell ref="F74:I74"/>
    <mergeCell ref="L74:M74"/>
    <mergeCell ref="N74:Q74"/>
    <mergeCell ref="N75:Q75"/>
    <mergeCell ref="F77:I77"/>
    <mergeCell ref="L77:M77"/>
    <mergeCell ref="N77:Q77"/>
    <mergeCell ref="F82:I82"/>
    <mergeCell ref="L82:M82"/>
    <mergeCell ref="N82:Q82"/>
    <mergeCell ref="F84:I84"/>
    <mergeCell ref="L84:M84"/>
    <mergeCell ref="N84:Q84"/>
    <mergeCell ref="F80:I80"/>
    <mergeCell ref="L80:M80"/>
    <mergeCell ref="N80:Q80"/>
    <mergeCell ref="F81:I81"/>
    <mergeCell ref="L81:M81"/>
    <mergeCell ref="N81:Q81"/>
    <mergeCell ref="F87:I87"/>
    <mergeCell ref="L87:M87"/>
    <mergeCell ref="N87:Q87"/>
    <mergeCell ref="F89:I89"/>
    <mergeCell ref="L89:M89"/>
    <mergeCell ref="N89:Q89"/>
    <mergeCell ref="F85:I85"/>
    <mergeCell ref="L85:M85"/>
    <mergeCell ref="N85:Q85"/>
    <mergeCell ref="F86:I86"/>
    <mergeCell ref="L86:M86"/>
    <mergeCell ref="N86:Q86"/>
    <mergeCell ref="F92:I92"/>
    <mergeCell ref="L92:M92"/>
    <mergeCell ref="N92:Q92"/>
    <mergeCell ref="F93:I93"/>
    <mergeCell ref="L93:M93"/>
    <mergeCell ref="N93:Q93"/>
    <mergeCell ref="F90:I90"/>
    <mergeCell ref="L90:M90"/>
    <mergeCell ref="N90:Q90"/>
    <mergeCell ref="F91:I91"/>
    <mergeCell ref="L91:M91"/>
    <mergeCell ref="N91:Q91"/>
    <mergeCell ref="F96:I96"/>
    <mergeCell ref="L96:M96"/>
    <mergeCell ref="N96:Q96"/>
    <mergeCell ref="F97:I97"/>
    <mergeCell ref="L97:M97"/>
    <mergeCell ref="N97:Q97"/>
    <mergeCell ref="F94:I94"/>
    <mergeCell ref="L94:M94"/>
    <mergeCell ref="N94:Q94"/>
    <mergeCell ref="F95:I95"/>
    <mergeCell ref="L95:M95"/>
    <mergeCell ref="N95:Q95"/>
    <mergeCell ref="F100:I100"/>
    <mergeCell ref="L100:M100"/>
    <mergeCell ref="N100:Q100"/>
    <mergeCell ref="F101:I101"/>
    <mergeCell ref="L101:M101"/>
    <mergeCell ref="N101:Q101"/>
    <mergeCell ref="F98:I98"/>
    <mergeCell ref="L98:M98"/>
    <mergeCell ref="N98:Q98"/>
    <mergeCell ref="F99:I99"/>
    <mergeCell ref="L99:M99"/>
    <mergeCell ref="N99:Q99"/>
    <mergeCell ref="F104:I104"/>
    <mergeCell ref="L104:M104"/>
    <mergeCell ref="N104:Q104"/>
    <mergeCell ref="F105:I105"/>
    <mergeCell ref="L105:M105"/>
    <mergeCell ref="N105:Q105"/>
    <mergeCell ref="F102:I102"/>
    <mergeCell ref="L102:M102"/>
    <mergeCell ref="N102:Q102"/>
    <mergeCell ref="F103:I103"/>
    <mergeCell ref="L103:M103"/>
    <mergeCell ref="N103:Q103"/>
    <mergeCell ref="F108:I108"/>
    <mergeCell ref="L108:M108"/>
    <mergeCell ref="N108:Q108"/>
    <mergeCell ref="F109:I109"/>
    <mergeCell ref="L109:M109"/>
    <mergeCell ref="N109:Q109"/>
    <mergeCell ref="F106:I106"/>
    <mergeCell ref="L106:M106"/>
    <mergeCell ref="N106:Q106"/>
    <mergeCell ref="F107:I107"/>
    <mergeCell ref="L107:M107"/>
    <mergeCell ref="N107:Q107"/>
    <mergeCell ref="F112:I112"/>
    <mergeCell ref="L112:M112"/>
    <mergeCell ref="N112:Q112"/>
    <mergeCell ref="F113:I113"/>
    <mergeCell ref="L113:M113"/>
    <mergeCell ref="N113:Q113"/>
    <mergeCell ref="F110:I110"/>
    <mergeCell ref="L110:M110"/>
    <mergeCell ref="N110:Q110"/>
    <mergeCell ref="F111:I111"/>
    <mergeCell ref="L111:M111"/>
    <mergeCell ref="N111:Q111"/>
    <mergeCell ref="F117:I117"/>
    <mergeCell ref="L117:M117"/>
    <mergeCell ref="N117:Q117"/>
    <mergeCell ref="F118:I118"/>
    <mergeCell ref="L118:M118"/>
    <mergeCell ref="N118:Q118"/>
    <mergeCell ref="F114:I114"/>
    <mergeCell ref="L114:M114"/>
    <mergeCell ref="N114:Q114"/>
    <mergeCell ref="N115:Q115"/>
    <mergeCell ref="F116:I116"/>
    <mergeCell ref="L116:M116"/>
    <mergeCell ref="N116:Q116"/>
    <mergeCell ref="F121:I121"/>
    <mergeCell ref="L121:M121"/>
    <mergeCell ref="N121:Q121"/>
    <mergeCell ref="F122:R122"/>
    <mergeCell ref="F119:I119"/>
    <mergeCell ref="L119:M119"/>
    <mergeCell ref="N119:Q119"/>
    <mergeCell ref="F120:I120"/>
    <mergeCell ref="L120:M120"/>
    <mergeCell ref="N120:Q120"/>
  </mergeCells>
  <hyperlinks>
    <hyperlink ref="F1:G1" location="C2" tooltip="Krycí list soupisu" display="1) Krycí list soupisu"/>
    <hyperlink ref="H1:K1" location="C47" tooltip="Rekapitulace" display="2) Rekapitulace"/>
    <hyperlink ref="L1:M1" location="C69" tooltip="Soupis prací" display="3) Soupis prací"/>
    <hyperlink ref="S1:T1" location="'Rekapitulace stavby'!C2" tooltip="Rekapitulace stavby" display="Rekapitulace stavby"/>
  </hyperlinks>
  <pageMargins left="0.59027779102325439" right="0.59027779102325439" top="0.59027779102325439" bottom="0.59027779102325439" header="0" footer="0"/>
  <pageSetup paperSize="9" scale="81" fitToHeight="100" orientation="portrait" blackAndWhite="1" horizontalDpi="4294967294" r:id="rId1"/>
  <headerFooter alignWithMargins="0">
    <oddFooter>&amp;CStrana &amp;P z &amp;N</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BH5000"/>
  <sheetViews>
    <sheetView workbookViewId="0">
      <pane ySplit="7" topLeftCell="A8" activePane="bottomLeft" state="frozen"/>
      <selection activeCell="AD162" sqref="AD162"/>
      <selection pane="bottomLeft" activeCell="F9" sqref="F9"/>
    </sheetView>
  </sheetViews>
  <sheetFormatPr defaultRowHeight="12.75" outlineLevelRow="2"/>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0" width="8.42578125" customWidth="1"/>
    <col min="21" max="25" width="0" hidden="1" customWidth="1"/>
    <col min="29" max="29" width="0" hidden="1" customWidth="1"/>
    <col min="31" max="41" width="0" hidden="1" customWidth="1"/>
  </cols>
  <sheetData>
    <row r="1" spans="1:60" ht="15.75" customHeight="1">
      <c r="A1" s="1402" t="s">
        <v>127</v>
      </c>
      <c r="B1" s="1402"/>
      <c r="C1" s="1402"/>
      <c r="D1" s="1402"/>
      <c r="E1" s="1402"/>
      <c r="F1" s="1402"/>
      <c r="G1" s="1402"/>
      <c r="AG1" t="s">
        <v>128</v>
      </c>
    </row>
    <row r="2" spans="1:60" ht="24.95" customHeight="1">
      <c r="A2" s="441" t="s">
        <v>7</v>
      </c>
      <c r="B2" s="442" t="s">
        <v>954</v>
      </c>
      <c r="C2" s="1505" t="s">
        <v>955</v>
      </c>
      <c r="D2" s="1506"/>
      <c r="E2" s="1506"/>
      <c r="F2" s="1506"/>
      <c r="G2" s="1507"/>
      <c r="AG2" t="s">
        <v>129</v>
      </c>
    </row>
    <row r="3" spans="1:60" ht="24.95" customHeight="1">
      <c r="A3" s="441" t="s">
        <v>8</v>
      </c>
      <c r="B3" s="442" t="s">
        <v>2149</v>
      </c>
      <c r="C3" s="1505" t="s">
        <v>2150</v>
      </c>
      <c r="D3" s="1506"/>
      <c r="E3" s="1506"/>
      <c r="F3" s="1506"/>
      <c r="G3" s="1507"/>
      <c r="AC3" s="118" t="s">
        <v>129</v>
      </c>
      <c r="AG3" t="s">
        <v>130</v>
      </c>
    </row>
    <row r="4" spans="1:60" ht="24.95" customHeight="1">
      <c r="A4" s="443" t="s">
        <v>9</v>
      </c>
      <c r="B4" s="444" t="s">
        <v>58</v>
      </c>
      <c r="C4" s="1508" t="s">
        <v>2150</v>
      </c>
      <c r="D4" s="1509"/>
      <c r="E4" s="1509"/>
      <c r="F4" s="1509"/>
      <c r="G4" s="1510"/>
      <c r="AG4" t="s">
        <v>131</v>
      </c>
    </row>
    <row r="5" spans="1:60">
      <c r="D5" s="10"/>
    </row>
    <row r="6" spans="1:60" ht="38.25">
      <c r="A6" s="445" t="s">
        <v>132</v>
      </c>
      <c r="B6" s="446" t="s">
        <v>133</v>
      </c>
      <c r="C6" s="446" t="s">
        <v>134</v>
      </c>
      <c r="D6" s="447" t="s">
        <v>135</v>
      </c>
      <c r="E6" s="445" t="s">
        <v>136</v>
      </c>
      <c r="F6" s="448" t="s">
        <v>137</v>
      </c>
      <c r="G6" s="445" t="s">
        <v>28</v>
      </c>
      <c r="H6" s="449" t="s">
        <v>29</v>
      </c>
      <c r="I6" s="449" t="s">
        <v>138</v>
      </c>
      <c r="J6" s="449" t="s">
        <v>30</v>
      </c>
      <c r="K6" s="449" t="s">
        <v>139</v>
      </c>
      <c r="L6" s="449" t="s">
        <v>140</v>
      </c>
      <c r="M6" s="449" t="s">
        <v>141</v>
      </c>
      <c r="N6" s="449" t="s">
        <v>142</v>
      </c>
      <c r="O6" s="449" t="s">
        <v>143</v>
      </c>
      <c r="P6" s="449" t="s">
        <v>144</v>
      </c>
      <c r="Q6" s="449" t="s">
        <v>145</v>
      </c>
      <c r="R6" s="449" t="s">
        <v>685</v>
      </c>
      <c r="S6" s="449" t="s">
        <v>686</v>
      </c>
      <c r="T6" s="449" t="s">
        <v>146</v>
      </c>
      <c r="U6" s="449" t="s">
        <v>147</v>
      </c>
      <c r="V6" s="449" t="s">
        <v>148</v>
      </c>
      <c r="W6" s="449" t="s">
        <v>149</v>
      </c>
      <c r="X6" s="449" t="s">
        <v>150</v>
      </c>
      <c r="Y6" s="449" t="s">
        <v>151</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450" t="s">
        <v>152</v>
      </c>
      <c r="B8" s="451" t="s">
        <v>90</v>
      </c>
      <c r="C8" s="452" t="s">
        <v>91</v>
      </c>
      <c r="D8" s="453"/>
      <c r="E8" s="454"/>
      <c r="F8" s="455"/>
      <c r="G8" s="455">
        <f>SUMIF(AG9:AG9,"&lt;&gt;NOR",G9:G9)</f>
        <v>0</v>
      </c>
      <c r="H8" s="455"/>
      <c r="I8" s="455">
        <f>SUM(I9:I9)</f>
        <v>1740</v>
      </c>
      <c r="J8" s="455"/>
      <c r="K8" s="455">
        <f>SUM(K9:K9)</f>
        <v>0</v>
      </c>
      <c r="L8" s="455"/>
      <c r="M8" s="455">
        <f>SUM(M9:M9)</f>
        <v>0</v>
      </c>
      <c r="N8" s="454"/>
      <c r="O8" s="454">
        <f>SUM(O9:O9)</f>
        <v>0.01</v>
      </c>
      <c r="P8" s="454"/>
      <c r="Q8" s="454">
        <f>SUM(Q9:Q9)</f>
        <v>0</v>
      </c>
      <c r="R8" s="455"/>
      <c r="S8" s="455"/>
      <c r="T8" s="456"/>
      <c r="U8" s="158"/>
      <c r="V8" s="158">
        <f>SUM(V9:V9)</f>
        <v>0</v>
      </c>
      <c r="W8" s="158"/>
      <c r="X8" s="158"/>
      <c r="Y8" s="158"/>
      <c r="AG8" t="s">
        <v>153</v>
      </c>
    </row>
    <row r="9" spans="1:60" outlineLevel="1">
      <c r="A9" s="457">
        <v>1</v>
      </c>
      <c r="B9" s="458" t="s">
        <v>958</v>
      </c>
      <c r="C9" s="459" t="s">
        <v>959</v>
      </c>
      <c r="D9" s="460" t="s">
        <v>289</v>
      </c>
      <c r="E9" s="461">
        <v>30</v>
      </c>
      <c r="F9" s="462"/>
      <c r="G9" s="463">
        <f>ROUND(E9*F9,2)</f>
        <v>0</v>
      </c>
      <c r="H9" s="462">
        <v>58</v>
      </c>
      <c r="I9" s="463">
        <f>ROUND(E9*H9,2)</f>
        <v>1740</v>
      </c>
      <c r="J9" s="462">
        <v>0</v>
      </c>
      <c r="K9" s="463">
        <f>ROUND(E9*J9,2)</f>
        <v>0</v>
      </c>
      <c r="L9" s="463">
        <v>21</v>
      </c>
      <c r="M9" s="463">
        <f>G9*(1+L9/100)</f>
        <v>0</v>
      </c>
      <c r="N9" s="461">
        <v>2.7E-4</v>
      </c>
      <c r="O9" s="461">
        <f>ROUND(E9*N9,2)</f>
        <v>0.01</v>
      </c>
      <c r="P9" s="461">
        <v>0</v>
      </c>
      <c r="Q9" s="461">
        <f>ROUND(E9*P9,2)</f>
        <v>0</v>
      </c>
      <c r="R9" s="463"/>
      <c r="S9" s="463" t="s">
        <v>709</v>
      </c>
      <c r="T9" s="464" t="s">
        <v>441</v>
      </c>
      <c r="U9" s="155">
        <v>0</v>
      </c>
      <c r="V9" s="155">
        <f>ROUND(E9*U9,2)</f>
        <v>0</v>
      </c>
      <c r="W9" s="155"/>
      <c r="X9" s="155" t="s">
        <v>202</v>
      </c>
      <c r="Y9" s="155" t="s">
        <v>159</v>
      </c>
      <c r="Z9" s="145"/>
      <c r="AA9" s="145"/>
      <c r="AB9" s="145"/>
      <c r="AC9" s="145"/>
      <c r="AD9" s="145"/>
      <c r="AE9" s="145"/>
      <c r="AF9" s="145"/>
      <c r="AG9" s="145" t="s">
        <v>203</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c r="A10" s="450" t="s">
        <v>152</v>
      </c>
      <c r="B10" s="451" t="s">
        <v>965</v>
      </c>
      <c r="C10" s="452" t="s">
        <v>966</v>
      </c>
      <c r="D10" s="453"/>
      <c r="E10" s="454"/>
      <c r="F10" s="455"/>
      <c r="G10" s="455">
        <f>SUMIF(AG11:AG16,"&lt;&gt;NOR",G11:G16)</f>
        <v>0</v>
      </c>
      <c r="H10" s="455"/>
      <c r="I10" s="455">
        <f>SUM(I11:I16)</f>
        <v>455.16</v>
      </c>
      <c r="J10" s="455"/>
      <c r="K10" s="455">
        <f>SUM(K11:K16)</f>
        <v>5705.84</v>
      </c>
      <c r="L10" s="455"/>
      <c r="M10" s="455">
        <f>SUM(M11:M16)</f>
        <v>0</v>
      </c>
      <c r="N10" s="454"/>
      <c r="O10" s="454">
        <f>SUM(O11:O16)</f>
        <v>0.01</v>
      </c>
      <c r="P10" s="454"/>
      <c r="Q10" s="454">
        <f>SUM(Q11:Q16)</f>
        <v>0.02</v>
      </c>
      <c r="R10" s="455"/>
      <c r="S10" s="455"/>
      <c r="T10" s="456"/>
      <c r="U10" s="158"/>
      <c r="V10" s="158">
        <f>SUM(V11:V16)</f>
        <v>1.34</v>
      </c>
      <c r="W10" s="158"/>
      <c r="X10" s="158"/>
      <c r="Y10" s="158"/>
      <c r="AG10" t="s">
        <v>153</v>
      </c>
    </row>
    <row r="11" spans="1:60" ht="22.5" outlineLevel="1">
      <c r="A11" s="457">
        <v>2</v>
      </c>
      <c r="B11" s="458" t="s">
        <v>967</v>
      </c>
      <c r="C11" s="459" t="s">
        <v>968</v>
      </c>
      <c r="D11" s="460" t="s">
        <v>177</v>
      </c>
      <c r="E11" s="461">
        <v>2</v>
      </c>
      <c r="F11" s="462"/>
      <c r="G11" s="463">
        <f>ROUND(E11*F11,2)</f>
        <v>0</v>
      </c>
      <c r="H11" s="462">
        <v>0</v>
      </c>
      <c r="I11" s="463">
        <f>ROUND(E11*H11,2)</f>
        <v>0</v>
      </c>
      <c r="J11" s="462">
        <v>134</v>
      </c>
      <c r="K11" s="463">
        <f>ROUND(E11*J11,2)</f>
        <v>268</v>
      </c>
      <c r="L11" s="463">
        <v>21</v>
      </c>
      <c r="M11" s="463">
        <f>G11*(1+L11/100)</f>
        <v>0</v>
      </c>
      <c r="N11" s="461">
        <v>0</v>
      </c>
      <c r="O11" s="461">
        <f>ROUND(E11*N11,2)</f>
        <v>0</v>
      </c>
      <c r="P11" s="461">
        <v>0</v>
      </c>
      <c r="Q11" s="461">
        <f>ROUND(E11*P11,2)</f>
        <v>0</v>
      </c>
      <c r="R11" s="463" t="s">
        <v>969</v>
      </c>
      <c r="S11" s="463" t="s">
        <v>692</v>
      </c>
      <c r="T11" s="464" t="s">
        <v>692</v>
      </c>
      <c r="U11" s="155">
        <v>0.24</v>
      </c>
      <c r="V11" s="155">
        <f>ROUND(E11*U11,2)</f>
        <v>0.48</v>
      </c>
      <c r="W11" s="155"/>
      <c r="X11" s="155" t="s">
        <v>158</v>
      </c>
      <c r="Y11" s="155" t="s">
        <v>159</v>
      </c>
      <c r="Z11" s="145"/>
      <c r="AA11" s="145"/>
      <c r="AB11" s="145"/>
      <c r="AC11" s="145"/>
      <c r="AD11" s="145"/>
      <c r="AE11" s="145"/>
      <c r="AF11" s="145"/>
      <c r="AG11" s="145" t="s">
        <v>160</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1">
      <c r="A12" s="457">
        <v>3</v>
      </c>
      <c r="B12" s="458" t="s">
        <v>970</v>
      </c>
      <c r="C12" s="459" t="s">
        <v>971</v>
      </c>
      <c r="D12" s="460" t="s">
        <v>289</v>
      </c>
      <c r="E12" s="461">
        <v>6</v>
      </c>
      <c r="F12" s="462"/>
      <c r="G12" s="463">
        <f>ROUND(E12*F12,2)</f>
        <v>0</v>
      </c>
      <c r="H12" s="462">
        <v>7.57</v>
      </c>
      <c r="I12" s="463">
        <f>ROUND(E12*H12,2)</f>
        <v>45.42</v>
      </c>
      <c r="J12" s="462">
        <v>27.43</v>
      </c>
      <c r="K12" s="463">
        <f>ROUND(E12*J12,2)</f>
        <v>164.58</v>
      </c>
      <c r="L12" s="463">
        <v>21</v>
      </c>
      <c r="M12" s="463">
        <f>G12*(1+L12/100)</f>
        <v>0</v>
      </c>
      <c r="N12" s="461">
        <v>2.0000000000000002E-5</v>
      </c>
      <c r="O12" s="461">
        <f>ROUND(E12*N12,2)</f>
        <v>0</v>
      </c>
      <c r="P12" s="461">
        <v>3.2000000000000002E-3</v>
      </c>
      <c r="Q12" s="461">
        <f>ROUND(E12*P12,2)</f>
        <v>0.02</v>
      </c>
      <c r="R12" s="463" t="s">
        <v>969</v>
      </c>
      <c r="S12" s="463" t="s">
        <v>692</v>
      </c>
      <c r="T12" s="464" t="s">
        <v>692</v>
      </c>
      <c r="U12" s="155">
        <v>0.05</v>
      </c>
      <c r="V12" s="155">
        <f>ROUND(E12*U12,2)</f>
        <v>0.3</v>
      </c>
      <c r="W12" s="155"/>
      <c r="X12" s="155" t="s">
        <v>158</v>
      </c>
      <c r="Y12" s="155" t="s">
        <v>159</v>
      </c>
      <c r="Z12" s="145"/>
      <c r="AA12" s="145"/>
      <c r="AB12" s="145"/>
      <c r="AC12" s="145"/>
      <c r="AD12" s="145"/>
      <c r="AE12" s="145"/>
      <c r="AF12" s="145"/>
      <c r="AG12" s="145" t="s">
        <v>160</v>
      </c>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457">
        <v>4</v>
      </c>
      <c r="B13" s="458" t="s">
        <v>972</v>
      </c>
      <c r="C13" s="459" t="s">
        <v>973</v>
      </c>
      <c r="D13" s="460" t="s">
        <v>289</v>
      </c>
      <c r="E13" s="461">
        <v>30</v>
      </c>
      <c r="F13" s="462"/>
      <c r="G13" s="463">
        <f>ROUND(E13*F13,2)</f>
        <v>0</v>
      </c>
      <c r="H13" s="462">
        <v>0</v>
      </c>
      <c r="I13" s="463">
        <f>ROUND(E13*H13,2)</f>
        <v>0</v>
      </c>
      <c r="J13" s="462">
        <v>122</v>
      </c>
      <c r="K13" s="463">
        <f>ROUND(E13*J13,2)</f>
        <v>3660</v>
      </c>
      <c r="L13" s="463">
        <v>21</v>
      </c>
      <c r="M13" s="463">
        <f>G13*(1+L13/100)</f>
        <v>0</v>
      </c>
      <c r="N13" s="461">
        <v>3.4000000000000002E-4</v>
      </c>
      <c r="O13" s="461">
        <f>ROUND(E13*N13,2)</f>
        <v>0.01</v>
      </c>
      <c r="P13" s="461">
        <v>0</v>
      </c>
      <c r="Q13" s="461">
        <f>ROUND(E13*P13,2)</f>
        <v>0</v>
      </c>
      <c r="R13" s="463"/>
      <c r="S13" s="463" t="s">
        <v>709</v>
      </c>
      <c r="T13" s="464" t="s">
        <v>441</v>
      </c>
      <c r="U13" s="155">
        <v>0</v>
      </c>
      <c r="V13" s="155">
        <f>ROUND(E13*U13,2)</f>
        <v>0</v>
      </c>
      <c r="W13" s="155"/>
      <c r="X13" s="155" t="s">
        <v>158</v>
      </c>
      <c r="Y13" s="155" t="s">
        <v>159</v>
      </c>
      <c r="Z13" s="145"/>
      <c r="AA13" s="145"/>
      <c r="AB13" s="145"/>
      <c r="AC13" s="145"/>
      <c r="AD13" s="145"/>
      <c r="AE13" s="145"/>
      <c r="AF13" s="145"/>
      <c r="AG13" s="145" t="s">
        <v>160</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ht="22.5" outlineLevel="1">
      <c r="A14" s="457">
        <v>5</v>
      </c>
      <c r="B14" s="458" t="s">
        <v>2151</v>
      </c>
      <c r="C14" s="459" t="s">
        <v>2152</v>
      </c>
      <c r="D14" s="460" t="s">
        <v>177</v>
      </c>
      <c r="E14" s="461">
        <v>2</v>
      </c>
      <c r="F14" s="462"/>
      <c r="G14" s="463">
        <f>ROUND(E14*F14,2)</f>
        <v>0</v>
      </c>
      <c r="H14" s="462">
        <v>204.87</v>
      </c>
      <c r="I14" s="463">
        <f>ROUND(E14*H14,2)</f>
        <v>409.74</v>
      </c>
      <c r="J14" s="462">
        <v>156.63</v>
      </c>
      <c r="K14" s="463">
        <f>ROUND(E14*J14,2)</f>
        <v>313.26</v>
      </c>
      <c r="L14" s="463">
        <v>21</v>
      </c>
      <c r="M14" s="463">
        <f>G14*(1+L14/100)</f>
        <v>0</v>
      </c>
      <c r="N14" s="461">
        <v>5.4000000000000001E-4</v>
      </c>
      <c r="O14" s="461">
        <f>ROUND(E14*N14,2)</f>
        <v>0</v>
      </c>
      <c r="P14" s="461">
        <v>0</v>
      </c>
      <c r="Q14" s="461">
        <f>ROUND(E14*P14,2)</f>
        <v>0</v>
      </c>
      <c r="R14" s="463" t="s">
        <v>969</v>
      </c>
      <c r="S14" s="463" t="s">
        <v>692</v>
      </c>
      <c r="T14" s="464" t="s">
        <v>692</v>
      </c>
      <c r="U14" s="155">
        <v>0.27800000000000002</v>
      </c>
      <c r="V14" s="155">
        <f>ROUND(E14*U14,2)</f>
        <v>0.56000000000000005</v>
      </c>
      <c r="W14" s="155"/>
      <c r="X14" s="155" t="s">
        <v>158</v>
      </c>
      <c r="Y14" s="155" t="s">
        <v>159</v>
      </c>
      <c r="Z14" s="145"/>
      <c r="AA14" s="145"/>
      <c r="AB14" s="145"/>
      <c r="AC14" s="145"/>
      <c r="AD14" s="145"/>
      <c r="AE14" s="145"/>
      <c r="AF14" s="145"/>
      <c r="AG14" s="145" t="s">
        <v>160</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1">
      <c r="A15" s="247">
        <v>6</v>
      </c>
      <c r="B15" s="248" t="s">
        <v>2153</v>
      </c>
      <c r="C15" s="249" t="s">
        <v>2154</v>
      </c>
      <c r="D15" s="250" t="s">
        <v>964</v>
      </c>
      <c r="E15" s="251">
        <v>2</v>
      </c>
      <c r="F15" s="252"/>
      <c r="G15" s="253">
        <f>ROUND(E15*F15,2)</f>
        <v>0</v>
      </c>
      <c r="H15" s="252">
        <v>0</v>
      </c>
      <c r="I15" s="253">
        <f>ROUND(E15*H15,2)</f>
        <v>0</v>
      </c>
      <c r="J15" s="252">
        <v>650</v>
      </c>
      <c r="K15" s="253">
        <f>ROUND(E15*J15,2)</f>
        <v>1300</v>
      </c>
      <c r="L15" s="253">
        <v>21</v>
      </c>
      <c r="M15" s="253">
        <f>G15*(1+L15/100)</f>
        <v>0</v>
      </c>
      <c r="N15" s="251">
        <v>0</v>
      </c>
      <c r="O15" s="251">
        <f>ROUND(E15*N15,2)</f>
        <v>0</v>
      </c>
      <c r="P15" s="251">
        <v>0</v>
      </c>
      <c r="Q15" s="251">
        <f>ROUND(E15*P15,2)</f>
        <v>0</v>
      </c>
      <c r="R15" s="253"/>
      <c r="S15" s="253" t="s">
        <v>709</v>
      </c>
      <c r="T15" s="254" t="s">
        <v>441</v>
      </c>
      <c r="U15" s="155">
        <v>0</v>
      </c>
      <c r="V15" s="155">
        <f>ROUND(E15*U15,2)</f>
        <v>0</v>
      </c>
      <c r="W15" s="155"/>
      <c r="X15" s="155" t="s">
        <v>257</v>
      </c>
      <c r="Y15" s="155" t="s">
        <v>159</v>
      </c>
      <c r="Z15" s="145"/>
      <c r="AA15" s="145"/>
      <c r="AB15" s="145"/>
      <c r="AC15" s="145"/>
      <c r="AD15" s="145"/>
      <c r="AE15" s="145"/>
      <c r="AF15" s="145"/>
      <c r="AG15" s="145" t="s">
        <v>258</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583" t="s">
        <v>2155</v>
      </c>
      <c r="D16" s="1584"/>
      <c r="E16" s="1584"/>
      <c r="F16" s="1584"/>
      <c r="G16" s="1584"/>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179</v>
      </c>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c r="A17" s="450" t="s">
        <v>152</v>
      </c>
      <c r="B17" s="451" t="s">
        <v>1877</v>
      </c>
      <c r="C17" s="452" t="s">
        <v>1878</v>
      </c>
      <c r="D17" s="453"/>
      <c r="E17" s="454"/>
      <c r="F17" s="455"/>
      <c r="G17" s="455">
        <f>SUMIF(AG18:AG20,"&lt;&gt;NOR",G18:G20)</f>
        <v>0</v>
      </c>
      <c r="H17" s="455"/>
      <c r="I17" s="455">
        <f>SUM(I18:I20)</f>
        <v>1494.6399999999999</v>
      </c>
      <c r="J17" s="455"/>
      <c r="K17" s="455">
        <f>SUM(K18:K20)</f>
        <v>185.36</v>
      </c>
      <c r="L17" s="455"/>
      <c r="M17" s="455">
        <f>SUM(M18:M20)</f>
        <v>0</v>
      </c>
      <c r="N17" s="454"/>
      <c r="O17" s="454">
        <f>SUM(O18:O20)</f>
        <v>0</v>
      </c>
      <c r="P17" s="454"/>
      <c r="Q17" s="454">
        <f>SUM(Q18:Q20)</f>
        <v>0</v>
      </c>
      <c r="R17" s="455"/>
      <c r="S17" s="455"/>
      <c r="T17" s="456"/>
      <c r="U17" s="158"/>
      <c r="V17" s="158">
        <f>SUM(V18:V20)</f>
        <v>0.33</v>
      </c>
      <c r="W17" s="158"/>
      <c r="X17" s="158"/>
      <c r="Y17" s="158"/>
      <c r="AG17" t="s">
        <v>153</v>
      </c>
    </row>
    <row r="18" spans="1:60" ht="22.5" outlineLevel="1">
      <c r="A18" s="457">
        <v>7</v>
      </c>
      <c r="B18" s="458" t="s">
        <v>2156</v>
      </c>
      <c r="C18" s="459" t="s">
        <v>1890</v>
      </c>
      <c r="D18" s="460" t="s">
        <v>177</v>
      </c>
      <c r="E18" s="461">
        <v>1</v>
      </c>
      <c r="F18" s="462"/>
      <c r="G18" s="463">
        <f>ROUND(E18*F18,2)</f>
        <v>0</v>
      </c>
      <c r="H18" s="462">
        <v>622.4</v>
      </c>
      <c r="I18" s="463">
        <f>ROUND(E18*H18,2)</f>
        <v>622.4</v>
      </c>
      <c r="J18" s="462">
        <v>98.6</v>
      </c>
      <c r="K18" s="463">
        <f>ROUND(E18*J18,2)</f>
        <v>98.6</v>
      </c>
      <c r="L18" s="463">
        <v>21</v>
      </c>
      <c r="M18" s="463">
        <f>G18*(1+L18/100)</f>
        <v>0</v>
      </c>
      <c r="N18" s="461">
        <v>2.0000000000000001E-4</v>
      </c>
      <c r="O18" s="461">
        <f>ROUND(E18*N18,2)</f>
        <v>0</v>
      </c>
      <c r="P18" s="461">
        <v>0</v>
      </c>
      <c r="Q18" s="461">
        <f>ROUND(E18*P18,2)</f>
        <v>0</v>
      </c>
      <c r="R18" s="463" t="s">
        <v>969</v>
      </c>
      <c r="S18" s="463" t="s">
        <v>692</v>
      </c>
      <c r="T18" s="464" t="s">
        <v>692</v>
      </c>
      <c r="U18" s="155">
        <v>0.18</v>
      </c>
      <c r="V18" s="155">
        <f>ROUND(E18*U18,2)</f>
        <v>0.18</v>
      </c>
      <c r="W18" s="155"/>
      <c r="X18" s="155" t="s">
        <v>158</v>
      </c>
      <c r="Y18" s="155" t="s">
        <v>159</v>
      </c>
      <c r="Z18" s="145"/>
      <c r="AA18" s="145"/>
      <c r="AB18" s="145"/>
      <c r="AC18" s="145"/>
      <c r="AD18" s="145"/>
      <c r="AE18" s="145"/>
      <c r="AF18" s="145"/>
      <c r="AG18" s="145" t="s">
        <v>160</v>
      </c>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1">
      <c r="A19" s="457">
        <v>8</v>
      </c>
      <c r="B19" s="458" t="s">
        <v>2157</v>
      </c>
      <c r="C19" s="459" t="s">
        <v>2158</v>
      </c>
      <c r="D19" s="460" t="s">
        <v>177</v>
      </c>
      <c r="E19" s="461">
        <v>1</v>
      </c>
      <c r="F19" s="462"/>
      <c r="G19" s="463">
        <f>ROUND(E19*F19,2)</f>
        <v>0</v>
      </c>
      <c r="H19" s="462">
        <v>436.94</v>
      </c>
      <c r="I19" s="463">
        <f>ROUND(E19*H19,2)</f>
        <v>436.94</v>
      </c>
      <c r="J19" s="462">
        <v>40.56</v>
      </c>
      <c r="K19" s="463">
        <f>ROUND(E19*J19,2)</f>
        <v>40.56</v>
      </c>
      <c r="L19" s="463">
        <v>21</v>
      </c>
      <c r="M19" s="463">
        <f>G19*(1+L19/100)</f>
        <v>0</v>
      </c>
      <c r="N19" s="461">
        <v>1.3999999999999999E-4</v>
      </c>
      <c r="O19" s="461">
        <f>ROUND(E19*N19,2)</f>
        <v>0</v>
      </c>
      <c r="P19" s="461">
        <v>0</v>
      </c>
      <c r="Q19" s="461">
        <f>ROUND(E19*P19,2)</f>
        <v>0</v>
      </c>
      <c r="R19" s="463" t="s">
        <v>969</v>
      </c>
      <c r="S19" s="463" t="s">
        <v>692</v>
      </c>
      <c r="T19" s="464" t="s">
        <v>692</v>
      </c>
      <c r="U19" s="155">
        <v>7.0000000000000007E-2</v>
      </c>
      <c r="V19" s="155">
        <f>ROUND(E19*U19,2)</f>
        <v>7.0000000000000007E-2</v>
      </c>
      <c r="W19" s="155"/>
      <c r="X19" s="155" t="s">
        <v>158</v>
      </c>
      <c r="Y19" s="155" t="s">
        <v>159</v>
      </c>
      <c r="Z19" s="145"/>
      <c r="AA19" s="145"/>
      <c r="AB19" s="145"/>
      <c r="AC19" s="145"/>
      <c r="AD19" s="145"/>
      <c r="AE19" s="145"/>
      <c r="AF19" s="145"/>
      <c r="AG19" s="145" t="s">
        <v>160</v>
      </c>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ht="22.5" outlineLevel="1">
      <c r="A20" s="457">
        <v>9</v>
      </c>
      <c r="B20" s="458" t="s">
        <v>1893</v>
      </c>
      <c r="C20" s="459" t="s">
        <v>1894</v>
      </c>
      <c r="D20" s="460" t="s">
        <v>177</v>
      </c>
      <c r="E20" s="461">
        <v>1</v>
      </c>
      <c r="F20" s="462"/>
      <c r="G20" s="463">
        <f>ROUND(E20*F20,2)</f>
        <v>0</v>
      </c>
      <c r="H20" s="462">
        <v>435.3</v>
      </c>
      <c r="I20" s="463">
        <f>ROUND(E20*H20,2)</f>
        <v>435.3</v>
      </c>
      <c r="J20" s="462">
        <v>46.2</v>
      </c>
      <c r="K20" s="463">
        <f>ROUND(E20*J20,2)</f>
        <v>46.2</v>
      </c>
      <c r="L20" s="463">
        <v>21</v>
      </c>
      <c r="M20" s="463">
        <f>G20*(1+L20/100)</f>
        <v>0</v>
      </c>
      <c r="N20" s="461">
        <v>2.5999999999999998E-4</v>
      </c>
      <c r="O20" s="461">
        <f>ROUND(E20*N20,2)</f>
        <v>0</v>
      </c>
      <c r="P20" s="461">
        <v>0</v>
      </c>
      <c r="Q20" s="461">
        <f>ROUND(E20*P20,2)</f>
        <v>0</v>
      </c>
      <c r="R20" s="463" t="s">
        <v>969</v>
      </c>
      <c r="S20" s="463" t="s">
        <v>692</v>
      </c>
      <c r="T20" s="464" t="s">
        <v>692</v>
      </c>
      <c r="U20" s="155">
        <v>0.08</v>
      </c>
      <c r="V20" s="155">
        <f>ROUND(E20*U20,2)</f>
        <v>0.08</v>
      </c>
      <c r="W20" s="155"/>
      <c r="X20" s="155" t="s">
        <v>158</v>
      </c>
      <c r="Y20" s="155" t="s">
        <v>159</v>
      </c>
      <c r="Z20" s="145"/>
      <c r="AA20" s="145"/>
      <c r="AB20" s="145"/>
      <c r="AC20" s="145"/>
      <c r="AD20" s="145"/>
      <c r="AE20" s="145"/>
      <c r="AF20" s="145"/>
      <c r="AG20" s="145" t="s">
        <v>160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c r="A21" s="450" t="s">
        <v>152</v>
      </c>
      <c r="B21" s="451" t="s">
        <v>976</v>
      </c>
      <c r="C21" s="452" t="s">
        <v>977</v>
      </c>
      <c r="D21" s="453"/>
      <c r="E21" s="454"/>
      <c r="F21" s="455"/>
      <c r="G21" s="455">
        <f>SUMIF(AG22:AG25,"&lt;&gt;NOR",G22:G25)</f>
        <v>0</v>
      </c>
      <c r="H21" s="455"/>
      <c r="I21" s="455">
        <f>SUM(I22:I25)</f>
        <v>9358.57</v>
      </c>
      <c r="J21" s="455"/>
      <c r="K21" s="455">
        <f>SUM(K22:K25)</f>
        <v>1734.9300000000003</v>
      </c>
      <c r="L21" s="455"/>
      <c r="M21" s="455">
        <f>SUM(M22:M25)</f>
        <v>0</v>
      </c>
      <c r="N21" s="454"/>
      <c r="O21" s="454">
        <f>SUM(O22:O25)</f>
        <v>0.05</v>
      </c>
      <c r="P21" s="454"/>
      <c r="Q21" s="454">
        <f>SUM(Q22:Q25)</f>
        <v>0.05</v>
      </c>
      <c r="R21" s="455"/>
      <c r="S21" s="455"/>
      <c r="T21" s="456"/>
      <c r="U21" s="158"/>
      <c r="V21" s="158">
        <f>SUM(V22:V25)</f>
        <v>3.58</v>
      </c>
      <c r="W21" s="158"/>
      <c r="X21" s="158"/>
      <c r="Y21" s="158"/>
      <c r="AG21" t="s">
        <v>153</v>
      </c>
    </row>
    <row r="22" spans="1:60" ht="33.75" outlineLevel="1">
      <c r="A22" s="457">
        <v>10</v>
      </c>
      <c r="B22" s="458" t="s">
        <v>2159</v>
      </c>
      <c r="C22" s="459" t="s">
        <v>2160</v>
      </c>
      <c r="D22" s="460" t="s">
        <v>177</v>
      </c>
      <c r="E22" s="461">
        <v>1</v>
      </c>
      <c r="F22" s="462"/>
      <c r="G22" s="463">
        <f>ROUND(E22*F22,2)</f>
        <v>0</v>
      </c>
      <c r="H22" s="462">
        <v>5146.0600000000004</v>
      </c>
      <c r="I22" s="463">
        <f>ROUND(E22*H22,2)</f>
        <v>5146.0600000000004</v>
      </c>
      <c r="J22" s="462">
        <v>453.94</v>
      </c>
      <c r="K22" s="463">
        <f>ROUND(E22*J22,2)</f>
        <v>453.94</v>
      </c>
      <c r="L22" s="463">
        <v>21</v>
      </c>
      <c r="M22" s="463">
        <f>G22*(1+L22/100)</f>
        <v>0</v>
      </c>
      <c r="N22" s="461">
        <v>3.6299999999999999E-2</v>
      </c>
      <c r="O22" s="461">
        <f>ROUND(E22*N22,2)</f>
        <v>0.04</v>
      </c>
      <c r="P22" s="461">
        <v>0</v>
      </c>
      <c r="Q22" s="461">
        <f>ROUND(E22*P22,2)</f>
        <v>0</v>
      </c>
      <c r="R22" s="463" t="s">
        <v>969</v>
      </c>
      <c r="S22" s="463" t="s">
        <v>692</v>
      </c>
      <c r="T22" s="464" t="s">
        <v>692</v>
      </c>
      <c r="U22" s="155">
        <v>0.95299999999999996</v>
      </c>
      <c r="V22" s="155">
        <f>ROUND(E22*U22,2)</f>
        <v>0.95</v>
      </c>
      <c r="W22" s="155"/>
      <c r="X22" s="155" t="s">
        <v>158</v>
      </c>
      <c r="Y22" s="155" t="s">
        <v>159</v>
      </c>
      <c r="Z22" s="145"/>
      <c r="AA22" s="145"/>
      <c r="AB22" s="145"/>
      <c r="AC22" s="145"/>
      <c r="AD22" s="145"/>
      <c r="AE22" s="145"/>
      <c r="AF22" s="145"/>
      <c r="AG22" s="145" t="s">
        <v>160</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ht="22.5" outlineLevel="1">
      <c r="A23" s="457">
        <v>11</v>
      </c>
      <c r="B23" s="458" t="s">
        <v>978</v>
      </c>
      <c r="C23" s="459" t="s">
        <v>979</v>
      </c>
      <c r="D23" s="460" t="s">
        <v>177</v>
      </c>
      <c r="E23" s="461">
        <v>1</v>
      </c>
      <c r="F23" s="462"/>
      <c r="G23" s="463">
        <f>ROUND(E23*F23,2)</f>
        <v>0</v>
      </c>
      <c r="H23" s="462">
        <v>0</v>
      </c>
      <c r="I23" s="463">
        <f>ROUND(E23*H23,2)</f>
        <v>0</v>
      </c>
      <c r="J23" s="462">
        <v>643</v>
      </c>
      <c r="K23" s="463">
        <f>ROUND(E23*J23,2)</f>
        <v>643</v>
      </c>
      <c r="L23" s="463">
        <v>21</v>
      </c>
      <c r="M23" s="463">
        <f>G23*(1+L23/100)</f>
        <v>0</v>
      </c>
      <c r="N23" s="461">
        <v>0</v>
      </c>
      <c r="O23" s="461">
        <f>ROUND(E23*N23,2)</f>
        <v>0</v>
      </c>
      <c r="P23" s="461">
        <v>0</v>
      </c>
      <c r="Q23" s="461">
        <f>ROUND(E23*P23,2)</f>
        <v>0</v>
      </c>
      <c r="R23" s="463" t="s">
        <v>969</v>
      </c>
      <c r="S23" s="463" t="s">
        <v>692</v>
      </c>
      <c r="T23" s="464" t="s">
        <v>692</v>
      </c>
      <c r="U23" s="155">
        <v>1.32</v>
      </c>
      <c r="V23" s="155">
        <f>ROUND(E23*U23,2)</f>
        <v>1.32</v>
      </c>
      <c r="W23" s="155"/>
      <c r="X23" s="155" t="s">
        <v>158</v>
      </c>
      <c r="Y23" s="155" t="s">
        <v>159</v>
      </c>
      <c r="Z23" s="145"/>
      <c r="AA23" s="145"/>
      <c r="AB23" s="145"/>
      <c r="AC23" s="145"/>
      <c r="AD23" s="145"/>
      <c r="AE23" s="145"/>
      <c r="AF23" s="145"/>
      <c r="AG23" s="145" t="s">
        <v>160</v>
      </c>
      <c r="AH23" s="145"/>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ht="22.5" outlineLevel="1">
      <c r="A24" s="457">
        <v>12</v>
      </c>
      <c r="B24" s="458" t="s">
        <v>980</v>
      </c>
      <c r="C24" s="459" t="s">
        <v>981</v>
      </c>
      <c r="D24" s="460" t="s">
        <v>177</v>
      </c>
      <c r="E24" s="461">
        <v>1</v>
      </c>
      <c r="F24" s="462"/>
      <c r="G24" s="463">
        <f>ROUND(E24*F24,2)</f>
        <v>0</v>
      </c>
      <c r="H24" s="462">
        <v>28.87</v>
      </c>
      <c r="I24" s="463">
        <f>ROUND(E24*H24,2)</f>
        <v>28.87</v>
      </c>
      <c r="J24" s="462">
        <v>186.63</v>
      </c>
      <c r="K24" s="463">
        <f>ROUND(E24*J24,2)</f>
        <v>186.63</v>
      </c>
      <c r="L24" s="463">
        <v>21</v>
      </c>
      <c r="M24" s="463">
        <f>G24*(1+L24/100)</f>
        <v>0</v>
      </c>
      <c r="N24" s="461">
        <v>8.0000000000000007E-5</v>
      </c>
      <c r="O24" s="461">
        <f>ROUND(E24*N24,2)</f>
        <v>0</v>
      </c>
      <c r="P24" s="461">
        <v>4.675E-2</v>
      </c>
      <c r="Q24" s="461">
        <f>ROUND(E24*P24,2)</f>
        <v>0.05</v>
      </c>
      <c r="R24" s="463" t="s">
        <v>969</v>
      </c>
      <c r="S24" s="463" t="s">
        <v>692</v>
      </c>
      <c r="T24" s="464" t="s">
        <v>692</v>
      </c>
      <c r="U24" s="155">
        <v>0.36</v>
      </c>
      <c r="V24" s="155">
        <f>ROUND(E24*U24,2)</f>
        <v>0.36</v>
      </c>
      <c r="W24" s="155"/>
      <c r="X24" s="155" t="s">
        <v>158</v>
      </c>
      <c r="Y24" s="155" t="s">
        <v>159</v>
      </c>
      <c r="Z24" s="145"/>
      <c r="AA24" s="145"/>
      <c r="AB24" s="145"/>
      <c r="AC24" s="145"/>
      <c r="AD24" s="145"/>
      <c r="AE24" s="145"/>
      <c r="AF24" s="145"/>
      <c r="AG24" s="145" t="s">
        <v>160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ht="33.75" outlineLevel="1">
      <c r="A25" s="457">
        <v>13</v>
      </c>
      <c r="B25" s="458" t="s">
        <v>2161</v>
      </c>
      <c r="C25" s="459" t="s">
        <v>2162</v>
      </c>
      <c r="D25" s="460" t="s">
        <v>177</v>
      </c>
      <c r="E25" s="461">
        <v>1</v>
      </c>
      <c r="F25" s="462"/>
      <c r="G25" s="463">
        <f>ROUND(E25*F25,2)</f>
        <v>0</v>
      </c>
      <c r="H25" s="462">
        <v>4183.6400000000003</v>
      </c>
      <c r="I25" s="463">
        <f>ROUND(E25*H25,2)</f>
        <v>4183.6400000000003</v>
      </c>
      <c r="J25" s="462">
        <v>451.36</v>
      </c>
      <c r="K25" s="463">
        <f>ROUND(E25*J25,2)</f>
        <v>451.36</v>
      </c>
      <c r="L25" s="463">
        <v>21</v>
      </c>
      <c r="M25" s="463">
        <f>G25*(1+L25/100)</f>
        <v>0</v>
      </c>
      <c r="N25" s="461">
        <v>1.21E-2</v>
      </c>
      <c r="O25" s="461">
        <f>ROUND(E25*N25,2)</f>
        <v>0.01</v>
      </c>
      <c r="P25" s="461">
        <v>0</v>
      </c>
      <c r="Q25" s="461">
        <f>ROUND(E25*P25,2)</f>
        <v>0</v>
      </c>
      <c r="R25" s="463" t="s">
        <v>969</v>
      </c>
      <c r="S25" s="463" t="s">
        <v>692</v>
      </c>
      <c r="T25" s="464" t="s">
        <v>692</v>
      </c>
      <c r="U25" s="155">
        <v>0.95</v>
      </c>
      <c r="V25" s="155">
        <f>ROUND(E25*U25,2)</f>
        <v>0.95</v>
      </c>
      <c r="W25" s="155"/>
      <c r="X25" s="155" t="s">
        <v>158</v>
      </c>
      <c r="Y25" s="155" t="s">
        <v>159</v>
      </c>
      <c r="Z25" s="145"/>
      <c r="AA25" s="145"/>
      <c r="AB25" s="145"/>
      <c r="AC25" s="145"/>
      <c r="AD25" s="145"/>
      <c r="AE25" s="145"/>
      <c r="AF25" s="145"/>
      <c r="AG25" s="145" t="s">
        <v>160</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c r="A26" s="450" t="s">
        <v>152</v>
      </c>
      <c r="B26" s="451" t="s">
        <v>104</v>
      </c>
      <c r="C26" s="452" t="s">
        <v>105</v>
      </c>
      <c r="D26" s="453"/>
      <c r="E26" s="454"/>
      <c r="F26" s="455"/>
      <c r="G26" s="455">
        <f>SUMIF(AG27:AG27,"&lt;&gt;NOR",G27:G27)</f>
        <v>0</v>
      </c>
      <c r="H26" s="455"/>
      <c r="I26" s="455">
        <f>SUM(I27:I27)</f>
        <v>166.8</v>
      </c>
      <c r="J26" s="455"/>
      <c r="K26" s="455">
        <f>SUM(K27:K27)</f>
        <v>0</v>
      </c>
      <c r="L26" s="455"/>
      <c r="M26" s="455">
        <f>SUM(M27:M27)</f>
        <v>0</v>
      </c>
      <c r="N26" s="454"/>
      <c r="O26" s="454">
        <f>SUM(O27:O27)</f>
        <v>0</v>
      </c>
      <c r="P26" s="454"/>
      <c r="Q26" s="454">
        <f>SUM(Q27:Q27)</f>
        <v>0</v>
      </c>
      <c r="R26" s="455"/>
      <c r="S26" s="455"/>
      <c r="T26" s="456"/>
      <c r="U26" s="158"/>
      <c r="V26" s="158">
        <f>SUM(V27:V27)</f>
        <v>0</v>
      </c>
      <c r="W26" s="158"/>
      <c r="X26" s="158"/>
      <c r="Y26" s="158"/>
      <c r="AG26" t="s">
        <v>153</v>
      </c>
    </row>
    <row r="27" spans="1:60" ht="33.75" outlineLevel="1">
      <c r="A27" s="457">
        <v>14</v>
      </c>
      <c r="B27" s="458" t="s">
        <v>984</v>
      </c>
      <c r="C27" s="459" t="s">
        <v>985</v>
      </c>
      <c r="D27" s="460" t="s">
        <v>177</v>
      </c>
      <c r="E27" s="461">
        <v>12</v>
      </c>
      <c r="F27" s="462"/>
      <c r="G27" s="463">
        <f>ROUND(E27*F27,2)</f>
        <v>0</v>
      </c>
      <c r="H27" s="462">
        <v>13.9</v>
      </c>
      <c r="I27" s="463">
        <f>ROUND(E27*H27,2)</f>
        <v>166.8</v>
      </c>
      <c r="J27" s="462">
        <v>0</v>
      </c>
      <c r="K27" s="463">
        <f>ROUND(E27*J27,2)</f>
        <v>0</v>
      </c>
      <c r="L27" s="463">
        <v>21</v>
      </c>
      <c r="M27" s="463">
        <f>G27*(1+L27/100)</f>
        <v>0</v>
      </c>
      <c r="N27" s="461">
        <v>5.0000000000000002E-5</v>
      </c>
      <c r="O27" s="461">
        <f>ROUND(E27*N27,2)</f>
        <v>0</v>
      </c>
      <c r="P27" s="461">
        <v>0</v>
      </c>
      <c r="Q27" s="461">
        <f>ROUND(E27*P27,2)</f>
        <v>0</v>
      </c>
      <c r="R27" s="463" t="s">
        <v>986</v>
      </c>
      <c r="S27" s="463" t="s">
        <v>692</v>
      </c>
      <c r="T27" s="464" t="s">
        <v>987</v>
      </c>
      <c r="U27" s="155">
        <v>0</v>
      </c>
      <c r="V27" s="155">
        <f>ROUND(E27*U27,2)</f>
        <v>0</v>
      </c>
      <c r="W27" s="155"/>
      <c r="X27" s="155" t="s">
        <v>202</v>
      </c>
      <c r="Y27" s="155" t="s">
        <v>159</v>
      </c>
      <c r="Z27" s="145"/>
      <c r="AA27" s="145"/>
      <c r="AB27" s="145"/>
      <c r="AC27" s="145"/>
      <c r="AD27" s="145"/>
      <c r="AE27" s="145"/>
      <c r="AF27" s="145"/>
      <c r="AG27" s="145" t="s">
        <v>203</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c r="A28" s="450" t="s">
        <v>152</v>
      </c>
      <c r="B28" s="451" t="s">
        <v>988</v>
      </c>
      <c r="C28" s="452" t="s">
        <v>989</v>
      </c>
      <c r="D28" s="453"/>
      <c r="E28" s="454"/>
      <c r="F28" s="455"/>
      <c r="G28" s="455">
        <f>SUMIF(AG29:AG33,"&lt;&gt;NOR",G29:G33)</f>
        <v>0</v>
      </c>
      <c r="H28" s="455"/>
      <c r="I28" s="455">
        <f>SUM(I29:I33)</f>
        <v>0</v>
      </c>
      <c r="J28" s="455"/>
      <c r="K28" s="455">
        <f>SUM(K29:K33)</f>
        <v>26000</v>
      </c>
      <c r="L28" s="455"/>
      <c r="M28" s="455">
        <f>SUM(M29:M33)</f>
        <v>0</v>
      </c>
      <c r="N28" s="454"/>
      <c r="O28" s="454">
        <f>SUM(O29:O33)</f>
        <v>0</v>
      </c>
      <c r="P28" s="454"/>
      <c r="Q28" s="454">
        <f>SUM(Q29:Q33)</f>
        <v>0</v>
      </c>
      <c r="R28" s="455"/>
      <c r="S28" s="455"/>
      <c r="T28" s="456"/>
      <c r="U28" s="158"/>
      <c r="V28" s="158">
        <f>SUM(V29:V33)</f>
        <v>0</v>
      </c>
      <c r="W28" s="158"/>
      <c r="X28" s="158"/>
      <c r="Y28" s="158"/>
      <c r="AG28" t="s">
        <v>153</v>
      </c>
    </row>
    <row r="29" spans="1:60" outlineLevel="1">
      <c r="A29" s="457">
        <v>15</v>
      </c>
      <c r="B29" s="458" t="s">
        <v>990</v>
      </c>
      <c r="C29" s="459" t="s">
        <v>991</v>
      </c>
      <c r="D29" s="460" t="s">
        <v>964</v>
      </c>
      <c r="E29" s="461">
        <v>6</v>
      </c>
      <c r="F29" s="462"/>
      <c r="G29" s="463">
        <f>ROUND(E29*F29,2)</f>
        <v>0</v>
      </c>
      <c r="H29" s="462">
        <v>0</v>
      </c>
      <c r="I29" s="463">
        <f>ROUND(E29*H29,2)</f>
        <v>0</v>
      </c>
      <c r="J29" s="462">
        <v>650</v>
      </c>
      <c r="K29" s="463">
        <f>ROUND(E29*J29,2)</f>
        <v>3900</v>
      </c>
      <c r="L29" s="463">
        <v>21</v>
      </c>
      <c r="M29" s="463">
        <f>G29*(1+L29/100)</f>
        <v>0</v>
      </c>
      <c r="N29" s="461">
        <v>0</v>
      </c>
      <c r="O29" s="461">
        <f>ROUND(E29*N29,2)</f>
        <v>0</v>
      </c>
      <c r="P29" s="461">
        <v>0</v>
      </c>
      <c r="Q29" s="461">
        <f>ROUND(E29*P29,2)</f>
        <v>0</v>
      </c>
      <c r="R29" s="463"/>
      <c r="S29" s="463" t="s">
        <v>709</v>
      </c>
      <c r="T29" s="464" t="s">
        <v>441</v>
      </c>
      <c r="U29" s="155">
        <v>0</v>
      </c>
      <c r="V29" s="155">
        <f>ROUND(E29*U29,2)</f>
        <v>0</v>
      </c>
      <c r="W29" s="155"/>
      <c r="X29" s="155" t="s">
        <v>257</v>
      </c>
      <c r="Y29" s="155" t="s">
        <v>159</v>
      </c>
      <c r="Z29" s="145"/>
      <c r="AA29" s="145"/>
      <c r="AB29" s="145"/>
      <c r="AC29" s="145"/>
      <c r="AD29" s="145"/>
      <c r="AE29" s="145"/>
      <c r="AF29" s="145"/>
      <c r="AG29" s="145" t="s">
        <v>258</v>
      </c>
      <c r="AH29" s="145"/>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457">
        <v>16</v>
      </c>
      <c r="B30" s="458" t="s">
        <v>992</v>
      </c>
      <c r="C30" s="459" t="s">
        <v>993</v>
      </c>
      <c r="D30" s="460" t="s">
        <v>964</v>
      </c>
      <c r="E30" s="461">
        <v>6</v>
      </c>
      <c r="F30" s="462"/>
      <c r="G30" s="463">
        <f>ROUND(E30*F30,2)</f>
        <v>0</v>
      </c>
      <c r="H30" s="462">
        <v>0</v>
      </c>
      <c r="I30" s="463">
        <f>ROUND(E30*H30,2)</f>
        <v>0</v>
      </c>
      <c r="J30" s="462">
        <v>850</v>
      </c>
      <c r="K30" s="463">
        <f>ROUND(E30*J30,2)</f>
        <v>5100</v>
      </c>
      <c r="L30" s="463">
        <v>21</v>
      </c>
      <c r="M30" s="463">
        <f>G30*(1+L30/100)</f>
        <v>0</v>
      </c>
      <c r="N30" s="461">
        <v>0</v>
      </c>
      <c r="O30" s="461">
        <f>ROUND(E30*N30,2)</f>
        <v>0</v>
      </c>
      <c r="P30" s="461">
        <v>0</v>
      </c>
      <c r="Q30" s="461">
        <f>ROUND(E30*P30,2)</f>
        <v>0</v>
      </c>
      <c r="R30" s="463"/>
      <c r="S30" s="463" t="s">
        <v>709</v>
      </c>
      <c r="T30" s="464" t="s">
        <v>441</v>
      </c>
      <c r="U30" s="155">
        <v>0</v>
      </c>
      <c r="V30" s="155">
        <f>ROUND(E30*U30,2)</f>
        <v>0</v>
      </c>
      <c r="W30" s="155"/>
      <c r="X30" s="155" t="s">
        <v>257</v>
      </c>
      <c r="Y30" s="155" t="s">
        <v>159</v>
      </c>
      <c r="Z30" s="145"/>
      <c r="AA30" s="145"/>
      <c r="AB30" s="145"/>
      <c r="AC30" s="145"/>
      <c r="AD30" s="145"/>
      <c r="AE30" s="145"/>
      <c r="AF30" s="145"/>
      <c r="AG30" s="145" t="s">
        <v>258</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outlineLevel="1">
      <c r="A31" s="457">
        <v>17</v>
      </c>
      <c r="B31" s="458" t="s">
        <v>994</v>
      </c>
      <c r="C31" s="459" t="s">
        <v>995</v>
      </c>
      <c r="D31" s="460" t="s">
        <v>964</v>
      </c>
      <c r="E31" s="461">
        <v>6</v>
      </c>
      <c r="F31" s="462"/>
      <c r="G31" s="463">
        <f>ROUND(E31*F31,2)</f>
        <v>0</v>
      </c>
      <c r="H31" s="462">
        <v>0</v>
      </c>
      <c r="I31" s="463">
        <f>ROUND(E31*H31,2)</f>
        <v>0</v>
      </c>
      <c r="J31" s="462">
        <v>850</v>
      </c>
      <c r="K31" s="463">
        <f>ROUND(E31*J31,2)</f>
        <v>5100</v>
      </c>
      <c r="L31" s="463">
        <v>21</v>
      </c>
      <c r="M31" s="463">
        <f>G31*(1+L31/100)</f>
        <v>0</v>
      </c>
      <c r="N31" s="461">
        <v>0</v>
      </c>
      <c r="O31" s="461">
        <f>ROUND(E31*N31,2)</f>
        <v>0</v>
      </c>
      <c r="P31" s="461">
        <v>0</v>
      </c>
      <c r="Q31" s="461">
        <f>ROUND(E31*P31,2)</f>
        <v>0</v>
      </c>
      <c r="R31" s="463"/>
      <c r="S31" s="463" t="s">
        <v>709</v>
      </c>
      <c r="T31" s="464" t="s">
        <v>441</v>
      </c>
      <c r="U31" s="155">
        <v>0</v>
      </c>
      <c r="V31" s="155">
        <f>ROUND(E31*U31,2)</f>
        <v>0</v>
      </c>
      <c r="W31" s="155"/>
      <c r="X31" s="155" t="s">
        <v>257</v>
      </c>
      <c r="Y31" s="155" t="s">
        <v>159</v>
      </c>
      <c r="Z31" s="145"/>
      <c r="AA31" s="145"/>
      <c r="AB31" s="145"/>
      <c r="AC31" s="145"/>
      <c r="AD31" s="145"/>
      <c r="AE31" s="145"/>
      <c r="AF31" s="145"/>
      <c r="AG31" s="145" t="s">
        <v>258</v>
      </c>
      <c r="AH31" s="145"/>
      <c r="AI31" s="145"/>
      <c r="AJ31" s="145"/>
      <c r="AK31" s="145"/>
      <c r="AL31" s="145"/>
      <c r="AM31" s="145"/>
      <c r="AN31" s="145"/>
      <c r="AO31" s="145"/>
      <c r="AP31" s="145"/>
      <c r="AQ31" s="145"/>
      <c r="AR31" s="145"/>
      <c r="AS31" s="145"/>
      <c r="AT31" s="145"/>
      <c r="AU31" s="145"/>
      <c r="AV31" s="145"/>
      <c r="AW31" s="145"/>
      <c r="AX31" s="145"/>
      <c r="AY31" s="145"/>
      <c r="AZ31" s="145"/>
      <c r="BA31" s="145"/>
      <c r="BB31" s="145"/>
      <c r="BC31" s="145"/>
      <c r="BD31" s="145"/>
      <c r="BE31" s="145"/>
      <c r="BF31" s="145"/>
      <c r="BG31" s="145"/>
      <c r="BH31" s="145"/>
    </row>
    <row r="32" spans="1:60" ht="22.5" outlineLevel="1">
      <c r="A32" s="457">
        <v>18</v>
      </c>
      <c r="B32" s="458" t="s">
        <v>996</v>
      </c>
      <c r="C32" s="459" t="s">
        <v>997</v>
      </c>
      <c r="D32" s="460" t="s">
        <v>239</v>
      </c>
      <c r="E32" s="461">
        <v>1</v>
      </c>
      <c r="F32" s="462"/>
      <c r="G32" s="463">
        <f>ROUND(E32*F32,2)</f>
        <v>0</v>
      </c>
      <c r="H32" s="462">
        <v>0</v>
      </c>
      <c r="I32" s="463">
        <f>ROUND(E32*H32,2)</f>
        <v>0</v>
      </c>
      <c r="J32" s="462">
        <v>1500</v>
      </c>
      <c r="K32" s="463">
        <f>ROUND(E32*J32,2)</f>
        <v>1500</v>
      </c>
      <c r="L32" s="463">
        <v>21</v>
      </c>
      <c r="M32" s="463">
        <f>G32*(1+L32/100)</f>
        <v>0</v>
      </c>
      <c r="N32" s="461">
        <v>0</v>
      </c>
      <c r="O32" s="461">
        <f>ROUND(E32*N32,2)</f>
        <v>0</v>
      </c>
      <c r="P32" s="461">
        <v>0</v>
      </c>
      <c r="Q32" s="461">
        <f>ROUND(E32*P32,2)</f>
        <v>0</v>
      </c>
      <c r="R32" s="463"/>
      <c r="S32" s="463" t="s">
        <v>709</v>
      </c>
      <c r="T32" s="464" t="s">
        <v>189</v>
      </c>
      <c r="U32" s="155">
        <v>0</v>
      </c>
      <c r="V32" s="155">
        <f>ROUND(E32*U32,2)</f>
        <v>0</v>
      </c>
      <c r="W32" s="155"/>
      <c r="X32" s="155" t="s">
        <v>257</v>
      </c>
      <c r="Y32" s="155" t="s">
        <v>159</v>
      </c>
      <c r="Z32" s="145"/>
      <c r="AA32" s="145"/>
      <c r="AB32" s="145"/>
      <c r="AC32" s="145"/>
      <c r="AD32" s="145"/>
      <c r="AE32" s="145"/>
      <c r="AF32" s="145"/>
      <c r="AG32" s="145" t="s">
        <v>258</v>
      </c>
      <c r="AH32" s="145"/>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247">
        <v>19</v>
      </c>
      <c r="B33" s="248" t="s">
        <v>998</v>
      </c>
      <c r="C33" s="249" t="s">
        <v>999</v>
      </c>
      <c r="D33" s="250" t="s">
        <v>964</v>
      </c>
      <c r="E33" s="251">
        <v>16</v>
      </c>
      <c r="F33" s="252"/>
      <c r="G33" s="253">
        <f>ROUND(E33*F33,2)</f>
        <v>0</v>
      </c>
      <c r="H33" s="252">
        <v>0</v>
      </c>
      <c r="I33" s="253">
        <f>ROUND(E33*H33,2)</f>
        <v>0</v>
      </c>
      <c r="J33" s="252">
        <v>650</v>
      </c>
      <c r="K33" s="253">
        <f>ROUND(E33*J33,2)</f>
        <v>10400</v>
      </c>
      <c r="L33" s="253">
        <v>21</v>
      </c>
      <c r="M33" s="253">
        <f>G33*(1+L33/100)</f>
        <v>0</v>
      </c>
      <c r="N33" s="251">
        <v>0</v>
      </c>
      <c r="O33" s="251">
        <f>ROUND(E33*N33,2)</f>
        <v>0</v>
      </c>
      <c r="P33" s="251">
        <v>0</v>
      </c>
      <c r="Q33" s="251">
        <f>ROUND(E33*P33,2)</f>
        <v>0</v>
      </c>
      <c r="R33" s="253"/>
      <c r="S33" s="253" t="s">
        <v>709</v>
      </c>
      <c r="T33" s="254" t="s">
        <v>441</v>
      </c>
      <c r="U33" s="155">
        <v>0</v>
      </c>
      <c r="V33" s="155">
        <f>ROUND(E33*U33,2)</f>
        <v>0</v>
      </c>
      <c r="W33" s="155"/>
      <c r="X33" s="155" t="s">
        <v>257</v>
      </c>
      <c r="Y33" s="155" t="s">
        <v>159</v>
      </c>
      <c r="Z33" s="145"/>
      <c r="AA33" s="145"/>
      <c r="AB33" s="145"/>
      <c r="AC33" s="145"/>
      <c r="AD33" s="145"/>
      <c r="AE33" s="145"/>
      <c r="AF33" s="145"/>
      <c r="AG33" s="145" t="s">
        <v>258</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c r="A34" s="3"/>
      <c r="B34" s="4"/>
      <c r="C34" s="185"/>
      <c r="D34" s="6"/>
      <c r="E34" s="3"/>
      <c r="F34" s="3"/>
      <c r="G34" s="3"/>
      <c r="H34" s="3"/>
      <c r="I34" s="3"/>
      <c r="J34" s="3"/>
      <c r="K34" s="3"/>
      <c r="L34" s="3"/>
      <c r="M34" s="3"/>
      <c r="N34" s="3"/>
      <c r="O34" s="3"/>
      <c r="P34" s="3"/>
      <c r="Q34" s="3"/>
      <c r="R34" s="3"/>
      <c r="S34" s="3"/>
      <c r="T34" s="3"/>
      <c r="U34" s="3"/>
      <c r="V34" s="3"/>
      <c r="W34" s="3"/>
      <c r="X34" s="3"/>
      <c r="Y34" s="3"/>
      <c r="AE34">
        <v>12</v>
      </c>
      <c r="AF34">
        <v>21</v>
      </c>
      <c r="AG34" t="s">
        <v>140</v>
      </c>
    </row>
    <row r="35" spans="1:60">
      <c r="A35" s="262"/>
      <c r="B35" s="465" t="s">
        <v>28</v>
      </c>
      <c r="C35" s="466"/>
      <c r="D35" s="467"/>
      <c r="E35" s="468"/>
      <c r="F35" s="468"/>
      <c r="G35" s="469">
        <f>G8+G10+G17+G21+G26+G28</f>
        <v>0</v>
      </c>
      <c r="H35" s="3"/>
      <c r="I35" s="3"/>
      <c r="J35" s="3"/>
      <c r="K35" s="3"/>
      <c r="L35" s="3"/>
      <c r="M35" s="3"/>
      <c r="N35" s="3"/>
      <c r="O35" s="3"/>
      <c r="P35" s="3"/>
      <c r="Q35" s="3"/>
      <c r="R35" s="3"/>
      <c r="S35" s="3"/>
      <c r="T35" s="3"/>
      <c r="U35" s="3"/>
      <c r="V35" s="3"/>
      <c r="W35" s="3"/>
      <c r="X35" s="3"/>
      <c r="Y35" s="3"/>
      <c r="AE35">
        <f>SUMIF(L7:L33,AE34,G7:G33)</f>
        <v>0</v>
      </c>
      <c r="AF35">
        <f>SUMIF(L7:L33,AF34,G7:G33)</f>
        <v>0</v>
      </c>
      <c r="AG35" t="s">
        <v>464</v>
      </c>
    </row>
    <row r="36" spans="1:60">
      <c r="C36" s="187"/>
      <c r="D36" s="10"/>
      <c r="AG36" t="s">
        <v>467</v>
      </c>
    </row>
    <row r="37" spans="1:60">
      <c r="D37" s="10"/>
    </row>
    <row r="38" spans="1:60">
      <c r="D38" s="10"/>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5">
    <mergeCell ref="A1:G1"/>
    <mergeCell ref="C2:G2"/>
    <mergeCell ref="C3:G3"/>
    <mergeCell ref="C4:G4"/>
    <mergeCell ref="C16:G16"/>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19"/>
  <sheetViews>
    <sheetView topLeftCell="A7" workbookViewId="0">
      <selection activeCell="F26" sqref="F26"/>
    </sheetView>
  </sheetViews>
  <sheetFormatPr defaultColWidth="8.85546875" defaultRowHeight="15.75"/>
  <cols>
    <col min="1" max="1" width="3" style="596" customWidth="1"/>
    <col min="2" max="2" width="13.28515625" style="596" customWidth="1"/>
    <col min="3" max="3" width="124.7109375" style="596" customWidth="1"/>
    <col min="4" max="4" width="18.28515625" style="596" customWidth="1"/>
    <col min="5" max="16384" width="8.85546875" style="596"/>
  </cols>
  <sheetData>
    <row r="1" spans="1:4" ht="18.75" thickTop="1">
      <c r="A1" s="977"/>
      <c r="B1" s="1511"/>
      <c r="C1" s="1511"/>
      <c r="D1" s="1512"/>
    </row>
    <row r="2" spans="1:4" ht="18">
      <c r="A2" s="1513" t="s">
        <v>737</v>
      </c>
      <c r="B2" s="1514"/>
      <c r="C2" s="1514"/>
      <c r="D2" s="1515"/>
    </row>
    <row r="3" spans="1:4" ht="18">
      <c r="A3" s="978"/>
      <c r="B3" s="979"/>
      <c r="C3" s="980"/>
      <c r="D3" s="981"/>
    </row>
    <row r="4" spans="1:4">
      <c r="A4" s="978"/>
      <c r="B4" s="982" t="s">
        <v>21</v>
      </c>
      <c r="C4" s="983" t="s">
        <v>1001</v>
      </c>
      <c r="D4" s="984"/>
    </row>
    <row r="5" spans="1:4">
      <c r="A5" s="978"/>
      <c r="B5" s="982" t="s">
        <v>1002</v>
      </c>
      <c r="C5" s="983" t="s">
        <v>1003</v>
      </c>
      <c r="D5" s="985"/>
    </row>
    <row r="6" spans="1:4">
      <c r="A6" s="978"/>
      <c r="B6" s="982" t="s">
        <v>742</v>
      </c>
      <c r="C6" s="983" t="s">
        <v>1004</v>
      </c>
      <c r="D6" s="985"/>
    </row>
    <row r="7" spans="1:4">
      <c r="A7" s="978"/>
      <c r="B7" s="982"/>
      <c r="C7" s="983"/>
      <c r="D7" s="985"/>
    </row>
    <row r="8" spans="1:4">
      <c r="A8" s="978"/>
      <c r="B8" s="982"/>
      <c r="C8" s="983" t="s">
        <v>1005</v>
      </c>
      <c r="D8" s="985"/>
    </row>
    <row r="9" spans="1:4">
      <c r="A9" s="978"/>
      <c r="B9" s="982" t="s">
        <v>745</v>
      </c>
      <c r="C9" s="983" t="s">
        <v>1006</v>
      </c>
      <c r="D9" s="985"/>
    </row>
    <row r="10" spans="1:4">
      <c r="A10" s="978"/>
      <c r="B10" s="982" t="s">
        <v>748</v>
      </c>
      <c r="C10" s="983" t="s">
        <v>1006</v>
      </c>
      <c r="D10" s="985"/>
    </row>
    <row r="11" spans="1:4">
      <c r="A11" s="978"/>
      <c r="B11" s="982" t="s">
        <v>19</v>
      </c>
      <c r="C11" s="983" t="s">
        <v>1007</v>
      </c>
      <c r="D11" s="985"/>
    </row>
    <row r="12" spans="1:4">
      <c r="A12" s="978"/>
      <c r="B12" s="982" t="s">
        <v>744</v>
      </c>
      <c r="C12" s="986" t="s">
        <v>1008</v>
      </c>
      <c r="D12" s="985"/>
    </row>
    <row r="13" spans="1:4">
      <c r="A13" s="978"/>
      <c r="B13" s="987"/>
      <c r="C13" s="987"/>
      <c r="D13" s="985"/>
    </row>
    <row r="14" spans="1:4">
      <c r="A14" s="978"/>
      <c r="B14" s="988"/>
      <c r="C14" s="988"/>
      <c r="D14" s="989"/>
    </row>
    <row r="15" spans="1:4">
      <c r="A15" s="990"/>
      <c r="B15" s="991"/>
      <c r="C15" s="992"/>
      <c r="D15" s="993"/>
    </row>
    <row r="16" spans="1:4">
      <c r="A16" s="990"/>
      <c r="B16" s="994"/>
      <c r="C16" s="995" t="s">
        <v>22</v>
      </c>
      <c r="D16" s="996">
        <f>'Etapa II.c - EL-SIL - Rekap'!D36</f>
        <v>0</v>
      </c>
    </row>
    <row r="17" spans="1:4">
      <c r="A17" s="990"/>
      <c r="D17" s="997"/>
    </row>
    <row r="18" spans="1:4" ht="16.5" thickBot="1">
      <c r="A18" s="998"/>
      <c r="B18" s="999"/>
      <c r="C18" s="999"/>
      <c r="D18" s="1000"/>
    </row>
    <row r="19" spans="1:4" ht="16.5" thickTop="1"/>
  </sheetData>
  <mergeCells count="2">
    <mergeCell ref="B1:D1"/>
    <mergeCell ref="A2:D2"/>
  </mergeCells>
  <conditionalFormatting sqref="C4:C6">
    <cfRule type="containsText" dxfId="23" priority="3" operator="containsText" text="Doplnit údaje">
      <formula>NOT(ISERROR(SEARCH("Doplnit údaje",C4)))</formula>
    </cfRule>
  </conditionalFormatting>
  <conditionalFormatting sqref="C9:C10">
    <cfRule type="containsText" dxfId="22" priority="2" operator="containsText" text="Doplnit údaje">
      <formula>NOT(ISERROR(SEARCH("Doplnit údaje",C9)))</formula>
    </cfRule>
  </conditionalFormatting>
  <conditionalFormatting sqref="C12">
    <cfRule type="containsText" dxfId="21" priority="1" operator="containsText" text="Doplnit údaje">
      <formula>NOT(ISERROR(SEARCH("Doplnit údaje",C12)))</formula>
    </cfRule>
  </conditionalFormatting>
  <printOptions horizontalCentered="1"/>
  <pageMargins left="0.23622047244094491" right="0.23622047244094491" top="0.74803149606299213" bottom="0.74803149606299213" header="0.31496062992125984" footer="0.31496062992125984"/>
  <pageSetup paperSize="9" scale="93"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36"/>
  <sheetViews>
    <sheetView workbookViewId="0">
      <selection activeCell="AD162" sqref="AD162"/>
    </sheetView>
  </sheetViews>
  <sheetFormatPr defaultColWidth="8.85546875" defaultRowHeight="15.75"/>
  <cols>
    <col min="1" max="1" width="3" style="596" customWidth="1"/>
    <col min="2" max="2" width="13.28515625" style="596" customWidth="1"/>
    <col min="3" max="3" width="124.7109375" style="596" customWidth="1"/>
    <col min="4" max="4" width="18.28515625" style="596" customWidth="1"/>
    <col min="5" max="16384" width="8.85546875" style="596"/>
  </cols>
  <sheetData>
    <row r="1" spans="1:4" ht="18">
      <c r="A1" s="1001"/>
      <c r="B1" s="1516"/>
      <c r="C1" s="1516"/>
      <c r="D1" s="1517"/>
    </row>
    <row r="2" spans="1:4" ht="18">
      <c r="A2" s="1518" t="s">
        <v>758</v>
      </c>
      <c r="B2" s="1514"/>
      <c r="C2" s="1514"/>
      <c r="D2" s="1519"/>
    </row>
    <row r="3" spans="1:4" ht="18">
      <c r="A3" s="1002"/>
      <c r="B3" s="979"/>
      <c r="C3" s="980"/>
      <c r="D3" s="1003"/>
    </row>
    <row r="4" spans="1:4">
      <c r="A4" s="1002"/>
      <c r="B4" s="982" t="str">
        <f>'Etapa II.c - EL-SIL - Krycí'!B4</f>
        <v>Stavba:</v>
      </c>
      <c r="C4" s="983" t="str">
        <f>IF('Etapa II.c - EL-SIL - Krycí'!C4="Doplnit údaje","",'Etapa II.c - EL-SIL - Krycí'!C4)</f>
        <v>ČRo Olomouc - dostavba studií objektu Pavelčákova 2/19</v>
      </c>
      <c r="D4" s="1004"/>
    </row>
    <row r="5" spans="1:4">
      <c r="A5" s="1002"/>
      <c r="B5" s="982" t="str">
        <f>'Etapa II.c - EL-SIL - Krycí'!B5</f>
        <v>Objekt:</v>
      </c>
      <c r="C5" s="983" t="str">
        <f>IF('Etapa II.c - EL-SIL - Krycí'!C5="Doplnit údaje","",'Etapa II.c - EL-SIL - Krycí'!C5)</f>
        <v>ČRo Olomouc</v>
      </c>
      <c r="D5" s="1005"/>
    </row>
    <row r="6" spans="1:4">
      <c r="A6" s="1002"/>
      <c r="B6" s="982" t="str">
        <f>'Etapa II.c - EL-SIL - Krycí'!B6</f>
        <v>Místo:</v>
      </c>
      <c r="C6" s="983" t="str">
        <f>IF('Etapa II.c - EL-SIL - Krycí'!C6="Doplnit údaje","",'Etapa II.c - EL-SIL - Krycí'!C6)</f>
        <v>Pavelčákova 2/19, Olomouc - město, 779 00,</v>
      </c>
      <c r="D6" s="1005"/>
    </row>
    <row r="7" spans="1:4">
      <c r="A7" s="1002"/>
      <c r="B7" s="982"/>
      <c r="C7" s="983"/>
      <c r="D7" s="1005"/>
    </row>
    <row r="8" spans="1:4">
      <c r="A8" s="1002"/>
      <c r="B8" s="982"/>
      <c r="C8" s="983" t="s">
        <v>1005</v>
      </c>
      <c r="D8" s="1005"/>
    </row>
    <row r="9" spans="1:4">
      <c r="A9" s="1002"/>
      <c r="B9" s="982" t="str">
        <f>'Etapa II.c - EL-SIL - Krycí'!B9</f>
        <v>Zadavatel:</v>
      </c>
      <c r="C9" s="983" t="str">
        <f>IF('Etapa II.c - EL-SIL - Krycí'!C9="Doplnit údaje","",'Etapa II.c - EL-SIL - Krycí'!C9)</f>
        <v/>
      </c>
      <c r="D9" s="1005"/>
    </row>
    <row r="10" spans="1:4">
      <c r="A10" s="1002"/>
      <c r="B10" s="982" t="str">
        <f>'Etapa II.c - EL-SIL - Krycí'!B10</f>
        <v>Uchazeč:</v>
      </c>
      <c r="C10" s="983" t="str">
        <f>IF('Etapa II.c - EL-SIL - Krycí'!C10="Doplnit údaje","",'Etapa II.c - EL-SIL - Krycí'!C10)</f>
        <v/>
      </c>
      <c r="D10" s="1005"/>
    </row>
    <row r="11" spans="1:4">
      <c r="A11" s="1002"/>
      <c r="B11" s="982" t="str">
        <f>'Etapa II.c - EL-SIL - Krycí'!B11</f>
        <v>Zhotovitel:</v>
      </c>
      <c r="C11" s="983" t="str">
        <f>IF('Etapa II.c - EL-SIL - Krycí'!C11="Doplnit údaje","",'Etapa II.c - EL-SIL - Krycí'!C11)</f>
        <v>ELEKTRO-PROJEKCE s.r.o.</v>
      </c>
      <c r="D11" s="1005"/>
    </row>
    <row r="12" spans="1:4">
      <c r="A12" s="1002"/>
      <c r="B12" s="982" t="str">
        <f>'Etapa II.c - EL-SIL - Krycí'!B12</f>
        <v>Datum:</v>
      </c>
      <c r="C12" s="986" t="str">
        <f>IF('Etapa II.c - EL-SIL - Krycí'!C12="Doplnit údaje","",'Etapa II.c - EL-SIL - Krycí'!C12)</f>
        <v>12/2023</v>
      </c>
      <c r="D12" s="1005"/>
    </row>
    <row r="13" spans="1:4">
      <c r="A13" s="1002"/>
      <c r="B13" s="1006" t="s">
        <v>750</v>
      </c>
      <c r="C13" s="987"/>
      <c r="D13" s="1005"/>
    </row>
    <row r="14" spans="1:4" ht="38.25">
      <c r="A14" s="1002"/>
      <c r="B14" s="1007" t="s">
        <v>1009</v>
      </c>
      <c r="C14" s="1008" t="s">
        <v>1010</v>
      </c>
      <c r="D14" s="1005"/>
    </row>
    <row r="15" spans="1:4" ht="76.5">
      <c r="A15" s="1002"/>
      <c r="B15" s="1007" t="s">
        <v>1011</v>
      </c>
      <c r="C15" s="1008" t="s">
        <v>1012</v>
      </c>
      <c r="D15" s="1005"/>
    </row>
    <row r="16" spans="1:4" ht="38.25">
      <c r="A16" s="1002"/>
      <c r="B16" s="1007" t="s">
        <v>1013</v>
      </c>
      <c r="C16" s="1008" t="s">
        <v>1014</v>
      </c>
      <c r="D16" s="1005"/>
    </row>
    <row r="17" spans="1:4" ht="76.5">
      <c r="A17" s="1002"/>
      <c r="B17" s="1007" t="s">
        <v>1015</v>
      </c>
      <c r="C17" s="1008" t="s">
        <v>1016</v>
      </c>
      <c r="D17" s="1005"/>
    </row>
    <row r="18" spans="1:4" ht="51">
      <c r="A18" s="1002"/>
      <c r="B18" s="1007" t="s">
        <v>1017</v>
      </c>
      <c r="C18" s="1008" t="s">
        <v>1018</v>
      </c>
      <c r="D18" s="1005"/>
    </row>
    <row r="19" spans="1:4">
      <c r="A19" s="1002"/>
      <c r="B19" s="1007" t="s">
        <v>1019</v>
      </c>
      <c r="C19" s="1008" t="s">
        <v>1020</v>
      </c>
      <c r="D19" s="1005"/>
    </row>
    <row r="20" spans="1:4" ht="16.5" thickBot="1">
      <c r="A20" s="1002"/>
      <c r="B20" s="988"/>
      <c r="C20" s="988"/>
      <c r="D20" s="1009"/>
    </row>
    <row r="21" spans="1:4" ht="17.25" thickTop="1" thickBot="1">
      <c r="A21" s="1010"/>
      <c r="B21" s="1011" t="s">
        <v>1021</v>
      </c>
      <c r="C21" s="1011" t="s">
        <v>773</v>
      </c>
      <c r="D21" s="1012" t="s">
        <v>1</v>
      </c>
    </row>
    <row r="22" spans="1:4" s="703" customFormat="1" ht="13.5" thickTop="1">
      <c r="A22" s="1013"/>
      <c r="B22" s="1014" t="s">
        <v>1022</v>
      </c>
      <c r="C22" s="1014" t="str">
        <f>'Etapa II.c - EL-SIL - A'!D3</f>
        <v>Svítidla</v>
      </c>
      <c r="D22" s="1015">
        <f>'Etapa II.c - EL-SIL - A'!J4</f>
        <v>0</v>
      </c>
    </row>
    <row r="23" spans="1:4" s="703" customFormat="1" ht="12.75">
      <c r="A23" s="1016"/>
      <c r="B23" s="1014" t="s">
        <v>1023</v>
      </c>
      <c r="C23" s="1017" t="str">
        <f>'Etapa II.c - EL-SIL - B'!D3</f>
        <v>Přístroje</v>
      </c>
      <c r="D23" s="1018">
        <f>'Etapa II.c - EL-SIL - B'!J4</f>
        <v>0</v>
      </c>
    </row>
    <row r="24" spans="1:4" s="703" customFormat="1" ht="12.75">
      <c r="A24" s="1016"/>
      <c r="B24" s="1014" t="s">
        <v>1024</v>
      </c>
      <c r="C24" s="1017" t="str">
        <f>'Etapa II.c - EL-SIL - C'!D3</f>
        <v>Instalační materiál</v>
      </c>
      <c r="D24" s="1018">
        <f>'Etapa II.c - EL-SIL - C'!J4</f>
        <v>0</v>
      </c>
    </row>
    <row r="25" spans="1:4" s="703" customFormat="1" ht="12.75">
      <c r="A25" s="1016"/>
      <c r="B25" s="1014" t="s">
        <v>784</v>
      </c>
      <c r="C25" s="1017" t="str">
        <f>'Etapa II.c - EL-SIL - D'!D3</f>
        <v>Kabeláž</v>
      </c>
      <c r="D25" s="1018">
        <f>'Etapa II.c - EL-SIL - D'!J4</f>
        <v>0</v>
      </c>
    </row>
    <row r="26" spans="1:4" s="703" customFormat="1" ht="12.75">
      <c r="A26" s="1016"/>
      <c r="B26" s="1014" t="s">
        <v>1025</v>
      </c>
      <c r="C26" s="1017" t="str">
        <f>'Etapa II.c - EL-SIL - E'!D3</f>
        <v>Rozvaděče</v>
      </c>
      <c r="D26" s="1018">
        <f>'Etapa II.c - EL-SIL - E'!J4</f>
        <v>0</v>
      </c>
    </row>
    <row r="27" spans="1:4" s="703" customFormat="1" ht="12.75">
      <c r="A27" s="1016"/>
      <c r="B27" s="1014" t="s">
        <v>1026</v>
      </c>
      <c r="C27" s="1017" t="str">
        <f>'Etapa II.c - EL-SIL - F'!D3</f>
        <v>Ostatní</v>
      </c>
      <c r="D27" s="1018">
        <f>'Etapa II.c - EL-SIL - F'!J4</f>
        <v>0</v>
      </c>
    </row>
    <row r="28" spans="1:4" s="703" customFormat="1" ht="12.75">
      <c r="A28" s="1016"/>
      <c r="B28" s="1014"/>
      <c r="C28" s="1017"/>
      <c r="D28" s="1018"/>
    </row>
    <row r="29" spans="1:4" s="703" customFormat="1" ht="12.75">
      <c r="A29" s="1016"/>
      <c r="B29" s="1014"/>
      <c r="C29" s="1017"/>
      <c r="D29" s="1018"/>
    </row>
    <row r="30" spans="1:4" s="703" customFormat="1" ht="12.75">
      <c r="A30" s="1016"/>
      <c r="B30" s="1014"/>
      <c r="C30" s="1017"/>
      <c r="D30" s="1018"/>
    </row>
    <row r="31" spans="1:4" s="703" customFormat="1" ht="12.75">
      <c r="A31" s="1016"/>
      <c r="B31" s="1014"/>
      <c r="C31" s="1017"/>
      <c r="D31" s="1018"/>
    </row>
    <row r="32" spans="1:4" s="703" customFormat="1" ht="12.75">
      <c r="A32" s="1016"/>
      <c r="B32" s="1014"/>
      <c r="C32" s="1017"/>
      <c r="D32" s="1018"/>
    </row>
    <row r="33" spans="1:4" s="703" customFormat="1" ht="12.75">
      <c r="A33" s="1016"/>
      <c r="B33" s="1014"/>
      <c r="C33" s="1017"/>
      <c r="D33" s="1018"/>
    </row>
    <row r="34" spans="1:4" s="703" customFormat="1" ht="12.75">
      <c r="A34" s="1016"/>
      <c r="B34" s="1014"/>
      <c r="C34" s="1017"/>
      <c r="D34" s="1018"/>
    </row>
    <row r="35" spans="1:4">
      <c r="A35" s="1019"/>
      <c r="B35" s="1020"/>
      <c r="C35" s="1021"/>
      <c r="D35" s="1022"/>
    </row>
    <row r="36" spans="1:4" ht="16.5" thickBot="1">
      <c r="A36" s="1023"/>
      <c r="B36" s="1024"/>
      <c r="C36" s="1025" t="s">
        <v>763</v>
      </c>
      <c r="D36" s="718">
        <f>SUM(D22:D35)</f>
        <v>0</v>
      </c>
    </row>
  </sheetData>
  <mergeCells count="2">
    <mergeCell ref="B1:D1"/>
    <mergeCell ref="A2:D2"/>
  </mergeCells>
  <printOptions horizontalCentered="1"/>
  <pageMargins left="0.23622047244094491" right="0.23622047244094491" top="0.74803149606299213" bottom="0.74803149606299213" header="0.31496062992125984" footer="0.31496062992125984"/>
  <pageSetup paperSize="9" scale="73"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18"/>
  <sheetViews>
    <sheetView workbookViewId="0">
      <pane ySplit="4" topLeftCell="A5" activePane="bottomLeft" state="frozen"/>
      <selection activeCell="AD162" sqref="AD162"/>
      <selection pane="bottomLeft" activeCell="H10" sqref="H10"/>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1039</v>
      </c>
      <c r="B3" s="1521"/>
      <c r="C3" s="1522"/>
      <c r="D3" s="479" t="s">
        <v>1040</v>
      </c>
      <c r="E3" s="482"/>
      <c r="F3" s="483"/>
      <c r="G3" s="483"/>
      <c r="H3" s="483"/>
      <c r="I3" s="483"/>
      <c r="J3" s="484"/>
    </row>
    <row r="4" spans="1:10" s="485" customFormat="1" ht="16.5" thickBot="1">
      <c r="A4" s="486"/>
      <c r="B4" s="487"/>
      <c r="C4" s="487"/>
      <c r="D4" s="488" t="s">
        <v>1041</v>
      </c>
      <c r="E4" s="489"/>
      <c r="F4" s="490"/>
      <c r="G4" s="490"/>
      <c r="H4" s="490"/>
      <c r="I4" s="490"/>
      <c r="J4" s="491">
        <f>SUM(J5:J977)</f>
        <v>0</v>
      </c>
    </row>
    <row r="5" spans="1:10" s="485" customFormat="1" ht="32.25" thickTop="1">
      <c r="A5" s="492" t="s">
        <v>1042</v>
      </c>
      <c r="B5" s="493" t="s">
        <v>1043</v>
      </c>
      <c r="C5" s="493" t="s">
        <v>1043</v>
      </c>
      <c r="D5" s="494" t="s">
        <v>2163</v>
      </c>
      <c r="E5" s="495" t="s">
        <v>657</v>
      </c>
      <c r="F5" s="496">
        <f>G5+H5</f>
        <v>0</v>
      </c>
      <c r="G5" s="497"/>
      <c r="H5" s="497"/>
      <c r="I5" s="498">
        <v>2</v>
      </c>
      <c r="J5" s="499">
        <f>I5*F5</f>
        <v>0</v>
      </c>
    </row>
    <row r="6" spans="1:10" s="485" customFormat="1" ht="31.5">
      <c r="A6" s="492" t="s">
        <v>1045</v>
      </c>
      <c r="B6" s="493" t="s">
        <v>1043</v>
      </c>
      <c r="C6" s="493" t="s">
        <v>1043</v>
      </c>
      <c r="D6" s="500" t="s">
        <v>2164</v>
      </c>
      <c r="E6" s="495" t="s">
        <v>657</v>
      </c>
      <c r="F6" s="496">
        <f>G6+H6</f>
        <v>0</v>
      </c>
      <c r="G6" s="497"/>
      <c r="H6" s="497"/>
      <c r="I6" s="498">
        <v>13</v>
      </c>
      <c r="J6" s="499">
        <f>I6*F6</f>
        <v>0</v>
      </c>
    </row>
    <row r="7" spans="1:10" s="485" customFormat="1" ht="31.5">
      <c r="A7" s="492" t="s">
        <v>1047</v>
      </c>
      <c r="B7" s="493" t="s">
        <v>1043</v>
      </c>
      <c r="C7" s="493" t="s">
        <v>1043</v>
      </c>
      <c r="D7" s="500" t="s">
        <v>2165</v>
      </c>
      <c r="E7" s="495" t="s">
        <v>657</v>
      </c>
      <c r="F7" s="496">
        <f t="shared" ref="F7:F12" si="0">G7+H7</f>
        <v>0</v>
      </c>
      <c r="G7" s="497"/>
      <c r="H7" s="497"/>
      <c r="I7" s="498">
        <v>37</v>
      </c>
      <c r="J7" s="499">
        <f t="shared" ref="J7:J12" si="1">I7*F7</f>
        <v>0</v>
      </c>
    </row>
    <row r="8" spans="1:10" s="485" customFormat="1" ht="31.5">
      <c r="A8" s="492" t="s">
        <v>1049</v>
      </c>
      <c r="B8" s="493" t="s">
        <v>1043</v>
      </c>
      <c r="C8" s="493" t="s">
        <v>1043</v>
      </c>
      <c r="D8" s="500" t="s">
        <v>2166</v>
      </c>
      <c r="E8" s="495" t="s">
        <v>657</v>
      </c>
      <c r="F8" s="496">
        <f t="shared" si="0"/>
        <v>0</v>
      </c>
      <c r="G8" s="497"/>
      <c r="H8" s="497"/>
      <c r="I8" s="498">
        <v>1</v>
      </c>
      <c r="J8" s="499">
        <f t="shared" si="1"/>
        <v>0</v>
      </c>
    </row>
    <row r="9" spans="1:10" s="485" customFormat="1">
      <c r="A9" s="492" t="s">
        <v>1051</v>
      </c>
      <c r="B9" s="493" t="s">
        <v>1043</v>
      </c>
      <c r="C9" s="493" t="s">
        <v>1043</v>
      </c>
      <c r="D9" s="500" t="s">
        <v>2167</v>
      </c>
      <c r="E9" s="495" t="s">
        <v>657</v>
      </c>
      <c r="F9" s="496">
        <f t="shared" si="0"/>
        <v>0</v>
      </c>
      <c r="G9" s="497"/>
      <c r="H9" s="497"/>
      <c r="I9" s="498">
        <v>2</v>
      </c>
      <c r="J9" s="499">
        <f t="shared" si="1"/>
        <v>0</v>
      </c>
    </row>
    <row r="10" spans="1:10" s="485" customFormat="1">
      <c r="A10" s="492" t="s">
        <v>1053</v>
      </c>
      <c r="B10" s="493" t="s">
        <v>1043</v>
      </c>
      <c r="C10" s="493" t="s">
        <v>1043</v>
      </c>
      <c r="D10" s="500" t="s">
        <v>2168</v>
      </c>
      <c r="E10" s="495" t="s">
        <v>1055</v>
      </c>
      <c r="F10" s="496">
        <f t="shared" si="0"/>
        <v>0</v>
      </c>
      <c r="G10" s="496">
        <v>0</v>
      </c>
      <c r="H10" s="497"/>
      <c r="I10" s="498">
        <v>1</v>
      </c>
      <c r="J10" s="499">
        <f>I10*F10</f>
        <v>0</v>
      </c>
    </row>
    <row r="11" spans="1:10" s="485" customFormat="1">
      <c r="A11" s="492" t="s">
        <v>1056</v>
      </c>
      <c r="B11" s="493" t="s">
        <v>1043</v>
      </c>
      <c r="C11" s="493" t="s">
        <v>1043</v>
      </c>
      <c r="D11" s="494" t="s">
        <v>1057</v>
      </c>
      <c r="E11" s="495" t="s">
        <v>657</v>
      </c>
      <c r="F11" s="496">
        <f t="shared" si="0"/>
        <v>0</v>
      </c>
      <c r="G11" s="496">
        <v>0</v>
      </c>
      <c r="H11" s="497">
        <f>SUMPRODUCT(G5:G8,I5:I8)*0.036</f>
        <v>0</v>
      </c>
      <c r="I11" s="498">
        <v>1</v>
      </c>
      <c r="J11" s="499">
        <f t="shared" si="1"/>
        <v>0</v>
      </c>
    </row>
    <row r="12" spans="1:10" s="485" customFormat="1" ht="16.5" thickBot="1">
      <c r="A12" s="501" t="s">
        <v>1058</v>
      </c>
      <c r="B12" s="502" t="s">
        <v>1043</v>
      </c>
      <c r="C12" s="502" t="s">
        <v>1043</v>
      </c>
      <c r="D12" s="503" t="s">
        <v>1059</v>
      </c>
      <c r="E12" s="504" t="s">
        <v>657</v>
      </c>
      <c r="F12" s="505">
        <f t="shared" si="0"/>
        <v>0</v>
      </c>
      <c r="G12" s="505">
        <v>0</v>
      </c>
      <c r="H12" s="506">
        <f>SUMPRODUCT(H5:H8,I5:I8)*0.06</f>
        <v>0</v>
      </c>
      <c r="I12" s="507">
        <v>1</v>
      </c>
      <c r="J12" s="508">
        <f t="shared" si="1"/>
        <v>0</v>
      </c>
    </row>
    <row r="13" spans="1:10" ht="16.5" thickTop="1">
      <c r="A13" s="509"/>
      <c r="B13" s="509"/>
      <c r="C13" s="509"/>
      <c r="D13" s="510"/>
    </row>
    <row r="14" spans="1:10">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A301" s="509"/>
      <c r="B301" s="509"/>
      <c r="C301" s="509"/>
      <c r="D301" s="510"/>
    </row>
    <row r="302" spans="1:4">
      <c r="A302" s="509"/>
      <c r="B302" s="509"/>
      <c r="C302" s="509"/>
      <c r="D302" s="510"/>
    </row>
    <row r="303" spans="1:4">
      <c r="A303" s="509"/>
      <c r="B303" s="509"/>
      <c r="C303" s="509"/>
      <c r="D303" s="510"/>
    </row>
    <row r="304" spans="1:4">
      <c r="A304" s="509"/>
      <c r="B304" s="509"/>
      <c r="C304" s="509"/>
      <c r="D304" s="510"/>
    </row>
    <row r="305" spans="1:4">
      <c r="A305" s="509"/>
      <c r="B305" s="509"/>
      <c r="C305" s="509"/>
      <c r="D305" s="510"/>
    </row>
    <row r="306" spans="1:4">
      <c r="A306" s="509"/>
      <c r="B306" s="509"/>
      <c r="C306" s="509"/>
      <c r="D306" s="510"/>
    </row>
    <row r="307" spans="1:4">
      <c r="A307" s="509"/>
      <c r="B307" s="509"/>
      <c r="C307" s="509"/>
      <c r="D307" s="510"/>
    </row>
    <row r="308" spans="1:4">
      <c r="D308" s="510"/>
    </row>
    <row r="309" spans="1:4">
      <c r="D309" s="510"/>
    </row>
    <row r="310" spans="1:4">
      <c r="D310" s="510"/>
    </row>
    <row r="311" spans="1:4">
      <c r="D311" s="510"/>
    </row>
    <row r="312" spans="1:4">
      <c r="D312" s="510"/>
    </row>
    <row r="313" spans="1:4">
      <c r="D313" s="510"/>
    </row>
    <row r="314" spans="1:4">
      <c r="D314" s="510"/>
    </row>
    <row r="315" spans="1:4">
      <c r="D315" s="510"/>
    </row>
    <row r="316" spans="1:4">
      <c r="D316" s="510"/>
    </row>
    <row r="317" spans="1:4">
      <c r="D317" s="510"/>
    </row>
    <row r="318" spans="1:4">
      <c r="D318" s="510"/>
    </row>
  </sheetData>
  <mergeCells count="1">
    <mergeCell ref="A3:C3"/>
  </mergeCells>
  <conditionalFormatting sqref="G5:H10">
    <cfRule type="cellIs" dxfId="20" priority="2" operator="equal">
      <formula>" "</formula>
    </cfRule>
  </conditionalFormatting>
  <conditionalFormatting sqref="G5:H12">
    <cfRule type="containsBlanks" dxfId="19"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26"/>
  <sheetViews>
    <sheetView view="pageBreakPreview" zoomScaleSheetLayoutView="100" workbookViewId="0">
      <pane ySplit="5" topLeftCell="A15" activePane="bottomLeft" state="frozen"/>
      <selection activeCell="P41" activeCellId="2" sqref="D14 K41 P41"/>
      <selection pane="bottomLeft" activeCell="E21" sqref="E6:E21"/>
    </sheetView>
  </sheetViews>
  <sheetFormatPr defaultColWidth="8.85546875" defaultRowHeight="15"/>
  <cols>
    <col min="1" max="1" width="11.140625" style="189" customWidth="1"/>
    <col min="2" max="2" width="47.28515625" style="189" customWidth="1"/>
    <col min="3" max="3" width="18.42578125" style="189" customWidth="1"/>
    <col min="4" max="4" width="11.7109375" style="189" bestFit="1" customWidth="1"/>
    <col min="5" max="5" width="16" style="189" bestFit="1" customWidth="1"/>
    <col min="6" max="6" width="15.28515625" style="189" customWidth="1"/>
    <col min="7" max="7" width="82.140625" style="189" customWidth="1"/>
    <col min="8" max="16384" width="8.85546875" style="189"/>
  </cols>
  <sheetData>
    <row r="1" spans="1:7">
      <c r="A1" s="201" t="s">
        <v>618</v>
      </c>
      <c r="B1" s="202"/>
      <c r="C1" s="203" t="s">
        <v>624</v>
      </c>
      <c r="D1" s="204"/>
      <c r="E1" s="202"/>
      <c r="F1" s="202"/>
      <c r="G1" s="202"/>
    </row>
    <row r="2" spans="1:7">
      <c r="A2" s="201" t="s">
        <v>625</v>
      </c>
      <c r="B2" s="202"/>
      <c r="C2" s="203" t="str">
        <f ca="1">RIGHT(CELL("filename",A1),LEN(CELL("filename",A1))-FIND("]",CELL("filename",A1)))</f>
        <v>Etapa II.a - AKU - 222V režie</v>
      </c>
      <c r="D2" s="204"/>
      <c r="E2" s="202"/>
      <c r="F2" s="202"/>
      <c r="G2" s="202"/>
    </row>
    <row r="3" spans="1:7">
      <c r="A3" s="201" t="s">
        <v>620</v>
      </c>
      <c r="B3" s="202"/>
      <c r="C3" s="205" t="s">
        <v>621</v>
      </c>
      <c r="D3" s="202"/>
      <c r="E3" s="202"/>
      <c r="F3" s="202"/>
      <c r="G3" s="202"/>
    </row>
    <row r="4" spans="1:7" ht="15.75" thickBot="1">
      <c r="A4" s="206"/>
      <c r="B4" s="207"/>
      <c r="C4" s="207"/>
      <c r="D4" s="207"/>
      <c r="E4" s="208"/>
      <c r="F4" s="207"/>
      <c r="G4" s="207"/>
    </row>
    <row r="5" spans="1:7" ht="15.75" thickTop="1">
      <c r="A5" s="209" t="s">
        <v>626</v>
      </c>
      <c r="B5" s="210" t="s">
        <v>627</v>
      </c>
      <c r="C5" s="211" t="s">
        <v>628</v>
      </c>
      <c r="D5" s="211" t="s">
        <v>629</v>
      </c>
      <c r="E5" s="211" t="s">
        <v>630</v>
      </c>
      <c r="F5" s="211" t="s">
        <v>631</v>
      </c>
      <c r="G5" s="212" t="s">
        <v>632</v>
      </c>
    </row>
    <row r="6" spans="1:7" ht="66">
      <c r="A6" s="213">
        <v>1</v>
      </c>
      <c r="B6" s="214" t="s">
        <v>633</v>
      </c>
      <c r="C6" s="215">
        <v>12</v>
      </c>
      <c r="D6" s="215" t="s">
        <v>634</v>
      </c>
      <c r="E6" s="216"/>
      <c r="F6" s="217">
        <f t="shared" ref="F6:F21" si="0">E6*C6</f>
        <v>0</v>
      </c>
      <c r="G6" s="218" t="s">
        <v>667</v>
      </c>
    </row>
    <row r="7" spans="1:7" ht="38.25">
      <c r="A7" s="219">
        <v>2</v>
      </c>
      <c r="B7" s="220" t="s">
        <v>668</v>
      </c>
      <c r="C7" s="221">
        <v>25</v>
      </c>
      <c r="D7" s="221" t="s">
        <v>637</v>
      </c>
      <c r="E7" s="216"/>
      <c r="F7" s="217">
        <f t="shared" si="0"/>
        <v>0</v>
      </c>
      <c r="G7" s="218" t="s">
        <v>669</v>
      </c>
    </row>
    <row r="8" spans="1:7" ht="79.5">
      <c r="A8" s="213">
        <v>3</v>
      </c>
      <c r="B8" s="220" t="s">
        <v>670</v>
      </c>
      <c r="C8" s="221">
        <v>18</v>
      </c>
      <c r="D8" s="221" t="s">
        <v>637</v>
      </c>
      <c r="E8" s="216"/>
      <c r="F8" s="217">
        <f t="shared" si="0"/>
        <v>0</v>
      </c>
      <c r="G8" s="222" t="s">
        <v>671</v>
      </c>
    </row>
    <row r="9" spans="1:7" ht="89.25">
      <c r="A9" s="219">
        <v>4</v>
      </c>
      <c r="B9" s="220" t="s">
        <v>672</v>
      </c>
      <c r="C9" s="221">
        <v>25</v>
      </c>
      <c r="D9" s="221" t="s">
        <v>637</v>
      </c>
      <c r="E9" s="216"/>
      <c r="F9" s="217">
        <f t="shared" si="0"/>
        <v>0</v>
      </c>
      <c r="G9" s="222" t="s">
        <v>673</v>
      </c>
    </row>
    <row r="10" spans="1:7" ht="51">
      <c r="A10" s="213">
        <v>5</v>
      </c>
      <c r="B10" s="220" t="s">
        <v>674</v>
      </c>
      <c r="C10" s="221">
        <v>3</v>
      </c>
      <c r="D10" s="221" t="s">
        <v>637</v>
      </c>
      <c r="E10" s="216"/>
      <c r="F10" s="217">
        <f t="shared" si="0"/>
        <v>0</v>
      </c>
      <c r="G10" s="222" t="s">
        <v>675</v>
      </c>
    </row>
    <row r="11" spans="1:7" ht="25.5">
      <c r="A11" s="219">
        <v>6</v>
      </c>
      <c r="B11" s="220" t="s">
        <v>641</v>
      </c>
      <c r="C11" s="221">
        <v>1</v>
      </c>
      <c r="D11" s="221" t="s">
        <v>642</v>
      </c>
      <c r="E11" s="216"/>
      <c r="F11" s="217">
        <f t="shared" si="0"/>
        <v>0</v>
      </c>
      <c r="G11" s="222" t="s">
        <v>676</v>
      </c>
    </row>
    <row r="12" spans="1:7" ht="45.75" customHeight="1">
      <c r="A12" s="213">
        <v>7</v>
      </c>
      <c r="B12" s="220" t="s">
        <v>644</v>
      </c>
      <c r="C12" s="221">
        <v>2</v>
      </c>
      <c r="D12" s="221" t="s">
        <v>167</v>
      </c>
      <c r="E12" s="216"/>
      <c r="F12" s="217">
        <f t="shared" si="0"/>
        <v>0</v>
      </c>
      <c r="G12" s="222" t="s">
        <v>677</v>
      </c>
    </row>
    <row r="13" spans="1:7" ht="38.25">
      <c r="A13" s="219">
        <v>8</v>
      </c>
      <c r="B13" s="220" t="s">
        <v>646</v>
      </c>
      <c r="C13" s="221">
        <v>1</v>
      </c>
      <c r="D13" s="221" t="s">
        <v>642</v>
      </c>
      <c r="E13" s="216"/>
      <c r="F13" s="217">
        <f t="shared" si="0"/>
        <v>0</v>
      </c>
      <c r="G13" s="222" t="s">
        <v>678</v>
      </c>
    </row>
    <row r="14" spans="1:7" ht="25.5">
      <c r="A14" s="213">
        <v>9</v>
      </c>
      <c r="B14" s="220" t="s">
        <v>650</v>
      </c>
      <c r="C14" s="221">
        <f>0.4*3*2</f>
        <v>2.4000000000000004</v>
      </c>
      <c r="D14" s="221" t="s">
        <v>637</v>
      </c>
      <c r="E14" s="216"/>
      <c r="F14" s="217">
        <f t="shared" si="0"/>
        <v>0</v>
      </c>
      <c r="G14" s="222" t="s">
        <v>651</v>
      </c>
    </row>
    <row r="15" spans="1:7" ht="38.25">
      <c r="A15" s="219">
        <v>10</v>
      </c>
      <c r="B15" s="220" t="s">
        <v>652</v>
      </c>
      <c r="C15" s="221">
        <v>2.1</v>
      </c>
      <c r="D15" s="221" t="s">
        <v>637</v>
      </c>
      <c r="E15" s="216"/>
      <c r="F15" s="217">
        <f t="shared" si="0"/>
        <v>0</v>
      </c>
      <c r="G15" s="222" t="s">
        <v>653</v>
      </c>
    </row>
    <row r="16" spans="1:7" ht="34.5" customHeight="1">
      <c r="A16" s="213">
        <v>11</v>
      </c>
      <c r="B16" s="220" t="s">
        <v>654</v>
      </c>
      <c r="C16" s="221">
        <v>30</v>
      </c>
      <c r="D16" s="221" t="s">
        <v>637</v>
      </c>
      <c r="E16" s="216"/>
      <c r="F16" s="217">
        <f t="shared" si="0"/>
        <v>0</v>
      </c>
      <c r="G16" s="222" t="s">
        <v>679</v>
      </c>
    </row>
    <row r="17" spans="1:7">
      <c r="A17" s="219">
        <v>12</v>
      </c>
      <c r="B17" s="220" t="s">
        <v>659</v>
      </c>
      <c r="C17" s="221">
        <v>1</v>
      </c>
      <c r="D17" s="221" t="s">
        <v>642</v>
      </c>
      <c r="E17" s="216"/>
      <c r="F17" s="217">
        <f t="shared" si="0"/>
        <v>0</v>
      </c>
      <c r="G17" s="222"/>
    </row>
    <row r="18" spans="1:7" ht="25.5">
      <c r="A18" s="213">
        <v>13</v>
      </c>
      <c r="B18" s="223" t="s">
        <v>660</v>
      </c>
      <c r="C18" s="224">
        <v>1</v>
      </c>
      <c r="D18" s="224" t="s">
        <v>642</v>
      </c>
      <c r="E18" s="225"/>
      <c r="F18" s="217">
        <f t="shared" si="0"/>
        <v>0</v>
      </c>
      <c r="G18" s="218" t="s">
        <v>661</v>
      </c>
    </row>
    <row r="19" spans="1:7">
      <c r="A19" s="219">
        <v>14</v>
      </c>
      <c r="B19" s="220" t="s">
        <v>662</v>
      </c>
      <c r="C19" s="221">
        <v>1</v>
      </c>
      <c r="D19" s="221" t="s">
        <v>642</v>
      </c>
      <c r="E19" s="216"/>
      <c r="F19" s="217">
        <f t="shared" si="0"/>
        <v>0</v>
      </c>
      <c r="G19" s="222"/>
    </row>
    <row r="20" spans="1:7" ht="38.25">
      <c r="A20" s="213">
        <v>15</v>
      </c>
      <c r="B20" s="223" t="s">
        <v>663</v>
      </c>
      <c r="C20" s="224">
        <v>3</v>
      </c>
      <c r="D20" s="224" t="s">
        <v>642</v>
      </c>
      <c r="E20" s="225"/>
      <c r="F20" s="217">
        <f t="shared" si="0"/>
        <v>0</v>
      </c>
      <c r="G20" s="218" t="s">
        <v>664</v>
      </c>
    </row>
    <row r="21" spans="1:7" ht="39" thickBot="1">
      <c r="A21" s="219">
        <v>16</v>
      </c>
      <c r="B21" s="223" t="s">
        <v>665</v>
      </c>
      <c r="C21" s="224">
        <v>1</v>
      </c>
      <c r="D21" s="224" t="s">
        <v>642</v>
      </c>
      <c r="E21" s="216"/>
      <c r="F21" s="217">
        <f t="shared" si="0"/>
        <v>0</v>
      </c>
      <c r="G21" s="218" t="s">
        <v>666</v>
      </c>
    </row>
    <row r="22" spans="1:7" ht="15.75" thickBot="1">
      <c r="A22" s="226"/>
      <c r="B22" s="227" t="s">
        <v>28</v>
      </c>
      <c r="C22" s="228"/>
      <c r="D22" s="228"/>
      <c r="E22" s="229"/>
      <c r="F22" s="230">
        <f>SUM(F6:F21)</f>
        <v>0</v>
      </c>
      <c r="G22" s="231"/>
    </row>
    <row r="23" spans="1:7">
      <c r="A23" s="232"/>
    </row>
    <row r="24" spans="1:7">
      <c r="A24" s="232"/>
      <c r="B24" s="233"/>
    </row>
    <row r="25" spans="1:7">
      <c r="A25" s="232"/>
      <c r="B25" s="233"/>
    </row>
    <row r="26" spans="1:7">
      <c r="A26" s="232"/>
      <c r="B26" s="234"/>
    </row>
  </sheetData>
  <pageMargins left="0.7" right="0.7" top="0.75" bottom="0.75" header="0.3" footer="0.3"/>
  <pageSetup paperSize="9" scale="66"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295"/>
  <sheetViews>
    <sheetView zoomScale="85" zoomScaleNormal="85" workbookViewId="0">
      <pane ySplit="4" topLeftCell="A5" activePane="bottomLeft" state="frozen"/>
      <selection activeCell="AD162" sqref="AD162"/>
      <selection pane="bottomLeft" activeCell="G5" sqref="G5:H15"/>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6384" width="10" style="476"/>
  </cols>
  <sheetData>
    <row r="1" spans="1:13" ht="49.5" customHeight="1" thickTop="1">
      <c r="A1" s="470" t="s">
        <v>133</v>
      </c>
      <c r="B1" s="471" t="s">
        <v>776</v>
      </c>
      <c r="C1" s="471" t="s">
        <v>1027</v>
      </c>
      <c r="D1" s="472" t="s">
        <v>773</v>
      </c>
      <c r="E1" s="471" t="s">
        <v>135</v>
      </c>
      <c r="F1" s="473" t="s">
        <v>1028</v>
      </c>
      <c r="G1" s="473" t="s">
        <v>1029</v>
      </c>
      <c r="H1" s="473" t="s">
        <v>30</v>
      </c>
      <c r="I1" s="474" t="s">
        <v>1030</v>
      </c>
      <c r="J1" s="475" t="s">
        <v>1032</v>
      </c>
    </row>
    <row r="2" spans="1:13">
      <c r="A2" s="477"/>
      <c r="B2" s="478" t="s">
        <v>1033</v>
      </c>
      <c r="C2" s="478" t="s">
        <v>1033</v>
      </c>
      <c r="D2" s="479"/>
      <c r="E2" s="478"/>
      <c r="F2" s="480" t="s">
        <v>1034</v>
      </c>
      <c r="G2" s="480" t="s">
        <v>1035</v>
      </c>
      <c r="H2" s="480" t="s">
        <v>1036</v>
      </c>
      <c r="I2" s="480" t="s">
        <v>1184</v>
      </c>
      <c r="J2" s="481" t="s">
        <v>1038</v>
      </c>
    </row>
    <row r="3" spans="1:13" s="485" customFormat="1">
      <c r="A3" s="1520" t="s">
        <v>1067</v>
      </c>
      <c r="B3" s="1521"/>
      <c r="C3" s="1522"/>
      <c r="D3" s="479" t="s">
        <v>1068</v>
      </c>
      <c r="E3" s="482"/>
      <c r="F3" s="483"/>
      <c r="G3" s="483"/>
      <c r="H3" s="483"/>
      <c r="I3" s="483"/>
      <c r="J3" s="484"/>
    </row>
    <row r="4" spans="1:13" s="485" customFormat="1" ht="16.5" thickBot="1">
      <c r="A4" s="486"/>
      <c r="B4" s="487"/>
      <c r="C4" s="487"/>
      <c r="D4" s="488" t="s">
        <v>1041</v>
      </c>
      <c r="E4" s="489"/>
      <c r="F4" s="490"/>
      <c r="G4" s="490"/>
      <c r="H4" s="490"/>
      <c r="I4" s="490"/>
      <c r="J4" s="491">
        <f>SUM(J5:J947)</f>
        <v>0</v>
      </c>
    </row>
    <row r="5" spans="1:13" s="485" customFormat="1" ht="16.5" thickTop="1">
      <c r="A5" s="492" t="s">
        <v>1069</v>
      </c>
      <c r="B5" s="493" t="s">
        <v>1043</v>
      </c>
      <c r="C5" s="493" t="s">
        <v>1043</v>
      </c>
      <c r="D5" s="500" t="s">
        <v>2169</v>
      </c>
      <c r="E5" s="495" t="s">
        <v>657</v>
      </c>
      <c r="F5" s="496">
        <f>G5+H5</f>
        <v>0</v>
      </c>
      <c r="G5" s="497"/>
      <c r="H5" s="497"/>
      <c r="I5" s="498">
        <v>1</v>
      </c>
      <c r="J5" s="499">
        <f t="shared" ref="J5:J11" si="0">F5*I5</f>
        <v>0</v>
      </c>
      <c r="K5" s="514"/>
    </row>
    <row r="6" spans="1:13" s="485" customFormat="1">
      <c r="A6" s="492" t="s">
        <v>1071</v>
      </c>
      <c r="B6" s="493" t="s">
        <v>1043</v>
      </c>
      <c r="C6" s="493" t="s">
        <v>1043</v>
      </c>
      <c r="D6" s="500" t="s">
        <v>1070</v>
      </c>
      <c r="E6" s="495" t="s">
        <v>657</v>
      </c>
      <c r="F6" s="496">
        <f t="shared" ref="F6:F17" si="1">G6+H6</f>
        <v>0</v>
      </c>
      <c r="G6" s="497"/>
      <c r="H6" s="497"/>
      <c r="I6" s="498">
        <v>1</v>
      </c>
      <c r="J6" s="499">
        <f t="shared" si="0"/>
        <v>0</v>
      </c>
      <c r="K6" s="514"/>
    </row>
    <row r="7" spans="1:13" s="485" customFormat="1">
      <c r="A7" s="492" t="s">
        <v>1073</v>
      </c>
      <c r="B7" s="493" t="s">
        <v>1043</v>
      </c>
      <c r="C7" s="493" t="s">
        <v>1043</v>
      </c>
      <c r="D7" s="500" t="s">
        <v>1072</v>
      </c>
      <c r="E7" s="495" t="s">
        <v>657</v>
      </c>
      <c r="F7" s="496">
        <f t="shared" si="1"/>
        <v>0</v>
      </c>
      <c r="G7" s="497"/>
      <c r="H7" s="497"/>
      <c r="I7" s="498">
        <v>1</v>
      </c>
      <c r="J7" s="499">
        <f t="shared" si="0"/>
        <v>0</v>
      </c>
      <c r="K7" s="514"/>
    </row>
    <row r="8" spans="1:13" s="485" customFormat="1" ht="31.5">
      <c r="A8" s="492" t="s">
        <v>1075</v>
      </c>
      <c r="B8" s="493" t="s">
        <v>1043</v>
      </c>
      <c r="C8" s="493" t="s">
        <v>1043</v>
      </c>
      <c r="D8" s="500" t="s">
        <v>1074</v>
      </c>
      <c r="E8" s="495" t="s">
        <v>657</v>
      </c>
      <c r="F8" s="496">
        <f t="shared" si="1"/>
        <v>0</v>
      </c>
      <c r="G8" s="497"/>
      <c r="H8" s="497"/>
      <c r="I8" s="498">
        <v>7</v>
      </c>
      <c r="J8" s="499">
        <f t="shared" si="0"/>
        <v>0</v>
      </c>
      <c r="K8" s="514"/>
    </row>
    <row r="9" spans="1:13" s="485" customFormat="1" ht="31.5">
      <c r="A9" s="492" t="s">
        <v>1077</v>
      </c>
      <c r="B9" s="493" t="s">
        <v>1043</v>
      </c>
      <c r="C9" s="493" t="s">
        <v>1043</v>
      </c>
      <c r="D9" s="500" t="s">
        <v>2170</v>
      </c>
      <c r="E9" s="495" t="s">
        <v>657</v>
      </c>
      <c r="F9" s="496">
        <f t="shared" si="1"/>
        <v>0</v>
      </c>
      <c r="G9" s="497"/>
      <c r="H9" s="497"/>
      <c r="I9" s="498">
        <v>2</v>
      </c>
      <c r="J9" s="499">
        <f t="shared" si="0"/>
        <v>0</v>
      </c>
      <c r="K9" s="514"/>
    </row>
    <row r="10" spans="1:13" s="485" customFormat="1" ht="31.5">
      <c r="A10" s="492" t="s">
        <v>1079</v>
      </c>
      <c r="B10" s="493" t="s">
        <v>1043</v>
      </c>
      <c r="C10" s="493" t="s">
        <v>1043</v>
      </c>
      <c r="D10" s="500" t="s">
        <v>1901</v>
      </c>
      <c r="E10" s="495" t="s">
        <v>657</v>
      </c>
      <c r="F10" s="496">
        <f t="shared" si="1"/>
        <v>0</v>
      </c>
      <c r="G10" s="497"/>
      <c r="H10" s="497"/>
      <c r="I10" s="498">
        <v>3</v>
      </c>
      <c r="J10" s="499">
        <f t="shared" si="0"/>
        <v>0</v>
      </c>
      <c r="K10" s="514"/>
    </row>
    <row r="11" spans="1:13" s="485" customFormat="1" ht="33.75" customHeight="1">
      <c r="A11" s="492" t="s">
        <v>1081</v>
      </c>
      <c r="B11" s="493" t="s">
        <v>1043</v>
      </c>
      <c r="C11" s="493" t="s">
        <v>1043</v>
      </c>
      <c r="D11" s="500" t="s">
        <v>1902</v>
      </c>
      <c r="E11" s="495" t="s">
        <v>657</v>
      </c>
      <c r="F11" s="496">
        <f t="shared" si="1"/>
        <v>0</v>
      </c>
      <c r="G11" s="497"/>
      <c r="H11" s="497"/>
      <c r="I11" s="498">
        <v>34</v>
      </c>
      <c r="J11" s="499">
        <f t="shared" si="0"/>
        <v>0</v>
      </c>
      <c r="K11" s="514"/>
    </row>
    <row r="12" spans="1:13" s="485" customFormat="1" ht="31.5">
      <c r="A12" s="492" t="s">
        <v>1083</v>
      </c>
      <c r="B12" s="493" t="s">
        <v>1043</v>
      </c>
      <c r="C12" s="493" t="s">
        <v>1043</v>
      </c>
      <c r="D12" s="500" t="s">
        <v>1082</v>
      </c>
      <c r="E12" s="495" t="s">
        <v>657</v>
      </c>
      <c r="F12" s="496">
        <f t="shared" si="1"/>
        <v>0</v>
      </c>
      <c r="G12" s="497"/>
      <c r="H12" s="497"/>
      <c r="I12" s="498">
        <v>5</v>
      </c>
      <c r="J12" s="499">
        <f>F12*I12</f>
        <v>0</v>
      </c>
      <c r="K12" s="514"/>
    </row>
    <row r="13" spans="1:13" s="485" customFormat="1" ht="31.5">
      <c r="A13" s="492" t="s">
        <v>1085</v>
      </c>
      <c r="B13" s="493" t="s">
        <v>1043</v>
      </c>
      <c r="C13" s="493" t="s">
        <v>1043</v>
      </c>
      <c r="D13" s="500" t="s">
        <v>1903</v>
      </c>
      <c r="E13" s="495" t="s">
        <v>657</v>
      </c>
      <c r="F13" s="496">
        <f t="shared" si="1"/>
        <v>0</v>
      </c>
      <c r="G13" s="497"/>
      <c r="H13" s="497"/>
      <c r="I13" s="498">
        <v>5</v>
      </c>
      <c r="J13" s="499">
        <f>F13*I13</f>
        <v>0</v>
      </c>
      <c r="K13" s="514"/>
    </row>
    <row r="14" spans="1:13" s="485" customFormat="1">
      <c r="A14" s="492" t="s">
        <v>1087</v>
      </c>
      <c r="B14" s="493" t="s">
        <v>1043</v>
      </c>
      <c r="C14" s="493" t="s">
        <v>1043</v>
      </c>
      <c r="D14" s="500" t="s">
        <v>1098</v>
      </c>
      <c r="E14" s="495" t="s">
        <v>657</v>
      </c>
      <c r="F14" s="496">
        <f t="shared" si="1"/>
        <v>0</v>
      </c>
      <c r="G14" s="497"/>
      <c r="H14" s="497"/>
      <c r="I14" s="498">
        <v>1</v>
      </c>
      <c r="J14" s="499">
        <f>F14*I14</f>
        <v>0</v>
      </c>
      <c r="K14" s="514"/>
    </row>
    <row r="15" spans="1:13" s="485" customFormat="1" ht="31.5">
      <c r="A15" s="492" t="s">
        <v>1089</v>
      </c>
      <c r="B15" s="493" t="s">
        <v>1043</v>
      </c>
      <c r="C15" s="493" t="s">
        <v>1043</v>
      </c>
      <c r="D15" s="500" t="s">
        <v>2171</v>
      </c>
      <c r="E15" s="495" t="s">
        <v>657</v>
      </c>
      <c r="F15" s="496">
        <f t="shared" si="1"/>
        <v>0</v>
      </c>
      <c r="G15" s="497"/>
      <c r="H15" s="497"/>
      <c r="I15" s="498">
        <v>1</v>
      </c>
      <c r="J15" s="499">
        <f>F15*I15</f>
        <v>0</v>
      </c>
      <c r="K15" s="514"/>
    </row>
    <row r="16" spans="1:13">
      <c r="A16" s="492" t="s">
        <v>1091</v>
      </c>
      <c r="B16" s="493" t="s">
        <v>1043</v>
      </c>
      <c r="C16" s="493" t="s">
        <v>1043</v>
      </c>
      <c r="D16" s="494" t="s">
        <v>1057</v>
      </c>
      <c r="E16" s="495" t="s">
        <v>657</v>
      </c>
      <c r="F16" s="496">
        <f t="shared" si="1"/>
        <v>0</v>
      </c>
      <c r="G16" s="496">
        <v>0</v>
      </c>
      <c r="H16" s="497">
        <f>SUMPRODUCT(G5:G15,I5:I15)*0.036</f>
        <v>0</v>
      </c>
      <c r="I16" s="498">
        <v>1</v>
      </c>
      <c r="J16" s="499">
        <f>I16*F16</f>
        <v>0</v>
      </c>
      <c r="L16" s="485"/>
      <c r="M16" s="485"/>
    </row>
    <row r="17" spans="1:13" ht="16.5" thickBot="1">
      <c r="A17" s="501" t="s">
        <v>1093</v>
      </c>
      <c r="B17" s="502" t="s">
        <v>1043</v>
      </c>
      <c r="C17" s="502" t="s">
        <v>1043</v>
      </c>
      <c r="D17" s="503" t="s">
        <v>1059</v>
      </c>
      <c r="E17" s="504" t="s">
        <v>657</v>
      </c>
      <c r="F17" s="505">
        <f t="shared" si="1"/>
        <v>0</v>
      </c>
      <c r="G17" s="505">
        <v>0</v>
      </c>
      <c r="H17" s="506">
        <f>SUMPRODUCT(H5:H15,I5:I15)*0.06</f>
        <v>0</v>
      </c>
      <c r="I17" s="507">
        <v>1</v>
      </c>
      <c r="J17" s="508">
        <f>I17*F17</f>
        <v>0</v>
      </c>
      <c r="L17" s="485"/>
      <c r="M17" s="485"/>
    </row>
    <row r="18" spans="1:13" ht="16.5" thickTop="1">
      <c r="A18" s="509"/>
      <c r="B18" s="509"/>
      <c r="C18" s="509"/>
      <c r="D18" s="510"/>
    </row>
    <row r="19" spans="1:13">
      <c r="A19" s="509"/>
      <c r="B19" s="509"/>
      <c r="C19" s="509"/>
      <c r="D19" s="510"/>
    </row>
    <row r="20" spans="1:13">
      <c r="A20" s="509"/>
      <c r="B20" s="509"/>
      <c r="C20" s="509"/>
      <c r="D20" s="510"/>
    </row>
    <row r="21" spans="1:13">
      <c r="A21" s="509"/>
      <c r="B21" s="509"/>
      <c r="C21" s="509"/>
      <c r="D21" s="510"/>
    </row>
    <row r="22" spans="1:13">
      <c r="A22" s="509"/>
      <c r="B22" s="509"/>
      <c r="C22" s="509"/>
      <c r="D22" s="510"/>
    </row>
    <row r="23" spans="1:13">
      <c r="A23" s="509"/>
      <c r="B23" s="509"/>
      <c r="C23" s="509"/>
      <c r="D23" s="510"/>
    </row>
    <row r="24" spans="1:13">
      <c r="A24" s="509"/>
      <c r="B24" s="509"/>
      <c r="C24" s="509"/>
      <c r="D24" s="510"/>
    </row>
    <row r="25" spans="1:13">
      <c r="A25" s="509"/>
      <c r="B25" s="509"/>
      <c r="C25" s="509"/>
      <c r="D25" s="510"/>
    </row>
    <row r="26" spans="1:13">
      <c r="A26" s="509"/>
      <c r="B26" s="509"/>
      <c r="C26" s="509"/>
      <c r="D26" s="510"/>
    </row>
    <row r="27" spans="1:13">
      <c r="A27" s="509"/>
      <c r="B27" s="509"/>
      <c r="C27" s="509"/>
      <c r="D27" s="510"/>
    </row>
    <row r="28" spans="1:13">
      <c r="A28" s="509"/>
      <c r="B28" s="509"/>
      <c r="C28" s="509"/>
      <c r="D28" s="510"/>
    </row>
    <row r="29" spans="1:13">
      <c r="A29" s="509"/>
      <c r="B29" s="509"/>
      <c r="C29" s="509"/>
      <c r="D29" s="510"/>
    </row>
    <row r="30" spans="1:13">
      <c r="A30" s="509"/>
      <c r="B30" s="509"/>
      <c r="C30" s="509"/>
      <c r="D30" s="510"/>
    </row>
    <row r="31" spans="1:13">
      <c r="A31" s="509"/>
      <c r="B31" s="509"/>
      <c r="C31" s="509"/>
      <c r="D31" s="510"/>
    </row>
    <row r="32" spans="1:13">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D285" s="510"/>
    </row>
    <row r="286" spans="1:4">
      <c r="D286" s="510"/>
    </row>
    <row r="287" spans="1:4">
      <c r="D287" s="510"/>
    </row>
    <row r="288" spans="1:4">
      <c r="D288" s="510"/>
    </row>
    <row r="289" spans="4:4">
      <c r="D289" s="510"/>
    </row>
    <row r="290" spans="4:4">
      <c r="D290" s="510"/>
    </row>
    <row r="291" spans="4:4">
      <c r="D291" s="510"/>
    </row>
    <row r="292" spans="4:4">
      <c r="D292" s="510"/>
    </row>
    <row r="293" spans="4:4">
      <c r="D293" s="510"/>
    </row>
    <row r="294" spans="4:4">
      <c r="D294" s="510"/>
    </row>
    <row r="295" spans="4:4">
      <c r="D295" s="510"/>
    </row>
  </sheetData>
  <mergeCells count="1">
    <mergeCell ref="A3:C3"/>
  </mergeCells>
  <conditionalFormatting sqref="G5:H15">
    <cfRule type="containsBlanks" priority="2">
      <formula>LEN(TRIM(G5))=0</formula>
    </cfRule>
  </conditionalFormatting>
  <conditionalFormatting sqref="G5:H17">
    <cfRule type="containsBlanks" dxfId="18"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13"/>
  <sheetViews>
    <sheetView zoomScale="85" zoomScaleNormal="85" workbookViewId="0">
      <pane ySplit="4" topLeftCell="A5" activePane="bottomLeft" state="frozen"/>
      <selection activeCell="AD162" sqref="AD162"/>
      <selection pane="bottomLeft" activeCell="G5" sqref="G5:H13"/>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1103</v>
      </c>
      <c r="B3" s="1521"/>
      <c r="C3" s="1522"/>
      <c r="D3" s="479" t="s">
        <v>1104</v>
      </c>
      <c r="E3" s="482"/>
      <c r="F3" s="483"/>
      <c r="G3" s="483"/>
      <c r="H3" s="483"/>
      <c r="I3" s="483"/>
      <c r="J3" s="484"/>
    </row>
    <row r="4" spans="1:10" s="485" customFormat="1" ht="16.5" thickBot="1">
      <c r="A4" s="486"/>
      <c r="B4" s="487"/>
      <c r="C4" s="487"/>
      <c r="D4" s="488" t="s">
        <v>1041</v>
      </c>
      <c r="E4" s="489"/>
      <c r="F4" s="490"/>
      <c r="G4" s="490"/>
      <c r="H4" s="490"/>
      <c r="I4" s="490"/>
      <c r="J4" s="491">
        <f>SUM(J5:J913)</f>
        <v>0</v>
      </c>
    </row>
    <row r="5" spans="1:10" s="485" customFormat="1" ht="32.25" thickTop="1">
      <c r="A5" s="516" t="s">
        <v>1105</v>
      </c>
      <c r="B5" s="517" t="s">
        <v>1043</v>
      </c>
      <c r="C5" s="517" t="s">
        <v>1043</v>
      </c>
      <c r="D5" s="518" t="s">
        <v>1106</v>
      </c>
      <c r="E5" s="519" t="s">
        <v>657</v>
      </c>
      <c r="F5" s="520">
        <f>G5+H5</f>
        <v>0</v>
      </c>
      <c r="G5" s="521"/>
      <c r="H5" s="521"/>
      <c r="I5" s="522">
        <v>5</v>
      </c>
      <c r="J5" s="523">
        <f t="shared" ref="J5:J13" si="0">I5*F5</f>
        <v>0</v>
      </c>
    </row>
    <row r="6" spans="1:10" s="485" customFormat="1" ht="31.5">
      <c r="A6" s="492" t="s">
        <v>1107</v>
      </c>
      <c r="B6" s="493" t="s">
        <v>1043</v>
      </c>
      <c r="C6" s="493" t="s">
        <v>1043</v>
      </c>
      <c r="D6" s="500" t="s">
        <v>1108</v>
      </c>
      <c r="E6" s="495" t="s">
        <v>657</v>
      </c>
      <c r="F6" s="496">
        <f t="shared" ref="F6:F15" si="1">G6+H6</f>
        <v>0</v>
      </c>
      <c r="G6" s="497"/>
      <c r="H6" s="497"/>
      <c r="I6" s="498">
        <v>25</v>
      </c>
      <c r="J6" s="499">
        <f t="shared" si="0"/>
        <v>0</v>
      </c>
    </row>
    <row r="7" spans="1:10" s="485" customFormat="1" ht="31.5">
      <c r="A7" s="492" t="s">
        <v>1109</v>
      </c>
      <c r="B7" s="493" t="s">
        <v>1043</v>
      </c>
      <c r="C7" s="493" t="s">
        <v>1043</v>
      </c>
      <c r="D7" s="500" t="s">
        <v>1112</v>
      </c>
      <c r="E7" s="495" t="s">
        <v>657</v>
      </c>
      <c r="F7" s="496">
        <f t="shared" si="1"/>
        <v>0</v>
      </c>
      <c r="G7" s="497"/>
      <c r="H7" s="497"/>
      <c r="I7" s="498">
        <v>3</v>
      </c>
      <c r="J7" s="499">
        <f t="shared" si="0"/>
        <v>0</v>
      </c>
    </row>
    <row r="8" spans="1:10" s="485" customFormat="1" ht="31.5">
      <c r="A8" s="492" t="s">
        <v>1111</v>
      </c>
      <c r="B8" s="493" t="s">
        <v>1043</v>
      </c>
      <c r="C8" s="493" t="s">
        <v>1043</v>
      </c>
      <c r="D8" s="500" t="s">
        <v>1114</v>
      </c>
      <c r="E8" s="495" t="s">
        <v>289</v>
      </c>
      <c r="F8" s="496">
        <f t="shared" si="1"/>
        <v>0</v>
      </c>
      <c r="G8" s="497"/>
      <c r="H8" s="497"/>
      <c r="I8" s="498">
        <v>324</v>
      </c>
      <c r="J8" s="499">
        <f t="shared" si="0"/>
        <v>0</v>
      </c>
    </row>
    <row r="9" spans="1:10" ht="31.5">
      <c r="A9" s="492" t="s">
        <v>1113</v>
      </c>
      <c r="B9" s="493" t="s">
        <v>1043</v>
      </c>
      <c r="C9" s="493" t="s">
        <v>1043</v>
      </c>
      <c r="D9" s="494" t="s">
        <v>2172</v>
      </c>
      <c r="E9" s="524" t="s">
        <v>289</v>
      </c>
      <c r="F9" s="496">
        <f t="shared" si="1"/>
        <v>0</v>
      </c>
      <c r="G9" s="497"/>
      <c r="H9" s="497"/>
      <c r="I9" s="498">
        <v>9</v>
      </c>
      <c r="J9" s="499">
        <f t="shared" si="0"/>
        <v>0</v>
      </c>
    </row>
    <row r="10" spans="1:10">
      <c r="A10" s="492" t="s">
        <v>1115</v>
      </c>
      <c r="B10" s="493" t="s">
        <v>1043</v>
      </c>
      <c r="C10" s="493" t="s">
        <v>1043</v>
      </c>
      <c r="D10" s="494" t="s">
        <v>1124</v>
      </c>
      <c r="E10" s="524" t="s">
        <v>657</v>
      </c>
      <c r="F10" s="496">
        <f t="shared" si="1"/>
        <v>0</v>
      </c>
      <c r="G10" s="497"/>
      <c r="H10" s="497"/>
      <c r="I10" s="498">
        <v>87</v>
      </c>
      <c r="J10" s="499">
        <f t="shared" si="0"/>
        <v>0</v>
      </c>
    </row>
    <row r="11" spans="1:10" ht="31.5">
      <c r="A11" s="492" t="s">
        <v>1117</v>
      </c>
      <c r="B11" s="493" t="s">
        <v>1043</v>
      </c>
      <c r="C11" s="493" t="s">
        <v>1043</v>
      </c>
      <c r="D11" s="494" t="s">
        <v>2173</v>
      </c>
      <c r="E11" s="524" t="s">
        <v>657</v>
      </c>
      <c r="F11" s="496">
        <f t="shared" si="1"/>
        <v>0</v>
      </c>
      <c r="G11" s="497"/>
      <c r="H11" s="497"/>
      <c r="I11" s="498">
        <v>20</v>
      </c>
      <c r="J11" s="499">
        <f t="shared" si="0"/>
        <v>0</v>
      </c>
    </row>
    <row r="12" spans="1:10">
      <c r="A12" s="492" t="s">
        <v>1119</v>
      </c>
      <c r="B12" s="493" t="s">
        <v>1043</v>
      </c>
      <c r="C12" s="493" t="s">
        <v>1043</v>
      </c>
      <c r="D12" s="494" t="s">
        <v>1126</v>
      </c>
      <c r="E12" s="524" t="s">
        <v>657</v>
      </c>
      <c r="F12" s="496">
        <f t="shared" si="1"/>
        <v>0</v>
      </c>
      <c r="G12" s="497"/>
      <c r="H12" s="497"/>
      <c r="I12" s="498">
        <v>1</v>
      </c>
      <c r="J12" s="499">
        <f t="shared" si="0"/>
        <v>0</v>
      </c>
    </row>
    <row r="13" spans="1:10">
      <c r="A13" s="492" t="s">
        <v>1121</v>
      </c>
      <c r="B13" s="493" t="s">
        <v>1043</v>
      </c>
      <c r="C13" s="493" t="s">
        <v>1043</v>
      </c>
      <c r="D13" s="494" t="s">
        <v>1128</v>
      </c>
      <c r="E13" s="524" t="s">
        <v>167</v>
      </c>
      <c r="F13" s="496">
        <f t="shared" si="1"/>
        <v>0</v>
      </c>
      <c r="G13" s="497"/>
      <c r="H13" s="497"/>
      <c r="I13" s="525">
        <v>0.6</v>
      </c>
      <c r="J13" s="499">
        <f t="shared" si="0"/>
        <v>0</v>
      </c>
    </row>
    <row r="14" spans="1:10">
      <c r="A14" s="492" t="s">
        <v>1123</v>
      </c>
      <c r="B14" s="493" t="s">
        <v>1043</v>
      </c>
      <c r="C14" s="493" t="s">
        <v>1043</v>
      </c>
      <c r="D14" s="494" t="s">
        <v>1057</v>
      </c>
      <c r="E14" s="495" t="s">
        <v>657</v>
      </c>
      <c r="F14" s="496">
        <f t="shared" si="1"/>
        <v>0</v>
      </c>
      <c r="G14" s="496">
        <v>0</v>
      </c>
      <c r="H14" s="497">
        <f>SUMPRODUCT(G5:G13,I5:I13)*0.036</f>
        <v>0</v>
      </c>
      <c r="I14" s="498">
        <v>1</v>
      </c>
      <c r="J14" s="499">
        <f>I14*F14</f>
        <v>0</v>
      </c>
    </row>
    <row r="15" spans="1:10" ht="16.5" thickBot="1">
      <c r="A15" s="501" t="s">
        <v>1125</v>
      </c>
      <c r="B15" s="502" t="s">
        <v>1043</v>
      </c>
      <c r="C15" s="502" t="s">
        <v>1043</v>
      </c>
      <c r="D15" s="503" t="s">
        <v>1059</v>
      </c>
      <c r="E15" s="504" t="s">
        <v>657</v>
      </c>
      <c r="F15" s="505">
        <f t="shared" si="1"/>
        <v>0</v>
      </c>
      <c r="G15" s="505">
        <v>0</v>
      </c>
      <c r="H15" s="506">
        <f>SUMPRODUCT(H5:H13,I5:I13)*0.06</f>
        <v>0</v>
      </c>
      <c r="I15" s="507">
        <v>1</v>
      </c>
      <c r="J15" s="508">
        <f t="shared" ref="J15" si="2">I15*F15</f>
        <v>0</v>
      </c>
    </row>
    <row r="16" spans="1:10" ht="16.5" thickTop="1">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A301" s="509"/>
      <c r="B301" s="509"/>
      <c r="C301" s="509"/>
      <c r="D301" s="510"/>
    </row>
    <row r="302" spans="1:4">
      <c r="A302" s="509"/>
      <c r="B302" s="509"/>
      <c r="C302" s="509"/>
      <c r="D302" s="510"/>
    </row>
    <row r="303" spans="1:4">
      <c r="D303" s="510"/>
    </row>
    <row r="304" spans="1:4">
      <c r="D304" s="510"/>
    </row>
    <row r="305" spans="4:4">
      <c r="D305" s="510"/>
    </row>
    <row r="306" spans="4:4">
      <c r="D306" s="510"/>
    </row>
    <row r="307" spans="4:4">
      <c r="D307" s="510"/>
    </row>
    <row r="308" spans="4:4">
      <c r="D308" s="510"/>
    </row>
    <row r="309" spans="4:4">
      <c r="D309" s="510"/>
    </row>
    <row r="310" spans="4:4">
      <c r="D310" s="510"/>
    </row>
    <row r="311" spans="4:4">
      <c r="D311" s="510"/>
    </row>
    <row r="312" spans="4:4">
      <c r="D312" s="510"/>
    </row>
    <row r="313" spans="4:4">
      <c r="D313" s="510"/>
    </row>
  </sheetData>
  <mergeCells count="1">
    <mergeCell ref="A3:C3"/>
  </mergeCells>
  <conditionalFormatting sqref="G5:H15">
    <cfRule type="containsBlanks" dxfId="17"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147"/>
  <sheetViews>
    <sheetView workbookViewId="0">
      <pane ySplit="4" topLeftCell="A5" activePane="bottomLeft" state="frozen"/>
      <selection activeCell="AD162" sqref="AD162"/>
      <selection pane="bottomLeft" activeCell="G5" sqref="G5:H11"/>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1131</v>
      </c>
      <c r="B3" s="1521"/>
      <c r="C3" s="1522"/>
      <c r="D3" s="479" t="s">
        <v>1132</v>
      </c>
      <c r="E3" s="482"/>
      <c r="F3" s="483"/>
      <c r="G3" s="483"/>
      <c r="H3" s="483"/>
      <c r="I3" s="483"/>
      <c r="J3" s="484"/>
    </row>
    <row r="4" spans="1:10" s="485" customFormat="1" ht="16.5" thickBot="1">
      <c r="A4" s="486"/>
      <c r="B4" s="487"/>
      <c r="C4" s="487"/>
      <c r="D4" s="488" t="s">
        <v>1041</v>
      </c>
      <c r="E4" s="489"/>
      <c r="F4" s="490"/>
      <c r="G4" s="490"/>
      <c r="H4" s="490"/>
      <c r="I4" s="490"/>
      <c r="J4" s="491">
        <f>SUM(J5:J685)</f>
        <v>0</v>
      </c>
    </row>
    <row r="5" spans="1:10" s="485" customFormat="1" ht="16.5" thickTop="1">
      <c r="A5" s="492" t="s">
        <v>1133</v>
      </c>
      <c r="B5" s="493" t="s">
        <v>1043</v>
      </c>
      <c r="C5" s="493" t="s">
        <v>1043</v>
      </c>
      <c r="D5" s="1027" t="s">
        <v>1136</v>
      </c>
      <c r="E5" s="495" t="s">
        <v>289</v>
      </c>
      <c r="F5" s="496">
        <f t="shared" ref="F5:F13" si="0">G5+H5</f>
        <v>0</v>
      </c>
      <c r="G5" s="497"/>
      <c r="H5" s="497"/>
      <c r="I5" s="498">
        <v>57</v>
      </c>
      <c r="J5" s="499">
        <f t="shared" ref="J5:J13" si="1">I5*F5</f>
        <v>0</v>
      </c>
    </row>
    <row r="6" spans="1:10" s="485" customFormat="1">
      <c r="A6" s="492" t="s">
        <v>1135</v>
      </c>
      <c r="B6" s="493" t="s">
        <v>1043</v>
      </c>
      <c r="C6" s="493" t="s">
        <v>1043</v>
      </c>
      <c r="D6" s="1027" t="s">
        <v>1142</v>
      </c>
      <c r="E6" s="495" t="s">
        <v>289</v>
      </c>
      <c r="F6" s="496">
        <f t="shared" si="0"/>
        <v>0</v>
      </c>
      <c r="G6" s="497"/>
      <c r="H6" s="497"/>
      <c r="I6" s="498">
        <v>79</v>
      </c>
      <c r="J6" s="499">
        <f t="shared" si="1"/>
        <v>0</v>
      </c>
    </row>
    <row r="7" spans="1:10" s="485" customFormat="1">
      <c r="A7" s="492" t="s">
        <v>1137</v>
      </c>
      <c r="B7" s="493" t="s">
        <v>1043</v>
      </c>
      <c r="C7" s="493" t="s">
        <v>1043</v>
      </c>
      <c r="D7" s="1027" t="s">
        <v>1905</v>
      </c>
      <c r="E7" s="495" t="s">
        <v>289</v>
      </c>
      <c r="F7" s="496">
        <f t="shared" si="0"/>
        <v>0</v>
      </c>
      <c r="G7" s="497"/>
      <c r="H7" s="497"/>
      <c r="I7" s="498">
        <v>26</v>
      </c>
      <c r="J7" s="499">
        <f t="shared" si="1"/>
        <v>0</v>
      </c>
    </row>
    <row r="8" spans="1:10" s="485" customFormat="1">
      <c r="A8" s="492" t="s">
        <v>1139</v>
      </c>
      <c r="B8" s="493" t="s">
        <v>1043</v>
      </c>
      <c r="C8" s="493" t="s">
        <v>1043</v>
      </c>
      <c r="D8" s="1027" t="s">
        <v>1146</v>
      </c>
      <c r="E8" s="495" t="s">
        <v>289</v>
      </c>
      <c r="F8" s="496">
        <f t="shared" si="0"/>
        <v>0</v>
      </c>
      <c r="G8" s="497"/>
      <c r="H8" s="497"/>
      <c r="I8" s="498">
        <v>295</v>
      </c>
      <c r="J8" s="499">
        <f t="shared" si="1"/>
        <v>0</v>
      </c>
    </row>
    <row r="9" spans="1:10" s="485" customFormat="1">
      <c r="A9" s="492" t="s">
        <v>1141</v>
      </c>
      <c r="B9" s="493" t="s">
        <v>1043</v>
      </c>
      <c r="C9" s="493" t="s">
        <v>1043</v>
      </c>
      <c r="D9" s="1027" t="s">
        <v>1148</v>
      </c>
      <c r="E9" s="495" t="s">
        <v>289</v>
      </c>
      <c r="F9" s="496">
        <f t="shared" si="0"/>
        <v>0</v>
      </c>
      <c r="G9" s="497"/>
      <c r="H9" s="497"/>
      <c r="I9" s="498">
        <v>176</v>
      </c>
      <c r="J9" s="499">
        <f t="shared" si="1"/>
        <v>0</v>
      </c>
    </row>
    <row r="10" spans="1:10" s="485" customFormat="1">
      <c r="A10" s="492" t="s">
        <v>1143</v>
      </c>
      <c r="B10" s="493" t="s">
        <v>1043</v>
      </c>
      <c r="C10" s="493" t="s">
        <v>1043</v>
      </c>
      <c r="D10" s="1027" t="s">
        <v>1150</v>
      </c>
      <c r="E10" s="495" t="s">
        <v>289</v>
      </c>
      <c r="F10" s="496">
        <f t="shared" si="0"/>
        <v>0</v>
      </c>
      <c r="G10" s="497"/>
      <c r="H10" s="497"/>
      <c r="I10" s="498">
        <v>384</v>
      </c>
      <c r="J10" s="499">
        <f t="shared" si="1"/>
        <v>0</v>
      </c>
    </row>
    <row r="11" spans="1:10" s="485" customFormat="1">
      <c r="A11" s="492" t="s">
        <v>1145</v>
      </c>
      <c r="B11" s="493" t="s">
        <v>1043</v>
      </c>
      <c r="C11" s="493" t="s">
        <v>1043</v>
      </c>
      <c r="D11" s="1027" t="s">
        <v>1156</v>
      </c>
      <c r="E11" s="495" t="s">
        <v>289</v>
      </c>
      <c r="F11" s="496">
        <f t="shared" si="0"/>
        <v>0</v>
      </c>
      <c r="G11" s="497"/>
      <c r="H11" s="497"/>
      <c r="I11" s="498">
        <v>158</v>
      </c>
      <c r="J11" s="499">
        <f t="shared" si="1"/>
        <v>0</v>
      </c>
    </row>
    <row r="12" spans="1:10" s="485" customFormat="1">
      <c r="A12" s="492" t="s">
        <v>1147</v>
      </c>
      <c r="B12" s="493" t="s">
        <v>1043</v>
      </c>
      <c r="C12" s="493" t="s">
        <v>1043</v>
      </c>
      <c r="D12" s="494" t="s">
        <v>1057</v>
      </c>
      <c r="E12" s="495" t="s">
        <v>657</v>
      </c>
      <c r="F12" s="496">
        <f t="shared" si="0"/>
        <v>0</v>
      </c>
      <c r="G12" s="496">
        <v>0</v>
      </c>
      <c r="H12" s="497">
        <f>SUMPRODUCT(G5:G11,I5:I11)*0.036</f>
        <v>0</v>
      </c>
      <c r="I12" s="498">
        <v>1</v>
      </c>
      <c r="J12" s="499">
        <f t="shared" si="1"/>
        <v>0</v>
      </c>
    </row>
    <row r="13" spans="1:10" s="485" customFormat="1" ht="16.5" thickBot="1">
      <c r="A13" s="501" t="s">
        <v>1149</v>
      </c>
      <c r="B13" s="502" t="s">
        <v>1043</v>
      </c>
      <c r="C13" s="502" t="s">
        <v>1043</v>
      </c>
      <c r="D13" s="503" t="s">
        <v>1059</v>
      </c>
      <c r="E13" s="504" t="s">
        <v>657</v>
      </c>
      <c r="F13" s="505">
        <f t="shared" si="0"/>
        <v>0</v>
      </c>
      <c r="G13" s="505">
        <v>0</v>
      </c>
      <c r="H13" s="506">
        <f>SUMPRODUCT(H5:H11,I5:I11)*0.06</f>
        <v>0</v>
      </c>
      <c r="I13" s="507">
        <v>1</v>
      </c>
      <c r="J13" s="508">
        <f t="shared" si="1"/>
        <v>0</v>
      </c>
    </row>
    <row r="14" spans="1:10" ht="16.5" thickTop="1">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D137" s="510"/>
    </row>
    <row r="138" spans="1:4">
      <c r="D138" s="510"/>
    </row>
    <row r="139" spans="1:4">
      <c r="D139" s="510"/>
    </row>
    <row r="140" spans="1:4">
      <c r="D140" s="510"/>
    </row>
    <row r="141" spans="1:4">
      <c r="D141" s="510"/>
    </row>
    <row r="142" spans="1:4">
      <c r="D142" s="510"/>
    </row>
    <row r="143" spans="1:4">
      <c r="D143" s="510"/>
    </row>
    <row r="144" spans="1:4">
      <c r="D144" s="510"/>
    </row>
    <row r="145" spans="4:4">
      <c r="D145" s="510"/>
    </row>
    <row r="146" spans="4:4">
      <c r="D146" s="510"/>
    </row>
    <row r="147" spans="4:4">
      <c r="D147" s="510"/>
    </row>
  </sheetData>
  <mergeCells count="1">
    <mergeCell ref="A3:C3"/>
  </mergeCells>
  <conditionalFormatting sqref="G5:H13">
    <cfRule type="containsBlanks" dxfId="16"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J325"/>
  <sheetViews>
    <sheetView zoomScaleSheetLayoutView="115" workbookViewId="0">
      <pane ySplit="4" topLeftCell="A5" activePane="bottomLeft" state="frozen"/>
      <selection activeCell="AD162" sqref="AD162"/>
      <selection pane="bottomLeft" activeCell="G13" sqref="G13"/>
    </sheetView>
  </sheetViews>
  <sheetFormatPr defaultColWidth="10" defaultRowHeight="15.75"/>
  <cols>
    <col min="1" max="1" width="8.42578125" style="476" customWidth="1"/>
    <col min="2" max="2" width="9.5703125" style="476" customWidth="1"/>
    <col min="3" max="3" width="8.42578125" style="476" customWidth="1"/>
    <col min="4" max="4" width="89.5703125" style="513" customWidth="1"/>
    <col min="5" max="5" width="9.5703125" style="509" customWidth="1"/>
    <col min="6" max="6" width="17.28515625" style="511" customWidth="1"/>
    <col min="7" max="8" width="14" style="511" customWidth="1"/>
    <col min="9" max="9" width="17.28515625" style="512" customWidth="1"/>
    <col min="10" max="10" width="17.28515625" style="511" customWidth="1"/>
    <col min="11" max="11" width="10" style="476"/>
    <col min="12" max="12" width="11.28515625" style="476" bestFit="1" customWidth="1"/>
    <col min="13" max="16384" width="10" style="476"/>
  </cols>
  <sheetData>
    <row r="1" spans="1:10" ht="49.5" customHeight="1" thickTop="1">
      <c r="A1" s="470" t="s">
        <v>133</v>
      </c>
      <c r="B1" s="471" t="s">
        <v>776</v>
      </c>
      <c r="C1" s="471" t="s">
        <v>1027</v>
      </c>
      <c r="D1" s="472" t="s">
        <v>773</v>
      </c>
      <c r="E1" s="471" t="s">
        <v>135</v>
      </c>
      <c r="F1" s="473" t="s">
        <v>1028</v>
      </c>
      <c r="G1" s="473" t="s">
        <v>1029</v>
      </c>
      <c r="H1" s="473" t="s">
        <v>30</v>
      </c>
      <c r="I1" s="474" t="s">
        <v>1030</v>
      </c>
      <c r="J1" s="475" t="s">
        <v>1032</v>
      </c>
    </row>
    <row r="2" spans="1:10">
      <c r="A2" s="477"/>
      <c r="B2" s="478" t="s">
        <v>1033</v>
      </c>
      <c r="C2" s="478" t="s">
        <v>1033</v>
      </c>
      <c r="D2" s="479"/>
      <c r="E2" s="478"/>
      <c r="F2" s="480" t="s">
        <v>1034</v>
      </c>
      <c r="G2" s="480" t="s">
        <v>1035</v>
      </c>
      <c r="H2" s="480" t="s">
        <v>1036</v>
      </c>
      <c r="I2" s="480" t="s">
        <v>1184</v>
      </c>
      <c r="J2" s="481" t="s">
        <v>1038</v>
      </c>
    </row>
    <row r="3" spans="1:10" s="485" customFormat="1">
      <c r="A3" s="1520" t="s">
        <v>1162</v>
      </c>
      <c r="B3" s="1521"/>
      <c r="C3" s="1522"/>
      <c r="D3" s="479" t="s">
        <v>1163</v>
      </c>
      <c r="E3" s="482"/>
      <c r="F3" s="483"/>
      <c r="G3" s="483"/>
      <c r="H3" s="483"/>
      <c r="I3" s="483"/>
      <c r="J3" s="484"/>
    </row>
    <row r="4" spans="1:10" s="485" customFormat="1" ht="16.5" thickBot="1">
      <c r="A4" s="486"/>
      <c r="B4" s="487"/>
      <c r="C4" s="487"/>
      <c r="D4" s="488" t="s">
        <v>1041</v>
      </c>
      <c r="E4" s="489"/>
      <c r="F4" s="490"/>
      <c r="G4" s="490"/>
      <c r="H4" s="490"/>
      <c r="I4" s="490"/>
      <c r="J4" s="491">
        <f>SUM(J5:J982)</f>
        <v>0</v>
      </c>
    </row>
    <row r="5" spans="1:10" s="485" customFormat="1" ht="32.25" thickTop="1">
      <c r="A5" s="529" t="s">
        <v>1164</v>
      </c>
      <c r="B5" s="530" t="s">
        <v>1043</v>
      </c>
      <c r="C5" s="530" t="s">
        <v>1043</v>
      </c>
      <c r="D5" s="1029" t="s">
        <v>2174</v>
      </c>
      <c r="E5" s="1030" t="s">
        <v>657</v>
      </c>
      <c r="F5" s="1031">
        <f t="shared" ref="F5:F8" si="0">G5+H5</f>
        <v>0</v>
      </c>
      <c r="G5" s="497"/>
      <c r="H5" s="497"/>
      <c r="I5" s="1032">
        <v>1</v>
      </c>
      <c r="J5" s="1033">
        <f>I5*F5</f>
        <v>0</v>
      </c>
    </row>
    <row r="6" spans="1:10" s="485" customFormat="1" ht="47.25">
      <c r="A6" s="492" t="s">
        <v>1166</v>
      </c>
      <c r="B6" s="493" t="s">
        <v>1043</v>
      </c>
      <c r="C6" s="493" t="s">
        <v>1043</v>
      </c>
      <c r="D6" s="500" t="s">
        <v>2175</v>
      </c>
      <c r="E6" s="495" t="s">
        <v>657</v>
      </c>
      <c r="F6" s="496">
        <f t="shared" si="0"/>
        <v>0</v>
      </c>
      <c r="G6" s="497"/>
      <c r="H6" s="497"/>
      <c r="I6" s="527">
        <v>1</v>
      </c>
      <c r="J6" s="499">
        <f>I6*F6</f>
        <v>0</v>
      </c>
    </row>
    <row r="7" spans="1:10" s="485" customFormat="1">
      <c r="A7" s="492" t="s">
        <v>1168</v>
      </c>
      <c r="B7" s="493" t="s">
        <v>1043</v>
      </c>
      <c r="C7" s="493" t="s">
        <v>1043</v>
      </c>
      <c r="D7" s="494" t="s">
        <v>1057</v>
      </c>
      <c r="E7" s="495" t="s">
        <v>657</v>
      </c>
      <c r="F7" s="496">
        <f t="shared" si="0"/>
        <v>0</v>
      </c>
      <c r="G7" s="496">
        <v>0</v>
      </c>
      <c r="H7" s="497">
        <f>SUMPRODUCT(G5:G6,I5:I6)*0.036</f>
        <v>0</v>
      </c>
      <c r="I7" s="527">
        <v>1</v>
      </c>
      <c r="J7" s="499">
        <f>I7*F7</f>
        <v>0</v>
      </c>
    </row>
    <row r="8" spans="1:10" s="485" customFormat="1" ht="16.5" thickBot="1">
      <c r="A8" s="501" t="s">
        <v>1170</v>
      </c>
      <c r="B8" s="502" t="s">
        <v>1043</v>
      </c>
      <c r="C8" s="502" t="s">
        <v>1043</v>
      </c>
      <c r="D8" s="503" t="s">
        <v>1059</v>
      </c>
      <c r="E8" s="504" t="s">
        <v>657</v>
      </c>
      <c r="F8" s="505">
        <f t="shared" si="0"/>
        <v>0</v>
      </c>
      <c r="G8" s="505">
        <v>0</v>
      </c>
      <c r="H8" s="506">
        <f>SUMPRODUCT(H5:H6,I5:I6)*0.06</f>
        <v>0</v>
      </c>
      <c r="I8" s="531">
        <v>1</v>
      </c>
      <c r="J8" s="508">
        <f t="shared" ref="J8" si="1">I8*F8</f>
        <v>0</v>
      </c>
    </row>
    <row r="9" spans="1:10" ht="16.5" thickTop="1">
      <c r="A9" s="509"/>
      <c r="B9" s="509"/>
      <c r="C9" s="509"/>
      <c r="D9" s="510"/>
    </row>
    <row r="10" spans="1:10">
      <c r="A10" s="509"/>
      <c r="B10" s="509"/>
      <c r="C10" s="509"/>
      <c r="D10" s="510"/>
    </row>
    <row r="11" spans="1:10">
      <c r="A11" s="509"/>
      <c r="B11" s="509"/>
      <c r="C11" s="509"/>
      <c r="D11" s="510"/>
    </row>
    <row r="12" spans="1:10">
      <c r="A12" s="509"/>
      <c r="B12" s="509"/>
      <c r="C12" s="509"/>
      <c r="D12" s="510"/>
    </row>
    <row r="13" spans="1:10">
      <c r="A13" s="509"/>
      <c r="B13" s="509"/>
      <c r="C13" s="509"/>
      <c r="D13" s="510"/>
    </row>
    <row r="14" spans="1:10">
      <c r="A14" s="509"/>
      <c r="B14" s="509"/>
      <c r="C14" s="509"/>
      <c r="D14" s="510"/>
    </row>
    <row r="15" spans="1:10">
      <c r="A15" s="509"/>
      <c r="B15" s="509"/>
      <c r="C15" s="509"/>
      <c r="D15" s="510"/>
    </row>
    <row r="16" spans="1:10">
      <c r="A16" s="509"/>
      <c r="B16" s="509"/>
      <c r="C16" s="509"/>
      <c r="D16" s="510"/>
    </row>
    <row r="17" spans="1:4">
      <c r="A17" s="509"/>
      <c r="B17" s="509"/>
      <c r="C17" s="509"/>
      <c r="D17" s="510"/>
    </row>
    <row r="18" spans="1:4">
      <c r="A18" s="509"/>
      <c r="B18" s="509"/>
      <c r="C18" s="509"/>
      <c r="D18" s="510"/>
    </row>
    <row r="19" spans="1:4">
      <c r="A19" s="509"/>
      <c r="B19" s="509"/>
      <c r="C19" s="509"/>
      <c r="D19" s="510"/>
    </row>
    <row r="20" spans="1:4">
      <c r="A20" s="509"/>
      <c r="B20" s="509"/>
      <c r="C20" s="509"/>
      <c r="D20" s="510"/>
    </row>
    <row r="21" spans="1:4">
      <c r="A21" s="509"/>
      <c r="B21" s="509"/>
      <c r="C21" s="509"/>
      <c r="D21" s="510"/>
    </row>
    <row r="22" spans="1:4">
      <c r="A22" s="509"/>
      <c r="B22" s="509"/>
      <c r="C22" s="509"/>
      <c r="D22" s="510"/>
    </row>
    <row r="23" spans="1:4">
      <c r="A23" s="509"/>
      <c r="B23" s="509"/>
      <c r="C23" s="509"/>
      <c r="D23" s="510"/>
    </row>
    <row r="24" spans="1:4">
      <c r="A24" s="509"/>
      <c r="B24" s="509"/>
      <c r="C24" s="509"/>
      <c r="D24" s="510"/>
    </row>
    <row r="25" spans="1:4">
      <c r="A25" s="509"/>
      <c r="B25" s="509"/>
      <c r="C25" s="509"/>
      <c r="D25" s="510"/>
    </row>
    <row r="26" spans="1:4">
      <c r="A26" s="509"/>
      <c r="B26" s="509"/>
      <c r="C26" s="509"/>
      <c r="D26" s="510"/>
    </row>
    <row r="27" spans="1:4">
      <c r="A27" s="509"/>
      <c r="B27" s="509"/>
      <c r="C27" s="509"/>
      <c r="D27" s="510"/>
    </row>
    <row r="28" spans="1:4">
      <c r="A28" s="509"/>
      <c r="B28" s="509"/>
      <c r="C28" s="509"/>
      <c r="D28" s="510"/>
    </row>
    <row r="29" spans="1:4">
      <c r="A29" s="509"/>
      <c r="B29" s="509"/>
      <c r="C29" s="509"/>
      <c r="D29" s="510"/>
    </row>
    <row r="30" spans="1:4">
      <c r="A30" s="509"/>
      <c r="B30" s="509"/>
      <c r="C30" s="509"/>
      <c r="D30" s="510"/>
    </row>
    <row r="31" spans="1:4">
      <c r="A31" s="509"/>
      <c r="B31" s="509"/>
      <c r="C31" s="509"/>
      <c r="D31" s="510"/>
    </row>
    <row r="32" spans="1:4">
      <c r="A32" s="509"/>
      <c r="B32" s="509"/>
      <c r="C32" s="509"/>
      <c r="D32" s="510"/>
    </row>
    <row r="33" spans="1:4">
      <c r="A33" s="509"/>
      <c r="B33" s="509"/>
      <c r="C33" s="509"/>
      <c r="D33" s="510"/>
    </row>
    <row r="34" spans="1:4">
      <c r="A34" s="509"/>
      <c r="B34" s="509"/>
      <c r="C34" s="509"/>
      <c r="D34" s="510"/>
    </row>
    <row r="35" spans="1:4">
      <c r="A35" s="509"/>
      <c r="B35" s="509"/>
      <c r="C35" s="509"/>
      <c r="D35" s="510"/>
    </row>
    <row r="36" spans="1:4">
      <c r="A36" s="509"/>
      <c r="B36" s="509"/>
      <c r="C36" s="509"/>
      <c r="D36" s="510"/>
    </row>
    <row r="37" spans="1:4">
      <c r="A37" s="509"/>
      <c r="B37" s="509"/>
      <c r="C37" s="509"/>
      <c r="D37" s="510"/>
    </row>
    <row r="38" spans="1:4">
      <c r="A38" s="509"/>
      <c r="B38" s="509"/>
      <c r="C38" s="509"/>
      <c r="D38" s="510"/>
    </row>
    <row r="39" spans="1:4">
      <c r="A39" s="509"/>
      <c r="B39" s="509"/>
      <c r="C39" s="509"/>
      <c r="D39" s="510"/>
    </row>
    <row r="40" spans="1:4">
      <c r="A40" s="509"/>
      <c r="B40" s="509"/>
      <c r="C40" s="509"/>
      <c r="D40" s="510"/>
    </row>
    <row r="41" spans="1:4">
      <c r="A41" s="509"/>
      <c r="B41" s="509"/>
      <c r="C41" s="509"/>
      <c r="D41" s="510"/>
    </row>
    <row r="42" spans="1:4">
      <c r="A42" s="509"/>
      <c r="B42" s="509"/>
      <c r="C42" s="509"/>
      <c r="D42" s="510"/>
    </row>
    <row r="43" spans="1:4">
      <c r="A43" s="509"/>
      <c r="B43" s="509"/>
      <c r="C43" s="509"/>
      <c r="D43" s="510"/>
    </row>
    <row r="44" spans="1:4">
      <c r="A44" s="509"/>
      <c r="B44" s="509"/>
      <c r="C44" s="509"/>
      <c r="D44" s="510"/>
    </row>
    <row r="45" spans="1:4">
      <c r="A45" s="509"/>
      <c r="B45" s="509"/>
      <c r="C45" s="509"/>
      <c r="D45" s="510"/>
    </row>
    <row r="46" spans="1:4">
      <c r="A46" s="509"/>
      <c r="B46" s="509"/>
      <c r="C46" s="509"/>
      <c r="D46" s="510"/>
    </row>
    <row r="47" spans="1:4">
      <c r="A47" s="509"/>
      <c r="B47" s="509"/>
      <c r="C47" s="509"/>
      <c r="D47" s="510"/>
    </row>
    <row r="48" spans="1:4">
      <c r="A48" s="509"/>
      <c r="B48" s="509"/>
      <c r="C48" s="509"/>
      <c r="D48" s="510"/>
    </row>
    <row r="49" spans="1:4">
      <c r="A49" s="509"/>
      <c r="B49" s="509"/>
      <c r="C49" s="509"/>
      <c r="D49" s="510"/>
    </row>
    <row r="50" spans="1:4">
      <c r="A50" s="509"/>
      <c r="B50" s="509"/>
      <c r="C50" s="509"/>
      <c r="D50" s="510"/>
    </row>
    <row r="51" spans="1:4">
      <c r="A51" s="509"/>
      <c r="B51" s="509"/>
      <c r="C51" s="509"/>
      <c r="D51" s="510"/>
    </row>
    <row r="52" spans="1:4">
      <c r="A52" s="509"/>
      <c r="B52" s="509"/>
      <c r="C52" s="509"/>
      <c r="D52" s="510"/>
    </row>
    <row r="53" spans="1:4">
      <c r="A53" s="509"/>
      <c r="B53" s="509"/>
      <c r="C53" s="509"/>
      <c r="D53" s="510"/>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A267" s="509"/>
      <c r="B267" s="509"/>
      <c r="C267" s="509"/>
      <c r="D267" s="510"/>
    </row>
    <row r="268" spans="1:4">
      <c r="A268" s="509"/>
      <c r="B268" s="509"/>
      <c r="C268" s="509"/>
      <c r="D268" s="510"/>
    </row>
    <row r="269" spans="1:4">
      <c r="A269" s="509"/>
      <c r="B269" s="509"/>
      <c r="C269" s="509"/>
      <c r="D269" s="510"/>
    </row>
    <row r="270" spans="1:4">
      <c r="A270" s="509"/>
      <c r="B270" s="509"/>
      <c r="C270" s="509"/>
      <c r="D270" s="510"/>
    </row>
    <row r="271" spans="1:4">
      <c r="A271" s="509"/>
      <c r="B271" s="509"/>
      <c r="C271" s="509"/>
      <c r="D271" s="510"/>
    </row>
    <row r="272" spans="1:4">
      <c r="A272" s="509"/>
      <c r="B272" s="509"/>
      <c r="C272" s="509"/>
      <c r="D272" s="510"/>
    </row>
    <row r="273" spans="1:4">
      <c r="A273" s="509"/>
      <c r="B273" s="509"/>
      <c r="C273" s="509"/>
      <c r="D273" s="510"/>
    </row>
    <row r="274" spans="1:4">
      <c r="A274" s="509"/>
      <c r="B274" s="509"/>
      <c r="C274" s="509"/>
      <c r="D274" s="510"/>
    </row>
    <row r="275" spans="1:4">
      <c r="A275" s="509"/>
      <c r="B275" s="509"/>
      <c r="C275" s="509"/>
      <c r="D275" s="510"/>
    </row>
    <row r="276" spans="1:4">
      <c r="A276" s="509"/>
      <c r="B276" s="509"/>
      <c r="C276" s="509"/>
      <c r="D276" s="510"/>
    </row>
    <row r="277" spans="1:4">
      <c r="A277" s="509"/>
      <c r="B277" s="509"/>
      <c r="C277" s="509"/>
      <c r="D277" s="510"/>
    </row>
    <row r="278" spans="1:4">
      <c r="A278" s="509"/>
      <c r="B278" s="509"/>
      <c r="C278" s="509"/>
      <c r="D278" s="510"/>
    </row>
    <row r="279" spans="1:4">
      <c r="A279" s="509"/>
      <c r="B279" s="509"/>
      <c r="C279" s="509"/>
      <c r="D279" s="510"/>
    </row>
    <row r="280" spans="1:4">
      <c r="A280" s="509"/>
      <c r="B280" s="509"/>
      <c r="C280" s="509"/>
      <c r="D280" s="510"/>
    </row>
    <row r="281" spans="1:4">
      <c r="A281" s="509"/>
      <c r="B281" s="509"/>
      <c r="C281" s="509"/>
      <c r="D281" s="510"/>
    </row>
    <row r="282" spans="1:4">
      <c r="A282" s="509"/>
      <c r="B282" s="509"/>
      <c r="C282" s="509"/>
      <c r="D282" s="510"/>
    </row>
    <row r="283" spans="1:4">
      <c r="A283" s="509"/>
      <c r="B283" s="509"/>
      <c r="C283" s="509"/>
      <c r="D283" s="510"/>
    </row>
    <row r="284" spans="1:4">
      <c r="A284" s="509"/>
      <c r="B284" s="509"/>
      <c r="C284" s="509"/>
      <c r="D284" s="510"/>
    </row>
    <row r="285" spans="1:4">
      <c r="A285" s="509"/>
      <c r="B285" s="509"/>
      <c r="C285" s="509"/>
      <c r="D285" s="510"/>
    </row>
    <row r="286" spans="1:4">
      <c r="A286" s="509"/>
      <c r="B286" s="509"/>
      <c r="C286" s="509"/>
      <c r="D286" s="510"/>
    </row>
    <row r="287" spans="1:4">
      <c r="A287" s="509"/>
      <c r="B287" s="509"/>
      <c r="C287" s="509"/>
      <c r="D287" s="510"/>
    </row>
    <row r="288" spans="1:4">
      <c r="A288" s="509"/>
      <c r="B288" s="509"/>
      <c r="C288" s="509"/>
      <c r="D288" s="510"/>
    </row>
    <row r="289" spans="1:4">
      <c r="A289" s="509"/>
      <c r="B289" s="509"/>
      <c r="C289" s="509"/>
      <c r="D289" s="510"/>
    </row>
    <row r="290" spans="1:4">
      <c r="A290" s="509"/>
      <c r="B290" s="509"/>
      <c r="C290" s="509"/>
      <c r="D290" s="510"/>
    </row>
    <row r="291" spans="1:4">
      <c r="A291" s="509"/>
      <c r="B291" s="509"/>
      <c r="C291" s="509"/>
      <c r="D291" s="510"/>
    </row>
    <row r="292" spans="1:4">
      <c r="A292" s="509"/>
      <c r="B292" s="509"/>
      <c r="C292" s="509"/>
      <c r="D292" s="510"/>
    </row>
    <row r="293" spans="1:4">
      <c r="A293" s="509"/>
      <c r="B293" s="509"/>
      <c r="C293" s="509"/>
      <c r="D293" s="510"/>
    </row>
    <row r="294" spans="1:4">
      <c r="A294" s="509"/>
      <c r="B294" s="509"/>
      <c r="C294" s="509"/>
      <c r="D294" s="510"/>
    </row>
    <row r="295" spans="1:4">
      <c r="A295" s="509"/>
      <c r="B295" s="509"/>
      <c r="C295" s="509"/>
      <c r="D295" s="510"/>
    </row>
    <row r="296" spans="1:4">
      <c r="A296" s="509"/>
      <c r="B296" s="509"/>
      <c r="C296" s="509"/>
      <c r="D296" s="510"/>
    </row>
    <row r="297" spans="1:4">
      <c r="A297" s="509"/>
      <c r="B297" s="509"/>
      <c r="C297" s="509"/>
      <c r="D297" s="510"/>
    </row>
    <row r="298" spans="1:4">
      <c r="A298" s="509"/>
      <c r="B298" s="509"/>
      <c r="C298" s="509"/>
      <c r="D298" s="510"/>
    </row>
    <row r="299" spans="1:4">
      <c r="A299" s="509"/>
      <c r="B299" s="509"/>
      <c r="C299" s="509"/>
      <c r="D299" s="510"/>
    </row>
    <row r="300" spans="1:4">
      <c r="A300" s="509"/>
      <c r="B300" s="509"/>
      <c r="C300" s="509"/>
      <c r="D300" s="510"/>
    </row>
    <row r="301" spans="1:4">
      <c r="A301" s="509"/>
      <c r="B301" s="509"/>
      <c r="C301" s="509"/>
      <c r="D301" s="510"/>
    </row>
    <row r="302" spans="1:4">
      <c r="A302" s="509"/>
      <c r="B302" s="509"/>
      <c r="C302" s="509"/>
      <c r="D302" s="510"/>
    </row>
    <row r="303" spans="1:4">
      <c r="A303" s="509"/>
      <c r="B303" s="509"/>
      <c r="C303" s="509"/>
      <c r="D303" s="510"/>
    </row>
    <row r="304" spans="1:4">
      <c r="A304" s="509"/>
      <c r="B304" s="509"/>
      <c r="C304" s="509"/>
      <c r="D304" s="510"/>
    </row>
    <row r="305" spans="1:4">
      <c r="A305" s="509"/>
      <c r="B305" s="509"/>
      <c r="C305" s="509"/>
      <c r="D305" s="510"/>
    </row>
    <row r="306" spans="1:4">
      <c r="A306" s="509"/>
      <c r="B306" s="509"/>
      <c r="C306" s="509"/>
      <c r="D306" s="510"/>
    </row>
    <row r="307" spans="1:4">
      <c r="A307" s="509"/>
      <c r="B307" s="509"/>
      <c r="C307" s="509"/>
      <c r="D307" s="510"/>
    </row>
    <row r="308" spans="1:4">
      <c r="A308" s="509"/>
      <c r="B308" s="509"/>
      <c r="C308" s="509"/>
      <c r="D308" s="510"/>
    </row>
    <row r="309" spans="1:4">
      <c r="A309" s="509"/>
      <c r="B309" s="509"/>
      <c r="C309" s="509"/>
      <c r="D309" s="510"/>
    </row>
    <row r="310" spans="1:4">
      <c r="A310" s="509"/>
      <c r="B310" s="509"/>
      <c r="C310" s="509"/>
      <c r="D310" s="510"/>
    </row>
    <row r="311" spans="1:4">
      <c r="A311" s="509"/>
      <c r="B311" s="509"/>
      <c r="C311" s="509"/>
      <c r="D311" s="510"/>
    </row>
    <row r="312" spans="1:4">
      <c r="A312" s="509"/>
      <c r="B312" s="509"/>
      <c r="C312" s="509"/>
      <c r="D312" s="510"/>
    </row>
    <row r="313" spans="1:4">
      <c r="A313" s="509"/>
      <c r="B313" s="509"/>
      <c r="C313" s="509"/>
      <c r="D313" s="510"/>
    </row>
    <row r="314" spans="1:4">
      <c r="A314" s="509"/>
      <c r="B314" s="509"/>
      <c r="C314" s="509"/>
      <c r="D314" s="510"/>
    </row>
    <row r="315" spans="1:4">
      <c r="D315" s="510"/>
    </row>
    <row r="316" spans="1:4">
      <c r="D316" s="510"/>
    </row>
    <row r="317" spans="1:4">
      <c r="D317" s="510"/>
    </row>
    <row r="318" spans="1:4">
      <c r="D318" s="510"/>
    </row>
    <row r="319" spans="1:4">
      <c r="D319" s="510"/>
    </row>
    <row r="320" spans="1:4">
      <c r="D320" s="510"/>
    </row>
    <row r="321" spans="4:4">
      <c r="D321" s="510"/>
    </row>
    <row r="322" spans="4:4">
      <c r="D322" s="510"/>
    </row>
    <row r="323" spans="4:4">
      <c r="D323" s="510"/>
    </row>
    <row r="324" spans="4:4">
      <c r="D324" s="510"/>
    </row>
    <row r="325" spans="4:4">
      <c r="D325" s="510"/>
    </row>
  </sheetData>
  <mergeCells count="1">
    <mergeCell ref="A3:C3"/>
  </mergeCells>
  <conditionalFormatting sqref="G5:H8">
    <cfRule type="containsBlanks" dxfId="15"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M336"/>
  <sheetViews>
    <sheetView workbookViewId="0">
      <pane ySplit="4" topLeftCell="A5" activePane="bottomLeft" state="frozen"/>
      <selection activeCell="AD162" sqref="AD162"/>
      <selection pane="bottomLeft" activeCell="F22" sqref="F22"/>
    </sheetView>
  </sheetViews>
  <sheetFormatPr defaultColWidth="10" defaultRowHeight="15.75"/>
  <cols>
    <col min="1" max="1" width="8.42578125" style="539" customWidth="1"/>
    <col min="2" max="2" width="9.5703125" style="539" customWidth="1"/>
    <col min="3" max="3" width="8.42578125" style="539" customWidth="1"/>
    <col min="4" max="4" width="89.5703125" style="587" customWidth="1"/>
    <col min="5" max="5" width="9.5703125" style="583" customWidth="1"/>
    <col min="6" max="6" width="17.28515625" style="585" customWidth="1"/>
    <col min="7" max="8" width="14" style="585" customWidth="1"/>
    <col min="9" max="9" width="17.28515625" style="586" customWidth="1"/>
    <col min="10" max="10" width="17.28515625" style="585" customWidth="1"/>
    <col min="11" max="11" width="126.7109375" style="539" customWidth="1"/>
    <col min="12" max="12" width="10" style="539"/>
    <col min="13" max="13" width="11.85546875" style="539" customWidth="1"/>
    <col min="14" max="16384" width="10" style="539"/>
  </cols>
  <sheetData>
    <row r="1" spans="1:13" ht="49.5" customHeight="1" thickTop="1">
      <c r="A1" s="533" t="s">
        <v>133</v>
      </c>
      <c r="B1" s="534" t="s">
        <v>776</v>
      </c>
      <c r="C1" s="534" t="s">
        <v>1027</v>
      </c>
      <c r="D1" s="535" t="s">
        <v>773</v>
      </c>
      <c r="E1" s="534" t="s">
        <v>135</v>
      </c>
      <c r="F1" s="536" t="s">
        <v>1028</v>
      </c>
      <c r="G1" s="536" t="s">
        <v>1029</v>
      </c>
      <c r="H1" s="536" t="s">
        <v>30</v>
      </c>
      <c r="I1" s="537" t="s">
        <v>1030</v>
      </c>
      <c r="J1" s="538" t="s">
        <v>1032</v>
      </c>
    </row>
    <row r="2" spans="1:13">
      <c r="A2" s="540"/>
      <c r="B2" s="541" t="s">
        <v>1033</v>
      </c>
      <c r="C2" s="541" t="s">
        <v>1033</v>
      </c>
      <c r="D2" s="542"/>
      <c r="E2" s="541"/>
      <c r="F2" s="543" t="s">
        <v>1034</v>
      </c>
      <c r="G2" s="543" t="s">
        <v>1035</v>
      </c>
      <c r="H2" s="543" t="s">
        <v>1036</v>
      </c>
      <c r="I2" s="543" t="s">
        <v>1184</v>
      </c>
      <c r="J2" s="544" t="s">
        <v>1038</v>
      </c>
    </row>
    <row r="3" spans="1:13" s="548" customFormat="1">
      <c r="A3" s="1523" t="s">
        <v>1185</v>
      </c>
      <c r="B3" s="1524"/>
      <c r="C3" s="1525"/>
      <c r="D3" s="542" t="s">
        <v>989</v>
      </c>
      <c r="E3" s="545"/>
      <c r="F3" s="546"/>
      <c r="G3" s="546"/>
      <c r="H3" s="546"/>
      <c r="I3" s="546"/>
      <c r="J3" s="547"/>
    </row>
    <row r="4" spans="1:13" s="548" customFormat="1" ht="16.5" thickBot="1">
      <c r="A4" s="549"/>
      <c r="B4" s="550"/>
      <c r="C4" s="550"/>
      <c r="D4" s="551" t="s">
        <v>1041</v>
      </c>
      <c r="E4" s="552"/>
      <c r="F4" s="553"/>
      <c r="G4" s="553"/>
      <c r="H4" s="553"/>
      <c r="I4" s="553"/>
      <c r="J4" s="554">
        <f>SUM(J5:J995)</f>
        <v>0</v>
      </c>
    </row>
    <row r="5" spans="1:13" s="548" customFormat="1" ht="48" thickTop="1">
      <c r="A5" s="555" t="s">
        <v>1186</v>
      </c>
      <c r="B5" s="556" t="s">
        <v>1043</v>
      </c>
      <c r="C5" s="556" t="s">
        <v>1043</v>
      </c>
      <c r="D5" s="1034" t="s">
        <v>1187</v>
      </c>
      <c r="E5" s="557" t="s">
        <v>657</v>
      </c>
      <c r="F5" s="558">
        <f>G5+H5</f>
        <v>0</v>
      </c>
      <c r="G5" s="558">
        <v>0</v>
      </c>
      <c r="H5" s="559"/>
      <c r="I5" s="560">
        <v>1</v>
      </c>
      <c r="J5" s="561">
        <f t="shared" ref="J5:J12" si="0">I5*F5</f>
        <v>0</v>
      </c>
    </row>
    <row r="6" spans="1:13" s="548" customFormat="1">
      <c r="A6" s="562" t="s">
        <v>1188</v>
      </c>
      <c r="B6" s="563" t="s">
        <v>1043</v>
      </c>
      <c r="C6" s="563" t="s">
        <v>1043</v>
      </c>
      <c r="D6" s="1035" t="s">
        <v>1189</v>
      </c>
      <c r="E6" s="564" t="s">
        <v>1190</v>
      </c>
      <c r="F6" s="565">
        <f>G6+H6</f>
        <v>0</v>
      </c>
      <c r="G6" s="565">
        <v>0</v>
      </c>
      <c r="H6" s="566"/>
      <c r="I6" s="567">
        <v>16</v>
      </c>
      <c r="J6" s="568">
        <f t="shared" si="0"/>
        <v>0</v>
      </c>
    </row>
    <row r="7" spans="1:13" s="548" customFormat="1" ht="31.5">
      <c r="A7" s="562" t="s">
        <v>1191</v>
      </c>
      <c r="B7" s="563" t="s">
        <v>1043</v>
      </c>
      <c r="C7" s="563" t="s">
        <v>1043</v>
      </c>
      <c r="D7" s="1035" t="s">
        <v>1192</v>
      </c>
      <c r="E7" s="564" t="s">
        <v>657</v>
      </c>
      <c r="F7" s="565">
        <f t="shared" ref="F7:F12" si="1">G7+H7</f>
        <v>0</v>
      </c>
      <c r="G7" s="565">
        <v>0</v>
      </c>
      <c r="H7" s="566"/>
      <c r="I7" s="567">
        <v>1</v>
      </c>
      <c r="J7" s="568">
        <f t="shared" si="0"/>
        <v>0</v>
      </c>
    </row>
    <row r="8" spans="1:13" s="548" customFormat="1">
      <c r="A8" s="562" t="s">
        <v>1193</v>
      </c>
      <c r="B8" s="563" t="s">
        <v>1043</v>
      </c>
      <c r="C8" s="563" t="s">
        <v>1043</v>
      </c>
      <c r="D8" s="1035" t="s">
        <v>1194</v>
      </c>
      <c r="E8" s="564" t="s">
        <v>1190</v>
      </c>
      <c r="F8" s="565">
        <f t="shared" si="1"/>
        <v>0</v>
      </c>
      <c r="G8" s="565">
        <v>0</v>
      </c>
      <c r="H8" s="566"/>
      <c r="I8" s="567">
        <v>8</v>
      </c>
      <c r="J8" s="568">
        <f t="shared" si="0"/>
        <v>0</v>
      </c>
    </row>
    <row r="9" spans="1:13" s="548" customFormat="1">
      <c r="A9" s="562" t="s">
        <v>1195</v>
      </c>
      <c r="B9" s="563" t="s">
        <v>1043</v>
      </c>
      <c r="C9" s="563" t="s">
        <v>1043</v>
      </c>
      <c r="D9" s="1035" t="s">
        <v>1909</v>
      </c>
      <c r="E9" s="564" t="s">
        <v>657</v>
      </c>
      <c r="F9" s="565">
        <f t="shared" si="1"/>
        <v>0</v>
      </c>
      <c r="G9" s="565">
        <v>0</v>
      </c>
      <c r="H9" s="566"/>
      <c r="I9" s="567">
        <v>1</v>
      </c>
      <c r="J9" s="568">
        <f t="shared" si="0"/>
        <v>0</v>
      </c>
    </row>
    <row r="10" spans="1:13" s="548" customFormat="1">
      <c r="A10" s="562" t="s">
        <v>1197</v>
      </c>
      <c r="B10" s="563" t="s">
        <v>1043</v>
      </c>
      <c r="C10" s="563" t="s">
        <v>1043</v>
      </c>
      <c r="D10" s="1035" t="s">
        <v>1196</v>
      </c>
      <c r="E10" s="564" t="s">
        <v>657</v>
      </c>
      <c r="F10" s="565">
        <f t="shared" si="1"/>
        <v>0</v>
      </c>
      <c r="G10" s="565">
        <v>0</v>
      </c>
      <c r="H10" s="566"/>
      <c r="I10" s="567">
        <v>1</v>
      </c>
      <c r="J10" s="568">
        <f t="shared" si="0"/>
        <v>0</v>
      </c>
    </row>
    <row r="11" spans="1:13" ht="31.5">
      <c r="A11" s="562" t="s">
        <v>1199</v>
      </c>
      <c r="B11" s="563" t="s">
        <v>1043</v>
      </c>
      <c r="C11" s="563" t="s">
        <v>1043</v>
      </c>
      <c r="D11" s="569" t="s">
        <v>1198</v>
      </c>
      <c r="E11" s="564" t="s">
        <v>657</v>
      </c>
      <c r="F11" s="565">
        <f t="shared" si="1"/>
        <v>0</v>
      </c>
      <c r="G11" s="565">
        <v>0</v>
      </c>
      <c r="H11" s="566"/>
      <c r="I11" s="567">
        <v>1</v>
      </c>
      <c r="J11" s="568">
        <f t="shared" si="0"/>
        <v>0</v>
      </c>
      <c r="L11" s="548"/>
      <c r="M11" s="548"/>
    </row>
    <row r="12" spans="1:13" ht="16.5" thickBot="1">
      <c r="A12" s="575" t="s">
        <v>1201</v>
      </c>
      <c r="B12" s="576" t="s">
        <v>1043</v>
      </c>
      <c r="C12" s="576" t="s">
        <v>1043</v>
      </c>
      <c r="D12" s="577" t="s">
        <v>1202</v>
      </c>
      <c r="E12" s="578" t="s">
        <v>657</v>
      </c>
      <c r="F12" s="579">
        <f t="shared" si="1"/>
        <v>0</v>
      </c>
      <c r="G12" s="579">
        <v>0</v>
      </c>
      <c r="H12" s="580"/>
      <c r="I12" s="581">
        <v>1</v>
      </c>
      <c r="J12" s="582">
        <f t="shared" si="0"/>
        <v>0</v>
      </c>
      <c r="L12" s="548"/>
      <c r="M12" s="548"/>
    </row>
    <row r="13" spans="1:13" ht="16.5" thickTop="1">
      <c r="A13" s="583"/>
      <c r="B13" s="583"/>
      <c r="C13" s="583"/>
      <c r="D13" s="584"/>
    </row>
    <row r="14" spans="1:13">
      <c r="A14" s="583"/>
      <c r="B14" s="583"/>
      <c r="C14" s="583"/>
      <c r="D14" s="584"/>
    </row>
    <row r="15" spans="1:13">
      <c r="A15" s="583"/>
      <c r="B15" s="583"/>
      <c r="C15" s="583"/>
      <c r="D15" s="584"/>
    </row>
    <row r="16" spans="1:13">
      <c r="A16" s="583"/>
      <c r="B16" s="583"/>
      <c r="C16" s="583"/>
      <c r="D16" s="584"/>
    </row>
    <row r="17" spans="1:4">
      <c r="A17" s="583"/>
      <c r="B17" s="583"/>
      <c r="C17" s="583"/>
      <c r="D17" s="584"/>
    </row>
    <row r="18" spans="1:4">
      <c r="A18" s="583"/>
      <c r="B18" s="583"/>
      <c r="C18" s="583"/>
      <c r="D18" s="584"/>
    </row>
    <row r="19" spans="1:4">
      <c r="A19" s="583"/>
      <c r="B19" s="583"/>
      <c r="C19" s="583"/>
      <c r="D19" s="584"/>
    </row>
    <row r="20" spans="1:4">
      <c r="A20" s="583"/>
      <c r="B20" s="583"/>
      <c r="C20" s="583"/>
      <c r="D20" s="584"/>
    </row>
    <row r="21" spans="1:4">
      <c r="A21" s="583"/>
      <c r="B21" s="583"/>
      <c r="C21" s="583"/>
      <c r="D21" s="584"/>
    </row>
    <row r="22" spans="1:4">
      <c r="A22" s="583"/>
      <c r="B22" s="583"/>
      <c r="C22" s="583"/>
      <c r="D22" s="584"/>
    </row>
    <row r="23" spans="1:4">
      <c r="A23" s="583"/>
      <c r="B23" s="583"/>
      <c r="C23" s="583"/>
      <c r="D23" s="584"/>
    </row>
    <row r="24" spans="1:4">
      <c r="A24" s="583"/>
      <c r="B24" s="583"/>
      <c r="C24" s="583"/>
      <c r="D24" s="584"/>
    </row>
    <row r="25" spans="1:4">
      <c r="A25" s="583"/>
      <c r="B25" s="583"/>
      <c r="C25" s="583"/>
      <c r="D25" s="584"/>
    </row>
    <row r="26" spans="1:4">
      <c r="A26" s="583"/>
      <c r="B26" s="583"/>
      <c r="C26" s="583"/>
      <c r="D26" s="584"/>
    </row>
    <row r="27" spans="1:4">
      <c r="A27" s="583"/>
      <c r="B27" s="583"/>
      <c r="C27" s="583"/>
      <c r="D27" s="584"/>
    </row>
    <row r="28" spans="1:4">
      <c r="A28" s="583"/>
      <c r="B28" s="583"/>
      <c r="C28" s="583"/>
      <c r="D28" s="584"/>
    </row>
    <row r="29" spans="1:4">
      <c r="A29" s="583"/>
      <c r="B29" s="583"/>
      <c r="C29" s="583"/>
      <c r="D29" s="584"/>
    </row>
    <row r="30" spans="1:4">
      <c r="A30" s="583"/>
      <c r="B30" s="583"/>
      <c r="C30" s="583"/>
      <c r="D30" s="584"/>
    </row>
    <row r="31" spans="1:4">
      <c r="A31" s="583"/>
      <c r="B31" s="583"/>
      <c r="C31" s="583"/>
      <c r="D31" s="584"/>
    </row>
    <row r="32" spans="1:4">
      <c r="A32" s="583"/>
      <c r="B32" s="583"/>
      <c r="C32" s="583"/>
      <c r="D32" s="584"/>
    </row>
    <row r="33" spans="1:4">
      <c r="A33" s="583"/>
      <c r="B33" s="583"/>
      <c r="C33" s="583"/>
      <c r="D33" s="584"/>
    </row>
    <row r="34" spans="1:4">
      <c r="A34" s="583"/>
      <c r="B34" s="583"/>
      <c r="C34" s="583"/>
      <c r="D34" s="584"/>
    </row>
    <row r="35" spans="1:4">
      <c r="A35" s="583"/>
      <c r="B35" s="583"/>
      <c r="C35" s="583"/>
      <c r="D35" s="584"/>
    </row>
    <row r="36" spans="1:4">
      <c r="A36" s="583"/>
      <c r="B36" s="583"/>
      <c r="C36" s="583"/>
      <c r="D36" s="584"/>
    </row>
    <row r="37" spans="1:4">
      <c r="A37" s="583"/>
      <c r="B37" s="583"/>
      <c r="C37" s="583"/>
      <c r="D37" s="584"/>
    </row>
    <row r="38" spans="1:4">
      <c r="A38" s="583"/>
      <c r="B38" s="583"/>
      <c r="C38" s="583"/>
      <c r="D38" s="584"/>
    </row>
    <row r="39" spans="1:4">
      <c r="A39" s="583"/>
      <c r="B39" s="583"/>
      <c r="C39" s="583"/>
      <c r="D39" s="584"/>
    </row>
    <row r="40" spans="1:4">
      <c r="A40" s="583"/>
      <c r="B40" s="583"/>
      <c r="C40" s="583"/>
      <c r="D40" s="584"/>
    </row>
    <row r="41" spans="1:4">
      <c r="A41" s="583"/>
      <c r="B41" s="583"/>
      <c r="C41" s="583"/>
      <c r="D41" s="584"/>
    </row>
    <row r="42" spans="1:4">
      <c r="A42" s="583"/>
      <c r="B42" s="583"/>
      <c r="C42" s="583"/>
      <c r="D42" s="584"/>
    </row>
    <row r="43" spans="1:4">
      <c r="A43" s="583"/>
      <c r="B43" s="583"/>
      <c r="C43" s="583"/>
      <c r="D43" s="584"/>
    </row>
    <row r="44" spans="1:4">
      <c r="A44" s="583"/>
      <c r="B44" s="583"/>
      <c r="C44" s="583"/>
      <c r="D44" s="584"/>
    </row>
    <row r="45" spans="1:4">
      <c r="A45" s="583"/>
      <c r="B45" s="583"/>
      <c r="C45" s="583"/>
      <c r="D45" s="584"/>
    </row>
    <row r="46" spans="1:4">
      <c r="A46" s="583"/>
      <c r="B46" s="583"/>
      <c r="C46" s="583"/>
      <c r="D46" s="584"/>
    </row>
    <row r="47" spans="1:4">
      <c r="A47" s="583"/>
      <c r="B47" s="583"/>
      <c r="C47" s="583"/>
      <c r="D47" s="584"/>
    </row>
    <row r="48" spans="1:4">
      <c r="A48" s="583"/>
      <c r="B48" s="583"/>
      <c r="C48" s="583"/>
      <c r="D48" s="584"/>
    </row>
    <row r="49" spans="1:4">
      <c r="A49" s="583"/>
      <c r="B49" s="583"/>
      <c r="C49" s="583"/>
      <c r="D49" s="584"/>
    </row>
    <row r="50" spans="1:4">
      <c r="A50" s="583"/>
      <c r="B50" s="583"/>
      <c r="C50" s="583"/>
      <c r="D50" s="584"/>
    </row>
    <row r="51" spans="1:4">
      <c r="A51" s="583"/>
      <c r="B51" s="583"/>
      <c r="C51" s="583"/>
      <c r="D51" s="584"/>
    </row>
    <row r="52" spans="1:4">
      <c r="A52" s="583"/>
      <c r="B52" s="583"/>
      <c r="C52" s="583"/>
      <c r="D52" s="584"/>
    </row>
    <row r="53" spans="1:4">
      <c r="A53" s="583"/>
      <c r="B53" s="583"/>
      <c r="C53" s="583"/>
      <c r="D53" s="584"/>
    </row>
    <row r="54" spans="1:4">
      <c r="A54" s="583"/>
      <c r="B54" s="583"/>
      <c r="C54" s="583"/>
      <c r="D54" s="584"/>
    </row>
    <row r="55" spans="1:4">
      <c r="A55" s="583"/>
      <c r="B55" s="583"/>
      <c r="C55" s="583"/>
      <c r="D55" s="584"/>
    </row>
    <row r="56" spans="1:4">
      <c r="A56" s="583"/>
      <c r="B56" s="583"/>
      <c r="C56" s="583"/>
      <c r="D56" s="584"/>
    </row>
    <row r="57" spans="1:4">
      <c r="A57" s="583"/>
      <c r="B57" s="583"/>
      <c r="C57" s="583"/>
      <c r="D57" s="584"/>
    </row>
    <row r="58" spans="1:4">
      <c r="A58" s="583"/>
      <c r="B58" s="583"/>
      <c r="C58" s="583"/>
      <c r="D58" s="584"/>
    </row>
    <row r="59" spans="1:4">
      <c r="A59" s="583"/>
      <c r="B59" s="583"/>
      <c r="C59" s="583"/>
      <c r="D59" s="584"/>
    </row>
    <row r="60" spans="1:4">
      <c r="A60" s="583"/>
      <c r="B60" s="583"/>
      <c r="C60" s="583"/>
      <c r="D60" s="584"/>
    </row>
    <row r="61" spans="1:4">
      <c r="A61" s="583"/>
      <c r="B61" s="583"/>
      <c r="C61" s="583"/>
      <c r="D61" s="584"/>
    </row>
    <row r="62" spans="1:4">
      <c r="A62" s="583"/>
      <c r="B62" s="583"/>
      <c r="C62" s="583"/>
      <c r="D62" s="584"/>
    </row>
    <row r="63" spans="1:4">
      <c r="A63" s="583"/>
      <c r="B63" s="583"/>
      <c r="C63" s="583"/>
      <c r="D63" s="584"/>
    </row>
    <row r="64" spans="1:4">
      <c r="A64" s="583"/>
      <c r="B64" s="583"/>
      <c r="C64" s="583"/>
      <c r="D64" s="584"/>
    </row>
    <row r="65" spans="1:4">
      <c r="A65" s="583"/>
      <c r="B65" s="583"/>
      <c r="C65" s="583"/>
      <c r="D65" s="584"/>
    </row>
    <row r="66" spans="1:4">
      <c r="A66" s="583"/>
      <c r="B66" s="583"/>
      <c r="C66" s="583"/>
      <c r="D66" s="584"/>
    </row>
    <row r="67" spans="1:4">
      <c r="A67" s="583"/>
      <c r="B67" s="583"/>
      <c r="C67" s="583"/>
      <c r="D67" s="584"/>
    </row>
    <row r="68" spans="1:4">
      <c r="A68" s="583"/>
      <c r="B68" s="583"/>
      <c r="C68" s="583"/>
      <c r="D68" s="584"/>
    </row>
    <row r="69" spans="1:4">
      <c r="A69" s="583"/>
      <c r="B69" s="583"/>
      <c r="C69" s="583"/>
      <c r="D69" s="584"/>
    </row>
    <row r="70" spans="1:4">
      <c r="A70" s="583"/>
      <c r="B70" s="583"/>
      <c r="C70" s="583"/>
      <c r="D70" s="584"/>
    </row>
    <row r="71" spans="1:4">
      <c r="A71" s="583"/>
      <c r="B71" s="583"/>
      <c r="C71" s="583"/>
      <c r="D71" s="584"/>
    </row>
    <row r="72" spans="1:4">
      <c r="A72" s="583"/>
      <c r="B72" s="583"/>
      <c r="C72" s="583"/>
      <c r="D72" s="584"/>
    </row>
    <row r="73" spans="1:4">
      <c r="A73" s="583"/>
      <c r="B73" s="583"/>
      <c r="C73" s="583"/>
      <c r="D73" s="584"/>
    </row>
    <row r="74" spans="1:4">
      <c r="A74" s="583"/>
      <c r="B74" s="583"/>
      <c r="C74" s="583"/>
      <c r="D74" s="584"/>
    </row>
    <row r="75" spans="1:4">
      <c r="A75" s="583"/>
      <c r="B75" s="583"/>
      <c r="C75" s="583"/>
      <c r="D75" s="584"/>
    </row>
    <row r="76" spans="1:4">
      <c r="A76" s="583"/>
      <c r="B76" s="583"/>
      <c r="C76" s="583"/>
      <c r="D76" s="584"/>
    </row>
    <row r="77" spans="1:4">
      <c r="A77" s="583"/>
      <c r="B77" s="583"/>
      <c r="C77" s="583"/>
      <c r="D77" s="584"/>
    </row>
    <row r="78" spans="1:4">
      <c r="A78" s="583"/>
      <c r="B78" s="583"/>
      <c r="C78" s="583"/>
      <c r="D78" s="584"/>
    </row>
    <row r="79" spans="1:4">
      <c r="A79" s="583"/>
      <c r="B79" s="583"/>
      <c r="C79" s="583"/>
      <c r="D79" s="584"/>
    </row>
    <row r="80" spans="1:4">
      <c r="A80" s="583"/>
      <c r="B80" s="583"/>
      <c r="C80" s="583"/>
      <c r="D80" s="584"/>
    </row>
    <row r="81" spans="1:4">
      <c r="A81" s="583"/>
      <c r="B81" s="583"/>
      <c r="C81" s="583"/>
      <c r="D81" s="584"/>
    </row>
    <row r="82" spans="1:4">
      <c r="A82" s="583"/>
      <c r="B82" s="583"/>
      <c r="C82" s="583"/>
      <c r="D82" s="584"/>
    </row>
    <row r="83" spans="1:4">
      <c r="A83" s="583"/>
      <c r="B83" s="583"/>
      <c r="C83" s="583"/>
      <c r="D83" s="584"/>
    </row>
    <row r="84" spans="1:4">
      <c r="A84" s="583"/>
      <c r="B84" s="583"/>
      <c r="C84" s="583"/>
      <c r="D84" s="584"/>
    </row>
    <row r="85" spans="1:4">
      <c r="A85" s="583"/>
      <c r="B85" s="583"/>
      <c r="C85" s="583"/>
      <c r="D85" s="584"/>
    </row>
    <row r="86" spans="1:4">
      <c r="A86" s="583"/>
      <c r="B86" s="583"/>
      <c r="C86" s="583"/>
      <c r="D86" s="584"/>
    </row>
    <row r="87" spans="1:4">
      <c r="A87" s="583"/>
      <c r="B87" s="583"/>
      <c r="C87" s="583"/>
      <c r="D87" s="584"/>
    </row>
    <row r="88" spans="1:4">
      <c r="A88" s="583"/>
      <c r="B88" s="583"/>
      <c r="C88" s="583"/>
      <c r="D88" s="584"/>
    </row>
    <row r="89" spans="1:4">
      <c r="A89" s="583"/>
      <c r="B89" s="583"/>
      <c r="C89" s="583"/>
      <c r="D89" s="584"/>
    </row>
    <row r="90" spans="1:4">
      <c r="A90" s="583"/>
      <c r="B90" s="583"/>
      <c r="C90" s="583"/>
      <c r="D90" s="584"/>
    </row>
    <row r="91" spans="1:4">
      <c r="A91" s="583"/>
      <c r="B91" s="583"/>
      <c r="C91" s="583"/>
      <c r="D91" s="584"/>
    </row>
    <row r="92" spans="1:4">
      <c r="A92" s="583"/>
      <c r="B92" s="583"/>
      <c r="C92" s="583"/>
      <c r="D92" s="584"/>
    </row>
    <row r="93" spans="1:4">
      <c r="A93" s="583"/>
      <c r="B93" s="583"/>
      <c r="C93" s="583"/>
      <c r="D93" s="584"/>
    </row>
    <row r="94" spans="1:4">
      <c r="A94" s="583"/>
      <c r="B94" s="583"/>
      <c r="C94" s="583"/>
      <c r="D94" s="584"/>
    </row>
    <row r="95" spans="1:4">
      <c r="A95" s="583"/>
      <c r="B95" s="583"/>
      <c r="C95" s="583"/>
      <c r="D95" s="584"/>
    </row>
    <row r="96" spans="1:4">
      <c r="A96" s="583"/>
      <c r="B96" s="583"/>
      <c r="C96" s="583"/>
      <c r="D96" s="584"/>
    </row>
    <row r="97" spans="1:4">
      <c r="A97" s="583"/>
      <c r="B97" s="583"/>
      <c r="C97" s="583"/>
      <c r="D97" s="584"/>
    </row>
    <row r="98" spans="1:4">
      <c r="A98" s="583"/>
      <c r="B98" s="583"/>
      <c r="C98" s="583"/>
      <c r="D98" s="584"/>
    </row>
    <row r="99" spans="1:4">
      <c r="A99" s="583"/>
      <c r="B99" s="583"/>
      <c r="C99" s="583"/>
      <c r="D99" s="584"/>
    </row>
    <row r="100" spans="1:4">
      <c r="A100" s="583"/>
      <c r="B100" s="583"/>
      <c r="C100" s="583"/>
      <c r="D100" s="584"/>
    </row>
    <row r="101" spans="1:4">
      <c r="A101" s="583"/>
      <c r="B101" s="583"/>
      <c r="C101" s="583"/>
      <c r="D101" s="584"/>
    </row>
    <row r="102" spans="1:4">
      <c r="A102" s="583"/>
      <c r="B102" s="583"/>
      <c r="C102" s="583"/>
      <c r="D102" s="584"/>
    </row>
    <row r="103" spans="1:4">
      <c r="A103" s="583"/>
      <c r="B103" s="583"/>
      <c r="C103" s="583"/>
      <c r="D103" s="584"/>
    </row>
    <row r="104" spans="1:4">
      <c r="A104" s="583"/>
      <c r="B104" s="583"/>
      <c r="C104" s="583"/>
      <c r="D104" s="584"/>
    </row>
    <row r="105" spans="1:4">
      <c r="A105" s="583"/>
      <c r="B105" s="583"/>
      <c r="C105" s="583"/>
      <c r="D105" s="584"/>
    </row>
    <row r="106" spans="1:4">
      <c r="A106" s="583"/>
      <c r="B106" s="583"/>
      <c r="C106" s="583"/>
      <c r="D106" s="584"/>
    </row>
    <row r="107" spans="1:4">
      <c r="A107" s="583"/>
      <c r="B107" s="583"/>
      <c r="C107" s="583"/>
      <c r="D107" s="584"/>
    </row>
    <row r="108" spans="1:4">
      <c r="A108" s="583"/>
      <c r="B108" s="583"/>
      <c r="C108" s="583"/>
      <c r="D108" s="584"/>
    </row>
    <row r="109" spans="1:4">
      <c r="A109" s="583"/>
      <c r="B109" s="583"/>
      <c r="C109" s="583"/>
      <c r="D109" s="584"/>
    </row>
    <row r="110" spans="1:4">
      <c r="A110" s="583"/>
      <c r="B110" s="583"/>
      <c r="C110" s="583"/>
      <c r="D110" s="584"/>
    </row>
    <row r="111" spans="1:4">
      <c r="A111" s="583"/>
      <c r="B111" s="583"/>
      <c r="C111" s="583"/>
      <c r="D111" s="584"/>
    </row>
    <row r="112" spans="1:4">
      <c r="A112" s="583"/>
      <c r="B112" s="583"/>
      <c r="C112" s="583"/>
      <c r="D112" s="584"/>
    </row>
    <row r="113" spans="1:4">
      <c r="A113" s="583"/>
      <c r="B113" s="583"/>
      <c r="C113" s="583"/>
      <c r="D113" s="584"/>
    </row>
    <row r="114" spans="1:4">
      <c r="A114" s="583"/>
      <c r="B114" s="583"/>
      <c r="C114" s="583"/>
      <c r="D114" s="584"/>
    </row>
    <row r="115" spans="1:4">
      <c r="A115" s="583"/>
      <c r="B115" s="583"/>
      <c r="C115" s="583"/>
      <c r="D115" s="584"/>
    </row>
    <row r="116" spans="1:4">
      <c r="A116" s="583"/>
      <c r="B116" s="583"/>
      <c r="C116" s="583"/>
      <c r="D116" s="584"/>
    </row>
    <row r="117" spans="1:4">
      <c r="A117" s="583"/>
      <c r="B117" s="583"/>
      <c r="C117" s="583"/>
      <c r="D117" s="584"/>
    </row>
    <row r="118" spans="1:4">
      <c r="A118" s="583"/>
      <c r="B118" s="583"/>
      <c r="C118" s="583"/>
      <c r="D118" s="584"/>
    </row>
    <row r="119" spans="1:4">
      <c r="A119" s="583"/>
      <c r="B119" s="583"/>
      <c r="C119" s="583"/>
      <c r="D119" s="584"/>
    </row>
    <row r="120" spans="1:4">
      <c r="A120" s="583"/>
      <c r="B120" s="583"/>
      <c r="C120" s="583"/>
      <c r="D120" s="584"/>
    </row>
    <row r="121" spans="1:4">
      <c r="A121" s="583"/>
      <c r="B121" s="583"/>
      <c r="C121" s="583"/>
      <c r="D121" s="584"/>
    </row>
    <row r="122" spans="1:4">
      <c r="A122" s="583"/>
      <c r="B122" s="583"/>
      <c r="C122" s="583"/>
      <c r="D122" s="584"/>
    </row>
    <row r="123" spans="1:4">
      <c r="A123" s="583"/>
      <c r="B123" s="583"/>
      <c r="C123" s="583"/>
      <c r="D123" s="584"/>
    </row>
    <row r="124" spans="1:4">
      <c r="A124" s="583"/>
      <c r="B124" s="583"/>
      <c r="C124" s="583"/>
      <c r="D124" s="584"/>
    </row>
    <row r="125" spans="1:4">
      <c r="A125" s="583"/>
      <c r="B125" s="583"/>
      <c r="C125" s="583"/>
      <c r="D125" s="584"/>
    </row>
    <row r="126" spans="1:4">
      <c r="A126" s="583"/>
      <c r="B126" s="583"/>
      <c r="C126" s="583"/>
      <c r="D126" s="584"/>
    </row>
    <row r="127" spans="1:4">
      <c r="A127" s="583"/>
      <c r="B127" s="583"/>
      <c r="C127" s="583"/>
      <c r="D127" s="584"/>
    </row>
    <row r="128" spans="1:4">
      <c r="A128" s="583"/>
      <c r="B128" s="583"/>
      <c r="C128" s="583"/>
      <c r="D128" s="584"/>
    </row>
    <row r="129" spans="1:4">
      <c r="A129" s="583"/>
      <c r="B129" s="583"/>
      <c r="C129" s="583"/>
      <c r="D129" s="584"/>
    </row>
    <row r="130" spans="1:4">
      <c r="A130" s="583"/>
      <c r="B130" s="583"/>
      <c r="C130" s="583"/>
      <c r="D130" s="584"/>
    </row>
    <row r="131" spans="1:4">
      <c r="A131" s="583"/>
      <c r="B131" s="583"/>
      <c r="C131" s="583"/>
      <c r="D131" s="584"/>
    </row>
    <row r="132" spans="1:4">
      <c r="A132" s="583"/>
      <c r="B132" s="583"/>
      <c r="C132" s="583"/>
      <c r="D132" s="584"/>
    </row>
    <row r="133" spans="1:4">
      <c r="A133" s="583"/>
      <c r="B133" s="583"/>
      <c r="C133" s="583"/>
      <c r="D133" s="584"/>
    </row>
    <row r="134" spans="1:4">
      <c r="A134" s="583"/>
      <c r="B134" s="583"/>
      <c r="C134" s="583"/>
      <c r="D134" s="584"/>
    </row>
    <row r="135" spans="1:4">
      <c r="A135" s="583"/>
      <c r="B135" s="583"/>
      <c r="C135" s="583"/>
      <c r="D135" s="584"/>
    </row>
    <row r="136" spans="1:4">
      <c r="A136" s="583"/>
      <c r="B136" s="583"/>
      <c r="C136" s="583"/>
      <c r="D136" s="584"/>
    </row>
    <row r="137" spans="1:4">
      <c r="A137" s="583"/>
      <c r="B137" s="583"/>
      <c r="C137" s="583"/>
      <c r="D137" s="584"/>
    </row>
    <row r="138" spans="1:4">
      <c r="A138" s="583"/>
      <c r="B138" s="583"/>
      <c r="C138" s="583"/>
      <c r="D138" s="584"/>
    </row>
    <row r="139" spans="1:4">
      <c r="A139" s="583"/>
      <c r="B139" s="583"/>
      <c r="C139" s="583"/>
      <c r="D139" s="584"/>
    </row>
    <row r="140" spans="1:4">
      <c r="A140" s="583"/>
      <c r="B140" s="583"/>
      <c r="C140" s="583"/>
      <c r="D140" s="584"/>
    </row>
    <row r="141" spans="1:4">
      <c r="A141" s="583"/>
      <c r="B141" s="583"/>
      <c r="C141" s="583"/>
      <c r="D141" s="584"/>
    </row>
    <row r="142" spans="1:4">
      <c r="A142" s="583"/>
      <c r="B142" s="583"/>
      <c r="C142" s="583"/>
      <c r="D142" s="584"/>
    </row>
    <row r="143" spans="1:4">
      <c r="A143" s="583"/>
      <c r="B143" s="583"/>
      <c r="C143" s="583"/>
      <c r="D143" s="584"/>
    </row>
    <row r="144" spans="1:4">
      <c r="A144" s="583"/>
      <c r="B144" s="583"/>
      <c r="C144" s="583"/>
      <c r="D144" s="584"/>
    </row>
    <row r="145" spans="1:4">
      <c r="A145" s="583"/>
      <c r="B145" s="583"/>
      <c r="C145" s="583"/>
      <c r="D145" s="584"/>
    </row>
    <row r="146" spans="1:4">
      <c r="A146" s="583"/>
      <c r="B146" s="583"/>
      <c r="C146" s="583"/>
      <c r="D146" s="584"/>
    </row>
    <row r="147" spans="1:4">
      <c r="A147" s="583"/>
      <c r="B147" s="583"/>
      <c r="C147" s="583"/>
      <c r="D147" s="584"/>
    </row>
    <row r="148" spans="1:4">
      <c r="A148" s="583"/>
      <c r="B148" s="583"/>
      <c r="C148" s="583"/>
      <c r="D148" s="584"/>
    </row>
    <row r="149" spans="1:4">
      <c r="A149" s="583"/>
      <c r="B149" s="583"/>
      <c r="C149" s="583"/>
      <c r="D149" s="584"/>
    </row>
    <row r="150" spans="1:4">
      <c r="A150" s="583"/>
      <c r="B150" s="583"/>
      <c r="C150" s="583"/>
      <c r="D150" s="584"/>
    </row>
    <row r="151" spans="1:4">
      <c r="A151" s="583"/>
      <c r="B151" s="583"/>
      <c r="C151" s="583"/>
      <c r="D151" s="584"/>
    </row>
    <row r="152" spans="1:4">
      <c r="A152" s="583"/>
      <c r="B152" s="583"/>
      <c r="C152" s="583"/>
      <c r="D152" s="584"/>
    </row>
    <row r="153" spans="1:4">
      <c r="A153" s="583"/>
      <c r="B153" s="583"/>
      <c r="C153" s="583"/>
      <c r="D153" s="584"/>
    </row>
    <row r="154" spans="1:4">
      <c r="A154" s="583"/>
      <c r="B154" s="583"/>
      <c r="C154" s="583"/>
      <c r="D154" s="584"/>
    </row>
    <row r="155" spans="1:4">
      <c r="A155" s="583"/>
      <c r="B155" s="583"/>
      <c r="C155" s="583"/>
      <c r="D155" s="584"/>
    </row>
    <row r="156" spans="1:4">
      <c r="A156" s="583"/>
      <c r="B156" s="583"/>
      <c r="C156" s="583"/>
      <c r="D156" s="584"/>
    </row>
    <row r="157" spans="1:4">
      <c r="A157" s="583"/>
      <c r="B157" s="583"/>
      <c r="C157" s="583"/>
      <c r="D157" s="584"/>
    </row>
    <row r="158" spans="1:4">
      <c r="A158" s="583"/>
      <c r="B158" s="583"/>
      <c r="C158" s="583"/>
      <c r="D158" s="584"/>
    </row>
    <row r="159" spans="1:4">
      <c r="A159" s="583"/>
      <c r="B159" s="583"/>
      <c r="C159" s="583"/>
      <c r="D159" s="584"/>
    </row>
    <row r="160" spans="1:4">
      <c r="A160" s="583"/>
      <c r="B160" s="583"/>
      <c r="C160" s="583"/>
      <c r="D160" s="584"/>
    </row>
    <row r="161" spans="1:4">
      <c r="A161" s="583"/>
      <c r="B161" s="583"/>
      <c r="C161" s="583"/>
      <c r="D161" s="584"/>
    </row>
    <row r="162" spans="1:4">
      <c r="A162" s="583"/>
      <c r="B162" s="583"/>
      <c r="C162" s="583"/>
      <c r="D162" s="584"/>
    </row>
    <row r="163" spans="1:4">
      <c r="A163" s="583"/>
      <c r="B163" s="583"/>
      <c r="C163" s="583"/>
      <c r="D163" s="584"/>
    </row>
    <row r="164" spans="1:4">
      <c r="A164" s="583"/>
      <c r="B164" s="583"/>
      <c r="C164" s="583"/>
      <c r="D164" s="584"/>
    </row>
    <row r="165" spans="1:4">
      <c r="A165" s="583"/>
      <c r="B165" s="583"/>
      <c r="C165" s="583"/>
      <c r="D165" s="584"/>
    </row>
    <row r="166" spans="1:4">
      <c r="A166" s="583"/>
      <c r="B166" s="583"/>
      <c r="C166" s="583"/>
      <c r="D166" s="584"/>
    </row>
    <row r="167" spans="1:4">
      <c r="A167" s="583"/>
      <c r="B167" s="583"/>
      <c r="C167" s="583"/>
      <c r="D167" s="584"/>
    </row>
    <row r="168" spans="1:4">
      <c r="A168" s="583"/>
      <c r="B168" s="583"/>
      <c r="C168" s="583"/>
      <c r="D168" s="584"/>
    </row>
    <row r="169" spans="1:4">
      <c r="A169" s="583"/>
      <c r="B169" s="583"/>
      <c r="C169" s="583"/>
      <c r="D169" s="584"/>
    </row>
    <row r="170" spans="1:4">
      <c r="A170" s="583"/>
      <c r="B170" s="583"/>
      <c r="C170" s="583"/>
      <c r="D170" s="584"/>
    </row>
    <row r="171" spans="1:4">
      <c r="A171" s="583"/>
      <c r="B171" s="583"/>
      <c r="C171" s="583"/>
      <c r="D171" s="584"/>
    </row>
    <row r="172" spans="1:4">
      <c r="A172" s="583"/>
      <c r="B172" s="583"/>
      <c r="C172" s="583"/>
      <c r="D172" s="584"/>
    </row>
    <row r="173" spans="1:4">
      <c r="A173" s="583"/>
      <c r="B173" s="583"/>
      <c r="C173" s="583"/>
      <c r="D173" s="584"/>
    </row>
    <row r="174" spans="1:4">
      <c r="A174" s="583"/>
      <c r="B174" s="583"/>
      <c r="C174" s="583"/>
      <c r="D174" s="584"/>
    </row>
    <row r="175" spans="1:4">
      <c r="A175" s="583"/>
      <c r="B175" s="583"/>
      <c r="C175" s="583"/>
      <c r="D175" s="584"/>
    </row>
    <row r="176" spans="1:4">
      <c r="A176" s="583"/>
      <c r="B176" s="583"/>
      <c r="C176" s="583"/>
      <c r="D176" s="584"/>
    </row>
    <row r="177" spans="1:4">
      <c r="A177" s="583"/>
      <c r="B177" s="583"/>
      <c r="C177" s="583"/>
      <c r="D177" s="584"/>
    </row>
    <row r="178" spans="1:4">
      <c r="A178" s="583"/>
      <c r="B178" s="583"/>
      <c r="C178" s="583"/>
      <c r="D178" s="584"/>
    </row>
    <row r="179" spans="1:4">
      <c r="A179" s="583"/>
      <c r="B179" s="583"/>
      <c r="C179" s="583"/>
      <c r="D179" s="584"/>
    </row>
    <row r="180" spans="1:4">
      <c r="A180" s="583"/>
      <c r="B180" s="583"/>
      <c r="C180" s="583"/>
      <c r="D180" s="584"/>
    </row>
    <row r="181" spans="1:4">
      <c r="A181" s="583"/>
      <c r="B181" s="583"/>
      <c r="C181" s="583"/>
      <c r="D181" s="584"/>
    </row>
    <row r="182" spans="1:4">
      <c r="A182" s="583"/>
      <c r="B182" s="583"/>
      <c r="C182" s="583"/>
      <c r="D182" s="584"/>
    </row>
    <row r="183" spans="1:4">
      <c r="A183" s="583"/>
      <c r="B183" s="583"/>
      <c r="C183" s="583"/>
      <c r="D183" s="584"/>
    </row>
    <row r="184" spans="1:4">
      <c r="A184" s="583"/>
      <c r="B184" s="583"/>
      <c r="C184" s="583"/>
      <c r="D184" s="584"/>
    </row>
    <row r="185" spans="1:4">
      <c r="A185" s="583"/>
      <c r="B185" s="583"/>
      <c r="C185" s="583"/>
      <c r="D185" s="584"/>
    </row>
    <row r="186" spans="1:4">
      <c r="A186" s="583"/>
      <c r="B186" s="583"/>
      <c r="C186" s="583"/>
      <c r="D186" s="584"/>
    </row>
    <row r="187" spans="1:4">
      <c r="A187" s="583"/>
      <c r="B187" s="583"/>
      <c r="C187" s="583"/>
      <c r="D187" s="584"/>
    </row>
    <row r="188" spans="1:4">
      <c r="A188" s="583"/>
      <c r="B188" s="583"/>
      <c r="C188" s="583"/>
      <c r="D188" s="584"/>
    </row>
    <row r="189" spans="1:4">
      <c r="A189" s="583"/>
      <c r="B189" s="583"/>
      <c r="C189" s="583"/>
      <c r="D189" s="584"/>
    </row>
    <row r="190" spans="1:4">
      <c r="A190" s="583"/>
      <c r="B190" s="583"/>
      <c r="C190" s="583"/>
      <c r="D190" s="584"/>
    </row>
    <row r="191" spans="1:4">
      <c r="A191" s="583"/>
      <c r="B191" s="583"/>
      <c r="C191" s="583"/>
      <c r="D191" s="584"/>
    </row>
    <row r="192" spans="1:4">
      <c r="A192" s="583"/>
      <c r="B192" s="583"/>
      <c r="C192" s="583"/>
      <c r="D192" s="584"/>
    </row>
    <row r="193" spans="1:4">
      <c r="A193" s="583"/>
      <c r="B193" s="583"/>
      <c r="C193" s="583"/>
      <c r="D193" s="584"/>
    </row>
    <row r="194" spans="1:4">
      <c r="A194" s="583"/>
      <c r="B194" s="583"/>
      <c r="C194" s="583"/>
      <c r="D194" s="584"/>
    </row>
    <row r="195" spans="1:4">
      <c r="A195" s="583"/>
      <c r="B195" s="583"/>
      <c r="C195" s="583"/>
      <c r="D195" s="584"/>
    </row>
    <row r="196" spans="1:4">
      <c r="A196" s="583"/>
      <c r="B196" s="583"/>
      <c r="C196" s="583"/>
      <c r="D196" s="584"/>
    </row>
    <row r="197" spans="1:4">
      <c r="A197" s="583"/>
      <c r="B197" s="583"/>
      <c r="C197" s="583"/>
      <c r="D197" s="584"/>
    </row>
    <row r="198" spans="1:4">
      <c r="A198" s="583"/>
      <c r="B198" s="583"/>
      <c r="C198" s="583"/>
      <c r="D198" s="584"/>
    </row>
    <row r="199" spans="1:4">
      <c r="A199" s="583"/>
      <c r="B199" s="583"/>
      <c r="C199" s="583"/>
      <c r="D199" s="584"/>
    </row>
    <row r="200" spans="1:4">
      <c r="A200" s="583"/>
      <c r="B200" s="583"/>
      <c r="C200" s="583"/>
      <c r="D200" s="584"/>
    </row>
    <row r="201" spans="1:4">
      <c r="A201" s="583"/>
      <c r="B201" s="583"/>
      <c r="C201" s="583"/>
      <c r="D201" s="584"/>
    </row>
    <row r="202" spans="1:4">
      <c r="A202" s="583"/>
      <c r="B202" s="583"/>
      <c r="C202" s="583"/>
      <c r="D202" s="584"/>
    </row>
    <row r="203" spans="1:4">
      <c r="A203" s="583"/>
      <c r="B203" s="583"/>
      <c r="C203" s="583"/>
      <c r="D203" s="584"/>
    </row>
    <row r="204" spans="1:4">
      <c r="A204" s="583"/>
      <c r="B204" s="583"/>
      <c r="C204" s="583"/>
      <c r="D204" s="584"/>
    </row>
    <row r="205" spans="1:4">
      <c r="A205" s="583"/>
      <c r="B205" s="583"/>
      <c r="C205" s="583"/>
      <c r="D205" s="584"/>
    </row>
    <row r="206" spans="1:4">
      <c r="A206" s="583"/>
      <c r="B206" s="583"/>
      <c r="C206" s="583"/>
      <c r="D206" s="584"/>
    </row>
    <row r="207" spans="1:4">
      <c r="A207" s="583"/>
      <c r="B207" s="583"/>
      <c r="C207" s="583"/>
      <c r="D207" s="584"/>
    </row>
    <row r="208" spans="1:4">
      <c r="A208" s="583"/>
      <c r="B208" s="583"/>
      <c r="C208" s="583"/>
      <c r="D208" s="584"/>
    </row>
    <row r="209" spans="1:4">
      <c r="A209" s="583"/>
      <c r="B209" s="583"/>
      <c r="C209" s="583"/>
      <c r="D209" s="584"/>
    </row>
    <row r="210" spans="1:4">
      <c r="A210" s="583"/>
      <c r="B210" s="583"/>
      <c r="C210" s="583"/>
      <c r="D210" s="584"/>
    </row>
    <row r="211" spans="1:4">
      <c r="A211" s="583"/>
      <c r="B211" s="583"/>
      <c r="C211" s="583"/>
      <c r="D211" s="584"/>
    </row>
    <row r="212" spans="1:4">
      <c r="A212" s="583"/>
      <c r="B212" s="583"/>
      <c r="C212" s="583"/>
      <c r="D212" s="584"/>
    </row>
    <row r="213" spans="1:4">
      <c r="A213" s="583"/>
      <c r="B213" s="583"/>
      <c r="C213" s="583"/>
      <c r="D213" s="584"/>
    </row>
    <row r="214" spans="1:4">
      <c r="A214" s="583"/>
      <c r="B214" s="583"/>
      <c r="C214" s="583"/>
      <c r="D214" s="584"/>
    </row>
    <row r="215" spans="1:4">
      <c r="A215" s="583"/>
      <c r="B215" s="583"/>
      <c r="C215" s="583"/>
      <c r="D215" s="584"/>
    </row>
    <row r="216" spans="1:4">
      <c r="A216" s="583"/>
      <c r="B216" s="583"/>
      <c r="C216" s="583"/>
      <c r="D216" s="584"/>
    </row>
    <row r="217" spans="1:4">
      <c r="A217" s="583"/>
      <c r="B217" s="583"/>
      <c r="C217" s="583"/>
      <c r="D217" s="584"/>
    </row>
    <row r="218" spans="1:4">
      <c r="A218" s="583"/>
      <c r="B218" s="583"/>
      <c r="C218" s="583"/>
      <c r="D218" s="584"/>
    </row>
    <row r="219" spans="1:4">
      <c r="A219" s="583"/>
      <c r="B219" s="583"/>
      <c r="C219" s="583"/>
      <c r="D219" s="584"/>
    </row>
    <row r="220" spans="1:4">
      <c r="A220" s="583"/>
      <c r="B220" s="583"/>
      <c r="C220" s="583"/>
      <c r="D220" s="584"/>
    </row>
    <row r="221" spans="1:4">
      <c r="A221" s="583"/>
      <c r="B221" s="583"/>
      <c r="C221" s="583"/>
      <c r="D221" s="584"/>
    </row>
    <row r="222" spans="1:4">
      <c r="A222" s="583"/>
      <c r="B222" s="583"/>
      <c r="C222" s="583"/>
      <c r="D222" s="584"/>
    </row>
    <row r="223" spans="1:4">
      <c r="A223" s="583"/>
      <c r="B223" s="583"/>
      <c r="C223" s="583"/>
      <c r="D223" s="584"/>
    </row>
    <row r="224" spans="1:4">
      <c r="A224" s="583"/>
      <c r="B224" s="583"/>
      <c r="C224" s="583"/>
      <c r="D224" s="584"/>
    </row>
    <row r="225" spans="1:4">
      <c r="A225" s="583"/>
      <c r="B225" s="583"/>
      <c r="C225" s="583"/>
      <c r="D225" s="584"/>
    </row>
    <row r="226" spans="1:4">
      <c r="A226" s="583"/>
      <c r="B226" s="583"/>
      <c r="C226" s="583"/>
      <c r="D226" s="584"/>
    </row>
    <row r="227" spans="1:4">
      <c r="A227" s="583"/>
      <c r="B227" s="583"/>
      <c r="C227" s="583"/>
      <c r="D227" s="584"/>
    </row>
    <row r="228" spans="1:4">
      <c r="A228" s="583"/>
      <c r="B228" s="583"/>
      <c r="C228" s="583"/>
      <c r="D228" s="584"/>
    </row>
    <row r="229" spans="1:4">
      <c r="A229" s="583"/>
      <c r="B229" s="583"/>
      <c r="C229" s="583"/>
      <c r="D229" s="584"/>
    </row>
    <row r="230" spans="1:4">
      <c r="A230" s="583"/>
      <c r="B230" s="583"/>
      <c r="C230" s="583"/>
      <c r="D230" s="584"/>
    </row>
    <row r="231" spans="1:4">
      <c r="A231" s="583"/>
      <c r="B231" s="583"/>
      <c r="C231" s="583"/>
      <c r="D231" s="584"/>
    </row>
    <row r="232" spans="1:4">
      <c r="A232" s="583"/>
      <c r="B232" s="583"/>
      <c r="C232" s="583"/>
      <c r="D232" s="584"/>
    </row>
    <row r="233" spans="1:4">
      <c r="A233" s="583"/>
      <c r="B233" s="583"/>
      <c r="C233" s="583"/>
      <c r="D233" s="584"/>
    </row>
    <row r="234" spans="1:4">
      <c r="A234" s="583"/>
      <c r="B234" s="583"/>
      <c r="C234" s="583"/>
      <c r="D234" s="584"/>
    </row>
    <row r="235" spans="1:4">
      <c r="A235" s="583"/>
      <c r="B235" s="583"/>
      <c r="C235" s="583"/>
      <c r="D235" s="584"/>
    </row>
    <row r="236" spans="1:4">
      <c r="A236" s="583"/>
      <c r="B236" s="583"/>
      <c r="C236" s="583"/>
      <c r="D236" s="584"/>
    </row>
    <row r="237" spans="1:4">
      <c r="A237" s="583"/>
      <c r="B237" s="583"/>
      <c r="C237" s="583"/>
      <c r="D237" s="584"/>
    </row>
    <row r="238" spans="1:4">
      <c r="A238" s="583"/>
      <c r="B238" s="583"/>
      <c r="C238" s="583"/>
      <c r="D238" s="584"/>
    </row>
    <row r="239" spans="1:4">
      <c r="A239" s="583"/>
      <c r="B239" s="583"/>
      <c r="C239" s="583"/>
      <c r="D239" s="584"/>
    </row>
    <row r="240" spans="1:4">
      <c r="A240" s="583"/>
      <c r="B240" s="583"/>
      <c r="C240" s="583"/>
      <c r="D240" s="584"/>
    </row>
    <row r="241" spans="1:4">
      <c r="A241" s="583"/>
      <c r="B241" s="583"/>
      <c r="C241" s="583"/>
      <c r="D241" s="584"/>
    </row>
    <row r="242" spans="1:4">
      <c r="A242" s="583"/>
      <c r="B242" s="583"/>
      <c r="C242" s="583"/>
      <c r="D242" s="584"/>
    </row>
    <row r="243" spans="1:4">
      <c r="A243" s="583"/>
      <c r="B243" s="583"/>
      <c r="C243" s="583"/>
      <c r="D243" s="584"/>
    </row>
    <row r="244" spans="1:4">
      <c r="A244" s="583"/>
      <c r="B244" s="583"/>
      <c r="C244" s="583"/>
      <c r="D244" s="584"/>
    </row>
    <row r="245" spans="1:4">
      <c r="A245" s="583"/>
      <c r="B245" s="583"/>
      <c r="C245" s="583"/>
      <c r="D245" s="584"/>
    </row>
    <row r="246" spans="1:4">
      <c r="A246" s="583"/>
      <c r="B246" s="583"/>
      <c r="C246" s="583"/>
      <c r="D246" s="584"/>
    </row>
    <row r="247" spans="1:4">
      <c r="A247" s="583"/>
      <c r="B247" s="583"/>
      <c r="C247" s="583"/>
      <c r="D247" s="584"/>
    </row>
    <row r="248" spans="1:4">
      <c r="A248" s="583"/>
      <c r="B248" s="583"/>
      <c r="C248" s="583"/>
      <c r="D248" s="584"/>
    </row>
    <row r="249" spans="1:4">
      <c r="A249" s="583"/>
      <c r="B249" s="583"/>
      <c r="C249" s="583"/>
      <c r="D249" s="584"/>
    </row>
    <row r="250" spans="1:4">
      <c r="A250" s="583"/>
      <c r="B250" s="583"/>
      <c r="C250" s="583"/>
      <c r="D250" s="584"/>
    </row>
    <row r="251" spans="1:4">
      <c r="A251" s="583"/>
      <c r="B251" s="583"/>
      <c r="C251" s="583"/>
      <c r="D251" s="584"/>
    </row>
    <row r="252" spans="1:4">
      <c r="A252" s="583"/>
      <c r="B252" s="583"/>
      <c r="C252" s="583"/>
      <c r="D252" s="584"/>
    </row>
    <row r="253" spans="1:4">
      <c r="A253" s="583"/>
      <c r="B253" s="583"/>
      <c r="C253" s="583"/>
      <c r="D253" s="584"/>
    </row>
    <row r="254" spans="1:4">
      <c r="A254" s="583"/>
      <c r="B254" s="583"/>
      <c r="C254" s="583"/>
      <c r="D254" s="584"/>
    </row>
    <row r="255" spans="1:4">
      <c r="A255" s="583"/>
      <c r="B255" s="583"/>
      <c r="C255" s="583"/>
      <c r="D255" s="584"/>
    </row>
    <row r="256" spans="1:4">
      <c r="A256" s="583"/>
      <c r="B256" s="583"/>
      <c r="C256" s="583"/>
      <c r="D256" s="584"/>
    </row>
    <row r="257" spans="1:4">
      <c r="A257" s="583"/>
      <c r="B257" s="583"/>
      <c r="C257" s="583"/>
      <c r="D257" s="584"/>
    </row>
    <row r="258" spans="1:4">
      <c r="A258" s="583"/>
      <c r="B258" s="583"/>
      <c r="C258" s="583"/>
      <c r="D258" s="584"/>
    </row>
    <row r="259" spans="1:4">
      <c r="A259" s="583"/>
      <c r="B259" s="583"/>
      <c r="C259" s="583"/>
      <c r="D259" s="584"/>
    </row>
    <row r="260" spans="1:4">
      <c r="A260" s="583"/>
      <c r="B260" s="583"/>
      <c r="C260" s="583"/>
      <c r="D260" s="584"/>
    </row>
    <row r="261" spans="1:4">
      <c r="A261" s="583"/>
      <c r="B261" s="583"/>
      <c r="C261" s="583"/>
      <c r="D261" s="584"/>
    </row>
    <row r="262" spans="1:4">
      <c r="A262" s="583"/>
      <c r="B262" s="583"/>
      <c r="C262" s="583"/>
      <c r="D262" s="584"/>
    </row>
    <row r="263" spans="1:4">
      <c r="A263" s="583"/>
      <c r="B263" s="583"/>
      <c r="C263" s="583"/>
      <c r="D263" s="584"/>
    </row>
    <row r="264" spans="1:4">
      <c r="A264" s="583"/>
      <c r="B264" s="583"/>
      <c r="C264" s="583"/>
      <c r="D264" s="584"/>
    </row>
    <row r="265" spans="1:4">
      <c r="A265" s="583"/>
      <c r="B265" s="583"/>
      <c r="C265" s="583"/>
      <c r="D265" s="584"/>
    </row>
    <row r="266" spans="1:4">
      <c r="A266" s="583"/>
      <c r="B266" s="583"/>
      <c r="C266" s="583"/>
      <c r="D266" s="584"/>
    </row>
    <row r="267" spans="1:4">
      <c r="A267" s="583"/>
      <c r="B267" s="583"/>
      <c r="C267" s="583"/>
      <c r="D267" s="584"/>
    </row>
    <row r="268" spans="1:4">
      <c r="A268" s="583"/>
      <c r="B268" s="583"/>
      <c r="C268" s="583"/>
      <c r="D268" s="584"/>
    </row>
    <row r="269" spans="1:4">
      <c r="A269" s="583"/>
      <c r="B269" s="583"/>
      <c r="C269" s="583"/>
      <c r="D269" s="584"/>
    </row>
    <row r="270" spans="1:4">
      <c r="A270" s="583"/>
      <c r="B270" s="583"/>
      <c r="C270" s="583"/>
      <c r="D270" s="584"/>
    </row>
    <row r="271" spans="1:4">
      <c r="A271" s="583"/>
      <c r="B271" s="583"/>
      <c r="C271" s="583"/>
      <c r="D271" s="584"/>
    </row>
    <row r="272" spans="1:4">
      <c r="A272" s="583"/>
      <c r="B272" s="583"/>
      <c r="C272" s="583"/>
      <c r="D272" s="584"/>
    </row>
    <row r="273" spans="1:4">
      <c r="A273" s="583"/>
      <c r="B273" s="583"/>
      <c r="C273" s="583"/>
      <c r="D273" s="584"/>
    </row>
    <row r="274" spans="1:4">
      <c r="A274" s="583"/>
      <c r="B274" s="583"/>
      <c r="C274" s="583"/>
      <c r="D274" s="584"/>
    </row>
    <row r="275" spans="1:4">
      <c r="A275" s="583"/>
      <c r="B275" s="583"/>
      <c r="C275" s="583"/>
      <c r="D275" s="584"/>
    </row>
    <row r="276" spans="1:4">
      <c r="A276" s="583"/>
      <c r="B276" s="583"/>
      <c r="C276" s="583"/>
      <c r="D276" s="584"/>
    </row>
    <row r="277" spans="1:4">
      <c r="A277" s="583"/>
      <c r="B277" s="583"/>
      <c r="C277" s="583"/>
      <c r="D277" s="584"/>
    </row>
    <row r="278" spans="1:4">
      <c r="A278" s="583"/>
      <c r="B278" s="583"/>
      <c r="C278" s="583"/>
      <c r="D278" s="584"/>
    </row>
    <row r="279" spans="1:4">
      <c r="A279" s="583"/>
      <c r="B279" s="583"/>
      <c r="C279" s="583"/>
      <c r="D279" s="584"/>
    </row>
    <row r="280" spans="1:4">
      <c r="A280" s="583"/>
      <c r="B280" s="583"/>
      <c r="C280" s="583"/>
      <c r="D280" s="584"/>
    </row>
    <row r="281" spans="1:4">
      <c r="A281" s="583"/>
      <c r="B281" s="583"/>
      <c r="C281" s="583"/>
      <c r="D281" s="584"/>
    </row>
    <row r="282" spans="1:4">
      <c r="A282" s="583"/>
      <c r="B282" s="583"/>
      <c r="C282" s="583"/>
      <c r="D282" s="584"/>
    </row>
    <row r="283" spans="1:4">
      <c r="A283" s="583"/>
      <c r="B283" s="583"/>
      <c r="C283" s="583"/>
      <c r="D283" s="584"/>
    </row>
    <row r="284" spans="1:4">
      <c r="A284" s="583"/>
      <c r="B284" s="583"/>
      <c r="C284" s="583"/>
      <c r="D284" s="584"/>
    </row>
    <row r="285" spans="1:4">
      <c r="A285" s="583"/>
      <c r="B285" s="583"/>
      <c r="C285" s="583"/>
      <c r="D285" s="584"/>
    </row>
    <row r="286" spans="1:4">
      <c r="A286" s="583"/>
      <c r="B286" s="583"/>
      <c r="C286" s="583"/>
      <c r="D286" s="584"/>
    </row>
    <row r="287" spans="1:4">
      <c r="A287" s="583"/>
      <c r="B287" s="583"/>
      <c r="C287" s="583"/>
      <c r="D287" s="584"/>
    </row>
    <row r="288" spans="1:4">
      <c r="A288" s="583"/>
      <c r="B288" s="583"/>
      <c r="C288" s="583"/>
      <c r="D288" s="584"/>
    </row>
    <row r="289" spans="1:4">
      <c r="A289" s="583"/>
      <c r="B289" s="583"/>
      <c r="C289" s="583"/>
      <c r="D289" s="584"/>
    </row>
    <row r="290" spans="1:4">
      <c r="A290" s="583"/>
      <c r="B290" s="583"/>
      <c r="C290" s="583"/>
      <c r="D290" s="584"/>
    </row>
    <row r="291" spans="1:4">
      <c r="A291" s="583"/>
      <c r="B291" s="583"/>
      <c r="C291" s="583"/>
      <c r="D291" s="584"/>
    </row>
    <row r="292" spans="1:4">
      <c r="A292" s="583"/>
      <c r="B292" s="583"/>
      <c r="C292" s="583"/>
      <c r="D292" s="584"/>
    </row>
    <row r="293" spans="1:4">
      <c r="A293" s="583"/>
      <c r="B293" s="583"/>
      <c r="C293" s="583"/>
      <c r="D293" s="584"/>
    </row>
    <row r="294" spans="1:4">
      <c r="A294" s="583"/>
      <c r="B294" s="583"/>
      <c r="C294" s="583"/>
      <c r="D294" s="584"/>
    </row>
    <row r="295" spans="1:4">
      <c r="A295" s="583"/>
      <c r="B295" s="583"/>
      <c r="C295" s="583"/>
      <c r="D295" s="584"/>
    </row>
    <row r="296" spans="1:4">
      <c r="A296" s="583"/>
      <c r="B296" s="583"/>
      <c r="C296" s="583"/>
      <c r="D296" s="584"/>
    </row>
    <row r="297" spans="1:4">
      <c r="A297" s="583"/>
      <c r="B297" s="583"/>
      <c r="C297" s="583"/>
      <c r="D297" s="584"/>
    </row>
    <row r="298" spans="1:4">
      <c r="A298" s="583"/>
      <c r="B298" s="583"/>
      <c r="C298" s="583"/>
      <c r="D298" s="584"/>
    </row>
    <row r="299" spans="1:4">
      <c r="A299" s="583"/>
      <c r="B299" s="583"/>
      <c r="C299" s="583"/>
      <c r="D299" s="584"/>
    </row>
    <row r="300" spans="1:4">
      <c r="A300" s="583"/>
      <c r="B300" s="583"/>
      <c r="C300" s="583"/>
      <c r="D300" s="584"/>
    </row>
    <row r="301" spans="1:4">
      <c r="A301" s="583"/>
      <c r="B301" s="583"/>
      <c r="C301" s="583"/>
      <c r="D301" s="584"/>
    </row>
    <row r="302" spans="1:4">
      <c r="A302" s="583"/>
      <c r="B302" s="583"/>
      <c r="C302" s="583"/>
      <c r="D302" s="584"/>
    </row>
    <row r="303" spans="1:4">
      <c r="A303" s="583"/>
      <c r="B303" s="583"/>
      <c r="C303" s="583"/>
      <c r="D303" s="584"/>
    </row>
    <row r="304" spans="1:4">
      <c r="A304" s="583"/>
      <c r="B304" s="583"/>
      <c r="C304" s="583"/>
      <c r="D304" s="584"/>
    </row>
    <row r="305" spans="1:4">
      <c r="A305" s="583"/>
      <c r="B305" s="583"/>
      <c r="C305" s="583"/>
      <c r="D305" s="584"/>
    </row>
    <row r="306" spans="1:4">
      <c r="A306" s="583"/>
      <c r="B306" s="583"/>
      <c r="C306" s="583"/>
      <c r="D306" s="584"/>
    </row>
    <row r="307" spans="1:4">
      <c r="A307" s="583"/>
      <c r="B307" s="583"/>
      <c r="C307" s="583"/>
      <c r="D307" s="584"/>
    </row>
    <row r="308" spans="1:4">
      <c r="A308" s="583"/>
      <c r="B308" s="583"/>
      <c r="C308" s="583"/>
      <c r="D308" s="584"/>
    </row>
    <row r="309" spans="1:4">
      <c r="A309" s="583"/>
      <c r="B309" s="583"/>
      <c r="C309" s="583"/>
      <c r="D309" s="584"/>
    </row>
    <row r="310" spans="1:4">
      <c r="A310" s="583"/>
      <c r="B310" s="583"/>
      <c r="C310" s="583"/>
      <c r="D310" s="584"/>
    </row>
    <row r="311" spans="1:4">
      <c r="A311" s="583"/>
      <c r="B311" s="583"/>
      <c r="C311" s="583"/>
      <c r="D311" s="584"/>
    </row>
    <row r="312" spans="1:4">
      <c r="A312" s="583"/>
      <c r="B312" s="583"/>
      <c r="C312" s="583"/>
      <c r="D312" s="584"/>
    </row>
    <row r="313" spans="1:4">
      <c r="A313" s="583"/>
      <c r="B313" s="583"/>
      <c r="C313" s="583"/>
      <c r="D313" s="584"/>
    </row>
    <row r="314" spans="1:4">
      <c r="A314" s="583"/>
      <c r="B314" s="583"/>
      <c r="C314" s="583"/>
      <c r="D314" s="584"/>
    </row>
    <row r="315" spans="1:4">
      <c r="A315" s="583"/>
      <c r="B315" s="583"/>
      <c r="C315" s="583"/>
      <c r="D315" s="584"/>
    </row>
    <row r="316" spans="1:4">
      <c r="A316" s="583"/>
      <c r="B316" s="583"/>
      <c r="C316" s="583"/>
      <c r="D316" s="584"/>
    </row>
    <row r="317" spans="1:4">
      <c r="A317" s="583"/>
      <c r="B317" s="583"/>
      <c r="C317" s="583"/>
      <c r="D317" s="584"/>
    </row>
    <row r="318" spans="1:4">
      <c r="A318" s="583"/>
      <c r="B318" s="583"/>
      <c r="C318" s="583"/>
      <c r="D318" s="584"/>
    </row>
    <row r="319" spans="1:4">
      <c r="A319" s="583"/>
      <c r="B319" s="583"/>
      <c r="C319" s="583"/>
      <c r="D319" s="584"/>
    </row>
    <row r="320" spans="1:4">
      <c r="A320" s="583"/>
      <c r="B320" s="583"/>
      <c r="C320" s="583"/>
      <c r="D320" s="584"/>
    </row>
    <row r="321" spans="1:4">
      <c r="A321" s="583"/>
      <c r="B321" s="583"/>
      <c r="C321" s="583"/>
      <c r="D321" s="584"/>
    </row>
    <row r="322" spans="1:4">
      <c r="A322" s="583"/>
      <c r="B322" s="583"/>
      <c r="C322" s="583"/>
      <c r="D322" s="584"/>
    </row>
    <row r="323" spans="1:4">
      <c r="A323" s="583"/>
      <c r="B323" s="583"/>
      <c r="C323" s="583"/>
      <c r="D323" s="584"/>
    </row>
    <row r="324" spans="1:4">
      <c r="A324" s="583"/>
      <c r="B324" s="583"/>
      <c r="C324" s="583"/>
      <c r="D324" s="584"/>
    </row>
    <row r="325" spans="1:4">
      <c r="A325" s="583"/>
      <c r="B325" s="583"/>
      <c r="C325" s="583"/>
      <c r="D325" s="584"/>
    </row>
    <row r="326" spans="1:4">
      <c r="D326" s="584"/>
    </row>
    <row r="327" spans="1:4">
      <c r="D327" s="584"/>
    </row>
    <row r="328" spans="1:4">
      <c r="D328" s="584"/>
    </row>
    <row r="329" spans="1:4">
      <c r="D329" s="584"/>
    </row>
    <row r="330" spans="1:4">
      <c r="D330" s="584"/>
    </row>
    <row r="331" spans="1:4">
      <c r="D331" s="584"/>
    </row>
    <row r="332" spans="1:4">
      <c r="D332" s="584"/>
    </row>
    <row r="333" spans="1:4">
      <c r="D333" s="584"/>
    </row>
    <row r="334" spans="1:4">
      <c r="D334" s="584"/>
    </row>
    <row r="335" spans="1:4">
      <c r="D335" s="584"/>
    </row>
    <row r="336" spans="1:4">
      <c r="D336" s="584"/>
    </row>
  </sheetData>
  <mergeCells count="1">
    <mergeCell ref="A3:C3"/>
  </mergeCells>
  <conditionalFormatting sqref="G5:H12">
    <cfRule type="containsBlanks" dxfId="14" priority="1">
      <formula>LEN(TRIM(G5))=0</formula>
    </cfRule>
  </conditionalFormatting>
  <pageMargins left="0.23622047244094491" right="0.23622047244094491" top="0.74803149606299213" bottom="0.74803149606299213" header="0.31496062992125984" footer="0.31496062992125984"/>
  <pageSetup paperSize="9" scale="57" fitToHeight="0" orientation="landscape" r:id="rId1"/>
  <headerFooter>
    <oddHeader>&amp;L&amp;"Arial,Obyčejné"&amp;10ELEKTRO-PROJEKCE s.r.o.&amp;R&amp;"Arial,Obyčejné"&amp;10&amp;P/&amp;N</oddHead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C1:J35"/>
  <sheetViews>
    <sheetView workbookViewId="0">
      <selection activeCell="AD162" sqref="AD162"/>
    </sheetView>
  </sheetViews>
  <sheetFormatPr defaultColWidth="8.85546875" defaultRowHeight="15.75"/>
  <cols>
    <col min="1" max="4" width="8.85546875" style="596"/>
    <col min="5" max="5" width="13.5703125" style="596" customWidth="1"/>
    <col min="6" max="6" width="8.85546875" style="596"/>
    <col min="7" max="7" width="40.7109375" style="596" customWidth="1"/>
    <col min="8" max="9" width="8.85546875" style="596"/>
    <col min="10" max="10" width="10.7109375" style="596" customWidth="1"/>
    <col min="11" max="16384" width="8.85546875" style="596"/>
  </cols>
  <sheetData>
    <row r="1" spans="3:10">
      <c r="C1" s="1145"/>
      <c r="D1" s="847"/>
      <c r="E1" s="847"/>
      <c r="F1" s="847"/>
      <c r="G1" s="847"/>
      <c r="H1" s="847"/>
      <c r="I1" s="847"/>
      <c r="J1" s="767"/>
    </row>
    <row r="2" spans="3:10">
      <c r="C2" s="1039"/>
      <c r="J2" s="848"/>
    </row>
    <row r="3" spans="3:10" ht="40.5" customHeight="1">
      <c r="C3" s="1534" t="s">
        <v>1203</v>
      </c>
      <c r="D3" s="1535"/>
      <c r="E3" s="1535"/>
      <c r="F3" s="1535"/>
      <c r="G3" s="1535"/>
      <c r="H3" s="1535"/>
      <c r="I3" s="1535"/>
      <c r="J3" s="1536"/>
    </row>
    <row r="4" spans="3:10" ht="16.5">
      <c r="C4" s="1531" t="s">
        <v>1204</v>
      </c>
      <c r="D4" s="1532"/>
      <c r="E4" s="1532"/>
      <c r="F4" s="1532"/>
      <c r="G4" s="1532"/>
      <c r="H4" s="1532"/>
      <c r="I4" s="1532"/>
      <c r="J4" s="1533"/>
    </row>
    <row r="5" spans="3:10" ht="15.75" customHeight="1">
      <c r="C5" s="1040"/>
      <c r="D5" s="588"/>
      <c r="E5" s="588"/>
      <c r="F5" s="588"/>
      <c r="G5" s="588"/>
      <c r="H5" s="588"/>
      <c r="I5" s="588"/>
      <c r="J5" s="589"/>
    </row>
    <row r="6" spans="3:10" ht="33.75" customHeight="1">
      <c r="C6" s="1530" t="s">
        <v>1205</v>
      </c>
      <c r="D6" s="1526"/>
      <c r="E6" s="1526"/>
      <c r="F6" s="1526"/>
      <c r="G6" s="1526"/>
      <c r="H6" s="1526"/>
      <c r="I6" s="1526"/>
      <c r="J6" s="1527"/>
    </row>
    <row r="7" spans="3:10" ht="33.75" customHeight="1">
      <c r="C7" s="1530" t="s">
        <v>1206</v>
      </c>
      <c r="D7" s="1526"/>
      <c r="E7" s="1526"/>
      <c r="F7" s="1526"/>
      <c r="G7" s="1526"/>
      <c r="H7" s="1526"/>
      <c r="I7" s="1526"/>
      <c r="J7" s="1527"/>
    </row>
    <row r="8" spans="3:10" ht="52.5" customHeight="1">
      <c r="C8" s="1530" t="s">
        <v>1207</v>
      </c>
      <c r="D8" s="1526"/>
      <c r="E8" s="1526"/>
      <c r="F8" s="1526"/>
      <c r="G8" s="1526"/>
      <c r="H8" s="1526"/>
      <c r="I8" s="1526"/>
      <c r="J8" s="1527"/>
    </row>
    <row r="9" spans="3:10" ht="63" customHeight="1">
      <c r="C9" s="1530" t="s">
        <v>1208</v>
      </c>
      <c r="D9" s="1526"/>
      <c r="E9" s="1526"/>
      <c r="F9" s="1526"/>
      <c r="G9" s="1526"/>
      <c r="H9" s="1526"/>
      <c r="I9" s="1526"/>
      <c r="J9" s="1527"/>
    </row>
    <row r="10" spans="3:10" ht="15.75" customHeight="1">
      <c r="C10" s="1530"/>
      <c r="D10" s="1526"/>
      <c r="E10" s="1526"/>
      <c r="F10" s="1526"/>
      <c r="G10" s="1526"/>
      <c r="H10" s="1526"/>
      <c r="I10" s="1526"/>
      <c r="J10" s="1527"/>
    </row>
    <row r="11" spans="3:10">
      <c r="C11" s="1041"/>
      <c r="D11" s="1526" t="s">
        <v>1209</v>
      </c>
      <c r="E11" s="1526"/>
      <c r="F11" s="1526"/>
      <c r="G11" s="1526"/>
      <c r="H11" s="1526"/>
      <c r="I11" s="1526"/>
      <c r="J11" s="1527"/>
    </row>
    <row r="12" spans="3:10">
      <c r="C12" s="1041"/>
      <c r="D12" s="590"/>
      <c r="E12" s="591"/>
      <c r="F12" s="590"/>
      <c r="G12" s="1526"/>
      <c r="H12" s="1526"/>
      <c r="I12" s="1526"/>
      <c r="J12" s="1527"/>
    </row>
    <row r="13" spans="3:10" ht="60.75" customHeight="1">
      <c r="C13" s="1041"/>
      <c r="D13" s="590"/>
      <c r="E13" s="591" t="s">
        <v>133</v>
      </c>
      <c r="F13" s="590"/>
      <c r="G13" s="1526" t="s">
        <v>1210</v>
      </c>
      <c r="H13" s="1526"/>
      <c r="I13" s="1526"/>
      <c r="J13" s="1527"/>
    </row>
    <row r="14" spans="3:10" ht="44.25" customHeight="1">
      <c r="C14" s="1041"/>
      <c r="D14" s="590"/>
      <c r="E14" s="591" t="s">
        <v>776</v>
      </c>
      <c r="F14" s="590"/>
      <c r="G14" s="1526" t="s">
        <v>1211</v>
      </c>
      <c r="H14" s="1526"/>
      <c r="I14" s="1526"/>
      <c r="J14" s="1527"/>
    </row>
    <row r="15" spans="3:10" ht="48.75" customHeight="1">
      <c r="C15" s="1041"/>
      <c r="D15" s="590"/>
      <c r="E15" s="591" t="s">
        <v>772</v>
      </c>
      <c r="F15" s="590"/>
      <c r="G15" s="1526" t="s">
        <v>1212</v>
      </c>
      <c r="H15" s="1526"/>
      <c r="I15" s="1526"/>
      <c r="J15" s="1527"/>
    </row>
    <row r="16" spans="3:10">
      <c r="C16" s="1041"/>
      <c r="D16" s="590"/>
      <c r="E16" s="591" t="s">
        <v>773</v>
      </c>
      <c r="F16" s="590"/>
      <c r="G16" s="1526" t="s">
        <v>1213</v>
      </c>
      <c r="H16" s="1526"/>
      <c r="I16" s="1526"/>
      <c r="J16" s="1527"/>
    </row>
    <row r="17" spans="3:10">
      <c r="C17" s="1041"/>
      <c r="D17" s="590"/>
      <c r="E17" s="591" t="s">
        <v>135</v>
      </c>
      <c r="F17" s="590"/>
      <c r="G17" s="1526" t="s">
        <v>1214</v>
      </c>
      <c r="H17" s="1526"/>
      <c r="I17" s="1526"/>
      <c r="J17" s="1527"/>
    </row>
    <row r="18" spans="3:10">
      <c r="C18" s="1041"/>
      <c r="D18" s="590"/>
      <c r="E18" s="591" t="s">
        <v>1028</v>
      </c>
      <c r="F18" s="590"/>
      <c r="G18" s="1526" t="s">
        <v>1215</v>
      </c>
      <c r="H18" s="1526"/>
      <c r="I18" s="1526"/>
      <c r="J18" s="1527"/>
    </row>
    <row r="19" spans="3:10">
      <c r="C19" s="1041"/>
      <c r="D19" s="590"/>
      <c r="E19" s="591" t="s">
        <v>1029</v>
      </c>
      <c r="F19" s="590"/>
      <c r="G19" s="590" t="s">
        <v>1216</v>
      </c>
      <c r="H19" s="590"/>
      <c r="I19" s="590"/>
      <c r="J19" s="592"/>
    </row>
    <row r="20" spans="3:10">
      <c r="C20" s="1041"/>
      <c r="D20" s="590"/>
      <c r="E20" s="591" t="s">
        <v>30</v>
      </c>
      <c r="F20" s="590"/>
      <c r="G20" s="590" t="s">
        <v>1217</v>
      </c>
      <c r="H20" s="590"/>
      <c r="I20" s="590"/>
      <c r="J20" s="592"/>
    </row>
    <row r="21" spans="3:10">
      <c r="C21" s="1041"/>
      <c r="D21" s="590"/>
      <c r="E21" s="591" t="s">
        <v>1218</v>
      </c>
      <c r="F21" s="590"/>
      <c r="G21" s="590" t="s">
        <v>1219</v>
      </c>
      <c r="H21" s="590"/>
      <c r="I21" s="590"/>
      <c r="J21" s="592"/>
    </row>
    <row r="22" spans="3:10" ht="30">
      <c r="C22" s="1041"/>
      <c r="D22" s="590"/>
      <c r="E22" s="591" t="s">
        <v>1220</v>
      </c>
      <c r="F22" s="590"/>
      <c r="G22" s="590" t="s">
        <v>1221</v>
      </c>
      <c r="H22" s="590"/>
      <c r="I22" s="590"/>
      <c r="J22" s="592"/>
    </row>
    <row r="23" spans="3:10">
      <c r="C23" s="1041"/>
      <c r="D23" s="590"/>
      <c r="E23" s="591" t="s">
        <v>1222</v>
      </c>
      <c r="F23" s="590"/>
      <c r="G23" s="590" t="s">
        <v>1223</v>
      </c>
      <c r="H23" s="590"/>
      <c r="I23" s="590"/>
      <c r="J23" s="592"/>
    </row>
    <row r="24" spans="3:10">
      <c r="C24" s="1041"/>
      <c r="D24" s="590"/>
      <c r="E24" s="590"/>
      <c r="F24" s="590"/>
      <c r="G24" s="590"/>
      <c r="H24" s="590"/>
      <c r="I24" s="590"/>
      <c r="J24" s="592"/>
    </row>
    <row r="25" spans="3:10" ht="16.5">
      <c r="C25" s="1531" t="s">
        <v>1224</v>
      </c>
      <c r="D25" s="1532"/>
      <c r="E25" s="1532"/>
      <c r="F25" s="1532"/>
      <c r="G25" s="1532"/>
      <c r="H25" s="1532"/>
      <c r="I25" s="1532"/>
      <c r="J25" s="1533"/>
    </row>
    <row r="26" spans="3:10" ht="16.5">
      <c r="C26" s="1040"/>
      <c r="D26" s="588"/>
      <c r="E26" s="588"/>
      <c r="F26" s="588"/>
      <c r="G26" s="588"/>
      <c r="H26" s="588"/>
      <c r="I26" s="588"/>
      <c r="J26" s="589"/>
    </row>
    <row r="27" spans="3:10" ht="48.75" customHeight="1">
      <c r="C27" s="1530" t="s">
        <v>1225</v>
      </c>
      <c r="D27" s="1526"/>
      <c r="E27" s="1526"/>
      <c r="F27" s="1526"/>
      <c r="G27" s="1526"/>
      <c r="H27" s="1526"/>
      <c r="I27" s="1526"/>
      <c r="J27" s="1527"/>
    </row>
    <row r="28" spans="3:10">
      <c r="C28" s="1042"/>
      <c r="D28" s="590"/>
      <c r="E28" s="590"/>
      <c r="F28" s="590"/>
      <c r="G28" s="590"/>
      <c r="H28" s="590"/>
      <c r="I28" s="590"/>
      <c r="J28" s="592"/>
    </row>
    <row r="29" spans="3:10">
      <c r="C29" s="1530" t="s">
        <v>1226</v>
      </c>
      <c r="D29" s="1526"/>
      <c r="E29" s="1526"/>
      <c r="F29" s="1526"/>
      <c r="G29" s="1526"/>
      <c r="H29" s="1526"/>
      <c r="I29" s="1526"/>
      <c r="J29" s="1527"/>
    </row>
    <row r="30" spans="3:10">
      <c r="C30" s="1041"/>
      <c r="D30" s="1526" t="s">
        <v>1227</v>
      </c>
      <c r="E30" s="1526"/>
      <c r="F30" s="1526"/>
      <c r="G30" s="1526"/>
      <c r="H30" s="1526"/>
      <c r="I30" s="1526"/>
      <c r="J30" s="1527"/>
    </row>
    <row r="31" spans="3:10">
      <c r="C31" s="1041"/>
      <c r="D31" s="1526" t="s">
        <v>1228</v>
      </c>
      <c r="E31" s="1526"/>
      <c r="F31" s="1526"/>
      <c r="G31" s="1526"/>
      <c r="H31" s="1526"/>
      <c r="I31" s="1526"/>
      <c r="J31" s="1527"/>
    </row>
    <row r="32" spans="3:10">
      <c r="C32" s="1041"/>
      <c r="D32" s="1526" t="s">
        <v>1229</v>
      </c>
      <c r="E32" s="1526"/>
      <c r="F32" s="1526"/>
      <c r="G32" s="1526"/>
      <c r="H32" s="1526"/>
      <c r="I32" s="1526"/>
      <c r="J32" s="1527"/>
    </row>
    <row r="33" spans="3:10">
      <c r="C33" s="1041"/>
      <c r="D33" s="1526" t="s">
        <v>1230</v>
      </c>
      <c r="E33" s="1526"/>
      <c r="F33" s="1526"/>
      <c r="G33" s="1526"/>
      <c r="H33" s="1526"/>
      <c r="I33" s="1526"/>
      <c r="J33" s="1527"/>
    </row>
    <row r="34" spans="3:10">
      <c r="C34" s="1041"/>
      <c r="D34" s="1528"/>
      <c r="E34" s="1528"/>
      <c r="F34" s="1528"/>
      <c r="G34" s="1528"/>
      <c r="H34" s="1528"/>
      <c r="I34" s="1528"/>
      <c r="J34" s="1529"/>
    </row>
    <row r="35" spans="3:10">
      <c r="C35" s="849"/>
      <c r="D35" s="850"/>
      <c r="E35" s="850"/>
      <c r="F35" s="850"/>
      <c r="G35" s="850"/>
      <c r="H35" s="850"/>
      <c r="I35" s="850"/>
      <c r="J35" s="770"/>
    </row>
  </sheetData>
  <mergeCells count="23">
    <mergeCell ref="C9:J9"/>
    <mergeCell ref="C3:J3"/>
    <mergeCell ref="C4:J4"/>
    <mergeCell ref="C6:J6"/>
    <mergeCell ref="C7:J7"/>
    <mergeCell ref="C8:J8"/>
    <mergeCell ref="C29:J29"/>
    <mergeCell ref="C10:J10"/>
    <mergeCell ref="D11:J11"/>
    <mergeCell ref="G12:J12"/>
    <mergeCell ref="G13:J13"/>
    <mergeCell ref="G14:J14"/>
    <mergeCell ref="G15:J15"/>
    <mergeCell ref="G16:J16"/>
    <mergeCell ref="G17:J17"/>
    <mergeCell ref="G18:J18"/>
    <mergeCell ref="C25:J25"/>
    <mergeCell ref="C27:J27"/>
    <mergeCell ref="D30:J30"/>
    <mergeCell ref="D31:J31"/>
    <mergeCell ref="D32:J32"/>
    <mergeCell ref="D33:J33"/>
    <mergeCell ref="D34:J34"/>
  </mergeCells>
  <pageMargins left="0.7" right="0.7" top="0.78740157499999996" bottom="0.78740157499999996"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2858"/>
  <sheetViews>
    <sheetView view="pageBreakPreview" zoomScaleNormal="130" zoomScaleSheetLayoutView="100" workbookViewId="0">
      <selection activeCell="F30" sqref="F30:F35"/>
    </sheetView>
  </sheetViews>
  <sheetFormatPr defaultColWidth="9.140625" defaultRowHeight="12.75"/>
  <cols>
    <col min="1" max="1" width="4.7109375" style="851" customWidth="1"/>
    <col min="2" max="2" width="4.28515625" style="851" customWidth="1"/>
    <col min="3" max="3" width="63.7109375" style="1158" customWidth="1"/>
    <col min="4" max="4" width="4.7109375" style="851" customWidth="1"/>
    <col min="5" max="5" width="10.7109375" style="851" customWidth="1"/>
    <col min="6" max="6" width="17.140625" style="1147" customWidth="1"/>
    <col min="7" max="7" width="16.42578125" style="851" customWidth="1"/>
    <col min="8" max="16384" width="9.140625" style="851"/>
  </cols>
  <sheetData>
    <row r="1" spans="1:9">
      <c r="C1" s="851"/>
      <c r="E1" s="852"/>
      <c r="F1" s="853"/>
      <c r="G1" s="852"/>
      <c r="H1" s="852"/>
      <c r="I1" s="1146"/>
    </row>
    <row r="2" spans="1:9">
      <c r="A2" s="851" t="s">
        <v>1699</v>
      </c>
      <c r="C2" s="1537" t="s">
        <v>2176</v>
      </c>
      <c r="D2" s="1537"/>
      <c r="E2" s="1537"/>
      <c r="F2" s="1537"/>
      <c r="G2" s="1537"/>
      <c r="H2" s="1537"/>
      <c r="I2" s="1537"/>
    </row>
    <row r="3" spans="1:9">
      <c r="A3" s="851" t="s">
        <v>1701</v>
      </c>
      <c r="C3" s="854">
        <v>45313</v>
      </c>
      <c r="E3" s="852"/>
      <c r="F3" s="853"/>
      <c r="G3" s="852"/>
      <c r="H3" s="852"/>
      <c r="I3" s="1146"/>
    </row>
    <row r="4" spans="1:9">
      <c r="A4" s="851" t="s">
        <v>1702</v>
      </c>
      <c r="C4" s="851" t="s">
        <v>1703</v>
      </c>
      <c r="E4" s="852"/>
      <c r="F4" s="853"/>
      <c r="G4" s="852"/>
      <c r="H4" s="852"/>
      <c r="I4" s="1146"/>
    </row>
    <row r="5" spans="1:9" ht="13.5" thickBot="1">
      <c r="C5" s="851"/>
      <c r="E5" s="852"/>
      <c r="F5" s="853"/>
      <c r="G5" s="852"/>
      <c r="H5" s="852"/>
      <c r="I5" s="1146"/>
    </row>
    <row r="6" spans="1:9" ht="24.95" customHeight="1" thickTop="1" thickBot="1">
      <c r="B6" s="855"/>
      <c r="C6" s="856" t="s">
        <v>1704</v>
      </c>
      <c r="D6" s="857"/>
      <c r="E6" s="857"/>
      <c r="F6" s="858"/>
      <c r="G6" s="859">
        <f>SUM(G9+G21+G26+G29)</f>
        <v>0</v>
      </c>
      <c r="H6" s="852"/>
    </row>
    <row r="7" spans="1:9" ht="14.25" thickTop="1" thickBot="1">
      <c r="B7" s="861"/>
      <c r="C7" s="861"/>
      <c r="D7" s="861"/>
      <c r="E7" s="861"/>
    </row>
    <row r="8" spans="1:9" ht="22.5">
      <c r="B8" s="1049"/>
      <c r="C8" s="1050"/>
      <c r="D8" s="1051"/>
      <c r="E8" s="1051"/>
      <c r="F8" s="1052" t="s">
        <v>1705</v>
      </c>
      <c r="G8" s="1053" t="s">
        <v>1706</v>
      </c>
    </row>
    <row r="9" spans="1:9">
      <c r="B9" s="1054" t="s">
        <v>152</v>
      </c>
      <c r="C9" s="1055" t="s">
        <v>2177</v>
      </c>
      <c r="D9" s="1056"/>
      <c r="E9" s="1056"/>
      <c r="F9" s="1068"/>
      <c r="G9" s="1148">
        <f>SUM(G10:G19)</f>
        <v>0</v>
      </c>
    </row>
    <row r="10" spans="1:9">
      <c r="B10" s="1059">
        <v>1</v>
      </c>
      <c r="C10" s="1060" t="s">
        <v>1710</v>
      </c>
      <c r="D10" s="1061" t="s">
        <v>289</v>
      </c>
      <c r="E10" s="902">
        <f>SUM(E11:E11)</f>
        <v>80</v>
      </c>
      <c r="F10" s="903"/>
      <c r="G10" s="1149">
        <f>F10*E10</f>
        <v>0</v>
      </c>
    </row>
    <row r="11" spans="1:9">
      <c r="B11" s="872">
        <f>B10+1</f>
        <v>2</v>
      </c>
      <c r="C11" s="878" t="s">
        <v>1714</v>
      </c>
      <c r="D11" s="879" t="s">
        <v>289</v>
      </c>
      <c r="E11" s="880">
        <v>80</v>
      </c>
      <c r="F11" s="881"/>
      <c r="G11" s="1150">
        <f t="shared" ref="G11:G35" si="0">F11*E11</f>
        <v>0</v>
      </c>
    </row>
    <row r="12" spans="1:9">
      <c r="B12" s="872">
        <f t="shared" ref="B12:B19" si="1">B11+1</f>
        <v>3</v>
      </c>
      <c r="C12" s="883" t="s">
        <v>2178</v>
      </c>
      <c r="D12" s="1062" t="s">
        <v>289</v>
      </c>
      <c r="E12" s="885">
        <v>32</v>
      </c>
      <c r="F12" s="1073"/>
      <c r="G12" s="1150">
        <f t="shared" si="0"/>
        <v>0</v>
      </c>
    </row>
    <row r="13" spans="1:9">
      <c r="B13" s="872">
        <f t="shared" si="1"/>
        <v>4</v>
      </c>
      <c r="C13" s="878" t="s">
        <v>2179</v>
      </c>
      <c r="D13" s="879" t="s">
        <v>289</v>
      </c>
      <c r="E13" s="880">
        <v>32</v>
      </c>
      <c r="F13" s="1073"/>
      <c r="G13" s="1150">
        <f t="shared" si="0"/>
        <v>0</v>
      </c>
    </row>
    <row r="14" spans="1:9">
      <c r="B14" s="872">
        <f t="shared" si="1"/>
        <v>5</v>
      </c>
      <c r="C14" s="883" t="s">
        <v>2180</v>
      </c>
      <c r="D14" s="1062" t="s">
        <v>289</v>
      </c>
      <c r="E14" s="885">
        <v>32</v>
      </c>
      <c r="F14" s="1073"/>
      <c r="G14" s="1150">
        <f t="shared" si="0"/>
        <v>0</v>
      </c>
    </row>
    <row r="15" spans="1:9">
      <c r="B15" s="872">
        <f t="shared" si="1"/>
        <v>6</v>
      </c>
      <c r="C15" s="878" t="s">
        <v>2181</v>
      </c>
      <c r="D15" s="879" t="s">
        <v>289</v>
      </c>
      <c r="E15" s="880">
        <v>32</v>
      </c>
      <c r="F15" s="1073"/>
      <c r="G15" s="1150">
        <f t="shared" si="0"/>
        <v>0</v>
      </c>
    </row>
    <row r="16" spans="1:9">
      <c r="B16" s="872">
        <f t="shared" si="1"/>
        <v>7</v>
      </c>
      <c r="C16" s="883" t="s">
        <v>1716</v>
      </c>
      <c r="D16" s="1062" t="s">
        <v>177</v>
      </c>
      <c r="E16" s="885">
        <v>1</v>
      </c>
      <c r="F16" s="886"/>
      <c r="G16" s="1150">
        <f t="shared" si="0"/>
        <v>0</v>
      </c>
    </row>
    <row r="17" spans="2:7">
      <c r="B17" s="872">
        <f t="shared" si="1"/>
        <v>8</v>
      </c>
      <c r="C17" s="878" t="s">
        <v>1717</v>
      </c>
      <c r="D17" s="879" t="s">
        <v>177</v>
      </c>
      <c r="E17" s="880">
        <v>1</v>
      </c>
      <c r="F17" s="881"/>
      <c r="G17" s="1150">
        <f t="shared" si="0"/>
        <v>0</v>
      </c>
    </row>
    <row r="18" spans="2:7">
      <c r="B18" s="872">
        <f t="shared" si="1"/>
        <v>9</v>
      </c>
      <c r="C18" s="889" t="s">
        <v>1732</v>
      </c>
      <c r="D18" s="884" t="s">
        <v>167</v>
      </c>
      <c r="E18" s="885">
        <v>1</v>
      </c>
      <c r="F18" s="886"/>
      <c r="G18" s="1150">
        <f t="shared" si="0"/>
        <v>0</v>
      </c>
    </row>
    <row r="19" spans="2:7">
      <c r="B19" s="872">
        <f t="shared" si="1"/>
        <v>10</v>
      </c>
      <c r="C19" s="878" t="s">
        <v>1733</v>
      </c>
      <c r="D19" s="879" t="s">
        <v>167</v>
      </c>
      <c r="E19" s="880">
        <v>1</v>
      </c>
      <c r="F19" s="881"/>
      <c r="G19" s="1150">
        <f t="shared" si="0"/>
        <v>0</v>
      </c>
    </row>
    <row r="20" spans="2:7">
      <c r="B20" s="1064"/>
      <c r="C20" s="1065"/>
      <c r="D20" s="1065"/>
      <c r="E20" s="1065"/>
      <c r="F20" s="1079"/>
      <c r="G20" s="1151"/>
    </row>
    <row r="21" spans="2:7">
      <c r="B21" s="1054" t="s">
        <v>152</v>
      </c>
      <c r="C21" s="1055" t="s">
        <v>1734</v>
      </c>
      <c r="D21" s="1056"/>
      <c r="E21" s="1056"/>
      <c r="F21" s="1068"/>
      <c r="G21" s="1148">
        <f>SUM(G22:G24)</f>
        <v>0</v>
      </c>
    </row>
    <row r="22" spans="2:7">
      <c r="B22" s="899">
        <f>B19+1</f>
        <v>11</v>
      </c>
      <c r="C22" s="1070" t="s">
        <v>2182</v>
      </c>
      <c r="D22" s="901" t="s">
        <v>177</v>
      </c>
      <c r="E22" s="902">
        <v>1</v>
      </c>
      <c r="F22" s="1072"/>
      <c r="G22" s="1149">
        <f t="shared" si="0"/>
        <v>0</v>
      </c>
    </row>
    <row r="23" spans="2:7">
      <c r="B23" s="905">
        <f t="shared" ref="B23:B24" si="2">B22+1</f>
        <v>12</v>
      </c>
      <c r="C23" s="911" t="s">
        <v>2183</v>
      </c>
      <c r="D23" s="884" t="s">
        <v>177</v>
      </c>
      <c r="E23" s="885">
        <v>1</v>
      </c>
      <c r="F23" s="1073"/>
      <c r="G23" s="1150">
        <f t="shared" si="0"/>
        <v>0</v>
      </c>
    </row>
    <row r="24" spans="2:7">
      <c r="B24" s="905">
        <f t="shared" si="2"/>
        <v>13</v>
      </c>
      <c r="C24" s="1071" t="s">
        <v>1752</v>
      </c>
      <c r="D24" s="884" t="s">
        <v>657</v>
      </c>
      <c r="E24" s="885">
        <v>1</v>
      </c>
      <c r="F24" s="1073"/>
      <c r="G24" s="1150">
        <f t="shared" si="0"/>
        <v>0</v>
      </c>
    </row>
    <row r="25" spans="2:7">
      <c r="B25" s="1152"/>
      <c r="C25" s="1078"/>
      <c r="D25" s="915"/>
      <c r="E25" s="916"/>
      <c r="F25" s="1079"/>
      <c r="G25" s="1151"/>
    </row>
    <row r="26" spans="2:7">
      <c r="B26" s="1054" t="s">
        <v>152</v>
      </c>
      <c r="C26" s="1055" t="s">
        <v>1764</v>
      </c>
      <c r="D26" s="1056"/>
      <c r="E26" s="1056"/>
      <c r="F26" s="1068"/>
      <c r="G26" s="1148">
        <f>SUM(G27)</f>
        <v>0</v>
      </c>
    </row>
    <row r="27" spans="2:7">
      <c r="B27" s="899">
        <v>14</v>
      </c>
      <c r="C27" s="1081" t="s">
        <v>2184</v>
      </c>
      <c r="D27" s="901" t="s">
        <v>642</v>
      </c>
      <c r="E27" s="902">
        <v>1</v>
      </c>
      <c r="F27" s="1072"/>
      <c r="G27" s="1149">
        <f t="shared" si="0"/>
        <v>0</v>
      </c>
    </row>
    <row r="28" spans="2:7">
      <c r="B28" s="1064"/>
      <c r="C28" s="1065"/>
      <c r="D28" s="1065"/>
      <c r="E28" s="1065"/>
      <c r="F28" s="1079"/>
      <c r="G28" s="1151"/>
    </row>
    <row r="29" spans="2:7">
      <c r="B29" s="1054" t="s">
        <v>152</v>
      </c>
      <c r="C29" s="1055" t="s">
        <v>1753</v>
      </c>
      <c r="D29" s="1056"/>
      <c r="E29" s="1056"/>
      <c r="F29" s="1068"/>
      <c r="G29" s="1148">
        <f>SUM(G30:G35)</f>
        <v>0</v>
      </c>
    </row>
    <row r="30" spans="2:7">
      <c r="B30" s="899">
        <f>B27+1</f>
        <v>15</v>
      </c>
      <c r="C30" s="1070" t="s">
        <v>1754</v>
      </c>
      <c r="D30" s="901" t="s">
        <v>1755</v>
      </c>
      <c r="E30" s="902">
        <v>2</v>
      </c>
      <c r="F30" s="1072"/>
      <c r="G30" s="1149">
        <f t="shared" si="0"/>
        <v>0</v>
      </c>
    </row>
    <row r="31" spans="2:7">
      <c r="B31" s="905">
        <f>B30+1</f>
        <v>16</v>
      </c>
      <c r="C31" s="911" t="s">
        <v>1756</v>
      </c>
      <c r="D31" s="884" t="s">
        <v>1755</v>
      </c>
      <c r="E31" s="885">
        <v>2</v>
      </c>
      <c r="F31" s="1073"/>
      <c r="G31" s="1150">
        <f t="shared" si="0"/>
        <v>0</v>
      </c>
    </row>
    <row r="32" spans="2:7">
      <c r="B32" s="905">
        <f t="shared" ref="B32:B35" si="3">B31+1</f>
        <v>17</v>
      </c>
      <c r="C32" s="1063" t="s">
        <v>1757</v>
      </c>
      <c r="D32" s="884" t="s">
        <v>1755</v>
      </c>
      <c r="E32" s="885">
        <v>2</v>
      </c>
      <c r="F32" s="1073"/>
      <c r="G32" s="1150">
        <f t="shared" si="0"/>
        <v>0</v>
      </c>
    </row>
    <row r="33" spans="2:7" ht="33.75">
      <c r="B33" s="905">
        <f t="shared" si="3"/>
        <v>18</v>
      </c>
      <c r="C33" s="911" t="s">
        <v>1762</v>
      </c>
      <c r="D33" s="884" t="s">
        <v>642</v>
      </c>
      <c r="E33" s="885">
        <v>1</v>
      </c>
      <c r="F33" s="1073"/>
      <c r="G33" s="1150">
        <f t="shared" si="0"/>
        <v>0</v>
      </c>
    </row>
    <row r="34" spans="2:7">
      <c r="B34" s="905">
        <f t="shared" si="3"/>
        <v>19</v>
      </c>
      <c r="C34" s="911" t="s">
        <v>462</v>
      </c>
      <c r="D34" s="884" t="s">
        <v>642</v>
      </c>
      <c r="E34" s="885">
        <v>1</v>
      </c>
      <c r="F34" s="1073"/>
      <c r="G34" s="1150">
        <f t="shared" si="0"/>
        <v>0</v>
      </c>
    </row>
    <row r="35" spans="2:7" ht="13.5" thickBot="1">
      <c r="B35" s="1153">
        <f t="shared" si="3"/>
        <v>20</v>
      </c>
      <c r="C35" s="1154" t="s">
        <v>1763</v>
      </c>
      <c r="D35" s="1085" t="s">
        <v>177</v>
      </c>
      <c r="E35" s="1155">
        <v>1</v>
      </c>
      <c r="F35" s="1156"/>
      <c r="G35" s="1157">
        <f t="shared" si="0"/>
        <v>0</v>
      </c>
    </row>
    <row r="36" spans="2:7">
      <c r="B36" s="1043"/>
      <c r="C36" s="1043"/>
      <c r="D36" s="1044"/>
      <c r="E36" s="1043"/>
    </row>
    <row r="37" spans="2:7">
      <c r="B37" s="1043"/>
      <c r="C37" s="1043"/>
      <c r="D37" s="1044"/>
      <c r="E37" s="1043"/>
    </row>
    <row r="38" spans="2:7">
      <c r="B38" s="1043"/>
      <c r="C38" s="1043"/>
      <c r="D38" s="1044"/>
      <c r="E38" s="1043"/>
    </row>
    <row r="39" spans="2:7">
      <c r="B39" s="1043"/>
      <c r="C39" s="1043"/>
      <c r="D39" s="1044"/>
      <c r="E39" s="1043"/>
    </row>
    <row r="40" spans="2:7">
      <c r="B40" s="1043"/>
      <c r="C40" s="1043"/>
      <c r="D40" s="1044"/>
      <c r="E40" s="1043"/>
    </row>
    <row r="41" spans="2:7">
      <c r="B41" s="1043"/>
      <c r="C41" s="1043"/>
      <c r="D41" s="1044"/>
      <c r="E41" s="1043"/>
    </row>
    <row r="42" spans="2:7">
      <c r="B42" s="1043"/>
      <c r="C42" s="1043"/>
      <c r="D42" s="1044"/>
      <c r="E42" s="1043"/>
    </row>
    <row r="43" spans="2:7">
      <c r="B43" s="1043"/>
      <c r="C43" s="1043"/>
      <c r="D43" s="1044"/>
      <c r="E43" s="1043"/>
    </row>
    <row r="44" spans="2:7">
      <c r="B44" s="1043"/>
      <c r="C44" s="1043"/>
      <c r="D44" s="1044"/>
      <c r="E44" s="1043"/>
    </row>
    <row r="45" spans="2:7">
      <c r="B45" s="1043"/>
      <c r="C45" s="1043"/>
      <c r="D45" s="1044"/>
      <c r="E45" s="1043"/>
    </row>
    <row r="46" spans="2:7">
      <c r="B46" s="1043"/>
      <c r="C46" s="1043"/>
      <c r="D46" s="1044"/>
      <c r="E46" s="1043"/>
    </row>
    <row r="47" spans="2:7">
      <c r="B47" s="1043"/>
      <c r="C47" s="1043"/>
      <c r="D47" s="1044"/>
      <c r="E47" s="1043"/>
    </row>
    <row r="48" spans="2:7">
      <c r="B48" s="1043"/>
      <c r="C48" s="1043"/>
      <c r="D48" s="1044"/>
      <c r="E48" s="1043"/>
    </row>
    <row r="49" spans="2:5">
      <c r="B49" s="1043"/>
      <c r="C49" s="1043"/>
      <c r="D49" s="1044"/>
      <c r="E49" s="1043"/>
    </row>
    <row r="50" spans="2:5">
      <c r="B50" s="1043"/>
      <c r="C50" s="1043"/>
      <c r="D50" s="1044"/>
      <c r="E50" s="1043"/>
    </row>
    <row r="51" spans="2:5">
      <c r="B51" s="1043"/>
      <c r="C51" s="1043"/>
      <c r="D51" s="1044"/>
      <c r="E51" s="1043"/>
    </row>
    <row r="52" spans="2:5">
      <c r="B52" s="1043"/>
      <c r="C52" s="1043"/>
      <c r="D52" s="1044"/>
      <c r="E52" s="1043"/>
    </row>
    <row r="53" spans="2:5">
      <c r="B53" s="1043"/>
      <c r="C53" s="1043"/>
      <c r="D53" s="1044"/>
      <c r="E53" s="1043"/>
    </row>
    <row r="54" spans="2:5">
      <c r="B54" s="1043"/>
      <c r="C54" s="1043"/>
      <c r="D54" s="1044"/>
      <c r="E54" s="1043"/>
    </row>
    <row r="55" spans="2:5">
      <c r="B55" s="1043"/>
      <c r="C55" s="1043"/>
      <c r="D55" s="1044"/>
      <c r="E55" s="1043"/>
    </row>
    <row r="56" spans="2:5">
      <c r="B56" s="1043"/>
      <c r="C56" s="1043"/>
      <c r="D56" s="1044"/>
      <c r="E56" s="1043"/>
    </row>
    <row r="57" spans="2:5">
      <c r="B57" s="1043"/>
      <c r="C57" s="1043"/>
      <c r="D57" s="1044"/>
      <c r="E57" s="1043"/>
    </row>
    <row r="58" spans="2:5">
      <c r="B58" s="1043"/>
      <c r="C58" s="1043"/>
      <c r="D58" s="1044"/>
      <c r="E58" s="1043"/>
    </row>
    <row r="59" spans="2:5">
      <c r="B59" s="1043"/>
      <c r="C59" s="1043"/>
      <c r="D59" s="1044"/>
      <c r="E59" s="1043"/>
    </row>
    <row r="60" spans="2:5">
      <c r="B60" s="1043"/>
      <c r="C60" s="1043"/>
      <c r="D60" s="1044"/>
      <c r="E60" s="1043"/>
    </row>
    <row r="61" spans="2:5">
      <c r="B61" s="1043"/>
      <c r="C61" s="1043"/>
      <c r="D61" s="1044"/>
      <c r="E61" s="1043"/>
    </row>
    <row r="62" spans="2:5">
      <c r="B62" s="1043"/>
      <c r="C62" s="1043"/>
      <c r="D62" s="1044"/>
      <c r="E62" s="1043"/>
    </row>
    <row r="63" spans="2:5">
      <c r="B63" s="1043"/>
      <c r="C63" s="1043"/>
      <c r="D63" s="1044"/>
      <c r="E63" s="1043"/>
    </row>
    <row r="64" spans="2:5">
      <c r="B64" s="1043"/>
      <c r="C64" s="1043"/>
      <c r="D64" s="1044"/>
      <c r="E64" s="1043"/>
    </row>
    <row r="65" spans="2:5">
      <c r="B65" s="1043"/>
      <c r="C65" s="1043"/>
      <c r="D65" s="1044"/>
      <c r="E65" s="1043"/>
    </row>
    <row r="66" spans="2:5">
      <c r="B66" s="1043"/>
      <c r="C66" s="1043"/>
      <c r="D66" s="1044"/>
      <c r="E66" s="1043"/>
    </row>
    <row r="67" spans="2:5">
      <c r="B67" s="1043"/>
      <c r="C67" s="1043"/>
      <c r="D67" s="1044"/>
      <c r="E67" s="1043"/>
    </row>
    <row r="68" spans="2:5">
      <c r="B68" s="1043"/>
      <c r="C68" s="1043"/>
      <c r="D68" s="1044"/>
      <c r="E68" s="1043"/>
    </row>
    <row r="69" spans="2:5">
      <c r="B69" s="1043"/>
      <c r="C69" s="1043"/>
      <c r="D69" s="1044"/>
      <c r="E69" s="1043"/>
    </row>
    <row r="70" spans="2:5">
      <c r="B70" s="1043"/>
      <c r="C70" s="1043"/>
      <c r="D70" s="1044"/>
      <c r="E70" s="1043"/>
    </row>
    <row r="71" spans="2:5">
      <c r="B71" s="1043"/>
      <c r="C71" s="1043"/>
      <c r="D71" s="1044"/>
      <c r="E71" s="1043"/>
    </row>
    <row r="72" spans="2:5">
      <c r="B72" s="1043"/>
      <c r="C72" s="1043"/>
      <c r="D72" s="1044"/>
      <c r="E72" s="1043"/>
    </row>
    <row r="73" spans="2:5">
      <c r="B73" s="1043"/>
      <c r="C73" s="1043"/>
      <c r="D73" s="1044"/>
      <c r="E73" s="1043"/>
    </row>
    <row r="74" spans="2:5">
      <c r="B74" s="1043"/>
      <c r="C74" s="1043"/>
      <c r="D74" s="1044"/>
      <c r="E74" s="1043"/>
    </row>
    <row r="75" spans="2:5">
      <c r="B75" s="1043"/>
      <c r="C75" s="1043"/>
      <c r="D75" s="1044"/>
      <c r="E75" s="1043"/>
    </row>
    <row r="76" spans="2:5">
      <c r="B76" s="1043"/>
      <c r="C76" s="1043"/>
      <c r="D76" s="1044"/>
      <c r="E76" s="1043"/>
    </row>
    <row r="77" spans="2:5">
      <c r="B77" s="1043"/>
      <c r="C77" s="1043"/>
      <c r="D77" s="1044"/>
      <c r="E77" s="1043"/>
    </row>
    <row r="78" spans="2:5">
      <c r="B78" s="1043"/>
      <c r="C78" s="1043"/>
      <c r="D78" s="1044"/>
      <c r="E78" s="1043"/>
    </row>
    <row r="79" spans="2:5">
      <c r="B79" s="1043"/>
      <c r="C79" s="1043"/>
      <c r="D79" s="1044"/>
      <c r="E79" s="1043"/>
    </row>
    <row r="80" spans="2:5">
      <c r="B80" s="1043"/>
      <c r="C80" s="1043"/>
      <c r="D80" s="1044"/>
      <c r="E80" s="1043"/>
    </row>
    <row r="81" spans="2:5">
      <c r="B81" s="1043"/>
      <c r="C81" s="1043"/>
      <c r="D81" s="1044"/>
      <c r="E81" s="1043"/>
    </row>
    <row r="82" spans="2:5">
      <c r="B82" s="1043"/>
      <c r="C82" s="1043"/>
      <c r="D82" s="1044"/>
      <c r="E82" s="1043"/>
    </row>
    <row r="83" spans="2:5">
      <c r="B83" s="1043"/>
      <c r="C83" s="1043"/>
      <c r="D83" s="1044"/>
      <c r="E83" s="1043"/>
    </row>
    <row r="84" spans="2:5">
      <c r="B84" s="1043"/>
      <c r="C84" s="1043"/>
      <c r="D84" s="1044"/>
      <c r="E84" s="1043"/>
    </row>
    <row r="85" spans="2:5">
      <c r="B85" s="1043"/>
      <c r="C85" s="1043"/>
      <c r="D85" s="1044"/>
      <c r="E85" s="1043"/>
    </row>
    <row r="86" spans="2:5">
      <c r="B86" s="1043"/>
      <c r="C86" s="1043"/>
      <c r="D86" s="1044"/>
      <c r="E86" s="1043"/>
    </row>
    <row r="87" spans="2:5">
      <c r="B87" s="1043"/>
      <c r="C87" s="1043"/>
      <c r="D87" s="1044"/>
      <c r="E87" s="1043"/>
    </row>
    <row r="88" spans="2:5">
      <c r="B88" s="1043"/>
      <c r="C88" s="1043"/>
      <c r="D88" s="1044"/>
      <c r="E88" s="1043"/>
    </row>
    <row r="89" spans="2:5">
      <c r="B89" s="1043"/>
      <c r="C89" s="1043"/>
      <c r="D89" s="1044"/>
      <c r="E89" s="1043"/>
    </row>
    <row r="90" spans="2:5">
      <c r="B90" s="1043"/>
      <c r="C90" s="1043"/>
      <c r="D90" s="1044"/>
      <c r="E90" s="1043"/>
    </row>
    <row r="91" spans="2:5">
      <c r="B91" s="1043"/>
      <c r="C91" s="1043"/>
      <c r="D91" s="1044"/>
      <c r="E91" s="1043"/>
    </row>
    <row r="92" spans="2:5">
      <c r="B92" s="1043"/>
      <c r="C92" s="1043"/>
      <c r="D92" s="1044"/>
      <c r="E92" s="1043"/>
    </row>
    <row r="93" spans="2:5">
      <c r="B93" s="1043"/>
      <c r="C93" s="1043"/>
      <c r="D93" s="1044"/>
      <c r="E93" s="1043"/>
    </row>
    <row r="94" spans="2:5">
      <c r="B94" s="1043"/>
      <c r="C94" s="1043"/>
      <c r="D94" s="1044"/>
      <c r="E94" s="1043"/>
    </row>
    <row r="95" spans="2:5">
      <c r="B95" s="1043"/>
      <c r="C95" s="1043"/>
      <c r="D95" s="1044"/>
      <c r="E95" s="1043"/>
    </row>
    <row r="96" spans="2:5">
      <c r="B96" s="1043"/>
      <c r="C96" s="1043"/>
      <c r="D96" s="1044"/>
      <c r="E96" s="1043"/>
    </row>
    <row r="97" spans="2:5">
      <c r="B97" s="1043"/>
      <c r="C97" s="1043"/>
      <c r="D97" s="1044"/>
      <c r="E97" s="1043"/>
    </row>
    <row r="98" spans="2:5">
      <c r="B98" s="1043"/>
      <c r="C98" s="1043"/>
      <c r="D98" s="1044"/>
      <c r="E98" s="1043"/>
    </row>
    <row r="99" spans="2:5">
      <c r="B99" s="1043"/>
      <c r="C99" s="1043"/>
      <c r="D99" s="1044"/>
      <c r="E99" s="1043"/>
    </row>
    <row r="100" spans="2:5">
      <c r="B100" s="1043"/>
      <c r="C100" s="1043"/>
      <c r="D100" s="1044"/>
      <c r="E100" s="1043"/>
    </row>
    <row r="101" spans="2:5">
      <c r="B101" s="1043"/>
      <c r="C101" s="1043"/>
      <c r="D101" s="1044"/>
      <c r="E101" s="1043"/>
    </row>
    <row r="102" spans="2:5">
      <c r="B102" s="1043"/>
      <c r="C102" s="1043"/>
      <c r="D102" s="1044"/>
      <c r="E102" s="1043"/>
    </row>
    <row r="103" spans="2:5">
      <c r="B103" s="1043"/>
      <c r="C103" s="1043"/>
      <c r="D103" s="1044"/>
      <c r="E103" s="1043"/>
    </row>
    <row r="104" spans="2:5">
      <c r="B104" s="1043"/>
      <c r="C104" s="1043"/>
      <c r="D104" s="1044"/>
      <c r="E104" s="1043"/>
    </row>
    <row r="105" spans="2:5">
      <c r="B105" s="1043"/>
      <c r="C105" s="1043"/>
      <c r="D105" s="1044"/>
      <c r="E105" s="1043"/>
    </row>
    <row r="106" spans="2:5">
      <c r="B106" s="1043"/>
      <c r="C106" s="1043"/>
      <c r="D106" s="1044"/>
      <c r="E106" s="1043"/>
    </row>
    <row r="107" spans="2:5">
      <c r="B107" s="1043"/>
      <c r="C107" s="1043"/>
      <c r="D107" s="1044"/>
      <c r="E107" s="1043"/>
    </row>
    <row r="108" spans="2:5">
      <c r="B108" s="1043"/>
      <c r="C108" s="1043"/>
      <c r="D108" s="1044"/>
      <c r="E108" s="1043"/>
    </row>
    <row r="109" spans="2:5">
      <c r="B109" s="1043"/>
      <c r="C109" s="1043"/>
      <c r="D109" s="1044"/>
      <c r="E109" s="1043"/>
    </row>
    <row r="110" spans="2:5">
      <c r="B110" s="1043"/>
      <c r="C110" s="1043"/>
      <c r="D110" s="1044"/>
      <c r="E110" s="1043"/>
    </row>
    <row r="111" spans="2:5">
      <c r="B111" s="1043"/>
      <c r="C111" s="1043"/>
      <c r="D111" s="1044"/>
      <c r="E111" s="1043"/>
    </row>
    <row r="112" spans="2:5">
      <c r="B112" s="1043"/>
      <c r="C112" s="1043"/>
      <c r="D112" s="1044"/>
      <c r="E112" s="1043"/>
    </row>
    <row r="113" spans="2:5">
      <c r="B113" s="1043"/>
      <c r="C113" s="1043"/>
      <c r="D113" s="1044"/>
      <c r="E113" s="1043"/>
    </row>
    <row r="114" spans="2:5">
      <c r="B114" s="1043"/>
      <c r="C114" s="1043"/>
      <c r="D114" s="1044"/>
      <c r="E114" s="1043"/>
    </row>
    <row r="115" spans="2:5">
      <c r="B115" s="1043"/>
      <c r="C115" s="1043"/>
      <c r="D115" s="1044"/>
      <c r="E115" s="1043"/>
    </row>
    <row r="116" spans="2:5">
      <c r="B116" s="1043"/>
      <c r="C116" s="1043"/>
      <c r="D116" s="1044"/>
      <c r="E116" s="1043"/>
    </row>
    <row r="117" spans="2:5">
      <c r="B117" s="1043"/>
      <c r="C117" s="1043"/>
      <c r="D117" s="1044"/>
      <c r="E117" s="1043"/>
    </row>
    <row r="118" spans="2:5">
      <c r="B118" s="1043"/>
      <c r="C118" s="1043"/>
      <c r="D118" s="1044"/>
      <c r="E118" s="1043"/>
    </row>
    <row r="119" spans="2:5">
      <c r="B119" s="1043"/>
      <c r="C119" s="1043"/>
      <c r="D119" s="1044"/>
      <c r="E119" s="1043"/>
    </row>
    <row r="120" spans="2:5">
      <c r="B120" s="1043"/>
      <c r="C120" s="1043"/>
      <c r="D120" s="1044"/>
      <c r="E120" s="1043"/>
    </row>
    <row r="121" spans="2:5">
      <c r="B121" s="1043"/>
      <c r="C121" s="1043"/>
      <c r="D121" s="1044"/>
      <c r="E121" s="1043"/>
    </row>
    <row r="122" spans="2:5">
      <c r="B122" s="1043"/>
      <c r="C122" s="1043"/>
      <c r="D122" s="1044"/>
      <c r="E122" s="1043"/>
    </row>
    <row r="123" spans="2:5">
      <c r="B123" s="1043"/>
      <c r="C123" s="1043"/>
      <c r="D123" s="1044"/>
      <c r="E123" s="1043"/>
    </row>
    <row r="124" spans="2:5">
      <c r="B124" s="1043"/>
      <c r="C124" s="1043"/>
      <c r="D124" s="1044"/>
      <c r="E124" s="1043"/>
    </row>
    <row r="125" spans="2:5">
      <c r="B125" s="1043"/>
      <c r="C125" s="1043"/>
      <c r="D125" s="1044"/>
      <c r="E125" s="1043"/>
    </row>
    <row r="126" spans="2:5">
      <c r="B126" s="1043"/>
      <c r="C126" s="1043"/>
      <c r="D126" s="1044"/>
      <c r="E126" s="1043"/>
    </row>
    <row r="127" spans="2:5">
      <c r="B127" s="1043"/>
      <c r="C127" s="1043"/>
      <c r="D127" s="1044"/>
      <c r="E127" s="1043"/>
    </row>
    <row r="128" spans="2:5">
      <c r="B128" s="1043"/>
      <c r="C128" s="1043"/>
      <c r="D128" s="1044"/>
      <c r="E128" s="1043"/>
    </row>
    <row r="129" spans="2:5">
      <c r="B129" s="1043"/>
      <c r="C129" s="1043"/>
      <c r="D129" s="1044"/>
      <c r="E129" s="1043"/>
    </row>
    <row r="130" spans="2:5">
      <c r="B130" s="1043"/>
      <c r="C130" s="1043"/>
      <c r="D130" s="1044"/>
      <c r="E130" s="1043"/>
    </row>
    <row r="131" spans="2:5">
      <c r="B131" s="1043"/>
      <c r="C131" s="1043"/>
      <c r="D131" s="1044"/>
      <c r="E131" s="1043"/>
    </row>
    <row r="132" spans="2:5">
      <c r="B132" s="1043"/>
      <c r="C132" s="1043"/>
      <c r="D132" s="1044"/>
      <c r="E132" s="1043"/>
    </row>
    <row r="133" spans="2:5">
      <c r="B133" s="1043"/>
      <c r="C133" s="1043"/>
      <c r="D133" s="1044"/>
      <c r="E133" s="1043"/>
    </row>
    <row r="134" spans="2:5">
      <c r="B134" s="1043"/>
      <c r="C134" s="1043"/>
      <c r="D134" s="1044"/>
      <c r="E134" s="1043"/>
    </row>
    <row r="135" spans="2:5">
      <c r="B135" s="1043"/>
      <c r="C135" s="1043"/>
      <c r="D135" s="1044"/>
      <c r="E135" s="1043"/>
    </row>
    <row r="136" spans="2:5">
      <c r="B136" s="1043"/>
      <c r="C136" s="1043"/>
      <c r="D136" s="1044"/>
      <c r="E136" s="1043"/>
    </row>
    <row r="137" spans="2:5">
      <c r="B137" s="1043"/>
      <c r="C137" s="1043"/>
      <c r="D137" s="1044"/>
      <c r="E137" s="1043"/>
    </row>
    <row r="138" spans="2:5">
      <c r="B138" s="1043"/>
      <c r="C138" s="1043"/>
      <c r="D138" s="1044"/>
      <c r="E138" s="1043"/>
    </row>
    <row r="139" spans="2:5">
      <c r="B139" s="1043"/>
      <c r="C139" s="1043"/>
      <c r="D139" s="1044"/>
      <c r="E139" s="1043"/>
    </row>
    <row r="140" spans="2:5">
      <c r="B140" s="1043"/>
      <c r="C140" s="1043"/>
      <c r="D140" s="1044"/>
      <c r="E140" s="1043"/>
    </row>
    <row r="141" spans="2:5">
      <c r="B141" s="1043"/>
      <c r="C141" s="1043"/>
      <c r="D141" s="1044"/>
      <c r="E141" s="1043"/>
    </row>
    <row r="142" spans="2:5">
      <c r="B142" s="1043"/>
      <c r="C142" s="1043"/>
      <c r="D142" s="1044"/>
      <c r="E142" s="1043"/>
    </row>
    <row r="143" spans="2:5">
      <c r="B143" s="1043"/>
      <c r="C143" s="1043"/>
      <c r="D143" s="1044"/>
      <c r="E143" s="1043"/>
    </row>
    <row r="144" spans="2:5">
      <c r="B144" s="1043"/>
      <c r="C144" s="1043"/>
      <c r="D144" s="1044"/>
      <c r="E144" s="1043"/>
    </row>
    <row r="145" spans="2:5">
      <c r="B145" s="1043"/>
      <c r="C145" s="1043"/>
      <c r="D145" s="1044"/>
      <c r="E145" s="1043"/>
    </row>
    <row r="146" spans="2:5">
      <c r="B146" s="1043"/>
      <c r="C146" s="1043"/>
      <c r="D146" s="1044"/>
      <c r="E146" s="1043"/>
    </row>
    <row r="147" spans="2:5">
      <c r="B147" s="1043"/>
      <c r="C147" s="1043"/>
      <c r="D147" s="1044"/>
      <c r="E147" s="1043"/>
    </row>
    <row r="148" spans="2:5">
      <c r="B148" s="1043"/>
      <c r="C148" s="1043"/>
      <c r="D148" s="1044"/>
      <c r="E148" s="1043"/>
    </row>
    <row r="149" spans="2:5">
      <c r="B149" s="1043"/>
      <c r="C149" s="1043"/>
      <c r="D149" s="1044"/>
      <c r="E149" s="1043"/>
    </row>
    <row r="150" spans="2:5">
      <c r="B150" s="1043"/>
      <c r="C150" s="1043"/>
      <c r="D150" s="1044"/>
      <c r="E150" s="1043"/>
    </row>
    <row r="151" spans="2:5">
      <c r="B151" s="1043"/>
      <c r="C151" s="1043"/>
      <c r="D151" s="1044"/>
      <c r="E151" s="1043"/>
    </row>
    <row r="152" spans="2:5">
      <c r="B152" s="1043"/>
      <c r="C152" s="1043"/>
      <c r="D152" s="1044"/>
      <c r="E152" s="1043"/>
    </row>
    <row r="153" spans="2:5">
      <c r="B153" s="1043"/>
      <c r="C153" s="1043"/>
      <c r="D153" s="1044"/>
      <c r="E153" s="1043"/>
    </row>
    <row r="154" spans="2:5">
      <c r="B154" s="1043"/>
      <c r="C154" s="1043"/>
      <c r="D154" s="1044"/>
      <c r="E154" s="1043"/>
    </row>
    <row r="155" spans="2:5">
      <c r="B155" s="1043"/>
      <c r="C155" s="1043"/>
      <c r="D155" s="1044"/>
      <c r="E155" s="1043"/>
    </row>
    <row r="156" spans="2:5">
      <c r="B156" s="1043"/>
      <c r="C156" s="1043"/>
      <c r="D156" s="1044"/>
      <c r="E156" s="1043"/>
    </row>
    <row r="157" spans="2:5">
      <c r="B157" s="1043"/>
      <c r="C157" s="1043"/>
      <c r="D157" s="1044"/>
      <c r="E157" s="1043"/>
    </row>
    <row r="158" spans="2:5">
      <c r="B158" s="1043"/>
      <c r="C158" s="1043"/>
      <c r="D158" s="1044"/>
      <c r="E158" s="1043"/>
    </row>
    <row r="159" spans="2:5">
      <c r="B159" s="1043"/>
      <c r="C159" s="1043"/>
      <c r="D159" s="1044"/>
      <c r="E159" s="1043"/>
    </row>
    <row r="160" spans="2:5">
      <c r="B160" s="1043"/>
      <c r="C160" s="1043"/>
      <c r="D160" s="1044"/>
      <c r="E160" s="1043"/>
    </row>
    <row r="161" spans="2:5">
      <c r="B161" s="1043"/>
      <c r="C161" s="1043"/>
      <c r="D161" s="1044"/>
      <c r="E161" s="1043"/>
    </row>
    <row r="162" spans="2:5">
      <c r="B162" s="1043"/>
      <c r="C162" s="1043"/>
      <c r="D162" s="1044"/>
      <c r="E162" s="1043"/>
    </row>
    <row r="163" spans="2:5">
      <c r="B163" s="1043"/>
      <c r="C163" s="1043"/>
      <c r="D163" s="1044"/>
      <c r="E163" s="1043"/>
    </row>
    <row r="164" spans="2:5">
      <c r="B164" s="1043"/>
      <c r="C164" s="1043"/>
      <c r="D164" s="1044"/>
      <c r="E164" s="1043"/>
    </row>
    <row r="165" spans="2:5">
      <c r="B165" s="1043"/>
      <c r="C165" s="1043"/>
      <c r="D165" s="1044"/>
      <c r="E165" s="1043"/>
    </row>
    <row r="166" spans="2:5">
      <c r="B166" s="1043"/>
      <c r="C166" s="1043"/>
      <c r="D166" s="1044"/>
      <c r="E166" s="1043"/>
    </row>
    <row r="167" spans="2:5">
      <c r="B167" s="1043"/>
      <c r="C167" s="1043"/>
      <c r="D167" s="1044"/>
      <c r="E167" s="1043"/>
    </row>
    <row r="168" spans="2:5">
      <c r="B168" s="1043"/>
      <c r="C168" s="1043"/>
      <c r="D168" s="1044"/>
      <c r="E168" s="1043"/>
    </row>
    <row r="169" spans="2:5">
      <c r="B169" s="1043"/>
      <c r="C169" s="1043"/>
      <c r="D169" s="1044"/>
      <c r="E169" s="1043"/>
    </row>
    <row r="170" spans="2:5">
      <c r="B170" s="1043"/>
      <c r="C170" s="1043"/>
      <c r="D170" s="1044"/>
      <c r="E170" s="1043"/>
    </row>
    <row r="171" spans="2:5">
      <c r="B171" s="1043"/>
      <c r="C171" s="1043"/>
      <c r="D171" s="1044"/>
      <c r="E171" s="1043"/>
    </row>
    <row r="172" spans="2:5">
      <c r="B172" s="1043"/>
      <c r="C172" s="1043"/>
      <c r="D172" s="1044"/>
      <c r="E172" s="1043"/>
    </row>
    <row r="173" spans="2:5">
      <c r="B173" s="1043"/>
      <c r="C173" s="1043"/>
      <c r="D173" s="1044"/>
      <c r="E173" s="1043"/>
    </row>
    <row r="174" spans="2:5">
      <c r="B174" s="1043"/>
      <c r="C174" s="1043"/>
      <c r="D174" s="1044"/>
      <c r="E174" s="1043"/>
    </row>
    <row r="175" spans="2:5">
      <c r="B175" s="1043"/>
      <c r="C175" s="1043"/>
      <c r="D175" s="1044"/>
      <c r="E175" s="1043"/>
    </row>
    <row r="176" spans="2:5">
      <c r="B176" s="1043"/>
      <c r="C176" s="1043"/>
      <c r="D176" s="1044"/>
      <c r="E176" s="1043"/>
    </row>
    <row r="177" spans="2:5">
      <c r="B177" s="1043"/>
      <c r="C177" s="1043"/>
      <c r="D177" s="1044"/>
      <c r="E177" s="1043"/>
    </row>
    <row r="178" spans="2:5">
      <c r="B178" s="1043"/>
      <c r="C178" s="1043"/>
      <c r="D178" s="1044"/>
      <c r="E178" s="1043"/>
    </row>
    <row r="179" spans="2:5">
      <c r="B179" s="1043"/>
      <c r="C179" s="1043"/>
      <c r="D179" s="1044"/>
      <c r="E179" s="1043"/>
    </row>
    <row r="180" spans="2:5">
      <c r="B180" s="1043"/>
      <c r="C180" s="1043"/>
      <c r="D180" s="1044"/>
      <c r="E180" s="1043"/>
    </row>
    <row r="181" spans="2:5">
      <c r="B181" s="1043"/>
      <c r="C181" s="1043"/>
      <c r="D181" s="1044"/>
      <c r="E181" s="1043"/>
    </row>
    <row r="182" spans="2:5">
      <c r="B182" s="1043"/>
      <c r="C182" s="1043"/>
      <c r="D182" s="1044"/>
      <c r="E182" s="1043"/>
    </row>
    <row r="183" spans="2:5">
      <c r="B183" s="1043"/>
      <c r="C183" s="1043"/>
      <c r="D183" s="1044"/>
      <c r="E183" s="1043"/>
    </row>
    <row r="184" spans="2:5">
      <c r="B184" s="1043"/>
      <c r="C184" s="1043"/>
      <c r="D184" s="1044"/>
      <c r="E184" s="1043"/>
    </row>
    <row r="185" spans="2:5">
      <c r="B185" s="1043"/>
      <c r="C185" s="1043"/>
      <c r="D185" s="1044"/>
      <c r="E185" s="1043"/>
    </row>
    <row r="186" spans="2:5">
      <c r="B186" s="1043"/>
      <c r="C186" s="1043"/>
      <c r="D186" s="1044"/>
      <c r="E186" s="1043"/>
    </row>
    <row r="187" spans="2:5">
      <c r="B187" s="1043"/>
      <c r="C187" s="1043"/>
      <c r="D187" s="1044"/>
      <c r="E187" s="1043"/>
    </row>
    <row r="188" spans="2:5">
      <c r="B188" s="1043"/>
      <c r="C188" s="1043"/>
      <c r="D188" s="1044"/>
      <c r="E188" s="1043"/>
    </row>
    <row r="189" spans="2:5">
      <c r="B189" s="1043"/>
      <c r="C189" s="1043"/>
      <c r="D189" s="1044"/>
      <c r="E189" s="1043"/>
    </row>
    <row r="190" spans="2:5">
      <c r="B190" s="1043"/>
      <c r="C190" s="1043"/>
      <c r="D190" s="1044"/>
      <c r="E190" s="1043"/>
    </row>
    <row r="191" spans="2:5">
      <c r="B191" s="1043"/>
      <c r="C191" s="1043"/>
      <c r="D191" s="1044"/>
      <c r="E191" s="1043"/>
    </row>
    <row r="192" spans="2:5">
      <c r="B192" s="1043"/>
      <c r="C192" s="1043"/>
      <c r="D192" s="1044"/>
      <c r="E192" s="1043"/>
    </row>
    <row r="193" spans="2:5">
      <c r="B193" s="1043"/>
      <c r="C193" s="1043"/>
      <c r="D193" s="1044"/>
      <c r="E193" s="1043"/>
    </row>
    <row r="194" spans="2:5">
      <c r="B194" s="1043"/>
      <c r="C194" s="1043"/>
      <c r="D194" s="1044"/>
      <c r="E194" s="1043"/>
    </row>
    <row r="195" spans="2:5">
      <c r="B195" s="1043"/>
      <c r="C195" s="1043"/>
      <c r="D195" s="1044"/>
      <c r="E195" s="1043"/>
    </row>
    <row r="196" spans="2:5">
      <c r="B196" s="1043"/>
      <c r="C196" s="1043"/>
      <c r="D196" s="1044"/>
      <c r="E196" s="1043"/>
    </row>
    <row r="197" spans="2:5">
      <c r="B197" s="1043"/>
      <c r="C197" s="1043"/>
      <c r="D197" s="1044"/>
      <c r="E197" s="1043"/>
    </row>
    <row r="198" spans="2:5">
      <c r="B198" s="1043"/>
      <c r="C198" s="1043"/>
      <c r="D198" s="1044"/>
      <c r="E198" s="1043"/>
    </row>
    <row r="199" spans="2:5">
      <c r="B199" s="1043"/>
      <c r="C199" s="1043"/>
      <c r="D199" s="1044"/>
      <c r="E199" s="1043"/>
    </row>
    <row r="200" spans="2:5">
      <c r="B200" s="1043"/>
      <c r="C200" s="1043"/>
      <c r="D200" s="1044"/>
      <c r="E200" s="1043"/>
    </row>
    <row r="201" spans="2:5">
      <c r="B201" s="1043"/>
      <c r="C201" s="1043"/>
      <c r="D201" s="1044"/>
      <c r="E201" s="1043"/>
    </row>
    <row r="202" spans="2:5">
      <c r="B202" s="1043"/>
      <c r="C202" s="1043"/>
      <c r="D202" s="1044"/>
      <c r="E202" s="1043"/>
    </row>
    <row r="203" spans="2:5">
      <c r="B203" s="1043"/>
      <c r="C203" s="1043"/>
      <c r="D203" s="1044"/>
      <c r="E203" s="1043"/>
    </row>
    <row r="204" spans="2:5">
      <c r="B204" s="1043"/>
      <c r="C204" s="1043"/>
      <c r="D204" s="1044"/>
      <c r="E204" s="1043"/>
    </row>
    <row r="205" spans="2:5">
      <c r="B205" s="1043"/>
      <c r="C205" s="1043"/>
      <c r="D205" s="1044"/>
      <c r="E205" s="1043"/>
    </row>
    <row r="206" spans="2:5">
      <c r="B206" s="1043"/>
      <c r="C206" s="1043"/>
      <c r="D206" s="1044"/>
      <c r="E206" s="1043"/>
    </row>
    <row r="207" spans="2:5">
      <c r="B207" s="1043"/>
      <c r="C207" s="1043"/>
      <c r="D207" s="1044"/>
      <c r="E207" s="1043"/>
    </row>
    <row r="208" spans="2:5">
      <c r="B208" s="1043"/>
      <c r="C208" s="1043"/>
      <c r="D208" s="1044"/>
      <c r="E208" s="1043"/>
    </row>
    <row r="209" spans="2:5">
      <c r="B209" s="1043"/>
      <c r="C209" s="1043"/>
      <c r="D209" s="1044"/>
      <c r="E209" s="1043"/>
    </row>
    <row r="210" spans="2:5">
      <c r="B210" s="1043"/>
      <c r="C210" s="1043"/>
      <c r="D210" s="1044"/>
      <c r="E210" s="1043"/>
    </row>
    <row r="211" spans="2:5">
      <c r="B211" s="1043"/>
      <c r="C211" s="1043"/>
      <c r="D211" s="1044"/>
      <c r="E211" s="1043"/>
    </row>
    <row r="212" spans="2:5">
      <c r="B212" s="1043"/>
      <c r="C212" s="1043"/>
      <c r="D212" s="1044"/>
      <c r="E212" s="1043"/>
    </row>
    <row r="213" spans="2:5">
      <c r="B213" s="1043"/>
      <c r="C213" s="1043"/>
      <c r="D213" s="1044"/>
      <c r="E213" s="1043"/>
    </row>
    <row r="214" spans="2:5">
      <c r="B214" s="1043"/>
      <c r="C214" s="1043"/>
      <c r="D214" s="1044"/>
      <c r="E214" s="1043"/>
    </row>
    <row r="215" spans="2:5">
      <c r="B215" s="1043"/>
      <c r="C215" s="1043"/>
      <c r="D215" s="1044"/>
      <c r="E215" s="1043"/>
    </row>
    <row r="216" spans="2:5">
      <c r="B216" s="1043"/>
      <c r="C216" s="1043"/>
      <c r="D216" s="1044"/>
      <c r="E216" s="1043"/>
    </row>
    <row r="217" spans="2:5">
      <c r="B217" s="1043"/>
      <c r="C217" s="1043"/>
      <c r="D217" s="1044"/>
      <c r="E217" s="1043"/>
    </row>
    <row r="218" spans="2:5">
      <c r="B218" s="1043"/>
      <c r="C218" s="1043"/>
      <c r="D218" s="1044"/>
      <c r="E218" s="1043"/>
    </row>
    <row r="219" spans="2:5">
      <c r="B219" s="1043"/>
      <c r="C219" s="1043"/>
      <c r="D219" s="1044"/>
      <c r="E219" s="1043"/>
    </row>
    <row r="220" spans="2:5">
      <c r="B220" s="1043"/>
      <c r="C220" s="1043"/>
      <c r="D220" s="1044"/>
      <c r="E220" s="1043"/>
    </row>
    <row r="221" spans="2:5">
      <c r="B221" s="1043"/>
      <c r="C221" s="1043"/>
      <c r="D221" s="1044"/>
      <c r="E221" s="1043"/>
    </row>
    <row r="222" spans="2:5">
      <c r="B222" s="1043"/>
      <c r="C222" s="1043"/>
      <c r="D222" s="1044"/>
      <c r="E222" s="1043"/>
    </row>
    <row r="223" spans="2:5">
      <c r="B223" s="1043"/>
      <c r="C223" s="1043"/>
      <c r="D223" s="1044"/>
      <c r="E223" s="1043"/>
    </row>
    <row r="224" spans="2:5">
      <c r="B224" s="1043"/>
      <c r="C224" s="1043"/>
      <c r="D224" s="1044"/>
      <c r="E224" s="1043"/>
    </row>
    <row r="225" spans="2:5">
      <c r="B225" s="1043"/>
      <c r="C225" s="1043"/>
      <c r="D225" s="1044"/>
      <c r="E225" s="1043"/>
    </row>
    <row r="226" spans="2:5">
      <c r="B226" s="1043"/>
      <c r="C226" s="1043"/>
      <c r="D226" s="1044"/>
      <c r="E226" s="1043"/>
    </row>
    <row r="227" spans="2:5">
      <c r="B227" s="1043"/>
      <c r="C227" s="1043"/>
      <c r="D227" s="1044"/>
      <c r="E227" s="1043"/>
    </row>
    <row r="228" spans="2:5">
      <c r="B228" s="1043"/>
      <c r="C228" s="1043"/>
      <c r="D228" s="1044"/>
      <c r="E228" s="1043"/>
    </row>
    <row r="229" spans="2:5">
      <c r="B229" s="1043"/>
      <c r="C229" s="1043"/>
      <c r="D229" s="1044"/>
      <c r="E229" s="1043"/>
    </row>
    <row r="230" spans="2:5">
      <c r="B230" s="1043"/>
      <c r="C230" s="1043"/>
      <c r="D230" s="1044"/>
      <c r="E230" s="1043"/>
    </row>
    <row r="231" spans="2:5">
      <c r="B231" s="1043"/>
      <c r="C231" s="1043"/>
      <c r="D231" s="1044"/>
      <c r="E231" s="1043"/>
    </row>
    <row r="232" spans="2:5">
      <c r="B232" s="1043"/>
      <c r="C232" s="1043"/>
      <c r="D232" s="1044"/>
      <c r="E232" s="1043"/>
    </row>
    <row r="233" spans="2:5">
      <c r="B233" s="1043"/>
      <c r="C233" s="1043"/>
      <c r="D233" s="1044"/>
      <c r="E233" s="1043"/>
    </row>
    <row r="234" spans="2:5">
      <c r="B234" s="1043"/>
      <c r="C234" s="1043"/>
      <c r="D234" s="1044"/>
      <c r="E234" s="1043"/>
    </row>
    <row r="235" spans="2:5">
      <c r="B235" s="1043"/>
      <c r="C235" s="1043"/>
      <c r="D235" s="1044"/>
      <c r="E235" s="1043"/>
    </row>
    <row r="236" spans="2:5">
      <c r="B236" s="1043"/>
      <c r="C236" s="1043"/>
      <c r="D236" s="1044"/>
      <c r="E236" s="1043"/>
    </row>
    <row r="237" spans="2:5">
      <c r="B237" s="1043"/>
      <c r="C237" s="1043"/>
      <c r="D237" s="1044"/>
      <c r="E237" s="1043"/>
    </row>
    <row r="238" spans="2:5">
      <c r="B238" s="1043"/>
      <c r="C238" s="1043"/>
      <c r="D238" s="1044"/>
      <c r="E238" s="1043"/>
    </row>
    <row r="239" spans="2:5">
      <c r="B239" s="1043"/>
      <c r="C239" s="1043"/>
      <c r="D239" s="1044"/>
      <c r="E239" s="1043"/>
    </row>
    <row r="240" spans="2:5">
      <c r="B240" s="1043"/>
      <c r="C240" s="1043"/>
      <c r="D240" s="1044"/>
      <c r="E240" s="1043"/>
    </row>
    <row r="241" spans="2:5">
      <c r="B241" s="1043"/>
      <c r="C241" s="1043"/>
      <c r="D241" s="1044"/>
      <c r="E241" s="1043"/>
    </row>
    <row r="242" spans="2:5">
      <c r="B242" s="1043"/>
      <c r="C242" s="1043"/>
      <c r="D242" s="1044"/>
      <c r="E242" s="1043"/>
    </row>
    <row r="243" spans="2:5">
      <c r="B243" s="1043"/>
      <c r="C243" s="1043"/>
      <c r="D243" s="1044"/>
      <c r="E243" s="1043"/>
    </row>
    <row r="244" spans="2:5">
      <c r="B244" s="1043"/>
      <c r="C244" s="1043"/>
      <c r="D244" s="1044"/>
      <c r="E244" s="1043"/>
    </row>
    <row r="245" spans="2:5">
      <c r="B245" s="1043"/>
      <c r="C245" s="1043"/>
      <c r="D245" s="1044"/>
      <c r="E245" s="1043"/>
    </row>
    <row r="246" spans="2:5">
      <c r="B246" s="1043"/>
      <c r="C246" s="1043"/>
      <c r="D246" s="1044"/>
      <c r="E246" s="1043"/>
    </row>
    <row r="247" spans="2:5">
      <c r="B247" s="1043"/>
      <c r="C247" s="1043"/>
      <c r="D247" s="1044"/>
      <c r="E247" s="1043"/>
    </row>
    <row r="248" spans="2:5">
      <c r="B248" s="1043"/>
      <c r="C248" s="1043"/>
      <c r="D248" s="1044"/>
      <c r="E248" s="1043"/>
    </row>
    <row r="249" spans="2:5">
      <c r="B249" s="1043"/>
      <c r="C249" s="1043"/>
      <c r="D249" s="1044"/>
      <c r="E249" s="1043"/>
    </row>
    <row r="250" spans="2:5">
      <c r="B250" s="1043"/>
      <c r="C250" s="1043"/>
      <c r="D250" s="1044"/>
      <c r="E250" s="1043"/>
    </row>
    <row r="251" spans="2:5">
      <c r="B251" s="1043"/>
      <c r="C251" s="1043"/>
      <c r="D251" s="1044"/>
      <c r="E251" s="1043"/>
    </row>
    <row r="252" spans="2:5">
      <c r="B252" s="1043"/>
      <c r="C252" s="1043"/>
      <c r="D252" s="1044"/>
      <c r="E252" s="1043"/>
    </row>
    <row r="253" spans="2:5">
      <c r="B253" s="1043"/>
      <c r="C253" s="1043"/>
      <c r="D253" s="1044"/>
      <c r="E253" s="1043"/>
    </row>
    <row r="254" spans="2:5">
      <c r="B254" s="1043"/>
      <c r="C254" s="1043"/>
      <c r="D254" s="1044"/>
      <c r="E254" s="1043"/>
    </row>
    <row r="255" spans="2:5">
      <c r="B255" s="1043"/>
      <c r="C255" s="1043"/>
      <c r="D255" s="1044"/>
      <c r="E255" s="1043"/>
    </row>
    <row r="256" spans="2:5">
      <c r="B256" s="1043"/>
      <c r="C256" s="1043"/>
      <c r="D256" s="1044"/>
      <c r="E256" s="1043"/>
    </row>
    <row r="257" spans="2:5">
      <c r="B257" s="1043"/>
      <c r="C257" s="1043"/>
      <c r="D257" s="1044"/>
      <c r="E257" s="1043"/>
    </row>
    <row r="258" spans="2:5">
      <c r="B258" s="1043"/>
      <c r="C258" s="1043"/>
      <c r="D258" s="1044"/>
      <c r="E258" s="1043"/>
    </row>
    <row r="259" spans="2:5">
      <c r="B259" s="1043"/>
      <c r="C259" s="1043"/>
      <c r="D259" s="1044"/>
      <c r="E259" s="1043"/>
    </row>
    <row r="260" spans="2:5">
      <c r="B260" s="1043"/>
      <c r="C260" s="1043"/>
      <c r="D260" s="1044"/>
      <c r="E260" s="1043"/>
    </row>
    <row r="261" spans="2:5">
      <c r="B261" s="1043"/>
      <c r="C261" s="1043"/>
      <c r="D261" s="1044"/>
      <c r="E261" s="1043"/>
    </row>
    <row r="262" spans="2:5">
      <c r="B262" s="1043"/>
      <c r="C262" s="1043"/>
      <c r="D262" s="1044"/>
      <c r="E262" s="1043"/>
    </row>
    <row r="263" spans="2:5">
      <c r="B263" s="1043"/>
      <c r="C263" s="1043"/>
      <c r="D263" s="1044"/>
      <c r="E263" s="1043"/>
    </row>
    <row r="264" spans="2:5">
      <c r="B264" s="1043"/>
      <c r="C264" s="1043"/>
      <c r="D264" s="1044"/>
      <c r="E264" s="1043"/>
    </row>
    <row r="265" spans="2:5">
      <c r="B265" s="1043"/>
      <c r="C265" s="1043"/>
      <c r="D265" s="1044"/>
      <c r="E265" s="1043"/>
    </row>
    <row r="266" spans="2:5">
      <c r="B266" s="1043"/>
      <c r="C266" s="1043"/>
      <c r="D266" s="1044"/>
      <c r="E266" s="1043"/>
    </row>
    <row r="267" spans="2:5">
      <c r="B267" s="1043"/>
      <c r="C267" s="1043"/>
      <c r="D267" s="1044"/>
      <c r="E267" s="1043"/>
    </row>
    <row r="268" spans="2:5">
      <c r="B268" s="1043"/>
      <c r="C268" s="1043"/>
      <c r="D268" s="1044"/>
      <c r="E268" s="1043"/>
    </row>
    <row r="269" spans="2:5">
      <c r="B269" s="1043"/>
      <c r="C269" s="1043"/>
      <c r="D269" s="1044"/>
      <c r="E269" s="1043"/>
    </row>
    <row r="270" spans="2:5">
      <c r="B270" s="1043"/>
      <c r="C270" s="1043"/>
      <c r="D270" s="1044"/>
      <c r="E270" s="1043"/>
    </row>
    <row r="271" spans="2:5">
      <c r="B271" s="1043"/>
      <c r="C271" s="1043"/>
      <c r="D271" s="1044"/>
      <c r="E271" s="1043"/>
    </row>
    <row r="272" spans="2:5">
      <c r="B272" s="1043"/>
      <c r="C272" s="1043"/>
      <c r="D272" s="1044"/>
      <c r="E272" s="1043"/>
    </row>
    <row r="273" spans="2:5">
      <c r="B273" s="1043"/>
      <c r="C273" s="1043"/>
      <c r="D273" s="1044"/>
      <c r="E273" s="1043"/>
    </row>
    <row r="274" spans="2:5">
      <c r="B274" s="1043"/>
      <c r="C274" s="1043"/>
      <c r="D274" s="1044"/>
      <c r="E274" s="1043"/>
    </row>
    <row r="275" spans="2:5">
      <c r="B275" s="1043"/>
      <c r="C275" s="1043"/>
      <c r="D275" s="1044"/>
      <c r="E275" s="1043"/>
    </row>
    <row r="276" spans="2:5">
      <c r="B276" s="1043"/>
      <c r="C276" s="1043"/>
      <c r="D276" s="1044"/>
      <c r="E276" s="1043"/>
    </row>
    <row r="277" spans="2:5">
      <c r="B277" s="1043"/>
      <c r="C277" s="1043"/>
      <c r="D277" s="1044"/>
      <c r="E277" s="1043"/>
    </row>
    <row r="278" spans="2:5">
      <c r="B278" s="1043"/>
      <c r="C278" s="1043"/>
      <c r="D278" s="1044"/>
      <c r="E278" s="1043"/>
    </row>
    <row r="279" spans="2:5">
      <c r="B279" s="1043"/>
      <c r="C279" s="1043"/>
      <c r="D279" s="1044"/>
      <c r="E279" s="1043"/>
    </row>
    <row r="280" spans="2:5">
      <c r="B280" s="1043"/>
      <c r="C280" s="1043"/>
      <c r="D280" s="1044"/>
      <c r="E280" s="1043"/>
    </row>
    <row r="281" spans="2:5">
      <c r="B281" s="1043"/>
      <c r="C281" s="1043"/>
      <c r="D281" s="1044"/>
      <c r="E281" s="1043"/>
    </row>
    <row r="282" spans="2:5">
      <c r="B282" s="1043"/>
      <c r="C282" s="1043"/>
      <c r="D282" s="1044"/>
      <c r="E282" s="1043"/>
    </row>
    <row r="283" spans="2:5">
      <c r="B283" s="1043"/>
      <c r="C283" s="1043"/>
      <c r="D283" s="1044"/>
      <c r="E283" s="1043"/>
    </row>
    <row r="284" spans="2:5">
      <c r="B284" s="1043"/>
      <c r="C284" s="1043"/>
      <c r="D284" s="1044"/>
      <c r="E284" s="1043"/>
    </row>
    <row r="285" spans="2:5">
      <c r="B285" s="1043"/>
      <c r="C285" s="1043"/>
      <c r="D285" s="1044"/>
      <c r="E285" s="1043"/>
    </row>
    <row r="286" spans="2:5">
      <c r="B286" s="1043"/>
      <c r="C286" s="1043"/>
      <c r="D286" s="1044"/>
      <c r="E286" s="1043"/>
    </row>
    <row r="287" spans="2:5">
      <c r="B287" s="1043"/>
      <c r="C287" s="1043"/>
      <c r="D287" s="1044"/>
      <c r="E287" s="1043"/>
    </row>
    <row r="288" spans="2:5">
      <c r="B288" s="1043"/>
      <c r="C288" s="1043"/>
      <c r="D288" s="1044"/>
      <c r="E288" s="1043"/>
    </row>
    <row r="289" spans="2:5">
      <c r="B289" s="1043"/>
      <c r="C289" s="1043"/>
      <c r="D289" s="1044"/>
      <c r="E289" s="1043"/>
    </row>
    <row r="290" spans="2:5">
      <c r="B290" s="1043"/>
      <c r="C290" s="1043"/>
      <c r="D290" s="1044"/>
      <c r="E290" s="1043"/>
    </row>
    <row r="291" spans="2:5">
      <c r="B291" s="1043"/>
      <c r="C291" s="1043"/>
      <c r="D291" s="1044"/>
      <c r="E291" s="1043"/>
    </row>
    <row r="292" spans="2:5">
      <c r="B292" s="1043"/>
      <c r="C292" s="1043"/>
      <c r="D292" s="1044"/>
      <c r="E292" s="1043"/>
    </row>
    <row r="293" spans="2:5">
      <c r="B293" s="1043"/>
      <c r="C293" s="1043"/>
      <c r="D293" s="1044"/>
      <c r="E293" s="1043"/>
    </row>
    <row r="294" spans="2:5">
      <c r="B294" s="1043"/>
      <c r="C294" s="1043"/>
      <c r="D294" s="1044"/>
      <c r="E294" s="1043"/>
    </row>
    <row r="295" spans="2:5">
      <c r="B295" s="1043"/>
      <c r="C295" s="1043"/>
      <c r="D295" s="1044"/>
      <c r="E295" s="1043"/>
    </row>
    <row r="296" spans="2:5">
      <c r="B296" s="1043"/>
      <c r="C296" s="1043"/>
      <c r="D296" s="1044"/>
      <c r="E296" s="1043"/>
    </row>
    <row r="297" spans="2:5">
      <c r="B297" s="1043"/>
      <c r="C297" s="1043"/>
      <c r="D297" s="1044"/>
      <c r="E297" s="1043"/>
    </row>
    <row r="298" spans="2:5">
      <c r="B298" s="1043"/>
      <c r="C298" s="1043"/>
      <c r="D298" s="1044"/>
      <c r="E298" s="1043"/>
    </row>
    <row r="299" spans="2:5">
      <c r="B299" s="1043"/>
      <c r="C299" s="1043"/>
      <c r="D299" s="1044"/>
      <c r="E299" s="1043"/>
    </row>
    <row r="300" spans="2:5">
      <c r="B300" s="1043"/>
      <c r="C300" s="1043"/>
      <c r="D300" s="1044"/>
      <c r="E300" s="1043"/>
    </row>
    <row r="301" spans="2:5">
      <c r="B301" s="1043"/>
      <c r="C301" s="1043"/>
      <c r="D301" s="1044"/>
      <c r="E301" s="1043"/>
    </row>
    <row r="302" spans="2:5">
      <c r="B302" s="1043"/>
      <c r="C302" s="1043"/>
      <c r="D302" s="1044"/>
      <c r="E302" s="1043"/>
    </row>
    <row r="303" spans="2:5">
      <c r="B303" s="1043"/>
      <c r="C303" s="1043"/>
      <c r="D303" s="1044"/>
      <c r="E303" s="1043"/>
    </row>
    <row r="304" spans="2:5">
      <c r="B304" s="1043"/>
      <c r="C304" s="1043"/>
      <c r="D304" s="1044"/>
      <c r="E304" s="1043"/>
    </row>
    <row r="305" spans="2:5">
      <c r="B305" s="1043"/>
      <c r="C305" s="1043"/>
      <c r="D305" s="1044"/>
      <c r="E305" s="1043"/>
    </row>
    <row r="306" spans="2:5">
      <c r="B306" s="1043"/>
      <c r="C306" s="1043"/>
      <c r="D306" s="1044"/>
      <c r="E306" s="1043"/>
    </row>
    <row r="307" spans="2:5">
      <c r="B307" s="1043"/>
      <c r="C307" s="1043"/>
      <c r="D307" s="1044"/>
      <c r="E307" s="1043"/>
    </row>
    <row r="308" spans="2:5">
      <c r="B308" s="1043"/>
      <c r="C308" s="1043"/>
      <c r="D308" s="1044"/>
      <c r="E308" s="1043"/>
    </row>
    <row r="309" spans="2:5">
      <c r="B309" s="1043"/>
      <c r="C309" s="1043"/>
      <c r="D309" s="1044"/>
      <c r="E309" s="1043"/>
    </row>
    <row r="310" spans="2:5">
      <c r="B310" s="1043"/>
      <c r="C310" s="1043"/>
      <c r="D310" s="1044"/>
      <c r="E310" s="1043"/>
    </row>
    <row r="311" spans="2:5">
      <c r="B311" s="1043"/>
      <c r="C311" s="1043"/>
      <c r="D311" s="1044"/>
      <c r="E311" s="1043"/>
    </row>
    <row r="312" spans="2:5">
      <c r="B312" s="1043"/>
      <c r="C312" s="1043"/>
      <c r="D312" s="1044"/>
      <c r="E312" s="1043"/>
    </row>
    <row r="313" spans="2:5">
      <c r="B313" s="1043"/>
      <c r="C313" s="1043"/>
      <c r="D313" s="1044"/>
      <c r="E313" s="1043"/>
    </row>
    <row r="314" spans="2:5">
      <c r="B314" s="1043"/>
      <c r="C314" s="1043"/>
      <c r="D314" s="1044"/>
      <c r="E314" s="1043"/>
    </row>
    <row r="315" spans="2:5">
      <c r="B315" s="1043"/>
      <c r="C315" s="1043"/>
      <c r="D315" s="1044"/>
      <c r="E315" s="1043"/>
    </row>
    <row r="316" spans="2:5">
      <c r="B316" s="1043"/>
      <c r="C316" s="1043"/>
      <c r="D316" s="1044"/>
      <c r="E316" s="1043"/>
    </row>
    <row r="317" spans="2:5">
      <c r="B317" s="1043"/>
      <c r="C317" s="1043"/>
      <c r="D317" s="1044"/>
      <c r="E317" s="1043"/>
    </row>
    <row r="318" spans="2:5">
      <c r="B318" s="1043"/>
      <c r="C318" s="1043"/>
      <c r="D318" s="1044"/>
      <c r="E318" s="1043"/>
    </row>
    <row r="319" spans="2:5">
      <c r="B319" s="1043"/>
      <c r="C319" s="1043"/>
      <c r="D319" s="1044"/>
      <c r="E319" s="1043"/>
    </row>
    <row r="320" spans="2:5">
      <c r="B320" s="1043"/>
      <c r="C320" s="1043"/>
      <c r="D320" s="1044"/>
      <c r="E320" s="1043"/>
    </row>
    <row r="321" spans="2:5">
      <c r="B321" s="1043"/>
      <c r="C321" s="1043"/>
      <c r="D321" s="1044"/>
      <c r="E321" s="1043"/>
    </row>
    <row r="322" spans="2:5">
      <c r="B322" s="1043"/>
      <c r="C322" s="1043"/>
      <c r="D322" s="1044"/>
      <c r="E322" s="1043"/>
    </row>
    <row r="323" spans="2:5">
      <c r="B323" s="1043"/>
      <c r="C323" s="1043"/>
      <c r="D323" s="1044"/>
      <c r="E323" s="1043"/>
    </row>
    <row r="324" spans="2:5">
      <c r="B324" s="1043"/>
      <c r="C324" s="1043"/>
      <c r="D324" s="1044"/>
      <c r="E324" s="1043"/>
    </row>
    <row r="325" spans="2:5">
      <c r="B325" s="1043"/>
      <c r="C325" s="1043"/>
      <c r="D325" s="1044"/>
      <c r="E325" s="1043"/>
    </row>
    <row r="326" spans="2:5">
      <c r="B326" s="1043"/>
      <c r="C326" s="1043"/>
      <c r="D326" s="1044"/>
      <c r="E326" s="1043"/>
    </row>
    <row r="327" spans="2:5">
      <c r="B327" s="1043"/>
      <c r="C327" s="1043"/>
      <c r="D327" s="1044"/>
      <c r="E327" s="1043"/>
    </row>
    <row r="328" spans="2:5">
      <c r="B328" s="1043"/>
      <c r="C328" s="1043"/>
      <c r="D328" s="1044"/>
      <c r="E328" s="1043"/>
    </row>
    <row r="329" spans="2:5">
      <c r="B329" s="1043"/>
      <c r="C329" s="1043"/>
      <c r="D329" s="1044"/>
      <c r="E329" s="1043"/>
    </row>
    <row r="330" spans="2:5">
      <c r="B330" s="1043"/>
      <c r="C330" s="1043"/>
      <c r="D330" s="1044"/>
      <c r="E330" s="1043"/>
    </row>
    <row r="331" spans="2:5">
      <c r="B331" s="1043"/>
      <c r="C331" s="1043"/>
      <c r="D331" s="1044"/>
      <c r="E331" s="1043"/>
    </row>
    <row r="332" spans="2:5">
      <c r="B332" s="1043"/>
      <c r="C332" s="1043"/>
      <c r="D332" s="1044"/>
      <c r="E332" s="1043"/>
    </row>
    <row r="333" spans="2:5">
      <c r="B333" s="1043"/>
      <c r="C333" s="1043"/>
      <c r="D333" s="1044"/>
      <c r="E333" s="1043"/>
    </row>
    <row r="334" spans="2:5">
      <c r="B334" s="1043"/>
      <c r="C334" s="1043"/>
      <c r="D334" s="1044"/>
      <c r="E334" s="1043"/>
    </row>
    <row r="335" spans="2:5">
      <c r="B335" s="1043"/>
      <c r="C335" s="1043"/>
      <c r="D335" s="1044"/>
      <c r="E335" s="1043"/>
    </row>
    <row r="336" spans="2:5">
      <c r="B336" s="1043"/>
      <c r="C336" s="1043"/>
      <c r="D336" s="1044"/>
      <c r="E336" s="1043"/>
    </row>
    <row r="337" spans="2:5">
      <c r="B337" s="1043"/>
      <c r="C337" s="1043"/>
      <c r="D337" s="1044"/>
      <c r="E337" s="1043"/>
    </row>
    <row r="338" spans="2:5">
      <c r="B338" s="1043"/>
      <c r="C338" s="1043"/>
      <c r="D338" s="1044"/>
      <c r="E338" s="1043"/>
    </row>
    <row r="339" spans="2:5">
      <c r="B339" s="1043"/>
      <c r="C339" s="1043"/>
      <c r="D339" s="1044"/>
      <c r="E339" s="1043"/>
    </row>
    <row r="340" spans="2:5">
      <c r="B340" s="1043"/>
      <c r="C340" s="1043"/>
      <c r="D340" s="1044"/>
      <c r="E340" s="1043"/>
    </row>
    <row r="341" spans="2:5">
      <c r="B341" s="1043"/>
      <c r="C341" s="1043"/>
      <c r="D341" s="1044"/>
      <c r="E341" s="1043"/>
    </row>
    <row r="342" spans="2:5">
      <c r="B342" s="1043"/>
      <c r="C342" s="1043"/>
      <c r="D342" s="1044"/>
      <c r="E342" s="1043"/>
    </row>
    <row r="343" spans="2:5">
      <c r="B343" s="1043"/>
      <c r="C343" s="1043"/>
      <c r="D343" s="1044"/>
      <c r="E343" s="1043"/>
    </row>
    <row r="344" spans="2:5">
      <c r="B344" s="1043"/>
      <c r="C344" s="1043"/>
      <c r="D344" s="1044"/>
      <c r="E344" s="1043"/>
    </row>
    <row r="345" spans="2:5">
      <c r="B345" s="1043"/>
      <c r="C345" s="1043"/>
      <c r="D345" s="1044"/>
      <c r="E345" s="1043"/>
    </row>
    <row r="346" spans="2:5">
      <c r="B346" s="1043"/>
      <c r="C346" s="1043"/>
      <c r="D346" s="1044"/>
      <c r="E346" s="1043"/>
    </row>
    <row r="347" spans="2:5">
      <c r="B347" s="1043"/>
      <c r="C347" s="1043"/>
      <c r="D347" s="1044"/>
      <c r="E347" s="1043"/>
    </row>
    <row r="348" spans="2:5">
      <c r="B348" s="1043"/>
      <c r="C348" s="1043"/>
      <c r="D348" s="1044"/>
      <c r="E348" s="1043"/>
    </row>
    <row r="349" spans="2:5">
      <c r="B349" s="1043"/>
      <c r="C349" s="1043"/>
      <c r="D349" s="1044"/>
      <c r="E349" s="1043"/>
    </row>
    <row r="350" spans="2:5">
      <c r="B350" s="1043"/>
      <c r="C350" s="1043"/>
      <c r="D350" s="1044"/>
      <c r="E350" s="1043"/>
    </row>
    <row r="351" spans="2:5">
      <c r="B351" s="1043"/>
      <c r="C351" s="1043"/>
      <c r="D351" s="1044"/>
      <c r="E351" s="1043"/>
    </row>
    <row r="352" spans="2:5">
      <c r="B352" s="1043"/>
      <c r="C352" s="1043"/>
      <c r="D352" s="1044"/>
      <c r="E352" s="1043"/>
    </row>
    <row r="353" spans="2:5">
      <c r="B353" s="1043"/>
      <c r="C353" s="1043"/>
      <c r="D353" s="1044"/>
      <c r="E353" s="1043"/>
    </row>
    <row r="354" spans="2:5">
      <c r="B354" s="1043"/>
      <c r="C354" s="1043"/>
      <c r="D354" s="1044"/>
      <c r="E354" s="1043"/>
    </row>
    <row r="355" spans="2:5">
      <c r="B355" s="1043"/>
      <c r="C355" s="1043"/>
      <c r="D355" s="1044"/>
      <c r="E355" s="1043"/>
    </row>
    <row r="356" spans="2:5">
      <c r="B356" s="1043"/>
      <c r="C356" s="1043"/>
      <c r="D356" s="1044"/>
      <c r="E356" s="1043"/>
    </row>
    <row r="357" spans="2:5">
      <c r="B357" s="1043"/>
      <c r="C357" s="1043"/>
      <c r="D357" s="1044"/>
      <c r="E357" s="1043"/>
    </row>
    <row r="358" spans="2:5">
      <c r="B358" s="1043"/>
      <c r="C358" s="1043"/>
      <c r="D358" s="1044"/>
      <c r="E358" s="1043"/>
    </row>
    <row r="359" spans="2:5">
      <c r="B359" s="1043"/>
      <c r="C359" s="1043"/>
      <c r="D359" s="1044"/>
      <c r="E359" s="1043"/>
    </row>
    <row r="360" spans="2:5">
      <c r="B360" s="1043"/>
      <c r="C360" s="1043"/>
      <c r="D360" s="1044"/>
      <c r="E360" s="1043"/>
    </row>
    <row r="361" spans="2:5">
      <c r="B361" s="1043"/>
      <c r="C361" s="1043"/>
      <c r="D361" s="1044"/>
      <c r="E361" s="1043"/>
    </row>
    <row r="362" spans="2:5">
      <c r="B362" s="1043"/>
      <c r="C362" s="1043"/>
      <c r="D362" s="1044"/>
      <c r="E362" s="1043"/>
    </row>
    <row r="363" spans="2:5">
      <c r="B363" s="1043"/>
      <c r="C363" s="1043"/>
      <c r="D363" s="1044"/>
      <c r="E363" s="1043"/>
    </row>
    <row r="364" spans="2:5">
      <c r="B364" s="1043"/>
      <c r="C364" s="1043"/>
      <c r="D364" s="1044"/>
      <c r="E364" s="1043"/>
    </row>
    <row r="365" spans="2:5">
      <c r="B365" s="1043"/>
      <c r="C365" s="1043"/>
      <c r="D365" s="1044"/>
      <c r="E365" s="1043"/>
    </row>
    <row r="366" spans="2:5">
      <c r="B366" s="1043"/>
      <c r="C366" s="1043"/>
      <c r="D366" s="1044"/>
      <c r="E366" s="1043"/>
    </row>
    <row r="367" spans="2:5">
      <c r="B367" s="1043"/>
      <c r="C367" s="1043"/>
      <c r="D367" s="1044"/>
      <c r="E367" s="1043"/>
    </row>
    <row r="368" spans="2:5">
      <c r="B368" s="1043"/>
      <c r="C368" s="1043"/>
      <c r="D368" s="1044"/>
      <c r="E368" s="1043"/>
    </row>
    <row r="369" spans="2:5">
      <c r="B369" s="1043"/>
      <c r="C369" s="1043"/>
      <c r="D369" s="1044"/>
      <c r="E369" s="1043"/>
    </row>
    <row r="370" spans="2:5">
      <c r="B370" s="1043"/>
      <c r="C370" s="1043"/>
      <c r="D370" s="1044"/>
      <c r="E370" s="1043"/>
    </row>
    <row r="371" spans="2:5">
      <c r="B371" s="1043"/>
      <c r="C371" s="1043"/>
      <c r="D371" s="1044"/>
      <c r="E371" s="1043"/>
    </row>
    <row r="372" spans="2:5">
      <c r="B372" s="1043"/>
      <c r="C372" s="1043"/>
      <c r="D372" s="1044"/>
      <c r="E372" s="1043"/>
    </row>
    <row r="373" spans="2:5">
      <c r="B373" s="1043"/>
      <c r="C373" s="1043"/>
      <c r="D373" s="1044"/>
      <c r="E373" s="1043"/>
    </row>
    <row r="374" spans="2:5">
      <c r="B374" s="1043"/>
      <c r="C374" s="1043"/>
      <c r="D374" s="1044"/>
      <c r="E374" s="1043"/>
    </row>
    <row r="375" spans="2:5">
      <c r="B375" s="1043"/>
      <c r="C375" s="1043"/>
      <c r="D375" s="1044"/>
      <c r="E375" s="1043"/>
    </row>
    <row r="376" spans="2:5">
      <c r="B376" s="1043"/>
      <c r="C376" s="1043"/>
      <c r="D376" s="1044"/>
      <c r="E376" s="1043"/>
    </row>
    <row r="377" spans="2:5">
      <c r="B377" s="1043"/>
      <c r="C377" s="1043"/>
      <c r="D377" s="1044"/>
      <c r="E377" s="1043"/>
    </row>
    <row r="378" spans="2:5">
      <c r="B378" s="1043"/>
      <c r="C378" s="1043"/>
      <c r="D378" s="1044"/>
      <c r="E378" s="1043"/>
    </row>
    <row r="379" spans="2:5">
      <c r="B379" s="1043"/>
      <c r="C379" s="1043"/>
      <c r="D379" s="1044"/>
      <c r="E379" s="1043"/>
    </row>
    <row r="380" spans="2:5">
      <c r="B380" s="1043"/>
      <c r="C380" s="1043"/>
      <c r="D380" s="1044"/>
      <c r="E380" s="1043"/>
    </row>
    <row r="381" spans="2:5">
      <c r="B381" s="1043"/>
      <c r="C381" s="1043"/>
      <c r="D381" s="1044"/>
      <c r="E381" s="1043"/>
    </row>
    <row r="382" spans="2:5">
      <c r="B382" s="1043"/>
      <c r="C382" s="1043"/>
      <c r="D382" s="1044"/>
      <c r="E382" s="1043"/>
    </row>
    <row r="383" spans="2:5">
      <c r="B383" s="1043"/>
      <c r="C383" s="1043"/>
      <c r="D383" s="1044"/>
      <c r="E383" s="1043"/>
    </row>
    <row r="384" spans="2:5">
      <c r="B384" s="1043"/>
      <c r="C384" s="1043"/>
      <c r="D384" s="1044"/>
      <c r="E384" s="1043"/>
    </row>
    <row r="385" spans="2:5">
      <c r="B385" s="1043"/>
      <c r="C385" s="1043"/>
      <c r="D385" s="1044"/>
      <c r="E385" s="1043"/>
    </row>
    <row r="386" spans="2:5">
      <c r="B386" s="1043"/>
      <c r="C386" s="1043"/>
      <c r="D386" s="1044"/>
      <c r="E386" s="1043"/>
    </row>
    <row r="387" spans="2:5">
      <c r="B387" s="1043"/>
      <c r="C387" s="1043"/>
      <c r="D387" s="1044"/>
      <c r="E387" s="1043"/>
    </row>
    <row r="388" spans="2:5">
      <c r="B388" s="1043"/>
      <c r="C388" s="1043"/>
      <c r="D388" s="1044"/>
      <c r="E388" s="1043"/>
    </row>
    <row r="389" spans="2:5">
      <c r="B389" s="1043"/>
      <c r="C389" s="1043"/>
      <c r="D389" s="1044"/>
      <c r="E389" s="1043"/>
    </row>
    <row r="390" spans="2:5">
      <c r="B390" s="1043"/>
      <c r="C390" s="1043"/>
      <c r="D390" s="1044"/>
      <c r="E390" s="1043"/>
    </row>
    <row r="391" spans="2:5">
      <c r="B391" s="1043"/>
      <c r="C391" s="1043"/>
      <c r="D391" s="1044"/>
      <c r="E391" s="1043"/>
    </row>
    <row r="392" spans="2:5">
      <c r="B392" s="1043"/>
      <c r="C392" s="1043"/>
      <c r="D392" s="1044"/>
      <c r="E392" s="1043"/>
    </row>
    <row r="393" spans="2:5">
      <c r="B393" s="1043"/>
      <c r="C393" s="1043"/>
      <c r="D393" s="1044"/>
      <c r="E393" s="1043"/>
    </row>
    <row r="394" spans="2:5">
      <c r="B394" s="1043"/>
      <c r="C394" s="1043"/>
      <c r="D394" s="1044"/>
      <c r="E394" s="1043"/>
    </row>
    <row r="395" spans="2:5">
      <c r="B395" s="1043"/>
      <c r="C395" s="1043"/>
      <c r="D395" s="1044"/>
      <c r="E395" s="1043"/>
    </row>
    <row r="396" spans="2:5">
      <c r="B396" s="1043"/>
      <c r="C396" s="1043"/>
      <c r="D396" s="1044"/>
      <c r="E396" s="1043"/>
    </row>
    <row r="397" spans="2:5">
      <c r="B397" s="1043"/>
      <c r="C397" s="1043"/>
      <c r="D397" s="1044"/>
      <c r="E397" s="1043"/>
    </row>
    <row r="398" spans="2:5">
      <c r="B398" s="1043"/>
      <c r="C398" s="1043"/>
      <c r="D398" s="1044"/>
      <c r="E398" s="1043"/>
    </row>
    <row r="399" spans="2:5">
      <c r="B399" s="1043"/>
      <c r="C399" s="1043"/>
      <c r="D399" s="1044"/>
      <c r="E399" s="1043"/>
    </row>
    <row r="400" spans="2:5">
      <c r="B400" s="1043"/>
      <c r="C400" s="1043"/>
      <c r="D400" s="1044"/>
      <c r="E400" s="1043"/>
    </row>
    <row r="401" spans="2:5">
      <c r="B401" s="1043"/>
      <c r="C401" s="1043"/>
      <c r="D401" s="1044"/>
      <c r="E401" s="1043"/>
    </row>
    <row r="402" spans="2:5">
      <c r="B402" s="1043"/>
      <c r="C402" s="1043"/>
      <c r="D402" s="1044"/>
      <c r="E402" s="1043"/>
    </row>
    <row r="403" spans="2:5">
      <c r="B403" s="1043"/>
      <c r="C403" s="1043"/>
      <c r="D403" s="1044"/>
      <c r="E403" s="1043"/>
    </row>
    <row r="404" spans="2:5">
      <c r="B404" s="1043"/>
      <c r="C404" s="1043"/>
      <c r="D404" s="1044"/>
      <c r="E404" s="1043"/>
    </row>
    <row r="405" spans="2:5">
      <c r="B405" s="1043"/>
      <c r="C405" s="1043"/>
      <c r="D405" s="1044"/>
      <c r="E405" s="1043"/>
    </row>
    <row r="406" spans="2:5">
      <c r="B406" s="1043"/>
      <c r="C406" s="1043"/>
      <c r="D406" s="1044"/>
      <c r="E406" s="1043"/>
    </row>
    <row r="407" spans="2:5">
      <c r="B407" s="1043"/>
      <c r="C407" s="1043"/>
      <c r="D407" s="1044"/>
      <c r="E407" s="1043"/>
    </row>
    <row r="408" spans="2:5">
      <c r="B408" s="1043"/>
      <c r="C408" s="1043"/>
      <c r="D408" s="1044"/>
      <c r="E408" s="1043"/>
    </row>
    <row r="409" spans="2:5">
      <c r="B409" s="1043"/>
      <c r="C409" s="1043"/>
      <c r="D409" s="1044"/>
      <c r="E409" s="1043"/>
    </row>
    <row r="410" spans="2:5">
      <c r="B410" s="1043"/>
      <c r="C410" s="1043"/>
      <c r="D410" s="1044"/>
      <c r="E410" s="1043"/>
    </row>
    <row r="411" spans="2:5">
      <c r="B411" s="1043"/>
      <c r="C411" s="1043"/>
      <c r="D411" s="1044"/>
      <c r="E411" s="1043"/>
    </row>
    <row r="412" spans="2:5">
      <c r="B412" s="1043"/>
      <c r="C412" s="1043"/>
      <c r="D412" s="1044"/>
      <c r="E412" s="1043"/>
    </row>
    <row r="413" spans="2:5">
      <c r="B413" s="1043"/>
      <c r="C413" s="1043"/>
      <c r="D413" s="1044"/>
      <c r="E413" s="1043"/>
    </row>
    <row r="414" spans="2:5">
      <c r="B414" s="1043"/>
      <c r="C414" s="1043"/>
      <c r="D414" s="1044"/>
      <c r="E414" s="1043"/>
    </row>
    <row r="415" spans="2:5">
      <c r="B415" s="1043"/>
      <c r="C415" s="1043"/>
      <c r="D415" s="1044"/>
      <c r="E415" s="1043"/>
    </row>
    <row r="416" spans="2:5">
      <c r="B416" s="1043"/>
      <c r="C416" s="1043"/>
      <c r="D416" s="1044"/>
      <c r="E416" s="1043"/>
    </row>
    <row r="417" spans="2:5">
      <c r="B417" s="1043"/>
      <c r="C417" s="1043"/>
      <c r="D417" s="1044"/>
      <c r="E417" s="1043"/>
    </row>
    <row r="418" spans="2:5">
      <c r="B418" s="1043"/>
      <c r="C418" s="1043"/>
      <c r="D418" s="1044"/>
      <c r="E418" s="1043"/>
    </row>
    <row r="419" spans="2:5">
      <c r="B419" s="1043"/>
      <c r="C419" s="1043"/>
      <c r="D419" s="1044"/>
      <c r="E419" s="1043"/>
    </row>
    <row r="420" spans="2:5">
      <c r="B420" s="1043"/>
      <c r="C420" s="1043"/>
      <c r="D420" s="1044"/>
      <c r="E420" s="1043"/>
    </row>
    <row r="421" spans="2:5">
      <c r="B421" s="1043"/>
      <c r="C421" s="1043"/>
      <c r="D421" s="1044"/>
      <c r="E421" s="1043"/>
    </row>
    <row r="422" spans="2:5">
      <c r="B422" s="1043"/>
      <c r="C422" s="1043"/>
      <c r="D422" s="1044"/>
      <c r="E422" s="1043"/>
    </row>
    <row r="423" spans="2:5">
      <c r="B423" s="1043"/>
      <c r="C423" s="1043"/>
      <c r="D423" s="1044"/>
      <c r="E423" s="1043"/>
    </row>
    <row r="424" spans="2:5">
      <c r="B424" s="1043"/>
      <c r="C424" s="1043"/>
      <c r="D424" s="1044"/>
      <c r="E424" s="1043"/>
    </row>
    <row r="425" spans="2:5">
      <c r="B425" s="1043"/>
      <c r="C425" s="1043"/>
      <c r="D425" s="1044"/>
      <c r="E425" s="1043"/>
    </row>
    <row r="426" spans="2:5">
      <c r="B426" s="1043"/>
      <c r="C426" s="1043"/>
      <c r="D426" s="1044"/>
      <c r="E426" s="1043"/>
    </row>
    <row r="427" spans="2:5">
      <c r="B427" s="1043"/>
      <c r="C427" s="1043"/>
      <c r="D427" s="1044"/>
      <c r="E427" s="1043"/>
    </row>
    <row r="428" spans="2:5">
      <c r="B428" s="1043"/>
      <c r="C428" s="1043"/>
      <c r="D428" s="1044"/>
      <c r="E428" s="1043"/>
    </row>
    <row r="429" spans="2:5">
      <c r="B429" s="1043"/>
      <c r="C429" s="1043"/>
      <c r="D429" s="1044"/>
      <c r="E429" s="1043"/>
    </row>
    <row r="430" spans="2:5">
      <c r="B430" s="1043"/>
      <c r="C430" s="1043"/>
      <c r="D430" s="1044"/>
      <c r="E430" s="1043"/>
    </row>
    <row r="431" spans="2:5">
      <c r="B431" s="1043"/>
      <c r="C431" s="1043"/>
      <c r="D431" s="1044"/>
      <c r="E431" s="1043"/>
    </row>
    <row r="432" spans="2:5">
      <c r="B432" s="1043"/>
      <c r="C432" s="1043"/>
      <c r="D432" s="1044"/>
      <c r="E432" s="1043"/>
    </row>
    <row r="433" spans="2:5">
      <c r="B433" s="1043"/>
      <c r="C433" s="1043"/>
      <c r="D433" s="1044"/>
      <c r="E433" s="1043"/>
    </row>
    <row r="434" spans="2:5">
      <c r="B434" s="1043"/>
      <c r="C434" s="1043"/>
      <c r="D434" s="1044"/>
      <c r="E434" s="1043"/>
    </row>
    <row r="435" spans="2:5">
      <c r="B435" s="1043"/>
      <c r="C435" s="1043"/>
      <c r="D435" s="1044"/>
      <c r="E435" s="1043"/>
    </row>
    <row r="436" spans="2:5">
      <c r="C436" s="851"/>
      <c r="D436" s="852"/>
    </row>
    <row r="437" spans="2:5">
      <c r="C437" s="851"/>
      <c r="D437" s="852"/>
    </row>
    <row r="438" spans="2:5">
      <c r="C438" s="851"/>
      <c r="D438" s="852"/>
    </row>
    <row r="439" spans="2:5">
      <c r="C439" s="851"/>
      <c r="D439" s="852"/>
    </row>
    <row r="440" spans="2:5">
      <c r="C440" s="851"/>
      <c r="D440" s="852"/>
    </row>
    <row r="441" spans="2:5">
      <c r="C441" s="851"/>
      <c r="D441" s="852"/>
    </row>
    <row r="442" spans="2:5">
      <c r="C442" s="851"/>
      <c r="D442" s="852"/>
    </row>
    <row r="443" spans="2:5">
      <c r="C443" s="851"/>
      <c r="D443" s="852"/>
    </row>
    <row r="444" spans="2:5">
      <c r="C444" s="851"/>
      <c r="D444" s="852"/>
    </row>
    <row r="445" spans="2:5">
      <c r="C445" s="851"/>
      <c r="D445" s="852"/>
    </row>
    <row r="446" spans="2:5">
      <c r="C446" s="851"/>
      <c r="D446" s="852"/>
    </row>
    <row r="447" spans="2:5">
      <c r="C447" s="851"/>
      <c r="D447" s="852"/>
    </row>
    <row r="448" spans="2:5">
      <c r="C448" s="851"/>
      <c r="D448" s="852"/>
    </row>
    <row r="449" spans="3:4">
      <c r="C449" s="851"/>
      <c r="D449" s="852"/>
    </row>
    <row r="450" spans="3:4">
      <c r="C450" s="851"/>
      <c r="D450" s="852"/>
    </row>
    <row r="451" spans="3:4">
      <c r="C451" s="851"/>
      <c r="D451" s="852"/>
    </row>
    <row r="452" spans="3:4">
      <c r="C452" s="851"/>
      <c r="D452" s="852"/>
    </row>
    <row r="453" spans="3:4">
      <c r="C453" s="851"/>
      <c r="D453" s="852"/>
    </row>
    <row r="454" spans="3:4">
      <c r="C454" s="851"/>
      <c r="D454" s="852"/>
    </row>
    <row r="455" spans="3:4">
      <c r="C455" s="851"/>
      <c r="D455" s="852"/>
    </row>
    <row r="456" spans="3:4">
      <c r="C456" s="851"/>
      <c r="D456" s="852"/>
    </row>
    <row r="457" spans="3:4">
      <c r="C457" s="851"/>
      <c r="D457" s="852"/>
    </row>
    <row r="458" spans="3:4">
      <c r="C458" s="851"/>
      <c r="D458" s="852"/>
    </row>
    <row r="459" spans="3:4">
      <c r="C459" s="851"/>
      <c r="D459" s="852"/>
    </row>
    <row r="460" spans="3:4">
      <c r="C460" s="851"/>
      <c r="D460" s="852"/>
    </row>
    <row r="461" spans="3:4">
      <c r="C461" s="851"/>
      <c r="D461" s="852"/>
    </row>
    <row r="462" spans="3:4">
      <c r="C462" s="851"/>
      <c r="D462" s="852"/>
    </row>
    <row r="463" spans="3:4">
      <c r="C463" s="851"/>
      <c r="D463" s="852"/>
    </row>
    <row r="464" spans="3:4">
      <c r="C464" s="851"/>
      <c r="D464" s="852"/>
    </row>
    <row r="465" spans="3:4">
      <c r="C465" s="851"/>
      <c r="D465" s="852"/>
    </row>
    <row r="466" spans="3:4">
      <c r="C466" s="851"/>
      <c r="D466" s="852"/>
    </row>
    <row r="467" spans="3:4">
      <c r="C467" s="851"/>
      <c r="D467" s="852"/>
    </row>
    <row r="468" spans="3:4">
      <c r="C468" s="851"/>
      <c r="D468" s="852"/>
    </row>
    <row r="469" spans="3:4">
      <c r="C469" s="851"/>
      <c r="D469" s="852"/>
    </row>
    <row r="470" spans="3:4">
      <c r="C470" s="851"/>
      <c r="D470" s="852"/>
    </row>
    <row r="471" spans="3:4">
      <c r="C471" s="851"/>
      <c r="D471" s="852"/>
    </row>
    <row r="472" spans="3:4">
      <c r="C472" s="851"/>
      <c r="D472" s="852"/>
    </row>
    <row r="473" spans="3:4">
      <c r="C473" s="851"/>
      <c r="D473" s="852"/>
    </row>
    <row r="474" spans="3:4">
      <c r="C474" s="851"/>
      <c r="D474" s="852"/>
    </row>
    <row r="475" spans="3:4">
      <c r="C475" s="851"/>
      <c r="D475" s="852"/>
    </row>
    <row r="476" spans="3:4">
      <c r="C476" s="851"/>
      <c r="D476" s="852"/>
    </row>
    <row r="477" spans="3:4">
      <c r="C477" s="851"/>
      <c r="D477" s="852"/>
    </row>
    <row r="478" spans="3:4">
      <c r="C478" s="851"/>
      <c r="D478" s="852"/>
    </row>
    <row r="479" spans="3:4">
      <c r="C479" s="851"/>
      <c r="D479" s="852"/>
    </row>
    <row r="480" spans="3:4">
      <c r="C480" s="851"/>
      <c r="D480" s="852"/>
    </row>
    <row r="481" spans="3:4">
      <c r="C481" s="851"/>
      <c r="D481" s="852"/>
    </row>
    <row r="482" spans="3:4">
      <c r="C482" s="851"/>
      <c r="D482" s="852"/>
    </row>
    <row r="483" spans="3:4">
      <c r="C483" s="851"/>
      <c r="D483" s="852"/>
    </row>
    <row r="484" spans="3:4">
      <c r="C484" s="851"/>
      <c r="D484" s="852"/>
    </row>
    <row r="485" spans="3:4">
      <c r="C485" s="851"/>
      <c r="D485" s="852"/>
    </row>
    <row r="486" spans="3:4">
      <c r="C486" s="851"/>
      <c r="D486" s="852"/>
    </row>
    <row r="487" spans="3:4">
      <c r="C487" s="851"/>
      <c r="D487" s="852"/>
    </row>
    <row r="488" spans="3:4">
      <c r="C488" s="851"/>
      <c r="D488" s="852"/>
    </row>
    <row r="489" spans="3:4">
      <c r="C489" s="851"/>
      <c r="D489" s="852"/>
    </row>
    <row r="490" spans="3:4">
      <c r="C490" s="851"/>
      <c r="D490" s="852"/>
    </row>
    <row r="491" spans="3:4">
      <c r="C491" s="851"/>
      <c r="D491" s="852"/>
    </row>
    <row r="492" spans="3:4">
      <c r="C492" s="851"/>
      <c r="D492" s="852"/>
    </row>
    <row r="493" spans="3:4">
      <c r="C493" s="851"/>
      <c r="D493" s="852"/>
    </row>
    <row r="494" spans="3:4">
      <c r="C494" s="851"/>
      <c r="D494" s="852"/>
    </row>
    <row r="495" spans="3:4">
      <c r="C495" s="851"/>
      <c r="D495" s="852"/>
    </row>
    <row r="496" spans="3:4">
      <c r="C496" s="851"/>
      <c r="D496" s="852"/>
    </row>
    <row r="497" spans="3:4">
      <c r="C497" s="851"/>
      <c r="D497" s="852"/>
    </row>
    <row r="498" spans="3:4">
      <c r="C498" s="851"/>
      <c r="D498" s="852"/>
    </row>
    <row r="499" spans="3:4">
      <c r="C499" s="851"/>
      <c r="D499" s="852"/>
    </row>
    <row r="500" spans="3:4">
      <c r="C500" s="851"/>
      <c r="D500" s="852"/>
    </row>
    <row r="501" spans="3:4">
      <c r="C501" s="851"/>
      <c r="D501" s="852"/>
    </row>
    <row r="502" spans="3:4">
      <c r="C502" s="851"/>
      <c r="D502" s="852"/>
    </row>
    <row r="503" spans="3:4">
      <c r="C503" s="851"/>
      <c r="D503" s="852"/>
    </row>
    <row r="504" spans="3:4">
      <c r="C504" s="851"/>
      <c r="D504" s="852"/>
    </row>
    <row r="505" spans="3:4">
      <c r="C505" s="851"/>
      <c r="D505" s="852"/>
    </row>
    <row r="506" spans="3:4">
      <c r="C506" s="851"/>
      <c r="D506" s="852"/>
    </row>
    <row r="507" spans="3:4">
      <c r="C507" s="851"/>
      <c r="D507" s="852"/>
    </row>
    <row r="508" spans="3:4">
      <c r="C508" s="851"/>
      <c r="D508" s="852"/>
    </row>
    <row r="509" spans="3:4">
      <c r="C509" s="851"/>
      <c r="D509" s="852"/>
    </row>
    <row r="510" spans="3:4">
      <c r="C510" s="851"/>
      <c r="D510" s="852"/>
    </row>
    <row r="511" spans="3:4">
      <c r="C511" s="851"/>
      <c r="D511" s="852"/>
    </row>
    <row r="512" spans="3:4">
      <c r="C512" s="851"/>
      <c r="D512" s="852"/>
    </row>
    <row r="513" spans="3:4">
      <c r="C513" s="851"/>
      <c r="D513" s="852"/>
    </row>
    <row r="514" spans="3:4">
      <c r="C514" s="851"/>
      <c r="D514" s="852"/>
    </row>
    <row r="515" spans="3:4">
      <c r="C515" s="851"/>
      <c r="D515" s="852"/>
    </row>
    <row r="516" spans="3:4">
      <c r="C516" s="851"/>
      <c r="D516" s="852"/>
    </row>
    <row r="517" spans="3:4">
      <c r="C517" s="851"/>
      <c r="D517" s="852"/>
    </row>
    <row r="518" spans="3:4">
      <c r="C518" s="851"/>
      <c r="D518" s="852"/>
    </row>
    <row r="519" spans="3:4">
      <c r="C519" s="851"/>
      <c r="D519" s="852"/>
    </row>
    <row r="520" spans="3:4">
      <c r="C520" s="851"/>
      <c r="D520" s="852"/>
    </row>
    <row r="521" spans="3:4">
      <c r="C521" s="851"/>
      <c r="D521" s="852"/>
    </row>
    <row r="522" spans="3:4">
      <c r="C522" s="851"/>
      <c r="D522" s="852"/>
    </row>
    <row r="523" spans="3:4">
      <c r="C523" s="851"/>
      <c r="D523" s="852"/>
    </row>
    <row r="524" spans="3:4">
      <c r="C524" s="851"/>
      <c r="D524" s="852"/>
    </row>
    <row r="525" spans="3:4">
      <c r="C525" s="851"/>
      <c r="D525" s="852"/>
    </row>
    <row r="526" spans="3:4">
      <c r="C526" s="851"/>
      <c r="D526" s="852"/>
    </row>
    <row r="527" spans="3:4">
      <c r="C527" s="851"/>
      <c r="D527" s="852"/>
    </row>
    <row r="528" spans="3:4">
      <c r="C528" s="851"/>
      <c r="D528" s="852"/>
    </row>
    <row r="529" spans="3:4">
      <c r="C529" s="851"/>
      <c r="D529" s="852"/>
    </row>
    <row r="530" spans="3:4">
      <c r="C530" s="851"/>
      <c r="D530" s="852"/>
    </row>
    <row r="531" spans="3:4">
      <c r="C531" s="851"/>
      <c r="D531" s="852"/>
    </row>
    <row r="532" spans="3:4">
      <c r="C532" s="851"/>
      <c r="D532" s="852"/>
    </row>
    <row r="533" spans="3:4">
      <c r="C533" s="851"/>
      <c r="D533" s="852"/>
    </row>
    <row r="534" spans="3:4">
      <c r="C534" s="851"/>
      <c r="D534" s="852"/>
    </row>
    <row r="535" spans="3:4">
      <c r="C535" s="851"/>
      <c r="D535" s="852"/>
    </row>
    <row r="536" spans="3:4">
      <c r="C536" s="851"/>
      <c r="D536" s="852"/>
    </row>
    <row r="537" spans="3:4">
      <c r="C537" s="851"/>
      <c r="D537" s="852"/>
    </row>
    <row r="538" spans="3:4">
      <c r="C538" s="851"/>
      <c r="D538" s="852"/>
    </row>
    <row r="539" spans="3:4">
      <c r="C539" s="851"/>
      <c r="D539" s="852"/>
    </row>
    <row r="540" spans="3:4">
      <c r="C540" s="851"/>
      <c r="D540" s="852"/>
    </row>
    <row r="541" spans="3:4">
      <c r="C541" s="851"/>
      <c r="D541" s="852"/>
    </row>
    <row r="542" spans="3:4">
      <c r="C542" s="851"/>
      <c r="D542" s="852"/>
    </row>
    <row r="543" spans="3:4">
      <c r="C543" s="851"/>
      <c r="D543" s="852"/>
    </row>
    <row r="544" spans="3:4">
      <c r="C544" s="851"/>
      <c r="D544" s="852"/>
    </row>
    <row r="545" spans="3:4">
      <c r="C545" s="851"/>
      <c r="D545" s="852"/>
    </row>
    <row r="546" spans="3:4">
      <c r="C546" s="851"/>
      <c r="D546" s="852"/>
    </row>
    <row r="547" spans="3:4">
      <c r="C547" s="851"/>
      <c r="D547" s="852"/>
    </row>
    <row r="548" spans="3:4">
      <c r="C548" s="851"/>
      <c r="D548" s="852"/>
    </row>
    <row r="549" spans="3:4">
      <c r="C549" s="851"/>
      <c r="D549" s="852"/>
    </row>
    <row r="550" spans="3:4">
      <c r="C550" s="851"/>
      <c r="D550" s="852"/>
    </row>
    <row r="551" spans="3:4">
      <c r="C551" s="851"/>
      <c r="D551" s="852"/>
    </row>
    <row r="552" spans="3:4">
      <c r="C552" s="851"/>
      <c r="D552" s="852"/>
    </row>
    <row r="553" spans="3:4">
      <c r="C553" s="851"/>
      <c r="D553" s="852"/>
    </row>
    <row r="554" spans="3:4">
      <c r="C554" s="851"/>
      <c r="D554" s="852"/>
    </row>
    <row r="555" spans="3:4">
      <c r="C555" s="851"/>
      <c r="D555" s="852"/>
    </row>
    <row r="556" spans="3:4">
      <c r="C556" s="851"/>
      <c r="D556" s="852"/>
    </row>
    <row r="557" spans="3:4">
      <c r="C557" s="851"/>
      <c r="D557" s="852"/>
    </row>
    <row r="558" spans="3:4">
      <c r="C558" s="851"/>
      <c r="D558" s="852"/>
    </row>
    <row r="559" spans="3:4">
      <c r="C559" s="851"/>
      <c r="D559" s="852"/>
    </row>
    <row r="560" spans="3:4">
      <c r="C560" s="851"/>
      <c r="D560" s="852"/>
    </row>
    <row r="561" spans="3:4">
      <c r="C561" s="851"/>
      <c r="D561" s="852"/>
    </row>
    <row r="562" spans="3:4">
      <c r="C562" s="851"/>
      <c r="D562" s="852"/>
    </row>
    <row r="563" spans="3:4">
      <c r="C563" s="851"/>
      <c r="D563" s="852"/>
    </row>
    <row r="564" spans="3:4">
      <c r="C564" s="851"/>
      <c r="D564" s="852"/>
    </row>
    <row r="565" spans="3:4">
      <c r="C565" s="851"/>
      <c r="D565" s="852"/>
    </row>
    <row r="566" spans="3:4">
      <c r="C566" s="851"/>
      <c r="D566" s="852"/>
    </row>
    <row r="567" spans="3:4">
      <c r="C567" s="851"/>
      <c r="D567" s="852"/>
    </row>
    <row r="568" spans="3:4">
      <c r="C568" s="851"/>
      <c r="D568" s="852"/>
    </row>
    <row r="569" spans="3:4">
      <c r="C569" s="851"/>
      <c r="D569" s="852"/>
    </row>
    <row r="570" spans="3:4">
      <c r="C570" s="851"/>
      <c r="D570" s="852"/>
    </row>
    <row r="571" spans="3:4">
      <c r="C571" s="851"/>
      <c r="D571" s="852"/>
    </row>
    <row r="572" spans="3:4">
      <c r="C572" s="851"/>
      <c r="D572" s="852"/>
    </row>
    <row r="573" spans="3:4">
      <c r="C573" s="851"/>
      <c r="D573" s="852"/>
    </row>
    <row r="574" spans="3:4">
      <c r="C574" s="851"/>
      <c r="D574" s="852"/>
    </row>
    <row r="575" spans="3:4">
      <c r="C575" s="851"/>
      <c r="D575" s="852"/>
    </row>
    <row r="576" spans="3:4">
      <c r="C576" s="851"/>
      <c r="D576" s="852"/>
    </row>
    <row r="577" spans="3:4">
      <c r="C577" s="851"/>
      <c r="D577" s="852"/>
    </row>
    <row r="578" spans="3:4">
      <c r="C578" s="851"/>
      <c r="D578" s="852"/>
    </row>
    <row r="579" spans="3:4">
      <c r="C579" s="851"/>
      <c r="D579" s="852"/>
    </row>
    <row r="580" spans="3:4">
      <c r="C580" s="851"/>
      <c r="D580" s="852"/>
    </row>
    <row r="581" spans="3:4">
      <c r="C581" s="851"/>
      <c r="D581" s="852"/>
    </row>
    <row r="582" spans="3:4">
      <c r="C582" s="851"/>
      <c r="D582" s="852"/>
    </row>
    <row r="583" spans="3:4">
      <c r="C583" s="851"/>
      <c r="D583" s="852"/>
    </row>
    <row r="584" spans="3:4">
      <c r="C584" s="851"/>
      <c r="D584" s="852"/>
    </row>
    <row r="585" spans="3:4">
      <c r="C585" s="851"/>
      <c r="D585" s="852"/>
    </row>
    <row r="586" spans="3:4">
      <c r="C586" s="851"/>
      <c r="D586" s="852"/>
    </row>
    <row r="587" spans="3:4">
      <c r="C587" s="851"/>
      <c r="D587" s="852"/>
    </row>
    <row r="588" spans="3:4">
      <c r="C588" s="851"/>
      <c r="D588" s="852"/>
    </row>
    <row r="589" spans="3:4">
      <c r="C589" s="851"/>
      <c r="D589" s="852"/>
    </row>
    <row r="590" spans="3:4">
      <c r="C590" s="851"/>
      <c r="D590" s="852"/>
    </row>
    <row r="591" spans="3:4">
      <c r="C591" s="851"/>
      <c r="D591" s="852"/>
    </row>
    <row r="592" spans="3:4">
      <c r="C592" s="851"/>
      <c r="D592" s="852"/>
    </row>
    <row r="593" spans="3:4">
      <c r="C593" s="851"/>
      <c r="D593" s="852"/>
    </row>
    <row r="594" spans="3:4">
      <c r="C594" s="851"/>
      <c r="D594" s="852"/>
    </row>
    <row r="595" spans="3:4">
      <c r="C595" s="851"/>
      <c r="D595" s="852"/>
    </row>
    <row r="596" spans="3:4">
      <c r="C596" s="851"/>
      <c r="D596" s="852"/>
    </row>
    <row r="597" spans="3:4">
      <c r="C597" s="851"/>
      <c r="D597" s="852"/>
    </row>
    <row r="598" spans="3:4">
      <c r="C598" s="851"/>
      <c r="D598" s="852"/>
    </row>
    <row r="599" spans="3:4">
      <c r="C599" s="851"/>
      <c r="D599" s="852"/>
    </row>
    <row r="600" spans="3:4">
      <c r="C600" s="851"/>
      <c r="D600" s="852"/>
    </row>
    <row r="601" spans="3:4">
      <c r="C601" s="851"/>
      <c r="D601" s="852"/>
    </row>
    <row r="602" spans="3:4">
      <c r="C602" s="851"/>
      <c r="D602" s="852"/>
    </row>
    <row r="603" spans="3:4">
      <c r="C603" s="851"/>
      <c r="D603" s="852"/>
    </row>
    <row r="604" spans="3:4">
      <c r="C604" s="851"/>
      <c r="D604" s="852"/>
    </row>
    <row r="605" spans="3:4">
      <c r="C605" s="851"/>
      <c r="D605" s="852"/>
    </row>
    <row r="606" spans="3:4">
      <c r="C606" s="851"/>
      <c r="D606" s="852"/>
    </row>
    <row r="607" spans="3:4">
      <c r="C607" s="851"/>
      <c r="D607" s="852"/>
    </row>
    <row r="608" spans="3:4">
      <c r="C608" s="851"/>
      <c r="D608" s="852"/>
    </row>
    <row r="609" spans="3:4">
      <c r="C609" s="851"/>
      <c r="D609" s="852"/>
    </row>
    <row r="610" spans="3:4">
      <c r="C610" s="851"/>
      <c r="D610" s="852"/>
    </row>
    <row r="611" spans="3:4">
      <c r="C611" s="851"/>
      <c r="D611" s="852"/>
    </row>
    <row r="612" spans="3:4">
      <c r="C612" s="851"/>
      <c r="D612" s="852"/>
    </row>
    <row r="613" spans="3:4">
      <c r="C613" s="851"/>
      <c r="D613" s="852"/>
    </row>
    <row r="614" spans="3:4">
      <c r="C614" s="851"/>
      <c r="D614" s="852"/>
    </row>
    <row r="615" spans="3:4">
      <c r="C615" s="851"/>
      <c r="D615" s="852"/>
    </row>
    <row r="616" spans="3:4">
      <c r="C616" s="851"/>
      <c r="D616" s="852"/>
    </row>
    <row r="617" spans="3:4">
      <c r="C617" s="851"/>
      <c r="D617" s="852"/>
    </row>
    <row r="618" spans="3:4">
      <c r="C618" s="851"/>
      <c r="D618" s="852"/>
    </row>
    <row r="619" spans="3:4">
      <c r="C619" s="851"/>
      <c r="D619" s="852"/>
    </row>
    <row r="620" spans="3:4">
      <c r="C620" s="851"/>
      <c r="D620" s="852"/>
    </row>
    <row r="621" spans="3:4">
      <c r="C621" s="851"/>
      <c r="D621" s="852"/>
    </row>
    <row r="622" spans="3:4">
      <c r="C622" s="851"/>
      <c r="D622" s="852"/>
    </row>
    <row r="623" spans="3:4">
      <c r="C623" s="851"/>
      <c r="D623" s="852"/>
    </row>
    <row r="624" spans="3:4">
      <c r="C624" s="851"/>
      <c r="D624" s="852"/>
    </row>
    <row r="625" spans="3:4">
      <c r="C625" s="851"/>
      <c r="D625" s="852"/>
    </row>
    <row r="626" spans="3:4">
      <c r="C626" s="851"/>
      <c r="D626" s="852"/>
    </row>
    <row r="627" spans="3:4">
      <c r="C627" s="851"/>
      <c r="D627" s="852"/>
    </row>
    <row r="628" spans="3:4">
      <c r="C628" s="851"/>
      <c r="D628" s="852"/>
    </row>
    <row r="629" spans="3:4">
      <c r="C629" s="851"/>
      <c r="D629" s="852"/>
    </row>
    <row r="630" spans="3:4">
      <c r="C630" s="851"/>
      <c r="D630" s="852"/>
    </row>
    <row r="631" spans="3:4">
      <c r="C631" s="851"/>
      <c r="D631" s="852"/>
    </row>
    <row r="632" spans="3:4">
      <c r="C632" s="851"/>
      <c r="D632" s="852"/>
    </row>
    <row r="633" spans="3:4">
      <c r="C633" s="851"/>
      <c r="D633" s="852"/>
    </row>
    <row r="634" spans="3:4">
      <c r="C634" s="851"/>
      <c r="D634" s="852"/>
    </row>
    <row r="635" spans="3:4">
      <c r="C635" s="851"/>
      <c r="D635" s="852"/>
    </row>
    <row r="636" spans="3:4">
      <c r="C636" s="851"/>
      <c r="D636" s="852"/>
    </row>
    <row r="637" spans="3:4">
      <c r="C637" s="851"/>
      <c r="D637" s="852"/>
    </row>
    <row r="638" spans="3:4">
      <c r="C638" s="851"/>
      <c r="D638" s="852"/>
    </row>
    <row r="639" spans="3:4">
      <c r="C639" s="851"/>
      <c r="D639" s="852"/>
    </row>
    <row r="640" spans="3:4">
      <c r="C640" s="851"/>
      <c r="D640" s="852"/>
    </row>
    <row r="641" spans="3:4">
      <c r="C641" s="851"/>
      <c r="D641" s="852"/>
    </row>
    <row r="642" spans="3:4">
      <c r="C642" s="851"/>
      <c r="D642" s="852"/>
    </row>
    <row r="643" spans="3:4">
      <c r="C643" s="851"/>
      <c r="D643" s="852"/>
    </row>
    <row r="644" spans="3:4">
      <c r="C644" s="851"/>
      <c r="D644" s="852"/>
    </row>
    <row r="645" spans="3:4">
      <c r="C645" s="851"/>
      <c r="D645" s="852"/>
    </row>
    <row r="646" spans="3:4">
      <c r="C646" s="851"/>
      <c r="D646" s="852"/>
    </row>
    <row r="647" spans="3:4">
      <c r="C647" s="851"/>
      <c r="D647" s="852"/>
    </row>
    <row r="648" spans="3:4">
      <c r="C648" s="851"/>
      <c r="D648" s="852"/>
    </row>
    <row r="649" spans="3:4">
      <c r="C649" s="851"/>
      <c r="D649" s="852"/>
    </row>
    <row r="650" spans="3:4">
      <c r="C650" s="851"/>
      <c r="D650" s="852"/>
    </row>
    <row r="651" spans="3:4">
      <c r="C651" s="851"/>
      <c r="D651" s="852"/>
    </row>
    <row r="652" spans="3:4">
      <c r="C652" s="851"/>
      <c r="D652" s="852"/>
    </row>
    <row r="653" spans="3:4">
      <c r="C653" s="851"/>
      <c r="D653" s="852"/>
    </row>
    <row r="654" spans="3:4">
      <c r="C654" s="851"/>
      <c r="D654" s="852"/>
    </row>
    <row r="655" spans="3:4">
      <c r="C655" s="851"/>
      <c r="D655" s="852"/>
    </row>
    <row r="656" spans="3:4">
      <c r="C656" s="851"/>
      <c r="D656" s="852"/>
    </row>
    <row r="657" spans="3:4">
      <c r="C657" s="851"/>
      <c r="D657" s="852"/>
    </row>
    <row r="658" spans="3:4">
      <c r="C658" s="851"/>
      <c r="D658" s="852"/>
    </row>
    <row r="659" spans="3:4">
      <c r="C659" s="851"/>
      <c r="D659" s="852"/>
    </row>
    <row r="660" spans="3:4">
      <c r="C660" s="851"/>
      <c r="D660" s="852"/>
    </row>
    <row r="661" spans="3:4">
      <c r="C661" s="851"/>
      <c r="D661" s="852"/>
    </row>
    <row r="662" spans="3:4">
      <c r="C662" s="851"/>
      <c r="D662" s="852"/>
    </row>
    <row r="663" spans="3:4">
      <c r="C663" s="851"/>
      <c r="D663" s="852"/>
    </row>
    <row r="664" spans="3:4">
      <c r="C664" s="851"/>
      <c r="D664" s="852"/>
    </row>
    <row r="665" spans="3:4">
      <c r="C665" s="851"/>
      <c r="D665" s="852"/>
    </row>
    <row r="666" spans="3:4">
      <c r="C666" s="851"/>
      <c r="D666" s="852"/>
    </row>
    <row r="667" spans="3:4">
      <c r="C667" s="851"/>
      <c r="D667" s="852"/>
    </row>
    <row r="668" spans="3:4">
      <c r="C668" s="851"/>
      <c r="D668" s="852"/>
    </row>
    <row r="669" spans="3:4">
      <c r="C669" s="851"/>
      <c r="D669" s="852"/>
    </row>
    <row r="670" spans="3:4">
      <c r="C670" s="851"/>
      <c r="D670" s="852"/>
    </row>
    <row r="671" spans="3:4">
      <c r="C671" s="851"/>
      <c r="D671" s="852"/>
    </row>
    <row r="672" spans="3:4">
      <c r="C672" s="851"/>
      <c r="D672" s="852"/>
    </row>
    <row r="673" spans="3:4">
      <c r="C673" s="851"/>
      <c r="D673" s="852"/>
    </row>
    <row r="674" spans="3:4">
      <c r="C674" s="851"/>
      <c r="D674" s="852"/>
    </row>
    <row r="675" spans="3:4">
      <c r="C675" s="851"/>
      <c r="D675" s="852"/>
    </row>
    <row r="676" spans="3:4">
      <c r="C676" s="851"/>
      <c r="D676" s="852"/>
    </row>
    <row r="677" spans="3:4">
      <c r="C677" s="851"/>
      <c r="D677" s="852"/>
    </row>
    <row r="678" spans="3:4">
      <c r="C678" s="851"/>
      <c r="D678" s="852"/>
    </row>
    <row r="679" spans="3:4">
      <c r="C679" s="851"/>
      <c r="D679" s="852"/>
    </row>
    <row r="680" spans="3:4">
      <c r="C680" s="851"/>
      <c r="D680" s="852"/>
    </row>
    <row r="681" spans="3:4">
      <c r="C681" s="851"/>
      <c r="D681" s="852"/>
    </row>
    <row r="682" spans="3:4">
      <c r="C682" s="851"/>
      <c r="D682" s="852"/>
    </row>
    <row r="683" spans="3:4">
      <c r="C683" s="851"/>
      <c r="D683" s="852"/>
    </row>
    <row r="684" spans="3:4">
      <c r="C684" s="851"/>
      <c r="D684" s="852"/>
    </row>
    <row r="685" spans="3:4">
      <c r="C685" s="851"/>
      <c r="D685" s="852"/>
    </row>
    <row r="686" spans="3:4">
      <c r="C686" s="851"/>
      <c r="D686" s="852"/>
    </row>
    <row r="687" spans="3:4">
      <c r="C687" s="851"/>
      <c r="D687" s="852"/>
    </row>
    <row r="688" spans="3:4">
      <c r="C688" s="851"/>
      <c r="D688" s="852"/>
    </row>
    <row r="689" spans="3:4">
      <c r="C689" s="851"/>
      <c r="D689" s="852"/>
    </row>
    <row r="690" spans="3:4">
      <c r="C690" s="851"/>
      <c r="D690" s="852"/>
    </row>
    <row r="691" spans="3:4">
      <c r="C691" s="851"/>
      <c r="D691" s="852"/>
    </row>
    <row r="692" spans="3:4">
      <c r="C692" s="851"/>
      <c r="D692" s="852"/>
    </row>
    <row r="693" spans="3:4">
      <c r="C693" s="851"/>
      <c r="D693" s="852"/>
    </row>
    <row r="694" spans="3:4">
      <c r="C694" s="851"/>
      <c r="D694" s="852"/>
    </row>
    <row r="695" spans="3:4">
      <c r="C695" s="851"/>
      <c r="D695" s="852"/>
    </row>
    <row r="696" spans="3:4">
      <c r="C696" s="851"/>
      <c r="D696" s="852"/>
    </row>
    <row r="697" spans="3:4">
      <c r="C697" s="851"/>
      <c r="D697" s="852"/>
    </row>
    <row r="698" spans="3:4">
      <c r="C698" s="851"/>
      <c r="D698" s="852"/>
    </row>
    <row r="699" spans="3:4">
      <c r="C699" s="851"/>
      <c r="D699" s="852"/>
    </row>
    <row r="700" spans="3:4">
      <c r="C700" s="851"/>
      <c r="D700" s="852"/>
    </row>
    <row r="701" spans="3:4">
      <c r="C701" s="851"/>
      <c r="D701" s="852"/>
    </row>
    <row r="702" spans="3:4">
      <c r="C702" s="851"/>
      <c r="D702" s="852"/>
    </row>
    <row r="703" spans="3:4">
      <c r="C703" s="851"/>
      <c r="D703" s="852"/>
    </row>
    <row r="704" spans="3:4">
      <c r="C704" s="851"/>
      <c r="D704" s="852"/>
    </row>
    <row r="705" spans="3:4">
      <c r="C705" s="851"/>
      <c r="D705" s="852"/>
    </row>
    <row r="706" spans="3:4">
      <c r="C706" s="851"/>
      <c r="D706" s="852"/>
    </row>
    <row r="707" spans="3:4">
      <c r="C707" s="851"/>
      <c r="D707" s="852"/>
    </row>
    <row r="708" spans="3:4">
      <c r="C708" s="851"/>
      <c r="D708" s="852"/>
    </row>
    <row r="709" spans="3:4">
      <c r="C709" s="851"/>
      <c r="D709" s="852"/>
    </row>
    <row r="710" spans="3:4">
      <c r="C710" s="851"/>
      <c r="D710" s="852"/>
    </row>
    <row r="711" spans="3:4">
      <c r="C711" s="851"/>
      <c r="D711" s="852"/>
    </row>
    <row r="712" spans="3:4">
      <c r="C712" s="851"/>
      <c r="D712" s="852"/>
    </row>
    <row r="713" spans="3:4">
      <c r="C713" s="851"/>
      <c r="D713" s="852"/>
    </row>
    <row r="714" spans="3:4">
      <c r="C714" s="851"/>
      <c r="D714" s="852"/>
    </row>
    <row r="715" spans="3:4">
      <c r="C715" s="851"/>
      <c r="D715" s="852"/>
    </row>
    <row r="716" spans="3:4">
      <c r="C716" s="851"/>
      <c r="D716" s="852"/>
    </row>
    <row r="717" spans="3:4">
      <c r="C717" s="851"/>
      <c r="D717" s="852"/>
    </row>
    <row r="718" spans="3:4">
      <c r="C718" s="851"/>
      <c r="D718" s="852"/>
    </row>
    <row r="719" spans="3:4">
      <c r="C719" s="851"/>
      <c r="D719" s="852"/>
    </row>
    <row r="720" spans="3:4">
      <c r="C720" s="851"/>
      <c r="D720" s="852"/>
    </row>
    <row r="721" spans="3:4">
      <c r="C721" s="851"/>
      <c r="D721" s="852"/>
    </row>
    <row r="722" spans="3:4">
      <c r="C722" s="851"/>
      <c r="D722" s="852"/>
    </row>
    <row r="723" spans="3:4">
      <c r="C723" s="851"/>
      <c r="D723" s="852"/>
    </row>
    <row r="724" spans="3:4">
      <c r="C724" s="851"/>
      <c r="D724" s="852"/>
    </row>
    <row r="725" spans="3:4">
      <c r="C725" s="851"/>
      <c r="D725" s="852"/>
    </row>
    <row r="726" spans="3:4">
      <c r="C726" s="851"/>
      <c r="D726" s="852"/>
    </row>
    <row r="727" spans="3:4">
      <c r="C727" s="851"/>
      <c r="D727" s="852"/>
    </row>
    <row r="728" spans="3:4">
      <c r="C728" s="851"/>
      <c r="D728" s="852"/>
    </row>
    <row r="729" spans="3:4">
      <c r="C729" s="851"/>
      <c r="D729" s="852"/>
    </row>
    <row r="730" spans="3:4">
      <c r="C730" s="851"/>
      <c r="D730" s="852"/>
    </row>
    <row r="731" spans="3:4">
      <c r="C731" s="851"/>
      <c r="D731" s="852"/>
    </row>
    <row r="732" spans="3:4">
      <c r="C732" s="851"/>
      <c r="D732" s="852"/>
    </row>
    <row r="733" spans="3:4">
      <c r="C733" s="851"/>
      <c r="D733" s="852"/>
    </row>
    <row r="734" spans="3:4">
      <c r="C734" s="851"/>
      <c r="D734" s="852"/>
    </row>
    <row r="735" spans="3:4">
      <c r="C735" s="851"/>
      <c r="D735" s="852"/>
    </row>
    <row r="736" spans="3:4">
      <c r="C736" s="851"/>
      <c r="D736" s="852"/>
    </row>
    <row r="737" spans="3:4">
      <c r="C737" s="851"/>
      <c r="D737" s="852"/>
    </row>
    <row r="738" spans="3:4">
      <c r="C738" s="851"/>
      <c r="D738" s="852"/>
    </row>
    <row r="739" spans="3:4">
      <c r="C739" s="851"/>
      <c r="D739" s="852"/>
    </row>
    <row r="740" spans="3:4">
      <c r="C740" s="851"/>
      <c r="D740" s="852"/>
    </row>
    <row r="741" spans="3:4">
      <c r="C741" s="851"/>
      <c r="D741" s="852"/>
    </row>
    <row r="742" spans="3:4">
      <c r="C742" s="851"/>
      <c r="D742" s="852"/>
    </row>
    <row r="743" spans="3:4">
      <c r="C743" s="851"/>
      <c r="D743" s="852"/>
    </row>
    <row r="744" spans="3:4">
      <c r="C744" s="851"/>
      <c r="D744" s="852"/>
    </row>
    <row r="745" spans="3:4">
      <c r="C745" s="851"/>
      <c r="D745" s="852"/>
    </row>
    <row r="746" spans="3:4">
      <c r="C746" s="851"/>
      <c r="D746" s="852"/>
    </row>
    <row r="747" spans="3:4">
      <c r="C747" s="851"/>
      <c r="D747" s="852"/>
    </row>
    <row r="748" spans="3:4">
      <c r="C748" s="851"/>
      <c r="D748" s="852"/>
    </row>
    <row r="749" spans="3:4">
      <c r="C749" s="851"/>
      <c r="D749" s="852"/>
    </row>
    <row r="750" spans="3:4">
      <c r="C750" s="851"/>
      <c r="D750" s="852"/>
    </row>
    <row r="751" spans="3:4">
      <c r="C751" s="851"/>
      <c r="D751" s="852"/>
    </row>
    <row r="752" spans="3:4">
      <c r="C752" s="851"/>
      <c r="D752" s="852"/>
    </row>
    <row r="753" spans="3:4">
      <c r="C753" s="851"/>
      <c r="D753" s="852"/>
    </row>
    <row r="754" spans="3:4">
      <c r="C754" s="851"/>
      <c r="D754" s="852"/>
    </row>
    <row r="755" spans="3:4">
      <c r="C755" s="851"/>
      <c r="D755" s="852"/>
    </row>
    <row r="756" spans="3:4">
      <c r="C756" s="851"/>
      <c r="D756" s="852"/>
    </row>
    <row r="757" spans="3:4">
      <c r="C757" s="851"/>
      <c r="D757" s="852"/>
    </row>
    <row r="758" spans="3:4">
      <c r="C758" s="851"/>
      <c r="D758" s="852"/>
    </row>
    <row r="759" spans="3:4">
      <c r="C759" s="851"/>
      <c r="D759" s="852"/>
    </row>
    <row r="760" spans="3:4">
      <c r="C760" s="851"/>
      <c r="D760" s="852"/>
    </row>
    <row r="761" spans="3:4">
      <c r="C761" s="851"/>
      <c r="D761" s="852"/>
    </row>
    <row r="762" spans="3:4">
      <c r="C762" s="851"/>
      <c r="D762" s="852"/>
    </row>
    <row r="763" spans="3:4">
      <c r="C763" s="851"/>
      <c r="D763" s="852"/>
    </row>
    <row r="764" spans="3:4">
      <c r="C764" s="851"/>
      <c r="D764" s="852"/>
    </row>
    <row r="765" spans="3:4">
      <c r="C765" s="851"/>
      <c r="D765" s="852"/>
    </row>
    <row r="766" spans="3:4">
      <c r="C766" s="851"/>
      <c r="D766" s="852"/>
    </row>
    <row r="767" spans="3:4">
      <c r="C767" s="851"/>
      <c r="D767" s="852"/>
    </row>
    <row r="768" spans="3:4">
      <c r="C768" s="851"/>
      <c r="D768" s="852"/>
    </row>
    <row r="769" spans="3:4">
      <c r="C769" s="851"/>
      <c r="D769" s="852"/>
    </row>
    <row r="770" spans="3:4">
      <c r="C770" s="851"/>
      <c r="D770" s="852"/>
    </row>
    <row r="771" spans="3:4">
      <c r="C771" s="851"/>
      <c r="D771" s="852"/>
    </row>
    <row r="772" spans="3:4">
      <c r="C772" s="851"/>
      <c r="D772" s="852"/>
    </row>
    <row r="773" spans="3:4">
      <c r="C773" s="851"/>
      <c r="D773" s="852"/>
    </row>
    <row r="774" spans="3:4">
      <c r="C774" s="851"/>
      <c r="D774" s="852"/>
    </row>
    <row r="775" spans="3:4">
      <c r="C775" s="851"/>
      <c r="D775" s="852"/>
    </row>
    <row r="776" spans="3:4">
      <c r="C776" s="851"/>
      <c r="D776" s="852"/>
    </row>
    <row r="777" spans="3:4">
      <c r="C777" s="851"/>
      <c r="D777" s="852"/>
    </row>
    <row r="778" spans="3:4">
      <c r="C778" s="851"/>
      <c r="D778" s="852"/>
    </row>
    <row r="779" spans="3:4">
      <c r="C779" s="851"/>
      <c r="D779" s="852"/>
    </row>
    <row r="780" spans="3:4">
      <c r="C780" s="851"/>
      <c r="D780" s="852"/>
    </row>
    <row r="781" spans="3:4">
      <c r="C781" s="851"/>
      <c r="D781" s="852"/>
    </row>
    <row r="782" spans="3:4">
      <c r="C782" s="851"/>
      <c r="D782" s="852"/>
    </row>
    <row r="783" spans="3:4">
      <c r="C783" s="851"/>
      <c r="D783" s="852"/>
    </row>
    <row r="784" spans="3:4">
      <c r="C784" s="851"/>
      <c r="D784" s="852"/>
    </row>
    <row r="785" spans="3:4">
      <c r="C785" s="851"/>
      <c r="D785" s="852"/>
    </row>
    <row r="786" spans="3:4">
      <c r="C786" s="851"/>
      <c r="D786" s="852"/>
    </row>
    <row r="787" spans="3:4">
      <c r="C787" s="851"/>
      <c r="D787" s="852"/>
    </row>
    <row r="788" spans="3:4">
      <c r="C788" s="851"/>
      <c r="D788" s="852"/>
    </row>
    <row r="789" spans="3:4">
      <c r="C789" s="851"/>
      <c r="D789" s="852"/>
    </row>
    <row r="790" spans="3:4">
      <c r="C790" s="851"/>
      <c r="D790" s="852"/>
    </row>
    <row r="791" spans="3:4">
      <c r="C791" s="851"/>
      <c r="D791" s="852"/>
    </row>
    <row r="792" spans="3:4">
      <c r="C792" s="851"/>
      <c r="D792" s="852"/>
    </row>
    <row r="793" spans="3:4">
      <c r="C793" s="851"/>
      <c r="D793" s="852"/>
    </row>
    <row r="794" spans="3:4">
      <c r="C794" s="851"/>
      <c r="D794" s="852"/>
    </row>
    <row r="795" spans="3:4">
      <c r="C795" s="851"/>
      <c r="D795" s="852"/>
    </row>
    <row r="796" spans="3:4">
      <c r="C796" s="851"/>
      <c r="D796" s="852"/>
    </row>
    <row r="797" spans="3:4">
      <c r="C797" s="851"/>
      <c r="D797" s="852"/>
    </row>
    <row r="798" spans="3:4">
      <c r="C798" s="851"/>
      <c r="D798" s="852"/>
    </row>
    <row r="799" spans="3:4">
      <c r="C799" s="851"/>
      <c r="D799" s="852"/>
    </row>
    <row r="800" spans="3:4">
      <c r="C800" s="851"/>
      <c r="D800" s="852"/>
    </row>
    <row r="801" spans="3:4">
      <c r="C801" s="851"/>
      <c r="D801" s="852"/>
    </row>
    <row r="802" spans="3:4">
      <c r="C802" s="851"/>
      <c r="D802" s="852"/>
    </row>
    <row r="803" spans="3:4">
      <c r="C803" s="851"/>
      <c r="D803" s="852"/>
    </row>
    <row r="804" spans="3:4">
      <c r="C804" s="851"/>
      <c r="D804" s="852"/>
    </row>
    <row r="805" spans="3:4">
      <c r="C805" s="851"/>
      <c r="D805" s="852"/>
    </row>
    <row r="806" spans="3:4">
      <c r="C806" s="851"/>
      <c r="D806" s="852"/>
    </row>
    <row r="807" spans="3:4">
      <c r="C807" s="851"/>
      <c r="D807" s="852"/>
    </row>
    <row r="808" spans="3:4">
      <c r="C808" s="851"/>
      <c r="D808" s="852"/>
    </row>
    <row r="809" spans="3:4">
      <c r="C809" s="851"/>
      <c r="D809" s="852"/>
    </row>
    <row r="810" spans="3:4">
      <c r="C810" s="851"/>
      <c r="D810" s="852"/>
    </row>
    <row r="811" spans="3:4">
      <c r="C811" s="851"/>
      <c r="D811" s="852"/>
    </row>
    <row r="812" spans="3:4">
      <c r="C812" s="851"/>
      <c r="D812" s="852"/>
    </row>
    <row r="813" spans="3:4">
      <c r="C813" s="851"/>
      <c r="D813" s="852"/>
    </row>
    <row r="814" spans="3:4">
      <c r="C814" s="851"/>
      <c r="D814" s="852"/>
    </row>
    <row r="815" spans="3:4">
      <c r="C815" s="851"/>
      <c r="D815" s="852"/>
    </row>
    <row r="816" spans="3:4">
      <c r="C816" s="851"/>
      <c r="D816" s="852"/>
    </row>
    <row r="817" spans="3:4">
      <c r="C817" s="851"/>
      <c r="D817" s="852"/>
    </row>
    <row r="818" spans="3:4">
      <c r="C818" s="851"/>
      <c r="D818" s="852"/>
    </row>
    <row r="819" spans="3:4">
      <c r="C819" s="851"/>
      <c r="D819" s="852"/>
    </row>
    <row r="820" spans="3:4">
      <c r="C820" s="851"/>
      <c r="D820" s="852"/>
    </row>
    <row r="821" spans="3:4">
      <c r="C821" s="851"/>
      <c r="D821" s="852"/>
    </row>
    <row r="822" spans="3:4">
      <c r="C822" s="851"/>
      <c r="D822" s="852"/>
    </row>
    <row r="823" spans="3:4">
      <c r="C823" s="851"/>
      <c r="D823" s="852"/>
    </row>
    <row r="824" spans="3:4">
      <c r="C824" s="851"/>
      <c r="D824" s="852"/>
    </row>
    <row r="825" spans="3:4">
      <c r="C825" s="851"/>
      <c r="D825" s="852"/>
    </row>
    <row r="826" spans="3:4">
      <c r="C826" s="851"/>
      <c r="D826" s="852"/>
    </row>
    <row r="827" spans="3:4">
      <c r="C827" s="851"/>
      <c r="D827" s="852"/>
    </row>
    <row r="828" spans="3:4">
      <c r="C828" s="851"/>
      <c r="D828" s="852"/>
    </row>
    <row r="829" spans="3:4">
      <c r="C829" s="851"/>
      <c r="D829" s="852"/>
    </row>
    <row r="830" spans="3:4">
      <c r="C830" s="851"/>
      <c r="D830" s="852"/>
    </row>
    <row r="831" spans="3:4">
      <c r="C831" s="851"/>
      <c r="D831" s="852"/>
    </row>
    <row r="832" spans="3:4">
      <c r="C832" s="851"/>
      <c r="D832" s="852"/>
    </row>
    <row r="833" spans="3:4">
      <c r="C833" s="851"/>
      <c r="D833" s="852"/>
    </row>
    <row r="834" spans="3:4">
      <c r="C834" s="851"/>
      <c r="D834" s="852"/>
    </row>
    <row r="835" spans="3:4">
      <c r="C835" s="851"/>
      <c r="D835" s="852"/>
    </row>
    <row r="836" spans="3:4">
      <c r="C836" s="851"/>
      <c r="D836" s="852"/>
    </row>
    <row r="837" spans="3:4">
      <c r="C837" s="851"/>
      <c r="D837" s="852"/>
    </row>
    <row r="838" spans="3:4">
      <c r="C838" s="851"/>
      <c r="D838" s="852"/>
    </row>
    <row r="839" spans="3:4">
      <c r="C839" s="851"/>
      <c r="D839" s="852"/>
    </row>
    <row r="840" spans="3:4">
      <c r="C840" s="851"/>
      <c r="D840" s="852"/>
    </row>
    <row r="841" spans="3:4">
      <c r="C841" s="851"/>
      <c r="D841" s="852"/>
    </row>
    <row r="842" spans="3:4">
      <c r="C842" s="851"/>
      <c r="D842" s="852"/>
    </row>
    <row r="843" spans="3:4">
      <c r="C843" s="851"/>
      <c r="D843" s="852"/>
    </row>
    <row r="844" spans="3:4">
      <c r="C844" s="851"/>
      <c r="D844" s="852"/>
    </row>
    <row r="845" spans="3:4">
      <c r="C845" s="851"/>
      <c r="D845" s="852"/>
    </row>
    <row r="846" spans="3:4">
      <c r="C846" s="851"/>
      <c r="D846" s="852"/>
    </row>
    <row r="847" spans="3:4">
      <c r="C847" s="851"/>
      <c r="D847" s="852"/>
    </row>
    <row r="848" spans="3:4">
      <c r="C848" s="851"/>
      <c r="D848" s="852"/>
    </row>
    <row r="849" spans="3:4">
      <c r="C849" s="851"/>
      <c r="D849" s="852"/>
    </row>
    <row r="850" spans="3:4">
      <c r="C850" s="851"/>
      <c r="D850" s="852"/>
    </row>
    <row r="851" spans="3:4">
      <c r="C851" s="851"/>
      <c r="D851" s="852"/>
    </row>
    <row r="852" spans="3:4">
      <c r="C852" s="851"/>
      <c r="D852" s="852"/>
    </row>
    <row r="853" spans="3:4">
      <c r="C853" s="851"/>
      <c r="D853" s="852"/>
    </row>
    <row r="854" spans="3:4">
      <c r="C854" s="851"/>
      <c r="D854" s="852"/>
    </row>
    <row r="855" spans="3:4">
      <c r="C855" s="851"/>
      <c r="D855" s="852"/>
    </row>
    <row r="856" spans="3:4">
      <c r="C856" s="851"/>
      <c r="D856" s="852"/>
    </row>
    <row r="857" spans="3:4">
      <c r="C857" s="851"/>
      <c r="D857" s="852"/>
    </row>
    <row r="858" spans="3:4">
      <c r="C858" s="851"/>
      <c r="D858" s="852"/>
    </row>
    <row r="859" spans="3:4">
      <c r="C859" s="851"/>
      <c r="D859" s="852"/>
    </row>
    <row r="860" spans="3:4">
      <c r="C860" s="851"/>
      <c r="D860" s="852"/>
    </row>
    <row r="861" spans="3:4">
      <c r="C861" s="851"/>
      <c r="D861" s="852"/>
    </row>
    <row r="862" spans="3:4">
      <c r="C862" s="851"/>
      <c r="D862" s="852"/>
    </row>
    <row r="863" spans="3:4">
      <c r="C863" s="851"/>
      <c r="D863" s="852"/>
    </row>
    <row r="864" spans="3:4">
      <c r="C864" s="851"/>
      <c r="D864" s="852"/>
    </row>
    <row r="865" spans="3:4">
      <c r="C865" s="851"/>
      <c r="D865" s="852"/>
    </row>
    <row r="866" spans="3:4">
      <c r="C866" s="851"/>
      <c r="D866" s="852"/>
    </row>
    <row r="867" spans="3:4">
      <c r="C867" s="851"/>
      <c r="D867" s="852"/>
    </row>
    <row r="868" spans="3:4">
      <c r="C868" s="851"/>
      <c r="D868" s="852"/>
    </row>
    <row r="869" spans="3:4">
      <c r="C869" s="851"/>
      <c r="D869" s="852"/>
    </row>
    <row r="870" spans="3:4">
      <c r="C870" s="851"/>
      <c r="D870" s="852"/>
    </row>
    <row r="871" spans="3:4">
      <c r="C871" s="851"/>
      <c r="D871" s="852"/>
    </row>
    <row r="872" spans="3:4">
      <c r="C872" s="851"/>
      <c r="D872" s="852"/>
    </row>
    <row r="873" spans="3:4">
      <c r="C873" s="851"/>
      <c r="D873" s="852"/>
    </row>
    <row r="874" spans="3:4">
      <c r="C874" s="851"/>
      <c r="D874" s="852"/>
    </row>
    <row r="875" spans="3:4">
      <c r="C875" s="851"/>
      <c r="D875" s="852"/>
    </row>
    <row r="876" spans="3:4">
      <c r="C876" s="851"/>
      <c r="D876" s="852"/>
    </row>
    <row r="877" spans="3:4">
      <c r="C877" s="851"/>
      <c r="D877" s="852"/>
    </row>
    <row r="878" spans="3:4">
      <c r="C878" s="851"/>
      <c r="D878" s="852"/>
    </row>
    <row r="879" spans="3:4">
      <c r="C879" s="851"/>
      <c r="D879" s="852"/>
    </row>
    <row r="880" spans="3:4">
      <c r="C880" s="851"/>
      <c r="D880" s="852"/>
    </row>
    <row r="881" spans="3:4">
      <c r="C881" s="851"/>
      <c r="D881" s="852"/>
    </row>
    <row r="882" spans="3:4">
      <c r="C882" s="851"/>
      <c r="D882" s="852"/>
    </row>
    <row r="883" spans="3:4">
      <c r="C883" s="851"/>
      <c r="D883" s="852"/>
    </row>
    <row r="884" spans="3:4">
      <c r="C884" s="851"/>
      <c r="D884" s="852"/>
    </row>
    <row r="885" spans="3:4">
      <c r="C885" s="851"/>
      <c r="D885" s="852"/>
    </row>
    <row r="886" spans="3:4">
      <c r="C886" s="851"/>
      <c r="D886" s="852"/>
    </row>
    <row r="887" spans="3:4">
      <c r="C887" s="851"/>
      <c r="D887" s="852"/>
    </row>
    <row r="888" spans="3:4">
      <c r="C888" s="851"/>
      <c r="D888" s="852"/>
    </row>
    <row r="889" spans="3:4">
      <c r="C889" s="851"/>
      <c r="D889" s="852"/>
    </row>
    <row r="890" spans="3:4">
      <c r="C890" s="851"/>
      <c r="D890" s="852"/>
    </row>
    <row r="891" spans="3:4">
      <c r="C891" s="851"/>
      <c r="D891" s="852"/>
    </row>
    <row r="892" spans="3:4">
      <c r="C892" s="851"/>
      <c r="D892" s="852"/>
    </row>
    <row r="893" spans="3:4">
      <c r="C893" s="851"/>
      <c r="D893" s="852"/>
    </row>
    <row r="894" spans="3:4">
      <c r="C894" s="851"/>
      <c r="D894" s="852"/>
    </row>
    <row r="895" spans="3:4">
      <c r="C895" s="851"/>
      <c r="D895" s="852"/>
    </row>
    <row r="896" spans="3:4">
      <c r="C896" s="851"/>
      <c r="D896" s="852"/>
    </row>
    <row r="897" spans="3:4">
      <c r="C897" s="851"/>
      <c r="D897" s="852"/>
    </row>
    <row r="898" spans="3:4">
      <c r="C898" s="851"/>
      <c r="D898" s="852"/>
    </row>
    <row r="899" spans="3:4">
      <c r="C899" s="851"/>
      <c r="D899" s="852"/>
    </row>
    <row r="900" spans="3:4">
      <c r="C900" s="851"/>
      <c r="D900" s="852"/>
    </row>
    <row r="901" spans="3:4">
      <c r="C901" s="851"/>
      <c r="D901" s="852"/>
    </row>
    <row r="902" spans="3:4">
      <c r="C902" s="851"/>
      <c r="D902" s="852"/>
    </row>
    <row r="903" spans="3:4">
      <c r="C903" s="851"/>
      <c r="D903" s="852"/>
    </row>
    <row r="904" spans="3:4">
      <c r="C904" s="851"/>
      <c r="D904" s="852"/>
    </row>
    <row r="905" spans="3:4">
      <c r="C905" s="851"/>
      <c r="D905" s="852"/>
    </row>
    <row r="906" spans="3:4">
      <c r="C906" s="851"/>
      <c r="D906" s="852"/>
    </row>
    <row r="907" spans="3:4">
      <c r="C907" s="851"/>
      <c r="D907" s="852"/>
    </row>
    <row r="908" spans="3:4">
      <c r="C908" s="851"/>
      <c r="D908" s="852"/>
    </row>
    <row r="909" spans="3:4">
      <c r="C909" s="851"/>
      <c r="D909" s="852"/>
    </row>
    <row r="910" spans="3:4">
      <c r="C910" s="851"/>
      <c r="D910" s="852"/>
    </row>
    <row r="911" spans="3:4">
      <c r="C911" s="851"/>
      <c r="D911" s="852"/>
    </row>
    <row r="912" spans="3:4">
      <c r="C912" s="851"/>
      <c r="D912" s="852"/>
    </row>
    <row r="913" spans="3:4">
      <c r="C913" s="851"/>
      <c r="D913" s="852"/>
    </row>
    <row r="914" spans="3:4">
      <c r="C914" s="851"/>
      <c r="D914" s="852"/>
    </row>
    <row r="915" spans="3:4">
      <c r="C915" s="851"/>
      <c r="D915" s="852"/>
    </row>
    <row r="916" spans="3:4">
      <c r="C916" s="851"/>
      <c r="D916" s="852"/>
    </row>
    <row r="917" spans="3:4">
      <c r="C917" s="851"/>
      <c r="D917" s="852"/>
    </row>
    <row r="918" spans="3:4">
      <c r="C918" s="851"/>
      <c r="D918" s="852"/>
    </row>
    <row r="919" spans="3:4">
      <c r="C919" s="851"/>
      <c r="D919" s="852"/>
    </row>
    <row r="920" spans="3:4">
      <c r="C920" s="851"/>
      <c r="D920" s="852"/>
    </row>
    <row r="921" spans="3:4">
      <c r="C921" s="851"/>
      <c r="D921" s="852"/>
    </row>
    <row r="922" spans="3:4">
      <c r="C922" s="851"/>
      <c r="D922" s="852"/>
    </row>
    <row r="923" spans="3:4">
      <c r="C923" s="851"/>
      <c r="D923" s="852"/>
    </row>
    <row r="924" spans="3:4">
      <c r="C924" s="851"/>
      <c r="D924" s="852"/>
    </row>
    <row r="925" spans="3:4">
      <c r="C925" s="851"/>
      <c r="D925" s="852"/>
    </row>
    <row r="926" spans="3:4">
      <c r="C926" s="851"/>
      <c r="D926" s="852"/>
    </row>
    <row r="927" spans="3:4">
      <c r="C927" s="851"/>
      <c r="D927" s="852"/>
    </row>
    <row r="928" spans="3:4">
      <c r="C928" s="851"/>
      <c r="D928" s="852"/>
    </row>
    <row r="929" spans="3:4">
      <c r="C929" s="851"/>
      <c r="D929" s="852"/>
    </row>
    <row r="930" spans="3:4">
      <c r="C930" s="851"/>
      <c r="D930" s="852"/>
    </row>
    <row r="931" spans="3:4">
      <c r="C931" s="851"/>
      <c r="D931" s="852"/>
    </row>
    <row r="932" spans="3:4">
      <c r="C932" s="851"/>
      <c r="D932" s="852"/>
    </row>
    <row r="933" spans="3:4">
      <c r="C933" s="851"/>
      <c r="D933" s="852"/>
    </row>
    <row r="934" spans="3:4">
      <c r="C934" s="851"/>
      <c r="D934" s="852"/>
    </row>
    <row r="935" spans="3:4">
      <c r="C935" s="851"/>
      <c r="D935" s="852"/>
    </row>
    <row r="936" spans="3:4">
      <c r="C936" s="851"/>
      <c r="D936" s="852"/>
    </row>
    <row r="937" spans="3:4">
      <c r="C937" s="851"/>
      <c r="D937" s="852"/>
    </row>
    <row r="938" spans="3:4">
      <c r="C938" s="851"/>
      <c r="D938" s="852"/>
    </row>
    <row r="939" spans="3:4">
      <c r="C939" s="851"/>
      <c r="D939" s="852"/>
    </row>
    <row r="940" spans="3:4">
      <c r="C940" s="851"/>
      <c r="D940" s="852"/>
    </row>
    <row r="941" spans="3:4">
      <c r="C941" s="851"/>
      <c r="D941" s="852"/>
    </row>
    <row r="942" spans="3:4">
      <c r="C942" s="851"/>
      <c r="D942" s="852"/>
    </row>
    <row r="943" spans="3:4">
      <c r="C943" s="851"/>
      <c r="D943" s="852"/>
    </row>
    <row r="944" spans="3:4">
      <c r="C944" s="851"/>
      <c r="D944" s="852"/>
    </row>
    <row r="945" spans="3:4">
      <c r="C945" s="851"/>
      <c r="D945" s="852"/>
    </row>
    <row r="946" spans="3:4">
      <c r="C946" s="851"/>
      <c r="D946" s="852"/>
    </row>
    <row r="947" spans="3:4">
      <c r="C947" s="851"/>
      <c r="D947" s="852"/>
    </row>
    <row r="948" spans="3:4">
      <c r="C948" s="851"/>
      <c r="D948" s="852"/>
    </row>
    <row r="949" spans="3:4">
      <c r="C949" s="851"/>
      <c r="D949" s="852"/>
    </row>
    <row r="950" spans="3:4">
      <c r="C950" s="851"/>
      <c r="D950" s="852"/>
    </row>
    <row r="951" spans="3:4">
      <c r="C951" s="851"/>
      <c r="D951" s="852"/>
    </row>
    <row r="952" spans="3:4">
      <c r="C952" s="851"/>
      <c r="D952" s="852"/>
    </row>
    <row r="953" spans="3:4">
      <c r="C953" s="851"/>
      <c r="D953" s="852"/>
    </row>
    <row r="954" spans="3:4">
      <c r="C954" s="851"/>
      <c r="D954" s="852"/>
    </row>
    <row r="955" spans="3:4">
      <c r="C955" s="851"/>
      <c r="D955" s="852"/>
    </row>
    <row r="956" spans="3:4">
      <c r="C956" s="851"/>
      <c r="D956" s="852"/>
    </row>
    <row r="957" spans="3:4">
      <c r="C957" s="851"/>
      <c r="D957" s="852"/>
    </row>
    <row r="958" spans="3:4">
      <c r="C958" s="851"/>
      <c r="D958" s="852"/>
    </row>
    <row r="959" spans="3:4">
      <c r="C959" s="851"/>
      <c r="D959" s="852"/>
    </row>
    <row r="960" spans="3:4">
      <c r="C960" s="851"/>
      <c r="D960" s="852"/>
    </row>
    <row r="961" spans="3:4">
      <c r="C961" s="851"/>
      <c r="D961" s="852"/>
    </row>
    <row r="962" spans="3:4">
      <c r="C962" s="851"/>
      <c r="D962" s="852"/>
    </row>
    <row r="963" spans="3:4">
      <c r="C963" s="851"/>
      <c r="D963" s="852"/>
    </row>
    <row r="964" spans="3:4">
      <c r="C964" s="851"/>
      <c r="D964" s="852"/>
    </row>
    <row r="965" spans="3:4">
      <c r="C965" s="851"/>
      <c r="D965" s="852"/>
    </row>
    <row r="966" spans="3:4">
      <c r="C966" s="851"/>
      <c r="D966" s="852"/>
    </row>
    <row r="967" spans="3:4">
      <c r="C967" s="851"/>
      <c r="D967" s="852"/>
    </row>
    <row r="968" spans="3:4">
      <c r="C968" s="851"/>
      <c r="D968" s="852"/>
    </row>
    <row r="969" spans="3:4">
      <c r="C969" s="851"/>
      <c r="D969" s="852"/>
    </row>
    <row r="970" spans="3:4">
      <c r="C970" s="851"/>
      <c r="D970" s="852"/>
    </row>
    <row r="971" spans="3:4">
      <c r="C971" s="851"/>
      <c r="D971" s="852"/>
    </row>
    <row r="972" spans="3:4">
      <c r="C972" s="851"/>
      <c r="D972" s="852"/>
    </row>
    <row r="973" spans="3:4">
      <c r="C973" s="851"/>
      <c r="D973" s="852"/>
    </row>
    <row r="974" spans="3:4">
      <c r="C974" s="851"/>
      <c r="D974" s="852"/>
    </row>
    <row r="975" spans="3:4">
      <c r="C975" s="851"/>
      <c r="D975" s="852"/>
    </row>
    <row r="976" spans="3:4">
      <c r="C976" s="851"/>
      <c r="D976" s="852"/>
    </row>
    <row r="977" spans="3:4">
      <c r="C977" s="851"/>
      <c r="D977" s="852"/>
    </row>
    <row r="978" spans="3:4">
      <c r="C978" s="851"/>
      <c r="D978" s="852"/>
    </row>
    <row r="979" spans="3:4">
      <c r="C979" s="851"/>
      <c r="D979" s="852"/>
    </row>
    <row r="980" spans="3:4">
      <c r="C980" s="851"/>
      <c r="D980" s="852"/>
    </row>
    <row r="981" spans="3:4">
      <c r="C981" s="851"/>
      <c r="D981" s="852"/>
    </row>
    <row r="982" spans="3:4">
      <c r="C982" s="851"/>
      <c r="D982" s="852"/>
    </row>
    <row r="983" spans="3:4">
      <c r="C983" s="851"/>
      <c r="D983" s="852"/>
    </row>
    <row r="984" spans="3:4">
      <c r="C984" s="851"/>
      <c r="D984" s="852"/>
    </row>
    <row r="985" spans="3:4">
      <c r="C985" s="851"/>
      <c r="D985" s="852"/>
    </row>
    <row r="986" spans="3:4">
      <c r="C986" s="851"/>
      <c r="D986" s="852"/>
    </row>
    <row r="987" spans="3:4">
      <c r="C987" s="851"/>
      <c r="D987" s="852"/>
    </row>
    <row r="988" spans="3:4">
      <c r="C988" s="851"/>
      <c r="D988" s="852"/>
    </row>
    <row r="989" spans="3:4">
      <c r="C989" s="851"/>
      <c r="D989" s="852"/>
    </row>
    <row r="990" spans="3:4">
      <c r="C990" s="851"/>
      <c r="D990" s="852"/>
    </row>
    <row r="991" spans="3:4">
      <c r="C991" s="851"/>
      <c r="D991" s="852"/>
    </row>
    <row r="992" spans="3:4">
      <c r="C992" s="851"/>
      <c r="D992" s="852"/>
    </row>
    <row r="993" spans="3:4">
      <c r="C993" s="851"/>
      <c r="D993" s="852"/>
    </row>
    <row r="994" spans="3:4">
      <c r="C994" s="851"/>
      <c r="D994" s="852"/>
    </row>
    <row r="995" spans="3:4">
      <c r="C995" s="851"/>
      <c r="D995" s="852"/>
    </row>
    <row r="996" spans="3:4">
      <c r="C996" s="851"/>
      <c r="D996" s="852"/>
    </row>
    <row r="997" spans="3:4">
      <c r="C997" s="851"/>
      <c r="D997" s="852"/>
    </row>
    <row r="998" spans="3:4">
      <c r="C998" s="851"/>
      <c r="D998" s="852"/>
    </row>
    <row r="999" spans="3:4">
      <c r="C999" s="851"/>
      <c r="D999" s="852"/>
    </row>
    <row r="1000" spans="3:4">
      <c r="C1000" s="851"/>
      <c r="D1000" s="852"/>
    </row>
    <row r="1001" spans="3:4">
      <c r="C1001" s="851"/>
      <c r="D1001" s="852"/>
    </row>
    <row r="1002" spans="3:4">
      <c r="C1002" s="851"/>
      <c r="D1002" s="852"/>
    </row>
    <row r="1003" spans="3:4">
      <c r="C1003" s="851"/>
      <c r="D1003" s="852"/>
    </row>
    <row r="1004" spans="3:4">
      <c r="C1004" s="851"/>
      <c r="D1004" s="852"/>
    </row>
    <row r="1005" spans="3:4">
      <c r="C1005" s="851"/>
      <c r="D1005" s="852"/>
    </row>
    <row r="1006" spans="3:4">
      <c r="C1006" s="851"/>
      <c r="D1006" s="852"/>
    </row>
    <row r="1007" spans="3:4">
      <c r="C1007" s="851"/>
      <c r="D1007" s="852"/>
    </row>
    <row r="1008" spans="3:4">
      <c r="C1008" s="851"/>
      <c r="D1008" s="852"/>
    </row>
    <row r="1009" spans="3:4">
      <c r="C1009" s="851"/>
      <c r="D1009" s="852"/>
    </row>
    <row r="1010" spans="3:4">
      <c r="C1010" s="851"/>
      <c r="D1010" s="852"/>
    </row>
    <row r="1011" spans="3:4">
      <c r="C1011" s="851"/>
      <c r="D1011" s="852"/>
    </row>
    <row r="1012" spans="3:4">
      <c r="C1012" s="851"/>
      <c r="D1012" s="852"/>
    </row>
    <row r="1013" spans="3:4">
      <c r="C1013" s="851"/>
      <c r="D1013" s="852"/>
    </row>
    <row r="1014" spans="3:4">
      <c r="C1014" s="851"/>
      <c r="D1014" s="852"/>
    </row>
    <row r="1015" spans="3:4">
      <c r="C1015" s="851"/>
      <c r="D1015" s="852"/>
    </row>
    <row r="1016" spans="3:4">
      <c r="C1016" s="851"/>
      <c r="D1016" s="852"/>
    </row>
    <row r="1017" spans="3:4">
      <c r="C1017" s="851"/>
      <c r="D1017" s="852"/>
    </row>
    <row r="1018" spans="3:4">
      <c r="C1018" s="851"/>
      <c r="D1018" s="852"/>
    </row>
    <row r="1019" spans="3:4">
      <c r="C1019" s="851"/>
      <c r="D1019" s="852"/>
    </row>
    <row r="1020" spans="3:4">
      <c r="C1020" s="851"/>
      <c r="D1020" s="852"/>
    </row>
    <row r="1021" spans="3:4">
      <c r="C1021" s="851"/>
      <c r="D1021" s="852"/>
    </row>
    <row r="1022" spans="3:4">
      <c r="C1022" s="851"/>
      <c r="D1022" s="852"/>
    </row>
    <row r="1023" spans="3:4">
      <c r="C1023" s="851"/>
      <c r="D1023" s="852"/>
    </row>
    <row r="1024" spans="3:4">
      <c r="C1024" s="851"/>
      <c r="D1024" s="852"/>
    </row>
    <row r="1025" spans="3:4">
      <c r="C1025" s="851"/>
      <c r="D1025" s="852"/>
    </row>
    <row r="1026" spans="3:4">
      <c r="C1026" s="851"/>
      <c r="D1026" s="852"/>
    </row>
    <row r="1027" spans="3:4">
      <c r="C1027" s="851"/>
      <c r="D1027" s="852"/>
    </row>
    <row r="1028" spans="3:4">
      <c r="C1028" s="851"/>
      <c r="D1028" s="852"/>
    </row>
    <row r="1029" spans="3:4">
      <c r="C1029" s="851"/>
      <c r="D1029" s="852"/>
    </row>
    <row r="1030" spans="3:4">
      <c r="C1030" s="851"/>
      <c r="D1030" s="852"/>
    </row>
    <row r="1031" spans="3:4">
      <c r="C1031" s="851"/>
      <c r="D1031" s="852"/>
    </row>
    <row r="1032" spans="3:4">
      <c r="C1032" s="851"/>
      <c r="D1032" s="852"/>
    </row>
    <row r="1033" spans="3:4">
      <c r="C1033" s="851"/>
      <c r="D1033" s="852"/>
    </row>
    <row r="1034" spans="3:4">
      <c r="C1034" s="851"/>
      <c r="D1034" s="852"/>
    </row>
    <row r="1035" spans="3:4">
      <c r="C1035" s="851"/>
      <c r="D1035" s="852"/>
    </row>
    <row r="1036" spans="3:4">
      <c r="C1036" s="851"/>
      <c r="D1036" s="852"/>
    </row>
    <row r="1037" spans="3:4">
      <c r="C1037" s="851"/>
      <c r="D1037" s="852"/>
    </row>
    <row r="1038" spans="3:4">
      <c r="C1038" s="851"/>
      <c r="D1038" s="852"/>
    </row>
    <row r="1039" spans="3:4">
      <c r="C1039" s="851"/>
      <c r="D1039" s="852"/>
    </row>
    <row r="1040" spans="3:4">
      <c r="C1040" s="851"/>
      <c r="D1040" s="852"/>
    </row>
    <row r="1041" spans="3:4">
      <c r="C1041" s="851"/>
      <c r="D1041" s="852"/>
    </row>
    <row r="1042" spans="3:4">
      <c r="C1042" s="851"/>
      <c r="D1042" s="852"/>
    </row>
    <row r="1043" spans="3:4">
      <c r="C1043" s="851"/>
      <c r="D1043" s="852"/>
    </row>
    <row r="1044" spans="3:4">
      <c r="C1044" s="851"/>
      <c r="D1044" s="852"/>
    </row>
    <row r="1045" spans="3:4">
      <c r="C1045" s="851"/>
      <c r="D1045" s="852"/>
    </row>
    <row r="1046" spans="3:4">
      <c r="C1046" s="851"/>
      <c r="D1046" s="852"/>
    </row>
    <row r="1047" spans="3:4">
      <c r="C1047" s="851"/>
      <c r="D1047" s="852"/>
    </row>
    <row r="1048" spans="3:4">
      <c r="C1048" s="851"/>
      <c r="D1048" s="852"/>
    </row>
    <row r="1049" spans="3:4">
      <c r="C1049" s="851"/>
      <c r="D1049" s="852"/>
    </row>
    <row r="1050" spans="3:4">
      <c r="C1050" s="851"/>
      <c r="D1050" s="852"/>
    </row>
    <row r="1051" spans="3:4">
      <c r="C1051" s="851"/>
      <c r="D1051" s="852"/>
    </row>
    <row r="1052" spans="3:4">
      <c r="C1052" s="851"/>
      <c r="D1052" s="852"/>
    </row>
    <row r="1053" spans="3:4">
      <c r="C1053" s="851"/>
      <c r="D1053" s="852"/>
    </row>
    <row r="1054" spans="3:4">
      <c r="C1054" s="851"/>
      <c r="D1054" s="852"/>
    </row>
    <row r="1055" spans="3:4">
      <c r="C1055" s="851"/>
      <c r="D1055" s="852"/>
    </row>
    <row r="1056" spans="3:4">
      <c r="C1056" s="851"/>
      <c r="D1056" s="852"/>
    </row>
    <row r="1057" spans="3:4">
      <c r="C1057" s="851"/>
      <c r="D1057" s="852"/>
    </row>
    <row r="1058" spans="3:4">
      <c r="C1058" s="851"/>
      <c r="D1058" s="852"/>
    </row>
    <row r="1059" spans="3:4">
      <c r="C1059" s="851"/>
      <c r="D1059" s="852"/>
    </row>
    <row r="1060" spans="3:4">
      <c r="C1060" s="851"/>
      <c r="D1060" s="852"/>
    </row>
    <row r="1061" spans="3:4">
      <c r="C1061" s="851"/>
      <c r="D1061" s="852"/>
    </row>
    <row r="1062" spans="3:4">
      <c r="C1062" s="851"/>
      <c r="D1062" s="852"/>
    </row>
    <row r="1063" spans="3:4">
      <c r="C1063" s="851"/>
      <c r="D1063" s="852"/>
    </row>
    <row r="1064" spans="3:4">
      <c r="C1064" s="851"/>
      <c r="D1064" s="852"/>
    </row>
    <row r="1065" spans="3:4">
      <c r="C1065" s="851"/>
      <c r="D1065" s="852"/>
    </row>
    <row r="1066" spans="3:4">
      <c r="C1066" s="851"/>
      <c r="D1066" s="852"/>
    </row>
    <row r="1067" spans="3:4">
      <c r="C1067" s="851"/>
      <c r="D1067" s="852"/>
    </row>
    <row r="1068" spans="3:4">
      <c r="C1068" s="851"/>
      <c r="D1068" s="852"/>
    </row>
    <row r="1069" spans="3:4">
      <c r="C1069" s="851"/>
      <c r="D1069" s="852"/>
    </row>
    <row r="1070" spans="3:4">
      <c r="C1070" s="851"/>
      <c r="D1070" s="852"/>
    </row>
    <row r="1071" spans="3:4">
      <c r="C1071" s="851"/>
      <c r="D1071" s="852"/>
    </row>
    <row r="1072" spans="3:4">
      <c r="C1072" s="851"/>
      <c r="D1072" s="852"/>
    </row>
    <row r="1073" spans="3:4">
      <c r="C1073" s="851"/>
      <c r="D1073" s="852"/>
    </row>
    <row r="1074" spans="3:4">
      <c r="C1074" s="851"/>
      <c r="D1074" s="852"/>
    </row>
    <row r="1075" spans="3:4">
      <c r="C1075" s="851"/>
      <c r="D1075" s="852"/>
    </row>
    <row r="1076" spans="3:4">
      <c r="C1076" s="851"/>
      <c r="D1076" s="852"/>
    </row>
    <row r="1077" spans="3:4">
      <c r="C1077" s="851"/>
      <c r="D1077" s="852"/>
    </row>
    <row r="1078" spans="3:4">
      <c r="C1078" s="851"/>
      <c r="D1078" s="852"/>
    </row>
    <row r="1079" spans="3:4">
      <c r="C1079" s="851"/>
      <c r="D1079" s="852"/>
    </row>
    <row r="1080" spans="3:4">
      <c r="C1080" s="851"/>
      <c r="D1080" s="852"/>
    </row>
    <row r="1081" spans="3:4">
      <c r="C1081" s="851"/>
      <c r="D1081" s="852"/>
    </row>
    <row r="1082" spans="3:4">
      <c r="C1082" s="851"/>
      <c r="D1082" s="852"/>
    </row>
    <row r="1083" spans="3:4">
      <c r="C1083" s="851"/>
      <c r="D1083" s="852"/>
    </row>
    <row r="1084" spans="3:4">
      <c r="C1084" s="851"/>
      <c r="D1084" s="852"/>
    </row>
    <row r="1085" spans="3:4">
      <c r="C1085" s="851"/>
      <c r="D1085" s="852"/>
    </row>
    <row r="1086" spans="3:4">
      <c r="C1086" s="851"/>
      <c r="D1086" s="852"/>
    </row>
    <row r="1087" spans="3:4">
      <c r="C1087" s="851"/>
      <c r="D1087" s="852"/>
    </row>
    <row r="1088" spans="3:4">
      <c r="C1088" s="851"/>
      <c r="D1088" s="852"/>
    </row>
    <row r="1089" spans="3:4">
      <c r="C1089" s="851"/>
      <c r="D1089" s="852"/>
    </row>
    <row r="1090" spans="3:4">
      <c r="C1090" s="851"/>
      <c r="D1090" s="852"/>
    </row>
    <row r="1091" spans="3:4">
      <c r="C1091" s="851"/>
      <c r="D1091" s="852"/>
    </row>
    <row r="1092" spans="3:4">
      <c r="C1092" s="851"/>
      <c r="D1092" s="852"/>
    </row>
    <row r="1093" spans="3:4">
      <c r="C1093" s="851"/>
      <c r="D1093" s="852"/>
    </row>
    <row r="1094" spans="3:4">
      <c r="C1094" s="851"/>
      <c r="D1094" s="852"/>
    </row>
    <row r="1095" spans="3:4">
      <c r="C1095" s="851"/>
      <c r="D1095" s="852"/>
    </row>
    <row r="1096" spans="3:4">
      <c r="C1096" s="851"/>
      <c r="D1096" s="852"/>
    </row>
    <row r="1097" spans="3:4">
      <c r="C1097" s="851"/>
      <c r="D1097" s="852"/>
    </row>
    <row r="1098" spans="3:4">
      <c r="C1098" s="851"/>
      <c r="D1098" s="852"/>
    </row>
    <row r="1099" spans="3:4">
      <c r="C1099" s="851"/>
      <c r="D1099" s="852"/>
    </row>
    <row r="1100" spans="3:4">
      <c r="C1100" s="851"/>
      <c r="D1100" s="852"/>
    </row>
    <row r="1101" spans="3:4">
      <c r="C1101" s="851"/>
      <c r="D1101" s="852"/>
    </row>
    <row r="1102" spans="3:4">
      <c r="C1102" s="851"/>
      <c r="D1102" s="852"/>
    </row>
    <row r="1103" spans="3:4">
      <c r="C1103" s="851"/>
      <c r="D1103" s="852"/>
    </row>
    <row r="1104" spans="3:4">
      <c r="C1104" s="851"/>
      <c r="D1104" s="852"/>
    </row>
    <row r="1105" spans="3:4">
      <c r="C1105" s="851"/>
      <c r="D1105" s="852"/>
    </row>
    <row r="1106" spans="3:4">
      <c r="C1106" s="851"/>
      <c r="D1106" s="852"/>
    </row>
    <row r="1107" spans="3:4">
      <c r="C1107" s="851"/>
      <c r="D1107" s="852"/>
    </row>
    <row r="1108" spans="3:4">
      <c r="C1108" s="851"/>
      <c r="D1108" s="852"/>
    </row>
    <row r="1109" spans="3:4">
      <c r="C1109" s="851"/>
      <c r="D1109" s="852"/>
    </row>
    <row r="1110" spans="3:4">
      <c r="C1110" s="851"/>
      <c r="D1110" s="852"/>
    </row>
    <row r="1111" spans="3:4">
      <c r="C1111" s="851"/>
      <c r="D1111" s="852"/>
    </row>
    <row r="1112" spans="3:4">
      <c r="C1112" s="851"/>
      <c r="D1112" s="852"/>
    </row>
    <row r="1113" spans="3:4">
      <c r="C1113" s="851"/>
      <c r="D1113" s="852"/>
    </row>
    <row r="1114" spans="3:4">
      <c r="C1114" s="851"/>
      <c r="D1114" s="852"/>
    </row>
    <row r="1115" spans="3:4">
      <c r="C1115" s="851"/>
      <c r="D1115" s="852"/>
    </row>
    <row r="1116" spans="3:4">
      <c r="C1116" s="851"/>
      <c r="D1116" s="852"/>
    </row>
    <row r="1117" spans="3:4">
      <c r="C1117" s="851"/>
      <c r="D1117" s="852"/>
    </row>
    <row r="1118" spans="3:4">
      <c r="C1118" s="851"/>
      <c r="D1118" s="852"/>
    </row>
    <row r="1119" spans="3:4">
      <c r="C1119" s="851"/>
      <c r="D1119" s="852"/>
    </row>
    <row r="1120" spans="3:4">
      <c r="C1120" s="851"/>
      <c r="D1120" s="852"/>
    </row>
    <row r="1121" spans="3:4">
      <c r="C1121" s="851"/>
      <c r="D1121" s="852"/>
    </row>
    <row r="1122" spans="3:4">
      <c r="C1122" s="851"/>
      <c r="D1122" s="852"/>
    </row>
    <row r="1123" spans="3:4">
      <c r="C1123" s="851"/>
      <c r="D1123" s="852"/>
    </row>
    <row r="1124" spans="3:4">
      <c r="C1124" s="851"/>
      <c r="D1124" s="852"/>
    </row>
    <row r="1125" spans="3:4">
      <c r="C1125" s="851"/>
      <c r="D1125" s="852"/>
    </row>
    <row r="1126" spans="3:4">
      <c r="C1126" s="851"/>
      <c r="D1126" s="852"/>
    </row>
    <row r="1127" spans="3:4">
      <c r="C1127" s="851"/>
      <c r="D1127" s="852"/>
    </row>
    <row r="1128" spans="3:4">
      <c r="C1128" s="851"/>
      <c r="D1128" s="852"/>
    </row>
    <row r="1129" spans="3:4">
      <c r="C1129" s="851"/>
      <c r="D1129" s="852"/>
    </row>
    <row r="1130" spans="3:4">
      <c r="C1130" s="851"/>
      <c r="D1130" s="852"/>
    </row>
    <row r="1131" spans="3:4">
      <c r="C1131" s="851"/>
      <c r="D1131" s="852"/>
    </row>
    <row r="1132" spans="3:4">
      <c r="C1132" s="851"/>
      <c r="D1132" s="852"/>
    </row>
    <row r="1133" spans="3:4">
      <c r="C1133" s="851"/>
      <c r="D1133" s="852"/>
    </row>
    <row r="1134" spans="3:4">
      <c r="C1134" s="851"/>
      <c r="D1134" s="852"/>
    </row>
    <row r="1135" spans="3:4">
      <c r="C1135" s="851"/>
      <c r="D1135" s="852"/>
    </row>
    <row r="1136" spans="3:4">
      <c r="C1136" s="851"/>
      <c r="D1136" s="852"/>
    </row>
    <row r="1137" spans="3:4">
      <c r="C1137" s="851"/>
      <c r="D1137" s="852"/>
    </row>
    <row r="1138" spans="3:4">
      <c r="C1138" s="851"/>
      <c r="D1138" s="852"/>
    </row>
    <row r="1139" spans="3:4">
      <c r="C1139" s="851"/>
      <c r="D1139" s="852"/>
    </row>
    <row r="1140" spans="3:4">
      <c r="C1140" s="851"/>
      <c r="D1140" s="852"/>
    </row>
    <row r="1141" spans="3:4">
      <c r="C1141" s="851"/>
      <c r="D1141" s="852"/>
    </row>
    <row r="1142" spans="3:4">
      <c r="C1142" s="851"/>
      <c r="D1142" s="852"/>
    </row>
    <row r="1143" spans="3:4">
      <c r="C1143" s="851"/>
      <c r="D1143" s="852"/>
    </row>
    <row r="1144" spans="3:4">
      <c r="C1144" s="851"/>
      <c r="D1144" s="852"/>
    </row>
    <row r="1145" spans="3:4">
      <c r="C1145" s="851"/>
      <c r="D1145" s="852"/>
    </row>
    <row r="1146" spans="3:4">
      <c r="C1146" s="851"/>
      <c r="D1146" s="852"/>
    </row>
    <row r="1147" spans="3:4">
      <c r="C1147" s="851"/>
      <c r="D1147" s="852"/>
    </row>
    <row r="1148" spans="3:4">
      <c r="C1148" s="851"/>
      <c r="D1148" s="852"/>
    </row>
    <row r="1149" spans="3:4">
      <c r="C1149" s="851"/>
      <c r="D1149" s="852"/>
    </row>
    <row r="1150" spans="3:4">
      <c r="C1150" s="851"/>
      <c r="D1150" s="852"/>
    </row>
    <row r="1151" spans="3:4">
      <c r="C1151" s="851"/>
      <c r="D1151" s="852"/>
    </row>
    <row r="1152" spans="3:4">
      <c r="C1152" s="851"/>
      <c r="D1152" s="852"/>
    </row>
    <row r="1153" spans="3:4">
      <c r="C1153" s="851"/>
      <c r="D1153" s="852"/>
    </row>
    <row r="1154" spans="3:4">
      <c r="C1154" s="851"/>
      <c r="D1154" s="852"/>
    </row>
    <row r="1155" spans="3:4">
      <c r="C1155" s="851"/>
      <c r="D1155" s="852"/>
    </row>
    <row r="1156" spans="3:4">
      <c r="C1156" s="851"/>
      <c r="D1156" s="852"/>
    </row>
    <row r="1157" spans="3:4">
      <c r="C1157" s="851"/>
      <c r="D1157" s="852"/>
    </row>
    <row r="1158" spans="3:4">
      <c r="C1158" s="851"/>
      <c r="D1158" s="852"/>
    </row>
    <row r="1159" spans="3:4">
      <c r="C1159" s="851"/>
      <c r="D1159" s="852"/>
    </row>
    <row r="1160" spans="3:4">
      <c r="C1160" s="851"/>
      <c r="D1160" s="852"/>
    </row>
    <row r="1161" spans="3:4">
      <c r="C1161" s="851"/>
      <c r="D1161" s="852"/>
    </row>
    <row r="1162" spans="3:4">
      <c r="C1162" s="851"/>
      <c r="D1162" s="852"/>
    </row>
    <row r="1163" spans="3:4">
      <c r="C1163" s="851"/>
      <c r="D1163" s="852"/>
    </row>
    <row r="1164" spans="3:4">
      <c r="C1164" s="851"/>
      <c r="D1164" s="852"/>
    </row>
    <row r="1165" spans="3:4">
      <c r="C1165" s="851"/>
      <c r="D1165" s="852"/>
    </row>
    <row r="1166" spans="3:4">
      <c r="C1166" s="851"/>
      <c r="D1166" s="852"/>
    </row>
    <row r="1167" spans="3:4">
      <c r="C1167" s="851"/>
      <c r="D1167" s="852"/>
    </row>
    <row r="1168" spans="3:4">
      <c r="C1168" s="851"/>
      <c r="D1168" s="852"/>
    </row>
    <row r="1169" spans="3:4">
      <c r="C1169" s="851"/>
      <c r="D1169" s="852"/>
    </row>
    <row r="1170" spans="3:4">
      <c r="C1170" s="851"/>
      <c r="D1170" s="852"/>
    </row>
    <row r="1171" spans="3:4">
      <c r="C1171" s="851"/>
      <c r="D1171" s="852"/>
    </row>
    <row r="1172" spans="3:4">
      <c r="C1172" s="851"/>
      <c r="D1172" s="852"/>
    </row>
    <row r="1173" spans="3:4">
      <c r="C1173" s="851"/>
      <c r="D1173" s="852"/>
    </row>
    <row r="1174" spans="3:4">
      <c r="C1174" s="851"/>
      <c r="D1174" s="852"/>
    </row>
    <row r="1175" spans="3:4">
      <c r="C1175" s="851"/>
      <c r="D1175" s="852"/>
    </row>
    <row r="1176" spans="3:4">
      <c r="C1176" s="851"/>
      <c r="D1176" s="852"/>
    </row>
    <row r="1177" spans="3:4">
      <c r="C1177" s="851"/>
      <c r="D1177" s="852"/>
    </row>
    <row r="1178" spans="3:4">
      <c r="C1178" s="851"/>
      <c r="D1178" s="852"/>
    </row>
    <row r="1179" spans="3:4">
      <c r="C1179" s="851"/>
      <c r="D1179" s="852"/>
    </row>
    <row r="1180" spans="3:4">
      <c r="C1180" s="851"/>
      <c r="D1180" s="852"/>
    </row>
    <row r="1181" spans="3:4">
      <c r="C1181" s="851"/>
      <c r="D1181" s="852"/>
    </row>
    <row r="1182" spans="3:4">
      <c r="C1182" s="851"/>
      <c r="D1182" s="852"/>
    </row>
    <row r="1183" spans="3:4">
      <c r="C1183" s="851"/>
      <c r="D1183" s="852"/>
    </row>
    <row r="1184" spans="3:4">
      <c r="C1184" s="851"/>
      <c r="D1184" s="852"/>
    </row>
    <row r="1185" spans="3:4">
      <c r="C1185" s="851"/>
      <c r="D1185" s="852"/>
    </row>
    <row r="1186" spans="3:4">
      <c r="C1186" s="851"/>
      <c r="D1186" s="852"/>
    </row>
    <row r="1187" spans="3:4">
      <c r="C1187" s="851"/>
      <c r="D1187" s="852"/>
    </row>
    <row r="1188" spans="3:4">
      <c r="C1188" s="851"/>
      <c r="D1188" s="852"/>
    </row>
    <row r="1189" spans="3:4">
      <c r="C1189" s="851"/>
      <c r="D1189" s="852"/>
    </row>
    <row r="1190" spans="3:4">
      <c r="C1190" s="851"/>
      <c r="D1190" s="852"/>
    </row>
    <row r="1191" spans="3:4">
      <c r="C1191" s="851"/>
      <c r="D1191" s="852"/>
    </row>
    <row r="1192" spans="3:4">
      <c r="C1192" s="851"/>
      <c r="D1192" s="852"/>
    </row>
    <row r="1193" spans="3:4">
      <c r="C1193" s="851"/>
      <c r="D1193" s="852"/>
    </row>
    <row r="1194" spans="3:4">
      <c r="C1194" s="851"/>
      <c r="D1194" s="852"/>
    </row>
    <row r="1195" spans="3:4">
      <c r="C1195" s="851"/>
      <c r="D1195" s="852"/>
    </row>
    <row r="1196" spans="3:4">
      <c r="C1196" s="851"/>
      <c r="D1196" s="852"/>
    </row>
    <row r="1197" spans="3:4">
      <c r="C1197" s="851"/>
      <c r="D1197" s="852"/>
    </row>
    <row r="1198" spans="3:4">
      <c r="C1198" s="851"/>
      <c r="D1198" s="852"/>
    </row>
    <row r="1199" spans="3:4">
      <c r="C1199" s="851"/>
      <c r="D1199" s="852"/>
    </row>
    <row r="1200" spans="3:4">
      <c r="C1200" s="851"/>
      <c r="D1200" s="852"/>
    </row>
    <row r="1201" spans="3:4">
      <c r="C1201" s="851"/>
      <c r="D1201" s="852"/>
    </row>
    <row r="1202" spans="3:4">
      <c r="C1202" s="851"/>
      <c r="D1202" s="852"/>
    </row>
    <row r="1203" spans="3:4">
      <c r="C1203" s="851"/>
      <c r="D1203" s="852"/>
    </row>
    <row r="1204" spans="3:4">
      <c r="C1204" s="851"/>
      <c r="D1204" s="852"/>
    </row>
    <row r="1205" spans="3:4">
      <c r="C1205" s="851"/>
      <c r="D1205" s="852"/>
    </row>
    <row r="1206" spans="3:4">
      <c r="C1206" s="851"/>
      <c r="D1206" s="852"/>
    </row>
    <row r="1207" spans="3:4">
      <c r="C1207" s="851"/>
      <c r="D1207" s="852"/>
    </row>
    <row r="1208" spans="3:4">
      <c r="C1208" s="851"/>
      <c r="D1208" s="852"/>
    </row>
    <row r="1209" spans="3:4">
      <c r="C1209" s="851"/>
      <c r="D1209" s="852"/>
    </row>
    <row r="1210" spans="3:4">
      <c r="C1210" s="851"/>
      <c r="D1210" s="852"/>
    </row>
    <row r="1211" spans="3:4">
      <c r="C1211" s="851"/>
      <c r="D1211" s="852"/>
    </row>
    <row r="1212" spans="3:4">
      <c r="C1212" s="851"/>
      <c r="D1212" s="852"/>
    </row>
    <row r="1213" spans="3:4">
      <c r="C1213" s="851"/>
      <c r="D1213" s="852"/>
    </row>
    <row r="1214" spans="3:4">
      <c r="C1214" s="851"/>
      <c r="D1214" s="852"/>
    </row>
    <row r="1215" spans="3:4">
      <c r="C1215" s="851"/>
      <c r="D1215" s="852"/>
    </row>
    <row r="1216" spans="3:4">
      <c r="C1216" s="851"/>
      <c r="D1216" s="852"/>
    </row>
    <row r="1217" spans="3:4">
      <c r="C1217" s="851"/>
      <c r="D1217" s="852"/>
    </row>
    <row r="1218" spans="3:4">
      <c r="C1218" s="851"/>
      <c r="D1218" s="852"/>
    </row>
    <row r="1219" spans="3:4">
      <c r="C1219" s="851"/>
      <c r="D1219" s="852"/>
    </row>
    <row r="1220" spans="3:4">
      <c r="C1220" s="851"/>
      <c r="D1220" s="852"/>
    </row>
    <row r="1221" spans="3:4">
      <c r="C1221" s="851"/>
      <c r="D1221" s="852"/>
    </row>
    <row r="1222" spans="3:4">
      <c r="C1222" s="851"/>
      <c r="D1222" s="852"/>
    </row>
    <row r="1223" spans="3:4">
      <c r="C1223" s="851"/>
      <c r="D1223" s="852"/>
    </row>
    <row r="1224" spans="3:4">
      <c r="C1224" s="851"/>
      <c r="D1224" s="852"/>
    </row>
    <row r="1225" spans="3:4">
      <c r="C1225" s="851"/>
      <c r="D1225" s="852"/>
    </row>
    <row r="1226" spans="3:4">
      <c r="C1226" s="851"/>
      <c r="D1226" s="852"/>
    </row>
    <row r="1227" spans="3:4">
      <c r="C1227" s="851"/>
      <c r="D1227" s="852"/>
    </row>
    <row r="1228" spans="3:4">
      <c r="C1228" s="851"/>
      <c r="D1228" s="852"/>
    </row>
    <row r="1229" spans="3:4">
      <c r="C1229" s="851"/>
      <c r="D1229" s="852"/>
    </row>
    <row r="1230" spans="3:4">
      <c r="C1230" s="851"/>
      <c r="D1230" s="852"/>
    </row>
    <row r="1231" spans="3:4">
      <c r="C1231" s="851"/>
      <c r="D1231" s="852"/>
    </row>
    <row r="1232" spans="3:4">
      <c r="C1232" s="851"/>
      <c r="D1232" s="852"/>
    </row>
    <row r="1233" spans="3:4">
      <c r="C1233" s="851"/>
      <c r="D1233" s="852"/>
    </row>
    <row r="1234" spans="3:4">
      <c r="C1234" s="851"/>
      <c r="D1234" s="852"/>
    </row>
    <row r="1235" spans="3:4">
      <c r="C1235" s="851"/>
      <c r="D1235" s="852"/>
    </row>
    <row r="1236" spans="3:4">
      <c r="C1236" s="851"/>
      <c r="D1236" s="852"/>
    </row>
    <row r="1237" spans="3:4">
      <c r="C1237" s="851"/>
      <c r="D1237" s="852"/>
    </row>
    <row r="1238" spans="3:4">
      <c r="C1238" s="851"/>
      <c r="D1238" s="852"/>
    </row>
    <row r="1239" spans="3:4">
      <c r="C1239" s="851"/>
      <c r="D1239" s="852"/>
    </row>
    <row r="1240" spans="3:4">
      <c r="C1240" s="851"/>
      <c r="D1240" s="852"/>
    </row>
    <row r="1241" spans="3:4">
      <c r="C1241" s="851"/>
      <c r="D1241" s="852"/>
    </row>
    <row r="1242" spans="3:4">
      <c r="C1242" s="851"/>
      <c r="D1242" s="852"/>
    </row>
    <row r="1243" spans="3:4">
      <c r="C1243" s="851"/>
      <c r="D1243" s="852"/>
    </row>
    <row r="1244" spans="3:4">
      <c r="C1244" s="851"/>
      <c r="D1244" s="852"/>
    </row>
    <row r="1245" spans="3:4">
      <c r="C1245" s="851"/>
      <c r="D1245" s="852"/>
    </row>
    <row r="1246" spans="3:4">
      <c r="C1246" s="851"/>
      <c r="D1246" s="852"/>
    </row>
    <row r="1247" spans="3:4">
      <c r="C1247" s="851"/>
      <c r="D1247" s="852"/>
    </row>
    <row r="1248" spans="3:4">
      <c r="C1248" s="851"/>
      <c r="D1248" s="852"/>
    </row>
    <row r="1249" spans="3:4">
      <c r="C1249" s="851"/>
      <c r="D1249" s="852"/>
    </row>
    <row r="1250" spans="3:4">
      <c r="C1250" s="851"/>
      <c r="D1250" s="852"/>
    </row>
    <row r="1251" spans="3:4">
      <c r="C1251" s="851"/>
      <c r="D1251" s="852"/>
    </row>
    <row r="1252" spans="3:4">
      <c r="C1252" s="851"/>
      <c r="D1252" s="852"/>
    </row>
    <row r="1253" spans="3:4">
      <c r="C1253" s="851"/>
      <c r="D1253" s="852"/>
    </row>
    <row r="1254" spans="3:4">
      <c r="C1254" s="851"/>
      <c r="D1254" s="852"/>
    </row>
    <row r="1255" spans="3:4">
      <c r="C1255" s="851"/>
      <c r="D1255" s="852"/>
    </row>
    <row r="1256" spans="3:4">
      <c r="C1256" s="851"/>
      <c r="D1256" s="852"/>
    </row>
    <row r="1257" spans="3:4">
      <c r="C1257" s="851"/>
      <c r="D1257" s="852"/>
    </row>
    <row r="1258" spans="3:4">
      <c r="C1258" s="851"/>
      <c r="D1258" s="852"/>
    </row>
    <row r="1259" spans="3:4">
      <c r="C1259" s="851"/>
      <c r="D1259" s="852"/>
    </row>
    <row r="1260" spans="3:4">
      <c r="C1260" s="851"/>
      <c r="D1260" s="852"/>
    </row>
    <row r="1261" spans="3:4">
      <c r="C1261" s="851"/>
      <c r="D1261" s="852"/>
    </row>
    <row r="1262" spans="3:4">
      <c r="C1262" s="851"/>
      <c r="D1262" s="852"/>
    </row>
    <row r="1263" spans="3:4">
      <c r="C1263" s="851"/>
      <c r="D1263" s="852"/>
    </row>
    <row r="1264" spans="3:4">
      <c r="C1264" s="851"/>
      <c r="D1264" s="852"/>
    </row>
    <row r="1265" spans="3:4">
      <c r="C1265" s="851"/>
      <c r="D1265" s="852"/>
    </row>
    <row r="1266" spans="3:4">
      <c r="C1266" s="851"/>
      <c r="D1266" s="852"/>
    </row>
    <row r="1267" spans="3:4">
      <c r="C1267" s="851"/>
      <c r="D1267" s="852"/>
    </row>
    <row r="1268" spans="3:4">
      <c r="C1268" s="851"/>
      <c r="D1268" s="852"/>
    </row>
    <row r="1269" spans="3:4">
      <c r="C1269" s="851"/>
      <c r="D1269" s="852"/>
    </row>
    <row r="1270" spans="3:4">
      <c r="C1270" s="851"/>
      <c r="D1270" s="852"/>
    </row>
    <row r="1271" spans="3:4">
      <c r="C1271" s="851"/>
      <c r="D1271" s="852"/>
    </row>
    <row r="1272" spans="3:4">
      <c r="C1272" s="851"/>
      <c r="D1272" s="852"/>
    </row>
    <row r="1273" spans="3:4">
      <c r="C1273" s="851"/>
      <c r="D1273" s="852"/>
    </row>
    <row r="1274" spans="3:4">
      <c r="C1274" s="851"/>
      <c r="D1274" s="852"/>
    </row>
    <row r="1275" spans="3:4">
      <c r="C1275" s="851"/>
      <c r="D1275" s="852"/>
    </row>
    <row r="1276" spans="3:4">
      <c r="C1276" s="851"/>
      <c r="D1276" s="852"/>
    </row>
    <row r="1277" spans="3:4">
      <c r="C1277" s="851"/>
      <c r="D1277" s="852"/>
    </row>
    <row r="1278" spans="3:4">
      <c r="C1278" s="851"/>
      <c r="D1278" s="852"/>
    </row>
    <row r="1279" spans="3:4">
      <c r="C1279" s="851"/>
      <c r="D1279" s="852"/>
    </row>
    <row r="1280" spans="3:4">
      <c r="C1280" s="851"/>
      <c r="D1280" s="852"/>
    </row>
    <row r="1281" spans="3:4">
      <c r="C1281" s="851"/>
      <c r="D1281" s="852"/>
    </row>
    <row r="1282" spans="3:4">
      <c r="C1282" s="851"/>
      <c r="D1282" s="852"/>
    </row>
    <row r="1283" spans="3:4">
      <c r="C1283" s="851"/>
      <c r="D1283" s="852"/>
    </row>
    <row r="1284" spans="3:4">
      <c r="C1284" s="851"/>
      <c r="D1284" s="852"/>
    </row>
    <row r="1285" spans="3:4">
      <c r="C1285" s="851"/>
      <c r="D1285" s="852"/>
    </row>
    <row r="1286" spans="3:4">
      <c r="C1286" s="851"/>
      <c r="D1286" s="852"/>
    </row>
    <row r="1287" spans="3:4">
      <c r="C1287" s="851"/>
      <c r="D1287" s="852"/>
    </row>
    <row r="1288" spans="3:4">
      <c r="C1288" s="851"/>
      <c r="D1288" s="852"/>
    </row>
    <row r="1289" spans="3:4">
      <c r="C1289" s="851"/>
      <c r="D1289" s="852"/>
    </row>
    <row r="1290" spans="3:4">
      <c r="C1290" s="851"/>
      <c r="D1290" s="852"/>
    </row>
    <row r="1291" spans="3:4">
      <c r="C1291" s="851"/>
      <c r="D1291" s="852"/>
    </row>
    <row r="1292" spans="3:4">
      <c r="C1292" s="851"/>
      <c r="D1292" s="852"/>
    </row>
    <row r="1293" spans="3:4">
      <c r="C1293" s="851"/>
      <c r="D1293" s="852"/>
    </row>
    <row r="1294" spans="3:4">
      <c r="C1294" s="851"/>
      <c r="D1294" s="852"/>
    </row>
    <row r="1295" spans="3:4">
      <c r="C1295" s="851"/>
      <c r="D1295" s="852"/>
    </row>
    <row r="1296" spans="3:4">
      <c r="C1296" s="851"/>
      <c r="D1296" s="852"/>
    </row>
    <row r="1297" spans="3:4">
      <c r="C1297" s="851"/>
      <c r="D1297" s="852"/>
    </row>
    <row r="1298" spans="3:4">
      <c r="C1298" s="851"/>
      <c r="D1298" s="852"/>
    </row>
    <row r="1299" spans="3:4">
      <c r="C1299" s="851"/>
      <c r="D1299" s="852"/>
    </row>
    <row r="1300" spans="3:4">
      <c r="C1300" s="851"/>
      <c r="D1300" s="852"/>
    </row>
    <row r="1301" spans="3:4">
      <c r="C1301" s="851"/>
      <c r="D1301" s="852"/>
    </row>
    <row r="1302" spans="3:4">
      <c r="C1302" s="851"/>
      <c r="D1302" s="852"/>
    </row>
    <row r="1303" spans="3:4">
      <c r="C1303" s="851"/>
      <c r="D1303" s="852"/>
    </row>
    <row r="1304" spans="3:4">
      <c r="C1304" s="851"/>
      <c r="D1304" s="852"/>
    </row>
    <row r="1305" spans="3:4">
      <c r="C1305" s="851"/>
      <c r="D1305" s="852"/>
    </row>
    <row r="1306" spans="3:4">
      <c r="C1306" s="851"/>
      <c r="D1306" s="852"/>
    </row>
    <row r="1307" spans="3:4">
      <c r="C1307" s="851"/>
      <c r="D1307" s="852"/>
    </row>
    <row r="1308" spans="3:4">
      <c r="C1308" s="851"/>
      <c r="D1308" s="852"/>
    </row>
    <row r="1309" spans="3:4">
      <c r="C1309" s="851"/>
      <c r="D1309" s="852"/>
    </row>
    <row r="1310" spans="3:4">
      <c r="C1310" s="851"/>
      <c r="D1310" s="852"/>
    </row>
    <row r="1311" spans="3:4">
      <c r="C1311" s="851"/>
      <c r="D1311" s="852"/>
    </row>
    <row r="1312" spans="3:4">
      <c r="C1312" s="851"/>
      <c r="D1312" s="852"/>
    </row>
    <row r="1313" spans="3:4">
      <c r="C1313" s="851"/>
      <c r="D1313" s="852"/>
    </row>
    <row r="1314" spans="3:4">
      <c r="C1314" s="851"/>
      <c r="D1314" s="852"/>
    </row>
    <row r="1315" spans="3:4">
      <c r="C1315" s="851"/>
      <c r="D1315" s="852"/>
    </row>
    <row r="1316" spans="3:4">
      <c r="C1316" s="851"/>
      <c r="D1316" s="852"/>
    </row>
    <row r="1317" spans="3:4">
      <c r="C1317" s="851"/>
      <c r="D1317" s="852"/>
    </row>
    <row r="1318" spans="3:4">
      <c r="C1318" s="851"/>
      <c r="D1318" s="852"/>
    </row>
    <row r="1319" spans="3:4">
      <c r="C1319" s="851"/>
      <c r="D1319" s="852"/>
    </row>
    <row r="1320" spans="3:4">
      <c r="C1320" s="851"/>
      <c r="D1320" s="852"/>
    </row>
    <row r="1321" spans="3:4">
      <c r="C1321" s="851"/>
      <c r="D1321" s="852"/>
    </row>
    <row r="1322" spans="3:4">
      <c r="C1322" s="851"/>
      <c r="D1322" s="852"/>
    </row>
    <row r="1323" spans="3:4">
      <c r="C1323" s="851"/>
      <c r="D1323" s="852"/>
    </row>
    <row r="1324" spans="3:4">
      <c r="C1324" s="851"/>
      <c r="D1324" s="852"/>
    </row>
    <row r="1325" spans="3:4">
      <c r="C1325" s="851"/>
      <c r="D1325" s="852"/>
    </row>
    <row r="1326" spans="3:4">
      <c r="C1326" s="851"/>
      <c r="D1326" s="852"/>
    </row>
    <row r="1327" spans="3:4">
      <c r="C1327" s="851"/>
      <c r="D1327" s="852"/>
    </row>
    <row r="1328" spans="3:4">
      <c r="C1328" s="851"/>
      <c r="D1328" s="852"/>
    </row>
    <row r="1329" spans="3:4">
      <c r="C1329" s="851"/>
      <c r="D1329" s="852"/>
    </row>
    <row r="1330" spans="3:4">
      <c r="C1330" s="851"/>
      <c r="D1330" s="852"/>
    </row>
    <row r="1331" spans="3:4">
      <c r="C1331" s="851"/>
      <c r="D1331" s="852"/>
    </row>
    <row r="1332" spans="3:4">
      <c r="C1332" s="851"/>
      <c r="D1332" s="852"/>
    </row>
    <row r="1333" spans="3:4">
      <c r="C1333" s="851"/>
      <c r="D1333" s="852"/>
    </row>
    <row r="1334" spans="3:4">
      <c r="C1334" s="851"/>
      <c r="D1334" s="852"/>
    </row>
    <row r="1335" spans="3:4">
      <c r="C1335" s="851"/>
      <c r="D1335" s="852"/>
    </row>
    <row r="1336" spans="3:4">
      <c r="C1336" s="851"/>
      <c r="D1336" s="852"/>
    </row>
    <row r="1337" spans="3:4">
      <c r="C1337" s="851"/>
      <c r="D1337" s="852"/>
    </row>
    <row r="1338" spans="3:4">
      <c r="C1338" s="851"/>
      <c r="D1338" s="852"/>
    </row>
    <row r="1339" spans="3:4">
      <c r="C1339" s="851"/>
      <c r="D1339" s="852"/>
    </row>
    <row r="1340" spans="3:4">
      <c r="C1340" s="851"/>
      <c r="D1340" s="852"/>
    </row>
    <row r="1341" spans="3:4">
      <c r="C1341" s="851"/>
      <c r="D1341" s="852"/>
    </row>
    <row r="1342" spans="3:4">
      <c r="C1342" s="851"/>
      <c r="D1342" s="852"/>
    </row>
    <row r="1343" spans="3:4">
      <c r="C1343" s="851"/>
      <c r="D1343" s="852"/>
    </row>
    <row r="1344" spans="3:4">
      <c r="C1344" s="851"/>
      <c r="D1344" s="852"/>
    </row>
    <row r="1345" spans="3:4">
      <c r="C1345" s="851"/>
      <c r="D1345" s="852"/>
    </row>
    <row r="1346" spans="3:4">
      <c r="C1346" s="851"/>
      <c r="D1346" s="852"/>
    </row>
    <row r="1347" spans="3:4">
      <c r="C1347" s="851"/>
      <c r="D1347" s="852"/>
    </row>
    <row r="1348" spans="3:4">
      <c r="C1348" s="851"/>
      <c r="D1348" s="852"/>
    </row>
    <row r="1349" spans="3:4">
      <c r="C1349" s="851"/>
      <c r="D1349" s="852"/>
    </row>
    <row r="1350" spans="3:4">
      <c r="C1350" s="851"/>
      <c r="D1350" s="852"/>
    </row>
    <row r="1351" spans="3:4">
      <c r="C1351" s="851"/>
      <c r="D1351" s="852"/>
    </row>
    <row r="1352" spans="3:4">
      <c r="C1352" s="851"/>
      <c r="D1352" s="852"/>
    </row>
    <row r="1353" spans="3:4">
      <c r="C1353" s="851"/>
      <c r="D1353" s="852"/>
    </row>
    <row r="1354" spans="3:4">
      <c r="C1354" s="851"/>
      <c r="D1354" s="852"/>
    </row>
    <row r="1355" spans="3:4">
      <c r="C1355" s="851"/>
      <c r="D1355" s="852"/>
    </row>
    <row r="1356" spans="3:4">
      <c r="C1356" s="851"/>
      <c r="D1356" s="852"/>
    </row>
    <row r="1357" spans="3:4">
      <c r="C1357" s="851"/>
      <c r="D1357" s="852"/>
    </row>
    <row r="1358" spans="3:4">
      <c r="C1358" s="851"/>
      <c r="D1358" s="852"/>
    </row>
    <row r="1359" spans="3:4">
      <c r="C1359" s="851"/>
      <c r="D1359" s="852"/>
    </row>
    <row r="1360" spans="3:4">
      <c r="C1360" s="851"/>
      <c r="D1360" s="852"/>
    </row>
    <row r="1361" spans="3:4">
      <c r="C1361" s="851"/>
      <c r="D1361" s="852"/>
    </row>
    <row r="1362" spans="3:4">
      <c r="C1362" s="851"/>
      <c r="D1362" s="852"/>
    </row>
    <row r="1363" spans="3:4">
      <c r="C1363" s="851"/>
      <c r="D1363" s="852"/>
    </row>
    <row r="1364" spans="3:4">
      <c r="C1364" s="851"/>
      <c r="D1364" s="852"/>
    </row>
    <row r="1365" spans="3:4">
      <c r="C1365" s="851"/>
      <c r="D1365" s="852"/>
    </row>
    <row r="1366" spans="3:4">
      <c r="C1366" s="851"/>
      <c r="D1366" s="852"/>
    </row>
    <row r="1367" spans="3:4">
      <c r="C1367" s="851"/>
      <c r="D1367" s="852"/>
    </row>
    <row r="1368" spans="3:4">
      <c r="C1368" s="851"/>
      <c r="D1368" s="852"/>
    </row>
    <row r="1369" spans="3:4">
      <c r="C1369" s="851"/>
      <c r="D1369" s="852"/>
    </row>
    <row r="1370" spans="3:4">
      <c r="C1370" s="851"/>
      <c r="D1370" s="852"/>
    </row>
    <row r="1371" spans="3:4">
      <c r="C1371" s="851"/>
      <c r="D1371" s="852"/>
    </row>
    <row r="1372" spans="3:4">
      <c r="C1372" s="851"/>
      <c r="D1372" s="852"/>
    </row>
    <row r="1373" spans="3:4">
      <c r="C1373" s="851"/>
      <c r="D1373" s="852"/>
    </row>
    <row r="1374" spans="3:4">
      <c r="C1374" s="851"/>
      <c r="D1374" s="852"/>
    </row>
    <row r="1375" spans="3:4">
      <c r="C1375" s="851"/>
      <c r="D1375" s="852"/>
    </row>
    <row r="1376" spans="3:4">
      <c r="C1376" s="851"/>
      <c r="D1376" s="852"/>
    </row>
    <row r="1377" spans="3:4">
      <c r="C1377" s="851"/>
      <c r="D1377" s="852"/>
    </row>
    <row r="1378" spans="3:4">
      <c r="C1378" s="851"/>
      <c r="D1378" s="852"/>
    </row>
    <row r="1379" spans="3:4">
      <c r="C1379" s="851"/>
      <c r="D1379" s="852"/>
    </row>
    <row r="1380" spans="3:4">
      <c r="C1380" s="851"/>
      <c r="D1380" s="852"/>
    </row>
    <row r="1381" spans="3:4">
      <c r="C1381" s="851"/>
      <c r="D1381" s="852"/>
    </row>
    <row r="1382" spans="3:4">
      <c r="C1382" s="851"/>
      <c r="D1382" s="852"/>
    </row>
    <row r="1383" spans="3:4">
      <c r="C1383" s="851"/>
      <c r="D1383" s="852"/>
    </row>
    <row r="1384" spans="3:4">
      <c r="C1384" s="851"/>
      <c r="D1384" s="852"/>
    </row>
    <row r="1385" spans="3:4">
      <c r="C1385" s="851"/>
      <c r="D1385" s="852"/>
    </row>
    <row r="1386" spans="3:4">
      <c r="C1386" s="851"/>
      <c r="D1386" s="852"/>
    </row>
    <row r="1387" spans="3:4">
      <c r="C1387" s="851"/>
      <c r="D1387" s="852"/>
    </row>
    <row r="1388" spans="3:4">
      <c r="C1388" s="851"/>
      <c r="D1388" s="852"/>
    </row>
    <row r="1389" spans="3:4">
      <c r="C1389" s="851"/>
      <c r="D1389" s="852"/>
    </row>
    <row r="1390" spans="3:4">
      <c r="C1390" s="851"/>
      <c r="D1390" s="852"/>
    </row>
    <row r="1391" spans="3:4">
      <c r="C1391" s="851"/>
      <c r="D1391" s="852"/>
    </row>
    <row r="1392" spans="3:4">
      <c r="C1392" s="851"/>
      <c r="D1392" s="852"/>
    </row>
    <row r="1393" spans="3:4">
      <c r="C1393" s="851"/>
      <c r="D1393" s="852"/>
    </row>
    <row r="1394" spans="3:4">
      <c r="C1394" s="851"/>
      <c r="D1394" s="852"/>
    </row>
    <row r="1395" spans="3:4">
      <c r="C1395" s="851"/>
      <c r="D1395" s="852"/>
    </row>
    <row r="1396" spans="3:4">
      <c r="C1396" s="851"/>
      <c r="D1396" s="852"/>
    </row>
    <row r="1397" spans="3:4">
      <c r="C1397" s="851"/>
      <c r="D1397" s="852"/>
    </row>
    <row r="1398" spans="3:4">
      <c r="C1398" s="851"/>
      <c r="D1398" s="852"/>
    </row>
    <row r="1399" spans="3:4">
      <c r="C1399" s="851"/>
      <c r="D1399" s="852"/>
    </row>
    <row r="1400" spans="3:4">
      <c r="C1400" s="851"/>
      <c r="D1400" s="852"/>
    </row>
    <row r="1401" spans="3:4">
      <c r="C1401" s="851"/>
      <c r="D1401" s="852"/>
    </row>
    <row r="1402" spans="3:4">
      <c r="C1402" s="851"/>
      <c r="D1402" s="852"/>
    </row>
    <row r="1403" spans="3:4">
      <c r="C1403" s="851"/>
      <c r="D1403" s="852"/>
    </row>
    <row r="1404" spans="3:4">
      <c r="C1404" s="851"/>
      <c r="D1404" s="852"/>
    </row>
    <row r="1405" spans="3:4">
      <c r="C1405" s="851"/>
      <c r="D1405" s="852"/>
    </row>
    <row r="1406" spans="3:4">
      <c r="C1406" s="851"/>
      <c r="D1406" s="852"/>
    </row>
    <row r="1407" spans="3:4">
      <c r="C1407" s="851"/>
      <c r="D1407" s="852"/>
    </row>
    <row r="1408" spans="3:4">
      <c r="C1408" s="851"/>
      <c r="D1408" s="852"/>
    </row>
    <row r="1409" spans="3:4">
      <c r="C1409" s="851"/>
      <c r="D1409" s="852"/>
    </row>
    <row r="1410" spans="3:4">
      <c r="C1410" s="851"/>
      <c r="D1410" s="852"/>
    </row>
    <row r="1411" spans="3:4">
      <c r="C1411" s="851"/>
      <c r="D1411" s="852"/>
    </row>
    <row r="1412" spans="3:4">
      <c r="C1412" s="851"/>
      <c r="D1412" s="852"/>
    </row>
    <row r="1413" spans="3:4">
      <c r="C1413" s="851"/>
      <c r="D1413" s="852"/>
    </row>
    <row r="1414" spans="3:4">
      <c r="C1414" s="851"/>
      <c r="D1414" s="852"/>
    </row>
    <row r="1415" spans="3:4">
      <c r="C1415" s="851"/>
      <c r="D1415" s="852"/>
    </row>
    <row r="1416" spans="3:4">
      <c r="C1416" s="851"/>
      <c r="D1416" s="852"/>
    </row>
    <row r="1417" spans="3:4">
      <c r="C1417" s="851"/>
      <c r="D1417" s="852"/>
    </row>
    <row r="1418" spans="3:4">
      <c r="C1418" s="851"/>
      <c r="D1418" s="852"/>
    </row>
    <row r="1419" spans="3:4">
      <c r="C1419" s="851"/>
      <c r="D1419" s="852"/>
    </row>
    <row r="1420" spans="3:4">
      <c r="C1420" s="851"/>
      <c r="D1420" s="852"/>
    </row>
    <row r="1421" spans="3:4">
      <c r="C1421" s="851"/>
      <c r="D1421" s="852"/>
    </row>
    <row r="1422" spans="3:4">
      <c r="C1422" s="851"/>
      <c r="D1422" s="852"/>
    </row>
    <row r="1423" spans="3:4">
      <c r="C1423" s="851"/>
      <c r="D1423" s="852"/>
    </row>
    <row r="1424" spans="3:4">
      <c r="C1424" s="851"/>
      <c r="D1424" s="852"/>
    </row>
    <row r="1425" spans="3:4">
      <c r="C1425" s="851"/>
      <c r="D1425" s="852"/>
    </row>
    <row r="1426" spans="3:4">
      <c r="C1426" s="851"/>
      <c r="D1426" s="852"/>
    </row>
    <row r="1427" spans="3:4">
      <c r="C1427" s="851"/>
      <c r="D1427" s="852"/>
    </row>
    <row r="1428" spans="3:4">
      <c r="C1428" s="851"/>
      <c r="D1428" s="852"/>
    </row>
    <row r="1429" spans="3:4">
      <c r="C1429" s="851"/>
      <c r="D1429" s="852"/>
    </row>
    <row r="1430" spans="3:4">
      <c r="C1430" s="851"/>
      <c r="D1430" s="852"/>
    </row>
    <row r="1431" spans="3:4">
      <c r="C1431" s="851"/>
      <c r="D1431" s="852"/>
    </row>
    <row r="1432" spans="3:4">
      <c r="C1432" s="851"/>
      <c r="D1432" s="852"/>
    </row>
    <row r="1433" spans="3:4">
      <c r="C1433" s="851"/>
      <c r="D1433" s="852"/>
    </row>
    <row r="1434" spans="3:4">
      <c r="C1434" s="851"/>
      <c r="D1434" s="852"/>
    </row>
    <row r="1435" spans="3:4">
      <c r="C1435" s="851"/>
      <c r="D1435" s="852"/>
    </row>
    <row r="1436" spans="3:4">
      <c r="C1436" s="851"/>
      <c r="D1436" s="852"/>
    </row>
    <row r="1437" spans="3:4">
      <c r="C1437" s="851"/>
      <c r="D1437" s="852"/>
    </row>
    <row r="1438" spans="3:4">
      <c r="C1438" s="851"/>
      <c r="D1438" s="852"/>
    </row>
    <row r="1439" spans="3:4">
      <c r="C1439" s="851"/>
      <c r="D1439" s="852"/>
    </row>
    <row r="1440" spans="3:4">
      <c r="C1440" s="851"/>
      <c r="D1440" s="852"/>
    </row>
    <row r="1441" spans="3:4">
      <c r="C1441" s="851"/>
      <c r="D1441" s="852"/>
    </row>
    <row r="1442" spans="3:4">
      <c r="C1442" s="851"/>
      <c r="D1442" s="852"/>
    </row>
    <row r="1443" spans="3:4">
      <c r="C1443" s="851"/>
      <c r="D1443" s="852"/>
    </row>
    <row r="1444" spans="3:4">
      <c r="C1444" s="851"/>
      <c r="D1444" s="852"/>
    </row>
    <row r="1445" spans="3:4">
      <c r="C1445" s="851"/>
      <c r="D1445" s="852"/>
    </row>
    <row r="1446" spans="3:4">
      <c r="C1446" s="851"/>
      <c r="D1446" s="852"/>
    </row>
    <row r="1447" spans="3:4">
      <c r="C1447" s="851"/>
      <c r="D1447" s="852"/>
    </row>
    <row r="1448" spans="3:4">
      <c r="C1448" s="851"/>
      <c r="D1448" s="852"/>
    </row>
    <row r="1449" spans="3:4">
      <c r="C1449" s="851"/>
      <c r="D1449" s="852"/>
    </row>
    <row r="1450" spans="3:4">
      <c r="C1450" s="851"/>
      <c r="D1450" s="852"/>
    </row>
    <row r="1451" spans="3:4">
      <c r="C1451" s="851"/>
      <c r="D1451" s="852"/>
    </row>
    <row r="1452" spans="3:4">
      <c r="C1452" s="851"/>
      <c r="D1452" s="852"/>
    </row>
    <row r="1453" spans="3:4">
      <c r="C1453" s="851"/>
      <c r="D1453" s="852"/>
    </row>
    <row r="1454" spans="3:4">
      <c r="C1454" s="851"/>
      <c r="D1454" s="852"/>
    </row>
    <row r="1455" spans="3:4">
      <c r="C1455" s="851"/>
      <c r="D1455" s="852"/>
    </row>
    <row r="1456" spans="3:4">
      <c r="C1456" s="851"/>
      <c r="D1456" s="852"/>
    </row>
    <row r="1457" spans="3:4">
      <c r="C1457" s="851"/>
      <c r="D1457" s="852"/>
    </row>
    <row r="1458" spans="3:4">
      <c r="C1458" s="851"/>
      <c r="D1458" s="852"/>
    </row>
    <row r="1459" spans="3:4">
      <c r="C1459" s="851"/>
      <c r="D1459" s="852"/>
    </row>
    <row r="1460" spans="3:4">
      <c r="C1460" s="851"/>
      <c r="D1460" s="852"/>
    </row>
    <row r="1461" spans="3:4">
      <c r="C1461" s="851"/>
      <c r="D1461" s="852"/>
    </row>
    <row r="1462" spans="3:4">
      <c r="C1462" s="851"/>
      <c r="D1462" s="852"/>
    </row>
    <row r="1463" spans="3:4">
      <c r="C1463" s="851"/>
      <c r="D1463" s="852"/>
    </row>
    <row r="1464" spans="3:4">
      <c r="C1464" s="851"/>
      <c r="D1464" s="852"/>
    </row>
    <row r="1465" spans="3:4">
      <c r="C1465" s="851"/>
      <c r="D1465" s="852"/>
    </row>
    <row r="1466" spans="3:4">
      <c r="C1466" s="851"/>
      <c r="D1466" s="852"/>
    </row>
    <row r="1467" spans="3:4">
      <c r="C1467" s="851"/>
      <c r="D1467" s="852"/>
    </row>
    <row r="1468" spans="3:4">
      <c r="C1468" s="851"/>
      <c r="D1468" s="852"/>
    </row>
    <row r="1469" spans="3:4">
      <c r="C1469" s="851"/>
      <c r="D1469" s="852"/>
    </row>
    <row r="1470" spans="3:4">
      <c r="C1470" s="851"/>
      <c r="D1470" s="852"/>
    </row>
    <row r="1471" spans="3:4">
      <c r="C1471" s="851"/>
      <c r="D1471" s="852"/>
    </row>
    <row r="1472" spans="3:4">
      <c r="C1472" s="851"/>
      <c r="D1472" s="852"/>
    </row>
    <row r="1473" spans="3:4">
      <c r="C1473" s="851"/>
      <c r="D1473" s="852"/>
    </row>
    <row r="1474" spans="3:4">
      <c r="C1474" s="851"/>
      <c r="D1474" s="852"/>
    </row>
    <row r="1475" spans="3:4">
      <c r="C1475" s="851"/>
      <c r="D1475" s="852"/>
    </row>
    <row r="1476" spans="3:4">
      <c r="C1476" s="851"/>
      <c r="D1476" s="852"/>
    </row>
    <row r="1477" spans="3:4">
      <c r="C1477" s="851"/>
      <c r="D1477" s="852"/>
    </row>
    <row r="1478" spans="3:4">
      <c r="C1478" s="851"/>
      <c r="D1478" s="852"/>
    </row>
    <row r="1479" spans="3:4">
      <c r="C1479" s="851"/>
      <c r="D1479" s="852"/>
    </row>
    <row r="1480" spans="3:4">
      <c r="C1480" s="851"/>
      <c r="D1480" s="852"/>
    </row>
    <row r="1481" spans="3:4">
      <c r="C1481" s="851"/>
      <c r="D1481" s="852"/>
    </row>
    <row r="1482" spans="3:4">
      <c r="C1482" s="851"/>
      <c r="D1482" s="852"/>
    </row>
    <row r="1483" spans="3:4">
      <c r="C1483" s="851"/>
      <c r="D1483" s="852"/>
    </row>
    <row r="1484" spans="3:4">
      <c r="C1484" s="851"/>
      <c r="D1484" s="852"/>
    </row>
    <row r="1485" spans="3:4">
      <c r="C1485" s="851"/>
      <c r="D1485" s="852"/>
    </row>
    <row r="1486" spans="3:4">
      <c r="C1486" s="851"/>
      <c r="D1486" s="852"/>
    </row>
    <row r="1487" spans="3:4">
      <c r="C1487" s="851"/>
      <c r="D1487" s="852"/>
    </row>
    <row r="1488" spans="3:4">
      <c r="C1488" s="851"/>
      <c r="D1488" s="852"/>
    </row>
    <row r="1489" spans="3:4">
      <c r="C1489" s="851"/>
      <c r="D1489" s="852"/>
    </row>
    <row r="1490" spans="3:4">
      <c r="C1490" s="851"/>
      <c r="D1490" s="852"/>
    </row>
    <row r="1491" spans="3:4">
      <c r="C1491" s="851"/>
      <c r="D1491" s="852"/>
    </row>
    <row r="1492" spans="3:4">
      <c r="C1492" s="851"/>
      <c r="D1492" s="852"/>
    </row>
    <row r="1493" spans="3:4">
      <c r="C1493" s="851"/>
      <c r="D1493" s="852"/>
    </row>
    <row r="1494" spans="3:4">
      <c r="C1494" s="851"/>
      <c r="D1494" s="852"/>
    </row>
    <row r="1495" spans="3:4">
      <c r="C1495" s="851"/>
      <c r="D1495" s="852"/>
    </row>
    <row r="1496" spans="3:4">
      <c r="C1496" s="851"/>
      <c r="D1496" s="852"/>
    </row>
    <row r="1497" spans="3:4">
      <c r="C1497" s="851"/>
      <c r="D1497" s="852"/>
    </row>
    <row r="1498" spans="3:4">
      <c r="C1498" s="851"/>
      <c r="D1498" s="852"/>
    </row>
    <row r="1499" spans="3:4">
      <c r="C1499" s="851"/>
      <c r="D1499" s="852"/>
    </row>
    <row r="1500" spans="3:4">
      <c r="C1500" s="851"/>
      <c r="D1500" s="852"/>
    </row>
    <row r="1501" spans="3:4">
      <c r="C1501" s="851"/>
      <c r="D1501" s="852"/>
    </row>
    <row r="1502" spans="3:4">
      <c r="C1502" s="851"/>
      <c r="D1502" s="852"/>
    </row>
    <row r="1503" spans="3:4">
      <c r="C1503" s="851"/>
      <c r="D1503" s="852"/>
    </row>
    <row r="1504" spans="3:4">
      <c r="C1504" s="851"/>
      <c r="D1504" s="852"/>
    </row>
    <row r="1505" spans="3:4">
      <c r="C1505" s="851"/>
      <c r="D1505" s="852"/>
    </row>
    <row r="1506" spans="3:4">
      <c r="C1506" s="851"/>
      <c r="D1506" s="852"/>
    </row>
    <row r="1507" spans="3:4">
      <c r="C1507" s="851"/>
      <c r="D1507" s="852"/>
    </row>
    <row r="1508" spans="3:4">
      <c r="C1508" s="851"/>
      <c r="D1508" s="852"/>
    </row>
    <row r="1509" spans="3:4">
      <c r="C1509" s="851"/>
      <c r="D1509" s="852"/>
    </row>
    <row r="1510" spans="3:4">
      <c r="C1510" s="851"/>
      <c r="D1510" s="852"/>
    </row>
    <row r="1511" spans="3:4">
      <c r="C1511" s="851"/>
      <c r="D1511" s="852"/>
    </row>
    <row r="1512" spans="3:4">
      <c r="C1512" s="851"/>
      <c r="D1512" s="852"/>
    </row>
    <row r="1513" spans="3:4">
      <c r="C1513" s="851"/>
      <c r="D1513" s="852"/>
    </row>
    <row r="1514" spans="3:4">
      <c r="C1514" s="851"/>
      <c r="D1514" s="852"/>
    </row>
    <row r="1515" spans="3:4">
      <c r="C1515" s="851"/>
      <c r="D1515" s="852"/>
    </row>
    <row r="1516" spans="3:4">
      <c r="C1516" s="851"/>
      <c r="D1516" s="852"/>
    </row>
    <row r="1517" spans="3:4">
      <c r="C1517" s="851"/>
      <c r="D1517" s="852"/>
    </row>
    <row r="1518" spans="3:4">
      <c r="C1518" s="851"/>
      <c r="D1518" s="852"/>
    </row>
    <row r="1519" spans="3:4">
      <c r="C1519" s="851"/>
      <c r="D1519" s="852"/>
    </row>
    <row r="1520" spans="3:4">
      <c r="C1520" s="851"/>
      <c r="D1520" s="852"/>
    </row>
    <row r="1521" spans="3:4">
      <c r="C1521" s="851"/>
      <c r="D1521" s="852"/>
    </row>
    <row r="1522" spans="3:4">
      <c r="C1522" s="851"/>
      <c r="D1522" s="852"/>
    </row>
    <row r="1523" spans="3:4">
      <c r="C1523" s="851"/>
      <c r="D1523" s="852"/>
    </row>
    <row r="1524" spans="3:4">
      <c r="C1524" s="851"/>
      <c r="D1524" s="852"/>
    </row>
    <row r="1525" spans="3:4">
      <c r="C1525" s="851"/>
      <c r="D1525" s="852"/>
    </row>
    <row r="1526" spans="3:4">
      <c r="C1526" s="851"/>
      <c r="D1526" s="852"/>
    </row>
    <row r="1527" spans="3:4">
      <c r="C1527" s="851"/>
      <c r="D1527" s="852"/>
    </row>
    <row r="1528" spans="3:4">
      <c r="C1528" s="851"/>
      <c r="D1528" s="852"/>
    </row>
    <row r="1529" spans="3:4">
      <c r="C1529" s="851"/>
      <c r="D1529" s="852"/>
    </row>
    <row r="1530" spans="3:4">
      <c r="C1530" s="851"/>
      <c r="D1530" s="852"/>
    </row>
    <row r="1531" spans="3:4">
      <c r="C1531" s="851"/>
      <c r="D1531" s="852"/>
    </row>
    <row r="1532" spans="3:4">
      <c r="C1532" s="851"/>
      <c r="D1532" s="852"/>
    </row>
    <row r="1533" spans="3:4">
      <c r="C1533" s="851"/>
      <c r="D1533" s="852"/>
    </row>
    <row r="1534" spans="3:4">
      <c r="C1534" s="851"/>
      <c r="D1534" s="852"/>
    </row>
    <row r="1535" spans="3:4">
      <c r="C1535" s="851"/>
      <c r="D1535" s="852"/>
    </row>
    <row r="1536" spans="3:4">
      <c r="C1536" s="851"/>
      <c r="D1536" s="852"/>
    </row>
    <row r="1537" spans="3:4">
      <c r="C1537" s="851"/>
      <c r="D1537" s="852"/>
    </row>
    <row r="1538" spans="3:4">
      <c r="C1538" s="851"/>
      <c r="D1538" s="852"/>
    </row>
    <row r="1539" spans="3:4">
      <c r="C1539" s="851"/>
      <c r="D1539" s="852"/>
    </row>
    <row r="1540" spans="3:4">
      <c r="C1540" s="851"/>
      <c r="D1540" s="852"/>
    </row>
    <row r="1541" spans="3:4">
      <c r="C1541" s="851"/>
      <c r="D1541" s="852"/>
    </row>
    <row r="1542" spans="3:4">
      <c r="C1542" s="851"/>
      <c r="D1542" s="852"/>
    </row>
    <row r="1543" spans="3:4">
      <c r="C1543" s="851"/>
      <c r="D1543" s="852"/>
    </row>
    <row r="1544" spans="3:4">
      <c r="C1544" s="851"/>
      <c r="D1544" s="852"/>
    </row>
    <row r="1545" spans="3:4">
      <c r="C1545" s="851"/>
      <c r="D1545" s="852"/>
    </row>
    <row r="1546" spans="3:4">
      <c r="C1546" s="851"/>
      <c r="D1546" s="852"/>
    </row>
    <row r="1547" spans="3:4">
      <c r="C1547" s="851"/>
      <c r="D1547" s="852"/>
    </row>
    <row r="1548" spans="3:4">
      <c r="C1548" s="851"/>
      <c r="D1548" s="852"/>
    </row>
    <row r="1549" spans="3:4">
      <c r="C1549" s="851"/>
      <c r="D1549" s="852"/>
    </row>
    <row r="1550" spans="3:4">
      <c r="C1550" s="851"/>
      <c r="D1550" s="852"/>
    </row>
    <row r="1551" spans="3:4">
      <c r="C1551" s="851"/>
      <c r="D1551" s="852"/>
    </row>
    <row r="1552" spans="3:4">
      <c r="C1552" s="851"/>
      <c r="D1552" s="852"/>
    </row>
    <row r="1553" spans="3:4">
      <c r="C1553" s="851"/>
      <c r="D1553" s="852"/>
    </row>
    <row r="1554" spans="3:4">
      <c r="C1554" s="851"/>
      <c r="D1554" s="852"/>
    </row>
    <row r="1555" spans="3:4">
      <c r="C1555" s="851"/>
      <c r="D1555" s="852"/>
    </row>
    <row r="1556" spans="3:4">
      <c r="C1556" s="851"/>
      <c r="D1556" s="852"/>
    </row>
    <row r="1557" spans="3:4">
      <c r="C1557" s="851"/>
      <c r="D1557" s="852"/>
    </row>
    <row r="1558" spans="3:4">
      <c r="C1558" s="851"/>
      <c r="D1558" s="852"/>
    </row>
    <row r="1559" spans="3:4">
      <c r="C1559" s="851"/>
      <c r="D1559" s="852"/>
    </row>
    <row r="1560" spans="3:4">
      <c r="C1560" s="851"/>
      <c r="D1560" s="852"/>
    </row>
    <row r="1561" spans="3:4">
      <c r="C1561" s="851"/>
      <c r="D1561" s="852"/>
    </row>
    <row r="1562" spans="3:4">
      <c r="C1562" s="851"/>
      <c r="D1562" s="852"/>
    </row>
    <row r="1563" spans="3:4">
      <c r="C1563" s="851"/>
      <c r="D1563" s="852"/>
    </row>
    <row r="1564" spans="3:4">
      <c r="C1564" s="851"/>
      <c r="D1564" s="852"/>
    </row>
    <row r="1565" spans="3:4">
      <c r="C1565" s="851"/>
      <c r="D1565" s="852"/>
    </row>
    <row r="1566" spans="3:4">
      <c r="C1566" s="851"/>
      <c r="D1566" s="852"/>
    </row>
    <row r="1567" spans="3:4">
      <c r="C1567" s="851"/>
      <c r="D1567" s="852"/>
    </row>
    <row r="1568" spans="3:4">
      <c r="C1568" s="851"/>
      <c r="D1568" s="852"/>
    </row>
    <row r="1569" spans="3:4">
      <c r="C1569" s="851"/>
      <c r="D1569" s="852"/>
    </row>
    <row r="1570" spans="3:4">
      <c r="C1570" s="851"/>
      <c r="D1570" s="852"/>
    </row>
    <row r="1571" spans="3:4">
      <c r="C1571" s="851"/>
      <c r="D1571" s="852"/>
    </row>
    <row r="1572" spans="3:4">
      <c r="C1572" s="851"/>
      <c r="D1572" s="852"/>
    </row>
    <row r="1573" spans="3:4">
      <c r="C1573" s="851"/>
      <c r="D1573" s="852"/>
    </row>
    <row r="1574" spans="3:4">
      <c r="C1574" s="851"/>
      <c r="D1574" s="852"/>
    </row>
    <row r="1575" spans="3:4">
      <c r="C1575" s="851"/>
      <c r="D1575" s="852"/>
    </row>
    <row r="1576" spans="3:4">
      <c r="C1576" s="851"/>
      <c r="D1576" s="852"/>
    </row>
    <row r="1577" spans="3:4">
      <c r="C1577" s="851"/>
      <c r="D1577" s="852"/>
    </row>
    <row r="1578" spans="3:4">
      <c r="C1578" s="851"/>
      <c r="D1578" s="852"/>
    </row>
    <row r="1579" spans="3:4">
      <c r="C1579" s="851"/>
      <c r="D1579" s="852"/>
    </row>
    <row r="1580" spans="3:4">
      <c r="C1580" s="851"/>
      <c r="D1580" s="852"/>
    </row>
    <row r="1581" spans="3:4">
      <c r="C1581" s="851"/>
      <c r="D1581" s="852"/>
    </row>
    <row r="1582" spans="3:4">
      <c r="C1582" s="851"/>
      <c r="D1582" s="852"/>
    </row>
    <row r="1583" spans="3:4">
      <c r="C1583" s="851"/>
      <c r="D1583" s="852"/>
    </row>
    <row r="1584" spans="3:4">
      <c r="C1584" s="851"/>
      <c r="D1584" s="852"/>
    </row>
    <row r="1585" spans="3:4">
      <c r="C1585" s="851"/>
      <c r="D1585" s="852"/>
    </row>
    <row r="1586" spans="3:4">
      <c r="C1586" s="851"/>
      <c r="D1586" s="852"/>
    </row>
    <row r="1587" spans="3:4">
      <c r="C1587" s="851"/>
      <c r="D1587" s="852"/>
    </row>
    <row r="1588" spans="3:4">
      <c r="C1588" s="851"/>
      <c r="D1588" s="852"/>
    </row>
    <row r="1589" spans="3:4">
      <c r="C1589" s="851"/>
      <c r="D1589" s="852"/>
    </row>
    <row r="1590" spans="3:4">
      <c r="C1590" s="851"/>
      <c r="D1590" s="852"/>
    </row>
    <row r="1591" spans="3:4">
      <c r="C1591" s="851"/>
      <c r="D1591" s="852"/>
    </row>
    <row r="1592" spans="3:4">
      <c r="C1592" s="851"/>
      <c r="D1592" s="852"/>
    </row>
    <row r="1593" spans="3:4">
      <c r="C1593" s="851"/>
      <c r="D1593" s="852"/>
    </row>
    <row r="1594" spans="3:4">
      <c r="C1594" s="851"/>
      <c r="D1594" s="852"/>
    </row>
    <row r="1595" spans="3:4">
      <c r="C1595" s="851"/>
      <c r="D1595" s="852"/>
    </row>
    <row r="1596" spans="3:4">
      <c r="C1596" s="851"/>
      <c r="D1596" s="852"/>
    </row>
    <row r="1597" spans="3:4">
      <c r="C1597" s="851"/>
      <c r="D1597" s="852"/>
    </row>
    <row r="1598" spans="3:4">
      <c r="C1598" s="851"/>
      <c r="D1598" s="852"/>
    </row>
    <row r="1599" spans="3:4">
      <c r="C1599" s="851"/>
      <c r="D1599" s="852"/>
    </row>
    <row r="1600" spans="3:4">
      <c r="C1600" s="851"/>
      <c r="D1600" s="852"/>
    </row>
    <row r="1601" spans="3:4">
      <c r="C1601" s="851"/>
      <c r="D1601" s="852"/>
    </row>
    <row r="1602" spans="3:4">
      <c r="C1602" s="851"/>
      <c r="D1602" s="852"/>
    </row>
    <row r="1603" spans="3:4">
      <c r="C1603" s="851"/>
      <c r="D1603" s="852"/>
    </row>
    <row r="1604" spans="3:4">
      <c r="C1604" s="851"/>
      <c r="D1604" s="852"/>
    </row>
    <row r="1605" spans="3:4">
      <c r="C1605" s="851"/>
      <c r="D1605" s="852"/>
    </row>
    <row r="1606" spans="3:4">
      <c r="C1606" s="851"/>
      <c r="D1606" s="852"/>
    </row>
    <row r="1607" spans="3:4">
      <c r="C1607" s="851"/>
      <c r="D1607" s="852"/>
    </row>
    <row r="1608" spans="3:4">
      <c r="C1608" s="851"/>
      <c r="D1608" s="852"/>
    </row>
    <row r="1609" spans="3:4">
      <c r="C1609" s="851"/>
      <c r="D1609" s="852"/>
    </row>
    <row r="1610" spans="3:4">
      <c r="C1610" s="851"/>
      <c r="D1610" s="852"/>
    </row>
    <row r="1611" spans="3:4">
      <c r="C1611" s="851"/>
      <c r="D1611" s="852"/>
    </row>
    <row r="1612" spans="3:4">
      <c r="C1612" s="851"/>
      <c r="D1612" s="852"/>
    </row>
    <row r="1613" spans="3:4">
      <c r="C1613" s="851"/>
      <c r="D1613" s="852"/>
    </row>
    <row r="1614" spans="3:4">
      <c r="C1614" s="851"/>
      <c r="D1614" s="852"/>
    </row>
    <row r="1615" spans="3:4">
      <c r="C1615" s="851"/>
      <c r="D1615" s="852"/>
    </row>
    <row r="1616" spans="3:4">
      <c r="C1616" s="851"/>
      <c r="D1616" s="852"/>
    </row>
    <row r="1617" spans="3:4">
      <c r="C1617" s="851"/>
      <c r="D1617" s="852"/>
    </row>
    <row r="1618" spans="3:4">
      <c r="C1618" s="851"/>
      <c r="D1618" s="852"/>
    </row>
    <row r="1619" spans="3:4">
      <c r="C1619" s="851"/>
      <c r="D1619" s="852"/>
    </row>
    <row r="1620" spans="3:4">
      <c r="C1620" s="851"/>
      <c r="D1620" s="852"/>
    </row>
    <row r="1621" spans="3:4">
      <c r="C1621" s="851"/>
      <c r="D1621" s="852"/>
    </row>
    <row r="1622" spans="3:4">
      <c r="C1622" s="851"/>
      <c r="D1622" s="852"/>
    </row>
    <row r="1623" spans="3:4">
      <c r="C1623" s="851"/>
      <c r="D1623" s="852"/>
    </row>
    <row r="1624" spans="3:4">
      <c r="C1624" s="851"/>
      <c r="D1624" s="852"/>
    </row>
    <row r="1625" spans="3:4">
      <c r="C1625" s="851"/>
      <c r="D1625" s="852"/>
    </row>
    <row r="1626" spans="3:4">
      <c r="C1626" s="851"/>
      <c r="D1626" s="852"/>
    </row>
    <row r="1627" spans="3:4">
      <c r="C1627" s="851"/>
      <c r="D1627" s="852"/>
    </row>
    <row r="1628" spans="3:4">
      <c r="C1628" s="851"/>
      <c r="D1628" s="852"/>
    </row>
    <row r="1629" spans="3:4">
      <c r="C1629" s="851"/>
      <c r="D1629" s="852"/>
    </row>
    <row r="1630" spans="3:4">
      <c r="C1630" s="851"/>
      <c r="D1630" s="852"/>
    </row>
    <row r="1631" spans="3:4">
      <c r="C1631" s="851"/>
      <c r="D1631" s="852"/>
    </row>
    <row r="1632" spans="3:4">
      <c r="C1632" s="851"/>
      <c r="D1632" s="852"/>
    </row>
    <row r="1633" spans="3:4">
      <c r="C1633" s="851"/>
      <c r="D1633" s="852"/>
    </row>
    <row r="1634" spans="3:4">
      <c r="C1634" s="851"/>
      <c r="D1634" s="852"/>
    </row>
    <row r="1635" spans="3:4">
      <c r="C1635" s="851"/>
      <c r="D1635" s="852"/>
    </row>
    <row r="1636" spans="3:4">
      <c r="C1636" s="851"/>
      <c r="D1636" s="852"/>
    </row>
    <row r="1637" spans="3:4">
      <c r="C1637" s="851"/>
      <c r="D1637" s="852"/>
    </row>
    <row r="1638" spans="3:4">
      <c r="C1638" s="851"/>
      <c r="D1638" s="852"/>
    </row>
    <row r="1639" spans="3:4">
      <c r="C1639" s="851"/>
      <c r="D1639" s="852"/>
    </row>
    <row r="1640" spans="3:4">
      <c r="C1640" s="851"/>
      <c r="D1640" s="852"/>
    </row>
    <row r="1641" spans="3:4">
      <c r="C1641" s="851"/>
      <c r="D1641" s="852"/>
    </row>
    <row r="1642" spans="3:4">
      <c r="C1642" s="851"/>
      <c r="D1642" s="852"/>
    </row>
    <row r="1643" spans="3:4">
      <c r="C1643" s="851"/>
      <c r="D1643" s="852"/>
    </row>
    <row r="1644" spans="3:4">
      <c r="C1644" s="851"/>
      <c r="D1644" s="852"/>
    </row>
    <row r="1645" spans="3:4">
      <c r="C1645" s="851"/>
      <c r="D1645" s="852"/>
    </row>
    <row r="1646" spans="3:4">
      <c r="C1646" s="851"/>
      <c r="D1646" s="852"/>
    </row>
    <row r="1647" spans="3:4">
      <c r="C1647" s="851"/>
      <c r="D1647" s="852"/>
    </row>
    <row r="1648" spans="3:4">
      <c r="C1648" s="851"/>
      <c r="D1648" s="852"/>
    </row>
    <row r="1649" spans="3:4">
      <c r="C1649" s="851"/>
      <c r="D1649" s="852"/>
    </row>
    <row r="1650" spans="3:4">
      <c r="C1650" s="851"/>
      <c r="D1650" s="852"/>
    </row>
    <row r="1651" spans="3:4">
      <c r="C1651" s="851"/>
      <c r="D1651" s="852"/>
    </row>
    <row r="1652" spans="3:4">
      <c r="C1652" s="851"/>
      <c r="D1652" s="852"/>
    </row>
    <row r="1653" spans="3:4">
      <c r="C1653" s="851"/>
      <c r="D1653" s="852"/>
    </row>
    <row r="1654" spans="3:4">
      <c r="C1654" s="851"/>
      <c r="D1654" s="852"/>
    </row>
    <row r="1655" spans="3:4">
      <c r="C1655" s="851"/>
      <c r="D1655" s="852"/>
    </row>
    <row r="1656" spans="3:4">
      <c r="C1656" s="851"/>
      <c r="D1656" s="852"/>
    </row>
    <row r="1657" spans="3:4">
      <c r="C1657" s="851"/>
      <c r="D1657" s="852"/>
    </row>
    <row r="1658" spans="3:4">
      <c r="C1658" s="851"/>
      <c r="D1658" s="852"/>
    </row>
    <row r="1659" spans="3:4">
      <c r="C1659" s="851"/>
      <c r="D1659" s="852"/>
    </row>
    <row r="1660" spans="3:4">
      <c r="C1660" s="851"/>
      <c r="D1660" s="852"/>
    </row>
    <row r="1661" spans="3:4">
      <c r="C1661" s="851"/>
      <c r="D1661" s="852"/>
    </row>
    <row r="1662" spans="3:4">
      <c r="C1662" s="851"/>
      <c r="D1662" s="852"/>
    </row>
    <row r="1663" spans="3:4">
      <c r="C1663" s="851"/>
      <c r="D1663" s="852"/>
    </row>
    <row r="1664" spans="3:4">
      <c r="C1664" s="851"/>
      <c r="D1664" s="852"/>
    </row>
    <row r="1665" spans="3:4">
      <c r="C1665" s="851"/>
      <c r="D1665" s="852"/>
    </row>
    <row r="1666" spans="3:4">
      <c r="C1666" s="851"/>
      <c r="D1666" s="852"/>
    </row>
    <row r="1667" spans="3:4">
      <c r="C1667" s="851"/>
      <c r="D1667" s="852"/>
    </row>
    <row r="1668" spans="3:4">
      <c r="C1668" s="851"/>
      <c r="D1668" s="852"/>
    </row>
    <row r="1669" spans="3:4">
      <c r="C1669" s="851"/>
      <c r="D1669" s="852"/>
    </row>
    <row r="1670" spans="3:4">
      <c r="C1670" s="851"/>
      <c r="D1670" s="852"/>
    </row>
    <row r="1671" spans="3:4">
      <c r="C1671" s="851"/>
      <c r="D1671" s="852"/>
    </row>
    <row r="1672" spans="3:4">
      <c r="C1672" s="851"/>
      <c r="D1672" s="852"/>
    </row>
    <row r="1673" spans="3:4">
      <c r="C1673" s="851"/>
      <c r="D1673" s="852"/>
    </row>
    <row r="1674" spans="3:4">
      <c r="C1674" s="851"/>
      <c r="D1674" s="852"/>
    </row>
    <row r="1675" spans="3:4">
      <c r="C1675" s="851"/>
      <c r="D1675" s="852"/>
    </row>
    <row r="1676" spans="3:4">
      <c r="C1676" s="851"/>
      <c r="D1676" s="852"/>
    </row>
    <row r="1677" spans="3:4">
      <c r="C1677" s="851"/>
      <c r="D1677" s="852"/>
    </row>
    <row r="1678" spans="3:4">
      <c r="C1678" s="851"/>
      <c r="D1678" s="852"/>
    </row>
    <row r="1679" spans="3:4">
      <c r="C1679" s="851"/>
      <c r="D1679" s="852"/>
    </row>
    <row r="1680" spans="3:4">
      <c r="C1680" s="851"/>
      <c r="D1680" s="852"/>
    </row>
    <row r="1681" spans="3:4">
      <c r="C1681" s="851"/>
      <c r="D1681" s="852"/>
    </row>
    <row r="1682" spans="3:4">
      <c r="C1682" s="851"/>
      <c r="D1682" s="852"/>
    </row>
    <row r="1683" spans="3:4">
      <c r="C1683" s="851"/>
      <c r="D1683" s="852"/>
    </row>
    <row r="1684" spans="3:4">
      <c r="C1684" s="851"/>
      <c r="D1684" s="852"/>
    </row>
    <row r="1685" spans="3:4">
      <c r="C1685" s="851"/>
      <c r="D1685" s="852"/>
    </row>
    <row r="1686" spans="3:4">
      <c r="C1686" s="851"/>
      <c r="D1686" s="852"/>
    </row>
    <row r="1687" spans="3:4">
      <c r="C1687" s="851"/>
      <c r="D1687" s="852"/>
    </row>
    <row r="1688" spans="3:4">
      <c r="C1688" s="851"/>
      <c r="D1688" s="852"/>
    </row>
    <row r="1689" spans="3:4">
      <c r="C1689" s="851"/>
      <c r="D1689" s="852"/>
    </row>
    <row r="1690" spans="3:4">
      <c r="C1690" s="851"/>
      <c r="D1690" s="852"/>
    </row>
    <row r="1691" spans="3:4">
      <c r="C1691" s="851"/>
      <c r="D1691" s="852"/>
    </row>
    <row r="1692" spans="3:4">
      <c r="C1692" s="851"/>
      <c r="D1692" s="852"/>
    </row>
    <row r="1693" spans="3:4">
      <c r="C1693" s="851"/>
      <c r="D1693" s="852"/>
    </row>
    <row r="1694" spans="3:4">
      <c r="C1694" s="851"/>
      <c r="D1694" s="852"/>
    </row>
    <row r="1695" spans="3:4">
      <c r="C1695" s="851"/>
      <c r="D1695" s="852"/>
    </row>
    <row r="1696" spans="3:4">
      <c r="C1696" s="851"/>
      <c r="D1696" s="852"/>
    </row>
    <row r="1697" spans="3:4">
      <c r="C1697" s="851"/>
      <c r="D1697" s="852"/>
    </row>
    <row r="1698" spans="3:4">
      <c r="C1698" s="851"/>
      <c r="D1698" s="852"/>
    </row>
    <row r="1699" spans="3:4">
      <c r="C1699" s="851"/>
      <c r="D1699" s="852"/>
    </row>
    <row r="1700" spans="3:4">
      <c r="C1700" s="851"/>
      <c r="D1700" s="852"/>
    </row>
    <row r="1701" spans="3:4">
      <c r="C1701" s="851"/>
      <c r="D1701" s="852"/>
    </row>
    <row r="1702" spans="3:4">
      <c r="C1702" s="851"/>
      <c r="D1702" s="852"/>
    </row>
    <row r="1703" spans="3:4">
      <c r="C1703" s="851"/>
      <c r="D1703" s="852"/>
    </row>
    <row r="1704" spans="3:4">
      <c r="C1704" s="851"/>
      <c r="D1704" s="852"/>
    </row>
    <row r="1705" spans="3:4">
      <c r="C1705" s="851"/>
      <c r="D1705" s="852"/>
    </row>
    <row r="1706" spans="3:4">
      <c r="C1706" s="851"/>
      <c r="D1706" s="852"/>
    </row>
    <row r="1707" spans="3:4">
      <c r="C1707" s="851"/>
      <c r="D1707" s="852"/>
    </row>
    <row r="1708" spans="3:4">
      <c r="C1708" s="851"/>
      <c r="D1708" s="852"/>
    </row>
    <row r="1709" spans="3:4">
      <c r="C1709" s="851"/>
      <c r="D1709" s="852"/>
    </row>
    <row r="1710" spans="3:4">
      <c r="C1710" s="851"/>
      <c r="D1710" s="852"/>
    </row>
    <row r="1711" spans="3:4">
      <c r="C1711" s="851"/>
      <c r="D1711" s="852"/>
    </row>
    <row r="1712" spans="3:4">
      <c r="C1712" s="851"/>
      <c r="D1712" s="852"/>
    </row>
    <row r="1713" spans="3:4">
      <c r="C1713" s="851"/>
      <c r="D1713" s="852"/>
    </row>
    <row r="1714" spans="3:4">
      <c r="C1714" s="851"/>
      <c r="D1714" s="852"/>
    </row>
    <row r="1715" spans="3:4">
      <c r="C1715" s="851"/>
      <c r="D1715" s="852"/>
    </row>
    <row r="1716" spans="3:4">
      <c r="C1716" s="851"/>
      <c r="D1716" s="852"/>
    </row>
    <row r="1717" spans="3:4">
      <c r="C1717" s="851"/>
      <c r="D1717" s="852"/>
    </row>
    <row r="1718" spans="3:4">
      <c r="C1718" s="851"/>
      <c r="D1718" s="852"/>
    </row>
    <row r="1719" spans="3:4">
      <c r="C1719" s="851"/>
      <c r="D1719" s="852"/>
    </row>
    <row r="1720" spans="3:4">
      <c r="C1720" s="851"/>
      <c r="D1720" s="852"/>
    </row>
    <row r="1721" spans="3:4">
      <c r="C1721" s="851"/>
      <c r="D1721" s="852"/>
    </row>
    <row r="1722" spans="3:4">
      <c r="C1722" s="851"/>
      <c r="D1722" s="852"/>
    </row>
    <row r="1723" spans="3:4">
      <c r="C1723" s="851"/>
      <c r="D1723" s="852"/>
    </row>
    <row r="1724" spans="3:4">
      <c r="C1724" s="851"/>
      <c r="D1724" s="852"/>
    </row>
    <row r="1725" spans="3:4">
      <c r="C1725" s="851"/>
      <c r="D1725" s="852"/>
    </row>
    <row r="1726" spans="3:4">
      <c r="C1726" s="851"/>
      <c r="D1726" s="852"/>
    </row>
    <row r="1727" spans="3:4">
      <c r="C1727" s="851"/>
      <c r="D1727" s="852"/>
    </row>
    <row r="1728" spans="3:4">
      <c r="C1728" s="851"/>
      <c r="D1728" s="852"/>
    </row>
    <row r="1729" spans="3:4">
      <c r="C1729" s="851"/>
      <c r="D1729" s="852"/>
    </row>
    <row r="1730" spans="3:4">
      <c r="C1730" s="851"/>
      <c r="D1730" s="852"/>
    </row>
    <row r="1731" spans="3:4">
      <c r="C1731" s="851"/>
      <c r="D1731" s="852"/>
    </row>
    <row r="1732" spans="3:4">
      <c r="C1732" s="851"/>
      <c r="D1732" s="852"/>
    </row>
    <row r="1733" spans="3:4">
      <c r="C1733" s="851"/>
      <c r="D1733" s="852"/>
    </row>
    <row r="1734" spans="3:4">
      <c r="C1734" s="851"/>
      <c r="D1734" s="852"/>
    </row>
    <row r="1735" spans="3:4">
      <c r="C1735" s="851"/>
      <c r="D1735" s="852"/>
    </row>
    <row r="1736" spans="3:4">
      <c r="C1736" s="851"/>
      <c r="D1736" s="852"/>
    </row>
    <row r="1737" spans="3:4">
      <c r="C1737" s="851"/>
      <c r="D1737" s="852"/>
    </row>
    <row r="1738" spans="3:4">
      <c r="C1738" s="851"/>
      <c r="D1738" s="852"/>
    </row>
    <row r="1739" spans="3:4">
      <c r="C1739" s="851"/>
      <c r="D1739" s="852"/>
    </row>
    <row r="1740" spans="3:4">
      <c r="C1740" s="851"/>
      <c r="D1740" s="852"/>
    </row>
    <row r="1741" spans="3:4">
      <c r="C1741" s="851"/>
      <c r="D1741" s="852"/>
    </row>
    <row r="1742" spans="3:4">
      <c r="C1742" s="851"/>
      <c r="D1742" s="852"/>
    </row>
    <row r="1743" spans="3:4">
      <c r="C1743" s="851"/>
      <c r="D1743" s="852"/>
    </row>
    <row r="1744" spans="3:4">
      <c r="C1744" s="851"/>
      <c r="D1744" s="852"/>
    </row>
    <row r="1745" spans="3:4">
      <c r="C1745" s="851"/>
      <c r="D1745" s="852"/>
    </row>
    <row r="1746" spans="3:4">
      <c r="C1746" s="851"/>
      <c r="D1746" s="852"/>
    </row>
    <row r="1747" spans="3:4">
      <c r="C1747" s="851"/>
      <c r="D1747" s="852"/>
    </row>
    <row r="1748" spans="3:4">
      <c r="C1748" s="851"/>
      <c r="D1748" s="852"/>
    </row>
    <row r="1749" spans="3:4">
      <c r="C1749" s="851"/>
      <c r="D1749" s="852"/>
    </row>
    <row r="1750" spans="3:4">
      <c r="C1750" s="851"/>
      <c r="D1750" s="852"/>
    </row>
    <row r="1751" spans="3:4">
      <c r="C1751" s="851"/>
      <c r="D1751" s="852"/>
    </row>
    <row r="1752" spans="3:4">
      <c r="C1752" s="851"/>
      <c r="D1752" s="852"/>
    </row>
    <row r="1753" spans="3:4">
      <c r="C1753" s="851"/>
      <c r="D1753" s="852"/>
    </row>
    <row r="1754" spans="3:4">
      <c r="C1754" s="851"/>
      <c r="D1754" s="852"/>
    </row>
    <row r="1755" spans="3:4">
      <c r="C1755" s="851"/>
      <c r="D1755" s="852"/>
    </row>
    <row r="1756" spans="3:4">
      <c r="C1756" s="851"/>
      <c r="D1756" s="852"/>
    </row>
    <row r="1757" spans="3:4">
      <c r="C1757" s="851"/>
      <c r="D1757" s="852"/>
    </row>
    <row r="1758" spans="3:4">
      <c r="C1758" s="851"/>
      <c r="D1758" s="852"/>
    </row>
    <row r="1759" spans="3:4">
      <c r="C1759" s="851"/>
      <c r="D1759" s="852"/>
    </row>
    <row r="1760" spans="3:4">
      <c r="C1760" s="851"/>
      <c r="D1760" s="852"/>
    </row>
    <row r="1761" spans="3:4">
      <c r="C1761" s="851"/>
      <c r="D1761" s="852"/>
    </row>
    <row r="1762" spans="3:4">
      <c r="C1762" s="851"/>
      <c r="D1762" s="852"/>
    </row>
    <row r="1763" spans="3:4">
      <c r="C1763" s="851"/>
      <c r="D1763" s="852"/>
    </row>
    <row r="1764" spans="3:4">
      <c r="C1764" s="851"/>
      <c r="D1764" s="852"/>
    </row>
    <row r="1765" spans="3:4">
      <c r="C1765" s="851"/>
      <c r="D1765" s="852"/>
    </row>
    <row r="1766" spans="3:4">
      <c r="C1766" s="851"/>
      <c r="D1766" s="852"/>
    </row>
    <row r="1767" spans="3:4">
      <c r="C1767" s="851"/>
      <c r="D1767" s="852"/>
    </row>
    <row r="1768" spans="3:4">
      <c r="C1768" s="851"/>
      <c r="D1768" s="852"/>
    </row>
    <row r="1769" spans="3:4">
      <c r="C1769" s="851"/>
      <c r="D1769" s="852"/>
    </row>
    <row r="1770" spans="3:4">
      <c r="C1770" s="851"/>
      <c r="D1770" s="852"/>
    </row>
    <row r="1771" spans="3:4">
      <c r="C1771" s="851"/>
      <c r="D1771" s="852"/>
    </row>
    <row r="1772" spans="3:4">
      <c r="C1772" s="851"/>
      <c r="D1772" s="852"/>
    </row>
    <row r="1773" spans="3:4">
      <c r="C1773" s="851"/>
      <c r="D1773" s="852"/>
    </row>
    <row r="1774" spans="3:4">
      <c r="C1774" s="851"/>
      <c r="D1774" s="852"/>
    </row>
    <row r="1775" spans="3:4">
      <c r="C1775" s="851"/>
      <c r="D1775" s="852"/>
    </row>
    <row r="1776" spans="3:4">
      <c r="C1776" s="851"/>
      <c r="D1776" s="852"/>
    </row>
    <row r="1777" spans="3:4">
      <c r="C1777" s="851"/>
      <c r="D1777" s="852"/>
    </row>
    <row r="1778" spans="3:4">
      <c r="C1778" s="851"/>
      <c r="D1778" s="852"/>
    </row>
    <row r="1779" spans="3:4">
      <c r="C1779" s="851"/>
      <c r="D1779" s="852"/>
    </row>
    <row r="1780" spans="3:4">
      <c r="C1780" s="851"/>
      <c r="D1780" s="852"/>
    </row>
    <row r="1781" spans="3:4">
      <c r="C1781" s="851"/>
      <c r="D1781" s="852"/>
    </row>
    <row r="1782" spans="3:4">
      <c r="C1782" s="851"/>
      <c r="D1782" s="852"/>
    </row>
    <row r="1783" spans="3:4">
      <c r="C1783" s="851"/>
      <c r="D1783" s="852"/>
    </row>
    <row r="1784" spans="3:4">
      <c r="C1784" s="851"/>
      <c r="D1784" s="852"/>
    </row>
    <row r="1785" spans="3:4">
      <c r="C1785" s="851"/>
      <c r="D1785" s="852"/>
    </row>
    <row r="1786" spans="3:4">
      <c r="C1786" s="851"/>
      <c r="D1786" s="852"/>
    </row>
    <row r="1787" spans="3:4">
      <c r="C1787" s="851"/>
      <c r="D1787" s="852"/>
    </row>
    <row r="1788" spans="3:4">
      <c r="C1788" s="851"/>
      <c r="D1788" s="852"/>
    </row>
    <row r="1789" spans="3:4">
      <c r="C1789" s="851"/>
      <c r="D1789" s="852"/>
    </row>
    <row r="1790" spans="3:4">
      <c r="C1790" s="851"/>
      <c r="D1790" s="852"/>
    </row>
    <row r="1791" spans="3:4">
      <c r="C1791" s="851"/>
      <c r="D1791" s="852"/>
    </row>
    <row r="1792" spans="3:4">
      <c r="C1792" s="851"/>
      <c r="D1792" s="852"/>
    </row>
    <row r="1793" spans="3:4">
      <c r="C1793" s="851"/>
      <c r="D1793" s="852"/>
    </row>
    <row r="1794" spans="3:4">
      <c r="C1794" s="851"/>
      <c r="D1794" s="852"/>
    </row>
    <row r="1795" spans="3:4">
      <c r="C1795" s="851"/>
      <c r="D1795" s="852"/>
    </row>
    <row r="1796" spans="3:4">
      <c r="C1796" s="851"/>
      <c r="D1796" s="852"/>
    </row>
    <row r="1797" spans="3:4">
      <c r="C1797" s="851"/>
      <c r="D1797" s="852"/>
    </row>
    <row r="1798" spans="3:4">
      <c r="C1798" s="851"/>
      <c r="D1798" s="852"/>
    </row>
    <row r="1799" spans="3:4">
      <c r="C1799" s="851"/>
      <c r="D1799" s="852"/>
    </row>
    <row r="1800" spans="3:4">
      <c r="C1800" s="851"/>
      <c r="D1800" s="852"/>
    </row>
    <row r="1801" spans="3:4">
      <c r="C1801" s="851"/>
      <c r="D1801" s="852"/>
    </row>
    <row r="1802" spans="3:4">
      <c r="C1802" s="851"/>
      <c r="D1802" s="852"/>
    </row>
    <row r="1803" spans="3:4">
      <c r="C1803" s="851"/>
      <c r="D1803" s="852"/>
    </row>
    <row r="1804" spans="3:4">
      <c r="C1804" s="851"/>
      <c r="D1804" s="852"/>
    </row>
    <row r="1805" spans="3:4">
      <c r="C1805" s="851"/>
      <c r="D1805" s="852"/>
    </row>
    <row r="1806" spans="3:4">
      <c r="C1806" s="851"/>
      <c r="D1806" s="852"/>
    </row>
    <row r="1807" spans="3:4">
      <c r="C1807" s="851"/>
      <c r="D1807" s="852"/>
    </row>
    <row r="1808" spans="3:4">
      <c r="C1808" s="851"/>
      <c r="D1808" s="852"/>
    </row>
    <row r="1809" spans="3:4">
      <c r="C1809" s="851"/>
      <c r="D1809" s="852"/>
    </row>
    <row r="1810" spans="3:4">
      <c r="C1810" s="851"/>
      <c r="D1810" s="852"/>
    </row>
    <row r="1811" spans="3:4">
      <c r="C1811" s="851"/>
      <c r="D1811" s="852"/>
    </row>
    <row r="1812" spans="3:4">
      <c r="C1812" s="851"/>
      <c r="D1812" s="852"/>
    </row>
    <row r="1813" spans="3:4">
      <c r="C1813" s="851"/>
      <c r="D1813" s="852"/>
    </row>
    <row r="1814" spans="3:4">
      <c r="C1814" s="851"/>
      <c r="D1814" s="852"/>
    </row>
    <row r="1815" spans="3:4">
      <c r="C1815" s="851"/>
      <c r="D1815" s="852"/>
    </row>
    <row r="1816" spans="3:4">
      <c r="C1816" s="851"/>
      <c r="D1816" s="852"/>
    </row>
    <row r="1817" spans="3:4">
      <c r="C1817" s="851"/>
      <c r="D1817" s="852"/>
    </row>
    <row r="1818" spans="3:4">
      <c r="C1818" s="851"/>
      <c r="D1818" s="852"/>
    </row>
    <row r="1819" spans="3:4">
      <c r="C1819" s="851"/>
      <c r="D1819" s="852"/>
    </row>
    <row r="1820" spans="3:4">
      <c r="C1820" s="851"/>
      <c r="D1820" s="852"/>
    </row>
    <row r="1821" spans="3:4">
      <c r="C1821" s="851"/>
      <c r="D1821" s="852"/>
    </row>
    <row r="1822" spans="3:4">
      <c r="C1822" s="851"/>
      <c r="D1822" s="852"/>
    </row>
    <row r="1823" spans="3:4">
      <c r="C1823" s="851"/>
      <c r="D1823" s="852"/>
    </row>
    <row r="1824" spans="3:4">
      <c r="C1824" s="851"/>
      <c r="D1824" s="852"/>
    </row>
    <row r="1825" spans="3:4">
      <c r="C1825" s="851"/>
      <c r="D1825" s="852"/>
    </row>
    <row r="1826" spans="3:4">
      <c r="C1826" s="851"/>
      <c r="D1826" s="852"/>
    </row>
    <row r="1827" spans="3:4">
      <c r="C1827" s="851"/>
      <c r="D1827" s="852"/>
    </row>
    <row r="1828" spans="3:4">
      <c r="C1828" s="851"/>
      <c r="D1828" s="852"/>
    </row>
    <row r="1829" spans="3:4">
      <c r="C1829" s="851"/>
      <c r="D1829" s="852"/>
    </row>
    <row r="1830" spans="3:4">
      <c r="C1830" s="851"/>
      <c r="D1830" s="852"/>
    </row>
    <row r="1831" spans="3:4">
      <c r="C1831" s="851"/>
      <c r="D1831" s="852"/>
    </row>
    <row r="1832" spans="3:4">
      <c r="C1832" s="851"/>
      <c r="D1832" s="852"/>
    </row>
    <row r="1833" spans="3:4">
      <c r="C1833" s="851"/>
      <c r="D1833" s="852"/>
    </row>
    <row r="1834" spans="3:4">
      <c r="C1834" s="851"/>
      <c r="D1834" s="852"/>
    </row>
    <row r="1835" spans="3:4">
      <c r="C1835" s="851"/>
      <c r="D1835" s="852"/>
    </row>
    <row r="1836" spans="3:4">
      <c r="C1836" s="851"/>
      <c r="D1836" s="852"/>
    </row>
    <row r="1837" spans="3:4">
      <c r="C1837" s="851"/>
      <c r="D1837" s="852"/>
    </row>
    <row r="1838" spans="3:4">
      <c r="C1838" s="851"/>
      <c r="D1838" s="852"/>
    </row>
    <row r="1839" spans="3:4">
      <c r="C1839" s="851"/>
      <c r="D1839" s="852"/>
    </row>
    <row r="1840" spans="3:4">
      <c r="C1840" s="851"/>
      <c r="D1840" s="852"/>
    </row>
    <row r="1841" spans="3:4">
      <c r="C1841" s="851"/>
      <c r="D1841" s="852"/>
    </row>
    <row r="1842" spans="3:4">
      <c r="C1842" s="851"/>
      <c r="D1842" s="852"/>
    </row>
    <row r="1843" spans="3:4">
      <c r="C1843" s="851"/>
      <c r="D1843" s="852"/>
    </row>
    <row r="1844" spans="3:4">
      <c r="C1844" s="851"/>
      <c r="D1844" s="852"/>
    </row>
    <row r="1845" spans="3:4">
      <c r="C1845" s="851"/>
      <c r="D1845" s="852"/>
    </row>
    <row r="1846" spans="3:4">
      <c r="C1846" s="851"/>
      <c r="D1846" s="852"/>
    </row>
    <row r="1847" spans="3:4">
      <c r="C1847" s="851"/>
      <c r="D1847" s="852"/>
    </row>
    <row r="1848" spans="3:4">
      <c r="C1848" s="851"/>
      <c r="D1848" s="852"/>
    </row>
    <row r="1849" spans="3:4">
      <c r="C1849" s="851"/>
      <c r="D1849" s="852"/>
    </row>
    <row r="1850" spans="3:4">
      <c r="C1850" s="851"/>
      <c r="D1850" s="852"/>
    </row>
    <row r="1851" spans="3:4">
      <c r="C1851" s="851"/>
      <c r="D1851" s="852"/>
    </row>
    <row r="1852" spans="3:4">
      <c r="C1852" s="851"/>
      <c r="D1852" s="852"/>
    </row>
    <row r="1853" spans="3:4">
      <c r="C1853" s="851"/>
      <c r="D1853" s="852"/>
    </row>
    <row r="1854" spans="3:4">
      <c r="C1854" s="851"/>
      <c r="D1854" s="852"/>
    </row>
    <row r="1855" spans="3:4">
      <c r="C1855" s="851"/>
      <c r="D1855" s="852"/>
    </row>
    <row r="1856" spans="3:4">
      <c r="C1856" s="851"/>
      <c r="D1856" s="852"/>
    </row>
    <row r="1857" spans="3:4">
      <c r="C1857" s="851"/>
      <c r="D1857" s="852"/>
    </row>
    <row r="1858" spans="3:4">
      <c r="C1858" s="851"/>
      <c r="D1858" s="852"/>
    </row>
    <row r="1859" spans="3:4">
      <c r="C1859" s="851"/>
      <c r="D1859" s="852"/>
    </row>
    <row r="1860" spans="3:4">
      <c r="C1860" s="851"/>
      <c r="D1860" s="852"/>
    </row>
    <row r="1861" spans="3:4">
      <c r="C1861" s="851"/>
      <c r="D1861" s="852"/>
    </row>
    <row r="1862" spans="3:4">
      <c r="C1862" s="851"/>
      <c r="D1862" s="852"/>
    </row>
    <row r="1863" spans="3:4">
      <c r="C1863" s="851"/>
      <c r="D1863" s="852"/>
    </row>
    <row r="1864" spans="3:4">
      <c r="C1864" s="851"/>
      <c r="D1864" s="852"/>
    </row>
    <row r="1865" spans="3:4">
      <c r="C1865" s="851"/>
      <c r="D1865" s="852"/>
    </row>
    <row r="1866" spans="3:4">
      <c r="C1866" s="851"/>
      <c r="D1866" s="852"/>
    </row>
    <row r="1867" spans="3:4">
      <c r="C1867" s="851"/>
      <c r="D1867" s="852"/>
    </row>
    <row r="1868" spans="3:4">
      <c r="C1868" s="851"/>
      <c r="D1868" s="852"/>
    </row>
    <row r="1869" spans="3:4">
      <c r="C1869" s="851"/>
      <c r="D1869" s="852"/>
    </row>
    <row r="1870" spans="3:4">
      <c r="C1870" s="851"/>
      <c r="D1870" s="852"/>
    </row>
    <row r="1871" spans="3:4">
      <c r="C1871" s="851"/>
      <c r="D1871" s="852"/>
    </row>
    <row r="1872" spans="3:4">
      <c r="C1872" s="851"/>
      <c r="D1872" s="852"/>
    </row>
    <row r="1873" spans="3:4">
      <c r="C1873" s="851"/>
      <c r="D1873" s="852"/>
    </row>
    <row r="1874" spans="3:4">
      <c r="C1874" s="851"/>
      <c r="D1874" s="852"/>
    </row>
    <row r="1875" spans="3:4">
      <c r="C1875" s="851"/>
      <c r="D1875" s="852"/>
    </row>
    <row r="1876" spans="3:4">
      <c r="C1876" s="851"/>
      <c r="D1876" s="852"/>
    </row>
    <row r="1877" spans="3:4">
      <c r="C1877" s="851"/>
      <c r="D1877" s="852"/>
    </row>
    <row r="1878" spans="3:4">
      <c r="C1878" s="851"/>
      <c r="D1878" s="852"/>
    </row>
    <row r="1879" spans="3:4">
      <c r="C1879" s="851"/>
      <c r="D1879" s="852"/>
    </row>
    <row r="1880" spans="3:4">
      <c r="C1880" s="851"/>
      <c r="D1880" s="852"/>
    </row>
    <row r="1881" spans="3:4">
      <c r="C1881" s="851"/>
      <c r="D1881" s="852"/>
    </row>
    <row r="1882" spans="3:4">
      <c r="C1882" s="851"/>
      <c r="D1882" s="852"/>
    </row>
    <row r="1883" spans="3:4">
      <c r="C1883" s="851"/>
      <c r="D1883" s="852"/>
    </row>
    <row r="1884" spans="3:4">
      <c r="C1884" s="851"/>
      <c r="D1884" s="852"/>
    </row>
    <row r="1885" spans="3:4">
      <c r="C1885" s="851"/>
      <c r="D1885" s="852"/>
    </row>
    <row r="1886" spans="3:4">
      <c r="C1886" s="851"/>
      <c r="D1886" s="852"/>
    </row>
    <row r="1887" spans="3:4">
      <c r="C1887" s="851"/>
      <c r="D1887" s="852"/>
    </row>
    <row r="1888" spans="3:4">
      <c r="C1888" s="851"/>
      <c r="D1888" s="852"/>
    </row>
    <row r="1889" spans="3:4">
      <c r="C1889" s="851"/>
      <c r="D1889" s="852"/>
    </row>
    <row r="1890" spans="3:4">
      <c r="C1890" s="851"/>
      <c r="D1890" s="852"/>
    </row>
    <row r="1891" spans="3:4">
      <c r="C1891" s="851"/>
      <c r="D1891" s="852"/>
    </row>
    <row r="1892" spans="3:4">
      <c r="C1892" s="851"/>
      <c r="D1892" s="852"/>
    </row>
    <row r="1893" spans="3:4">
      <c r="C1893" s="851"/>
      <c r="D1893" s="852"/>
    </row>
    <row r="1894" spans="3:4">
      <c r="C1894" s="851"/>
      <c r="D1894" s="852"/>
    </row>
    <row r="1895" spans="3:4">
      <c r="C1895" s="851"/>
      <c r="D1895" s="852"/>
    </row>
    <row r="1896" spans="3:4">
      <c r="C1896" s="851"/>
      <c r="D1896" s="852"/>
    </row>
    <row r="1897" spans="3:4">
      <c r="C1897" s="851"/>
      <c r="D1897" s="852"/>
    </row>
    <row r="1898" spans="3:4">
      <c r="C1898" s="851"/>
      <c r="D1898" s="852"/>
    </row>
    <row r="1899" spans="3:4">
      <c r="C1899" s="851"/>
      <c r="D1899" s="852"/>
    </row>
    <row r="1900" spans="3:4">
      <c r="C1900" s="851"/>
      <c r="D1900" s="852"/>
    </row>
    <row r="1901" spans="3:4">
      <c r="C1901" s="851"/>
      <c r="D1901" s="852"/>
    </row>
    <row r="1902" spans="3:4">
      <c r="C1902" s="851"/>
      <c r="D1902" s="852"/>
    </row>
    <row r="1903" spans="3:4">
      <c r="C1903" s="851"/>
      <c r="D1903" s="852"/>
    </row>
    <row r="1904" spans="3:4">
      <c r="C1904" s="851"/>
      <c r="D1904" s="852"/>
    </row>
    <row r="1905" spans="3:4">
      <c r="C1905" s="851"/>
      <c r="D1905" s="852"/>
    </row>
    <row r="1906" spans="3:4">
      <c r="C1906" s="851"/>
      <c r="D1906" s="852"/>
    </row>
    <row r="1907" spans="3:4">
      <c r="C1907" s="851"/>
      <c r="D1907" s="852"/>
    </row>
    <row r="1908" spans="3:4">
      <c r="C1908" s="851"/>
      <c r="D1908" s="852"/>
    </row>
    <row r="1909" spans="3:4">
      <c r="C1909" s="851"/>
      <c r="D1909" s="852"/>
    </row>
    <row r="1910" spans="3:4">
      <c r="C1910" s="851"/>
      <c r="D1910" s="852"/>
    </row>
    <row r="1911" spans="3:4">
      <c r="C1911" s="851"/>
      <c r="D1911" s="852"/>
    </row>
    <row r="1912" spans="3:4">
      <c r="C1912" s="851"/>
      <c r="D1912" s="852"/>
    </row>
    <row r="1913" spans="3:4">
      <c r="C1913" s="851"/>
      <c r="D1913" s="852"/>
    </row>
    <row r="1914" spans="3:4">
      <c r="C1914" s="851"/>
      <c r="D1914" s="852"/>
    </row>
    <row r="1915" spans="3:4">
      <c r="C1915" s="851"/>
      <c r="D1915" s="852"/>
    </row>
    <row r="1916" spans="3:4">
      <c r="C1916" s="851"/>
      <c r="D1916" s="852"/>
    </row>
    <row r="1917" spans="3:4">
      <c r="C1917" s="851"/>
      <c r="D1917" s="852"/>
    </row>
    <row r="1918" spans="3:4">
      <c r="C1918" s="851"/>
      <c r="D1918" s="852"/>
    </row>
    <row r="1919" spans="3:4">
      <c r="C1919" s="851"/>
      <c r="D1919" s="852"/>
    </row>
    <row r="1920" spans="3:4">
      <c r="C1920" s="851"/>
      <c r="D1920" s="852"/>
    </row>
    <row r="1921" spans="3:4">
      <c r="C1921" s="851"/>
      <c r="D1921" s="852"/>
    </row>
    <row r="1922" spans="3:4">
      <c r="C1922" s="851"/>
      <c r="D1922" s="852"/>
    </row>
    <row r="1923" spans="3:4">
      <c r="C1923" s="851"/>
      <c r="D1923" s="852"/>
    </row>
    <row r="1924" spans="3:4">
      <c r="C1924" s="851"/>
      <c r="D1924" s="852"/>
    </row>
    <row r="1925" spans="3:4">
      <c r="C1925" s="851"/>
      <c r="D1925" s="852"/>
    </row>
    <row r="1926" spans="3:4">
      <c r="C1926" s="851"/>
      <c r="D1926" s="852"/>
    </row>
    <row r="1927" spans="3:4">
      <c r="C1927" s="851"/>
      <c r="D1927" s="852"/>
    </row>
    <row r="1928" spans="3:4">
      <c r="C1928" s="851"/>
      <c r="D1928" s="852"/>
    </row>
    <row r="1929" spans="3:4">
      <c r="C1929" s="851"/>
      <c r="D1929" s="852"/>
    </row>
    <row r="1930" spans="3:4">
      <c r="C1930" s="851"/>
      <c r="D1930" s="852"/>
    </row>
    <row r="1931" spans="3:4">
      <c r="C1931" s="851"/>
      <c r="D1931" s="852"/>
    </row>
    <row r="1932" spans="3:4">
      <c r="C1932" s="851"/>
      <c r="D1932" s="852"/>
    </row>
    <row r="1933" spans="3:4">
      <c r="C1933" s="851"/>
      <c r="D1933" s="852"/>
    </row>
    <row r="1934" spans="3:4">
      <c r="C1934" s="851"/>
      <c r="D1934" s="852"/>
    </row>
    <row r="1935" spans="3:4">
      <c r="C1935" s="851"/>
      <c r="D1935" s="852"/>
    </row>
    <row r="1936" spans="3:4">
      <c r="C1936" s="851"/>
      <c r="D1936" s="852"/>
    </row>
    <row r="1937" spans="3:4">
      <c r="C1937" s="851"/>
      <c r="D1937" s="852"/>
    </row>
    <row r="1938" spans="3:4">
      <c r="C1938" s="851"/>
      <c r="D1938" s="852"/>
    </row>
    <row r="1939" spans="3:4">
      <c r="C1939" s="851"/>
      <c r="D1939" s="852"/>
    </row>
    <row r="1940" spans="3:4">
      <c r="C1940" s="851"/>
      <c r="D1940" s="852"/>
    </row>
    <row r="1941" spans="3:4">
      <c r="C1941" s="851"/>
      <c r="D1941" s="852"/>
    </row>
    <row r="1942" spans="3:4">
      <c r="C1942" s="851"/>
      <c r="D1942" s="852"/>
    </row>
    <row r="1943" spans="3:4">
      <c r="C1943" s="851"/>
      <c r="D1943" s="852"/>
    </row>
    <row r="1944" spans="3:4">
      <c r="C1944" s="851"/>
      <c r="D1944" s="852"/>
    </row>
    <row r="1945" spans="3:4">
      <c r="C1945" s="851"/>
      <c r="D1945" s="852"/>
    </row>
    <row r="1946" spans="3:4">
      <c r="C1946" s="851"/>
      <c r="D1946" s="852"/>
    </row>
    <row r="1947" spans="3:4">
      <c r="C1947" s="851"/>
      <c r="D1947" s="852"/>
    </row>
    <row r="1948" spans="3:4">
      <c r="C1948" s="851"/>
      <c r="D1948" s="852"/>
    </row>
    <row r="1949" spans="3:4">
      <c r="C1949" s="851"/>
      <c r="D1949" s="852"/>
    </row>
    <row r="1950" spans="3:4">
      <c r="C1950" s="851"/>
      <c r="D1950" s="852"/>
    </row>
    <row r="1951" spans="3:4">
      <c r="C1951" s="851"/>
      <c r="D1951" s="852"/>
    </row>
    <row r="1952" spans="3:4">
      <c r="C1952" s="851"/>
      <c r="D1952" s="852"/>
    </row>
    <row r="1953" spans="3:4">
      <c r="C1953" s="851"/>
      <c r="D1953" s="852"/>
    </row>
    <row r="1954" spans="3:4">
      <c r="C1954" s="851"/>
      <c r="D1954" s="852"/>
    </row>
    <row r="1955" spans="3:4">
      <c r="C1955" s="851"/>
      <c r="D1955" s="852"/>
    </row>
    <row r="1956" spans="3:4">
      <c r="C1956" s="851"/>
      <c r="D1956" s="852"/>
    </row>
    <row r="1957" spans="3:4">
      <c r="C1957" s="851"/>
      <c r="D1957" s="852"/>
    </row>
    <row r="1958" spans="3:4">
      <c r="C1958" s="851"/>
      <c r="D1958" s="852"/>
    </row>
    <row r="1959" spans="3:4">
      <c r="C1959" s="851"/>
      <c r="D1959" s="852"/>
    </row>
    <row r="1960" spans="3:4">
      <c r="C1960" s="851"/>
      <c r="D1960" s="852"/>
    </row>
    <row r="1961" spans="3:4">
      <c r="C1961" s="851"/>
      <c r="D1961" s="852"/>
    </row>
    <row r="1962" spans="3:4">
      <c r="C1962" s="851"/>
      <c r="D1962" s="852"/>
    </row>
    <row r="1963" spans="3:4">
      <c r="C1963" s="851"/>
      <c r="D1963" s="852"/>
    </row>
    <row r="1964" spans="3:4">
      <c r="C1964" s="851"/>
      <c r="D1964" s="852"/>
    </row>
    <row r="1965" spans="3:4">
      <c r="C1965" s="851"/>
      <c r="D1965" s="852"/>
    </row>
    <row r="1966" spans="3:4">
      <c r="C1966" s="851"/>
      <c r="D1966" s="852"/>
    </row>
    <row r="1967" spans="3:4">
      <c r="C1967" s="851"/>
      <c r="D1967" s="852"/>
    </row>
    <row r="1968" spans="3:4">
      <c r="C1968" s="851"/>
      <c r="D1968" s="852"/>
    </row>
    <row r="1969" spans="3:4">
      <c r="C1969" s="851"/>
      <c r="D1969" s="852"/>
    </row>
    <row r="1970" spans="3:4">
      <c r="C1970" s="851"/>
      <c r="D1970" s="852"/>
    </row>
    <row r="1971" spans="3:4">
      <c r="C1971" s="851"/>
      <c r="D1971" s="852"/>
    </row>
    <row r="1972" spans="3:4">
      <c r="C1972" s="851"/>
      <c r="D1972" s="852"/>
    </row>
    <row r="1973" spans="3:4">
      <c r="C1973" s="851"/>
      <c r="D1973" s="852"/>
    </row>
    <row r="1974" spans="3:4">
      <c r="C1974" s="851"/>
      <c r="D1974" s="852"/>
    </row>
    <row r="1975" spans="3:4">
      <c r="C1975" s="851"/>
      <c r="D1975" s="852"/>
    </row>
    <row r="1976" spans="3:4">
      <c r="C1976" s="851"/>
      <c r="D1976" s="852"/>
    </row>
    <row r="1977" spans="3:4">
      <c r="C1977" s="851"/>
      <c r="D1977" s="852"/>
    </row>
    <row r="1978" spans="3:4">
      <c r="C1978" s="851"/>
      <c r="D1978" s="852"/>
    </row>
    <row r="1979" spans="3:4">
      <c r="C1979" s="851"/>
      <c r="D1979" s="852"/>
    </row>
    <row r="1980" spans="3:4">
      <c r="C1980" s="851"/>
      <c r="D1980" s="852"/>
    </row>
    <row r="1981" spans="3:4">
      <c r="C1981" s="851"/>
      <c r="D1981" s="852"/>
    </row>
    <row r="1982" spans="3:4">
      <c r="C1982" s="851"/>
      <c r="D1982" s="852"/>
    </row>
    <row r="1983" spans="3:4">
      <c r="C1983" s="851"/>
      <c r="D1983" s="852"/>
    </row>
    <row r="1984" spans="3:4">
      <c r="C1984" s="851"/>
      <c r="D1984" s="852"/>
    </row>
    <row r="1985" spans="3:4">
      <c r="C1985" s="851"/>
      <c r="D1985" s="852"/>
    </row>
    <row r="1986" spans="3:4">
      <c r="C1986" s="851"/>
      <c r="D1986" s="852"/>
    </row>
    <row r="1987" spans="3:4">
      <c r="C1987" s="851"/>
      <c r="D1987" s="852"/>
    </row>
    <row r="1988" spans="3:4">
      <c r="C1988" s="851"/>
      <c r="D1988" s="852"/>
    </row>
    <row r="1989" spans="3:4">
      <c r="C1989" s="851"/>
      <c r="D1989" s="852"/>
    </row>
    <row r="1990" spans="3:4">
      <c r="C1990" s="851"/>
      <c r="D1990" s="852"/>
    </row>
    <row r="1991" spans="3:4">
      <c r="C1991" s="851"/>
      <c r="D1991" s="852"/>
    </row>
    <row r="1992" spans="3:4">
      <c r="C1992" s="851"/>
      <c r="D1992" s="852"/>
    </row>
    <row r="1993" spans="3:4">
      <c r="C1993" s="851"/>
      <c r="D1993" s="852"/>
    </row>
    <row r="1994" spans="3:4">
      <c r="C1994" s="851"/>
      <c r="D1994" s="852"/>
    </row>
    <row r="1995" spans="3:4">
      <c r="C1995" s="851"/>
      <c r="D1995" s="852"/>
    </row>
    <row r="1996" spans="3:4">
      <c r="C1996" s="851"/>
      <c r="D1996" s="852"/>
    </row>
    <row r="1997" spans="3:4">
      <c r="C1997" s="851"/>
      <c r="D1997" s="852"/>
    </row>
    <row r="1998" spans="3:4">
      <c r="C1998" s="851"/>
      <c r="D1998" s="852"/>
    </row>
    <row r="1999" spans="3:4">
      <c r="C1999" s="851"/>
      <c r="D1999" s="852"/>
    </row>
    <row r="2000" spans="3:4">
      <c r="C2000" s="851"/>
      <c r="D2000" s="852"/>
    </row>
    <row r="2001" spans="3:4">
      <c r="C2001" s="851"/>
      <c r="D2001" s="852"/>
    </row>
    <row r="2002" spans="3:4">
      <c r="C2002" s="851"/>
      <c r="D2002" s="852"/>
    </row>
    <row r="2003" spans="3:4">
      <c r="C2003" s="851"/>
      <c r="D2003" s="852"/>
    </row>
    <row r="2004" spans="3:4">
      <c r="C2004" s="851"/>
      <c r="D2004" s="852"/>
    </row>
    <row r="2005" spans="3:4">
      <c r="C2005" s="851"/>
      <c r="D2005" s="852"/>
    </row>
    <row r="2006" spans="3:4">
      <c r="C2006" s="851"/>
      <c r="D2006" s="852"/>
    </row>
    <row r="2007" spans="3:4">
      <c r="C2007" s="851"/>
      <c r="D2007" s="852"/>
    </row>
    <row r="2008" spans="3:4">
      <c r="C2008" s="851"/>
      <c r="D2008" s="852"/>
    </row>
    <row r="2009" spans="3:4">
      <c r="C2009" s="851"/>
      <c r="D2009" s="852"/>
    </row>
    <row r="2010" spans="3:4">
      <c r="C2010" s="851"/>
      <c r="D2010" s="852"/>
    </row>
    <row r="2011" spans="3:4">
      <c r="C2011" s="851"/>
      <c r="D2011" s="852"/>
    </row>
    <row r="2012" spans="3:4">
      <c r="C2012" s="851"/>
      <c r="D2012" s="852"/>
    </row>
    <row r="2013" spans="3:4">
      <c r="C2013" s="851"/>
      <c r="D2013" s="852"/>
    </row>
    <row r="2014" spans="3:4">
      <c r="C2014" s="851"/>
      <c r="D2014" s="852"/>
    </row>
    <row r="2015" spans="3:4">
      <c r="C2015" s="851"/>
      <c r="D2015" s="852"/>
    </row>
    <row r="2016" spans="3:4">
      <c r="C2016" s="851"/>
      <c r="D2016" s="852"/>
    </row>
    <row r="2017" spans="3:4">
      <c r="C2017" s="851"/>
      <c r="D2017" s="852"/>
    </row>
    <row r="2018" spans="3:4">
      <c r="C2018" s="851"/>
      <c r="D2018" s="852"/>
    </row>
    <row r="2019" spans="3:4">
      <c r="C2019" s="851"/>
      <c r="D2019" s="852"/>
    </row>
    <row r="2020" spans="3:4">
      <c r="C2020" s="851"/>
      <c r="D2020" s="852"/>
    </row>
    <row r="2021" spans="3:4">
      <c r="C2021" s="851"/>
      <c r="D2021" s="852"/>
    </row>
    <row r="2022" spans="3:4">
      <c r="C2022" s="851"/>
      <c r="D2022" s="852"/>
    </row>
    <row r="2023" spans="3:4">
      <c r="C2023" s="851"/>
      <c r="D2023" s="852"/>
    </row>
    <row r="2024" spans="3:4">
      <c r="C2024" s="851"/>
      <c r="D2024" s="852"/>
    </row>
    <row r="2025" spans="3:4">
      <c r="C2025" s="851"/>
      <c r="D2025" s="852"/>
    </row>
    <row r="2026" spans="3:4">
      <c r="C2026" s="851"/>
      <c r="D2026" s="852"/>
    </row>
    <row r="2027" spans="3:4">
      <c r="C2027" s="851"/>
      <c r="D2027" s="852"/>
    </row>
    <row r="2028" spans="3:4">
      <c r="C2028" s="851"/>
      <c r="D2028" s="852"/>
    </row>
    <row r="2029" spans="3:4">
      <c r="C2029" s="851"/>
      <c r="D2029" s="852"/>
    </row>
    <row r="2030" spans="3:4">
      <c r="C2030" s="851"/>
      <c r="D2030" s="852"/>
    </row>
    <row r="2031" spans="3:4">
      <c r="C2031" s="851"/>
      <c r="D2031" s="852"/>
    </row>
    <row r="2032" spans="3:4">
      <c r="C2032" s="851"/>
      <c r="D2032" s="852"/>
    </row>
    <row r="2033" spans="3:4">
      <c r="C2033" s="851"/>
      <c r="D2033" s="852"/>
    </row>
    <row r="2034" spans="3:4">
      <c r="C2034" s="851"/>
      <c r="D2034" s="852"/>
    </row>
    <row r="2035" spans="3:4">
      <c r="C2035" s="851"/>
      <c r="D2035" s="852"/>
    </row>
    <row r="2036" spans="3:4">
      <c r="C2036" s="851"/>
      <c r="D2036" s="852"/>
    </row>
    <row r="2037" spans="3:4">
      <c r="C2037" s="851"/>
      <c r="D2037" s="852"/>
    </row>
    <row r="2038" spans="3:4">
      <c r="C2038" s="851"/>
      <c r="D2038" s="852"/>
    </row>
    <row r="2039" spans="3:4">
      <c r="C2039" s="851"/>
      <c r="D2039" s="852"/>
    </row>
    <row r="2040" spans="3:4">
      <c r="C2040" s="851"/>
      <c r="D2040" s="852"/>
    </row>
    <row r="2041" spans="3:4">
      <c r="C2041" s="851"/>
      <c r="D2041" s="852"/>
    </row>
    <row r="2042" spans="3:4">
      <c r="C2042" s="851"/>
      <c r="D2042" s="852"/>
    </row>
    <row r="2043" spans="3:4">
      <c r="C2043" s="851"/>
      <c r="D2043" s="852"/>
    </row>
    <row r="2044" spans="3:4">
      <c r="C2044" s="851"/>
      <c r="D2044" s="852"/>
    </row>
    <row r="2045" spans="3:4">
      <c r="C2045" s="851"/>
      <c r="D2045" s="852"/>
    </row>
    <row r="2046" spans="3:4">
      <c r="C2046" s="851"/>
      <c r="D2046" s="852"/>
    </row>
    <row r="2047" spans="3:4">
      <c r="C2047" s="851"/>
      <c r="D2047" s="852"/>
    </row>
    <row r="2048" spans="3:4">
      <c r="C2048" s="851"/>
      <c r="D2048" s="852"/>
    </row>
    <row r="2049" spans="3:4">
      <c r="C2049" s="851"/>
      <c r="D2049" s="852"/>
    </row>
    <row r="2050" spans="3:4">
      <c r="C2050" s="851"/>
      <c r="D2050" s="852"/>
    </row>
    <row r="2051" spans="3:4">
      <c r="C2051" s="851"/>
      <c r="D2051" s="852"/>
    </row>
    <row r="2052" spans="3:4">
      <c r="C2052" s="851"/>
      <c r="D2052" s="852"/>
    </row>
    <row r="2053" spans="3:4">
      <c r="C2053" s="851"/>
      <c r="D2053" s="852"/>
    </row>
    <row r="2054" spans="3:4">
      <c r="C2054" s="851"/>
      <c r="D2054" s="852"/>
    </row>
    <row r="2055" spans="3:4">
      <c r="C2055" s="851"/>
      <c r="D2055" s="852"/>
    </row>
    <row r="2056" spans="3:4">
      <c r="C2056" s="851"/>
      <c r="D2056" s="852"/>
    </row>
    <row r="2057" spans="3:4">
      <c r="C2057" s="851"/>
      <c r="D2057" s="852"/>
    </row>
    <row r="2058" spans="3:4">
      <c r="C2058" s="851"/>
      <c r="D2058" s="852"/>
    </row>
    <row r="2059" spans="3:4">
      <c r="C2059" s="851"/>
      <c r="D2059" s="852"/>
    </row>
    <row r="2060" spans="3:4">
      <c r="C2060" s="851"/>
      <c r="D2060" s="852"/>
    </row>
    <row r="2061" spans="3:4">
      <c r="C2061" s="851"/>
      <c r="D2061" s="852"/>
    </row>
    <row r="2062" spans="3:4">
      <c r="C2062" s="851"/>
      <c r="D2062" s="852"/>
    </row>
    <row r="2063" spans="3:4">
      <c r="C2063" s="851"/>
      <c r="D2063" s="852"/>
    </row>
    <row r="2064" spans="3:4">
      <c r="C2064" s="851"/>
      <c r="D2064" s="852"/>
    </row>
    <row r="2065" spans="3:4">
      <c r="C2065" s="851"/>
      <c r="D2065" s="852"/>
    </row>
    <row r="2066" spans="3:4">
      <c r="C2066" s="851"/>
      <c r="D2066" s="852"/>
    </row>
    <row r="2067" spans="3:4">
      <c r="C2067" s="851"/>
      <c r="D2067" s="852"/>
    </row>
    <row r="2068" spans="3:4">
      <c r="C2068" s="851"/>
      <c r="D2068" s="852"/>
    </row>
    <row r="2069" spans="3:4">
      <c r="C2069" s="851"/>
      <c r="D2069" s="852"/>
    </row>
    <row r="2070" spans="3:4">
      <c r="C2070" s="851"/>
      <c r="D2070" s="852"/>
    </row>
    <row r="2071" spans="3:4">
      <c r="C2071" s="851"/>
      <c r="D2071" s="852"/>
    </row>
    <row r="2072" spans="3:4">
      <c r="C2072" s="851"/>
      <c r="D2072" s="852"/>
    </row>
    <row r="2073" spans="3:4">
      <c r="C2073" s="851"/>
      <c r="D2073" s="852"/>
    </row>
    <row r="2074" spans="3:4">
      <c r="C2074" s="851"/>
      <c r="D2074" s="852"/>
    </row>
    <row r="2075" spans="3:4">
      <c r="C2075" s="851"/>
      <c r="D2075" s="852"/>
    </row>
    <row r="2076" spans="3:4">
      <c r="C2076" s="851"/>
      <c r="D2076" s="852"/>
    </row>
    <row r="2077" spans="3:4">
      <c r="C2077" s="851"/>
      <c r="D2077" s="852"/>
    </row>
    <row r="2078" spans="3:4">
      <c r="C2078" s="851"/>
      <c r="D2078" s="852"/>
    </row>
    <row r="2079" spans="3:4">
      <c r="C2079" s="851"/>
      <c r="D2079" s="852"/>
    </row>
    <row r="2080" spans="3:4">
      <c r="C2080" s="851"/>
      <c r="D2080" s="852"/>
    </row>
    <row r="2081" spans="3:4">
      <c r="C2081" s="851"/>
      <c r="D2081" s="852"/>
    </row>
    <row r="2082" spans="3:4">
      <c r="C2082" s="851"/>
      <c r="D2082" s="852"/>
    </row>
    <row r="2083" spans="3:4">
      <c r="C2083" s="851"/>
      <c r="D2083" s="852"/>
    </row>
    <row r="2084" spans="3:4">
      <c r="C2084" s="851"/>
      <c r="D2084" s="852"/>
    </row>
    <row r="2085" spans="3:4">
      <c r="C2085" s="851"/>
      <c r="D2085" s="852"/>
    </row>
    <row r="2086" spans="3:4">
      <c r="C2086" s="851"/>
      <c r="D2086" s="852"/>
    </row>
    <row r="2087" spans="3:4">
      <c r="C2087" s="851"/>
      <c r="D2087" s="852"/>
    </row>
    <row r="2088" spans="3:4">
      <c r="C2088" s="851"/>
      <c r="D2088" s="852"/>
    </row>
    <row r="2089" spans="3:4">
      <c r="C2089" s="851"/>
      <c r="D2089" s="852"/>
    </row>
    <row r="2090" spans="3:4">
      <c r="C2090" s="851"/>
      <c r="D2090" s="852"/>
    </row>
    <row r="2091" spans="3:4">
      <c r="C2091" s="851"/>
      <c r="D2091" s="852"/>
    </row>
    <row r="2092" spans="3:4">
      <c r="C2092" s="851"/>
      <c r="D2092" s="852"/>
    </row>
    <row r="2093" spans="3:4">
      <c r="C2093" s="851"/>
      <c r="D2093" s="852"/>
    </row>
    <row r="2094" spans="3:4">
      <c r="C2094" s="851"/>
      <c r="D2094" s="852"/>
    </row>
    <row r="2095" spans="3:4">
      <c r="C2095" s="851"/>
      <c r="D2095" s="852"/>
    </row>
    <row r="2096" spans="3:4">
      <c r="C2096" s="851"/>
      <c r="D2096" s="852"/>
    </row>
    <row r="2097" spans="3:4">
      <c r="C2097" s="851"/>
      <c r="D2097" s="852"/>
    </row>
    <row r="2098" spans="3:4">
      <c r="C2098" s="851"/>
      <c r="D2098" s="852"/>
    </row>
    <row r="2099" spans="3:4">
      <c r="C2099" s="851"/>
      <c r="D2099" s="852"/>
    </row>
    <row r="2100" spans="3:4">
      <c r="C2100" s="851"/>
      <c r="D2100" s="852"/>
    </row>
    <row r="2101" spans="3:4">
      <c r="C2101" s="851"/>
      <c r="D2101" s="852"/>
    </row>
    <row r="2102" spans="3:4">
      <c r="C2102" s="851"/>
      <c r="D2102" s="852"/>
    </row>
    <row r="2103" spans="3:4">
      <c r="C2103" s="851"/>
      <c r="D2103" s="852"/>
    </row>
    <row r="2104" spans="3:4">
      <c r="C2104" s="851"/>
      <c r="D2104" s="852"/>
    </row>
    <row r="2105" spans="3:4">
      <c r="C2105" s="851"/>
      <c r="D2105" s="852"/>
    </row>
    <row r="2106" spans="3:4">
      <c r="C2106" s="851"/>
      <c r="D2106" s="852"/>
    </row>
    <row r="2107" spans="3:4">
      <c r="C2107" s="851"/>
      <c r="D2107" s="852"/>
    </row>
    <row r="2108" spans="3:4">
      <c r="C2108" s="851"/>
      <c r="D2108" s="852"/>
    </row>
    <row r="2109" spans="3:4">
      <c r="C2109" s="851"/>
      <c r="D2109" s="852"/>
    </row>
    <row r="2110" spans="3:4">
      <c r="C2110" s="851"/>
      <c r="D2110" s="852"/>
    </row>
    <row r="2111" spans="3:4">
      <c r="C2111" s="851"/>
      <c r="D2111" s="852"/>
    </row>
    <row r="2112" spans="3:4">
      <c r="C2112" s="851"/>
      <c r="D2112" s="852"/>
    </row>
    <row r="2113" spans="3:4">
      <c r="C2113" s="851"/>
      <c r="D2113" s="852"/>
    </row>
    <row r="2114" spans="3:4">
      <c r="C2114" s="851"/>
      <c r="D2114" s="852"/>
    </row>
    <row r="2115" spans="3:4">
      <c r="C2115" s="851"/>
      <c r="D2115" s="852"/>
    </row>
    <row r="2116" spans="3:4">
      <c r="C2116" s="851"/>
      <c r="D2116" s="852"/>
    </row>
    <row r="2117" spans="3:4">
      <c r="C2117" s="851"/>
      <c r="D2117" s="852"/>
    </row>
    <row r="2118" spans="3:4">
      <c r="C2118" s="851"/>
      <c r="D2118" s="852"/>
    </row>
    <row r="2119" spans="3:4">
      <c r="C2119" s="851"/>
      <c r="D2119" s="852"/>
    </row>
    <row r="2120" spans="3:4">
      <c r="C2120" s="851"/>
      <c r="D2120" s="852"/>
    </row>
    <row r="2121" spans="3:4">
      <c r="C2121" s="851"/>
      <c r="D2121" s="852"/>
    </row>
    <row r="2122" spans="3:4">
      <c r="C2122" s="851"/>
      <c r="D2122" s="852"/>
    </row>
    <row r="2123" spans="3:4">
      <c r="C2123" s="851"/>
      <c r="D2123" s="852"/>
    </row>
    <row r="2124" spans="3:4">
      <c r="C2124" s="851"/>
      <c r="D2124" s="852"/>
    </row>
    <row r="2125" spans="3:4">
      <c r="C2125" s="851"/>
      <c r="D2125" s="852"/>
    </row>
    <row r="2126" spans="3:4">
      <c r="C2126" s="851"/>
      <c r="D2126" s="852"/>
    </row>
    <row r="2127" spans="3:4">
      <c r="C2127" s="851"/>
      <c r="D2127" s="852"/>
    </row>
    <row r="2128" spans="3:4">
      <c r="C2128" s="851"/>
      <c r="D2128" s="852"/>
    </row>
    <row r="2129" spans="3:4">
      <c r="C2129" s="851"/>
      <c r="D2129" s="852"/>
    </row>
    <row r="2130" spans="3:4">
      <c r="C2130" s="851"/>
      <c r="D2130" s="852"/>
    </row>
    <row r="2131" spans="3:4">
      <c r="C2131" s="851"/>
      <c r="D2131" s="852"/>
    </row>
    <row r="2132" spans="3:4">
      <c r="C2132" s="851"/>
      <c r="D2132" s="852"/>
    </row>
    <row r="2133" spans="3:4">
      <c r="C2133" s="851"/>
      <c r="D2133" s="852"/>
    </row>
    <row r="2134" spans="3:4">
      <c r="C2134" s="851"/>
      <c r="D2134" s="852"/>
    </row>
    <row r="2135" spans="3:4">
      <c r="C2135" s="851"/>
      <c r="D2135" s="852"/>
    </row>
    <row r="2136" spans="3:4">
      <c r="C2136" s="851"/>
      <c r="D2136" s="852"/>
    </row>
    <row r="2137" spans="3:4">
      <c r="C2137" s="851"/>
      <c r="D2137" s="852"/>
    </row>
    <row r="2138" spans="3:4">
      <c r="C2138" s="851"/>
      <c r="D2138" s="852"/>
    </row>
    <row r="2139" spans="3:4">
      <c r="C2139" s="851"/>
      <c r="D2139" s="852"/>
    </row>
    <row r="2140" spans="3:4">
      <c r="C2140" s="851"/>
      <c r="D2140" s="852"/>
    </row>
    <row r="2141" spans="3:4">
      <c r="C2141" s="851"/>
      <c r="D2141" s="852"/>
    </row>
    <row r="2142" spans="3:4">
      <c r="C2142" s="851"/>
      <c r="D2142" s="852"/>
    </row>
    <row r="2143" spans="3:4">
      <c r="C2143" s="851"/>
      <c r="D2143" s="852"/>
    </row>
    <row r="2144" spans="3:4">
      <c r="C2144" s="851"/>
      <c r="D2144" s="852"/>
    </row>
    <row r="2145" spans="3:4">
      <c r="C2145" s="851"/>
      <c r="D2145" s="852"/>
    </row>
    <row r="2146" spans="3:4">
      <c r="C2146" s="851"/>
      <c r="D2146" s="852"/>
    </row>
    <row r="2147" spans="3:4">
      <c r="C2147" s="851"/>
      <c r="D2147" s="852"/>
    </row>
    <row r="2148" spans="3:4">
      <c r="C2148" s="851"/>
      <c r="D2148" s="852"/>
    </row>
    <row r="2149" spans="3:4">
      <c r="C2149" s="851"/>
      <c r="D2149" s="852"/>
    </row>
    <row r="2150" spans="3:4">
      <c r="C2150" s="851"/>
      <c r="D2150" s="852"/>
    </row>
    <row r="2151" spans="3:4">
      <c r="C2151" s="851"/>
      <c r="D2151" s="852"/>
    </row>
    <row r="2152" spans="3:4">
      <c r="C2152" s="851"/>
      <c r="D2152" s="852"/>
    </row>
    <row r="2153" spans="3:4">
      <c r="C2153" s="851"/>
      <c r="D2153" s="852"/>
    </row>
    <row r="2154" spans="3:4">
      <c r="C2154" s="851"/>
      <c r="D2154" s="852"/>
    </row>
    <row r="2155" spans="3:4">
      <c r="C2155" s="851"/>
      <c r="D2155" s="852"/>
    </row>
    <row r="2156" spans="3:4">
      <c r="C2156" s="851"/>
      <c r="D2156" s="852"/>
    </row>
    <row r="2157" spans="3:4">
      <c r="C2157" s="851"/>
      <c r="D2157" s="852"/>
    </row>
    <row r="2158" spans="3:4">
      <c r="C2158" s="851"/>
      <c r="D2158" s="852"/>
    </row>
    <row r="2159" spans="3:4">
      <c r="C2159" s="851"/>
      <c r="D2159" s="852"/>
    </row>
    <row r="2160" spans="3:4">
      <c r="C2160" s="851"/>
      <c r="D2160" s="852"/>
    </row>
    <row r="2161" spans="3:4">
      <c r="C2161" s="851"/>
      <c r="D2161" s="852"/>
    </row>
    <row r="2162" spans="3:4">
      <c r="C2162" s="851"/>
      <c r="D2162" s="852"/>
    </row>
    <row r="2163" spans="3:4">
      <c r="C2163" s="851"/>
      <c r="D2163" s="852"/>
    </row>
    <row r="2164" spans="3:4">
      <c r="C2164" s="851"/>
      <c r="D2164" s="852"/>
    </row>
    <row r="2165" spans="3:4">
      <c r="C2165" s="851"/>
      <c r="D2165" s="852"/>
    </row>
    <row r="2166" spans="3:4">
      <c r="C2166" s="851"/>
      <c r="D2166" s="852"/>
    </row>
    <row r="2167" spans="3:4">
      <c r="C2167" s="851"/>
      <c r="D2167" s="852"/>
    </row>
    <row r="2168" spans="3:4">
      <c r="C2168" s="851"/>
      <c r="D2168" s="852"/>
    </row>
    <row r="2169" spans="3:4">
      <c r="C2169" s="851"/>
      <c r="D2169" s="852"/>
    </row>
    <row r="2170" spans="3:4">
      <c r="C2170" s="851"/>
      <c r="D2170" s="852"/>
    </row>
    <row r="2171" spans="3:4">
      <c r="C2171" s="851"/>
      <c r="D2171" s="852"/>
    </row>
    <row r="2172" spans="3:4">
      <c r="C2172" s="851"/>
      <c r="D2172" s="852"/>
    </row>
    <row r="2173" spans="3:4">
      <c r="C2173" s="851"/>
      <c r="D2173" s="852"/>
    </row>
    <row r="2174" spans="3:4">
      <c r="C2174" s="851"/>
      <c r="D2174" s="852"/>
    </row>
    <row r="2175" spans="3:4">
      <c r="C2175" s="851"/>
      <c r="D2175" s="852"/>
    </row>
    <row r="2176" spans="3:4">
      <c r="C2176" s="851"/>
      <c r="D2176" s="852"/>
    </row>
    <row r="2177" spans="3:4">
      <c r="C2177" s="851"/>
      <c r="D2177" s="852"/>
    </row>
    <row r="2178" spans="3:4">
      <c r="C2178" s="851"/>
      <c r="D2178" s="852"/>
    </row>
    <row r="2179" spans="3:4">
      <c r="C2179" s="851"/>
      <c r="D2179" s="852"/>
    </row>
    <row r="2180" spans="3:4">
      <c r="C2180" s="851"/>
      <c r="D2180" s="852"/>
    </row>
    <row r="2181" spans="3:4">
      <c r="C2181" s="851"/>
      <c r="D2181" s="852"/>
    </row>
    <row r="2182" spans="3:4">
      <c r="C2182" s="851"/>
      <c r="D2182" s="852"/>
    </row>
    <row r="2183" spans="3:4">
      <c r="C2183" s="851"/>
      <c r="D2183" s="852"/>
    </row>
    <row r="2184" spans="3:4">
      <c r="C2184" s="851"/>
      <c r="D2184" s="852"/>
    </row>
    <row r="2185" spans="3:4">
      <c r="C2185" s="851"/>
      <c r="D2185" s="852"/>
    </row>
    <row r="2186" spans="3:4">
      <c r="C2186" s="851"/>
      <c r="D2186" s="852"/>
    </row>
    <row r="2187" spans="3:4">
      <c r="C2187" s="851"/>
      <c r="D2187" s="852"/>
    </row>
    <row r="2188" spans="3:4">
      <c r="C2188" s="851"/>
      <c r="D2188" s="852"/>
    </row>
    <row r="2189" spans="3:4">
      <c r="C2189" s="851"/>
      <c r="D2189" s="852"/>
    </row>
    <row r="2190" spans="3:4">
      <c r="C2190" s="851"/>
      <c r="D2190" s="852"/>
    </row>
    <row r="2191" spans="3:4">
      <c r="C2191" s="851"/>
      <c r="D2191" s="852"/>
    </row>
    <row r="2192" spans="3:4">
      <c r="C2192" s="851"/>
      <c r="D2192" s="852"/>
    </row>
    <row r="2193" spans="3:4">
      <c r="C2193" s="851"/>
      <c r="D2193" s="852"/>
    </row>
    <row r="2194" spans="3:4">
      <c r="C2194" s="851"/>
      <c r="D2194" s="852"/>
    </row>
    <row r="2195" spans="3:4">
      <c r="C2195" s="851"/>
      <c r="D2195" s="852"/>
    </row>
    <row r="2196" spans="3:4">
      <c r="C2196" s="851"/>
      <c r="D2196" s="852"/>
    </row>
    <row r="2197" spans="3:4">
      <c r="C2197" s="851"/>
      <c r="D2197" s="852"/>
    </row>
    <row r="2198" spans="3:4">
      <c r="C2198" s="851"/>
      <c r="D2198" s="852"/>
    </row>
    <row r="2199" spans="3:4">
      <c r="C2199" s="851"/>
      <c r="D2199" s="852"/>
    </row>
    <row r="2200" spans="3:4">
      <c r="C2200" s="851"/>
      <c r="D2200" s="852"/>
    </row>
    <row r="2201" spans="3:4">
      <c r="C2201" s="851"/>
      <c r="D2201" s="852"/>
    </row>
    <row r="2202" spans="3:4">
      <c r="C2202" s="851"/>
      <c r="D2202" s="852"/>
    </row>
    <row r="2203" spans="3:4">
      <c r="C2203" s="851"/>
      <c r="D2203" s="852"/>
    </row>
    <row r="2204" spans="3:4">
      <c r="C2204" s="851"/>
      <c r="D2204" s="852"/>
    </row>
    <row r="2205" spans="3:4">
      <c r="C2205" s="851"/>
      <c r="D2205" s="852"/>
    </row>
    <row r="2206" spans="3:4">
      <c r="C2206" s="851"/>
      <c r="D2206" s="852"/>
    </row>
    <row r="2207" spans="3:4">
      <c r="C2207" s="851"/>
      <c r="D2207" s="852"/>
    </row>
    <row r="2208" spans="3:4">
      <c r="C2208" s="851"/>
      <c r="D2208" s="852"/>
    </row>
    <row r="2209" spans="3:4">
      <c r="C2209" s="851"/>
      <c r="D2209" s="852"/>
    </row>
    <row r="2210" spans="3:4">
      <c r="C2210" s="851"/>
      <c r="D2210" s="852"/>
    </row>
    <row r="2211" spans="3:4">
      <c r="C2211" s="851"/>
      <c r="D2211" s="852"/>
    </row>
    <row r="2212" spans="3:4">
      <c r="C2212" s="851"/>
      <c r="D2212" s="852"/>
    </row>
    <row r="2213" spans="3:4">
      <c r="C2213" s="851"/>
      <c r="D2213" s="852"/>
    </row>
    <row r="2214" spans="3:4">
      <c r="C2214" s="851"/>
      <c r="D2214" s="852"/>
    </row>
    <row r="2215" spans="3:4">
      <c r="C2215" s="851"/>
      <c r="D2215" s="852"/>
    </row>
    <row r="2216" spans="3:4">
      <c r="C2216" s="851"/>
      <c r="D2216" s="852"/>
    </row>
    <row r="2217" spans="3:4">
      <c r="C2217" s="851"/>
      <c r="D2217" s="852"/>
    </row>
    <row r="2218" spans="3:4">
      <c r="C2218" s="851"/>
      <c r="D2218" s="852"/>
    </row>
    <row r="2219" spans="3:4">
      <c r="C2219" s="851"/>
      <c r="D2219" s="852"/>
    </row>
    <row r="2220" spans="3:4">
      <c r="C2220" s="851"/>
      <c r="D2220" s="852"/>
    </row>
    <row r="2221" spans="3:4">
      <c r="C2221" s="851"/>
      <c r="D2221" s="852"/>
    </row>
    <row r="2222" spans="3:4">
      <c r="C2222" s="851"/>
      <c r="D2222" s="852"/>
    </row>
    <row r="2223" spans="3:4">
      <c r="C2223" s="851"/>
      <c r="D2223" s="852"/>
    </row>
    <row r="2224" spans="3:4">
      <c r="C2224" s="851"/>
      <c r="D2224" s="852"/>
    </row>
    <row r="2225" spans="3:4">
      <c r="C2225" s="851"/>
      <c r="D2225" s="852"/>
    </row>
    <row r="2226" spans="3:4">
      <c r="C2226" s="851"/>
      <c r="D2226" s="852"/>
    </row>
    <row r="2227" spans="3:4">
      <c r="C2227" s="851"/>
      <c r="D2227" s="852"/>
    </row>
    <row r="2228" spans="3:4">
      <c r="C2228" s="851"/>
      <c r="D2228" s="852"/>
    </row>
    <row r="2229" spans="3:4">
      <c r="C2229" s="851"/>
      <c r="D2229" s="852"/>
    </row>
    <row r="2230" spans="3:4">
      <c r="C2230" s="851"/>
      <c r="D2230" s="852"/>
    </row>
    <row r="2231" spans="3:4">
      <c r="C2231" s="851"/>
      <c r="D2231" s="852"/>
    </row>
    <row r="2232" spans="3:4">
      <c r="C2232" s="851"/>
      <c r="D2232" s="852"/>
    </row>
    <row r="2233" spans="3:4">
      <c r="C2233" s="851"/>
      <c r="D2233" s="852"/>
    </row>
    <row r="2234" spans="3:4">
      <c r="C2234" s="851"/>
      <c r="D2234" s="852"/>
    </row>
    <row r="2235" spans="3:4">
      <c r="C2235" s="851"/>
      <c r="D2235" s="852"/>
    </row>
    <row r="2236" spans="3:4">
      <c r="C2236" s="851"/>
      <c r="D2236" s="852"/>
    </row>
    <row r="2237" spans="3:4">
      <c r="C2237" s="851"/>
      <c r="D2237" s="852"/>
    </row>
    <row r="2238" spans="3:4">
      <c r="C2238" s="851"/>
      <c r="D2238" s="852"/>
    </row>
    <row r="2239" spans="3:4">
      <c r="C2239" s="851"/>
      <c r="D2239" s="852"/>
    </row>
    <row r="2240" spans="3:4">
      <c r="C2240" s="851"/>
      <c r="D2240" s="852"/>
    </row>
    <row r="2241" spans="3:4">
      <c r="C2241" s="851"/>
      <c r="D2241" s="852"/>
    </row>
    <row r="2242" spans="3:4">
      <c r="C2242" s="851"/>
      <c r="D2242" s="852"/>
    </row>
    <row r="2243" spans="3:4">
      <c r="C2243" s="851"/>
      <c r="D2243" s="852"/>
    </row>
    <row r="2244" spans="3:4">
      <c r="C2244" s="851"/>
      <c r="D2244" s="852"/>
    </row>
    <row r="2245" spans="3:4">
      <c r="C2245" s="851"/>
      <c r="D2245" s="852"/>
    </row>
    <row r="2246" spans="3:4">
      <c r="C2246" s="851"/>
      <c r="D2246" s="852"/>
    </row>
    <row r="2247" spans="3:4">
      <c r="C2247" s="851"/>
      <c r="D2247" s="852"/>
    </row>
    <row r="2248" spans="3:4">
      <c r="C2248" s="851"/>
      <c r="D2248" s="852"/>
    </row>
    <row r="2249" spans="3:4">
      <c r="C2249" s="851"/>
      <c r="D2249" s="852"/>
    </row>
    <row r="2250" spans="3:4">
      <c r="C2250" s="851"/>
      <c r="D2250" s="852"/>
    </row>
    <row r="2251" spans="3:4">
      <c r="C2251" s="851"/>
      <c r="D2251" s="852"/>
    </row>
    <row r="2252" spans="3:4">
      <c r="C2252" s="851"/>
      <c r="D2252" s="852"/>
    </row>
    <row r="2253" spans="3:4">
      <c r="C2253" s="851"/>
      <c r="D2253" s="852"/>
    </row>
    <row r="2254" spans="3:4">
      <c r="C2254" s="851"/>
      <c r="D2254" s="852"/>
    </row>
    <row r="2255" spans="3:4">
      <c r="C2255" s="851"/>
      <c r="D2255" s="852"/>
    </row>
    <row r="2256" spans="3:4">
      <c r="C2256" s="851"/>
      <c r="D2256" s="852"/>
    </row>
    <row r="2257" spans="3:4">
      <c r="C2257" s="851"/>
      <c r="D2257" s="852"/>
    </row>
    <row r="2258" spans="3:4">
      <c r="C2258" s="851"/>
      <c r="D2258" s="852"/>
    </row>
    <row r="2259" spans="3:4">
      <c r="C2259" s="851"/>
      <c r="D2259" s="852"/>
    </row>
    <row r="2260" spans="3:4">
      <c r="C2260" s="851"/>
      <c r="D2260" s="852"/>
    </row>
    <row r="2261" spans="3:4">
      <c r="C2261" s="851"/>
      <c r="D2261" s="852"/>
    </row>
    <row r="2262" spans="3:4">
      <c r="C2262" s="851"/>
      <c r="D2262" s="852"/>
    </row>
    <row r="2263" spans="3:4">
      <c r="C2263" s="851"/>
      <c r="D2263" s="852"/>
    </row>
    <row r="2264" spans="3:4">
      <c r="C2264" s="851"/>
      <c r="D2264" s="852"/>
    </row>
    <row r="2265" spans="3:4">
      <c r="C2265" s="851"/>
      <c r="D2265" s="852"/>
    </row>
    <row r="2266" spans="3:4">
      <c r="C2266" s="851"/>
      <c r="D2266" s="852"/>
    </row>
    <row r="2267" spans="3:4">
      <c r="C2267" s="851"/>
      <c r="D2267" s="852"/>
    </row>
    <row r="2268" spans="3:4">
      <c r="C2268" s="851"/>
      <c r="D2268" s="852"/>
    </row>
    <row r="2269" spans="3:4">
      <c r="C2269" s="851"/>
      <c r="D2269" s="852"/>
    </row>
    <row r="2270" spans="3:4">
      <c r="C2270" s="851"/>
      <c r="D2270" s="852"/>
    </row>
    <row r="2271" spans="3:4">
      <c r="C2271" s="851"/>
      <c r="D2271" s="852"/>
    </row>
    <row r="2272" spans="3:4">
      <c r="C2272" s="851"/>
      <c r="D2272" s="852"/>
    </row>
    <row r="2273" spans="3:4">
      <c r="C2273" s="851"/>
      <c r="D2273" s="852"/>
    </row>
    <row r="2274" spans="3:4">
      <c r="C2274" s="851"/>
      <c r="D2274" s="852"/>
    </row>
    <row r="2275" spans="3:4">
      <c r="C2275" s="851"/>
      <c r="D2275" s="852"/>
    </row>
    <row r="2276" spans="3:4">
      <c r="C2276" s="851"/>
      <c r="D2276" s="852"/>
    </row>
    <row r="2277" spans="3:4">
      <c r="C2277" s="851"/>
      <c r="D2277" s="852"/>
    </row>
    <row r="2278" spans="3:4">
      <c r="C2278" s="851"/>
      <c r="D2278" s="852"/>
    </row>
    <row r="2279" spans="3:4">
      <c r="C2279" s="851"/>
      <c r="D2279" s="852"/>
    </row>
    <row r="2280" spans="3:4">
      <c r="C2280" s="851"/>
      <c r="D2280" s="852"/>
    </row>
    <row r="2281" spans="3:4">
      <c r="C2281" s="851"/>
      <c r="D2281" s="852"/>
    </row>
    <row r="2282" spans="3:4">
      <c r="C2282" s="851"/>
      <c r="D2282" s="852"/>
    </row>
    <row r="2283" spans="3:4">
      <c r="C2283" s="851"/>
      <c r="D2283" s="852"/>
    </row>
    <row r="2284" spans="3:4">
      <c r="C2284" s="851"/>
      <c r="D2284" s="852"/>
    </row>
    <row r="2285" spans="3:4">
      <c r="C2285" s="851"/>
      <c r="D2285" s="852"/>
    </row>
    <row r="2286" spans="3:4">
      <c r="C2286" s="851"/>
      <c r="D2286" s="852"/>
    </row>
    <row r="2287" spans="3:4">
      <c r="C2287" s="851"/>
      <c r="D2287" s="852"/>
    </row>
    <row r="2288" spans="3:4">
      <c r="C2288" s="851"/>
      <c r="D2288" s="852"/>
    </row>
    <row r="2289" spans="3:4">
      <c r="C2289" s="851"/>
      <c r="D2289" s="852"/>
    </row>
    <row r="2290" spans="3:4">
      <c r="C2290" s="851"/>
      <c r="D2290" s="852"/>
    </row>
    <row r="2291" spans="3:4">
      <c r="C2291" s="851"/>
      <c r="D2291" s="852"/>
    </row>
    <row r="2292" spans="3:4">
      <c r="C2292" s="851"/>
      <c r="D2292" s="852"/>
    </row>
    <row r="2293" spans="3:4">
      <c r="C2293" s="851"/>
      <c r="D2293" s="852"/>
    </row>
    <row r="2294" spans="3:4">
      <c r="C2294" s="851"/>
      <c r="D2294" s="852"/>
    </row>
    <row r="2295" spans="3:4">
      <c r="C2295" s="851"/>
      <c r="D2295" s="852"/>
    </row>
    <row r="2296" spans="3:4">
      <c r="C2296" s="851"/>
      <c r="D2296" s="852"/>
    </row>
    <row r="2297" spans="3:4">
      <c r="C2297" s="851"/>
      <c r="D2297" s="852"/>
    </row>
    <row r="2298" spans="3:4">
      <c r="C2298" s="851"/>
      <c r="D2298" s="852"/>
    </row>
    <row r="2299" spans="3:4">
      <c r="C2299" s="851"/>
      <c r="D2299" s="852"/>
    </row>
    <row r="2300" spans="3:4">
      <c r="C2300" s="851"/>
      <c r="D2300" s="852"/>
    </row>
    <row r="2301" spans="3:4">
      <c r="C2301" s="851"/>
      <c r="D2301" s="852"/>
    </row>
    <row r="2302" spans="3:4">
      <c r="C2302" s="851"/>
      <c r="D2302" s="852"/>
    </row>
    <row r="2303" spans="3:4">
      <c r="C2303" s="851"/>
      <c r="D2303" s="852"/>
    </row>
    <row r="2304" spans="3:4">
      <c r="C2304" s="851"/>
      <c r="D2304" s="852"/>
    </row>
    <row r="2305" spans="3:4">
      <c r="C2305" s="851"/>
      <c r="D2305" s="852"/>
    </row>
    <row r="2306" spans="3:4">
      <c r="C2306" s="851"/>
      <c r="D2306" s="852"/>
    </row>
    <row r="2307" spans="3:4">
      <c r="C2307" s="851"/>
      <c r="D2307" s="852"/>
    </row>
    <row r="2308" spans="3:4">
      <c r="C2308" s="851"/>
      <c r="D2308" s="852"/>
    </row>
    <row r="2309" spans="3:4">
      <c r="C2309" s="851"/>
      <c r="D2309" s="852"/>
    </row>
    <row r="2310" spans="3:4">
      <c r="C2310" s="851"/>
      <c r="D2310" s="852"/>
    </row>
    <row r="2311" spans="3:4">
      <c r="C2311" s="851"/>
      <c r="D2311" s="852"/>
    </row>
    <row r="2312" spans="3:4">
      <c r="C2312" s="851"/>
      <c r="D2312" s="852"/>
    </row>
    <row r="2313" spans="3:4">
      <c r="C2313" s="851"/>
      <c r="D2313" s="852"/>
    </row>
    <row r="2314" spans="3:4">
      <c r="C2314" s="851"/>
      <c r="D2314" s="852"/>
    </row>
    <row r="2315" spans="3:4">
      <c r="C2315" s="851"/>
      <c r="D2315" s="852"/>
    </row>
    <row r="2316" spans="3:4">
      <c r="C2316" s="851"/>
      <c r="D2316" s="852"/>
    </row>
    <row r="2317" spans="3:4">
      <c r="C2317" s="851"/>
      <c r="D2317" s="852"/>
    </row>
    <row r="2318" spans="3:4">
      <c r="C2318" s="851"/>
      <c r="D2318" s="852"/>
    </row>
    <row r="2319" spans="3:4">
      <c r="C2319" s="851"/>
      <c r="D2319" s="852"/>
    </row>
    <row r="2320" spans="3:4">
      <c r="C2320" s="851"/>
      <c r="D2320" s="852"/>
    </row>
    <row r="2321" spans="3:4">
      <c r="C2321" s="851"/>
      <c r="D2321" s="852"/>
    </row>
    <row r="2322" spans="3:4">
      <c r="C2322" s="851"/>
      <c r="D2322" s="852"/>
    </row>
    <row r="2323" spans="3:4">
      <c r="C2323" s="851"/>
      <c r="D2323" s="852"/>
    </row>
    <row r="2324" spans="3:4">
      <c r="C2324" s="851"/>
      <c r="D2324" s="852"/>
    </row>
    <row r="2325" spans="3:4">
      <c r="C2325" s="851"/>
      <c r="D2325" s="852"/>
    </row>
    <row r="2326" spans="3:4">
      <c r="C2326" s="851"/>
      <c r="D2326" s="852"/>
    </row>
    <row r="2327" spans="3:4">
      <c r="C2327" s="851"/>
      <c r="D2327" s="852"/>
    </row>
    <row r="2328" spans="3:4">
      <c r="C2328" s="851"/>
      <c r="D2328" s="852"/>
    </row>
    <row r="2329" spans="3:4">
      <c r="C2329" s="851"/>
      <c r="D2329" s="852"/>
    </row>
    <row r="2330" spans="3:4">
      <c r="C2330" s="851"/>
      <c r="D2330" s="852"/>
    </row>
    <row r="2331" spans="3:4">
      <c r="C2331" s="851"/>
      <c r="D2331" s="852"/>
    </row>
    <row r="2332" spans="3:4">
      <c r="C2332" s="851"/>
      <c r="D2332" s="852"/>
    </row>
    <row r="2333" spans="3:4">
      <c r="C2333" s="851"/>
      <c r="D2333" s="852"/>
    </row>
    <row r="2334" spans="3:4">
      <c r="C2334" s="851"/>
      <c r="D2334" s="852"/>
    </row>
    <row r="2335" spans="3:4">
      <c r="C2335" s="851"/>
      <c r="D2335" s="852"/>
    </row>
    <row r="2336" spans="3:4">
      <c r="C2336" s="851"/>
      <c r="D2336" s="852"/>
    </row>
    <row r="2337" spans="3:4">
      <c r="C2337" s="851"/>
      <c r="D2337" s="852"/>
    </row>
    <row r="2338" spans="3:4">
      <c r="C2338" s="851"/>
      <c r="D2338" s="852"/>
    </row>
    <row r="2339" spans="3:4">
      <c r="C2339" s="851"/>
      <c r="D2339" s="852"/>
    </row>
    <row r="2340" spans="3:4">
      <c r="C2340" s="851"/>
      <c r="D2340" s="852"/>
    </row>
    <row r="2341" spans="3:4">
      <c r="C2341" s="851"/>
      <c r="D2341" s="852"/>
    </row>
    <row r="2342" spans="3:4">
      <c r="C2342" s="851"/>
      <c r="D2342" s="852"/>
    </row>
    <row r="2343" spans="3:4">
      <c r="C2343" s="851"/>
      <c r="D2343" s="852"/>
    </row>
    <row r="2344" spans="3:4">
      <c r="C2344" s="851"/>
      <c r="D2344" s="852"/>
    </row>
    <row r="2345" spans="3:4">
      <c r="C2345" s="851"/>
      <c r="D2345" s="852"/>
    </row>
    <row r="2346" spans="3:4">
      <c r="C2346" s="851"/>
      <c r="D2346" s="852"/>
    </row>
    <row r="2347" spans="3:4">
      <c r="C2347" s="851"/>
      <c r="D2347" s="852"/>
    </row>
    <row r="2348" spans="3:4">
      <c r="C2348" s="851"/>
      <c r="D2348" s="852"/>
    </row>
    <row r="2349" spans="3:4">
      <c r="C2349" s="851"/>
      <c r="D2349" s="852"/>
    </row>
    <row r="2350" spans="3:4">
      <c r="C2350" s="851"/>
      <c r="D2350" s="852"/>
    </row>
    <row r="2351" spans="3:4">
      <c r="C2351" s="851"/>
      <c r="D2351" s="852"/>
    </row>
    <row r="2352" spans="3:4">
      <c r="C2352" s="851"/>
      <c r="D2352" s="852"/>
    </row>
    <row r="2353" spans="3:4">
      <c r="C2353" s="851"/>
      <c r="D2353" s="852"/>
    </row>
    <row r="2354" spans="3:4">
      <c r="C2354" s="851"/>
      <c r="D2354" s="852"/>
    </row>
    <row r="2355" spans="3:4">
      <c r="C2355" s="851"/>
      <c r="D2355" s="852"/>
    </row>
    <row r="2356" spans="3:4">
      <c r="C2356" s="851"/>
      <c r="D2356" s="852"/>
    </row>
    <row r="2357" spans="3:4">
      <c r="C2357" s="851"/>
      <c r="D2357" s="852"/>
    </row>
    <row r="2358" spans="3:4">
      <c r="C2358" s="851"/>
      <c r="D2358" s="852"/>
    </row>
    <row r="2359" spans="3:4">
      <c r="C2359" s="851"/>
      <c r="D2359" s="852"/>
    </row>
    <row r="2360" spans="3:4">
      <c r="C2360" s="851"/>
      <c r="D2360" s="852"/>
    </row>
    <row r="2361" spans="3:4">
      <c r="C2361" s="851"/>
      <c r="D2361" s="852"/>
    </row>
    <row r="2362" spans="3:4">
      <c r="C2362" s="851"/>
      <c r="D2362" s="852"/>
    </row>
    <row r="2363" spans="3:4">
      <c r="C2363" s="851"/>
      <c r="D2363" s="852"/>
    </row>
    <row r="2364" spans="3:4">
      <c r="C2364" s="851"/>
      <c r="D2364" s="852"/>
    </row>
    <row r="2365" spans="3:4">
      <c r="C2365" s="851"/>
      <c r="D2365" s="852"/>
    </row>
    <row r="2366" spans="3:4">
      <c r="C2366" s="851"/>
      <c r="D2366" s="852"/>
    </row>
    <row r="2367" spans="3:4">
      <c r="C2367" s="851"/>
      <c r="D2367" s="852"/>
    </row>
    <row r="2368" spans="3:4">
      <c r="C2368" s="851"/>
      <c r="D2368" s="852"/>
    </row>
    <row r="2369" spans="3:4">
      <c r="C2369" s="851"/>
      <c r="D2369" s="852"/>
    </row>
    <row r="2370" spans="3:4">
      <c r="C2370" s="851"/>
      <c r="D2370" s="852"/>
    </row>
    <row r="2371" spans="3:4">
      <c r="C2371" s="851"/>
      <c r="D2371" s="852"/>
    </row>
    <row r="2372" spans="3:4">
      <c r="C2372" s="851"/>
      <c r="D2372" s="852"/>
    </row>
    <row r="2373" spans="3:4">
      <c r="C2373" s="851"/>
      <c r="D2373" s="852"/>
    </row>
    <row r="2374" spans="3:4">
      <c r="C2374" s="851"/>
      <c r="D2374" s="852"/>
    </row>
    <row r="2375" spans="3:4">
      <c r="C2375" s="851"/>
      <c r="D2375" s="852"/>
    </row>
    <row r="2376" spans="3:4">
      <c r="C2376" s="851"/>
      <c r="D2376" s="852"/>
    </row>
    <row r="2377" spans="3:4">
      <c r="C2377" s="851"/>
      <c r="D2377" s="852"/>
    </row>
    <row r="2378" spans="3:4">
      <c r="C2378" s="851"/>
      <c r="D2378" s="852"/>
    </row>
    <row r="2379" spans="3:4">
      <c r="C2379" s="851"/>
      <c r="D2379" s="852"/>
    </row>
    <row r="2380" spans="3:4">
      <c r="C2380" s="851"/>
      <c r="D2380" s="852"/>
    </row>
    <row r="2381" spans="3:4">
      <c r="C2381" s="851"/>
      <c r="D2381" s="852"/>
    </row>
    <row r="2382" spans="3:4">
      <c r="C2382" s="851"/>
      <c r="D2382" s="852"/>
    </row>
    <row r="2383" spans="3:4">
      <c r="C2383" s="851"/>
      <c r="D2383" s="852"/>
    </row>
    <row r="2384" spans="3:4">
      <c r="C2384" s="851"/>
      <c r="D2384" s="852"/>
    </row>
    <row r="2385" spans="3:4">
      <c r="C2385" s="851"/>
      <c r="D2385" s="852"/>
    </row>
    <row r="2386" spans="3:4">
      <c r="C2386" s="851"/>
      <c r="D2386" s="852"/>
    </row>
    <row r="2387" spans="3:4">
      <c r="C2387" s="851"/>
      <c r="D2387" s="852"/>
    </row>
    <row r="2388" spans="3:4">
      <c r="C2388" s="851"/>
      <c r="D2388" s="852"/>
    </row>
    <row r="2389" spans="3:4">
      <c r="C2389" s="851"/>
      <c r="D2389" s="852"/>
    </row>
    <row r="2390" spans="3:4">
      <c r="C2390" s="851"/>
      <c r="D2390" s="852"/>
    </row>
    <row r="2391" spans="3:4">
      <c r="C2391" s="851"/>
      <c r="D2391" s="852"/>
    </row>
    <row r="2392" spans="3:4">
      <c r="C2392" s="851"/>
      <c r="D2392" s="852"/>
    </row>
    <row r="2393" spans="3:4">
      <c r="C2393" s="851"/>
      <c r="D2393" s="852"/>
    </row>
    <row r="2394" spans="3:4">
      <c r="C2394" s="851"/>
      <c r="D2394" s="852"/>
    </row>
    <row r="2395" spans="3:4">
      <c r="C2395" s="851"/>
      <c r="D2395" s="852"/>
    </row>
    <row r="2396" spans="3:4">
      <c r="C2396" s="851"/>
      <c r="D2396" s="852"/>
    </row>
    <row r="2397" spans="3:4">
      <c r="C2397" s="851"/>
      <c r="D2397" s="852"/>
    </row>
    <row r="2398" spans="3:4">
      <c r="C2398" s="851"/>
      <c r="D2398" s="852"/>
    </row>
    <row r="2399" spans="3:4">
      <c r="C2399" s="851"/>
      <c r="D2399" s="852"/>
    </row>
    <row r="2400" spans="3:4">
      <c r="C2400" s="851"/>
      <c r="D2400" s="852"/>
    </row>
    <row r="2401" spans="3:4">
      <c r="C2401" s="851"/>
      <c r="D2401" s="852"/>
    </row>
    <row r="2402" spans="3:4">
      <c r="C2402" s="851"/>
      <c r="D2402" s="852"/>
    </row>
    <row r="2403" spans="3:4">
      <c r="C2403" s="851"/>
      <c r="D2403" s="852"/>
    </row>
    <row r="2404" spans="3:4">
      <c r="C2404" s="851"/>
      <c r="D2404" s="852"/>
    </row>
    <row r="2405" spans="3:4">
      <c r="C2405" s="851"/>
      <c r="D2405" s="852"/>
    </row>
    <row r="2406" spans="3:4">
      <c r="C2406" s="851"/>
      <c r="D2406" s="852"/>
    </row>
    <row r="2407" spans="3:4">
      <c r="C2407" s="851"/>
      <c r="D2407" s="852"/>
    </row>
    <row r="2408" spans="3:4">
      <c r="C2408" s="851"/>
      <c r="D2408" s="852"/>
    </row>
    <row r="2409" spans="3:4">
      <c r="C2409" s="851"/>
      <c r="D2409" s="852"/>
    </row>
    <row r="2410" spans="3:4">
      <c r="C2410" s="851"/>
      <c r="D2410" s="852"/>
    </row>
    <row r="2411" spans="3:4">
      <c r="C2411" s="851"/>
      <c r="D2411" s="852"/>
    </row>
    <row r="2412" spans="3:4">
      <c r="C2412" s="851"/>
      <c r="D2412" s="852"/>
    </row>
    <row r="2413" spans="3:4">
      <c r="C2413" s="851"/>
      <c r="D2413" s="852"/>
    </row>
    <row r="2414" spans="3:4">
      <c r="C2414" s="851"/>
      <c r="D2414" s="852"/>
    </row>
    <row r="2415" spans="3:4">
      <c r="C2415" s="851"/>
      <c r="D2415" s="852"/>
    </row>
    <row r="2416" spans="3:4">
      <c r="C2416" s="851"/>
      <c r="D2416" s="852"/>
    </row>
    <row r="2417" spans="3:4">
      <c r="C2417" s="851"/>
      <c r="D2417" s="852"/>
    </row>
    <row r="2418" spans="3:4">
      <c r="C2418" s="851"/>
      <c r="D2418" s="852"/>
    </row>
    <row r="2419" spans="3:4">
      <c r="C2419" s="851"/>
      <c r="D2419" s="852"/>
    </row>
    <row r="2420" spans="3:4">
      <c r="C2420" s="851"/>
      <c r="D2420" s="852"/>
    </row>
    <row r="2421" spans="3:4">
      <c r="C2421" s="851"/>
      <c r="D2421" s="852"/>
    </row>
    <row r="2422" spans="3:4">
      <c r="C2422" s="851"/>
      <c r="D2422" s="852"/>
    </row>
    <row r="2423" spans="3:4">
      <c r="C2423" s="851"/>
      <c r="D2423" s="852"/>
    </row>
    <row r="2424" spans="3:4">
      <c r="C2424" s="851"/>
      <c r="D2424" s="852"/>
    </row>
    <row r="2425" spans="3:4">
      <c r="C2425" s="851"/>
      <c r="D2425" s="852"/>
    </row>
    <row r="2426" spans="3:4">
      <c r="C2426" s="851"/>
      <c r="D2426" s="852"/>
    </row>
    <row r="2427" spans="3:4">
      <c r="C2427" s="851"/>
      <c r="D2427" s="852"/>
    </row>
    <row r="2428" spans="3:4">
      <c r="C2428" s="851"/>
      <c r="D2428" s="852"/>
    </row>
    <row r="2429" spans="3:4">
      <c r="C2429" s="851"/>
      <c r="D2429" s="852"/>
    </row>
    <row r="2430" spans="3:4">
      <c r="C2430" s="851"/>
      <c r="D2430" s="852"/>
    </row>
    <row r="2431" spans="3:4">
      <c r="C2431" s="851"/>
      <c r="D2431" s="852"/>
    </row>
    <row r="2432" spans="3:4">
      <c r="C2432" s="851"/>
      <c r="D2432" s="852"/>
    </row>
    <row r="2433" spans="3:4">
      <c r="C2433" s="851"/>
      <c r="D2433" s="852"/>
    </row>
    <row r="2434" spans="3:4">
      <c r="C2434" s="851"/>
      <c r="D2434" s="852"/>
    </row>
    <row r="2435" spans="3:4">
      <c r="C2435" s="851"/>
      <c r="D2435" s="852"/>
    </row>
    <row r="2436" spans="3:4">
      <c r="C2436" s="851"/>
      <c r="D2436" s="852"/>
    </row>
    <row r="2437" spans="3:4">
      <c r="C2437" s="851"/>
      <c r="D2437" s="852"/>
    </row>
    <row r="2438" spans="3:4">
      <c r="C2438" s="851"/>
      <c r="D2438" s="852"/>
    </row>
    <row r="2439" spans="3:4">
      <c r="C2439" s="851"/>
      <c r="D2439" s="852"/>
    </row>
    <row r="2440" spans="3:4">
      <c r="C2440" s="851"/>
      <c r="D2440" s="852"/>
    </row>
    <row r="2441" spans="3:4">
      <c r="C2441" s="851"/>
      <c r="D2441" s="852"/>
    </row>
    <row r="2442" spans="3:4">
      <c r="C2442" s="851"/>
      <c r="D2442" s="852"/>
    </row>
    <row r="2443" spans="3:4">
      <c r="C2443" s="851"/>
      <c r="D2443" s="852"/>
    </row>
    <row r="2444" spans="3:4">
      <c r="C2444" s="851"/>
      <c r="D2444" s="852"/>
    </row>
    <row r="2445" spans="3:4">
      <c r="C2445" s="851"/>
      <c r="D2445" s="852"/>
    </row>
    <row r="2446" spans="3:4">
      <c r="C2446" s="851"/>
      <c r="D2446" s="852"/>
    </row>
    <row r="2447" spans="3:4">
      <c r="C2447" s="851"/>
      <c r="D2447" s="852"/>
    </row>
    <row r="2448" spans="3:4">
      <c r="C2448" s="851"/>
      <c r="D2448" s="852"/>
    </row>
    <row r="2449" spans="3:4">
      <c r="C2449" s="851"/>
      <c r="D2449" s="852"/>
    </row>
    <row r="2450" spans="3:4">
      <c r="C2450" s="851"/>
      <c r="D2450" s="852"/>
    </row>
    <row r="2451" spans="3:4">
      <c r="C2451" s="851"/>
      <c r="D2451" s="852"/>
    </row>
    <row r="2452" spans="3:4">
      <c r="C2452" s="851"/>
      <c r="D2452" s="852"/>
    </row>
    <row r="2453" spans="3:4">
      <c r="C2453" s="851"/>
      <c r="D2453" s="852"/>
    </row>
    <row r="2454" spans="3:4">
      <c r="C2454" s="851"/>
      <c r="D2454" s="852"/>
    </row>
    <row r="2455" spans="3:4">
      <c r="C2455" s="851"/>
      <c r="D2455" s="852"/>
    </row>
    <row r="2456" spans="3:4">
      <c r="C2456" s="851"/>
      <c r="D2456" s="852"/>
    </row>
    <row r="2457" spans="3:4">
      <c r="C2457" s="851"/>
      <c r="D2457" s="852"/>
    </row>
    <row r="2458" spans="3:4">
      <c r="C2458" s="851"/>
      <c r="D2458" s="852"/>
    </row>
    <row r="2459" spans="3:4">
      <c r="C2459" s="851"/>
      <c r="D2459" s="852"/>
    </row>
    <row r="2460" spans="3:4">
      <c r="C2460" s="851"/>
      <c r="D2460" s="852"/>
    </row>
    <row r="2461" spans="3:4">
      <c r="C2461" s="851"/>
      <c r="D2461" s="852"/>
    </row>
    <row r="2462" spans="3:4">
      <c r="C2462" s="851"/>
      <c r="D2462" s="852"/>
    </row>
    <row r="2463" spans="3:4">
      <c r="C2463" s="851"/>
      <c r="D2463" s="852"/>
    </row>
    <row r="2464" spans="3:4">
      <c r="C2464" s="851"/>
      <c r="D2464" s="852"/>
    </row>
    <row r="2465" spans="3:4">
      <c r="C2465" s="851"/>
      <c r="D2465" s="852"/>
    </row>
    <row r="2466" spans="3:4">
      <c r="C2466" s="851"/>
      <c r="D2466" s="852"/>
    </row>
    <row r="2467" spans="3:4">
      <c r="C2467" s="851"/>
      <c r="D2467" s="852"/>
    </row>
    <row r="2468" spans="3:4">
      <c r="C2468" s="851"/>
      <c r="D2468" s="852"/>
    </row>
    <row r="2469" spans="3:4">
      <c r="C2469" s="851"/>
      <c r="D2469" s="852"/>
    </row>
    <row r="2470" spans="3:4">
      <c r="C2470" s="851"/>
      <c r="D2470" s="852"/>
    </row>
    <row r="2471" spans="3:4">
      <c r="C2471" s="851"/>
      <c r="D2471" s="852"/>
    </row>
    <row r="2472" spans="3:4">
      <c r="C2472" s="851"/>
      <c r="D2472" s="852"/>
    </row>
    <row r="2473" spans="3:4">
      <c r="C2473" s="851"/>
      <c r="D2473" s="852"/>
    </row>
    <row r="2474" spans="3:4">
      <c r="C2474" s="851"/>
      <c r="D2474" s="852"/>
    </row>
    <row r="2475" spans="3:4">
      <c r="C2475" s="851"/>
      <c r="D2475" s="852"/>
    </row>
    <row r="2476" spans="3:4">
      <c r="C2476" s="851"/>
      <c r="D2476" s="852"/>
    </row>
    <row r="2477" spans="3:4">
      <c r="C2477" s="851"/>
      <c r="D2477" s="852"/>
    </row>
    <row r="2478" spans="3:4">
      <c r="C2478" s="851"/>
      <c r="D2478" s="852"/>
    </row>
    <row r="2479" spans="3:4">
      <c r="C2479" s="851"/>
      <c r="D2479" s="852"/>
    </row>
    <row r="2480" spans="3:4">
      <c r="C2480" s="851"/>
      <c r="D2480" s="852"/>
    </row>
    <row r="2481" spans="3:4">
      <c r="C2481" s="851"/>
      <c r="D2481" s="852"/>
    </row>
    <row r="2482" spans="3:4">
      <c r="C2482" s="851"/>
      <c r="D2482" s="852"/>
    </row>
    <row r="2483" spans="3:4">
      <c r="C2483" s="851"/>
      <c r="D2483" s="852"/>
    </row>
    <row r="2484" spans="3:4">
      <c r="C2484" s="851"/>
      <c r="D2484" s="852"/>
    </row>
    <row r="2485" spans="3:4">
      <c r="C2485" s="851"/>
      <c r="D2485" s="852"/>
    </row>
    <row r="2486" spans="3:4">
      <c r="C2486" s="851"/>
      <c r="D2486" s="852"/>
    </row>
    <row r="2487" spans="3:4">
      <c r="C2487" s="851"/>
      <c r="D2487" s="852"/>
    </row>
    <row r="2488" spans="3:4">
      <c r="C2488" s="851"/>
      <c r="D2488" s="852"/>
    </row>
    <row r="2489" spans="3:4">
      <c r="C2489" s="851"/>
      <c r="D2489" s="852"/>
    </row>
    <row r="2490" spans="3:4">
      <c r="C2490" s="851"/>
      <c r="D2490" s="852"/>
    </row>
    <row r="2491" spans="3:4">
      <c r="C2491" s="851"/>
      <c r="D2491" s="852"/>
    </row>
    <row r="2492" spans="3:4">
      <c r="C2492" s="851"/>
      <c r="D2492" s="852"/>
    </row>
    <row r="2493" spans="3:4">
      <c r="C2493" s="851"/>
      <c r="D2493" s="852"/>
    </row>
    <row r="2494" spans="3:4">
      <c r="C2494" s="851"/>
      <c r="D2494" s="852"/>
    </row>
    <row r="2495" spans="3:4">
      <c r="C2495" s="851"/>
      <c r="D2495" s="852"/>
    </row>
    <row r="2496" spans="3:4">
      <c r="C2496" s="851"/>
      <c r="D2496" s="852"/>
    </row>
    <row r="2497" spans="3:4">
      <c r="C2497" s="851"/>
      <c r="D2497" s="852"/>
    </row>
    <row r="2498" spans="3:4">
      <c r="C2498" s="851"/>
      <c r="D2498" s="852"/>
    </row>
    <row r="2499" spans="3:4">
      <c r="C2499" s="851"/>
      <c r="D2499" s="852"/>
    </row>
    <row r="2500" spans="3:4">
      <c r="C2500" s="851"/>
      <c r="D2500" s="852"/>
    </row>
    <row r="2501" spans="3:4">
      <c r="C2501" s="851"/>
      <c r="D2501" s="852"/>
    </row>
    <row r="2502" spans="3:4">
      <c r="C2502" s="851"/>
      <c r="D2502" s="852"/>
    </row>
    <row r="2503" spans="3:4">
      <c r="C2503" s="851"/>
      <c r="D2503" s="852"/>
    </row>
    <row r="2504" spans="3:4">
      <c r="C2504" s="851"/>
      <c r="D2504" s="852"/>
    </row>
    <row r="2505" spans="3:4">
      <c r="C2505" s="851"/>
      <c r="D2505" s="852"/>
    </row>
    <row r="2506" spans="3:4">
      <c r="C2506" s="851"/>
      <c r="D2506" s="852"/>
    </row>
    <row r="2507" spans="3:4">
      <c r="C2507" s="851"/>
      <c r="D2507" s="852"/>
    </row>
    <row r="2508" spans="3:4">
      <c r="C2508" s="851"/>
      <c r="D2508" s="852"/>
    </row>
    <row r="2509" spans="3:4">
      <c r="C2509" s="851"/>
      <c r="D2509" s="852"/>
    </row>
    <row r="2510" spans="3:4">
      <c r="C2510" s="851"/>
      <c r="D2510" s="852"/>
    </row>
    <row r="2511" spans="3:4">
      <c r="C2511" s="851"/>
      <c r="D2511" s="852"/>
    </row>
    <row r="2512" spans="3:4">
      <c r="C2512" s="851"/>
      <c r="D2512" s="852"/>
    </row>
    <row r="2513" spans="3:4">
      <c r="C2513" s="851"/>
      <c r="D2513" s="852"/>
    </row>
    <row r="2514" spans="3:4">
      <c r="C2514" s="851"/>
      <c r="D2514" s="852"/>
    </row>
    <row r="2515" spans="3:4">
      <c r="C2515" s="851"/>
      <c r="D2515" s="852"/>
    </row>
    <row r="2516" spans="3:4">
      <c r="C2516" s="851"/>
      <c r="D2516" s="852"/>
    </row>
    <row r="2517" spans="3:4">
      <c r="C2517" s="851"/>
      <c r="D2517" s="852"/>
    </row>
    <row r="2518" spans="3:4">
      <c r="C2518" s="851"/>
      <c r="D2518" s="852"/>
    </row>
    <row r="2519" spans="3:4">
      <c r="C2519" s="851"/>
      <c r="D2519" s="852"/>
    </row>
    <row r="2520" spans="3:4">
      <c r="C2520" s="851"/>
      <c r="D2520" s="852"/>
    </row>
    <row r="2521" spans="3:4">
      <c r="C2521" s="851"/>
      <c r="D2521" s="852"/>
    </row>
    <row r="2522" spans="3:4">
      <c r="C2522" s="851"/>
      <c r="D2522" s="852"/>
    </row>
    <row r="2523" spans="3:4">
      <c r="C2523" s="851"/>
      <c r="D2523" s="852"/>
    </row>
    <row r="2524" spans="3:4">
      <c r="C2524" s="851"/>
      <c r="D2524" s="852"/>
    </row>
    <row r="2525" spans="3:4">
      <c r="C2525" s="851"/>
      <c r="D2525" s="852"/>
    </row>
    <row r="2526" spans="3:4">
      <c r="C2526" s="851"/>
      <c r="D2526" s="852"/>
    </row>
    <row r="2527" spans="3:4">
      <c r="C2527" s="851"/>
      <c r="D2527" s="852"/>
    </row>
    <row r="2528" spans="3:4">
      <c r="C2528" s="851"/>
      <c r="D2528" s="852"/>
    </row>
    <row r="2529" spans="3:4">
      <c r="C2529" s="851"/>
      <c r="D2529" s="852"/>
    </row>
    <row r="2530" spans="3:4">
      <c r="C2530" s="851"/>
      <c r="D2530" s="852"/>
    </row>
    <row r="2531" spans="3:4">
      <c r="C2531" s="851"/>
      <c r="D2531" s="852"/>
    </row>
    <row r="2532" spans="3:4">
      <c r="C2532" s="851"/>
      <c r="D2532" s="852"/>
    </row>
    <row r="2533" spans="3:4">
      <c r="C2533" s="851"/>
      <c r="D2533" s="852"/>
    </row>
    <row r="2534" spans="3:4">
      <c r="C2534" s="851"/>
      <c r="D2534" s="852"/>
    </row>
    <row r="2535" spans="3:4">
      <c r="C2535" s="851"/>
      <c r="D2535" s="852"/>
    </row>
    <row r="2536" spans="3:4">
      <c r="C2536" s="851"/>
      <c r="D2536" s="852"/>
    </row>
    <row r="2537" spans="3:4">
      <c r="C2537" s="851"/>
      <c r="D2537" s="852"/>
    </row>
    <row r="2538" spans="3:4">
      <c r="C2538" s="851"/>
      <c r="D2538" s="852"/>
    </row>
    <row r="2539" spans="3:4">
      <c r="C2539" s="851"/>
      <c r="D2539" s="852"/>
    </row>
    <row r="2540" spans="3:4">
      <c r="C2540" s="851"/>
      <c r="D2540" s="852"/>
    </row>
    <row r="2541" spans="3:4">
      <c r="C2541" s="851"/>
      <c r="D2541" s="852"/>
    </row>
    <row r="2542" spans="3:4">
      <c r="C2542" s="851"/>
      <c r="D2542" s="852"/>
    </row>
    <row r="2543" spans="3:4">
      <c r="C2543" s="851"/>
      <c r="D2543" s="852"/>
    </row>
    <row r="2544" spans="3:4">
      <c r="C2544" s="851"/>
      <c r="D2544" s="852"/>
    </row>
    <row r="2545" spans="3:4">
      <c r="C2545" s="851"/>
      <c r="D2545" s="852"/>
    </row>
    <row r="2546" spans="3:4">
      <c r="C2546" s="851"/>
      <c r="D2546" s="852"/>
    </row>
    <row r="2547" spans="3:4">
      <c r="C2547" s="851"/>
      <c r="D2547" s="852"/>
    </row>
    <row r="2548" spans="3:4">
      <c r="C2548" s="851"/>
      <c r="D2548" s="852"/>
    </row>
    <row r="2549" spans="3:4">
      <c r="C2549" s="851"/>
      <c r="D2549" s="852"/>
    </row>
    <row r="2550" spans="3:4">
      <c r="C2550" s="851"/>
      <c r="D2550" s="852"/>
    </row>
    <row r="2551" spans="3:4">
      <c r="C2551" s="851"/>
      <c r="D2551" s="852"/>
    </row>
    <row r="2552" spans="3:4">
      <c r="C2552" s="851"/>
      <c r="D2552" s="852"/>
    </row>
    <row r="2553" spans="3:4">
      <c r="C2553" s="851"/>
      <c r="D2553" s="852"/>
    </row>
    <row r="2554" spans="3:4">
      <c r="C2554" s="851"/>
      <c r="D2554" s="852"/>
    </row>
    <row r="2555" spans="3:4">
      <c r="C2555" s="851"/>
      <c r="D2555" s="852"/>
    </row>
    <row r="2556" spans="3:4">
      <c r="C2556" s="851"/>
      <c r="D2556" s="852"/>
    </row>
    <row r="2557" spans="3:4">
      <c r="C2557" s="851"/>
      <c r="D2557" s="852"/>
    </row>
    <row r="2558" spans="3:4">
      <c r="C2558" s="851"/>
      <c r="D2558" s="852"/>
    </row>
    <row r="2559" spans="3:4">
      <c r="C2559" s="851"/>
      <c r="D2559" s="852"/>
    </row>
    <row r="2560" spans="3:4">
      <c r="C2560" s="851"/>
      <c r="D2560" s="852"/>
    </row>
    <row r="2561" spans="3:4">
      <c r="C2561" s="851"/>
      <c r="D2561" s="852"/>
    </row>
    <row r="2562" spans="3:4">
      <c r="C2562" s="851"/>
      <c r="D2562" s="852"/>
    </row>
    <row r="2563" spans="3:4">
      <c r="C2563" s="851"/>
      <c r="D2563" s="852"/>
    </row>
    <row r="2564" spans="3:4">
      <c r="C2564" s="851"/>
      <c r="D2564" s="852"/>
    </row>
    <row r="2565" spans="3:4">
      <c r="C2565" s="851"/>
      <c r="D2565" s="852"/>
    </row>
    <row r="2566" spans="3:4">
      <c r="C2566" s="851"/>
      <c r="D2566" s="852"/>
    </row>
    <row r="2567" spans="3:4">
      <c r="C2567" s="851"/>
      <c r="D2567" s="852"/>
    </row>
    <row r="2568" spans="3:4">
      <c r="C2568" s="851"/>
      <c r="D2568" s="852"/>
    </row>
    <row r="2569" spans="3:4">
      <c r="C2569" s="851"/>
      <c r="D2569" s="852"/>
    </row>
    <row r="2570" spans="3:4">
      <c r="C2570" s="851"/>
      <c r="D2570" s="852"/>
    </row>
    <row r="2571" spans="3:4">
      <c r="C2571" s="851"/>
      <c r="D2571" s="852"/>
    </row>
    <row r="2572" spans="3:4">
      <c r="C2572" s="851"/>
      <c r="D2572" s="852"/>
    </row>
    <row r="2573" spans="3:4">
      <c r="C2573" s="851"/>
      <c r="D2573" s="852"/>
    </row>
    <row r="2574" spans="3:4">
      <c r="C2574" s="851"/>
      <c r="D2574" s="852"/>
    </row>
    <row r="2575" spans="3:4">
      <c r="C2575" s="851"/>
      <c r="D2575" s="852"/>
    </row>
    <row r="2576" spans="3:4">
      <c r="C2576" s="851"/>
      <c r="D2576" s="852"/>
    </row>
    <row r="2577" spans="3:4">
      <c r="C2577" s="851"/>
      <c r="D2577" s="852"/>
    </row>
    <row r="2578" spans="3:4">
      <c r="C2578" s="851"/>
      <c r="D2578" s="852"/>
    </row>
    <row r="2579" spans="3:4">
      <c r="C2579" s="851"/>
      <c r="D2579" s="852"/>
    </row>
    <row r="2580" spans="3:4">
      <c r="C2580" s="851"/>
      <c r="D2580" s="852"/>
    </row>
    <row r="2581" spans="3:4">
      <c r="C2581" s="851"/>
      <c r="D2581" s="852"/>
    </row>
    <row r="2582" spans="3:4">
      <c r="C2582" s="851"/>
      <c r="D2582" s="852"/>
    </row>
    <row r="2583" spans="3:4">
      <c r="C2583" s="851"/>
      <c r="D2583" s="852"/>
    </row>
    <row r="2584" spans="3:4">
      <c r="C2584" s="851"/>
      <c r="D2584" s="852"/>
    </row>
    <row r="2585" spans="3:4">
      <c r="C2585" s="851"/>
      <c r="D2585" s="852"/>
    </row>
    <row r="2586" spans="3:4">
      <c r="C2586" s="851"/>
      <c r="D2586" s="852"/>
    </row>
    <row r="2587" spans="3:4">
      <c r="C2587" s="851"/>
      <c r="D2587" s="852"/>
    </row>
    <row r="2588" spans="3:4">
      <c r="C2588" s="851"/>
      <c r="D2588" s="852"/>
    </row>
    <row r="2589" spans="3:4">
      <c r="C2589" s="851"/>
      <c r="D2589" s="852"/>
    </row>
    <row r="2590" spans="3:4">
      <c r="C2590" s="851"/>
      <c r="D2590" s="852"/>
    </row>
    <row r="2591" spans="3:4">
      <c r="C2591" s="851"/>
      <c r="D2591" s="852"/>
    </row>
    <row r="2592" spans="3:4">
      <c r="C2592" s="851"/>
      <c r="D2592" s="852"/>
    </row>
    <row r="2593" spans="3:4">
      <c r="C2593" s="851"/>
      <c r="D2593" s="852"/>
    </row>
    <row r="2594" spans="3:4">
      <c r="C2594" s="851"/>
      <c r="D2594" s="852"/>
    </row>
    <row r="2595" spans="3:4">
      <c r="C2595" s="851"/>
      <c r="D2595" s="852"/>
    </row>
    <row r="2596" spans="3:4">
      <c r="C2596" s="851"/>
      <c r="D2596" s="852"/>
    </row>
    <row r="2597" spans="3:4">
      <c r="C2597" s="851"/>
      <c r="D2597" s="852"/>
    </row>
    <row r="2598" spans="3:4">
      <c r="C2598" s="851"/>
      <c r="D2598" s="852"/>
    </row>
    <row r="2599" spans="3:4">
      <c r="C2599" s="851"/>
      <c r="D2599" s="852"/>
    </row>
    <row r="2600" spans="3:4">
      <c r="C2600" s="851"/>
      <c r="D2600" s="852"/>
    </row>
    <row r="2601" spans="3:4">
      <c r="C2601" s="851"/>
      <c r="D2601" s="852"/>
    </row>
    <row r="2602" spans="3:4">
      <c r="C2602" s="851"/>
      <c r="D2602" s="852"/>
    </row>
    <row r="2603" spans="3:4">
      <c r="C2603" s="851"/>
      <c r="D2603" s="852"/>
    </row>
    <row r="2604" spans="3:4">
      <c r="C2604" s="851"/>
      <c r="D2604" s="852"/>
    </row>
    <row r="2605" spans="3:4">
      <c r="C2605" s="851"/>
      <c r="D2605" s="852"/>
    </row>
    <row r="2606" spans="3:4">
      <c r="C2606" s="851"/>
      <c r="D2606" s="852"/>
    </row>
    <row r="2607" spans="3:4">
      <c r="C2607" s="851"/>
      <c r="D2607" s="852"/>
    </row>
    <row r="2608" spans="3:4">
      <c r="C2608" s="851"/>
      <c r="D2608" s="852"/>
    </row>
    <row r="2609" spans="3:4">
      <c r="C2609" s="851"/>
      <c r="D2609" s="852"/>
    </row>
    <row r="2610" spans="3:4">
      <c r="C2610" s="851"/>
      <c r="D2610" s="852"/>
    </row>
    <row r="2611" spans="3:4">
      <c r="C2611" s="851"/>
      <c r="D2611" s="852"/>
    </row>
    <row r="2612" spans="3:4">
      <c r="C2612" s="851"/>
      <c r="D2612" s="852"/>
    </row>
    <row r="2613" spans="3:4">
      <c r="C2613" s="851"/>
      <c r="D2613" s="852"/>
    </row>
    <row r="2614" spans="3:4">
      <c r="C2614" s="851"/>
      <c r="D2614" s="852"/>
    </row>
    <row r="2615" spans="3:4">
      <c r="C2615" s="851"/>
      <c r="D2615" s="852"/>
    </row>
    <row r="2616" spans="3:4">
      <c r="C2616" s="851"/>
      <c r="D2616" s="852"/>
    </row>
    <row r="2617" spans="3:4">
      <c r="C2617" s="851"/>
      <c r="D2617" s="852"/>
    </row>
    <row r="2618" spans="3:4">
      <c r="C2618" s="851"/>
      <c r="D2618" s="852"/>
    </row>
    <row r="2619" spans="3:4">
      <c r="C2619" s="851"/>
      <c r="D2619" s="852"/>
    </row>
    <row r="2620" spans="3:4">
      <c r="C2620" s="851"/>
      <c r="D2620" s="852"/>
    </row>
    <row r="2621" spans="3:4">
      <c r="C2621" s="851"/>
      <c r="D2621" s="852"/>
    </row>
    <row r="2622" spans="3:4">
      <c r="C2622" s="851"/>
      <c r="D2622" s="852"/>
    </row>
    <row r="2623" spans="3:4">
      <c r="C2623" s="851"/>
      <c r="D2623" s="852"/>
    </row>
    <row r="2624" spans="3:4">
      <c r="C2624" s="851"/>
      <c r="D2624" s="852"/>
    </row>
    <row r="2625" spans="3:4">
      <c r="C2625" s="851"/>
      <c r="D2625" s="852"/>
    </row>
    <row r="2626" spans="3:4">
      <c r="C2626" s="851"/>
      <c r="D2626" s="852"/>
    </row>
    <row r="2627" spans="3:4">
      <c r="C2627" s="851"/>
      <c r="D2627" s="852"/>
    </row>
    <row r="2628" spans="3:4">
      <c r="C2628" s="851"/>
      <c r="D2628" s="852"/>
    </row>
    <row r="2629" spans="3:4">
      <c r="C2629" s="851"/>
      <c r="D2629" s="852"/>
    </row>
    <row r="2630" spans="3:4">
      <c r="C2630" s="851"/>
      <c r="D2630" s="852"/>
    </row>
    <row r="2631" spans="3:4">
      <c r="C2631" s="851"/>
      <c r="D2631" s="852"/>
    </row>
    <row r="2632" spans="3:4">
      <c r="C2632" s="851"/>
      <c r="D2632" s="852"/>
    </row>
    <row r="2633" spans="3:4">
      <c r="C2633" s="851"/>
      <c r="D2633" s="852"/>
    </row>
    <row r="2634" spans="3:4">
      <c r="C2634" s="851"/>
      <c r="D2634" s="852"/>
    </row>
    <row r="2635" spans="3:4">
      <c r="C2635" s="851"/>
      <c r="D2635" s="852"/>
    </row>
    <row r="2636" spans="3:4">
      <c r="C2636" s="851"/>
      <c r="D2636" s="852"/>
    </row>
    <row r="2637" spans="3:4">
      <c r="C2637" s="851"/>
      <c r="D2637" s="852"/>
    </row>
    <row r="2638" spans="3:4">
      <c r="C2638" s="851"/>
      <c r="D2638" s="852"/>
    </row>
    <row r="2639" spans="3:4">
      <c r="C2639" s="851"/>
      <c r="D2639" s="852"/>
    </row>
    <row r="2640" spans="3:4">
      <c r="C2640" s="851"/>
      <c r="D2640" s="852"/>
    </row>
    <row r="2641" spans="3:4">
      <c r="C2641" s="851"/>
      <c r="D2641" s="852"/>
    </row>
    <row r="2642" spans="3:4">
      <c r="C2642" s="851"/>
      <c r="D2642" s="852"/>
    </row>
    <row r="2643" spans="3:4">
      <c r="C2643" s="851"/>
      <c r="D2643" s="852"/>
    </row>
    <row r="2644" spans="3:4">
      <c r="C2644" s="851"/>
      <c r="D2644" s="852"/>
    </row>
    <row r="2645" spans="3:4">
      <c r="C2645" s="851"/>
      <c r="D2645" s="852"/>
    </row>
    <row r="2646" spans="3:4">
      <c r="C2646" s="851"/>
      <c r="D2646" s="852"/>
    </row>
    <row r="2647" spans="3:4">
      <c r="C2647" s="851"/>
      <c r="D2647" s="852"/>
    </row>
    <row r="2648" spans="3:4">
      <c r="C2648" s="851"/>
      <c r="D2648" s="852"/>
    </row>
    <row r="2649" spans="3:4">
      <c r="C2649" s="851"/>
      <c r="D2649" s="852"/>
    </row>
    <row r="2650" spans="3:4">
      <c r="C2650" s="851"/>
      <c r="D2650" s="852"/>
    </row>
    <row r="2651" spans="3:4">
      <c r="C2651" s="851"/>
      <c r="D2651" s="852"/>
    </row>
    <row r="2652" spans="3:4">
      <c r="C2652" s="851"/>
      <c r="D2652" s="852"/>
    </row>
    <row r="2653" spans="3:4">
      <c r="C2653" s="851"/>
      <c r="D2653" s="852"/>
    </row>
    <row r="2654" spans="3:4">
      <c r="C2654" s="851"/>
      <c r="D2654" s="852"/>
    </row>
    <row r="2655" spans="3:4">
      <c r="C2655" s="851"/>
      <c r="D2655" s="852"/>
    </row>
    <row r="2656" spans="3:4">
      <c r="C2656" s="851"/>
      <c r="D2656" s="852"/>
    </row>
    <row r="2657" spans="3:4">
      <c r="C2657" s="851"/>
      <c r="D2657" s="852"/>
    </row>
    <row r="2658" spans="3:4">
      <c r="C2658" s="851"/>
      <c r="D2658" s="852"/>
    </row>
    <row r="2659" spans="3:4">
      <c r="C2659" s="851"/>
      <c r="D2659" s="852"/>
    </row>
    <row r="2660" spans="3:4">
      <c r="C2660" s="851"/>
      <c r="D2660" s="852"/>
    </row>
    <row r="2661" spans="3:4">
      <c r="C2661" s="851"/>
      <c r="D2661" s="852"/>
    </row>
    <row r="2662" spans="3:4">
      <c r="C2662" s="851"/>
      <c r="D2662" s="852"/>
    </row>
    <row r="2663" spans="3:4">
      <c r="C2663" s="851"/>
      <c r="D2663" s="852"/>
    </row>
    <row r="2664" spans="3:4">
      <c r="C2664" s="851"/>
      <c r="D2664" s="852"/>
    </row>
    <row r="2665" spans="3:4">
      <c r="C2665" s="851"/>
      <c r="D2665" s="852"/>
    </row>
    <row r="2666" spans="3:4">
      <c r="C2666" s="851"/>
      <c r="D2666" s="852"/>
    </row>
    <row r="2667" spans="3:4">
      <c r="C2667" s="851"/>
      <c r="D2667" s="852"/>
    </row>
    <row r="2668" spans="3:4">
      <c r="C2668" s="851"/>
      <c r="D2668" s="852"/>
    </row>
    <row r="2669" spans="3:4">
      <c r="C2669" s="851"/>
      <c r="D2669" s="852"/>
    </row>
    <row r="2670" spans="3:4">
      <c r="C2670" s="851"/>
      <c r="D2670" s="852"/>
    </row>
    <row r="2671" spans="3:4">
      <c r="C2671" s="851"/>
      <c r="D2671" s="852"/>
    </row>
    <row r="2672" spans="3:4">
      <c r="C2672" s="851"/>
      <c r="D2672" s="852"/>
    </row>
    <row r="2673" spans="3:4">
      <c r="C2673" s="851"/>
      <c r="D2673" s="852"/>
    </row>
    <row r="2674" spans="3:4">
      <c r="C2674" s="851"/>
      <c r="D2674" s="852"/>
    </row>
    <row r="2675" spans="3:4">
      <c r="C2675" s="851"/>
      <c r="D2675" s="852"/>
    </row>
    <row r="2676" spans="3:4">
      <c r="C2676" s="851"/>
      <c r="D2676" s="852"/>
    </row>
    <row r="2677" spans="3:4">
      <c r="C2677" s="851"/>
      <c r="D2677" s="852"/>
    </row>
    <row r="2678" spans="3:4">
      <c r="C2678" s="851"/>
      <c r="D2678" s="852"/>
    </row>
    <row r="2679" spans="3:4">
      <c r="C2679" s="851"/>
      <c r="D2679" s="852"/>
    </row>
    <row r="2680" spans="3:4">
      <c r="C2680" s="851"/>
      <c r="D2680" s="852"/>
    </row>
    <row r="2681" spans="3:4">
      <c r="C2681" s="851"/>
      <c r="D2681" s="852"/>
    </row>
    <row r="2682" spans="3:4">
      <c r="C2682" s="851"/>
      <c r="D2682" s="852"/>
    </row>
    <row r="2683" spans="3:4">
      <c r="C2683" s="851"/>
      <c r="D2683" s="852"/>
    </row>
    <row r="2684" spans="3:4">
      <c r="C2684" s="851"/>
      <c r="D2684" s="852"/>
    </row>
    <row r="2685" spans="3:4">
      <c r="C2685" s="851"/>
      <c r="D2685" s="852"/>
    </row>
    <row r="2686" spans="3:4">
      <c r="C2686" s="851"/>
      <c r="D2686" s="852"/>
    </row>
    <row r="2687" spans="3:4">
      <c r="C2687" s="851"/>
      <c r="D2687" s="852"/>
    </row>
    <row r="2688" spans="3:4">
      <c r="C2688" s="851"/>
      <c r="D2688" s="852"/>
    </row>
    <row r="2689" spans="3:4">
      <c r="C2689" s="851"/>
      <c r="D2689" s="852"/>
    </row>
    <row r="2690" spans="3:4">
      <c r="C2690" s="851"/>
      <c r="D2690" s="852"/>
    </row>
    <row r="2691" spans="3:4">
      <c r="C2691" s="851"/>
      <c r="D2691" s="852"/>
    </row>
    <row r="2692" spans="3:4">
      <c r="C2692" s="851"/>
      <c r="D2692" s="852"/>
    </row>
    <row r="2693" spans="3:4">
      <c r="C2693" s="851"/>
      <c r="D2693" s="852"/>
    </row>
    <row r="2694" spans="3:4">
      <c r="C2694" s="851"/>
      <c r="D2694" s="852"/>
    </row>
    <row r="2695" spans="3:4">
      <c r="C2695" s="851"/>
      <c r="D2695" s="852"/>
    </row>
    <row r="2696" spans="3:4">
      <c r="C2696" s="851"/>
      <c r="D2696" s="852"/>
    </row>
    <row r="2697" spans="3:4">
      <c r="C2697" s="851"/>
      <c r="D2697" s="852"/>
    </row>
    <row r="2698" spans="3:4">
      <c r="C2698" s="851"/>
      <c r="D2698" s="852"/>
    </row>
    <row r="2699" spans="3:4">
      <c r="C2699" s="851"/>
      <c r="D2699" s="852"/>
    </row>
    <row r="2700" spans="3:4">
      <c r="C2700" s="851"/>
      <c r="D2700" s="852"/>
    </row>
    <row r="2701" spans="3:4">
      <c r="C2701" s="851"/>
      <c r="D2701" s="852"/>
    </row>
    <row r="2702" spans="3:4">
      <c r="C2702" s="851"/>
      <c r="D2702" s="852"/>
    </row>
    <row r="2703" spans="3:4">
      <c r="C2703" s="851"/>
      <c r="D2703" s="852"/>
    </row>
    <row r="2704" spans="3:4">
      <c r="C2704" s="851"/>
      <c r="D2704" s="852"/>
    </row>
    <row r="2705" spans="3:4">
      <c r="C2705" s="851"/>
      <c r="D2705" s="852"/>
    </row>
    <row r="2706" spans="3:4">
      <c r="C2706" s="851"/>
      <c r="D2706" s="852"/>
    </row>
    <row r="2707" spans="3:4">
      <c r="C2707" s="851"/>
      <c r="D2707" s="852"/>
    </row>
    <row r="2708" spans="3:4">
      <c r="C2708" s="851"/>
      <c r="D2708" s="852"/>
    </row>
    <row r="2709" spans="3:4">
      <c r="C2709" s="851"/>
      <c r="D2709" s="852"/>
    </row>
    <row r="2710" spans="3:4">
      <c r="C2710" s="851"/>
      <c r="D2710" s="852"/>
    </row>
    <row r="2711" spans="3:4">
      <c r="C2711" s="851"/>
      <c r="D2711" s="852"/>
    </row>
    <row r="2712" spans="3:4">
      <c r="C2712" s="851"/>
      <c r="D2712" s="852"/>
    </row>
    <row r="2713" spans="3:4">
      <c r="C2713" s="851"/>
      <c r="D2713" s="852"/>
    </row>
    <row r="2714" spans="3:4">
      <c r="C2714" s="851"/>
      <c r="D2714" s="852"/>
    </row>
    <row r="2715" spans="3:4">
      <c r="C2715" s="851"/>
      <c r="D2715" s="852"/>
    </row>
    <row r="2716" spans="3:4">
      <c r="C2716" s="851"/>
      <c r="D2716" s="852"/>
    </row>
    <row r="2717" spans="3:4">
      <c r="C2717" s="851"/>
      <c r="D2717" s="852"/>
    </row>
    <row r="2718" spans="3:4">
      <c r="C2718" s="851"/>
      <c r="D2718" s="852"/>
    </row>
    <row r="2719" spans="3:4">
      <c r="C2719" s="851"/>
      <c r="D2719" s="852"/>
    </row>
    <row r="2720" spans="3:4">
      <c r="C2720" s="851"/>
      <c r="D2720" s="852"/>
    </row>
    <row r="2721" spans="3:4">
      <c r="C2721" s="851"/>
      <c r="D2721" s="852"/>
    </row>
    <row r="2722" spans="3:4">
      <c r="C2722" s="851"/>
      <c r="D2722" s="852"/>
    </row>
    <row r="2723" spans="3:4">
      <c r="C2723" s="851"/>
      <c r="D2723" s="852"/>
    </row>
    <row r="2724" spans="3:4">
      <c r="C2724" s="851"/>
      <c r="D2724" s="852"/>
    </row>
    <row r="2725" spans="3:4">
      <c r="C2725" s="851"/>
      <c r="D2725" s="852"/>
    </row>
    <row r="2726" spans="3:4">
      <c r="C2726" s="851"/>
      <c r="D2726" s="852"/>
    </row>
    <row r="2727" spans="3:4">
      <c r="C2727" s="851"/>
      <c r="D2727" s="852"/>
    </row>
    <row r="2728" spans="3:4">
      <c r="C2728" s="851"/>
      <c r="D2728" s="852"/>
    </row>
    <row r="2729" spans="3:4">
      <c r="C2729" s="851"/>
      <c r="D2729" s="852"/>
    </row>
    <row r="2730" spans="3:4">
      <c r="C2730" s="851"/>
      <c r="D2730" s="852"/>
    </row>
    <row r="2731" spans="3:4">
      <c r="C2731" s="851"/>
      <c r="D2731" s="852"/>
    </row>
    <row r="2732" spans="3:4">
      <c r="C2732" s="851"/>
      <c r="D2732" s="852"/>
    </row>
    <row r="2733" spans="3:4">
      <c r="C2733" s="851"/>
      <c r="D2733" s="852"/>
    </row>
    <row r="2734" spans="3:4">
      <c r="C2734" s="851"/>
      <c r="D2734" s="852"/>
    </row>
    <row r="2735" spans="3:4">
      <c r="C2735" s="851"/>
      <c r="D2735" s="852"/>
    </row>
    <row r="2736" spans="3:4">
      <c r="C2736" s="851"/>
      <c r="D2736" s="852"/>
    </row>
    <row r="2737" spans="3:4">
      <c r="C2737" s="851"/>
      <c r="D2737" s="852"/>
    </row>
    <row r="2738" spans="3:4">
      <c r="C2738" s="851"/>
      <c r="D2738" s="852"/>
    </row>
    <row r="2739" spans="3:4">
      <c r="C2739" s="851"/>
      <c r="D2739" s="852"/>
    </row>
    <row r="2740" spans="3:4">
      <c r="C2740" s="851"/>
      <c r="D2740" s="852"/>
    </row>
    <row r="2741" spans="3:4">
      <c r="C2741" s="851"/>
      <c r="D2741" s="852"/>
    </row>
    <row r="2742" spans="3:4">
      <c r="C2742" s="851"/>
      <c r="D2742" s="852"/>
    </row>
    <row r="2743" spans="3:4">
      <c r="C2743" s="851"/>
      <c r="D2743" s="852"/>
    </row>
    <row r="2744" spans="3:4">
      <c r="C2744" s="851"/>
      <c r="D2744" s="852"/>
    </row>
    <row r="2745" spans="3:4">
      <c r="C2745" s="851"/>
      <c r="D2745" s="852"/>
    </row>
    <row r="2746" spans="3:4">
      <c r="C2746" s="851"/>
      <c r="D2746" s="852"/>
    </row>
    <row r="2747" spans="3:4">
      <c r="C2747" s="851"/>
      <c r="D2747" s="852"/>
    </row>
    <row r="2748" spans="3:4">
      <c r="C2748" s="851"/>
      <c r="D2748" s="852"/>
    </row>
    <row r="2749" spans="3:4">
      <c r="C2749" s="851"/>
      <c r="D2749" s="852"/>
    </row>
    <row r="2750" spans="3:4">
      <c r="C2750" s="851"/>
      <c r="D2750" s="852"/>
    </row>
    <row r="2751" spans="3:4">
      <c r="C2751" s="851"/>
      <c r="D2751" s="852"/>
    </row>
    <row r="2752" spans="3:4">
      <c r="C2752" s="851"/>
      <c r="D2752" s="852"/>
    </row>
    <row r="2753" spans="3:4">
      <c r="C2753" s="851"/>
      <c r="D2753" s="852"/>
    </row>
    <row r="2754" spans="3:4">
      <c r="C2754" s="851"/>
      <c r="D2754" s="852"/>
    </row>
    <row r="2755" spans="3:4">
      <c r="C2755" s="851"/>
      <c r="D2755" s="852"/>
    </row>
    <row r="2756" spans="3:4">
      <c r="C2756" s="851"/>
      <c r="D2756" s="852"/>
    </row>
    <row r="2757" spans="3:4">
      <c r="C2757" s="851"/>
      <c r="D2757" s="852"/>
    </row>
    <row r="2758" spans="3:4">
      <c r="C2758" s="851"/>
      <c r="D2758" s="852"/>
    </row>
    <row r="2759" spans="3:4">
      <c r="C2759" s="851"/>
      <c r="D2759" s="852"/>
    </row>
    <row r="2760" spans="3:4">
      <c r="C2760" s="851"/>
      <c r="D2760" s="852"/>
    </row>
    <row r="2761" spans="3:4">
      <c r="C2761" s="851"/>
      <c r="D2761" s="852"/>
    </row>
    <row r="2762" spans="3:4">
      <c r="C2762" s="851"/>
      <c r="D2762" s="852"/>
    </row>
    <row r="2763" spans="3:4">
      <c r="C2763" s="851"/>
      <c r="D2763" s="852"/>
    </row>
    <row r="2764" spans="3:4">
      <c r="C2764" s="851"/>
      <c r="D2764" s="852"/>
    </row>
    <row r="2765" spans="3:4">
      <c r="C2765" s="851"/>
      <c r="D2765" s="852"/>
    </row>
    <row r="2766" spans="3:4">
      <c r="C2766" s="851"/>
      <c r="D2766" s="852"/>
    </row>
    <row r="2767" spans="3:4">
      <c r="C2767" s="851"/>
      <c r="D2767" s="852"/>
    </row>
    <row r="2768" spans="3:4">
      <c r="C2768" s="851"/>
      <c r="D2768" s="852"/>
    </row>
    <row r="2769" spans="3:4">
      <c r="C2769" s="851"/>
      <c r="D2769" s="852"/>
    </row>
    <row r="2770" spans="3:4">
      <c r="C2770" s="851"/>
      <c r="D2770" s="852"/>
    </row>
    <row r="2771" spans="3:4">
      <c r="C2771" s="851"/>
      <c r="D2771" s="852"/>
    </row>
    <row r="2772" spans="3:4">
      <c r="C2772" s="851"/>
      <c r="D2772" s="852"/>
    </row>
    <row r="2773" spans="3:4">
      <c r="C2773" s="851"/>
      <c r="D2773" s="852"/>
    </row>
    <row r="2774" spans="3:4">
      <c r="C2774" s="851"/>
      <c r="D2774" s="852"/>
    </row>
    <row r="2775" spans="3:4">
      <c r="C2775" s="851"/>
      <c r="D2775" s="852"/>
    </row>
    <row r="2776" spans="3:4">
      <c r="C2776" s="851"/>
      <c r="D2776" s="852"/>
    </row>
    <row r="2777" spans="3:4">
      <c r="C2777" s="851"/>
      <c r="D2777" s="852"/>
    </row>
    <row r="2778" spans="3:4">
      <c r="C2778" s="851"/>
      <c r="D2778" s="852"/>
    </row>
    <row r="2779" spans="3:4">
      <c r="C2779" s="851"/>
      <c r="D2779" s="852"/>
    </row>
    <row r="2780" spans="3:4">
      <c r="C2780" s="851"/>
      <c r="D2780" s="852"/>
    </row>
    <row r="2781" spans="3:4">
      <c r="C2781" s="851"/>
      <c r="D2781" s="852"/>
    </row>
    <row r="2782" spans="3:4">
      <c r="C2782" s="851"/>
      <c r="D2782" s="852"/>
    </row>
    <row r="2783" spans="3:4">
      <c r="C2783" s="851"/>
      <c r="D2783" s="852"/>
    </row>
    <row r="2784" spans="3:4">
      <c r="C2784" s="851"/>
      <c r="D2784" s="852"/>
    </row>
    <row r="2785" spans="3:4">
      <c r="C2785" s="851"/>
      <c r="D2785" s="852"/>
    </row>
    <row r="2786" spans="3:4">
      <c r="C2786" s="851"/>
      <c r="D2786" s="852"/>
    </row>
    <row r="2787" spans="3:4">
      <c r="C2787" s="851"/>
      <c r="D2787" s="852"/>
    </row>
    <row r="2788" spans="3:4">
      <c r="C2788" s="851"/>
      <c r="D2788" s="852"/>
    </row>
    <row r="2789" spans="3:4">
      <c r="C2789" s="851"/>
      <c r="D2789" s="852"/>
    </row>
    <row r="2790" spans="3:4">
      <c r="C2790" s="851"/>
      <c r="D2790" s="852"/>
    </row>
    <row r="2791" spans="3:4">
      <c r="C2791" s="851"/>
      <c r="D2791" s="852"/>
    </row>
    <row r="2792" spans="3:4">
      <c r="C2792" s="851"/>
      <c r="D2792" s="852"/>
    </row>
    <row r="2793" spans="3:4">
      <c r="C2793" s="851"/>
      <c r="D2793" s="852"/>
    </row>
    <row r="2794" spans="3:4">
      <c r="C2794" s="851"/>
      <c r="D2794" s="852"/>
    </row>
    <row r="2795" spans="3:4">
      <c r="C2795" s="851"/>
      <c r="D2795" s="852"/>
    </row>
    <row r="2796" spans="3:4">
      <c r="C2796" s="851"/>
      <c r="D2796" s="852"/>
    </row>
    <row r="2797" spans="3:4">
      <c r="C2797" s="851"/>
      <c r="D2797" s="852"/>
    </row>
    <row r="2798" spans="3:4">
      <c r="C2798" s="851"/>
      <c r="D2798" s="852"/>
    </row>
    <row r="2799" spans="3:4">
      <c r="C2799" s="851"/>
      <c r="D2799" s="852"/>
    </row>
    <row r="2800" spans="3:4">
      <c r="C2800" s="851"/>
      <c r="D2800" s="852"/>
    </row>
    <row r="2801" spans="3:4">
      <c r="C2801" s="851"/>
      <c r="D2801" s="852"/>
    </row>
    <row r="2802" spans="3:4">
      <c r="C2802" s="851"/>
      <c r="D2802" s="852"/>
    </row>
    <row r="2803" spans="3:4">
      <c r="C2803" s="851"/>
      <c r="D2803" s="852"/>
    </row>
    <row r="2804" spans="3:4">
      <c r="C2804" s="851"/>
      <c r="D2804" s="852"/>
    </row>
    <row r="2805" spans="3:4">
      <c r="C2805" s="851"/>
      <c r="D2805" s="852"/>
    </row>
    <row r="2806" spans="3:4">
      <c r="C2806" s="851"/>
      <c r="D2806" s="852"/>
    </row>
    <row r="2807" spans="3:4">
      <c r="C2807" s="851"/>
      <c r="D2807" s="852"/>
    </row>
    <row r="2808" spans="3:4">
      <c r="C2808" s="851"/>
      <c r="D2808" s="852"/>
    </row>
    <row r="2809" spans="3:4">
      <c r="C2809" s="851"/>
      <c r="D2809" s="852"/>
    </row>
    <row r="2810" spans="3:4">
      <c r="C2810" s="851"/>
      <c r="D2810" s="852"/>
    </row>
    <row r="2811" spans="3:4">
      <c r="C2811" s="851"/>
      <c r="D2811" s="852"/>
    </row>
    <row r="2812" spans="3:4">
      <c r="C2812" s="851"/>
      <c r="D2812" s="852"/>
    </row>
    <row r="2813" spans="3:4">
      <c r="C2813" s="851"/>
      <c r="D2813" s="852"/>
    </row>
    <row r="2814" spans="3:4">
      <c r="C2814" s="851"/>
      <c r="D2814" s="852"/>
    </row>
    <row r="2815" spans="3:4">
      <c r="C2815" s="851"/>
      <c r="D2815" s="852"/>
    </row>
    <row r="2816" spans="3:4">
      <c r="C2816" s="851"/>
      <c r="D2816" s="852"/>
    </row>
    <row r="2817" spans="3:4">
      <c r="C2817" s="851"/>
      <c r="D2817" s="852"/>
    </row>
    <row r="2818" spans="3:4">
      <c r="C2818" s="851"/>
      <c r="D2818" s="852"/>
    </row>
    <row r="2819" spans="3:4">
      <c r="C2819" s="851"/>
      <c r="D2819" s="852"/>
    </row>
    <row r="2820" spans="3:4">
      <c r="C2820" s="851"/>
      <c r="D2820" s="852"/>
    </row>
    <row r="2821" spans="3:4">
      <c r="C2821" s="851"/>
      <c r="D2821" s="852"/>
    </row>
    <row r="2822" spans="3:4">
      <c r="C2822" s="851"/>
      <c r="D2822" s="852"/>
    </row>
    <row r="2823" spans="3:4">
      <c r="C2823" s="851"/>
      <c r="D2823" s="852"/>
    </row>
    <row r="2824" spans="3:4">
      <c r="C2824" s="851"/>
      <c r="D2824" s="852"/>
    </row>
    <row r="2825" spans="3:4">
      <c r="C2825" s="851"/>
      <c r="D2825" s="852"/>
    </row>
    <row r="2826" spans="3:4">
      <c r="C2826" s="851"/>
      <c r="D2826" s="852"/>
    </row>
    <row r="2827" spans="3:4">
      <c r="C2827" s="851"/>
      <c r="D2827" s="852"/>
    </row>
    <row r="2828" spans="3:4">
      <c r="C2828" s="851"/>
      <c r="D2828" s="852"/>
    </row>
    <row r="2829" spans="3:4">
      <c r="C2829" s="851"/>
      <c r="D2829" s="852"/>
    </row>
    <row r="2830" spans="3:4">
      <c r="C2830" s="851"/>
      <c r="D2830" s="852"/>
    </row>
    <row r="2831" spans="3:4">
      <c r="C2831" s="851"/>
      <c r="D2831" s="852"/>
    </row>
    <row r="2832" spans="3:4">
      <c r="C2832" s="851"/>
      <c r="D2832" s="852"/>
    </row>
    <row r="2833" spans="3:4">
      <c r="C2833" s="851"/>
      <c r="D2833" s="852"/>
    </row>
    <row r="2834" spans="3:4">
      <c r="C2834" s="851"/>
      <c r="D2834" s="852"/>
    </row>
    <row r="2835" spans="3:4">
      <c r="C2835" s="851"/>
      <c r="D2835" s="852"/>
    </row>
    <row r="2836" spans="3:4">
      <c r="C2836" s="851"/>
      <c r="D2836" s="852"/>
    </row>
    <row r="2837" spans="3:4">
      <c r="C2837" s="851"/>
      <c r="D2837" s="852"/>
    </row>
    <row r="2838" spans="3:4">
      <c r="C2838" s="851"/>
      <c r="D2838" s="852"/>
    </row>
    <row r="2839" spans="3:4">
      <c r="C2839" s="851"/>
      <c r="D2839" s="852"/>
    </row>
    <row r="2840" spans="3:4">
      <c r="C2840" s="851"/>
      <c r="D2840" s="852"/>
    </row>
    <row r="2841" spans="3:4">
      <c r="C2841" s="851"/>
      <c r="D2841" s="852"/>
    </row>
    <row r="2842" spans="3:4">
      <c r="C2842" s="851"/>
      <c r="D2842" s="852"/>
    </row>
    <row r="2843" spans="3:4">
      <c r="C2843" s="851"/>
      <c r="D2843" s="852"/>
    </row>
    <row r="2844" spans="3:4">
      <c r="C2844" s="851"/>
      <c r="D2844" s="852"/>
    </row>
    <row r="2845" spans="3:4">
      <c r="C2845" s="851"/>
      <c r="D2845" s="852"/>
    </row>
    <row r="2846" spans="3:4">
      <c r="C2846" s="851"/>
      <c r="D2846" s="852"/>
    </row>
    <row r="2847" spans="3:4">
      <c r="C2847" s="851"/>
      <c r="D2847" s="852"/>
    </row>
    <row r="2848" spans="3:4">
      <c r="C2848" s="851"/>
      <c r="D2848" s="852"/>
    </row>
    <row r="2849" spans="3:4">
      <c r="C2849" s="851"/>
      <c r="D2849" s="852"/>
    </row>
    <row r="2850" spans="3:4">
      <c r="C2850" s="851"/>
      <c r="D2850" s="852"/>
    </row>
    <row r="2851" spans="3:4">
      <c r="C2851" s="851"/>
      <c r="D2851" s="852"/>
    </row>
    <row r="2852" spans="3:4">
      <c r="C2852" s="851"/>
      <c r="D2852" s="852"/>
    </row>
    <row r="2853" spans="3:4">
      <c r="C2853" s="851"/>
      <c r="D2853" s="852"/>
    </row>
    <row r="2854" spans="3:4">
      <c r="C2854" s="851"/>
      <c r="D2854" s="852"/>
    </row>
    <row r="2855" spans="3:4">
      <c r="C2855" s="851"/>
      <c r="D2855" s="852"/>
    </row>
    <row r="2856" spans="3:4">
      <c r="C2856" s="851"/>
      <c r="D2856" s="852"/>
    </row>
    <row r="2857" spans="3:4">
      <c r="C2857" s="851"/>
      <c r="D2857" s="852"/>
    </row>
    <row r="2858" spans="3:4">
      <c r="C2858" s="851"/>
      <c r="D2858" s="852"/>
    </row>
  </sheetData>
  <mergeCells count="1">
    <mergeCell ref="C2:I2"/>
  </mergeCells>
  <pageMargins left="0.25" right="0.25" top="0.75" bottom="0.75" header="0.3" footer="0.3"/>
  <pageSetup paperSize="9" scale="83" fitToHeight="0" orientation="portrait" r:id="rId1"/>
  <headerFooter>
    <oddHeader>&amp;RVýkaz / Výměr</oddHeader>
    <oddFooter>&amp;CStránka &amp;P z &amp;N</oddFooter>
    <evenFooter xml:space="preserve">&amp;LRestricted </evenFooter>
    <firstFooter xml:space="preserve">&amp;LRestricted </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3"/>
  <sheetViews>
    <sheetView view="pageBreakPreview" zoomScaleSheetLayoutView="100" workbookViewId="0">
      <selection activeCell="AD162" sqref="AD162"/>
    </sheetView>
  </sheetViews>
  <sheetFormatPr defaultColWidth="8.85546875" defaultRowHeight="15.75"/>
  <cols>
    <col min="1" max="1" width="2.28515625" style="596" customWidth="1"/>
    <col min="2" max="2" width="1.7109375" style="596" customWidth="1"/>
    <col min="3" max="3" width="2.7109375" style="596" customWidth="1"/>
    <col min="4" max="4" width="6.7109375" style="596" customWidth="1"/>
    <col min="5" max="5" width="13.28515625" style="596" customWidth="1"/>
    <col min="6" max="6" width="0.5703125" style="596" customWidth="1"/>
    <col min="7" max="7" width="2.42578125" style="596" customWidth="1"/>
    <col min="8" max="8" width="2.7109375" style="596" customWidth="1"/>
    <col min="9" max="9" width="9.42578125" style="596" customWidth="1"/>
    <col min="10" max="10" width="13.28515625" style="596" customWidth="1"/>
    <col min="11" max="11" width="0.7109375" style="596" customWidth="1"/>
    <col min="12" max="12" width="2.28515625" style="596" customWidth="1"/>
    <col min="13" max="13" width="6.140625" style="596" customWidth="1"/>
    <col min="14" max="14" width="1.85546875" style="596" customWidth="1"/>
    <col min="15" max="15" width="12.28515625" style="596" customWidth="1"/>
    <col min="16" max="16" width="2.7109375" style="596" customWidth="1"/>
    <col min="17" max="17" width="1.85546875" style="596" customWidth="1"/>
    <col min="18" max="18" width="18.7109375" style="596" customWidth="1"/>
    <col min="19" max="16384" width="8.85546875" style="596"/>
  </cols>
  <sheetData>
    <row r="1" spans="1:18">
      <c r="A1" s="1159"/>
      <c r="B1" s="946"/>
      <c r="C1" s="946"/>
      <c r="D1" s="946"/>
      <c r="E1" s="946"/>
      <c r="F1" s="946"/>
      <c r="G1" s="946"/>
      <c r="H1" s="946"/>
      <c r="I1" s="946"/>
      <c r="J1" s="946"/>
      <c r="K1" s="946"/>
      <c r="L1" s="946"/>
      <c r="M1" s="946"/>
      <c r="N1" s="946"/>
      <c r="O1" s="946"/>
      <c r="P1" s="946"/>
      <c r="Q1" s="946"/>
      <c r="R1" s="947"/>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948"/>
      <c r="B4" s="949"/>
      <c r="C4" s="949"/>
      <c r="D4" s="949"/>
      <c r="E4" s="949"/>
      <c r="F4" s="949"/>
      <c r="G4" s="949"/>
      <c r="H4" s="949"/>
      <c r="I4" s="949"/>
      <c r="J4" s="949"/>
      <c r="K4" s="949"/>
      <c r="L4" s="949"/>
      <c r="M4" s="949"/>
      <c r="N4" s="949"/>
      <c r="O4" s="949"/>
      <c r="P4" s="949"/>
      <c r="Q4" s="949"/>
      <c r="R4" s="950"/>
    </row>
    <row r="5" spans="1:18" ht="39.6" customHeight="1">
      <c r="A5" s="1090"/>
      <c r="B5" s="606" t="s">
        <v>1232</v>
      </c>
      <c r="C5" s="606"/>
      <c r="D5" s="606"/>
      <c r="E5" s="1538" t="s">
        <v>1233</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t="s">
        <v>1234</v>
      </c>
      <c r="C7" s="606"/>
      <c r="D7" s="606"/>
      <c r="E7" s="615"/>
      <c r="F7" s="606"/>
      <c r="G7" s="606"/>
      <c r="H7" s="606"/>
      <c r="I7" s="606"/>
      <c r="J7" s="611"/>
      <c r="K7" s="606"/>
      <c r="L7" s="606"/>
      <c r="M7" s="606"/>
      <c r="N7" s="606"/>
      <c r="O7" s="606"/>
      <c r="P7" s="610"/>
      <c r="Q7" s="613"/>
      <c r="R7" s="614"/>
    </row>
    <row r="8" spans="1:18">
      <c r="A8" s="1090"/>
      <c r="B8" s="606"/>
      <c r="C8" s="606"/>
      <c r="D8" s="606"/>
      <c r="E8" s="616" t="s">
        <v>1005</v>
      </c>
      <c r="F8" s="606"/>
      <c r="G8" s="606"/>
      <c r="H8" s="606"/>
      <c r="I8" s="606"/>
      <c r="J8" s="611"/>
      <c r="K8" s="606"/>
      <c r="L8" s="606"/>
      <c r="M8" s="606"/>
      <c r="N8" s="606"/>
      <c r="O8" s="606"/>
      <c r="P8" s="612"/>
      <c r="Q8" s="613"/>
      <c r="R8" s="614"/>
    </row>
    <row r="9" spans="1:18">
      <c r="A9" s="1090"/>
      <c r="B9" s="606"/>
      <c r="C9" s="606"/>
      <c r="D9" s="606"/>
      <c r="E9" s="616"/>
      <c r="F9" s="606"/>
      <c r="G9" s="606"/>
      <c r="H9" s="606"/>
      <c r="I9" s="606"/>
      <c r="J9" s="611"/>
      <c r="K9" s="606"/>
      <c r="L9" s="606"/>
      <c r="M9" s="606"/>
      <c r="N9" s="606"/>
      <c r="O9" s="606"/>
      <c r="P9" s="612"/>
      <c r="Q9" s="613"/>
      <c r="R9" s="614"/>
    </row>
    <row r="10" spans="1:18">
      <c r="A10" s="1090"/>
      <c r="B10" s="606" t="s">
        <v>1235</v>
      </c>
      <c r="C10" s="606"/>
      <c r="D10" s="606"/>
      <c r="E10" s="617" t="s">
        <v>2185</v>
      </c>
      <c r="F10" s="618"/>
      <c r="G10" s="619" t="s">
        <v>2186</v>
      </c>
      <c r="H10" s="618"/>
      <c r="I10" s="618"/>
      <c r="J10" s="620"/>
      <c r="K10" s="606"/>
      <c r="L10" s="606"/>
      <c r="M10" s="606"/>
      <c r="N10" s="606"/>
      <c r="O10" s="606"/>
      <c r="P10" s="621"/>
      <c r="Q10" s="622"/>
      <c r="R10" s="623"/>
    </row>
    <row r="11" spans="1:18">
      <c r="A11" s="1090"/>
      <c r="B11" s="606"/>
      <c r="C11" s="606"/>
      <c r="D11" s="606"/>
      <c r="E11" s="624"/>
      <c r="F11" s="606"/>
      <c r="G11" s="606"/>
      <c r="H11" s="606"/>
      <c r="I11" s="606"/>
      <c r="J11" s="606"/>
      <c r="K11" s="606"/>
      <c r="L11" s="606"/>
      <c r="M11" s="606"/>
      <c r="N11" s="606"/>
      <c r="O11" s="606"/>
      <c r="P11" s="613"/>
      <c r="Q11" s="613"/>
      <c r="R11" s="614"/>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t="s">
        <v>1005</v>
      </c>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25" t="s">
        <v>1238</v>
      </c>
      <c r="C18" s="606"/>
      <c r="D18" s="606"/>
      <c r="E18" s="625"/>
      <c r="F18" s="606"/>
      <c r="G18" s="606"/>
      <c r="H18" s="606"/>
      <c r="I18" s="606"/>
      <c r="J18" s="606"/>
      <c r="K18" s="606"/>
      <c r="L18" s="606"/>
      <c r="M18" s="606"/>
      <c r="N18" s="606"/>
      <c r="O18" s="606"/>
      <c r="P18" s="606"/>
      <c r="Q18" s="606"/>
      <c r="R18" s="614"/>
    </row>
    <row r="19" spans="1:18" ht="45.75" customHeight="1">
      <c r="A19" s="1090"/>
      <c r="B19" s="606" t="s">
        <v>1239</v>
      </c>
      <c r="C19" s="606"/>
      <c r="D19" s="606"/>
      <c r="E19" s="1541" t="s">
        <v>1240</v>
      </c>
      <c r="F19" s="1542"/>
      <c r="G19" s="1542"/>
      <c r="H19" s="1542"/>
      <c r="I19" s="1542"/>
      <c r="J19" s="1543"/>
      <c r="K19" s="606"/>
      <c r="L19" s="606"/>
      <c r="M19" s="606"/>
      <c r="N19" s="606"/>
      <c r="O19" s="626"/>
      <c r="P19" s="627"/>
      <c r="Q19" s="628"/>
      <c r="R19" s="629"/>
    </row>
    <row r="20" spans="1:18" ht="33" customHeight="1">
      <c r="A20" s="1090"/>
      <c r="B20" s="606" t="s">
        <v>1241</v>
      </c>
      <c r="C20" s="606"/>
      <c r="D20" s="606"/>
      <c r="E20" s="1544" t="s">
        <v>1242</v>
      </c>
      <c r="F20" s="1545"/>
      <c r="G20" s="1545"/>
      <c r="H20" s="1545"/>
      <c r="I20" s="1545"/>
      <c r="J20" s="1546"/>
      <c r="K20" s="606"/>
      <c r="L20" s="606"/>
      <c r="M20" s="606"/>
      <c r="N20" s="606"/>
      <c r="O20" s="626"/>
      <c r="P20" s="627"/>
      <c r="Q20" s="628"/>
      <c r="R20" s="629"/>
    </row>
    <row r="21" spans="1:18">
      <c r="A21" s="1090"/>
      <c r="B21" s="606"/>
      <c r="C21" s="606"/>
      <c r="D21" s="606"/>
      <c r="E21" s="621"/>
      <c r="F21" s="618"/>
      <c r="G21" s="618"/>
      <c r="H21" s="618"/>
      <c r="I21" s="618"/>
      <c r="J21" s="620"/>
      <c r="K21" s="606"/>
      <c r="L21" s="606"/>
      <c r="M21" s="606"/>
      <c r="N21" s="606"/>
      <c r="O21" s="626"/>
      <c r="P21" s="627"/>
      <c r="Q21" s="628"/>
      <c r="R21" s="629"/>
    </row>
    <row r="22" spans="1:18">
      <c r="A22" s="1090"/>
      <c r="B22" s="606"/>
      <c r="C22" s="606"/>
      <c r="D22" s="606"/>
      <c r="E22" s="630"/>
      <c r="F22" s="606"/>
      <c r="G22" s="606" t="s">
        <v>1243</v>
      </c>
      <c r="H22" s="606"/>
      <c r="I22" s="606"/>
      <c r="J22" s="606"/>
      <c r="K22" s="606"/>
      <c r="L22" s="606"/>
      <c r="M22" s="606"/>
      <c r="N22" s="606"/>
      <c r="O22" s="630" t="s">
        <v>1244</v>
      </c>
      <c r="P22" s="613"/>
      <c r="Q22" s="613"/>
      <c r="R22" s="631"/>
    </row>
    <row r="23" spans="1:18">
      <c r="A23" s="1090"/>
      <c r="B23" s="606"/>
      <c r="C23" s="606"/>
      <c r="D23" s="606"/>
      <c r="E23" s="626"/>
      <c r="F23" s="606"/>
      <c r="G23" s="627" t="s">
        <v>1245</v>
      </c>
      <c r="H23" s="632"/>
      <c r="I23" s="633"/>
      <c r="J23" s="606"/>
      <c r="K23" s="606"/>
      <c r="L23" s="606"/>
      <c r="M23" s="606"/>
      <c r="N23" s="606"/>
      <c r="O23" s="634" t="s">
        <v>1008</v>
      </c>
      <c r="P23" s="613"/>
      <c r="Q23" s="613"/>
      <c r="R23" s="635"/>
    </row>
    <row r="24" spans="1:18">
      <c r="A24" s="636"/>
      <c r="B24" s="637"/>
      <c r="C24" s="637"/>
      <c r="D24" s="637"/>
      <c r="E24" s="637"/>
      <c r="F24" s="637"/>
      <c r="G24" s="637"/>
      <c r="H24" s="637"/>
      <c r="I24" s="637"/>
      <c r="J24" s="637"/>
      <c r="K24" s="637"/>
      <c r="L24" s="637"/>
      <c r="M24" s="637"/>
      <c r="N24" s="637"/>
      <c r="O24" s="637"/>
      <c r="P24" s="637"/>
      <c r="Q24" s="637"/>
      <c r="R24" s="638"/>
    </row>
    <row r="25" spans="1:18">
      <c r="A25" s="1091" t="s">
        <v>1241</v>
      </c>
      <c r="B25" s="606"/>
      <c r="C25" s="606"/>
      <c r="D25" s="606"/>
      <c r="E25" s="606"/>
      <c r="F25" s="611"/>
      <c r="G25" s="639"/>
      <c r="H25" s="606"/>
      <c r="I25" s="606"/>
      <c r="J25" s="606"/>
      <c r="K25" s="606"/>
      <c r="L25" s="640"/>
      <c r="M25" s="620"/>
      <c r="N25" s="641" t="s">
        <v>1246</v>
      </c>
      <c r="O25" s="618"/>
      <c r="P25" s="618"/>
      <c r="Q25" s="618"/>
      <c r="R25" s="614"/>
    </row>
    <row r="26" spans="1:18">
      <c r="A26" s="1090"/>
      <c r="B26" s="606"/>
      <c r="C26" s="606"/>
      <c r="D26" s="606"/>
      <c r="E26" s="606"/>
      <c r="F26" s="611"/>
      <c r="G26" s="639"/>
      <c r="H26" s="606"/>
      <c r="I26" s="606"/>
      <c r="J26" s="606"/>
      <c r="K26" s="606"/>
      <c r="L26" s="642">
        <v>23</v>
      </c>
      <c r="M26" s="643" t="s">
        <v>1247</v>
      </c>
      <c r="N26" s="632"/>
      <c r="O26" s="632"/>
      <c r="P26" s="632"/>
      <c r="Q26" s="632"/>
      <c r="R26" s="644">
        <f>'Etapa II.c - EL-SLBP - rekap'!E27</f>
        <v>0</v>
      </c>
    </row>
    <row r="27" spans="1:18">
      <c r="A27" s="645" t="s">
        <v>1248</v>
      </c>
      <c r="B27" s="618"/>
      <c r="C27" s="618"/>
      <c r="D27" s="618"/>
      <c r="E27" s="618"/>
      <c r="F27" s="620"/>
      <c r="G27" s="646" t="s">
        <v>1249</v>
      </c>
      <c r="H27" s="618"/>
      <c r="I27" s="618"/>
      <c r="J27" s="618"/>
      <c r="K27" s="618"/>
      <c r="L27" s="642">
        <v>24</v>
      </c>
      <c r="M27" s="647">
        <v>15</v>
      </c>
      <c r="N27" s="620" t="s">
        <v>0</v>
      </c>
      <c r="O27" s="648">
        <v>0</v>
      </c>
      <c r="P27" s="632" t="s">
        <v>140</v>
      </c>
      <c r="Q27" s="649"/>
      <c r="R27" s="650">
        <f>0.15*O27</f>
        <v>0</v>
      </c>
    </row>
    <row r="28" spans="1:18">
      <c r="A28" s="651" t="s">
        <v>1239</v>
      </c>
      <c r="B28" s="652"/>
      <c r="C28" s="652"/>
      <c r="D28" s="652"/>
      <c r="E28" s="652"/>
      <c r="F28" s="653"/>
      <c r="G28" s="654"/>
      <c r="H28" s="652"/>
      <c r="I28" s="652"/>
      <c r="J28" s="652"/>
      <c r="K28" s="652"/>
      <c r="L28" s="642">
        <v>25</v>
      </c>
      <c r="M28" s="655">
        <v>21</v>
      </c>
      <c r="N28" s="649" t="s">
        <v>0</v>
      </c>
      <c r="O28" s="648">
        <f>R26</f>
        <v>0</v>
      </c>
      <c r="P28" s="632" t="s">
        <v>140</v>
      </c>
      <c r="Q28" s="649"/>
      <c r="R28" s="656">
        <f>0.21*O28</f>
        <v>0</v>
      </c>
    </row>
    <row r="29" spans="1:18">
      <c r="A29" s="1090"/>
      <c r="B29" s="606"/>
      <c r="C29" s="606"/>
      <c r="D29" s="606"/>
      <c r="E29" s="606"/>
      <c r="F29" s="611"/>
      <c r="G29" s="639"/>
      <c r="H29" s="606"/>
      <c r="I29" s="606"/>
      <c r="J29" s="606"/>
      <c r="K29" s="606"/>
      <c r="L29" s="657">
        <v>26</v>
      </c>
      <c r="M29" s="658" t="s">
        <v>1250</v>
      </c>
      <c r="N29" s="659"/>
      <c r="O29" s="659"/>
      <c r="P29" s="659"/>
      <c r="Q29" s="659"/>
      <c r="R29" s="660">
        <f>R26+R27+R28</f>
        <v>0</v>
      </c>
    </row>
    <row r="30" spans="1:18">
      <c r="A30" s="645" t="s">
        <v>1248</v>
      </c>
      <c r="B30" s="618"/>
      <c r="C30" s="618"/>
      <c r="D30" s="618"/>
      <c r="E30" s="618"/>
      <c r="F30" s="620"/>
      <c r="G30" s="646" t="s">
        <v>1249</v>
      </c>
      <c r="H30" s="618"/>
      <c r="I30" s="618"/>
      <c r="J30" s="618"/>
      <c r="K30" s="618"/>
      <c r="L30" s="1160" t="s">
        <v>1025</v>
      </c>
      <c r="M30" s="1161"/>
      <c r="N30" s="1162" t="s">
        <v>1251</v>
      </c>
      <c r="O30" s="1163"/>
      <c r="P30" s="1163"/>
      <c r="Q30" s="1163"/>
      <c r="R30" s="665"/>
    </row>
    <row r="31" spans="1:18">
      <c r="A31" s="651" t="s">
        <v>1252</v>
      </c>
      <c r="B31" s="652"/>
      <c r="C31" s="652"/>
      <c r="D31" s="652"/>
      <c r="E31" s="652"/>
      <c r="F31" s="653"/>
      <c r="G31" s="654"/>
      <c r="H31" s="652"/>
      <c r="I31" s="652"/>
      <c r="J31" s="652"/>
      <c r="K31" s="652"/>
      <c r="L31" s="642">
        <v>27</v>
      </c>
      <c r="M31" s="643" t="s">
        <v>1253</v>
      </c>
      <c r="N31" s="632"/>
      <c r="O31" s="632"/>
      <c r="P31" s="632"/>
      <c r="Q31" s="649"/>
      <c r="R31" s="666">
        <v>0</v>
      </c>
    </row>
    <row r="32" spans="1:18">
      <c r="A32" s="1090"/>
      <c r="B32" s="606"/>
      <c r="C32" s="606"/>
      <c r="D32" s="606"/>
      <c r="E32" s="606"/>
      <c r="F32" s="611"/>
      <c r="G32" s="639"/>
      <c r="H32" s="606"/>
      <c r="I32" s="606"/>
      <c r="J32" s="606"/>
      <c r="K32" s="606"/>
      <c r="L32" s="642">
        <v>28</v>
      </c>
      <c r="M32" s="643" t="s">
        <v>1254</v>
      </c>
      <c r="N32" s="632"/>
      <c r="O32" s="632"/>
      <c r="P32" s="632"/>
      <c r="Q32" s="649"/>
      <c r="R32" s="666">
        <v>0</v>
      </c>
    </row>
    <row r="33" spans="1:18">
      <c r="A33" s="667" t="s">
        <v>1248</v>
      </c>
      <c r="B33" s="668"/>
      <c r="C33" s="668"/>
      <c r="D33" s="668"/>
      <c r="E33" s="668"/>
      <c r="F33" s="669"/>
      <c r="G33" s="670" t="s">
        <v>1249</v>
      </c>
      <c r="H33" s="668"/>
      <c r="I33" s="668"/>
      <c r="J33" s="668"/>
      <c r="K33" s="668"/>
      <c r="L33" s="671">
        <v>29</v>
      </c>
      <c r="M33" s="672" t="s">
        <v>1255</v>
      </c>
      <c r="N33" s="673"/>
      <c r="O33" s="673"/>
      <c r="P33" s="673"/>
      <c r="Q33" s="674"/>
      <c r="R33" s="675">
        <v>0</v>
      </c>
    </row>
  </sheetData>
  <mergeCells count="3">
    <mergeCell ref="E5:J5"/>
    <mergeCell ref="E19:J19"/>
    <mergeCell ref="E20:J20"/>
  </mergeCells>
  <pageMargins left="0.78740157480314965" right="0.78740157480314965" top="0.98425196850393704" bottom="0.98425196850393704" header="0.51181102362204722" footer="0.51181102362204722"/>
  <pageSetup paperSize="9" scale="85" fitToHeight="0" orientation="portrait" r:id="rId1"/>
  <headerFooter differentFirst="1" alignWithMargins="0">
    <oddFooter>&amp;Rstrana &amp;P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
  <sheetViews>
    <sheetView view="pageBreakPreview" zoomScaleSheetLayoutView="100" workbookViewId="0">
      <selection activeCell="AD162" sqref="AD162"/>
    </sheetView>
  </sheetViews>
  <sheetFormatPr defaultColWidth="8.85546875" defaultRowHeight="15.75"/>
  <cols>
    <col min="1" max="1" width="9" style="596" customWidth="1"/>
    <col min="2" max="2" width="11.5703125" style="596" customWidth="1"/>
    <col min="3" max="3" width="54.140625" style="596" customWidth="1"/>
    <col min="4" max="4" width="10.7109375" style="596" customWidth="1"/>
    <col min="5" max="5" width="17.7109375" style="596" customWidth="1"/>
    <col min="6" max="6" width="13" style="596" customWidth="1"/>
    <col min="7" max="16384" width="8.85546875" style="596"/>
  </cols>
  <sheetData>
    <row r="1" spans="1:14" ht="18">
      <c r="A1" s="1549" t="s">
        <v>758</v>
      </c>
      <c r="B1" s="1550"/>
      <c r="C1" s="1550"/>
      <c r="D1" s="1550"/>
      <c r="E1" s="1550"/>
      <c r="F1" s="1550"/>
      <c r="G1" s="676"/>
      <c r="H1" s="676"/>
      <c r="I1" s="676"/>
      <c r="J1" s="677"/>
      <c r="K1" s="677"/>
      <c r="L1" s="677"/>
      <c r="M1" s="677"/>
      <c r="N1" s="677"/>
    </row>
    <row r="2" spans="1:14">
      <c r="A2" s="678"/>
      <c r="B2" s="678"/>
      <c r="C2" s="678"/>
      <c r="D2" s="678"/>
      <c r="E2" s="678"/>
      <c r="F2" s="678"/>
      <c r="G2" s="679"/>
      <c r="H2" s="679"/>
      <c r="I2" s="679"/>
      <c r="J2" s="680"/>
      <c r="K2" s="680"/>
      <c r="L2" s="680"/>
      <c r="M2" s="680"/>
      <c r="N2" s="680"/>
    </row>
    <row r="3" spans="1:14">
      <c r="A3" s="681" t="s">
        <v>21</v>
      </c>
      <c r="B3" s="681"/>
      <c r="C3" s="682" t="str">
        <f>'Etapa II.c - EL-SLBP - Krycí'!E5</f>
        <v>ČRo Olomouc - dostavba studií Pavelčákova 2/19</v>
      </c>
      <c r="D3" s="678"/>
      <c r="E3" s="678"/>
      <c r="F3" s="678"/>
      <c r="G3" s="679"/>
      <c r="H3" s="679"/>
      <c r="I3" s="679"/>
      <c r="J3" s="680"/>
      <c r="K3" s="680"/>
      <c r="L3" s="680"/>
      <c r="M3" s="680"/>
      <c r="N3" s="680"/>
    </row>
    <row r="4" spans="1:14">
      <c r="A4" s="681" t="s">
        <v>1002</v>
      </c>
      <c r="B4" s="681"/>
      <c r="C4" s="682">
        <f>'Etapa II.c - EL-SLBP - Krycí'!E7</f>
        <v>0</v>
      </c>
      <c r="D4" s="683"/>
      <c r="E4" s="683"/>
      <c r="F4" s="683"/>
      <c r="G4" s="684"/>
      <c r="H4" s="684"/>
      <c r="I4" s="684"/>
      <c r="J4" s="680"/>
      <c r="K4" s="680"/>
      <c r="L4" s="680"/>
      <c r="M4" s="680"/>
      <c r="N4" s="680"/>
    </row>
    <row r="5" spans="1:14">
      <c r="A5" s="681" t="s">
        <v>1256</v>
      </c>
      <c r="B5" s="681"/>
      <c r="C5" s="685" t="str">
        <f>'Etapa II.c - EL-SLBP - Krycí'!E10</f>
        <v>D.1.4.h.100c</v>
      </c>
      <c r="D5" s="683"/>
      <c r="E5" s="683"/>
      <c r="F5" s="683"/>
      <c r="G5" s="684"/>
      <c r="H5" s="684"/>
      <c r="I5" s="684"/>
      <c r="J5" s="680"/>
      <c r="K5" s="680"/>
      <c r="L5" s="680"/>
      <c r="M5" s="680"/>
      <c r="N5" s="680"/>
    </row>
    <row r="6" spans="1:14">
      <c r="A6" s="681" t="s">
        <v>1257</v>
      </c>
      <c r="B6" s="681"/>
      <c r="C6" s="685" t="str">
        <f>'Etapa II.c - EL-SLBP - Krycí'!G10</f>
        <v>SLABOPROUDÉ INSTALACE - Etapa II.c - kanceláře v 5.NP</v>
      </c>
      <c r="D6" s="678"/>
      <c r="E6" s="678"/>
      <c r="F6" s="678"/>
      <c r="G6" s="679"/>
      <c r="H6" s="679"/>
      <c r="I6" s="679"/>
      <c r="J6" s="680"/>
      <c r="K6" s="680"/>
      <c r="L6" s="680"/>
      <c r="M6" s="680"/>
      <c r="N6" s="680"/>
    </row>
    <row r="7" spans="1:14">
      <c r="A7" s="678"/>
      <c r="B7" s="678"/>
      <c r="C7" s="678"/>
      <c r="D7" s="678"/>
      <c r="E7" s="678"/>
      <c r="F7" s="678"/>
      <c r="G7" s="679"/>
      <c r="H7" s="679"/>
      <c r="I7" s="679"/>
      <c r="J7" s="680"/>
      <c r="K7" s="680"/>
      <c r="L7" s="680"/>
      <c r="M7" s="680"/>
      <c r="N7" s="680"/>
    </row>
    <row r="8" spans="1:14">
      <c r="A8" s="681"/>
      <c r="B8" s="681"/>
      <c r="C8" s="681"/>
      <c r="D8" s="681"/>
      <c r="E8" s="686"/>
      <c r="F8" s="679"/>
      <c r="G8" s="679"/>
      <c r="H8" s="687"/>
      <c r="I8" s="688"/>
      <c r="J8" s="680"/>
      <c r="K8" s="680"/>
      <c r="L8" s="680"/>
      <c r="M8" s="680"/>
      <c r="N8" s="680"/>
    </row>
    <row r="9" spans="1:14" ht="78" customHeight="1">
      <c r="A9" s="678"/>
      <c r="B9" s="678"/>
      <c r="C9" s="678"/>
      <c r="D9" s="678"/>
      <c r="E9" s="679"/>
      <c r="F9" s="679"/>
      <c r="G9" s="679"/>
      <c r="H9" s="679"/>
      <c r="I9" s="679"/>
      <c r="J9" s="680"/>
      <c r="K9" s="680"/>
      <c r="L9" s="680"/>
      <c r="M9" s="680"/>
      <c r="N9" s="680"/>
    </row>
    <row r="10" spans="1:14">
      <c r="A10" s="681" t="s">
        <v>745</v>
      </c>
      <c r="B10" s="681"/>
      <c r="C10" s="681" t="s">
        <v>785</v>
      </c>
      <c r="D10" s="681" t="s">
        <v>20</v>
      </c>
      <c r="E10" s="1551" t="s">
        <v>1242</v>
      </c>
      <c r="F10" s="1552"/>
      <c r="G10" s="679"/>
      <c r="H10" s="687"/>
      <c r="I10" s="1553"/>
      <c r="J10" s="1554"/>
      <c r="K10" s="1554"/>
      <c r="L10" s="1554"/>
      <c r="M10" s="1554"/>
      <c r="N10" s="1554"/>
    </row>
    <row r="11" spans="1:14">
      <c r="A11" s="681" t="s">
        <v>19</v>
      </c>
      <c r="B11" s="681"/>
      <c r="C11" s="681" t="s">
        <v>1258</v>
      </c>
      <c r="D11" s="681" t="s">
        <v>1259</v>
      </c>
      <c r="E11" s="1551"/>
      <c r="F11" s="1552"/>
      <c r="G11" s="679"/>
      <c r="H11" s="687"/>
      <c r="I11" s="689"/>
      <c r="J11" s="680"/>
      <c r="K11" s="680"/>
      <c r="L11" s="680"/>
      <c r="M11" s="680"/>
      <c r="N11" s="680"/>
    </row>
    <row r="12" spans="1:14">
      <c r="A12" s="690"/>
      <c r="B12" s="690"/>
      <c r="C12" s="691"/>
      <c r="D12" s="692"/>
      <c r="E12" s="693"/>
      <c r="F12" s="693"/>
    </row>
    <row r="13" spans="1:14">
      <c r="A13" s="694"/>
      <c r="B13" s="694"/>
      <c r="C13" s="695"/>
      <c r="D13" s="695"/>
      <c r="E13" s="695"/>
      <c r="F13" s="693"/>
    </row>
    <row r="14" spans="1:14" ht="16.5" thickBot="1">
      <c r="A14" s="696"/>
      <c r="B14" s="696"/>
      <c r="C14" s="696"/>
      <c r="D14" s="696"/>
    </row>
    <row r="15" spans="1:14" ht="17.25" thickTop="1" thickBot="1">
      <c r="A15" s="1555" t="s">
        <v>1021</v>
      </c>
      <c r="B15" s="1556"/>
      <c r="C15" s="697" t="s">
        <v>773</v>
      </c>
      <c r="D15" s="698"/>
      <c r="E15" s="699" t="s">
        <v>1</v>
      </c>
    </row>
    <row r="16" spans="1:14" s="703" customFormat="1" ht="15.75" customHeight="1" thickTop="1">
      <c r="A16" s="700" t="str">
        <f>'Etapa II.c - EL-SLBP - SK'!A3</f>
        <v>A</v>
      </c>
      <c r="B16" s="701"/>
      <c r="C16" s="1547" t="str">
        <f>'Etapa II.c - EL-SLBP - SK'!D3</f>
        <v>SK - Strukturovaná kabeláž</v>
      </c>
      <c r="D16" s="1548"/>
      <c r="E16" s="702">
        <f>'Etapa II.c - EL-SLBP - SK'!L4</f>
        <v>0</v>
      </c>
    </row>
    <row r="17" spans="1:5" s="703" customFormat="1" ht="15.75" customHeight="1">
      <c r="A17" s="708" t="str">
        <f>'Etapa II.c - EL-SLBP - STA'!B3</f>
        <v>B</v>
      </c>
      <c r="B17" s="701"/>
      <c r="C17" s="705" t="str">
        <f>'Etapa II.c - EL-SLBP - STA'!D3</f>
        <v>STA - Společná TV anténa</v>
      </c>
      <c r="D17" s="706"/>
      <c r="E17" s="707">
        <f>'Etapa II.c - EL-SLBP - STA'!L4</f>
        <v>0</v>
      </c>
    </row>
    <row r="18" spans="1:5" s="703" customFormat="1" ht="15.75" customHeight="1">
      <c r="A18" s="708"/>
      <c r="B18" s="701"/>
      <c r="C18" s="705"/>
      <c r="D18" s="706"/>
      <c r="E18" s="707"/>
    </row>
    <row r="19" spans="1:5" s="703" customFormat="1" ht="15.75" customHeight="1">
      <c r="A19" s="708"/>
      <c r="B19" s="701"/>
      <c r="C19" s="705"/>
      <c r="D19" s="706"/>
      <c r="E19" s="707"/>
    </row>
    <row r="20" spans="1:5" s="703" customFormat="1" ht="15.75" customHeight="1">
      <c r="A20" s="708"/>
      <c r="B20" s="701"/>
      <c r="C20" s="705"/>
      <c r="D20" s="706"/>
      <c r="E20" s="707"/>
    </row>
    <row r="21" spans="1:5" s="703" customFormat="1" ht="15.75" customHeight="1">
      <c r="A21" s="708"/>
      <c r="B21" s="701"/>
      <c r="C21" s="705"/>
      <c r="D21" s="706"/>
      <c r="E21" s="707"/>
    </row>
    <row r="22" spans="1:5" s="703" customFormat="1" ht="15.75" customHeight="1">
      <c r="A22" s="708"/>
      <c r="B22" s="701"/>
      <c r="C22" s="705"/>
      <c r="D22" s="706"/>
      <c r="E22" s="707"/>
    </row>
    <row r="23" spans="1:5" s="703" customFormat="1" ht="15.75" customHeight="1">
      <c r="A23" s="708"/>
      <c r="B23" s="701"/>
      <c r="C23" s="705"/>
      <c r="D23" s="706"/>
      <c r="E23" s="707"/>
    </row>
    <row r="24" spans="1:5" s="703" customFormat="1" ht="15.75" customHeight="1">
      <c r="A24" s="708"/>
      <c r="B24" s="701"/>
      <c r="C24" s="705"/>
      <c r="D24" s="706"/>
      <c r="E24" s="707"/>
    </row>
    <row r="25" spans="1:5" ht="15.75" customHeight="1">
      <c r="A25" s="709"/>
      <c r="B25" s="701"/>
      <c r="C25" s="705"/>
      <c r="D25" s="706"/>
      <c r="E25" s="707"/>
    </row>
    <row r="26" spans="1:5" ht="15.75" customHeight="1">
      <c r="A26" s="709"/>
      <c r="B26" s="710"/>
      <c r="C26" s="711"/>
      <c r="D26" s="712"/>
      <c r="E26" s="713"/>
    </row>
    <row r="27" spans="1:5" ht="16.5" thickBot="1">
      <c r="A27" s="714"/>
      <c r="B27" s="715"/>
      <c r="C27" s="716" t="s">
        <v>763</v>
      </c>
      <c r="D27" s="717"/>
      <c r="E27" s="718">
        <f>SUM(E16:E26)</f>
        <v>0</v>
      </c>
    </row>
  </sheetData>
  <mergeCells count="6">
    <mergeCell ref="C16:D16"/>
    <mergeCell ref="A1:F1"/>
    <mergeCell ref="E10:F10"/>
    <mergeCell ref="I10:N10"/>
    <mergeCell ref="E11:F11"/>
    <mergeCell ref="A15:B15"/>
  </mergeCells>
  <pageMargins left="0.78740157480314965" right="0.78740157480314965" top="0.98425196850393704" bottom="0.98425196850393704" header="0.51181102362204722" footer="0.51181102362204722"/>
  <pageSetup paperSize="9" scale="74" fitToHeight="0" orientation="portrait" r:id="rId1"/>
  <headerFooter alignWithMargins="0">
    <oddFooter>&amp;Rstrana &amp;P</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N277"/>
  <sheetViews>
    <sheetView view="pageBreakPreview" zoomScaleSheetLayoutView="100" workbookViewId="0">
      <pane ySplit="3" topLeftCell="A4" activePane="bottomLeft" state="frozen"/>
      <selection activeCell="AD162" sqref="AD162"/>
      <selection pane="bottomLeft" activeCell="G30" sqref="G30:G32"/>
    </sheetView>
  </sheetViews>
  <sheetFormatPr defaultColWidth="10" defaultRowHeight="15.75"/>
  <cols>
    <col min="1" max="1" width="8.42578125" style="476" customWidth="1"/>
    <col min="2" max="2" width="9.140625" style="476" bestFit="1" customWidth="1"/>
    <col min="3" max="3" width="12.28515625" style="476" customWidth="1"/>
    <col min="4" max="4" width="76" style="513" bestFit="1" customWidth="1"/>
    <col min="5" max="5" width="9.5703125" style="509" customWidth="1"/>
    <col min="6" max="6" width="15.28515625" style="511" customWidth="1"/>
    <col min="7" max="8" width="12.28515625" style="511" customWidth="1"/>
    <col min="9" max="9" width="13.5703125" style="512" customWidth="1"/>
    <col min="10" max="11" width="10.7109375" style="512" customWidth="1"/>
    <col min="12" max="12" width="17.28515625" style="511" customWidth="1"/>
    <col min="13" max="13" width="12.28515625" style="476" customWidth="1"/>
    <col min="14" max="14" width="10" style="726"/>
    <col min="15" max="16384" width="10" style="476"/>
  </cols>
  <sheetData>
    <row r="1" spans="1:14" ht="49.5" customHeight="1">
      <c r="A1" s="796" t="s">
        <v>133</v>
      </c>
      <c r="B1" s="722" t="s">
        <v>776</v>
      </c>
      <c r="C1" s="722" t="s">
        <v>1027</v>
      </c>
      <c r="D1" s="721" t="s">
        <v>773</v>
      </c>
      <c r="E1" s="722" t="s">
        <v>135</v>
      </c>
      <c r="F1" s="723" t="s">
        <v>1028</v>
      </c>
      <c r="G1" s="723" t="s">
        <v>1029</v>
      </c>
      <c r="H1" s="723" t="s">
        <v>30</v>
      </c>
      <c r="I1" s="724" t="s">
        <v>1030</v>
      </c>
      <c r="J1" s="724" t="s">
        <v>1101</v>
      </c>
      <c r="K1" s="724" t="s">
        <v>1159</v>
      </c>
      <c r="L1" s="725" t="s">
        <v>1032</v>
      </c>
    </row>
    <row r="2" spans="1:14" ht="31.5">
      <c r="A2" s="797"/>
      <c r="B2" s="478" t="s">
        <v>1033</v>
      </c>
      <c r="C2" s="478" t="s">
        <v>1033</v>
      </c>
      <c r="D2" s="729"/>
      <c r="E2" s="478"/>
      <c r="F2" s="480" t="s">
        <v>1034</v>
      </c>
      <c r="G2" s="480" t="s">
        <v>1035</v>
      </c>
      <c r="H2" s="480" t="s">
        <v>1036</v>
      </c>
      <c r="I2" s="480" t="s">
        <v>1160</v>
      </c>
      <c r="J2" s="480" t="s">
        <v>1102</v>
      </c>
      <c r="K2" s="480" t="s">
        <v>1102</v>
      </c>
      <c r="L2" s="730" t="s">
        <v>1038</v>
      </c>
    </row>
    <row r="3" spans="1:14" s="485" customFormat="1">
      <c r="A3" s="798" t="s">
        <v>1022</v>
      </c>
      <c r="B3" s="780"/>
      <c r="C3" s="781"/>
      <c r="D3" s="729" t="s">
        <v>1260</v>
      </c>
      <c r="E3" s="482"/>
      <c r="F3" s="483"/>
      <c r="G3" s="483"/>
      <c r="H3" s="483"/>
      <c r="I3" s="483"/>
      <c r="J3" s="734"/>
      <c r="K3" s="734"/>
      <c r="L3" s="735"/>
      <c r="N3" s="736"/>
    </row>
    <row r="4" spans="1:14" s="485" customFormat="1" ht="16.5" thickBot="1">
      <c r="A4" s="738"/>
      <c r="B4" s="738"/>
      <c r="C4" s="738"/>
      <c r="D4" s="738" t="s">
        <v>1041</v>
      </c>
      <c r="E4" s="739"/>
      <c r="F4" s="740"/>
      <c r="G4" s="740"/>
      <c r="H4" s="740"/>
      <c r="I4" s="740"/>
      <c r="J4" s="741"/>
      <c r="K4" s="741"/>
      <c r="L4" s="742">
        <f>SUM(L5:L38)</f>
        <v>0</v>
      </c>
      <c r="N4" s="736"/>
    </row>
    <row r="5" spans="1:14" s="485" customFormat="1" ht="30.75" customHeight="1">
      <c r="A5" s="750" t="s">
        <v>1042</v>
      </c>
      <c r="B5" s="493" t="s">
        <v>796</v>
      </c>
      <c r="C5" s="493" t="s">
        <v>1261</v>
      </c>
      <c r="D5" s="500" t="s">
        <v>1281</v>
      </c>
      <c r="E5" s="495" t="s">
        <v>289</v>
      </c>
      <c r="F5" s="496">
        <f t="shared" ref="F5:F7" si="0">G5+H5</f>
        <v>0</v>
      </c>
      <c r="G5" s="497"/>
      <c r="H5" s="497"/>
      <c r="I5" s="498">
        <f>SUM(J5:K5)</f>
        <v>902</v>
      </c>
      <c r="J5" s="498">
        <v>312</v>
      </c>
      <c r="K5" s="498">
        <v>590</v>
      </c>
      <c r="L5" s="749">
        <f>F5*I5</f>
        <v>0</v>
      </c>
      <c r="N5" s="753"/>
    </row>
    <row r="6" spans="1:14" s="485" customFormat="1" ht="31.5">
      <c r="A6" s="750" t="s">
        <v>1045</v>
      </c>
      <c r="B6" s="493" t="s">
        <v>796</v>
      </c>
      <c r="C6" s="493" t="s">
        <v>1263</v>
      </c>
      <c r="D6" s="500" t="s">
        <v>1284</v>
      </c>
      <c r="E6" s="495" t="s">
        <v>657</v>
      </c>
      <c r="F6" s="496">
        <f t="shared" si="0"/>
        <v>0</v>
      </c>
      <c r="G6" s="497"/>
      <c r="H6" s="497"/>
      <c r="I6" s="498">
        <f>SUM(J6:K6)</f>
        <v>9</v>
      </c>
      <c r="J6" s="498">
        <v>0</v>
      </c>
      <c r="K6" s="498">
        <v>9</v>
      </c>
      <c r="L6" s="749">
        <f>F6*I6</f>
        <v>0</v>
      </c>
      <c r="N6" s="736"/>
    </row>
    <row r="7" spans="1:14" s="485" customFormat="1" ht="31.5">
      <c r="A7" s="750" t="s">
        <v>1047</v>
      </c>
      <c r="B7" s="493" t="s">
        <v>796</v>
      </c>
      <c r="C7" s="493" t="s">
        <v>1265</v>
      </c>
      <c r="D7" s="500" t="s">
        <v>1287</v>
      </c>
      <c r="E7" s="495" t="s">
        <v>657</v>
      </c>
      <c r="F7" s="496">
        <f t="shared" si="0"/>
        <v>0</v>
      </c>
      <c r="G7" s="497"/>
      <c r="H7" s="497"/>
      <c r="I7" s="498">
        <f>SUM(J7:K7)</f>
        <v>1</v>
      </c>
      <c r="J7" s="498">
        <v>0</v>
      </c>
      <c r="K7" s="498">
        <v>1</v>
      </c>
      <c r="L7" s="749">
        <f>F7*I7</f>
        <v>0</v>
      </c>
      <c r="N7" s="736"/>
    </row>
    <row r="8" spans="1:14" s="485" customFormat="1">
      <c r="A8" s="750" t="s">
        <v>1049</v>
      </c>
      <c r="B8" s="751" t="s">
        <v>1277</v>
      </c>
      <c r="C8" s="493" t="s">
        <v>1267</v>
      </c>
      <c r="D8" s="752" t="s">
        <v>1296</v>
      </c>
      <c r="E8" s="495"/>
      <c r="F8" s="496"/>
      <c r="G8" s="496"/>
      <c r="H8" s="496"/>
      <c r="I8" s="498"/>
      <c r="J8" s="498"/>
      <c r="K8" s="498"/>
      <c r="L8" s="749"/>
      <c r="N8" s="736"/>
    </row>
    <row r="9" spans="1:14" s="485" customFormat="1" ht="17.100000000000001" customHeight="1">
      <c r="A9" s="750" t="s">
        <v>1051</v>
      </c>
      <c r="B9" s="493" t="s">
        <v>796</v>
      </c>
      <c r="C9" s="493" t="s">
        <v>1269</v>
      </c>
      <c r="D9" s="500" t="s">
        <v>1299</v>
      </c>
      <c r="E9" s="495" t="s">
        <v>657</v>
      </c>
      <c r="F9" s="496">
        <f t="shared" ref="F9:F13" si="1">G9+H9</f>
        <v>0</v>
      </c>
      <c r="G9" s="497"/>
      <c r="H9" s="497"/>
      <c r="I9" s="498">
        <f t="shared" ref="I9:I16" si="2">SUM(J9:K9)</f>
        <v>10</v>
      </c>
      <c r="J9" s="498">
        <v>0</v>
      </c>
      <c r="K9" s="498">
        <v>10</v>
      </c>
      <c r="L9" s="749">
        <f t="shared" ref="L9:L16" si="3">F9*I9</f>
        <v>0</v>
      </c>
      <c r="N9" s="736"/>
    </row>
    <row r="10" spans="1:14" s="485" customFormat="1" ht="17.100000000000001" customHeight="1">
      <c r="A10" s="750" t="s">
        <v>1053</v>
      </c>
      <c r="B10" s="493" t="s">
        <v>796</v>
      </c>
      <c r="C10" s="493" t="s">
        <v>1271</v>
      </c>
      <c r="D10" s="500" t="s">
        <v>1302</v>
      </c>
      <c r="E10" s="495" t="s">
        <v>657</v>
      </c>
      <c r="F10" s="496">
        <f t="shared" si="1"/>
        <v>0</v>
      </c>
      <c r="G10" s="497"/>
      <c r="H10" s="497"/>
      <c r="I10" s="498">
        <f t="shared" si="2"/>
        <v>20</v>
      </c>
      <c r="J10" s="498">
        <v>0</v>
      </c>
      <c r="K10" s="498">
        <v>20</v>
      </c>
      <c r="L10" s="749">
        <f t="shared" si="3"/>
        <v>0</v>
      </c>
      <c r="N10" s="736"/>
    </row>
    <row r="11" spans="1:14" s="485" customFormat="1">
      <c r="A11" s="750" t="s">
        <v>1056</v>
      </c>
      <c r="B11" s="493" t="s">
        <v>796</v>
      </c>
      <c r="C11" s="493" t="s">
        <v>1273</v>
      </c>
      <c r="D11" s="500" t="s">
        <v>1308</v>
      </c>
      <c r="E11" s="495" t="s">
        <v>289</v>
      </c>
      <c r="F11" s="754">
        <f t="shared" si="1"/>
        <v>0</v>
      </c>
      <c r="G11" s="755"/>
      <c r="H11" s="755"/>
      <c r="I11" s="498">
        <f t="shared" si="2"/>
        <v>84</v>
      </c>
      <c r="J11" s="498">
        <v>0</v>
      </c>
      <c r="K11" s="498">
        <v>84</v>
      </c>
      <c r="L11" s="749">
        <f t="shared" si="3"/>
        <v>0</v>
      </c>
      <c r="N11" s="736"/>
    </row>
    <row r="12" spans="1:14" s="485" customFormat="1">
      <c r="A12" s="750" t="s">
        <v>1058</v>
      </c>
      <c r="B12" s="493" t="s">
        <v>796</v>
      </c>
      <c r="C12" s="493" t="s">
        <v>1275</v>
      </c>
      <c r="D12" s="500" t="s">
        <v>1311</v>
      </c>
      <c r="E12" s="495"/>
      <c r="F12" s="754">
        <f t="shared" si="1"/>
        <v>0</v>
      </c>
      <c r="G12" s="755"/>
      <c r="H12" s="755"/>
      <c r="I12" s="498">
        <f t="shared" si="2"/>
        <v>38</v>
      </c>
      <c r="J12" s="498">
        <v>0</v>
      </c>
      <c r="K12" s="498">
        <v>38</v>
      </c>
      <c r="L12" s="749">
        <f t="shared" si="3"/>
        <v>0</v>
      </c>
      <c r="N12" s="736"/>
    </row>
    <row r="13" spans="1:14" s="485" customFormat="1" ht="15.75" customHeight="1">
      <c r="A13" s="750" t="s">
        <v>1279</v>
      </c>
      <c r="B13" s="493" t="s">
        <v>796</v>
      </c>
      <c r="C13" s="493" t="s">
        <v>1280</v>
      </c>
      <c r="D13" s="500" t="s">
        <v>1320</v>
      </c>
      <c r="E13" s="495" t="s">
        <v>289</v>
      </c>
      <c r="F13" s="754">
        <f t="shared" si="1"/>
        <v>0</v>
      </c>
      <c r="G13" s="755"/>
      <c r="H13" s="755"/>
      <c r="I13" s="498">
        <f t="shared" si="2"/>
        <v>122</v>
      </c>
      <c r="J13" s="498">
        <f>J11+J12</f>
        <v>0</v>
      </c>
      <c r="K13" s="498">
        <f>K11+K12</f>
        <v>122</v>
      </c>
      <c r="L13" s="749">
        <f t="shared" si="3"/>
        <v>0</v>
      </c>
      <c r="N13" s="736"/>
    </row>
    <row r="14" spans="1:14" s="485" customFormat="1" hidden="1">
      <c r="A14" s="750" t="s">
        <v>1282</v>
      </c>
      <c r="B14" s="493" t="s">
        <v>1043</v>
      </c>
      <c r="C14" s="493" t="s">
        <v>1283</v>
      </c>
      <c r="D14" s="500" t="s">
        <v>1333</v>
      </c>
      <c r="E14" s="495" t="s">
        <v>289</v>
      </c>
      <c r="F14" s="754">
        <f>G14+H14</f>
        <v>0</v>
      </c>
      <c r="G14" s="755"/>
      <c r="H14" s="755"/>
      <c r="I14" s="498">
        <f t="shared" si="2"/>
        <v>0</v>
      </c>
      <c r="J14" s="498"/>
      <c r="K14" s="498"/>
      <c r="L14" s="749">
        <f t="shared" si="3"/>
        <v>0</v>
      </c>
      <c r="N14" s="736"/>
    </row>
    <row r="15" spans="1:14" s="485" customFormat="1" hidden="1">
      <c r="A15" s="750" t="s">
        <v>1285</v>
      </c>
      <c r="B15" s="493" t="s">
        <v>1043</v>
      </c>
      <c r="C15" s="493" t="s">
        <v>1286</v>
      </c>
      <c r="D15" s="500" t="s">
        <v>1336</v>
      </c>
      <c r="E15" s="495" t="s">
        <v>289</v>
      </c>
      <c r="F15" s="754">
        <f>G15+H15</f>
        <v>0</v>
      </c>
      <c r="G15" s="755"/>
      <c r="H15" s="755"/>
      <c r="I15" s="498">
        <f t="shared" si="2"/>
        <v>0</v>
      </c>
      <c r="J15" s="498"/>
      <c r="K15" s="498"/>
      <c r="L15" s="749">
        <f t="shared" si="3"/>
        <v>0</v>
      </c>
      <c r="N15" s="736"/>
    </row>
    <row r="16" spans="1:14" s="485" customFormat="1">
      <c r="A16" s="750" t="s">
        <v>1282</v>
      </c>
      <c r="B16" s="493" t="s">
        <v>796</v>
      </c>
      <c r="C16" s="493" t="s">
        <v>1283</v>
      </c>
      <c r="D16" s="500" t="s">
        <v>1342</v>
      </c>
      <c r="E16" s="495" t="s">
        <v>167</v>
      </c>
      <c r="F16" s="754">
        <f>G16+H16</f>
        <v>0</v>
      </c>
      <c r="G16" s="497"/>
      <c r="H16" s="497"/>
      <c r="I16" s="757">
        <f t="shared" si="2"/>
        <v>0.2</v>
      </c>
      <c r="J16" s="757">
        <v>0.1</v>
      </c>
      <c r="K16" s="757">
        <v>0.1</v>
      </c>
      <c r="L16" s="749">
        <f t="shared" si="3"/>
        <v>0</v>
      </c>
      <c r="N16" s="736"/>
    </row>
    <row r="17" spans="1:14" s="485" customFormat="1">
      <c r="A17" s="750"/>
      <c r="B17" s="751" t="s">
        <v>1277</v>
      </c>
      <c r="C17" s="493"/>
      <c r="D17" s="752" t="s">
        <v>1278</v>
      </c>
      <c r="E17" s="495"/>
      <c r="F17" s="496"/>
      <c r="G17" s="756"/>
      <c r="H17" s="756"/>
      <c r="I17" s="498"/>
      <c r="J17" s="498"/>
      <c r="K17" s="498"/>
      <c r="L17" s="749"/>
      <c r="N17" s="736"/>
    </row>
    <row r="18" spans="1:14" s="485" customFormat="1">
      <c r="A18" s="750" t="s">
        <v>1285</v>
      </c>
      <c r="B18" s="493" t="s">
        <v>796</v>
      </c>
      <c r="C18" s="493" t="s">
        <v>1286</v>
      </c>
      <c r="D18" s="500" t="s">
        <v>1104</v>
      </c>
      <c r="E18" s="495" t="s">
        <v>657</v>
      </c>
      <c r="F18" s="496">
        <f t="shared" ref="F18:F28" si="4">G18+H18</f>
        <v>0</v>
      </c>
      <c r="G18" s="497"/>
      <c r="H18" s="497"/>
      <c r="I18" s="498">
        <f t="shared" ref="I18:I25" si="5">SUM(J18:K18)</f>
        <v>10</v>
      </c>
      <c r="J18" s="498">
        <f>J6+J7</f>
        <v>0</v>
      </c>
      <c r="K18" s="498">
        <f>K6+K7</f>
        <v>10</v>
      </c>
      <c r="L18" s="749">
        <f t="shared" ref="L18:L32" si="6">F18*I18</f>
        <v>0</v>
      </c>
      <c r="N18" s="736"/>
    </row>
    <row r="19" spans="1:14" s="485" customFormat="1">
      <c r="A19" s="750" t="s">
        <v>1288</v>
      </c>
      <c r="B19" s="493" t="s">
        <v>789</v>
      </c>
      <c r="C19" s="493" t="s">
        <v>1289</v>
      </c>
      <c r="D19" s="500" t="s">
        <v>1347</v>
      </c>
      <c r="E19" s="495" t="s">
        <v>657</v>
      </c>
      <c r="F19" s="496">
        <f t="shared" si="4"/>
        <v>0</v>
      </c>
      <c r="G19" s="496">
        <v>0</v>
      </c>
      <c r="H19" s="497"/>
      <c r="I19" s="498">
        <f t="shared" si="5"/>
        <v>40</v>
      </c>
      <c r="J19" s="498">
        <v>20</v>
      </c>
      <c r="K19" s="498">
        <v>20</v>
      </c>
      <c r="L19" s="749">
        <f t="shared" si="6"/>
        <v>0</v>
      </c>
      <c r="N19" s="736"/>
    </row>
    <row r="20" spans="1:14" s="485" customFormat="1">
      <c r="A20" s="750" t="s">
        <v>1291</v>
      </c>
      <c r="B20" s="493" t="s">
        <v>789</v>
      </c>
      <c r="C20" s="493" t="s">
        <v>1292</v>
      </c>
      <c r="D20" s="500" t="s">
        <v>1350</v>
      </c>
      <c r="E20" s="495" t="s">
        <v>657</v>
      </c>
      <c r="F20" s="496">
        <f t="shared" si="4"/>
        <v>0</v>
      </c>
      <c r="G20" s="496">
        <v>0</v>
      </c>
      <c r="H20" s="497"/>
      <c r="I20" s="498">
        <f t="shared" si="5"/>
        <v>40</v>
      </c>
      <c r="J20" s="498">
        <f t="shared" ref="J20:K20" si="7">J19</f>
        <v>20</v>
      </c>
      <c r="K20" s="498">
        <f t="shared" si="7"/>
        <v>20</v>
      </c>
      <c r="L20" s="749">
        <f t="shared" si="6"/>
        <v>0</v>
      </c>
      <c r="N20" s="736"/>
    </row>
    <row r="21" spans="1:14" s="485" customFormat="1">
      <c r="A21" s="750" t="s">
        <v>1294</v>
      </c>
      <c r="B21" s="493" t="s">
        <v>789</v>
      </c>
      <c r="C21" s="493" t="s">
        <v>1295</v>
      </c>
      <c r="D21" s="500" t="s">
        <v>1353</v>
      </c>
      <c r="E21" s="495" t="s">
        <v>657</v>
      </c>
      <c r="F21" s="496">
        <f t="shared" si="4"/>
        <v>0</v>
      </c>
      <c r="G21" s="496">
        <v>0</v>
      </c>
      <c r="H21" s="497"/>
      <c r="I21" s="498">
        <f t="shared" si="5"/>
        <v>20</v>
      </c>
      <c r="J21" s="498">
        <f t="shared" ref="J21:K21" si="8">J19/2</f>
        <v>10</v>
      </c>
      <c r="K21" s="498">
        <f t="shared" si="8"/>
        <v>10</v>
      </c>
      <c r="L21" s="749">
        <f t="shared" si="6"/>
        <v>0</v>
      </c>
      <c r="N21" s="736"/>
    </row>
    <row r="22" spans="1:14" s="485" customFormat="1">
      <c r="A22" s="750" t="s">
        <v>1297</v>
      </c>
      <c r="B22" s="493" t="s">
        <v>789</v>
      </c>
      <c r="C22" s="493" t="s">
        <v>1298</v>
      </c>
      <c r="D22" s="500" t="s">
        <v>1355</v>
      </c>
      <c r="E22" s="495" t="s">
        <v>657</v>
      </c>
      <c r="F22" s="496">
        <f t="shared" si="4"/>
        <v>0</v>
      </c>
      <c r="G22" s="496">
        <v>0</v>
      </c>
      <c r="H22" s="497"/>
      <c r="I22" s="498">
        <f t="shared" si="5"/>
        <v>2</v>
      </c>
      <c r="J22" s="498">
        <v>1</v>
      </c>
      <c r="K22" s="498">
        <v>1</v>
      </c>
      <c r="L22" s="749">
        <f t="shared" si="6"/>
        <v>0</v>
      </c>
      <c r="N22" s="736"/>
    </row>
    <row r="23" spans="1:14" s="485" customFormat="1">
      <c r="A23" s="750" t="s">
        <v>1300</v>
      </c>
      <c r="B23" s="493" t="s">
        <v>789</v>
      </c>
      <c r="C23" s="493" t="s">
        <v>1301</v>
      </c>
      <c r="D23" s="500" t="s">
        <v>1357</v>
      </c>
      <c r="E23" s="495" t="s">
        <v>1190</v>
      </c>
      <c r="F23" s="496">
        <f t="shared" si="4"/>
        <v>0</v>
      </c>
      <c r="G23" s="496">
        <v>0</v>
      </c>
      <c r="H23" s="497"/>
      <c r="I23" s="498">
        <f t="shared" si="5"/>
        <v>2</v>
      </c>
      <c r="J23" s="498">
        <v>1</v>
      </c>
      <c r="K23" s="498">
        <v>1</v>
      </c>
      <c r="L23" s="749">
        <f t="shared" si="6"/>
        <v>0</v>
      </c>
      <c r="N23" s="736"/>
    </row>
    <row r="24" spans="1:14" s="485" customFormat="1">
      <c r="A24" s="750" t="s">
        <v>1303</v>
      </c>
      <c r="B24" s="493" t="s">
        <v>789</v>
      </c>
      <c r="C24" s="493" t="s">
        <v>1304</v>
      </c>
      <c r="D24" s="500" t="s">
        <v>1360</v>
      </c>
      <c r="E24" s="495" t="s">
        <v>657</v>
      </c>
      <c r="F24" s="496">
        <f t="shared" si="4"/>
        <v>0</v>
      </c>
      <c r="G24" s="496">
        <v>0</v>
      </c>
      <c r="H24" s="497"/>
      <c r="I24" s="498">
        <f t="shared" si="5"/>
        <v>16</v>
      </c>
      <c r="J24" s="498">
        <v>8</v>
      </c>
      <c r="K24" s="498">
        <v>8</v>
      </c>
      <c r="L24" s="749">
        <f t="shared" si="6"/>
        <v>0</v>
      </c>
      <c r="N24" s="736"/>
    </row>
    <row r="25" spans="1:14" s="485" customFormat="1">
      <c r="A25" s="750" t="s">
        <v>1306</v>
      </c>
      <c r="B25" s="493" t="s">
        <v>789</v>
      </c>
      <c r="C25" s="493" t="s">
        <v>1307</v>
      </c>
      <c r="D25" s="500" t="s">
        <v>1363</v>
      </c>
      <c r="E25" s="495" t="s">
        <v>657</v>
      </c>
      <c r="F25" s="496">
        <f t="shared" si="4"/>
        <v>0</v>
      </c>
      <c r="G25" s="496">
        <v>0</v>
      </c>
      <c r="H25" s="497"/>
      <c r="I25" s="498">
        <f t="shared" si="5"/>
        <v>16</v>
      </c>
      <c r="J25" s="498">
        <v>8</v>
      </c>
      <c r="K25" s="498">
        <v>8</v>
      </c>
      <c r="L25" s="749">
        <f t="shared" si="6"/>
        <v>0</v>
      </c>
      <c r="N25" s="736"/>
    </row>
    <row r="26" spans="1:14" s="485" customFormat="1">
      <c r="A26" s="750" t="s">
        <v>1309</v>
      </c>
      <c r="B26" s="493" t="s">
        <v>789</v>
      </c>
      <c r="C26" s="493" t="s">
        <v>1310</v>
      </c>
      <c r="D26" s="758" t="s">
        <v>1366</v>
      </c>
      <c r="E26" s="495" t="s">
        <v>1367</v>
      </c>
      <c r="F26" s="496">
        <f t="shared" si="4"/>
        <v>0</v>
      </c>
      <c r="G26" s="496">
        <v>0</v>
      </c>
      <c r="H26" s="497"/>
      <c r="I26" s="498">
        <v>1</v>
      </c>
      <c r="J26" s="498">
        <v>0</v>
      </c>
      <c r="K26" s="498">
        <v>0</v>
      </c>
      <c r="L26" s="749">
        <f t="shared" si="6"/>
        <v>0</v>
      </c>
      <c r="N26" s="736"/>
    </row>
    <row r="27" spans="1:14" s="485" customFormat="1">
      <c r="A27" s="750" t="s">
        <v>1312</v>
      </c>
      <c r="B27" s="493" t="s">
        <v>789</v>
      </c>
      <c r="C27" s="493" t="s">
        <v>1313</v>
      </c>
      <c r="D27" s="500" t="s">
        <v>1370</v>
      </c>
      <c r="E27" s="495" t="s">
        <v>1367</v>
      </c>
      <c r="F27" s="496">
        <f t="shared" si="4"/>
        <v>0</v>
      </c>
      <c r="G27" s="496">
        <v>0</v>
      </c>
      <c r="H27" s="497"/>
      <c r="I27" s="498">
        <v>1</v>
      </c>
      <c r="J27" s="498">
        <v>0</v>
      </c>
      <c r="K27" s="498">
        <v>0</v>
      </c>
      <c r="L27" s="749">
        <f t="shared" si="6"/>
        <v>0</v>
      </c>
      <c r="N27" s="736"/>
    </row>
    <row r="28" spans="1:14" s="485" customFormat="1" ht="37.5" customHeight="1">
      <c r="A28" s="750" t="s">
        <v>1315</v>
      </c>
      <c r="B28" s="493" t="s">
        <v>789</v>
      </c>
      <c r="C28" s="493" t="s">
        <v>1316</v>
      </c>
      <c r="D28" s="500" t="s">
        <v>1372</v>
      </c>
      <c r="E28" s="495" t="s">
        <v>1190</v>
      </c>
      <c r="F28" s="496">
        <f t="shared" si="4"/>
        <v>0</v>
      </c>
      <c r="G28" s="496">
        <v>0</v>
      </c>
      <c r="H28" s="497"/>
      <c r="I28" s="498">
        <f t="shared" ref="I28:I33" si="9">SUM(J28:K28)</f>
        <v>8</v>
      </c>
      <c r="J28" s="498">
        <v>8</v>
      </c>
      <c r="K28" s="498">
        <v>0</v>
      </c>
      <c r="L28" s="749">
        <f t="shared" si="6"/>
        <v>0</v>
      </c>
      <c r="N28" s="736"/>
    </row>
    <row r="29" spans="1:14" s="485" customFormat="1" ht="17.25" customHeight="1">
      <c r="A29" s="750" t="s">
        <v>1318</v>
      </c>
      <c r="B29" s="493" t="s">
        <v>789</v>
      </c>
      <c r="C29" s="493" t="s">
        <v>1319</v>
      </c>
      <c r="D29" s="500" t="s">
        <v>1374</v>
      </c>
      <c r="E29" s="495" t="s">
        <v>289</v>
      </c>
      <c r="F29" s="756">
        <f t="shared" ref="F29" si="10">SUM(G29:H29)</f>
        <v>0</v>
      </c>
      <c r="G29" s="496">
        <v>0</v>
      </c>
      <c r="H29" s="497"/>
      <c r="I29" s="498">
        <f t="shared" si="9"/>
        <v>38</v>
      </c>
      <c r="J29" s="498">
        <v>14</v>
      </c>
      <c r="K29" s="498">
        <v>24</v>
      </c>
      <c r="L29" s="749">
        <f t="shared" si="6"/>
        <v>0</v>
      </c>
      <c r="N29" s="736"/>
    </row>
    <row r="30" spans="1:14" s="485" customFormat="1" ht="50.25" customHeight="1">
      <c r="A30" s="750" t="s">
        <v>1321</v>
      </c>
      <c r="B30" s="493" t="s">
        <v>789</v>
      </c>
      <c r="C30" s="493" t="s">
        <v>1322</v>
      </c>
      <c r="D30" s="500" t="s">
        <v>2187</v>
      </c>
      <c r="E30" s="524" t="s">
        <v>289</v>
      </c>
      <c r="F30" s="496">
        <f t="shared" ref="F30:F32" si="11">G30+H30</f>
        <v>0</v>
      </c>
      <c r="G30" s="497"/>
      <c r="H30" s="497"/>
      <c r="I30" s="498">
        <f t="shared" si="9"/>
        <v>10</v>
      </c>
      <c r="J30" s="498">
        <v>0</v>
      </c>
      <c r="K30" s="498">
        <v>10</v>
      </c>
      <c r="L30" s="749">
        <f t="shared" si="6"/>
        <v>0</v>
      </c>
      <c r="N30" s="736"/>
    </row>
    <row r="31" spans="1:14" s="485" customFormat="1" ht="34.5" customHeight="1">
      <c r="A31" s="750" t="s">
        <v>1324</v>
      </c>
      <c r="B31" s="493" t="s">
        <v>789</v>
      </c>
      <c r="C31" s="493" t="s">
        <v>1325</v>
      </c>
      <c r="D31" s="500" t="s">
        <v>2188</v>
      </c>
      <c r="E31" s="524" t="s">
        <v>289</v>
      </c>
      <c r="F31" s="496">
        <f t="shared" si="11"/>
        <v>0</v>
      </c>
      <c r="G31" s="497"/>
      <c r="H31" s="497"/>
      <c r="I31" s="498">
        <f t="shared" si="9"/>
        <v>10</v>
      </c>
      <c r="J31" s="498">
        <v>0</v>
      </c>
      <c r="K31" s="498">
        <v>10</v>
      </c>
      <c r="L31" s="749">
        <f t="shared" si="6"/>
        <v>0</v>
      </c>
      <c r="N31" s="736"/>
    </row>
    <row r="32" spans="1:14" s="485" customFormat="1" ht="15.75" customHeight="1">
      <c r="A32" s="750" t="s">
        <v>1327</v>
      </c>
      <c r="B32" s="493" t="s">
        <v>789</v>
      </c>
      <c r="C32" s="493" t="s">
        <v>1328</v>
      </c>
      <c r="D32" s="500" t="s">
        <v>2189</v>
      </c>
      <c r="E32" s="524" t="s">
        <v>289</v>
      </c>
      <c r="F32" s="496">
        <f t="shared" si="11"/>
        <v>0</v>
      </c>
      <c r="G32" s="497"/>
      <c r="H32" s="497"/>
      <c r="I32" s="498">
        <f t="shared" si="9"/>
        <v>10</v>
      </c>
      <c r="J32" s="498">
        <v>0</v>
      </c>
      <c r="K32" s="498">
        <v>10</v>
      </c>
      <c r="L32" s="749">
        <f t="shared" si="6"/>
        <v>0</v>
      </c>
      <c r="N32" s="736"/>
    </row>
    <row r="33" spans="1:14" s="485" customFormat="1" ht="17.25" customHeight="1">
      <c r="A33" s="750" t="s">
        <v>1337</v>
      </c>
      <c r="B33" s="493" t="s">
        <v>789</v>
      </c>
      <c r="C33" s="493" t="s">
        <v>1338</v>
      </c>
      <c r="D33" s="500" t="s">
        <v>1398</v>
      </c>
      <c r="E33" s="495" t="s">
        <v>657</v>
      </c>
      <c r="F33" s="496">
        <f>G33+H33</f>
        <v>0</v>
      </c>
      <c r="G33" s="496">
        <v>0</v>
      </c>
      <c r="H33" s="497"/>
      <c r="I33" s="498">
        <f t="shared" si="9"/>
        <v>32</v>
      </c>
      <c r="J33" s="498">
        <v>12</v>
      </c>
      <c r="K33" s="498">
        <v>20</v>
      </c>
      <c r="L33" s="749">
        <f>F33*I33</f>
        <v>0</v>
      </c>
      <c r="N33" s="736"/>
    </row>
    <row r="34" spans="1:14" s="485" customFormat="1">
      <c r="A34" s="750" t="s">
        <v>1340</v>
      </c>
      <c r="B34" s="493" t="s">
        <v>789</v>
      </c>
      <c r="C34" s="493" t="s">
        <v>1341</v>
      </c>
      <c r="D34" s="500" t="s">
        <v>459</v>
      </c>
      <c r="E34" s="495" t="s">
        <v>657</v>
      </c>
      <c r="F34" s="496">
        <f>G34+H34</f>
        <v>0</v>
      </c>
      <c r="G34" s="496">
        <v>0</v>
      </c>
      <c r="H34" s="497"/>
      <c r="I34" s="498">
        <v>1</v>
      </c>
      <c r="J34" s="498">
        <v>0</v>
      </c>
      <c r="K34" s="498">
        <v>0</v>
      </c>
      <c r="L34" s="749">
        <f>F34*I34</f>
        <v>0</v>
      </c>
      <c r="N34" s="736"/>
    </row>
    <row r="35" spans="1:14" s="485" customFormat="1" ht="25.5">
      <c r="A35" s="750"/>
      <c r="B35" s="790" t="s">
        <v>1277</v>
      </c>
      <c r="C35" s="493"/>
      <c r="D35" s="752" t="s">
        <v>1401</v>
      </c>
      <c r="E35" s="495"/>
      <c r="F35" s="496"/>
      <c r="G35" s="496"/>
      <c r="H35" s="496"/>
      <c r="I35" s="498"/>
      <c r="J35" s="498"/>
      <c r="K35" s="498"/>
      <c r="L35" s="749"/>
      <c r="N35" s="736"/>
    </row>
    <row r="36" spans="1:14" s="485" customFormat="1">
      <c r="A36" s="750" t="s">
        <v>1343</v>
      </c>
      <c r="B36" s="493" t="s">
        <v>1043</v>
      </c>
      <c r="C36" s="493" t="s">
        <v>1344</v>
      </c>
      <c r="D36" s="500" t="s">
        <v>1404</v>
      </c>
      <c r="E36" s="495" t="s">
        <v>657</v>
      </c>
      <c r="F36" s="496">
        <f>G36+H36</f>
        <v>0</v>
      </c>
      <c r="G36" s="496">
        <v>0</v>
      </c>
      <c r="H36" s="497">
        <f>SUMPRODUCT(H5:H34,I5:I34)*0.06</f>
        <v>0</v>
      </c>
      <c r="I36" s="498">
        <v>1</v>
      </c>
      <c r="J36" s="498">
        <v>0</v>
      </c>
      <c r="K36" s="498">
        <v>0</v>
      </c>
      <c r="L36" s="749">
        <f>F36*I36</f>
        <v>0</v>
      </c>
      <c r="N36" s="736"/>
    </row>
    <row r="37" spans="1:14" s="485" customFormat="1">
      <c r="A37" s="750" t="s">
        <v>1345</v>
      </c>
      <c r="B37" s="493" t="s">
        <v>1043</v>
      </c>
      <c r="C37" s="493" t="s">
        <v>1346</v>
      </c>
      <c r="D37" s="500" t="s">
        <v>1407</v>
      </c>
      <c r="E37" s="495" t="s">
        <v>657</v>
      </c>
      <c r="F37" s="496">
        <f>G37+H37</f>
        <v>0</v>
      </c>
      <c r="G37" s="496">
        <v>0</v>
      </c>
      <c r="H37" s="497">
        <f>SUMPRODUCT(G5:G34,I5:I34)*0.036</f>
        <v>0</v>
      </c>
      <c r="I37" s="498">
        <v>1</v>
      </c>
      <c r="J37" s="498">
        <v>0</v>
      </c>
      <c r="K37" s="498">
        <v>0</v>
      </c>
      <c r="L37" s="749">
        <f>F37*I37</f>
        <v>0</v>
      </c>
      <c r="N37" s="736"/>
    </row>
    <row r="38" spans="1:14" ht="16.5" thickBot="1">
      <c r="A38" s="760"/>
      <c r="B38" s="760"/>
      <c r="C38" s="760"/>
      <c r="D38" s="760"/>
      <c r="E38" s="761"/>
      <c r="F38" s="762"/>
      <c r="G38" s="762"/>
      <c r="H38" s="762"/>
      <c r="I38" s="763"/>
      <c r="J38" s="763"/>
      <c r="K38" s="763"/>
      <c r="L38" s="764"/>
    </row>
    <row r="39" spans="1:14">
      <c r="A39" s="509"/>
      <c r="B39" s="509"/>
      <c r="C39" s="509"/>
      <c r="D39" s="510"/>
    </row>
    <row r="40" spans="1:14" ht="42.6" customHeight="1">
      <c r="A40" s="765" t="s">
        <v>777</v>
      </c>
      <c r="B40" s="810"/>
      <c r="C40" s="1565" t="s">
        <v>1408</v>
      </c>
      <c r="D40" s="1566"/>
      <c r="E40" s="1566"/>
      <c r="F40" s="1566"/>
      <c r="G40" s="1566"/>
      <c r="H40" s="1566"/>
      <c r="I40" s="1599"/>
      <c r="J40" s="596"/>
      <c r="K40" s="596"/>
    </row>
    <row r="41" spans="1:14" ht="31.5" customHeight="1">
      <c r="A41" s="768"/>
      <c r="B41" s="769"/>
      <c r="C41" s="1567" t="s">
        <v>1409</v>
      </c>
      <c r="D41" s="1568"/>
      <c r="E41" s="1568"/>
      <c r="F41" s="1568"/>
      <c r="G41" s="1568"/>
      <c r="H41" s="1568"/>
      <c r="I41" s="1589"/>
      <c r="J41" s="596"/>
      <c r="K41" s="596"/>
    </row>
    <row r="42" spans="1:14">
      <c r="A42" s="509"/>
      <c r="B42" s="509"/>
      <c r="C42" s="509"/>
      <c r="D42" s="510"/>
    </row>
    <row r="43" spans="1:14">
      <c r="A43" s="509"/>
      <c r="B43" s="509"/>
      <c r="C43" s="1557"/>
      <c r="D43" s="1558"/>
    </row>
    <row r="44" spans="1:14">
      <c r="A44" s="509"/>
      <c r="B44" s="509"/>
      <c r="C44" s="1557"/>
      <c r="D44" s="1558"/>
    </row>
    <row r="45" spans="1:14">
      <c r="A45" s="509"/>
      <c r="B45" s="509"/>
      <c r="C45" s="1557"/>
      <c r="D45" s="1558"/>
    </row>
    <row r="46" spans="1:14">
      <c r="A46" s="509"/>
      <c r="B46" s="509"/>
      <c r="C46" s="1557"/>
      <c r="D46" s="1558"/>
    </row>
    <row r="47" spans="1:14">
      <c r="A47" s="509"/>
      <c r="B47" s="509"/>
      <c r="C47" s="1557"/>
      <c r="D47" s="1558"/>
    </row>
    <row r="48" spans="1:14">
      <c r="A48" s="509"/>
      <c r="B48" s="509"/>
      <c r="C48" s="1557"/>
      <c r="D48" s="1558"/>
    </row>
    <row r="49" spans="1:4">
      <c r="A49" s="509"/>
      <c r="B49" s="509"/>
      <c r="C49" s="1557"/>
      <c r="D49" s="1558"/>
    </row>
    <row r="50" spans="1:4">
      <c r="A50" s="509"/>
      <c r="B50" s="509"/>
      <c r="C50" s="1557"/>
      <c r="D50" s="1558"/>
    </row>
    <row r="51" spans="1:4">
      <c r="A51" s="509"/>
      <c r="B51" s="509"/>
      <c r="C51" s="1557"/>
      <c r="D51" s="1558"/>
    </row>
    <row r="52" spans="1:4">
      <c r="A52" s="509"/>
      <c r="B52" s="509"/>
      <c r="C52" s="1557"/>
      <c r="D52" s="1558"/>
    </row>
    <row r="53" spans="1:4">
      <c r="A53" s="509"/>
      <c r="B53" s="509"/>
      <c r="C53" s="1557"/>
      <c r="D53" s="1558"/>
    </row>
    <row r="54" spans="1:4">
      <c r="A54" s="509"/>
      <c r="B54" s="509"/>
      <c r="C54" s="509"/>
      <c r="D54" s="510"/>
    </row>
    <row r="55" spans="1:4">
      <c r="A55" s="509"/>
      <c r="B55" s="509"/>
      <c r="C55" s="509"/>
      <c r="D55" s="510"/>
    </row>
    <row r="56" spans="1:4">
      <c r="A56" s="509"/>
      <c r="B56" s="509"/>
      <c r="C56" s="509"/>
      <c r="D56" s="510"/>
    </row>
    <row r="57" spans="1:4">
      <c r="A57" s="509"/>
      <c r="B57" s="509"/>
      <c r="C57" s="509"/>
      <c r="D57" s="510"/>
    </row>
    <row r="58" spans="1:4">
      <c r="A58" s="509"/>
      <c r="B58" s="509"/>
      <c r="C58" s="509"/>
      <c r="D58" s="510"/>
    </row>
    <row r="59" spans="1:4">
      <c r="A59" s="509"/>
      <c r="B59" s="509"/>
      <c r="C59" s="509"/>
      <c r="D59" s="510"/>
    </row>
    <row r="60" spans="1:4">
      <c r="A60" s="509"/>
      <c r="B60" s="509"/>
      <c r="C60" s="509"/>
      <c r="D60" s="510"/>
    </row>
    <row r="61" spans="1:4">
      <c r="A61" s="509"/>
      <c r="B61" s="509"/>
      <c r="C61" s="509"/>
      <c r="D61" s="510"/>
    </row>
    <row r="62" spans="1:4">
      <c r="A62" s="509"/>
      <c r="B62" s="509"/>
      <c r="C62" s="509"/>
      <c r="D62" s="510"/>
    </row>
    <row r="63" spans="1:4">
      <c r="A63" s="509"/>
      <c r="B63" s="509"/>
      <c r="C63" s="509"/>
      <c r="D63" s="510"/>
    </row>
    <row r="64" spans="1:4">
      <c r="A64" s="509"/>
      <c r="B64" s="509"/>
      <c r="C64" s="509"/>
      <c r="D64" s="510"/>
    </row>
    <row r="65" spans="1:4">
      <c r="A65" s="509"/>
      <c r="B65" s="509"/>
      <c r="C65" s="509"/>
      <c r="D65" s="510"/>
    </row>
    <row r="66" spans="1:4">
      <c r="A66" s="509"/>
      <c r="B66" s="509"/>
      <c r="C66" s="509"/>
      <c r="D66" s="510"/>
    </row>
    <row r="67" spans="1:4">
      <c r="A67" s="509"/>
      <c r="B67" s="509"/>
      <c r="C67" s="509"/>
      <c r="D67" s="510"/>
    </row>
    <row r="68" spans="1:4">
      <c r="A68" s="509"/>
      <c r="B68" s="509"/>
      <c r="C68" s="509"/>
      <c r="D68" s="510"/>
    </row>
    <row r="69" spans="1:4">
      <c r="A69" s="509"/>
      <c r="B69" s="509"/>
      <c r="C69" s="509"/>
      <c r="D69" s="510"/>
    </row>
    <row r="70" spans="1:4">
      <c r="A70" s="509"/>
      <c r="B70" s="509"/>
      <c r="C70" s="509"/>
      <c r="D70" s="510"/>
    </row>
    <row r="71" spans="1:4">
      <c r="A71" s="509"/>
      <c r="B71" s="509"/>
      <c r="C71" s="509"/>
      <c r="D71" s="510"/>
    </row>
    <row r="72" spans="1:4">
      <c r="A72" s="509"/>
      <c r="B72" s="509"/>
      <c r="C72" s="509"/>
      <c r="D72" s="510"/>
    </row>
    <row r="73" spans="1:4">
      <c r="A73" s="509"/>
      <c r="B73" s="509"/>
      <c r="C73" s="509"/>
      <c r="D73" s="510"/>
    </row>
    <row r="74" spans="1:4">
      <c r="A74" s="509"/>
      <c r="B74" s="509"/>
      <c r="C74" s="509"/>
      <c r="D74" s="510"/>
    </row>
    <row r="75" spans="1:4">
      <c r="A75" s="509"/>
      <c r="B75" s="509"/>
      <c r="C75" s="509"/>
      <c r="D75" s="510"/>
    </row>
    <row r="76" spans="1:4">
      <c r="A76" s="509"/>
      <c r="B76" s="509"/>
      <c r="C76" s="509"/>
      <c r="D76" s="510"/>
    </row>
    <row r="77" spans="1:4">
      <c r="A77" s="509"/>
      <c r="B77" s="509"/>
      <c r="C77" s="509"/>
      <c r="D77" s="510"/>
    </row>
    <row r="78" spans="1:4">
      <c r="A78" s="509"/>
      <c r="B78" s="509"/>
      <c r="C78" s="509"/>
      <c r="D78" s="510"/>
    </row>
    <row r="79" spans="1:4">
      <c r="A79" s="509"/>
      <c r="B79" s="509"/>
      <c r="C79" s="509"/>
      <c r="D79" s="510"/>
    </row>
    <row r="80" spans="1:4">
      <c r="A80" s="509"/>
      <c r="B80" s="509"/>
      <c r="C80" s="509"/>
      <c r="D80" s="510"/>
    </row>
    <row r="81" spans="1:4">
      <c r="A81" s="509"/>
      <c r="B81" s="509"/>
      <c r="C81" s="509"/>
      <c r="D81" s="510"/>
    </row>
    <row r="82" spans="1:4">
      <c r="A82" s="509"/>
      <c r="B82" s="509"/>
      <c r="C82" s="509"/>
      <c r="D82" s="510"/>
    </row>
    <row r="83" spans="1:4">
      <c r="A83" s="509"/>
      <c r="B83" s="509"/>
      <c r="C83" s="509"/>
      <c r="D83" s="510"/>
    </row>
    <row r="84" spans="1:4">
      <c r="A84" s="509"/>
      <c r="B84" s="509"/>
      <c r="C84" s="509"/>
      <c r="D84" s="510"/>
    </row>
    <row r="85" spans="1:4">
      <c r="A85" s="509"/>
      <c r="B85" s="509"/>
      <c r="C85" s="509"/>
      <c r="D85" s="510"/>
    </row>
    <row r="86" spans="1:4">
      <c r="A86" s="509"/>
      <c r="B86" s="509"/>
      <c r="C86" s="509"/>
      <c r="D86" s="510"/>
    </row>
    <row r="87" spans="1:4">
      <c r="A87" s="509"/>
      <c r="B87" s="509"/>
      <c r="C87" s="509"/>
      <c r="D87" s="510"/>
    </row>
    <row r="88" spans="1:4">
      <c r="A88" s="509"/>
      <c r="B88" s="509"/>
      <c r="C88" s="509"/>
      <c r="D88" s="510"/>
    </row>
    <row r="89" spans="1:4">
      <c r="A89" s="509"/>
      <c r="B89" s="509"/>
      <c r="C89" s="509"/>
      <c r="D89" s="510"/>
    </row>
    <row r="90" spans="1:4">
      <c r="A90" s="509"/>
      <c r="B90" s="509"/>
      <c r="C90" s="509"/>
      <c r="D90" s="510"/>
    </row>
    <row r="91" spans="1:4">
      <c r="A91" s="509"/>
      <c r="B91" s="509"/>
      <c r="C91" s="509"/>
      <c r="D91" s="510"/>
    </row>
    <row r="92" spans="1:4">
      <c r="A92" s="509"/>
      <c r="B92" s="509"/>
      <c r="C92" s="509"/>
      <c r="D92" s="510"/>
    </row>
    <row r="93" spans="1:4">
      <c r="A93" s="509"/>
      <c r="B93" s="509"/>
      <c r="C93" s="509"/>
      <c r="D93" s="510"/>
    </row>
    <row r="94" spans="1:4">
      <c r="A94" s="509"/>
      <c r="B94" s="509"/>
      <c r="C94" s="509"/>
      <c r="D94" s="510"/>
    </row>
    <row r="95" spans="1:4">
      <c r="A95" s="509"/>
      <c r="B95" s="509"/>
      <c r="C95" s="509"/>
      <c r="D95" s="510"/>
    </row>
    <row r="96" spans="1:4">
      <c r="A96" s="509"/>
      <c r="B96" s="509"/>
      <c r="C96" s="509"/>
      <c r="D96" s="510"/>
    </row>
    <row r="97" spans="1:4">
      <c r="A97" s="509"/>
      <c r="B97" s="509"/>
      <c r="C97" s="509"/>
      <c r="D97" s="510"/>
    </row>
    <row r="98" spans="1:4">
      <c r="A98" s="509"/>
      <c r="B98" s="509"/>
      <c r="C98" s="509"/>
      <c r="D98" s="510"/>
    </row>
    <row r="99" spans="1:4">
      <c r="A99" s="509"/>
      <c r="B99" s="509"/>
      <c r="C99" s="509"/>
      <c r="D99" s="510"/>
    </row>
    <row r="100" spans="1:4">
      <c r="A100" s="509"/>
      <c r="B100" s="509"/>
      <c r="C100" s="509"/>
      <c r="D100" s="510"/>
    </row>
    <row r="101" spans="1:4">
      <c r="A101" s="509"/>
      <c r="B101" s="509"/>
      <c r="C101" s="509"/>
      <c r="D101" s="510"/>
    </row>
    <row r="102" spans="1:4">
      <c r="A102" s="509"/>
      <c r="B102" s="509"/>
      <c r="C102" s="509"/>
      <c r="D102" s="510"/>
    </row>
    <row r="103" spans="1:4">
      <c r="A103" s="509"/>
      <c r="B103" s="509"/>
      <c r="C103" s="509"/>
      <c r="D103" s="510"/>
    </row>
    <row r="104" spans="1:4">
      <c r="A104" s="509"/>
      <c r="B104" s="509"/>
      <c r="C104" s="509"/>
      <c r="D104" s="510"/>
    </row>
    <row r="105" spans="1:4">
      <c r="A105" s="509"/>
      <c r="B105" s="509"/>
      <c r="C105" s="509"/>
      <c r="D105" s="510"/>
    </row>
    <row r="106" spans="1:4">
      <c r="A106" s="509"/>
      <c r="B106" s="509"/>
      <c r="C106" s="509"/>
      <c r="D106" s="510"/>
    </row>
    <row r="107" spans="1:4">
      <c r="A107" s="509"/>
      <c r="B107" s="509"/>
      <c r="C107" s="509"/>
      <c r="D107" s="510"/>
    </row>
    <row r="108" spans="1:4">
      <c r="A108" s="509"/>
      <c r="B108" s="509"/>
      <c r="C108" s="509"/>
      <c r="D108" s="510"/>
    </row>
    <row r="109" spans="1:4">
      <c r="A109" s="509"/>
      <c r="B109" s="509"/>
      <c r="C109" s="509"/>
      <c r="D109" s="510"/>
    </row>
    <row r="110" spans="1:4">
      <c r="A110" s="509"/>
      <c r="B110" s="509"/>
      <c r="C110" s="509"/>
      <c r="D110" s="510"/>
    </row>
    <row r="111" spans="1:4">
      <c r="A111" s="509"/>
      <c r="B111" s="509"/>
      <c r="C111" s="509"/>
      <c r="D111" s="510"/>
    </row>
    <row r="112" spans="1:4">
      <c r="A112" s="509"/>
      <c r="B112" s="509"/>
      <c r="C112" s="509"/>
      <c r="D112" s="510"/>
    </row>
    <row r="113" spans="1:4">
      <c r="A113" s="509"/>
      <c r="B113" s="509"/>
      <c r="C113" s="509"/>
      <c r="D113" s="510"/>
    </row>
    <row r="114" spans="1:4">
      <c r="A114" s="509"/>
      <c r="B114" s="509"/>
      <c r="C114" s="509"/>
      <c r="D114" s="510"/>
    </row>
    <row r="115" spans="1:4">
      <c r="A115" s="509"/>
      <c r="B115" s="509"/>
      <c r="C115" s="509"/>
      <c r="D115" s="510"/>
    </row>
    <row r="116" spans="1:4">
      <c r="A116" s="509"/>
      <c r="B116" s="509"/>
      <c r="C116" s="509"/>
      <c r="D116" s="510"/>
    </row>
    <row r="117" spans="1:4">
      <c r="A117" s="509"/>
      <c r="B117" s="509"/>
      <c r="C117" s="509"/>
      <c r="D117" s="510"/>
    </row>
    <row r="118" spans="1:4">
      <c r="A118" s="509"/>
      <c r="B118" s="509"/>
      <c r="C118" s="509"/>
      <c r="D118" s="510"/>
    </row>
    <row r="119" spans="1:4">
      <c r="A119" s="509"/>
      <c r="B119" s="509"/>
      <c r="C119" s="509"/>
      <c r="D119" s="510"/>
    </row>
    <row r="120" spans="1:4">
      <c r="A120" s="509"/>
      <c r="B120" s="509"/>
      <c r="C120" s="509"/>
      <c r="D120" s="510"/>
    </row>
    <row r="121" spans="1:4">
      <c r="A121" s="509"/>
      <c r="B121" s="509"/>
      <c r="C121" s="509"/>
      <c r="D121" s="510"/>
    </row>
    <row r="122" spans="1:4">
      <c r="A122" s="509"/>
      <c r="B122" s="509"/>
      <c r="C122" s="509"/>
      <c r="D122" s="510"/>
    </row>
    <row r="123" spans="1:4">
      <c r="A123" s="509"/>
      <c r="B123" s="509"/>
      <c r="C123" s="509"/>
      <c r="D123" s="510"/>
    </row>
    <row r="124" spans="1:4">
      <c r="A124" s="509"/>
      <c r="B124" s="509"/>
      <c r="C124" s="509"/>
      <c r="D124" s="510"/>
    </row>
    <row r="125" spans="1:4">
      <c r="A125" s="509"/>
      <c r="B125" s="509"/>
      <c r="C125" s="509"/>
      <c r="D125" s="510"/>
    </row>
    <row r="126" spans="1:4">
      <c r="A126" s="509"/>
      <c r="B126" s="509"/>
      <c r="C126" s="509"/>
      <c r="D126" s="510"/>
    </row>
    <row r="127" spans="1:4">
      <c r="A127" s="509"/>
      <c r="B127" s="509"/>
      <c r="C127" s="509"/>
      <c r="D127" s="510"/>
    </row>
    <row r="128" spans="1:4">
      <c r="A128" s="509"/>
      <c r="B128" s="509"/>
      <c r="C128" s="509"/>
      <c r="D128" s="510"/>
    </row>
    <row r="129" spans="1:4">
      <c r="A129" s="509"/>
      <c r="B129" s="509"/>
      <c r="C129" s="509"/>
      <c r="D129" s="510"/>
    </row>
    <row r="130" spans="1:4">
      <c r="A130" s="509"/>
      <c r="B130" s="509"/>
      <c r="C130" s="509"/>
      <c r="D130" s="510"/>
    </row>
    <row r="131" spans="1:4">
      <c r="A131" s="509"/>
      <c r="B131" s="509"/>
      <c r="C131" s="509"/>
      <c r="D131" s="510"/>
    </row>
    <row r="132" spans="1:4">
      <c r="A132" s="509"/>
      <c r="B132" s="509"/>
      <c r="C132" s="509"/>
      <c r="D132" s="510"/>
    </row>
    <row r="133" spans="1:4">
      <c r="A133" s="509"/>
      <c r="B133" s="509"/>
      <c r="C133" s="509"/>
      <c r="D133" s="510"/>
    </row>
    <row r="134" spans="1:4">
      <c r="A134" s="509"/>
      <c r="B134" s="509"/>
      <c r="C134" s="509"/>
      <c r="D134" s="510"/>
    </row>
    <row r="135" spans="1:4">
      <c r="A135" s="509"/>
      <c r="B135" s="509"/>
      <c r="C135" s="509"/>
      <c r="D135" s="510"/>
    </row>
    <row r="136" spans="1:4">
      <c r="A136" s="509"/>
      <c r="B136" s="509"/>
      <c r="C136" s="509"/>
      <c r="D136" s="510"/>
    </row>
    <row r="137" spans="1:4">
      <c r="A137" s="509"/>
      <c r="B137" s="509"/>
      <c r="C137" s="509"/>
      <c r="D137" s="510"/>
    </row>
    <row r="138" spans="1:4">
      <c r="A138" s="509"/>
      <c r="B138" s="509"/>
      <c r="C138" s="509"/>
      <c r="D138" s="510"/>
    </row>
    <row r="139" spans="1:4">
      <c r="A139" s="509"/>
      <c r="B139" s="509"/>
      <c r="C139" s="509"/>
      <c r="D139" s="510"/>
    </row>
    <row r="140" spans="1:4">
      <c r="A140" s="509"/>
      <c r="B140" s="509"/>
      <c r="C140" s="509"/>
      <c r="D140" s="510"/>
    </row>
    <row r="141" spans="1:4">
      <c r="A141" s="509"/>
      <c r="B141" s="509"/>
      <c r="C141" s="509"/>
      <c r="D141" s="510"/>
    </row>
    <row r="142" spans="1:4">
      <c r="A142" s="509"/>
      <c r="B142" s="509"/>
      <c r="C142" s="509"/>
      <c r="D142" s="510"/>
    </row>
    <row r="143" spans="1:4">
      <c r="A143" s="509"/>
      <c r="B143" s="509"/>
      <c r="C143" s="509"/>
      <c r="D143" s="510"/>
    </row>
    <row r="144" spans="1:4">
      <c r="A144" s="509"/>
      <c r="B144" s="509"/>
      <c r="C144" s="509"/>
      <c r="D144" s="510"/>
    </row>
    <row r="145" spans="1:4">
      <c r="A145" s="509"/>
      <c r="B145" s="509"/>
      <c r="C145" s="509"/>
      <c r="D145" s="510"/>
    </row>
    <row r="146" spans="1:4">
      <c r="A146" s="509"/>
      <c r="B146" s="509"/>
      <c r="C146" s="509"/>
      <c r="D146" s="510"/>
    </row>
    <row r="147" spans="1:4">
      <c r="A147" s="509"/>
      <c r="B147" s="509"/>
      <c r="C147" s="509"/>
      <c r="D147" s="510"/>
    </row>
    <row r="148" spans="1:4">
      <c r="A148" s="509"/>
      <c r="B148" s="509"/>
      <c r="C148" s="509"/>
      <c r="D148" s="510"/>
    </row>
    <row r="149" spans="1:4">
      <c r="A149" s="509"/>
      <c r="B149" s="509"/>
      <c r="C149" s="509"/>
      <c r="D149" s="510"/>
    </row>
    <row r="150" spans="1:4">
      <c r="A150" s="509"/>
      <c r="B150" s="509"/>
      <c r="C150" s="509"/>
      <c r="D150" s="510"/>
    </row>
    <row r="151" spans="1:4">
      <c r="A151" s="509"/>
      <c r="B151" s="509"/>
      <c r="C151" s="509"/>
      <c r="D151" s="510"/>
    </row>
    <row r="152" spans="1:4">
      <c r="A152" s="509"/>
      <c r="B152" s="509"/>
      <c r="C152" s="509"/>
      <c r="D152" s="510"/>
    </row>
    <row r="153" spans="1:4">
      <c r="A153" s="509"/>
      <c r="B153" s="509"/>
      <c r="C153" s="509"/>
      <c r="D153" s="510"/>
    </row>
    <row r="154" spans="1:4">
      <c r="A154" s="509"/>
      <c r="B154" s="509"/>
      <c r="C154" s="509"/>
      <c r="D154" s="510"/>
    </row>
    <row r="155" spans="1:4">
      <c r="A155" s="509"/>
      <c r="B155" s="509"/>
      <c r="C155" s="509"/>
      <c r="D155" s="510"/>
    </row>
    <row r="156" spans="1:4">
      <c r="A156" s="509"/>
      <c r="B156" s="509"/>
      <c r="C156" s="509"/>
      <c r="D156" s="510"/>
    </row>
    <row r="157" spans="1:4">
      <c r="A157" s="509"/>
      <c r="B157" s="509"/>
      <c r="C157" s="509"/>
      <c r="D157" s="510"/>
    </row>
    <row r="158" spans="1:4">
      <c r="A158" s="509"/>
      <c r="B158" s="509"/>
      <c r="C158" s="509"/>
      <c r="D158" s="510"/>
    </row>
    <row r="159" spans="1:4">
      <c r="A159" s="509"/>
      <c r="B159" s="509"/>
      <c r="C159" s="509"/>
      <c r="D159" s="510"/>
    </row>
    <row r="160" spans="1:4">
      <c r="A160" s="509"/>
      <c r="B160" s="509"/>
      <c r="C160" s="509"/>
      <c r="D160" s="510"/>
    </row>
    <row r="161" spans="1:4">
      <c r="A161" s="509"/>
      <c r="B161" s="509"/>
      <c r="C161" s="509"/>
      <c r="D161" s="510"/>
    </row>
    <row r="162" spans="1:4">
      <c r="A162" s="509"/>
      <c r="B162" s="509"/>
      <c r="C162" s="509"/>
      <c r="D162" s="510"/>
    </row>
    <row r="163" spans="1:4">
      <c r="A163" s="509"/>
      <c r="B163" s="509"/>
      <c r="C163" s="509"/>
      <c r="D163" s="510"/>
    </row>
    <row r="164" spans="1:4">
      <c r="A164" s="509"/>
      <c r="B164" s="509"/>
      <c r="C164" s="509"/>
      <c r="D164" s="510"/>
    </row>
    <row r="165" spans="1:4">
      <c r="A165" s="509"/>
      <c r="B165" s="509"/>
      <c r="C165" s="509"/>
      <c r="D165" s="510"/>
    </row>
    <row r="166" spans="1:4">
      <c r="A166" s="509"/>
      <c r="B166" s="509"/>
      <c r="C166" s="509"/>
      <c r="D166" s="510"/>
    </row>
    <row r="167" spans="1:4">
      <c r="A167" s="509"/>
      <c r="B167" s="509"/>
      <c r="C167" s="509"/>
      <c r="D167" s="510"/>
    </row>
    <row r="168" spans="1:4">
      <c r="A168" s="509"/>
      <c r="B168" s="509"/>
      <c r="C168" s="509"/>
      <c r="D168" s="510"/>
    </row>
    <row r="169" spans="1:4">
      <c r="A169" s="509"/>
      <c r="B169" s="509"/>
      <c r="C169" s="509"/>
      <c r="D169" s="510"/>
    </row>
    <row r="170" spans="1:4">
      <c r="A170" s="509"/>
      <c r="B170" s="509"/>
      <c r="C170" s="509"/>
      <c r="D170" s="510"/>
    </row>
    <row r="171" spans="1:4">
      <c r="A171" s="509"/>
      <c r="B171" s="509"/>
      <c r="C171" s="509"/>
      <c r="D171" s="510"/>
    </row>
    <row r="172" spans="1:4">
      <c r="A172" s="509"/>
      <c r="B172" s="509"/>
      <c r="C172" s="509"/>
      <c r="D172" s="510"/>
    </row>
    <row r="173" spans="1:4">
      <c r="A173" s="509"/>
      <c r="B173" s="509"/>
      <c r="C173" s="509"/>
      <c r="D173" s="510"/>
    </row>
    <row r="174" spans="1:4">
      <c r="A174" s="509"/>
      <c r="B174" s="509"/>
      <c r="C174" s="509"/>
      <c r="D174" s="510"/>
    </row>
    <row r="175" spans="1:4">
      <c r="A175" s="509"/>
      <c r="B175" s="509"/>
      <c r="C175" s="509"/>
      <c r="D175" s="510"/>
    </row>
    <row r="176" spans="1:4">
      <c r="A176" s="509"/>
      <c r="B176" s="509"/>
      <c r="C176" s="509"/>
      <c r="D176" s="510"/>
    </row>
    <row r="177" spans="1:4">
      <c r="A177" s="509"/>
      <c r="B177" s="509"/>
      <c r="C177" s="509"/>
      <c r="D177" s="510"/>
    </row>
    <row r="178" spans="1:4">
      <c r="A178" s="509"/>
      <c r="B178" s="509"/>
      <c r="C178" s="509"/>
      <c r="D178" s="510"/>
    </row>
    <row r="179" spans="1:4">
      <c r="A179" s="509"/>
      <c r="B179" s="509"/>
      <c r="C179" s="509"/>
      <c r="D179" s="510"/>
    </row>
    <row r="180" spans="1:4">
      <c r="A180" s="509"/>
      <c r="B180" s="509"/>
      <c r="C180" s="509"/>
      <c r="D180" s="510"/>
    </row>
    <row r="181" spans="1:4">
      <c r="A181" s="509"/>
      <c r="B181" s="509"/>
      <c r="C181" s="509"/>
      <c r="D181" s="510"/>
    </row>
    <row r="182" spans="1:4">
      <c r="A182" s="509"/>
      <c r="B182" s="509"/>
      <c r="C182" s="509"/>
      <c r="D182" s="510"/>
    </row>
    <row r="183" spans="1:4">
      <c r="A183" s="509"/>
      <c r="B183" s="509"/>
      <c r="C183" s="509"/>
      <c r="D183" s="510"/>
    </row>
    <row r="184" spans="1:4">
      <c r="A184" s="509"/>
      <c r="B184" s="509"/>
      <c r="C184" s="509"/>
      <c r="D184" s="510"/>
    </row>
    <row r="185" spans="1:4">
      <c r="A185" s="509"/>
      <c r="B185" s="509"/>
      <c r="C185" s="509"/>
      <c r="D185" s="510"/>
    </row>
    <row r="186" spans="1:4">
      <c r="A186" s="509"/>
      <c r="B186" s="509"/>
      <c r="C186" s="509"/>
      <c r="D186" s="510"/>
    </row>
    <row r="187" spans="1:4">
      <c r="A187" s="509"/>
      <c r="B187" s="509"/>
      <c r="C187" s="509"/>
      <c r="D187" s="510"/>
    </row>
    <row r="188" spans="1:4">
      <c r="A188" s="509"/>
      <c r="B188" s="509"/>
      <c r="C188" s="509"/>
      <c r="D188" s="510"/>
    </row>
    <row r="189" spans="1:4">
      <c r="A189" s="509"/>
      <c r="B189" s="509"/>
      <c r="C189" s="509"/>
      <c r="D189" s="510"/>
    </row>
    <row r="190" spans="1:4">
      <c r="A190" s="509"/>
      <c r="B190" s="509"/>
      <c r="C190" s="509"/>
      <c r="D190" s="510"/>
    </row>
    <row r="191" spans="1:4">
      <c r="A191" s="509"/>
      <c r="B191" s="509"/>
      <c r="C191" s="509"/>
      <c r="D191" s="510"/>
    </row>
    <row r="192" spans="1:4">
      <c r="A192" s="509"/>
      <c r="B192" s="509"/>
      <c r="C192" s="509"/>
      <c r="D192" s="510"/>
    </row>
    <row r="193" spans="1:4">
      <c r="A193" s="509"/>
      <c r="B193" s="509"/>
      <c r="C193" s="509"/>
      <c r="D193" s="510"/>
    </row>
    <row r="194" spans="1:4">
      <c r="A194" s="509"/>
      <c r="B194" s="509"/>
      <c r="C194" s="509"/>
      <c r="D194" s="510"/>
    </row>
    <row r="195" spans="1:4">
      <c r="A195" s="509"/>
      <c r="B195" s="509"/>
      <c r="C195" s="509"/>
      <c r="D195" s="510"/>
    </row>
    <row r="196" spans="1:4">
      <c r="A196" s="509"/>
      <c r="B196" s="509"/>
      <c r="C196" s="509"/>
      <c r="D196" s="510"/>
    </row>
    <row r="197" spans="1:4">
      <c r="A197" s="509"/>
      <c r="B197" s="509"/>
      <c r="C197" s="509"/>
      <c r="D197" s="510"/>
    </row>
    <row r="198" spans="1:4">
      <c r="A198" s="509"/>
      <c r="B198" s="509"/>
      <c r="C198" s="509"/>
      <c r="D198" s="510"/>
    </row>
    <row r="199" spans="1:4">
      <c r="A199" s="509"/>
      <c r="B199" s="509"/>
      <c r="C199" s="509"/>
      <c r="D199" s="510"/>
    </row>
    <row r="200" spans="1:4">
      <c r="A200" s="509"/>
      <c r="B200" s="509"/>
      <c r="C200" s="509"/>
      <c r="D200" s="510"/>
    </row>
    <row r="201" spans="1:4">
      <c r="A201" s="509"/>
      <c r="B201" s="509"/>
      <c r="C201" s="509"/>
      <c r="D201" s="510"/>
    </row>
    <row r="202" spans="1:4">
      <c r="A202" s="509"/>
      <c r="B202" s="509"/>
      <c r="C202" s="509"/>
      <c r="D202" s="510"/>
    </row>
    <row r="203" spans="1:4">
      <c r="A203" s="509"/>
      <c r="B203" s="509"/>
      <c r="C203" s="509"/>
      <c r="D203" s="510"/>
    </row>
    <row r="204" spans="1:4">
      <c r="A204" s="509"/>
      <c r="B204" s="509"/>
      <c r="C204" s="509"/>
      <c r="D204" s="510"/>
    </row>
    <row r="205" spans="1:4">
      <c r="A205" s="509"/>
      <c r="B205" s="509"/>
      <c r="C205" s="509"/>
      <c r="D205" s="510"/>
    </row>
    <row r="206" spans="1:4">
      <c r="A206" s="509"/>
      <c r="B206" s="509"/>
      <c r="C206" s="509"/>
      <c r="D206" s="510"/>
    </row>
    <row r="207" spans="1:4">
      <c r="A207" s="509"/>
      <c r="B207" s="509"/>
      <c r="C207" s="509"/>
      <c r="D207" s="510"/>
    </row>
    <row r="208" spans="1:4">
      <c r="A208" s="509"/>
      <c r="B208" s="509"/>
      <c r="C208" s="509"/>
      <c r="D208" s="510"/>
    </row>
    <row r="209" spans="1:4">
      <c r="A209" s="509"/>
      <c r="B209" s="509"/>
      <c r="C209" s="509"/>
      <c r="D209" s="510"/>
    </row>
    <row r="210" spans="1:4">
      <c r="A210" s="509"/>
      <c r="B210" s="509"/>
      <c r="C210" s="509"/>
      <c r="D210" s="510"/>
    </row>
    <row r="211" spans="1:4">
      <c r="A211" s="509"/>
      <c r="B211" s="509"/>
      <c r="C211" s="509"/>
      <c r="D211" s="510"/>
    </row>
    <row r="212" spans="1:4">
      <c r="A212" s="509"/>
      <c r="B212" s="509"/>
      <c r="C212" s="509"/>
      <c r="D212" s="510"/>
    </row>
    <row r="213" spans="1:4">
      <c r="A213" s="509"/>
      <c r="B213" s="509"/>
      <c r="C213" s="509"/>
      <c r="D213" s="510"/>
    </row>
    <row r="214" spans="1:4">
      <c r="A214" s="509"/>
      <c r="B214" s="509"/>
      <c r="C214" s="509"/>
      <c r="D214" s="510"/>
    </row>
    <row r="215" spans="1:4">
      <c r="A215" s="509"/>
      <c r="B215" s="509"/>
      <c r="C215" s="509"/>
      <c r="D215" s="510"/>
    </row>
    <row r="216" spans="1:4">
      <c r="A216" s="509"/>
      <c r="B216" s="509"/>
      <c r="C216" s="509"/>
      <c r="D216" s="510"/>
    </row>
    <row r="217" spans="1:4">
      <c r="A217" s="509"/>
      <c r="B217" s="509"/>
      <c r="C217" s="509"/>
      <c r="D217" s="510"/>
    </row>
    <row r="218" spans="1:4">
      <c r="A218" s="509"/>
      <c r="B218" s="509"/>
      <c r="C218" s="509"/>
      <c r="D218" s="510"/>
    </row>
    <row r="219" spans="1:4">
      <c r="A219" s="509"/>
      <c r="B219" s="509"/>
      <c r="C219" s="509"/>
      <c r="D219" s="510"/>
    </row>
    <row r="220" spans="1:4">
      <c r="A220" s="509"/>
      <c r="B220" s="509"/>
      <c r="C220" s="509"/>
      <c r="D220" s="510"/>
    </row>
    <row r="221" spans="1:4">
      <c r="A221" s="509"/>
      <c r="B221" s="509"/>
      <c r="C221" s="509"/>
      <c r="D221" s="510"/>
    </row>
    <row r="222" spans="1:4">
      <c r="A222" s="509"/>
      <c r="B222" s="509"/>
      <c r="C222" s="509"/>
      <c r="D222" s="510"/>
    </row>
    <row r="223" spans="1:4">
      <c r="A223" s="509"/>
      <c r="B223" s="509"/>
      <c r="C223" s="509"/>
      <c r="D223" s="510"/>
    </row>
    <row r="224" spans="1:4">
      <c r="A224" s="509"/>
      <c r="B224" s="509"/>
      <c r="C224" s="509"/>
      <c r="D224" s="510"/>
    </row>
    <row r="225" spans="1:4">
      <c r="A225" s="509"/>
      <c r="B225" s="509"/>
      <c r="C225" s="509"/>
      <c r="D225" s="510"/>
    </row>
    <row r="226" spans="1:4">
      <c r="A226" s="509"/>
      <c r="B226" s="509"/>
      <c r="C226" s="509"/>
      <c r="D226" s="510"/>
    </row>
    <row r="227" spans="1:4">
      <c r="A227" s="509"/>
      <c r="B227" s="509"/>
      <c r="C227" s="509"/>
      <c r="D227" s="510"/>
    </row>
    <row r="228" spans="1:4">
      <c r="A228" s="509"/>
      <c r="B228" s="509"/>
      <c r="C228" s="509"/>
      <c r="D228" s="510"/>
    </row>
    <row r="229" spans="1:4">
      <c r="A229" s="509"/>
      <c r="B229" s="509"/>
      <c r="C229" s="509"/>
      <c r="D229" s="510"/>
    </row>
    <row r="230" spans="1:4">
      <c r="A230" s="509"/>
      <c r="B230" s="509"/>
      <c r="C230" s="509"/>
      <c r="D230" s="510"/>
    </row>
    <row r="231" spans="1:4">
      <c r="A231" s="509"/>
      <c r="B231" s="509"/>
      <c r="C231" s="509"/>
      <c r="D231" s="510"/>
    </row>
    <row r="232" spans="1:4">
      <c r="A232" s="509"/>
      <c r="B232" s="509"/>
      <c r="C232" s="509"/>
      <c r="D232" s="510"/>
    </row>
    <row r="233" spans="1:4">
      <c r="A233" s="509"/>
      <c r="B233" s="509"/>
      <c r="C233" s="509"/>
      <c r="D233" s="510"/>
    </row>
    <row r="234" spans="1:4">
      <c r="A234" s="509"/>
      <c r="B234" s="509"/>
      <c r="C234" s="509"/>
      <c r="D234" s="510"/>
    </row>
    <row r="235" spans="1:4">
      <c r="A235" s="509"/>
      <c r="B235" s="509"/>
      <c r="C235" s="509"/>
      <c r="D235" s="510"/>
    </row>
    <row r="236" spans="1:4">
      <c r="A236" s="509"/>
      <c r="B236" s="509"/>
      <c r="C236" s="509"/>
      <c r="D236" s="510"/>
    </row>
    <row r="237" spans="1:4">
      <c r="A237" s="509"/>
      <c r="B237" s="509"/>
      <c r="C237" s="509"/>
      <c r="D237" s="510"/>
    </row>
    <row r="238" spans="1:4">
      <c r="A238" s="509"/>
      <c r="B238" s="509"/>
      <c r="C238" s="509"/>
      <c r="D238" s="510"/>
    </row>
    <row r="239" spans="1:4">
      <c r="A239" s="509"/>
      <c r="B239" s="509"/>
      <c r="C239" s="509"/>
      <c r="D239" s="510"/>
    </row>
    <row r="240" spans="1:4">
      <c r="A240" s="509"/>
      <c r="B240" s="509"/>
      <c r="C240" s="509"/>
      <c r="D240" s="510"/>
    </row>
    <row r="241" spans="1:4">
      <c r="A241" s="509"/>
      <c r="B241" s="509"/>
      <c r="C241" s="509"/>
      <c r="D241" s="510"/>
    </row>
    <row r="242" spans="1:4">
      <c r="A242" s="509"/>
      <c r="B242" s="509"/>
      <c r="C242" s="509"/>
      <c r="D242" s="510"/>
    </row>
    <row r="243" spans="1:4">
      <c r="A243" s="509"/>
      <c r="B243" s="509"/>
      <c r="C243" s="509"/>
      <c r="D243" s="510"/>
    </row>
    <row r="244" spans="1:4">
      <c r="A244" s="509"/>
      <c r="B244" s="509"/>
      <c r="C244" s="509"/>
      <c r="D244" s="510"/>
    </row>
    <row r="245" spans="1:4">
      <c r="A245" s="509"/>
      <c r="B245" s="509"/>
      <c r="C245" s="509"/>
      <c r="D245" s="510"/>
    </row>
    <row r="246" spans="1:4">
      <c r="A246" s="509"/>
      <c r="B246" s="509"/>
      <c r="C246" s="509"/>
      <c r="D246" s="510"/>
    </row>
    <row r="247" spans="1:4">
      <c r="A247" s="509"/>
      <c r="B247" s="509"/>
      <c r="C247" s="509"/>
      <c r="D247" s="510"/>
    </row>
    <row r="248" spans="1:4">
      <c r="A248" s="509"/>
      <c r="B248" s="509"/>
      <c r="C248" s="509"/>
      <c r="D248" s="510"/>
    </row>
    <row r="249" spans="1:4">
      <c r="A249" s="509"/>
      <c r="B249" s="509"/>
      <c r="C249" s="509"/>
      <c r="D249" s="510"/>
    </row>
    <row r="250" spans="1:4">
      <c r="A250" s="509"/>
      <c r="B250" s="509"/>
      <c r="C250" s="509"/>
      <c r="D250" s="510"/>
    </row>
    <row r="251" spans="1:4">
      <c r="A251" s="509"/>
      <c r="B251" s="509"/>
      <c r="C251" s="509"/>
      <c r="D251" s="510"/>
    </row>
    <row r="252" spans="1:4">
      <c r="A252" s="509"/>
      <c r="B252" s="509"/>
      <c r="C252" s="509"/>
      <c r="D252" s="510"/>
    </row>
    <row r="253" spans="1:4">
      <c r="A253" s="509"/>
      <c r="B253" s="509"/>
      <c r="C253" s="509"/>
      <c r="D253" s="510"/>
    </row>
    <row r="254" spans="1:4">
      <c r="A254" s="509"/>
      <c r="B254" s="509"/>
      <c r="C254" s="509"/>
      <c r="D254" s="510"/>
    </row>
    <row r="255" spans="1:4">
      <c r="A255" s="509"/>
      <c r="B255" s="509"/>
      <c r="C255" s="509"/>
      <c r="D255" s="510"/>
    </row>
    <row r="256" spans="1:4">
      <c r="A256" s="509"/>
      <c r="B256" s="509"/>
      <c r="C256" s="509"/>
      <c r="D256" s="510"/>
    </row>
    <row r="257" spans="1:4">
      <c r="A257" s="509"/>
      <c r="B257" s="509"/>
      <c r="C257" s="509"/>
      <c r="D257" s="510"/>
    </row>
    <row r="258" spans="1:4">
      <c r="A258" s="509"/>
      <c r="B258" s="509"/>
      <c r="C258" s="509"/>
      <c r="D258" s="510"/>
    </row>
    <row r="259" spans="1:4">
      <c r="A259" s="509"/>
      <c r="B259" s="509"/>
      <c r="C259" s="509"/>
      <c r="D259" s="510"/>
    </row>
    <row r="260" spans="1:4">
      <c r="A260" s="509"/>
      <c r="B260" s="509"/>
      <c r="C260" s="509"/>
      <c r="D260" s="510"/>
    </row>
    <row r="261" spans="1:4">
      <c r="A261" s="509"/>
      <c r="B261" s="509"/>
      <c r="C261" s="509"/>
      <c r="D261" s="510"/>
    </row>
    <row r="262" spans="1:4">
      <c r="A262" s="509"/>
      <c r="B262" s="509"/>
      <c r="C262" s="509"/>
      <c r="D262" s="510"/>
    </row>
    <row r="263" spans="1:4">
      <c r="A263" s="509"/>
      <c r="B263" s="509"/>
      <c r="C263" s="509"/>
      <c r="D263" s="510"/>
    </row>
    <row r="264" spans="1:4">
      <c r="A264" s="509"/>
      <c r="B264" s="509"/>
      <c r="C264" s="509"/>
      <c r="D264" s="510"/>
    </row>
    <row r="265" spans="1:4">
      <c r="A265" s="509"/>
      <c r="B265" s="509"/>
      <c r="C265" s="509"/>
      <c r="D265" s="510"/>
    </row>
    <row r="266" spans="1:4">
      <c r="A266" s="509"/>
      <c r="B266" s="509"/>
      <c r="C266" s="509"/>
      <c r="D266" s="510"/>
    </row>
    <row r="267" spans="1:4">
      <c r="D267" s="510"/>
    </row>
    <row r="268" spans="1:4">
      <c r="D268" s="510"/>
    </row>
    <row r="269" spans="1:4">
      <c r="D269" s="510"/>
    </row>
    <row r="270" spans="1:4">
      <c r="D270" s="510"/>
    </row>
    <row r="271" spans="1:4">
      <c r="D271" s="510"/>
    </row>
    <row r="272" spans="1:4">
      <c r="D272" s="510"/>
    </row>
    <row r="273" spans="4:4">
      <c r="D273" s="510"/>
    </row>
    <row r="274" spans="4:4">
      <c r="D274" s="510"/>
    </row>
    <row r="275" spans="4:4">
      <c r="D275" s="510"/>
    </row>
    <row r="276" spans="4:4">
      <c r="D276" s="510"/>
    </row>
    <row r="277" spans="4:4">
      <c r="D277" s="510"/>
    </row>
  </sheetData>
  <mergeCells count="13">
    <mergeCell ref="C46:D46"/>
    <mergeCell ref="C40:I40"/>
    <mergeCell ref="C41:I41"/>
    <mergeCell ref="C43:D43"/>
    <mergeCell ref="C44:D44"/>
    <mergeCell ref="C45:D45"/>
    <mergeCell ref="C53:D53"/>
    <mergeCell ref="C47:D47"/>
    <mergeCell ref="C48:D48"/>
    <mergeCell ref="C49:D49"/>
    <mergeCell ref="C50:D50"/>
    <mergeCell ref="C51:D51"/>
    <mergeCell ref="C52:D52"/>
  </mergeCells>
  <conditionalFormatting sqref="G5:H5 G8:H15">
    <cfRule type="containsBlanks" priority="10">
      <formula>LEN(TRIM(G5))=0</formula>
    </cfRule>
  </conditionalFormatting>
  <conditionalFormatting sqref="G5:H28">
    <cfRule type="containsBlanks" dxfId="13" priority="9">
      <formula>LEN(TRIM(G5))=0</formula>
    </cfRule>
  </conditionalFormatting>
  <conditionalFormatting sqref="G6:H7 H8 G19:H20">
    <cfRule type="cellIs" dxfId="12" priority="8" operator="equal">
      <formula>" "</formula>
    </cfRule>
  </conditionalFormatting>
  <conditionalFormatting sqref="G16:H16">
    <cfRule type="cellIs" dxfId="11" priority="7" operator="equal">
      <formula>" "</formula>
    </cfRule>
  </conditionalFormatting>
  <conditionalFormatting sqref="G17:H18 G21:H22 G24:H28">
    <cfRule type="containsBlanks" priority="6">
      <formula>LEN(TRIM(G17))=0</formula>
    </cfRule>
  </conditionalFormatting>
  <conditionalFormatting sqref="G23:H23">
    <cfRule type="cellIs" dxfId="10" priority="5" operator="equal">
      <formula>" "</formula>
    </cfRule>
  </conditionalFormatting>
  <conditionalFormatting sqref="G30:H38">
    <cfRule type="containsBlanks" dxfId="9" priority="4">
      <formula>LEN(TRIM(G30))=0</formula>
    </cfRule>
  </conditionalFormatting>
  <conditionalFormatting sqref="G33:H35 G36:G37">
    <cfRule type="containsBlanks" priority="3">
      <formula>LEN(TRIM(G33))=0</formula>
    </cfRule>
  </conditionalFormatting>
  <conditionalFormatting sqref="G38:H38">
    <cfRule type="containsBlanks" priority="2">
      <formula>LEN(TRIM(G38))=0</formula>
    </cfRule>
  </conditionalFormatting>
  <conditionalFormatting sqref="H36:H37">
    <cfRule type="cellIs" dxfId="8" priority="1" operator="equal">
      <formula>" "</formula>
    </cfRule>
  </conditionalFormatting>
  <pageMargins left="0.78740157480314965" right="0.78740157480314965" top="1.1811023622047245" bottom="0.98425196850393704" header="0.31496062992125984" footer="0.51181102362204722"/>
  <pageSetup paperSize="9" scale="63"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heetPr>
  <dimension ref="A1:BH5000"/>
  <sheetViews>
    <sheetView workbookViewId="0">
      <pane ySplit="7" topLeftCell="A8" activePane="bottomLeft" state="frozen"/>
      <selection activeCell="P41" activeCellId="2" sqref="D14 K41 P41"/>
      <selection pane="bottomLeft" activeCell="F9" sqref="F9"/>
    </sheetView>
  </sheetViews>
  <sheetFormatPr defaultRowHeight="12.75" outlineLevelRow="3"/>
  <cols>
    <col min="1" max="1" width="3.42578125" customWidth="1"/>
    <col min="2" max="2" width="12.5703125" style="118" customWidth="1"/>
    <col min="3" max="3" width="63.28515625" style="118"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c r="A1" s="1402" t="s">
        <v>127</v>
      </c>
      <c r="B1" s="1402"/>
      <c r="C1" s="1402"/>
      <c r="D1" s="1402"/>
      <c r="E1" s="1402"/>
      <c r="F1" s="1402"/>
      <c r="G1" s="1402"/>
      <c r="AG1" t="s">
        <v>128</v>
      </c>
    </row>
    <row r="2" spans="1:60" ht="24.95" customHeight="1">
      <c r="A2" s="237" t="s">
        <v>7</v>
      </c>
      <c r="B2" s="238" t="s">
        <v>680</v>
      </c>
      <c r="C2" s="1413" t="s">
        <v>681</v>
      </c>
      <c r="D2" s="1414"/>
      <c r="E2" s="1414"/>
      <c r="F2" s="1414"/>
      <c r="G2" s="1415"/>
      <c r="AG2" t="s">
        <v>129</v>
      </c>
    </row>
    <row r="3" spans="1:60" ht="24.95" customHeight="1">
      <c r="A3" s="237" t="s">
        <v>8</v>
      </c>
      <c r="B3" s="238" t="s">
        <v>682</v>
      </c>
      <c r="C3" s="1413" t="s">
        <v>683</v>
      </c>
      <c r="D3" s="1414"/>
      <c r="E3" s="1414"/>
      <c r="F3" s="1414"/>
      <c r="G3" s="1415"/>
      <c r="AC3" s="118" t="s">
        <v>129</v>
      </c>
      <c r="AG3" t="s">
        <v>130</v>
      </c>
    </row>
    <row r="4" spans="1:60" ht="24.95" customHeight="1">
      <c r="A4" s="239" t="s">
        <v>9</v>
      </c>
      <c r="B4" s="240" t="s">
        <v>682</v>
      </c>
      <c r="C4" s="1416" t="s">
        <v>684</v>
      </c>
      <c r="D4" s="1417"/>
      <c r="E4" s="1417"/>
      <c r="F4" s="1417"/>
      <c r="G4" s="1418"/>
      <c r="AG4" t="s">
        <v>131</v>
      </c>
    </row>
    <row r="5" spans="1:60">
      <c r="D5" s="10"/>
    </row>
    <row r="6" spans="1:60" ht="38.25">
      <c r="A6" s="241" t="s">
        <v>132</v>
      </c>
      <c r="B6" s="242" t="s">
        <v>133</v>
      </c>
      <c r="C6" s="242" t="s">
        <v>134</v>
      </c>
      <c r="D6" s="243" t="s">
        <v>135</v>
      </c>
      <c r="E6" s="241" t="s">
        <v>136</v>
      </c>
      <c r="F6" s="244" t="s">
        <v>137</v>
      </c>
      <c r="G6" s="241" t="s">
        <v>28</v>
      </c>
      <c r="H6" s="245" t="s">
        <v>29</v>
      </c>
      <c r="I6" s="245" t="s">
        <v>138</v>
      </c>
      <c r="J6" s="245" t="s">
        <v>30</v>
      </c>
      <c r="K6" s="245" t="s">
        <v>139</v>
      </c>
      <c r="L6" s="245" t="s">
        <v>140</v>
      </c>
      <c r="M6" s="245" t="s">
        <v>141</v>
      </c>
      <c r="N6" s="245" t="s">
        <v>142</v>
      </c>
      <c r="O6" s="245" t="s">
        <v>143</v>
      </c>
      <c r="P6" s="245" t="s">
        <v>144</v>
      </c>
      <c r="Q6" s="245" t="s">
        <v>145</v>
      </c>
      <c r="R6" s="245" t="s">
        <v>685</v>
      </c>
      <c r="S6" s="245" t="s">
        <v>686</v>
      </c>
      <c r="T6" s="245" t="s">
        <v>146</v>
      </c>
      <c r="U6" s="245" t="s">
        <v>147</v>
      </c>
      <c r="V6" s="245" t="s">
        <v>148</v>
      </c>
      <c r="W6" s="245" t="s">
        <v>149</v>
      </c>
      <c r="X6" s="245" t="s">
        <v>150</v>
      </c>
      <c r="Y6" s="245" t="s">
        <v>151</v>
      </c>
    </row>
    <row r="7" spans="1:60" hidden="1">
      <c r="A7" s="3"/>
      <c r="B7" s="4"/>
      <c r="C7" s="4"/>
      <c r="D7" s="6"/>
      <c r="E7" s="146"/>
      <c r="F7" s="147"/>
      <c r="G7" s="147"/>
      <c r="H7" s="147"/>
      <c r="I7" s="147"/>
      <c r="J7" s="147"/>
      <c r="K7" s="147"/>
      <c r="L7" s="147"/>
      <c r="M7" s="147"/>
      <c r="N7" s="146"/>
      <c r="O7" s="146"/>
      <c r="P7" s="146"/>
      <c r="Q7" s="146"/>
      <c r="R7" s="147"/>
      <c r="S7" s="147"/>
      <c r="T7" s="147"/>
      <c r="U7" s="147"/>
      <c r="V7" s="147"/>
      <c r="W7" s="147"/>
      <c r="X7" s="147"/>
      <c r="Y7" s="147"/>
    </row>
    <row r="8" spans="1:60">
      <c r="A8" s="246" t="s">
        <v>152</v>
      </c>
      <c r="B8" s="160" t="s">
        <v>687</v>
      </c>
      <c r="C8" s="181" t="s">
        <v>688</v>
      </c>
      <c r="D8" s="161"/>
      <c r="E8" s="162"/>
      <c r="F8" s="163"/>
      <c r="G8" s="163">
        <f>SUMIF(AG9:AG35,"&lt;&gt;NOR",G9:G35)</f>
        <v>0</v>
      </c>
      <c r="H8" s="163"/>
      <c r="I8" s="163">
        <f>SUM(I9:I35)</f>
        <v>0</v>
      </c>
      <c r="J8" s="163"/>
      <c r="K8" s="163">
        <f>SUM(K9:K35)</f>
        <v>0</v>
      </c>
      <c r="L8" s="163"/>
      <c r="M8" s="163">
        <f>SUM(M9:M35)</f>
        <v>0</v>
      </c>
      <c r="N8" s="162"/>
      <c r="O8" s="162">
        <f>SUM(O9:O35)</f>
        <v>0</v>
      </c>
      <c r="P8" s="162"/>
      <c r="Q8" s="162">
        <f>SUM(Q9:Q35)</f>
        <v>0</v>
      </c>
      <c r="R8" s="163"/>
      <c r="S8" s="163"/>
      <c r="T8" s="164"/>
      <c r="U8" s="158"/>
      <c r="V8" s="158">
        <f>SUM(V9:V35)</f>
        <v>6.31</v>
      </c>
      <c r="W8" s="158"/>
      <c r="X8" s="158"/>
      <c r="Y8" s="158"/>
      <c r="AG8" t="s">
        <v>153</v>
      </c>
    </row>
    <row r="9" spans="1:60" outlineLevel="1">
      <c r="A9" s="247">
        <v>1</v>
      </c>
      <c r="B9" s="248" t="s">
        <v>689</v>
      </c>
      <c r="C9" s="249" t="s">
        <v>690</v>
      </c>
      <c r="D9" s="250" t="s">
        <v>289</v>
      </c>
      <c r="E9" s="251">
        <v>6</v>
      </c>
      <c r="F9" s="252"/>
      <c r="G9" s="253">
        <f>ROUND(E9*F9,2)</f>
        <v>0</v>
      </c>
      <c r="H9" s="252"/>
      <c r="I9" s="253">
        <f>ROUND(E9*H9,2)</f>
        <v>0</v>
      </c>
      <c r="J9" s="252"/>
      <c r="K9" s="253">
        <f>ROUND(E9*J9,2)</f>
        <v>0</v>
      </c>
      <c r="L9" s="253">
        <v>21</v>
      </c>
      <c r="M9" s="253">
        <f>G9*(1+L9/100)</f>
        <v>0</v>
      </c>
      <c r="N9" s="251">
        <v>3.4000000000000002E-4</v>
      </c>
      <c r="O9" s="251">
        <f>ROUND(E9*N9,2)</f>
        <v>0</v>
      </c>
      <c r="P9" s="251">
        <v>0</v>
      </c>
      <c r="Q9" s="251">
        <f>ROUND(E9*P9,2)</f>
        <v>0</v>
      </c>
      <c r="R9" s="253" t="s">
        <v>691</v>
      </c>
      <c r="S9" s="253" t="s">
        <v>692</v>
      </c>
      <c r="T9" s="254" t="s">
        <v>692</v>
      </c>
      <c r="U9" s="155">
        <v>0.32</v>
      </c>
      <c r="V9" s="155">
        <f>ROUND(E9*U9,2)</f>
        <v>1.92</v>
      </c>
      <c r="W9" s="155"/>
      <c r="X9" s="155" t="s">
        <v>158</v>
      </c>
      <c r="Y9" s="155" t="s">
        <v>159</v>
      </c>
      <c r="Z9" s="145"/>
      <c r="AA9" s="145"/>
      <c r="AB9" s="145"/>
      <c r="AC9" s="145"/>
      <c r="AD9" s="145"/>
      <c r="AE9" s="145"/>
      <c r="AF9" s="145"/>
      <c r="AG9" s="145" t="s">
        <v>693</v>
      </c>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row>
    <row r="10" spans="1:60" outlineLevel="2">
      <c r="A10" s="152"/>
      <c r="B10" s="153"/>
      <c r="C10" s="1409" t="s">
        <v>694</v>
      </c>
      <c r="D10" s="1410"/>
      <c r="E10" s="1410"/>
      <c r="F10" s="1410"/>
      <c r="G10" s="1410"/>
      <c r="H10" s="155"/>
      <c r="I10" s="155"/>
      <c r="J10" s="155"/>
      <c r="K10" s="155"/>
      <c r="L10" s="155"/>
      <c r="M10" s="155"/>
      <c r="N10" s="154"/>
      <c r="O10" s="154"/>
      <c r="P10" s="154"/>
      <c r="Q10" s="154"/>
      <c r="R10" s="155"/>
      <c r="S10" s="155"/>
      <c r="T10" s="155"/>
      <c r="U10" s="155"/>
      <c r="V10" s="155"/>
      <c r="W10" s="155"/>
      <c r="X10" s="155"/>
      <c r="Y10" s="155"/>
      <c r="Z10" s="145"/>
      <c r="AA10" s="145"/>
      <c r="AB10" s="145"/>
      <c r="AC10" s="145"/>
      <c r="AD10" s="145"/>
      <c r="AE10" s="145"/>
      <c r="AF10" s="145"/>
      <c r="AG10" s="145" t="s">
        <v>162</v>
      </c>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row>
    <row r="11" spans="1:60" outlineLevel="2">
      <c r="A11" s="152"/>
      <c r="B11" s="153"/>
      <c r="C11" s="1400" t="s">
        <v>695</v>
      </c>
      <c r="D11" s="1401"/>
      <c r="E11" s="1401"/>
      <c r="F11" s="1401"/>
      <c r="G11" s="1401"/>
      <c r="H11" s="155"/>
      <c r="I11" s="155"/>
      <c r="J11" s="155"/>
      <c r="K11" s="155"/>
      <c r="L11" s="155"/>
      <c r="M11" s="155"/>
      <c r="N11" s="154"/>
      <c r="O11" s="154"/>
      <c r="P11" s="154"/>
      <c r="Q11" s="154"/>
      <c r="R11" s="155"/>
      <c r="S11" s="155"/>
      <c r="T11" s="155"/>
      <c r="U11" s="155"/>
      <c r="V11" s="155"/>
      <c r="W11" s="155"/>
      <c r="X11" s="155"/>
      <c r="Y11" s="155"/>
      <c r="Z11" s="145"/>
      <c r="AA11" s="145"/>
      <c r="AB11" s="145"/>
      <c r="AC11" s="145"/>
      <c r="AD11" s="145"/>
      <c r="AE11" s="145"/>
      <c r="AF11" s="145"/>
      <c r="AG11" s="145" t="s">
        <v>179</v>
      </c>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row>
    <row r="12" spans="1:60" outlineLevel="2">
      <c r="A12" s="152"/>
      <c r="B12" s="153"/>
      <c r="C12" s="183" t="s">
        <v>696</v>
      </c>
      <c r="D12" s="156"/>
      <c r="E12" s="157">
        <v>6</v>
      </c>
      <c r="F12" s="155"/>
      <c r="G12" s="155"/>
      <c r="H12" s="155"/>
      <c r="I12" s="155"/>
      <c r="J12" s="155"/>
      <c r="K12" s="155"/>
      <c r="L12" s="155"/>
      <c r="M12" s="155"/>
      <c r="N12" s="154"/>
      <c r="O12" s="154"/>
      <c r="P12" s="154"/>
      <c r="Q12" s="154"/>
      <c r="R12" s="155"/>
      <c r="S12" s="155"/>
      <c r="T12" s="155"/>
      <c r="U12" s="155"/>
      <c r="V12" s="155"/>
      <c r="W12" s="155"/>
      <c r="X12" s="155"/>
      <c r="Y12" s="155"/>
      <c r="Z12" s="145"/>
      <c r="AA12" s="145"/>
      <c r="AB12" s="145"/>
      <c r="AC12" s="145"/>
      <c r="AD12" s="145"/>
      <c r="AE12" s="145"/>
      <c r="AF12" s="145"/>
      <c r="AG12" s="145" t="s">
        <v>164</v>
      </c>
      <c r="AH12" s="145">
        <v>0</v>
      </c>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row>
    <row r="13" spans="1:60" outlineLevel="1">
      <c r="A13" s="247">
        <v>2</v>
      </c>
      <c r="B13" s="248" t="s">
        <v>697</v>
      </c>
      <c r="C13" s="249" t="s">
        <v>698</v>
      </c>
      <c r="D13" s="250" t="s">
        <v>289</v>
      </c>
      <c r="E13" s="251">
        <v>4</v>
      </c>
      <c r="F13" s="252"/>
      <c r="G13" s="253">
        <f>ROUND(E13*F13,2)</f>
        <v>0</v>
      </c>
      <c r="H13" s="252"/>
      <c r="I13" s="253">
        <f>ROUND(E13*H13,2)</f>
        <v>0</v>
      </c>
      <c r="J13" s="252"/>
      <c r="K13" s="253">
        <f>ROUND(E13*J13,2)</f>
        <v>0</v>
      </c>
      <c r="L13" s="253">
        <v>21</v>
      </c>
      <c r="M13" s="253">
        <f>G13*(1+L13/100)</f>
        <v>0</v>
      </c>
      <c r="N13" s="251">
        <v>3.8000000000000002E-4</v>
      </c>
      <c r="O13" s="251">
        <f>ROUND(E13*N13,2)</f>
        <v>0</v>
      </c>
      <c r="P13" s="251">
        <v>0</v>
      </c>
      <c r="Q13" s="251">
        <f>ROUND(E13*P13,2)</f>
        <v>0</v>
      </c>
      <c r="R13" s="253" t="s">
        <v>691</v>
      </c>
      <c r="S13" s="253" t="s">
        <v>692</v>
      </c>
      <c r="T13" s="254" t="s">
        <v>692</v>
      </c>
      <c r="U13" s="155">
        <v>0.32</v>
      </c>
      <c r="V13" s="155">
        <f>ROUND(E13*U13,2)</f>
        <v>1.28</v>
      </c>
      <c r="W13" s="155"/>
      <c r="X13" s="155" t="s">
        <v>158</v>
      </c>
      <c r="Y13" s="155" t="s">
        <v>159</v>
      </c>
      <c r="Z13" s="145"/>
      <c r="AA13" s="145"/>
      <c r="AB13" s="145"/>
      <c r="AC13" s="145"/>
      <c r="AD13" s="145"/>
      <c r="AE13" s="145"/>
      <c r="AF13" s="145"/>
      <c r="AG13" s="145" t="s">
        <v>693</v>
      </c>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row>
    <row r="14" spans="1:60" outlineLevel="2">
      <c r="A14" s="152"/>
      <c r="B14" s="153"/>
      <c r="C14" s="1409" t="s">
        <v>694</v>
      </c>
      <c r="D14" s="1410"/>
      <c r="E14" s="1410"/>
      <c r="F14" s="1410"/>
      <c r="G14" s="1410"/>
      <c r="H14" s="155"/>
      <c r="I14" s="155"/>
      <c r="J14" s="155"/>
      <c r="K14" s="155"/>
      <c r="L14" s="155"/>
      <c r="M14" s="155"/>
      <c r="N14" s="154"/>
      <c r="O14" s="154"/>
      <c r="P14" s="154"/>
      <c r="Q14" s="154"/>
      <c r="R14" s="155"/>
      <c r="S14" s="155"/>
      <c r="T14" s="155"/>
      <c r="U14" s="155"/>
      <c r="V14" s="155"/>
      <c r="W14" s="155"/>
      <c r="X14" s="155"/>
      <c r="Y14" s="155"/>
      <c r="Z14" s="145"/>
      <c r="AA14" s="145"/>
      <c r="AB14" s="145"/>
      <c r="AC14" s="145"/>
      <c r="AD14" s="145"/>
      <c r="AE14" s="145"/>
      <c r="AF14" s="145"/>
      <c r="AG14" s="145" t="s">
        <v>162</v>
      </c>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row>
    <row r="15" spans="1:60" outlineLevel="2">
      <c r="A15" s="152"/>
      <c r="B15" s="153"/>
      <c r="C15" s="1400" t="s">
        <v>695</v>
      </c>
      <c r="D15" s="1401"/>
      <c r="E15" s="1401"/>
      <c r="F15" s="1401"/>
      <c r="G15" s="1401"/>
      <c r="H15" s="155"/>
      <c r="I15" s="155"/>
      <c r="J15" s="155"/>
      <c r="K15" s="155"/>
      <c r="L15" s="155"/>
      <c r="M15" s="155"/>
      <c r="N15" s="154"/>
      <c r="O15" s="154"/>
      <c r="P15" s="154"/>
      <c r="Q15" s="154"/>
      <c r="R15" s="155"/>
      <c r="S15" s="155"/>
      <c r="T15" s="155"/>
      <c r="U15" s="155"/>
      <c r="V15" s="155"/>
      <c r="W15" s="155"/>
      <c r="X15" s="155"/>
      <c r="Y15" s="155"/>
      <c r="Z15" s="145"/>
      <c r="AA15" s="145"/>
      <c r="AB15" s="145"/>
      <c r="AC15" s="145"/>
      <c r="AD15" s="145"/>
      <c r="AE15" s="145"/>
      <c r="AF15" s="145"/>
      <c r="AG15" s="145" t="s">
        <v>179</v>
      </c>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row>
    <row r="16" spans="1:60" outlineLevel="2">
      <c r="A16" s="152"/>
      <c r="B16" s="153"/>
      <c r="C16" s="183" t="s">
        <v>699</v>
      </c>
      <c r="D16" s="156"/>
      <c r="E16" s="157">
        <v>4</v>
      </c>
      <c r="F16" s="155"/>
      <c r="G16" s="155"/>
      <c r="H16" s="155"/>
      <c r="I16" s="155"/>
      <c r="J16" s="155"/>
      <c r="K16" s="155"/>
      <c r="L16" s="155"/>
      <c r="M16" s="155"/>
      <c r="N16" s="154"/>
      <c r="O16" s="154"/>
      <c r="P16" s="154"/>
      <c r="Q16" s="154"/>
      <c r="R16" s="155"/>
      <c r="S16" s="155"/>
      <c r="T16" s="155"/>
      <c r="U16" s="155"/>
      <c r="V16" s="155"/>
      <c r="W16" s="155"/>
      <c r="X16" s="155"/>
      <c r="Y16" s="155"/>
      <c r="Z16" s="145"/>
      <c r="AA16" s="145"/>
      <c r="AB16" s="145"/>
      <c r="AC16" s="145"/>
      <c r="AD16" s="145"/>
      <c r="AE16" s="145"/>
      <c r="AF16" s="145"/>
      <c r="AG16" s="145" t="s">
        <v>164</v>
      </c>
      <c r="AH16" s="145">
        <v>0</v>
      </c>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row>
    <row r="17" spans="1:60" outlineLevel="1">
      <c r="A17" s="247">
        <v>3</v>
      </c>
      <c r="B17" s="248" t="s">
        <v>700</v>
      </c>
      <c r="C17" s="249" t="s">
        <v>701</v>
      </c>
      <c r="D17" s="250" t="s">
        <v>289</v>
      </c>
      <c r="E17" s="251">
        <v>10</v>
      </c>
      <c r="F17" s="252"/>
      <c r="G17" s="253">
        <f>ROUND(E17*F17,2)</f>
        <v>0</v>
      </c>
      <c r="H17" s="252"/>
      <c r="I17" s="253">
        <f>ROUND(E17*H17,2)</f>
        <v>0</v>
      </c>
      <c r="J17" s="252"/>
      <c r="K17" s="253">
        <f>ROUND(E17*J17,2)</f>
        <v>0</v>
      </c>
      <c r="L17" s="253">
        <v>21</v>
      </c>
      <c r="M17" s="253">
        <f>G17*(1+L17/100)</f>
        <v>0</v>
      </c>
      <c r="N17" s="251">
        <v>0</v>
      </c>
      <c r="O17" s="251">
        <f>ROUND(E17*N17,2)</f>
        <v>0</v>
      </c>
      <c r="P17" s="251">
        <v>0</v>
      </c>
      <c r="Q17" s="251">
        <f>ROUND(E17*P17,2)</f>
        <v>0</v>
      </c>
      <c r="R17" s="253" t="s">
        <v>691</v>
      </c>
      <c r="S17" s="253" t="s">
        <v>692</v>
      </c>
      <c r="T17" s="254" t="s">
        <v>692</v>
      </c>
      <c r="U17" s="155">
        <v>0.05</v>
      </c>
      <c r="V17" s="155">
        <f>ROUND(E17*U17,2)</f>
        <v>0.5</v>
      </c>
      <c r="W17" s="155"/>
      <c r="X17" s="155" t="s">
        <v>158</v>
      </c>
      <c r="Y17" s="155" t="s">
        <v>159</v>
      </c>
      <c r="Z17" s="145"/>
      <c r="AA17" s="145"/>
      <c r="AB17" s="145"/>
      <c r="AC17" s="145"/>
      <c r="AD17" s="145"/>
      <c r="AE17" s="145"/>
      <c r="AF17" s="145"/>
      <c r="AG17" s="145" t="s">
        <v>160</v>
      </c>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row>
    <row r="18" spans="1:60" outlineLevel="2">
      <c r="A18" s="152"/>
      <c r="B18" s="153"/>
      <c r="C18" s="183" t="s">
        <v>702</v>
      </c>
      <c r="D18" s="156"/>
      <c r="E18" s="157">
        <v>4</v>
      </c>
      <c r="F18" s="155"/>
      <c r="G18" s="155"/>
      <c r="H18" s="155"/>
      <c r="I18" s="155"/>
      <c r="J18" s="155"/>
      <c r="K18" s="155"/>
      <c r="L18" s="155"/>
      <c r="M18" s="155"/>
      <c r="N18" s="154"/>
      <c r="O18" s="154"/>
      <c r="P18" s="154"/>
      <c r="Q18" s="154"/>
      <c r="R18" s="155"/>
      <c r="S18" s="155"/>
      <c r="T18" s="155"/>
      <c r="U18" s="155"/>
      <c r="V18" s="155"/>
      <c r="W18" s="155"/>
      <c r="X18" s="155"/>
      <c r="Y18" s="155"/>
      <c r="Z18" s="145"/>
      <c r="AA18" s="145"/>
      <c r="AB18" s="145"/>
      <c r="AC18" s="145"/>
      <c r="AD18" s="145"/>
      <c r="AE18" s="145"/>
      <c r="AF18" s="145"/>
      <c r="AG18" s="145" t="s">
        <v>164</v>
      </c>
      <c r="AH18" s="145">
        <v>5</v>
      </c>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row>
    <row r="19" spans="1:60" outlineLevel="3">
      <c r="A19" s="152"/>
      <c r="B19" s="153"/>
      <c r="C19" s="183" t="s">
        <v>703</v>
      </c>
      <c r="D19" s="156"/>
      <c r="E19" s="157">
        <v>6</v>
      </c>
      <c r="F19" s="155"/>
      <c r="G19" s="155"/>
      <c r="H19" s="155"/>
      <c r="I19" s="155"/>
      <c r="J19" s="155"/>
      <c r="K19" s="155"/>
      <c r="L19" s="155"/>
      <c r="M19" s="155"/>
      <c r="N19" s="154"/>
      <c r="O19" s="154"/>
      <c r="P19" s="154"/>
      <c r="Q19" s="154"/>
      <c r="R19" s="155"/>
      <c r="S19" s="155"/>
      <c r="T19" s="155"/>
      <c r="U19" s="155"/>
      <c r="V19" s="155"/>
      <c r="W19" s="155"/>
      <c r="X19" s="155"/>
      <c r="Y19" s="155"/>
      <c r="Z19" s="145"/>
      <c r="AA19" s="145"/>
      <c r="AB19" s="145"/>
      <c r="AC19" s="145"/>
      <c r="AD19" s="145"/>
      <c r="AE19" s="145"/>
      <c r="AF19" s="145"/>
      <c r="AG19" s="145" t="s">
        <v>164</v>
      </c>
      <c r="AH19" s="145">
        <v>5</v>
      </c>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row>
    <row r="20" spans="1:60" outlineLevel="1">
      <c r="A20" s="247">
        <v>4</v>
      </c>
      <c r="B20" s="248" t="s">
        <v>704</v>
      </c>
      <c r="C20" s="249" t="s">
        <v>705</v>
      </c>
      <c r="D20" s="250" t="s">
        <v>289</v>
      </c>
      <c r="E20" s="251">
        <v>10</v>
      </c>
      <c r="F20" s="252"/>
      <c r="G20" s="253">
        <f>ROUND(E20*F20,2)</f>
        <v>0</v>
      </c>
      <c r="H20" s="252"/>
      <c r="I20" s="253">
        <f>ROUND(E20*H20,2)</f>
        <v>0</v>
      </c>
      <c r="J20" s="252"/>
      <c r="K20" s="253">
        <f>ROUND(E20*J20,2)</f>
        <v>0</v>
      </c>
      <c r="L20" s="253">
        <v>21</v>
      </c>
      <c r="M20" s="253">
        <f>G20*(1+L20/100)</f>
        <v>0</v>
      </c>
      <c r="N20" s="251">
        <v>0</v>
      </c>
      <c r="O20" s="251">
        <f>ROUND(E20*N20,2)</f>
        <v>0</v>
      </c>
      <c r="P20" s="251">
        <v>0</v>
      </c>
      <c r="Q20" s="251">
        <f>ROUND(E20*P20,2)</f>
        <v>0</v>
      </c>
      <c r="R20" s="253" t="s">
        <v>691</v>
      </c>
      <c r="S20" s="253" t="s">
        <v>692</v>
      </c>
      <c r="T20" s="254" t="s">
        <v>692</v>
      </c>
      <c r="U20" s="155">
        <v>0.06</v>
      </c>
      <c r="V20" s="155">
        <f>ROUND(E20*U20,2)</f>
        <v>0.6</v>
      </c>
      <c r="W20" s="155"/>
      <c r="X20" s="155" t="s">
        <v>158</v>
      </c>
      <c r="Y20" s="155" t="s">
        <v>159</v>
      </c>
      <c r="Z20" s="145"/>
      <c r="AA20" s="145"/>
      <c r="AB20" s="145"/>
      <c r="AC20" s="145"/>
      <c r="AD20" s="145"/>
      <c r="AE20" s="145"/>
      <c r="AF20" s="145"/>
      <c r="AG20" s="145" t="s">
        <v>160</v>
      </c>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row>
    <row r="21" spans="1:60" outlineLevel="2">
      <c r="A21" s="152"/>
      <c r="B21" s="153"/>
      <c r="C21" s="183" t="s">
        <v>706</v>
      </c>
      <c r="D21" s="156"/>
      <c r="E21" s="157">
        <v>10</v>
      </c>
      <c r="F21" s="155"/>
      <c r="G21" s="155"/>
      <c r="H21" s="155"/>
      <c r="I21" s="155"/>
      <c r="J21" s="155"/>
      <c r="K21" s="155"/>
      <c r="L21" s="155"/>
      <c r="M21" s="155"/>
      <c r="N21" s="154"/>
      <c r="O21" s="154"/>
      <c r="P21" s="154"/>
      <c r="Q21" s="154"/>
      <c r="R21" s="155"/>
      <c r="S21" s="155"/>
      <c r="T21" s="155"/>
      <c r="U21" s="155"/>
      <c r="V21" s="155"/>
      <c r="W21" s="155"/>
      <c r="X21" s="155"/>
      <c r="Y21" s="155"/>
      <c r="Z21" s="145"/>
      <c r="AA21" s="145"/>
      <c r="AB21" s="145"/>
      <c r="AC21" s="145"/>
      <c r="AD21" s="145"/>
      <c r="AE21" s="145"/>
      <c r="AF21" s="145"/>
      <c r="AG21" s="145" t="s">
        <v>164</v>
      </c>
      <c r="AH21" s="145">
        <v>5</v>
      </c>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row>
    <row r="22" spans="1:60" outlineLevel="1">
      <c r="A22" s="247">
        <v>5</v>
      </c>
      <c r="B22" s="248" t="s">
        <v>707</v>
      </c>
      <c r="C22" s="249" t="s">
        <v>708</v>
      </c>
      <c r="D22" s="250" t="s">
        <v>242</v>
      </c>
      <c r="E22" s="251">
        <v>2</v>
      </c>
      <c r="F22" s="252"/>
      <c r="G22" s="253">
        <f>ROUND(E22*F22,2)</f>
        <v>0</v>
      </c>
      <c r="H22" s="252"/>
      <c r="I22" s="253">
        <f>ROUND(E22*H22,2)</f>
        <v>0</v>
      </c>
      <c r="J22" s="252"/>
      <c r="K22" s="253">
        <f>ROUND(E22*J22,2)</f>
        <v>0</v>
      </c>
      <c r="L22" s="253">
        <v>21</v>
      </c>
      <c r="M22" s="253">
        <f>G22*(1+L22/100)</f>
        <v>0</v>
      </c>
      <c r="N22" s="251">
        <v>0</v>
      </c>
      <c r="O22" s="251">
        <f>ROUND(E22*N22,2)</f>
        <v>0</v>
      </c>
      <c r="P22" s="251">
        <v>0</v>
      </c>
      <c r="Q22" s="251">
        <f>ROUND(E22*P22,2)</f>
        <v>0</v>
      </c>
      <c r="R22" s="253"/>
      <c r="S22" s="253" t="s">
        <v>709</v>
      </c>
      <c r="T22" s="254" t="s">
        <v>189</v>
      </c>
      <c r="U22" s="155">
        <v>0</v>
      </c>
      <c r="V22" s="155">
        <f>ROUND(E22*U22,2)</f>
        <v>0</v>
      </c>
      <c r="W22" s="155"/>
      <c r="X22" s="155" t="s">
        <v>158</v>
      </c>
      <c r="Y22" s="155" t="s">
        <v>159</v>
      </c>
      <c r="Z22" s="145"/>
      <c r="AA22" s="145"/>
      <c r="AB22" s="145"/>
      <c r="AC22" s="145"/>
      <c r="AD22" s="145"/>
      <c r="AE22" s="145"/>
      <c r="AF22" s="145"/>
      <c r="AG22" s="145" t="s">
        <v>160</v>
      </c>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row>
    <row r="23" spans="1:60" outlineLevel="2">
      <c r="A23" s="152"/>
      <c r="B23" s="153"/>
      <c r="C23" s="183" t="s">
        <v>710</v>
      </c>
      <c r="D23" s="156"/>
      <c r="E23" s="157">
        <v>2</v>
      </c>
      <c r="F23" s="155"/>
      <c r="G23" s="155"/>
      <c r="H23" s="155"/>
      <c r="I23" s="155"/>
      <c r="J23" s="155"/>
      <c r="K23" s="155"/>
      <c r="L23" s="155"/>
      <c r="M23" s="155"/>
      <c r="N23" s="154"/>
      <c r="O23" s="154"/>
      <c r="P23" s="154"/>
      <c r="Q23" s="154"/>
      <c r="R23" s="155"/>
      <c r="S23" s="155"/>
      <c r="T23" s="155"/>
      <c r="U23" s="155"/>
      <c r="V23" s="155"/>
      <c r="W23" s="155"/>
      <c r="X23" s="155"/>
      <c r="Y23" s="155"/>
      <c r="Z23" s="145"/>
      <c r="AA23" s="145"/>
      <c r="AB23" s="145"/>
      <c r="AC23" s="145"/>
      <c r="AD23" s="145"/>
      <c r="AE23" s="145"/>
      <c r="AF23" s="145"/>
      <c r="AG23" s="145" t="s">
        <v>164</v>
      </c>
      <c r="AH23" s="145">
        <v>0</v>
      </c>
      <c r="AI23" s="145"/>
      <c r="AJ23" s="145"/>
      <c r="AK23" s="145"/>
      <c r="AL23" s="145"/>
      <c r="AM23" s="145"/>
      <c r="AN23" s="145"/>
      <c r="AO23" s="145"/>
      <c r="AP23" s="145"/>
      <c r="AQ23" s="145"/>
      <c r="AR23" s="145"/>
      <c r="AS23" s="145"/>
      <c r="AT23" s="145"/>
      <c r="AU23" s="145"/>
      <c r="AV23" s="145"/>
      <c r="AW23" s="145"/>
      <c r="AX23" s="145"/>
      <c r="AY23" s="145"/>
      <c r="AZ23" s="145"/>
      <c r="BA23" s="145"/>
      <c r="BB23" s="145"/>
      <c r="BC23" s="145"/>
      <c r="BD23" s="145"/>
      <c r="BE23" s="145"/>
      <c r="BF23" s="145"/>
      <c r="BG23" s="145"/>
      <c r="BH23" s="145"/>
    </row>
    <row r="24" spans="1:60" outlineLevel="1">
      <c r="A24" s="247">
        <v>6</v>
      </c>
      <c r="B24" s="248" t="s">
        <v>711</v>
      </c>
      <c r="C24" s="249" t="s">
        <v>712</v>
      </c>
      <c r="D24" s="250" t="s">
        <v>242</v>
      </c>
      <c r="E24" s="251">
        <v>2</v>
      </c>
      <c r="F24" s="252"/>
      <c r="G24" s="253">
        <f>ROUND(E24*F24,2)</f>
        <v>0</v>
      </c>
      <c r="H24" s="252"/>
      <c r="I24" s="253">
        <f>ROUND(E24*H24,2)</f>
        <v>0</v>
      </c>
      <c r="J24" s="252"/>
      <c r="K24" s="253">
        <f>ROUND(E24*J24,2)</f>
        <v>0</v>
      </c>
      <c r="L24" s="253">
        <v>21</v>
      </c>
      <c r="M24" s="253">
        <f>G24*(1+L24/100)</f>
        <v>0</v>
      </c>
      <c r="N24" s="251">
        <v>0</v>
      </c>
      <c r="O24" s="251">
        <f>ROUND(E24*N24,2)</f>
        <v>0</v>
      </c>
      <c r="P24" s="251">
        <v>0</v>
      </c>
      <c r="Q24" s="251">
        <f>ROUND(E24*P24,2)</f>
        <v>0</v>
      </c>
      <c r="R24" s="253"/>
      <c r="S24" s="253" t="s">
        <v>709</v>
      </c>
      <c r="T24" s="254" t="s">
        <v>189</v>
      </c>
      <c r="U24" s="155">
        <v>0</v>
      </c>
      <c r="V24" s="155">
        <f>ROUND(E24*U24,2)</f>
        <v>0</v>
      </c>
      <c r="W24" s="155"/>
      <c r="X24" s="155" t="s">
        <v>158</v>
      </c>
      <c r="Y24" s="155" t="s">
        <v>159</v>
      </c>
      <c r="Z24" s="145"/>
      <c r="AA24" s="145"/>
      <c r="AB24" s="145"/>
      <c r="AC24" s="145"/>
      <c r="AD24" s="145"/>
      <c r="AE24" s="145"/>
      <c r="AF24" s="145"/>
      <c r="AG24" s="145" t="s">
        <v>160</v>
      </c>
      <c r="AH24" s="145"/>
      <c r="AI24" s="145"/>
      <c r="AJ24" s="145"/>
      <c r="AK24" s="145"/>
      <c r="AL24" s="145"/>
      <c r="AM24" s="145"/>
      <c r="AN24" s="145"/>
      <c r="AO24" s="145"/>
      <c r="AP24" s="145"/>
      <c r="AQ24" s="145"/>
      <c r="AR24" s="145"/>
      <c r="AS24" s="145"/>
      <c r="AT24" s="145"/>
      <c r="AU24" s="145"/>
      <c r="AV24" s="145"/>
      <c r="AW24" s="145"/>
      <c r="AX24" s="145"/>
      <c r="AY24" s="145"/>
      <c r="AZ24" s="145"/>
      <c r="BA24" s="145"/>
      <c r="BB24" s="145"/>
      <c r="BC24" s="145"/>
      <c r="BD24" s="145"/>
      <c r="BE24" s="145"/>
      <c r="BF24" s="145"/>
      <c r="BG24" s="145"/>
      <c r="BH24" s="145"/>
    </row>
    <row r="25" spans="1:60" outlineLevel="2">
      <c r="A25" s="152"/>
      <c r="B25" s="153"/>
      <c r="C25" s="1411" t="s">
        <v>713</v>
      </c>
      <c r="D25" s="1412"/>
      <c r="E25" s="1412"/>
      <c r="F25" s="1412"/>
      <c r="G25" s="1412"/>
      <c r="H25" s="155"/>
      <c r="I25" s="155"/>
      <c r="J25" s="155"/>
      <c r="K25" s="155"/>
      <c r="L25" s="155"/>
      <c r="M25" s="155"/>
      <c r="N25" s="154"/>
      <c r="O25" s="154"/>
      <c r="P25" s="154"/>
      <c r="Q25" s="154"/>
      <c r="R25" s="155"/>
      <c r="S25" s="155"/>
      <c r="T25" s="155"/>
      <c r="U25" s="155"/>
      <c r="V25" s="155"/>
      <c r="W25" s="155"/>
      <c r="X25" s="155"/>
      <c r="Y25" s="155"/>
      <c r="Z25" s="145"/>
      <c r="AA25" s="145"/>
      <c r="AB25" s="145"/>
      <c r="AC25" s="145"/>
      <c r="AD25" s="145"/>
      <c r="AE25" s="145"/>
      <c r="AF25" s="145"/>
      <c r="AG25" s="145" t="s">
        <v>179</v>
      </c>
      <c r="AH25" s="145"/>
      <c r="AI25" s="145"/>
      <c r="AJ25" s="145"/>
      <c r="AK25" s="145"/>
      <c r="AL25" s="145"/>
      <c r="AM25" s="145"/>
      <c r="AN25" s="145"/>
      <c r="AO25" s="145"/>
      <c r="AP25" s="145"/>
      <c r="AQ25" s="145"/>
      <c r="AR25" s="145"/>
      <c r="AS25" s="145"/>
      <c r="AT25" s="145"/>
      <c r="AU25" s="145"/>
      <c r="AV25" s="145"/>
      <c r="AW25" s="145"/>
      <c r="AX25" s="145"/>
      <c r="AY25" s="145"/>
      <c r="AZ25" s="145"/>
      <c r="BA25" s="145"/>
      <c r="BB25" s="145"/>
      <c r="BC25" s="145"/>
      <c r="BD25" s="145"/>
      <c r="BE25" s="145"/>
      <c r="BF25" s="145"/>
      <c r="BG25" s="145"/>
      <c r="BH25" s="145"/>
    </row>
    <row r="26" spans="1:60" outlineLevel="3">
      <c r="A26" s="152"/>
      <c r="B26" s="153"/>
      <c r="C26" s="1400" t="s">
        <v>714</v>
      </c>
      <c r="D26" s="1401"/>
      <c r="E26" s="1401"/>
      <c r="F26" s="1401"/>
      <c r="G26" s="1401"/>
      <c r="H26" s="155"/>
      <c r="I26" s="155"/>
      <c r="J26" s="155"/>
      <c r="K26" s="155"/>
      <c r="L26" s="155"/>
      <c r="M26" s="155"/>
      <c r="N26" s="154"/>
      <c r="O26" s="154"/>
      <c r="P26" s="154"/>
      <c r="Q26" s="154"/>
      <c r="R26" s="155"/>
      <c r="S26" s="155"/>
      <c r="T26" s="155"/>
      <c r="U26" s="155"/>
      <c r="V26" s="155"/>
      <c r="W26" s="155"/>
      <c r="X26" s="155"/>
      <c r="Y26" s="155"/>
      <c r="Z26" s="145"/>
      <c r="AA26" s="145"/>
      <c r="AB26" s="145"/>
      <c r="AC26" s="145"/>
      <c r="AD26" s="145"/>
      <c r="AE26" s="145"/>
      <c r="AF26" s="145"/>
      <c r="AG26" s="145" t="s">
        <v>179</v>
      </c>
      <c r="AH26" s="145"/>
      <c r="AI26" s="145"/>
      <c r="AJ26" s="145"/>
      <c r="AK26" s="145"/>
      <c r="AL26" s="145"/>
      <c r="AM26" s="145"/>
      <c r="AN26" s="145"/>
      <c r="AO26" s="145"/>
      <c r="AP26" s="145"/>
      <c r="AQ26" s="145"/>
      <c r="AR26" s="145"/>
      <c r="AS26" s="145"/>
      <c r="AT26" s="145"/>
      <c r="AU26" s="145"/>
      <c r="AV26" s="145"/>
      <c r="AW26" s="145"/>
      <c r="AX26" s="145"/>
      <c r="AY26" s="145"/>
      <c r="AZ26" s="145"/>
      <c r="BA26" s="145"/>
      <c r="BB26" s="145"/>
      <c r="BC26" s="145"/>
      <c r="BD26" s="145"/>
      <c r="BE26" s="145"/>
      <c r="BF26" s="145"/>
      <c r="BG26" s="145"/>
      <c r="BH26" s="145"/>
    </row>
    <row r="27" spans="1:60" outlineLevel="3">
      <c r="A27" s="152"/>
      <c r="B27" s="153"/>
      <c r="C27" s="1400" t="s">
        <v>715</v>
      </c>
      <c r="D27" s="1401"/>
      <c r="E27" s="1401"/>
      <c r="F27" s="1401"/>
      <c r="G27" s="1401"/>
      <c r="H27" s="155"/>
      <c r="I27" s="155"/>
      <c r="J27" s="155"/>
      <c r="K27" s="155"/>
      <c r="L27" s="155"/>
      <c r="M27" s="155"/>
      <c r="N27" s="154"/>
      <c r="O27" s="154"/>
      <c r="P27" s="154"/>
      <c r="Q27" s="154"/>
      <c r="R27" s="155"/>
      <c r="S27" s="155"/>
      <c r="T27" s="155"/>
      <c r="U27" s="155"/>
      <c r="V27" s="155"/>
      <c r="W27" s="155"/>
      <c r="X27" s="155"/>
      <c r="Y27" s="155"/>
      <c r="Z27" s="145"/>
      <c r="AA27" s="145"/>
      <c r="AB27" s="145"/>
      <c r="AC27" s="145"/>
      <c r="AD27" s="145"/>
      <c r="AE27" s="145"/>
      <c r="AF27" s="145"/>
      <c r="AG27" s="145" t="s">
        <v>179</v>
      </c>
      <c r="AH27" s="145"/>
      <c r="AI27" s="145"/>
      <c r="AJ27" s="145"/>
      <c r="AK27" s="145"/>
      <c r="AL27" s="145"/>
      <c r="AM27" s="145"/>
      <c r="AN27" s="145"/>
      <c r="AO27" s="145"/>
      <c r="AP27" s="145"/>
      <c r="AQ27" s="145"/>
      <c r="AR27" s="145"/>
      <c r="AS27" s="145"/>
      <c r="AT27" s="145"/>
      <c r="AU27" s="145"/>
      <c r="AV27" s="145"/>
      <c r="AW27" s="145"/>
      <c r="AX27" s="145"/>
      <c r="AY27" s="145"/>
      <c r="AZ27" s="145"/>
      <c r="BA27" s="145"/>
      <c r="BB27" s="145"/>
      <c r="BC27" s="145"/>
      <c r="BD27" s="145"/>
      <c r="BE27" s="145"/>
      <c r="BF27" s="145"/>
      <c r="BG27" s="145"/>
      <c r="BH27" s="145"/>
    </row>
    <row r="28" spans="1:60" outlineLevel="3">
      <c r="A28" s="152"/>
      <c r="B28" s="153"/>
      <c r="C28" s="1400" t="s">
        <v>716</v>
      </c>
      <c r="D28" s="1401"/>
      <c r="E28" s="1401"/>
      <c r="F28" s="1401"/>
      <c r="G28" s="1401"/>
      <c r="H28" s="155"/>
      <c r="I28" s="155"/>
      <c r="J28" s="155"/>
      <c r="K28" s="155"/>
      <c r="L28" s="155"/>
      <c r="M28" s="155"/>
      <c r="N28" s="154"/>
      <c r="O28" s="154"/>
      <c r="P28" s="154"/>
      <c r="Q28" s="154"/>
      <c r="R28" s="155"/>
      <c r="S28" s="155"/>
      <c r="T28" s="155"/>
      <c r="U28" s="155"/>
      <c r="V28" s="155"/>
      <c r="W28" s="155"/>
      <c r="X28" s="155"/>
      <c r="Y28" s="155"/>
      <c r="Z28" s="145"/>
      <c r="AA28" s="145"/>
      <c r="AB28" s="145"/>
      <c r="AC28" s="145"/>
      <c r="AD28" s="145"/>
      <c r="AE28" s="145"/>
      <c r="AF28" s="145"/>
      <c r="AG28" s="145" t="s">
        <v>179</v>
      </c>
      <c r="AH28" s="145"/>
      <c r="AI28" s="145"/>
      <c r="AJ28" s="145"/>
      <c r="AK28" s="145"/>
      <c r="AL28" s="145"/>
      <c r="AM28" s="145"/>
      <c r="AN28" s="145"/>
      <c r="AO28" s="145"/>
      <c r="AP28" s="145"/>
      <c r="AQ28" s="145"/>
      <c r="AR28" s="145"/>
      <c r="AS28" s="145"/>
      <c r="AT28" s="145"/>
      <c r="AU28" s="145"/>
      <c r="AV28" s="145"/>
      <c r="AW28" s="145"/>
      <c r="AX28" s="145"/>
      <c r="AY28" s="145"/>
      <c r="AZ28" s="145"/>
      <c r="BA28" s="145"/>
      <c r="BB28" s="145"/>
      <c r="BC28" s="145"/>
      <c r="BD28" s="145"/>
      <c r="BE28" s="145"/>
      <c r="BF28" s="145"/>
      <c r="BG28" s="145"/>
      <c r="BH28" s="145"/>
    </row>
    <row r="29" spans="1:60" outlineLevel="2">
      <c r="A29" s="152"/>
      <c r="B29" s="153"/>
      <c r="C29" s="183" t="s">
        <v>717</v>
      </c>
      <c r="D29" s="156"/>
      <c r="E29" s="157">
        <v>2</v>
      </c>
      <c r="F29" s="155"/>
      <c r="G29" s="155"/>
      <c r="H29" s="155"/>
      <c r="I29" s="155"/>
      <c r="J29" s="155"/>
      <c r="K29" s="155"/>
      <c r="L29" s="155"/>
      <c r="M29" s="155"/>
      <c r="N29" s="154"/>
      <c r="O29" s="154"/>
      <c r="P29" s="154"/>
      <c r="Q29" s="154"/>
      <c r="R29" s="155"/>
      <c r="S29" s="155"/>
      <c r="T29" s="155"/>
      <c r="U29" s="155"/>
      <c r="V29" s="155"/>
      <c r="W29" s="155"/>
      <c r="X29" s="155"/>
      <c r="Y29" s="155"/>
      <c r="Z29" s="145"/>
      <c r="AA29" s="145"/>
      <c r="AB29" s="145"/>
      <c r="AC29" s="145"/>
      <c r="AD29" s="145"/>
      <c r="AE29" s="145"/>
      <c r="AF29" s="145"/>
      <c r="AG29" s="145" t="s">
        <v>164</v>
      </c>
      <c r="AH29" s="145">
        <v>5</v>
      </c>
      <c r="AI29" s="145"/>
      <c r="AJ29" s="145"/>
      <c r="AK29" s="145"/>
      <c r="AL29" s="145"/>
      <c r="AM29" s="145"/>
      <c r="AN29" s="145"/>
      <c r="AO29" s="145"/>
      <c r="AP29" s="145"/>
      <c r="AQ29" s="145"/>
      <c r="AR29" s="145"/>
      <c r="AS29" s="145"/>
      <c r="AT29" s="145"/>
      <c r="AU29" s="145"/>
      <c r="AV29" s="145"/>
      <c r="AW29" s="145"/>
      <c r="AX29" s="145"/>
      <c r="AY29" s="145"/>
      <c r="AZ29" s="145"/>
      <c r="BA29" s="145"/>
      <c r="BB29" s="145"/>
      <c r="BC29" s="145"/>
      <c r="BD29" s="145"/>
      <c r="BE29" s="145"/>
      <c r="BF29" s="145"/>
      <c r="BG29" s="145"/>
      <c r="BH29" s="145"/>
    </row>
    <row r="30" spans="1:60" outlineLevel="1">
      <c r="A30" s="247">
        <v>7</v>
      </c>
      <c r="B30" s="248" t="s">
        <v>718</v>
      </c>
      <c r="C30" s="249" t="s">
        <v>719</v>
      </c>
      <c r="D30" s="250" t="s">
        <v>242</v>
      </c>
      <c r="E30" s="251">
        <v>2</v>
      </c>
      <c r="F30" s="252"/>
      <c r="G30" s="253">
        <f>ROUND(E30*F30,2)</f>
        <v>0</v>
      </c>
      <c r="H30" s="252"/>
      <c r="I30" s="253">
        <f>ROUND(E30*H30,2)</f>
        <v>0</v>
      </c>
      <c r="J30" s="252"/>
      <c r="K30" s="253">
        <f>ROUND(E30*J30,2)</f>
        <v>0</v>
      </c>
      <c r="L30" s="253">
        <v>21</v>
      </c>
      <c r="M30" s="253">
        <f>G30*(1+L30/100)</f>
        <v>0</v>
      </c>
      <c r="N30" s="251">
        <v>2.3000000000000001E-4</v>
      </c>
      <c r="O30" s="251">
        <f>ROUND(E30*N30,2)</f>
        <v>0</v>
      </c>
      <c r="P30" s="251">
        <v>0</v>
      </c>
      <c r="Q30" s="251">
        <f>ROUND(E30*P30,2)</f>
        <v>0</v>
      </c>
      <c r="R30" s="253"/>
      <c r="S30" s="253" t="s">
        <v>709</v>
      </c>
      <c r="T30" s="254" t="s">
        <v>189</v>
      </c>
      <c r="U30" s="155">
        <v>0</v>
      </c>
      <c r="V30" s="155">
        <f>ROUND(E30*U30,2)</f>
        <v>0</v>
      </c>
      <c r="W30" s="155"/>
      <c r="X30" s="155" t="s">
        <v>158</v>
      </c>
      <c r="Y30" s="155" t="s">
        <v>159</v>
      </c>
      <c r="Z30" s="145"/>
      <c r="AA30" s="145"/>
      <c r="AB30" s="145"/>
      <c r="AC30" s="145"/>
      <c r="AD30" s="145"/>
      <c r="AE30" s="145"/>
      <c r="AF30" s="145"/>
      <c r="AG30" s="145" t="s">
        <v>160</v>
      </c>
      <c r="AH30" s="145"/>
      <c r="AI30" s="145"/>
      <c r="AJ30" s="145"/>
      <c r="AK30" s="145"/>
      <c r="AL30" s="145"/>
      <c r="AM30" s="145"/>
      <c r="AN30" s="145"/>
      <c r="AO30" s="145"/>
      <c r="AP30" s="145"/>
      <c r="AQ30" s="145"/>
      <c r="AR30" s="145"/>
      <c r="AS30" s="145"/>
      <c r="AT30" s="145"/>
      <c r="AU30" s="145"/>
      <c r="AV30" s="145"/>
      <c r="AW30" s="145"/>
      <c r="AX30" s="145"/>
      <c r="AY30" s="145"/>
      <c r="AZ30" s="145"/>
      <c r="BA30" s="145"/>
      <c r="BB30" s="145"/>
      <c r="BC30" s="145"/>
      <c r="BD30" s="145"/>
      <c r="BE30" s="145"/>
      <c r="BF30" s="145"/>
      <c r="BG30" s="145"/>
      <c r="BH30" s="145"/>
    </row>
    <row r="31" spans="1:60" ht="22.5" outlineLevel="2">
      <c r="A31" s="152"/>
      <c r="B31" s="153"/>
      <c r="C31" s="1411" t="s">
        <v>720</v>
      </c>
      <c r="D31" s="1412"/>
      <c r="E31" s="1412"/>
      <c r="F31" s="1412"/>
      <c r="G31" s="1412"/>
      <c r="H31" s="155"/>
      <c r="I31" s="155"/>
      <c r="J31" s="155"/>
      <c r="K31" s="155"/>
      <c r="L31" s="155"/>
      <c r="M31" s="155"/>
      <c r="N31" s="154"/>
      <c r="O31" s="154"/>
      <c r="P31" s="154"/>
      <c r="Q31" s="154"/>
      <c r="R31" s="155"/>
      <c r="S31" s="155"/>
      <c r="T31" s="155"/>
      <c r="U31" s="155"/>
      <c r="V31" s="155"/>
      <c r="W31" s="155"/>
      <c r="X31" s="155"/>
      <c r="Y31" s="155"/>
      <c r="Z31" s="145"/>
      <c r="AA31" s="145"/>
      <c r="AB31" s="145"/>
      <c r="AC31" s="145"/>
      <c r="AD31" s="145"/>
      <c r="AE31" s="145"/>
      <c r="AF31" s="145"/>
      <c r="AG31" s="145" t="s">
        <v>179</v>
      </c>
      <c r="AH31" s="145"/>
      <c r="AI31" s="145"/>
      <c r="AJ31" s="145"/>
      <c r="AK31" s="145"/>
      <c r="AL31" s="145"/>
      <c r="AM31" s="145"/>
      <c r="AN31" s="145"/>
      <c r="AO31" s="145"/>
      <c r="AP31" s="145"/>
      <c r="AQ31" s="145"/>
      <c r="AR31" s="145"/>
      <c r="AS31" s="145"/>
      <c r="AT31" s="145"/>
      <c r="AU31" s="145"/>
      <c r="AV31" s="145"/>
      <c r="AW31" s="145"/>
      <c r="AX31" s="145"/>
      <c r="AY31" s="145"/>
      <c r="AZ31" s="145"/>
      <c r="BA31" s="173" t="str">
        <f>C31</f>
        <v>Vodní zápachová uzávěrka DN 40 pro odvod kondenzátu - transparentní s mechanickou zápachovou uzávěrkou (kulička) a čistící vložkou, se svěrným těsněním pro DN32 a násuvným těsněnímí 12-18mm.</v>
      </c>
      <c r="BB31" s="145"/>
      <c r="BC31" s="145"/>
      <c r="BD31" s="145"/>
      <c r="BE31" s="145"/>
      <c r="BF31" s="145"/>
      <c r="BG31" s="145"/>
      <c r="BH31" s="145"/>
    </row>
    <row r="32" spans="1:60" outlineLevel="2">
      <c r="A32" s="152"/>
      <c r="B32" s="153"/>
      <c r="C32" s="183" t="s">
        <v>710</v>
      </c>
      <c r="D32" s="156"/>
      <c r="E32" s="157">
        <v>2</v>
      </c>
      <c r="F32" s="155"/>
      <c r="G32" s="155"/>
      <c r="H32" s="155"/>
      <c r="I32" s="155"/>
      <c r="J32" s="155"/>
      <c r="K32" s="155"/>
      <c r="L32" s="155"/>
      <c r="M32" s="155"/>
      <c r="N32" s="154"/>
      <c r="O32" s="154"/>
      <c r="P32" s="154"/>
      <c r="Q32" s="154"/>
      <c r="R32" s="155"/>
      <c r="S32" s="155"/>
      <c r="T32" s="155"/>
      <c r="U32" s="155"/>
      <c r="V32" s="155"/>
      <c r="W32" s="155"/>
      <c r="X32" s="155"/>
      <c r="Y32" s="155"/>
      <c r="Z32" s="145"/>
      <c r="AA32" s="145"/>
      <c r="AB32" s="145"/>
      <c r="AC32" s="145"/>
      <c r="AD32" s="145"/>
      <c r="AE32" s="145"/>
      <c r="AF32" s="145"/>
      <c r="AG32" s="145" t="s">
        <v>164</v>
      </c>
      <c r="AH32" s="145">
        <v>0</v>
      </c>
      <c r="AI32" s="145"/>
      <c r="AJ32" s="145"/>
      <c r="AK32" s="145"/>
      <c r="AL32" s="145"/>
      <c r="AM32" s="145"/>
      <c r="AN32" s="145"/>
      <c r="AO32" s="145"/>
      <c r="AP32" s="145"/>
      <c r="AQ32" s="145"/>
      <c r="AR32" s="145"/>
      <c r="AS32" s="145"/>
      <c r="AT32" s="145"/>
      <c r="AU32" s="145"/>
      <c r="AV32" s="145"/>
      <c r="AW32" s="145"/>
      <c r="AX32" s="145"/>
      <c r="AY32" s="145"/>
      <c r="AZ32" s="145"/>
      <c r="BA32" s="145"/>
      <c r="BB32" s="145"/>
      <c r="BC32" s="145"/>
      <c r="BD32" s="145"/>
      <c r="BE32" s="145"/>
      <c r="BF32" s="145"/>
      <c r="BG32" s="145"/>
      <c r="BH32" s="145"/>
    </row>
    <row r="33" spans="1:60" outlineLevel="1">
      <c r="A33" s="174">
        <v>8</v>
      </c>
      <c r="B33" s="255" t="s">
        <v>721</v>
      </c>
      <c r="C33" s="256" t="s">
        <v>722</v>
      </c>
      <c r="D33" s="257" t="s">
        <v>256</v>
      </c>
      <c r="E33" s="258">
        <v>2</v>
      </c>
      <c r="F33" s="259"/>
      <c r="G33" s="260">
        <f>ROUND(E33*F33,2)</f>
        <v>0</v>
      </c>
      <c r="H33" s="259"/>
      <c r="I33" s="260">
        <f>ROUND(E33*H33,2)</f>
        <v>0</v>
      </c>
      <c r="J33" s="259"/>
      <c r="K33" s="260">
        <f>ROUND(E33*J33,2)</f>
        <v>0</v>
      </c>
      <c r="L33" s="260">
        <v>21</v>
      </c>
      <c r="M33" s="260">
        <f>G33*(1+L33/100)</f>
        <v>0</v>
      </c>
      <c r="N33" s="258">
        <v>0</v>
      </c>
      <c r="O33" s="258">
        <f>ROUND(E33*N33,2)</f>
        <v>0</v>
      </c>
      <c r="P33" s="258">
        <v>0</v>
      </c>
      <c r="Q33" s="258">
        <f>ROUND(E33*P33,2)</f>
        <v>0</v>
      </c>
      <c r="R33" s="260" t="s">
        <v>723</v>
      </c>
      <c r="S33" s="260" t="s">
        <v>692</v>
      </c>
      <c r="T33" s="261" t="s">
        <v>692</v>
      </c>
      <c r="U33" s="155">
        <v>1</v>
      </c>
      <c r="V33" s="155">
        <f>ROUND(E33*U33,2)</f>
        <v>2</v>
      </c>
      <c r="W33" s="155"/>
      <c r="X33" s="155" t="s">
        <v>257</v>
      </c>
      <c r="Y33" s="155" t="s">
        <v>159</v>
      </c>
      <c r="Z33" s="145"/>
      <c r="AA33" s="145"/>
      <c r="AB33" s="145"/>
      <c r="AC33" s="145"/>
      <c r="AD33" s="145"/>
      <c r="AE33" s="145"/>
      <c r="AF33" s="145"/>
      <c r="AG33" s="145" t="s">
        <v>258</v>
      </c>
      <c r="AH33" s="145"/>
      <c r="AI33" s="145"/>
      <c r="AJ33" s="145"/>
      <c r="AK33" s="145"/>
      <c r="AL33" s="145"/>
      <c r="AM33" s="145"/>
      <c r="AN33" s="145"/>
      <c r="AO33" s="145"/>
      <c r="AP33" s="145"/>
      <c r="AQ33" s="145"/>
      <c r="AR33" s="145"/>
      <c r="AS33" s="145"/>
      <c r="AT33" s="145"/>
      <c r="AU33" s="145"/>
      <c r="AV33" s="145"/>
      <c r="AW33" s="145"/>
      <c r="AX33" s="145"/>
      <c r="AY33" s="145"/>
      <c r="AZ33" s="145"/>
      <c r="BA33" s="145"/>
      <c r="BB33" s="145"/>
      <c r="BC33" s="145"/>
      <c r="BD33" s="145"/>
      <c r="BE33" s="145"/>
      <c r="BF33" s="145"/>
      <c r="BG33" s="145"/>
      <c r="BH33" s="145"/>
    </row>
    <row r="34" spans="1:60" outlineLevel="1">
      <c r="A34" s="247">
        <v>9</v>
      </c>
      <c r="B34" s="248" t="s">
        <v>724</v>
      </c>
      <c r="C34" s="249" t="s">
        <v>725</v>
      </c>
      <c r="D34" s="250" t="s">
        <v>156</v>
      </c>
      <c r="E34" s="251">
        <v>4.0200000000000001E-3</v>
      </c>
      <c r="F34" s="252"/>
      <c r="G34" s="253">
        <f>ROUND(E34*F34,2)</f>
        <v>0</v>
      </c>
      <c r="H34" s="252"/>
      <c r="I34" s="253">
        <f>ROUND(E34*H34,2)</f>
        <v>0</v>
      </c>
      <c r="J34" s="252"/>
      <c r="K34" s="253">
        <f>ROUND(E34*J34,2)</f>
        <v>0</v>
      </c>
      <c r="L34" s="253">
        <v>21</v>
      </c>
      <c r="M34" s="253">
        <f>G34*(1+L34/100)</f>
        <v>0</v>
      </c>
      <c r="N34" s="251">
        <v>0</v>
      </c>
      <c r="O34" s="251">
        <f>ROUND(E34*N34,2)</f>
        <v>0</v>
      </c>
      <c r="P34" s="251">
        <v>0</v>
      </c>
      <c r="Q34" s="251">
        <f>ROUND(E34*P34,2)</f>
        <v>0</v>
      </c>
      <c r="R34" s="253" t="s">
        <v>691</v>
      </c>
      <c r="S34" s="253" t="s">
        <v>692</v>
      </c>
      <c r="T34" s="254" t="s">
        <v>692</v>
      </c>
      <c r="U34" s="155">
        <v>1.47</v>
      </c>
      <c r="V34" s="155">
        <f>ROUND(E34*U34,2)</f>
        <v>0.01</v>
      </c>
      <c r="W34" s="155"/>
      <c r="X34" s="155" t="s">
        <v>296</v>
      </c>
      <c r="Y34" s="155" t="s">
        <v>159</v>
      </c>
      <c r="Z34" s="145"/>
      <c r="AA34" s="145"/>
      <c r="AB34" s="145"/>
      <c r="AC34" s="145"/>
      <c r="AD34" s="145"/>
      <c r="AE34" s="145"/>
      <c r="AF34" s="145"/>
      <c r="AG34" s="145" t="s">
        <v>297</v>
      </c>
      <c r="AH34" s="145"/>
      <c r="AI34" s="145"/>
      <c r="AJ34" s="145"/>
      <c r="AK34" s="145"/>
      <c r="AL34" s="145"/>
      <c r="AM34" s="145"/>
      <c r="AN34" s="145"/>
      <c r="AO34" s="145"/>
      <c r="AP34" s="145"/>
      <c r="AQ34" s="145"/>
      <c r="AR34" s="145"/>
      <c r="AS34" s="145"/>
      <c r="AT34" s="145"/>
      <c r="AU34" s="145"/>
      <c r="AV34" s="145"/>
      <c r="AW34" s="145"/>
      <c r="AX34" s="145"/>
      <c r="AY34" s="145"/>
      <c r="AZ34" s="145"/>
      <c r="BA34" s="145"/>
      <c r="BB34" s="145"/>
      <c r="BC34" s="145"/>
      <c r="BD34" s="145"/>
      <c r="BE34" s="145"/>
      <c r="BF34" s="145"/>
      <c r="BG34" s="145"/>
      <c r="BH34" s="145"/>
    </row>
    <row r="35" spans="1:60" outlineLevel="2">
      <c r="A35" s="152"/>
      <c r="B35" s="153"/>
      <c r="C35" s="1409" t="s">
        <v>726</v>
      </c>
      <c r="D35" s="1410"/>
      <c r="E35" s="1410"/>
      <c r="F35" s="1410"/>
      <c r="G35" s="1410"/>
      <c r="H35" s="155"/>
      <c r="I35" s="155"/>
      <c r="J35" s="155"/>
      <c r="K35" s="155"/>
      <c r="L35" s="155"/>
      <c r="M35" s="155"/>
      <c r="N35" s="154"/>
      <c r="O35" s="154"/>
      <c r="P35" s="154"/>
      <c r="Q35" s="154"/>
      <c r="R35" s="155"/>
      <c r="S35" s="155"/>
      <c r="T35" s="155"/>
      <c r="U35" s="155"/>
      <c r="V35" s="155"/>
      <c r="W35" s="155"/>
      <c r="X35" s="155"/>
      <c r="Y35" s="155"/>
      <c r="Z35" s="145"/>
      <c r="AA35" s="145"/>
      <c r="AB35" s="145"/>
      <c r="AC35" s="145"/>
      <c r="AD35" s="145"/>
      <c r="AE35" s="145"/>
      <c r="AF35" s="145"/>
      <c r="AG35" s="145" t="s">
        <v>162</v>
      </c>
      <c r="AH35" s="145"/>
      <c r="AI35" s="145"/>
      <c r="AJ35" s="145"/>
      <c r="AK35" s="145"/>
      <c r="AL35" s="145"/>
      <c r="AM35" s="145"/>
      <c r="AN35" s="145"/>
      <c r="AO35" s="145"/>
      <c r="AP35" s="145"/>
      <c r="AQ35" s="145"/>
      <c r="AR35" s="145"/>
      <c r="AS35" s="145"/>
      <c r="AT35" s="145"/>
      <c r="AU35" s="145"/>
      <c r="AV35" s="145"/>
      <c r="AW35" s="145"/>
      <c r="AX35" s="145"/>
      <c r="AY35" s="145"/>
      <c r="AZ35" s="145"/>
      <c r="BA35" s="145"/>
      <c r="BB35" s="145"/>
      <c r="BC35" s="145"/>
      <c r="BD35" s="145"/>
      <c r="BE35" s="145"/>
      <c r="BF35" s="145"/>
      <c r="BG35" s="145"/>
      <c r="BH35" s="145"/>
    </row>
    <row r="36" spans="1:60">
      <c r="A36" s="3"/>
      <c r="B36" s="4"/>
      <c r="C36" s="185"/>
      <c r="D36" s="6"/>
      <c r="E36" s="3"/>
      <c r="F36" s="3"/>
      <c r="G36" s="3"/>
      <c r="H36" s="3"/>
      <c r="I36" s="3"/>
      <c r="J36" s="3"/>
      <c r="K36" s="3"/>
      <c r="L36" s="3"/>
      <c r="M36" s="3"/>
      <c r="N36" s="3"/>
      <c r="O36" s="3"/>
      <c r="P36" s="3"/>
      <c r="Q36" s="3"/>
      <c r="R36" s="3"/>
      <c r="S36" s="3"/>
      <c r="T36" s="3"/>
      <c r="U36" s="3"/>
      <c r="V36" s="3"/>
      <c r="W36" s="3"/>
      <c r="X36" s="3"/>
      <c r="Y36" s="3"/>
      <c r="AE36">
        <v>12</v>
      </c>
      <c r="AF36">
        <v>21</v>
      </c>
      <c r="AG36" t="s">
        <v>140</v>
      </c>
    </row>
    <row r="37" spans="1:60">
      <c r="A37" s="262"/>
      <c r="B37" s="263" t="s">
        <v>28</v>
      </c>
      <c r="C37" s="264"/>
      <c r="D37" s="265"/>
      <c r="E37" s="266"/>
      <c r="F37" s="266"/>
      <c r="G37" s="267">
        <f>G8</f>
        <v>0</v>
      </c>
      <c r="H37" s="3"/>
      <c r="I37" s="3"/>
      <c r="J37" s="3"/>
      <c r="K37" s="3"/>
      <c r="L37" s="3"/>
      <c r="M37" s="3"/>
      <c r="N37" s="3"/>
      <c r="O37" s="3"/>
      <c r="P37" s="3"/>
      <c r="Q37" s="3"/>
      <c r="R37" s="3"/>
      <c r="S37" s="3"/>
      <c r="T37" s="3"/>
      <c r="U37" s="3"/>
      <c r="V37" s="3"/>
      <c r="W37" s="3"/>
      <c r="X37" s="3"/>
      <c r="Y37" s="3"/>
      <c r="AE37">
        <f>SUMIF(L7:L35,AE36,G7:G35)</f>
        <v>0</v>
      </c>
      <c r="AF37">
        <f>SUMIF(L7:L35,AF36,G7:G35)</f>
        <v>0</v>
      </c>
      <c r="AG37" t="s">
        <v>464</v>
      </c>
    </row>
    <row r="38" spans="1:60">
      <c r="C38" s="187"/>
      <c r="D38" s="10"/>
      <c r="AG38" t="s">
        <v>467</v>
      </c>
    </row>
    <row r="39" spans="1:60">
      <c r="D39" s="10"/>
    </row>
    <row r="40" spans="1:60">
      <c r="D40" s="10"/>
    </row>
    <row r="41" spans="1:60">
      <c r="D41" s="10"/>
    </row>
    <row r="42" spans="1:60">
      <c r="D42" s="10"/>
    </row>
    <row r="43" spans="1:60">
      <c r="D43" s="10"/>
    </row>
    <row r="44" spans="1:60">
      <c r="D44" s="10"/>
    </row>
    <row r="45" spans="1:60">
      <c r="D45" s="10"/>
    </row>
    <row r="46" spans="1:60">
      <c r="D46" s="10"/>
    </row>
    <row r="47" spans="1:60">
      <c r="D47" s="10"/>
    </row>
    <row r="48" spans="1:60">
      <c r="D48" s="10"/>
    </row>
    <row r="49" spans="4:4">
      <c r="D49" s="10"/>
    </row>
    <row r="50" spans="4:4">
      <c r="D50" s="10"/>
    </row>
    <row r="51" spans="4:4">
      <c r="D51" s="10"/>
    </row>
    <row r="52" spans="4:4">
      <c r="D52" s="10"/>
    </row>
    <row r="53" spans="4:4">
      <c r="D53" s="10"/>
    </row>
    <row r="54" spans="4:4">
      <c r="D54" s="10"/>
    </row>
    <row r="55" spans="4:4">
      <c r="D55" s="10"/>
    </row>
    <row r="56" spans="4:4">
      <c r="D56" s="10"/>
    </row>
    <row r="57" spans="4:4">
      <c r="D57" s="10"/>
    </row>
    <row r="58" spans="4:4">
      <c r="D58" s="10"/>
    </row>
    <row r="59" spans="4:4">
      <c r="D59" s="10"/>
    </row>
    <row r="60" spans="4:4">
      <c r="D60" s="10"/>
    </row>
    <row r="61" spans="4:4">
      <c r="D61" s="10"/>
    </row>
    <row r="62" spans="4:4">
      <c r="D62" s="10"/>
    </row>
    <row r="63" spans="4:4">
      <c r="D63" s="10"/>
    </row>
    <row r="64" spans="4:4">
      <c r="D64" s="10"/>
    </row>
    <row r="65" spans="4:4">
      <c r="D65" s="10"/>
    </row>
    <row r="66" spans="4:4">
      <c r="D66" s="10"/>
    </row>
    <row r="67" spans="4:4">
      <c r="D67" s="10"/>
    </row>
    <row r="68" spans="4:4">
      <c r="D68" s="10"/>
    </row>
    <row r="69" spans="4:4">
      <c r="D69" s="10"/>
    </row>
    <row r="70" spans="4:4">
      <c r="D70" s="10"/>
    </row>
    <row r="71" spans="4:4">
      <c r="D71" s="10"/>
    </row>
    <row r="72" spans="4:4">
      <c r="D72" s="10"/>
    </row>
    <row r="73" spans="4:4">
      <c r="D73" s="10"/>
    </row>
    <row r="74" spans="4:4">
      <c r="D74" s="10"/>
    </row>
    <row r="75" spans="4:4">
      <c r="D75" s="10"/>
    </row>
    <row r="76" spans="4:4">
      <c r="D76" s="10"/>
    </row>
    <row r="77" spans="4:4">
      <c r="D77" s="10"/>
    </row>
    <row r="78" spans="4:4">
      <c r="D78" s="10"/>
    </row>
    <row r="79" spans="4:4">
      <c r="D79" s="10"/>
    </row>
    <row r="80" spans="4:4">
      <c r="D80" s="10"/>
    </row>
    <row r="81" spans="4:4">
      <c r="D81" s="10"/>
    </row>
    <row r="82" spans="4:4">
      <c r="D82" s="10"/>
    </row>
    <row r="83" spans="4:4">
      <c r="D83" s="10"/>
    </row>
    <row r="84" spans="4:4">
      <c r="D84" s="10"/>
    </row>
    <row r="85" spans="4:4">
      <c r="D85" s="10"/>
    </row>
    <row r="86" spans="4:4">
      <c r="D86" s="10"/>
    </row>
    <row r="87" spans="4:4">
      <c r="D87" s="10"/>
    </row>
    <row r="88" spans="4:4">
      <c r="D88" s="10"/>
    </row>
    <row r="89" spans="4:4">
      <c r="D89" s="10"/>
    </row>
    <row r="90" spans="4:4">
      <c r="D90" s="10"/>
    </row>
    <row r="91" spans="4:4">
      <c r="D91" s="10"/>
    </row>
    <row r="92" spans="4:4">
      <c r="D92" s="10"/>
    </row>
    <row r="93" spans="4:4">
      <c r="D93" s="10"/>
    </row>
    <row r="94" spans="4:4">
      <c r="D94" s="10"/>
    </row>
    <row r="95" spans="4:4">
      <c r="D95" s="10"/>
    </row>
    <row r="96" spans="4:4">
      <c r="D96" s="10"/>
    </row>
    <row r="97" spans="4:4">
      <c r="D97" s="10"/>
    </row>
    <row r="98" spans="4:4">
      <c r="D98" s="10"/>
    </row>
    <row r="99" spans="4:4">
      <c r="D99" s="10"/>
    </row>
    <row r="100" spans="4:4">
      <c r="D100" s="10"/>
    </row>
    <row r="101" spans="4:4">
      <c r="D101" s="10"/>
    </row>
    <row r="102" spans="4:4">
      <c r="D102" s="10"/>
    </row>
    <row r="103" spans="4:4">
      <c r="D103" s="10"/>
    </row>
    <row r="104" spans="4:4">
      <c r="D104" s="10"/>
    </row>
    <row r="105" spans="4:4">
      <c r="D105" s="10"/>
    </row>
    <row r="106" spans="4:4">
      <c r="D106" s="10"/>
    </row>
    <row r="107" spans="4:4">
      <c r="D107" s="10"/>
    </row>
    <row r="108" spans="4:4">
      <c r="D108" s="10"/>
    </row>
    <row r="109" spans="4:4">
      <c r="D109" s="10"/>
    </row>
    <row r="110" spans="4:4">
      <c r="D110" s="10"/>
    </row>
    <row r="111" spans="4:4">
      <c r="D111" s="10"/>
    </row>
    <row r="112" spans="4:4">
      <c r="D112" s="10"/>
    </row>
    <row r="113" spans="4:4">
      <c r="D113" s="10"/>
    </row>
    <row r="114" spans="4:4">
      <c r="D114" s="10"/>
    </row>
    <row r="115" spans="4:4">
      <c r="D115" s="10"/>
    </row>
    <row r="116" spans="4:4">
      <c r="D116" s="10"/>
    </row>
    <row r="117" spans="4:4">
      <c r="D117" s="10"/>
    </row>
    <row r="118" spans="4:4">
      <c r="D118" s="10"/>
    </row>
    <row r="119" spans="4:4">
      <c r="D119" s="10"/>
    </row>
    <row r="120" spans="4:4">
      <c r="D120" s="10"/>
    </row>
    <row r="121" spans="4:4">
      <c r="D121" s="10"/>
    </row>
    <row r="122" spans="4:4">
      <c r="D122" s="10"/>
    </row>
    <row r="123" spans="4:4">
      <c r="D123" s="10"/>
    </row>
    <row r="124" spans="4:4">
      <c r="D124" s="10"/>
    </row>
    <row r="125" spans="4:4">
      <c r="D125" s="10"/>
    </row>
    <row r="126" spans="4:4">
      <c r="D126" s="10"/>
    </row>
    <row r="127" spans="4:4">
      <c r="D127" s="10"/>
    </row>
    <row r="128" spans="4:4">
      <c r="D128" s="10"/>
    </row>
    <row r="129" spans="4:4">
      <c r="D129" s="10"/>
    </row>
    <row r="130" spans="4:4">
      <c r="D130" s="10"/>
    </row>
    <row r="131" spans="4:4">
      <c r="D131" s="10"/>
    </row>
    <row r="132" spans="4:4">
      <c r="D132" s="10"/>
    </row>
    <row r="133" spans="4:4">
      <c r="D133" s="10"/>
    </row>
    <row r="134" spans="4:4">
      <c r="D134" s="10"/>
    </row>
    <row r="135" spans="4:4">
      <c r="D135" s="10"/>
    </row>
    <row r="136" spans="4:4">
      <c r="D136" s="10"/>
    </row>
    <row r="137" spans="4:4">
      <c r="D137" s="10"/>
    </row>
    <row r="138" spans="4:4">
      <c r="D138" s="10"/>
    </row>
    <row r="139" spans="4:4">
      <c r="D139" s="10"/>
    </row>
    <row r="140" spans="4:4">
      <c r="D140" s="10"/>
    </row>
    <row r="141" spans="4:4">
      <c r="D141" s="10"/>
    </row>
    <row r="142" spans="4:4">
      <c r="D142" s="10"/>
    </row>
    <row r="143" spans="4:4">
      <c r="D143" s="10"/>
    </row>
    <row r="144" spans="4:4">
      <c r="D144" s="10"/>
    </row>
    <row r="145" spans="4:4">
      <c r="D145" s="10"/>
    </row>
    <row r="146" spans="4:4">
      <c r="D146" s="10"/>
    </row>
    <row r="147" spans="4:4">
      <c r="D147" s="10"/>
    </row>
    <row r="148" spans="4:4">
      <c r="D148" s="10"/>
    </row>
    <row r="149" spans="4:4">
      <c r="D149" s="10"/>
    </row>
    <row r="150" spans="4:4">
      <c r="D150" s="10"/>
    </row>
    <row r="151" spans="4:4">
      <c r="D151" s="10"/>
    </row>
    <row r="152" spans="4:4">
      <c r="D152" s="10"/>
    </row>
    <row r="153" spans="4:4">
      <c r="D153" s="10"/>
    </row>
    <row r="154" spans="4:4">
      <c r="D154" s="10"/>
    </row>
    <row r="155" spans="4:4">
      <c r="D155" s="10"/>
    </row>
    <row r="156" spans="4:4">
      <c r="D156" s="10"/>
    </row>
    <row r="157" spans="4:4">
      <c r="D157" s="10"/>
    </row>
    <row r="158" spans="4:4">
      <c r="D158" s="10"/>
    </row>
    <row r="159" spans="4:4">
      <c r="D159" s="10"/>
    </row>
    <row r="160" spans="4:4">
      <c r="D160" s="10"/>
    </row>
    <row r="161" spans="4:4">
      <c r="D161" s="10"/>
    </row>
    <row r="162" spans="4:4">
      <c r="D162" s="10"/>
    </row>
    <row r="163" spans="4:4">
      <c r="D163" s="10"/>
    </row>
    <row r="164" spans="4:4">
      <c r="D164" s="10"/>
    </row>
    <row r="165" spans="4:4">
      <c r="D165" s="10"/>
    </row>
    <row r="166" spans="4:4">
      <c r="D166" s="10"/>
    </row>
    <row r="167" spans="4:4">
      <c r="D167" s="10"/>
    </row>
    <row r="168" spans="4:4">
      <c r="D168" s="10"/>
    </row>
    <row r="169" spans="4:4">
      <c r="D169" s="10"/>
    </row>
    <row r="170" spans="4:4">
      <c r="D170" s="10"/>
    </row>
    <row r="171" spans="4:4">
      <c r="D171" s="10"/>
    </row>
    <row r="172" spans="4:4">
      <c r="D172" s="10"/>
    </row>
    <row r="173" spans="4:4">
      <c r="D173" s="10"/>
    </row>
    <row r="174" spans="4:4">
      <c r="D174" s="10"/>
    </row>
    <row r="175" spans="4:4">
      <c r="D175" s="10"/>
    </row>
    <row r="176" spans="4:4">
      <c r="D176" s="10"/>
    </row>
    <row r="177" spans="4:4">
      <c r="D177" s="10"/>
    </row>
    <row r="178" spans="4:4">
      <c r="D178" s="10"/>
    </row>
    <row r="179" spans="4:4">
      <c r="D179" s="10"/>
    </row>
    <row r="180" spans="4:4">
      <c r="D180" s="10"/>
    </row>
    <row r="181" spans="4:4">
      <c r="D181" s="10"/>
    </row>
    <row r="182" spans="4:4">
      <c r="D182" s="10"/>
    </row>
    <row r="183" spans="4:4">
      <c r="D183" s="10"/>
    </row>
    <row r="184" spans="4:4">
      <c r="D184" s="10"/>
    </row>
    <row r="185" spans="4:4">
      <c r="D185" s="10"/>
    </row>
    <row r="186" spans="4:4">
      <c r="D186" s="10"/>
    </row>
    <row r="187" spans="4:4">
      <c r="D187" s="10"/>
    </row>
    <row r="188" spans="4:4">
      <c r="D188" s="10"/>
    </row>
    <row r="189" spans="4:4">
      <c r="D189" s="10"/>
    </row>
    <row r="190" spans="4:4">
      <c r="D190" s="10"/>
    </row>
    <row r="191" spans="4:4">
      <c r="D191" s="10"/>
    </row>
    <row r="192" spans="4:4">
      <c r="D192" s="10"/>
    </row>
    <row r="193" spans="4:4">
      <c r="D193" s="10"/>
    </row>
    <row r="194" spans="4:4">
      <c r="D194" s="10"/>
    </row>
    <row r="195" spans="4:4">
      <c r="D195" s="10"/>
    </row>
    <row r="196" spans="4:4">
      <c r="D196" s="10"/>
    </row>
    <row r="197" spans="4:4">
      <c r="D197" s="10"/>
    </row>
    <row r="198" spans="4:4">
      <c r="D198" s="10"/>
    </row>
    <row r="199" spans="4:4">
      <c r="D199" s="10"/>
    </row>
    <row r="200" spans="4:4">
      <c r="D200" s="10"/>
    </row>
    <row r="201" spans="4:4">
      <c r="D201" s="10"/>
    </row>
    <row r="202" spans="4:4">
      <c r="D202" s="10"/>
    </row>
    <row r="203" spans="4:4">
      <c r="D203" s="10"/>
    </row>
    <row r="204" spans="4:4">
      <c r="D204" s="10"/>
    </row>
    <row r="205" spans="4:4">
      <c r="D205" s="10"/>
    </row>
    <row r="206" spans="4:4">
      <c r="D206" s="10"/>
    </row>
    <row r="207" spans="4:4">
      <c r="D207" s="10"/>
    </row>
    <row r="208" spans="4:4">
      <c r="D208" s="10"/>
    </row>
    <row r="209" spans="4:4">
      <c r="D209" s="10"/>
    </row>
    <row r="210" spans="4:4">
      <c r="D210" s="10"/>
    </row>
    <row r="211" spans="4:4">
      <c r="D211" s="10"/>
    </row>
    <row r="212" spans="4:4">
      <c r="D212" s="10"/>
    </row>
    <row r="213" spans="4:4">
      <c r="D213" s="10"/>
    </row>
    <row r="214" spans="4:4">
      <c r="D214" s="10"/>
    </row>
    <row r="215" spans="4:4">
      <c r="D215" s="10"/>
    </row>
    <row r="216" spans="4:4">
      <c r="D216" s="10"/>
    </row>
    <row r="217" spans="4:4">
      <c r="D217" s="10"/>
    </row>
    <row r="218" spans="4:4">
      <c r="D218" s="10"/>
    </row>
    <row r="219" spans="4:4">
      <c r="D219" s="10"/>
    </row>
    <row r="220" spans="4:4">
      <c r="D220" s="10"/>
    </row>
    <row r="221" spans="4:4">
      <c r="D221" s="10"/>
    </row>
    <row r="222" spans="4:4">
      <c r="D222" s="10"/>
    </row>
    <row r="223" spans="4:4">
      <c r="D223" s="10"/>
    </row>
    <row r="224" spans="4:4">
      <c r="D224" s="10"/>
    </row>
    <row r="225" spans="4:4">
      <c r="D225" s="10"/>
    </row>
    <row r="226" spans="4:4">
      <c r="D226" s="10"/>
    </row>
    <row r="227" spans="4:4">
      <c r="D227" s="10"/>
    </row>
    <row r="228" spans="4:4">
      <c r="D228" s="10"/>
    </row>
    <row r="229" spans="4:4">
      <c r="D229" s="10"/>
    </row>
    <row r="230" spans="4:4">
      <c r="D230" s="10"/>
    </row>
    <row r="231" spans="4:4">
      <c r="D231" s="10"/>
    </row>
    <row r="232" spans="4:4">
      <c r="D232" s="10"/>
    </row>
    <row r="233" spans="4:4">
      <c r="D233" s="10"/>
    </row>
    <row r="234" spans="4:4">
      <c r="D234" s="10"/>
    </row>
    <row r="235" spans="4:4">
      <c r="D235" s="10"/>
    </row>
    <row r="236" spans="4:4">
      <c r="D236" s="10"/>
    </row>
    <row r="237" spans="4:4">
      <c r="D237" s="10"/>
    </row>
    <row r="238" spans="4:4">
      <c r="D238" s="10"/>
    </row>
    <row r="239" spans="4:4">
      <c r="D239" s="10"/>
    </row>
    <row r="240" spans="4:4">
      <c r="D240" s="10"/>
    </row>
    <row r="241" spans="4:4">
      <c r="D241" s="10"/>
    </row>
    <row r="242" spans="4:4">
      <c r="D242" s="10"/>
    </row>
    <row r="243" spans="4:4">
      <c r="D243" s="10"/>
    </row>
    <row r="244" spans="4:4">
      <c r="D244" s="10"/>
    </row>
    <row r="245" spans="4:4">
      <c r="D245" s="10"/>
    </row>
    <row r="246" spans="4:4">
      <c r="D246" s="10"/>
    </row>
    <row r="247" spans="4:4">
      <c r="D247" s="10"/>
    </row>
    <row r="248" spans="4:4">
      <c r="D248" s="10"/>
    </row>
    <row r="249" spans="4:4">
      <c r="D249" s="10"/>
    </row>
    <row r="250" spans="4:4">
      <c r="D250" s="10"/>
    </row>
    <row r="251" spans="4:4">
      <c r="D251" s="10"/>
    </row>
    <row r="252" spans="4:4">
      <c r="D252" s="10"/>
    </row>
    <row r="253" spans="4:4">
      <c r="D253" s="10"/>
    </row>
    <row r="254" spans="4:4">
      <c r="D254" s="10"/>
    </row>
    <row r="255" spans="4:4">
      <c r="D255" s="10"/>
    </row>
    <row r="256" spans="4:4">
      <c r="D256" s="10"/>
    </row>
    <row r="257" spans="4:4">
      <c r="D257" s="10"/>
    </row>
    <row r="258" spans="4:4">
      <c r="D258" s="10"/>
    </row>
    <row r="259" spans="4:4">
      <c r="D259" s="10"/>
    </row>
    <row r="260" spans="4:4">
      <c r="D260" s="10"/>
    </row>
    <row r="261" spans="4:4">
      <c r="D261" s="10"/>
    </row>
    <row r="262" spans="4:4">
      <c r="D262" s="10"/>
    </row>
    <row r="263" spans="4:4">
      <c r="D263" s="10"/>
    </row>
    <row r="264" spans="4:4">
      <c r="D264" s="10"/>
    </row>
    <row r="265" spans="4:4">
      <c r="D265" s="10"/>
    </row>
    <row r="266" spans="4:4">
      <c r="D266" s="10"/>
    </row>
    <row r="267" spans="4:4">
      <c r="D267" s="10"/>
    </row>
    <row r="268" spans="4:4">
      <c r="D268" s="10"/>
    </row>
    <row r="269" spans="4:4">
      <c r="D269" s="10"/>
    </row>
    <row r="270" spans="4:4">
      <c r="D270" s="10"/>
    </row>
    <row r="271" spans="4:4">
      <c r="D271" s="10"/>
    </row>
    <row r="272" spans="4:4">
      <c r="D272" s="10"/>
    </row>
    <row r="273" spans="4:4">
      <c r="D273" s="10"/>
    </row>
    <row r="274" spans="4:4">
      <c r="D274" s="10"/>
    </row>
    <row r="275" spans="4:4">
      <c r="D275" s="10"/>
    </row>
    <row r="276" spans="4:4">
      <c r="D276" s="10"/>
    </row>
    <row r="277" spans="4:4">
      <c r="D277" s="10"/>
    </row>
    <row r="278" spans="4:4">
      <c r="D278" s="10"/>
    </row>
    <row r="279" spans="4:4">
      <c r="D279" s="10"/>
    </row>
    <row r="280" spans="4:4">
      <c r="D280" s="10"/>
    </row>
    <row r="281" spans="4:4">
      <c r="D281" s="10"/>
    </row>
    <row r="282" spans="4:4">
      <c r="D282" s="10"/>
    </row>
    <row r="283" spans="4:4">
      <c r="D283" s="10"/>
    </row>
    <row r="284" spans="4:4">
      <c r="D284" s="10"/>
    </row>
    <row r="285" spans="4:4">
      <c r="D285" s="10"/>
    </row>
    <row r="286" spans="4:4">
      <c r="D286" s="10"/>
    </row>
    <row r="287" spans="4:4">
      <c r="D287" s="10"/>
    </row>
    <row r="288" spans="4:4">
      <c r="D288" s="10"/>
    </row>
    <row r="289" spans="4:4">
      <c r="D289" s="10"/>
    </row>
    <row r="290" spans="4:4">
      <c r="D290" s="10"/>
    </row>
    <row r="291" spans="4:4">
      <c r="D291" s="10"/>
    </row>
    <row r="292" spans="4:4">
      <c r="D292" s="10"/>
    </row>
    <row r="293" spans="4:4">
      <c r="D293" s="10"/>
    </row>
    <row r="294" spans="4:4">
      <c r="D294" s="10"/>
    </row>
    <row r="295" spans="4:4">
      <c r="D295" s="10"/>
    </row>
    <row r="296" spans="4:4">
      <c r="D296" s="10"/>
    </row>
    <row r="297" spans="4:4">
      <c r="D297" s="10"/>
    </row>
    <row r="298" spans="4:4">
      <c r="D298" s="10"/>
    </row>
    <row r="299" spans="4:4">
      <c r="D299" s="10"/>
    </row>
    <row r="300" spans="4:4">
      <c r="D300" s="10"/>
    </row>
    <row r="301" spans="4:4">
      <c r="D301" s="10"/>
    </row>
    <row r="302" spans="4:4">
      <c r="D302" s="10"/>
    </row>
    <row r="303" spans="4:4">
      <c r="D303" s="10"/>
    </row>
    <row r="304" spans="4:4">
      <c r="D304" s="10"/>
    </row>
    <row r="305" spans="4:4">
      <c r="D305" s="10"/>
    </row>
    <row r="306" spans="4:4">
      <c r="D306" s="10"/>
    </row>
    <row r="307" spans="4:4">
      <c r="D307" s="10"/>
    </row>
    <row r="308" spans="4:4">
      <c r="D308" s="10"/>
    </row>
    <row r="309" spans="4:4">
      <c r="D309" s="10"/>
    </row>
    <row r="310" spans="4:4">
      <c r="D310" s="10"/>
    </row>
    <row r="311" spans="4:4">
      <c r="D311" s="10"/>
    </row>
    <row r="312" spans="4:4">
      <c r="D312" s="10"/>
    </row>
    <row r="313" spans="4:4">
      <c r="D313" s="10"/>
    </row>
    <row r="314" spans="4:4">
      <c r="D314" s="10"/>
    </row>
    <row r="315" spans="4:4">
      <c r="D315" s="10"/>
    </row>
    <row r="316" spans="4:4">
      <c r="D316" s="10"/>
    </row>
    <row r="317" spans="4:4">
      <c r="D317" s="10"/>
    </row>
    <row r="318" spans="4:4">
      <c r="D318" s="10"/>
    </row>
    <row r="319" spans="4:4">
      <c r="D319" s="10"/>
    </row>
    <row r="320" spans="4:4">
      <c r="D320" s="10"/>
    </row>
    <row r="321" spans="4:4">
      <c r="D321" s="10"/>
    </row>
    <row r="322" spans="4:4">
      <c r="D322" s="10"/>
    </row>
    <row r="323" spans="4:4">
      <c r="D323" s="10"/>
    </row>
    <row r="324" spans="4:4">
      <c r="D324" s="10"/>
    </row>
    <row r="325" spans="4:4">
      <c r="D325" s="10"/>
    </row>
    <row r="326" spans="4:4">
      <c r="D326" s="10"/>
    </row>
    <row r="327" spans="4:4">
      <c r="D327" s="10"/>
    </row>
    <row r="328" spans="4:4">
      <c r="D328" s="10"/>
    </row>
    <row r="329" spans="4:4">
      <c r="D329" s="10"/>
    </row>
    <row r="330" spans="4:4">
      <c r="D330" s="10"/>
    </row>
    <row r="331" spans="4:4">
      <c r="D331" s="10"/>
    </row>
    <row r="332" spans="4:4">
      <c r="D332" s="10"/>
    </row>
    <row r="333" spans="4:4">
      <c r="D333" s="10"/>
    </row>
    <row r="334" spans="4:4">
      <c r="D334" s="10"/>
    </row>
    <row r="335" spans="4:4">
      <c r="D335" s="10"/>
    </row>
    <row r="336" spans="4:4">
      <c r="D336" s="10"/>
    </row>
    <row r="337" spans="4:4">
      <c r="D337" s="10"/>
    </row>
    <row r="338" spans="4:4">
      <c r="D338" s="10"/>
    </row>
    <row r="339" spans="4:4">
      <c r="D339" s="10"/>
    </row>
    <row r="340" spans="4:4">
      <c r="D340" s="10"/>
    </row>
    <row r="341" spans="4:4">
      <c r="D341" s="10"/>
    </row>
    <row r="342" spans="4:4">
      <c r="D342" s="10"/>
    </row>
    <row r="343" spans="4:4">
      <c r="D343" s="10"/>
    </row>
    <row r="344" spans="4:4">
      <c r="D344" s="10"/>
    </row>
    <row r="345" spans="4:4">
      <c r="D345" s="10"/>
    </row>
    <row r="346" spans="4:4">
      <c r="D346" s="10"/>
    </row>
    <row r="347" spans="4:4">
      <c r="D347" s="10"/>
    </row>
    <row r="348" spans="4:4">
      <c r="D348" s="10"/>
    </row>
    <row r="349" spans="4:4">
      <c r="D349" s="10"/>
    </row>
    <row r="350" spans="4:4">
      <c r="D350" s="10"/>
    </row>
    <row r="351" spans="4:4">
      <c r="D351" s="10"/>
    </row>
    <row r="352" spans="4:4">
      <c r="D352" s="10"/>
    </row>
    <row r="353" spans="4:4">
      <c r="D353" s="10"/>
    </row>
    <row r="354" spans="4:4">
      <c r="D354" s="10"/>
    </row>
    <row r="355" spans="4:4">
      <c r="D355" s="10"/>
    </row>
    <row r="356" spans="4:4">
      <c r="D356" s="10"/>
    </row>
    <row r="357" spans="4:4">
      <c r="D357" s="10"/>
    </row>
    <row r="358" spans="4:4">
      <c r="D358" s="10"/>
    </row>
    <row r="359" spans="4:4">
      <c r="D359" s="10"/>
    </row>
    <row r="360" spans="4:4">
      <c r="D360" s="10"/>
    </row>
    <row r="361" spans="4:4">
      <c r="D361" s="10"/>
    </row>
    <row r="362" spans="4:4">
      <c r="D362" s="10"/>
    </row>
    <row r="363" spans="4:4">
      <c r="D363" s="10"/>
    </row>
    <row r="364" spans="4:4">
      <c r="D364" s="10"/>
    </row>
    <row r="365" spans="4:4">
      <c r="D365" s="10"/>
    </row>
    <row r="366" spans="4:4">
      <c r="D366" s="10"/>
    </row>
    <row r="367" spans="4:4">
      <c r="D367" s="10"/>
    </row>
    <row r="368" spans="4:4">
      <c r="D368" s="10"/>
    </row>
    <row r="369" spans="4:4">
      <c r="D369" s="10"/>
    </row>
    <row r="370" spans="4:4">
      <c r="D370" s="10"/>
    </row>
    <row r="371" spans="4:4">
      <c r="D371" s="10"/>
    </row>
    <row r="372" spans="4:4">
      <c r="D372" s="10"/>
    </row>
    <row r="373" spans="4:4">
      <c r="D373" s="10"/>
    </row>
    <row r="374" spans="4:4">
      <c r="D374" s="10"/>
    </row>
    <row r="375" spans="4:4">
      <c r="D375" s="10"/>
    </row>
    <row r="376" spans="4:4">
      <c r="D376" s="10"/>
    </row>
    <row r="377" spans="4:4">
      <c r="D377" s="10"/>
    </row>
    <row r="378" spans="4:4">
      <c r="D378" s="10"/>
    </row>
    <row r="379" spans="4:4">
      <c r="D379" s="10"/>
    </row>
    <row r="380" spans="4:4">
      <c r="D380" s="10"/>
    </row>
    <row r="381" spans="4:4">
      <c r="D381" s="10"/>
    </row>
    <row r="382" spans="4:4">
      <c r="D382" s="10"/>
    </row>
    <row r="383" spans="4:4">
      <c r="D383" s="10"/>
    </row>
    <row r="384" spans="4:4">
      <c r="D384" s="10"/>
    </row>
    <row r="385" spans="4:4">
      <c r="D385" s="10"/>
    </row>
    <row r="386" spans="4:4">
      <c r="D386" s="10"/>
    </row>
    <row r="387" spans="4:4">
      <c r="D387" s="10"/>
    </row>
    <row r="388" spans="4:4">
      <c r="D388" s="10"/>
    </row>
    <row r="389" spans="4:4">
      <c r="D389" s="10"/>
    </row>
    <row r="390" spans="4:4">
      <c r="D390" s="10"/>
    </row>
    <row r="391" spans="4:4">
      <c r="D391" s="10"/>
    </row>
    <row r="392" spans="4:4">
      <c r="D392" s="10"/>
    </row>
    <row r="393" spans="4:4">
      <c r="D393" s="10"/>
    </row>
    <row r="394" spans="4:4">
      <c r="D394" s="10"/>
    </row>
    <row r="395" spans="4:4">
      <c r="D395" s="10"/>
    </row>
    <row r="396" spans="4:4">
      <c r="D396" s="10"/>
    </row>
    <row r="397" spans="4:4">
      <c r="D397" s="10"/>
    </row>
    <row r="398" spans="4:4">
      <c r="D398" s="10"/>
    </row>
    <row r="399" spans="4:4">
      <c r="D399" s="10"/>
    </row>
    <row r="400" spans="4:4">
      <c r="D400" s="10"/>
    </row>
    <row r="401" spans="4:4">
      <c r="D401" s="10"/>
    </row>
    <row r="402" spans="4:4">
      <c r="D402" s="10"/>
    </row>
    <row r="403" spans="4:4">
      <c r="D403" s="10"/>
    </row>
    <row r="404" spans="4:4">
      <c r="D404" s="10"/>
    </row>
    <row r="405" spans="4:4">
      <c r="D405" s="10"/>
    </row>
    <row r="406" spans="4:4">
      <c r="D406" s="10"/>
    </row>
    <row r="407" spans="4:4">
      <c r="D407" s="10"/>
    </row>
    <row r="408" spans="4:4">
      <c r="D408" s="10"/>
    </row>
    <row r="409" spans="4:4">
      <c r="D409" s="10"/>
    </row>
    <row r="410" spans="4:4">
      <c r="D410" s="10"/>
    </row>
    <row r="411" spans="4:4">
      <c r="D411" s="10"/>
    </row>
    <row r="412" spans="4:4">
      <c r="D412" s="10"/>
    </row>
    <row r="413" spans="4:4">
      <c r="D413" s="10"/>
    </row>
    <row r="414" spans="4:4">
      <c r="D414" s="10"/>
    </row>
    <row r="415" spans="4:4">
      <c r="D415" s="10"/>
    </row>
    <row r="416" spans="4:4">
      <c r="D416" s="10"/>
    </row>
    <row r="417" spans="4:4">
      <c r="D417" s="10"/>
    </row>
    <row r="418" spans="4:4">
      <c r="D418" s="10"/>
    </row>
    <row r="419" spans="4:4">
      <c r="D419" s="10"/>
    </row>
    <row r="420" spans="4:4">
      <c r="D420" s="10"/>
    </row>
    <row r="421" spans="4:4">
      <c r="D421" s="10"/>
    </row>
    <row r="422" spans="4:4">
      <c r="D422" s="10"/>
    </row>
    <row r="423" spans="4:4">
      <c r="D423" s="10"/>
    </row>
    <row r="424" spans="4:4">
      <c r="D424" s="10"/>
    </row>
    <row r="425" spans="4:4">
      <c r="D425" s="10"/>
    </row>
    <row r="426" spans="4:4">
      <c r="D426" s="10"/>
    </row>
    <row r="427" spans="4:4">
      <c r="D427" s="10"/>
    </row>
    <row r="428" spans="4:4">
      <c r="D428" s="10"/>
    </row>
    <row r="429" spans="4:4">
      <c r="D429" s="10"/>
    </row>
    <row r="430" spans="4:4">
      <c r="D430" s="10"/>
    </row>
    <row r="431" spans="4:4">
      <c r="D431" s="10"/>
    </row>
    <row r="432" spans="4:4">
      <c r="D432" s="10"/>
    </row>
    <row r="433" spans="4:4">
      <c r="D433" s="10"/>
    </row>
    <row r="434" spans="4:4">
      <c r="D434" s="10"/>
    </row>
    <row r="435" spans="4:4">
      <c r="D435" s="10"/>
    </row>
    <row r="436" spans="4:4">
      <c r="D436" s="10"/>
    </row>
    <row r="437" spans="4:4">
      <c r="D437" s="10"/>
    </row>
    <row r="438" spans="4:4">
      <c r="D438" s="10"/>
    </row>
    <row r="439" spans="4:4">
      <c r="D439" s="10"/>
    </row>
    <row r="440" spans="4:4">
      <c r="D440" s="10"/>
    </row>
    <row r="441" spans="4:4">
      <c r="D441" s="10"/>
    </row>
    <row r="442" spans="4:4">
      <c r="D442" s="10"/>
    </row>
    <row r="443" spans="4:4">
      <c r="D443" s="10"/>
    </row>
    <row r="444" spans="4:4">
      <c r="D444" s="10"/>
    </row>
    <row r="445" spans="4:4">
      <c r="D445" s="10"/>
    </row>
    <row r="446" spans="4:4">
      <c r="D446" s="10"/>
    </row>
    <row r="447" spans="4:4">
      <c r="D447" s="10"/>
    </row>
    <row r="448" spans="4:4">
      <c r="D448" s="10"/>
    </row>
    <row r="449" spans="4:4">
      <c r="D449" s="10"/>
    </row>
    <row r="450" spans="4:4">
      <c r="D450" s="10"/>
    </row>
    <row r="451" spans="4:4">
      <c r="D451" s="10"/>
    </row>
    <row r="452" spans="4:4">
      <c r="D452" s="10"/>
    </row>
    <row r="453" spans="4:4">
      <c r="D453" s="10"/>
    </row>
    <row r="454" spans="4:4">
      <c r="D454" s="10"/>
    </row>
    <row r="455" spans="4:4">
      <c r="D455" s="10"/>
    </row>
    <row r="456" spans="4:4">
      <c r="D456" s="10"/>
    </row>
    <row r="457" spans="4:4">
      <c r="D457" s="10"/>
    </row>
    <row r="458" spans="4:4">
      <c r="D458" s="10"/>
    </row>
    <row r="459" spans="4:4">
      <c r="D459" s="10"/>
    </row>
    <row r="460" spans="4:4">
      <c r="D460" s="10"/>
    </row>
    <row r="461" spans="4:4">
      <c r="D461" s="10"/>
    </row>
    <row r="462" spans="4:4">
      <c r="D462" s="10"/>
    </row>
    <row r="463" spans="4:4">
      <c r="D463" s="10"/>
    </row>
    <row r="464" spans="4:4">
      <c r="D464" s="10"/>
    </row>
    <row r="465" spans="4:4">
      <c r="D465" s="10"/>
    </row>
    <row r="466" spans="4:4">
      <c r="D466" s="10"/>
    </row>
    <row r="467" spans="4:4">
      <c r="D467" s="10"/>
    </row>
    <row r="468" spans="4:4">
      <c r="D468" s="10"/>
    </row>
    <row r="469" spans="4:4">
      <c r="D469" s="10"/>
    </row>
    <row r="470" spans="4:4">
      <c r="D470" s="10"/>
    </row>
    <row r="471" spans="4:4">
      <c r="D471" s="10"/>
    </row>
    <row r="472" spans="4:4">
      <c r="D472" s="10"/>
    </row>
    <row r="473" spans="4:4">
      <c r="D473" s="10"/>
    </row>
    <row r="474" spans="4:4">
      <c r="D474" s="10"/>
    </row>
    <row r="475" spans="4:4">
      <c r="D475" s="10"/>
    </row>
    <row r="476" spans="4:4">
      <c r="D476" s="10"/>
    </row>
    <row r="477" spans="4:4">
      <c r="D477" s="10"/>
    </row>
    <row r="478" spans="4:4">
      <c r="D478" s="10"/>
    </row>
    <row r="479" spans="4:4">
      <c r="D479" s="10"/>
    </row>
    <row r="480" spans="4:4">
      <c r="D480" s="10"/>
    </row>
    <row r="481" spans="4:4">
      <c r="D481" s="10"/>
    </row>
    <row r="482" spans="4:4">
      <c r="D482" s="10"/>
    </row>
    <row r="483" spans="4:4">
      <c r="D483" s="10"/>
    </row>
    <row r="484" spans="4:4">
      <c r="D484" s="10"/>
    </row>
    <row r="485" spans="4:4">
      <c r="D485" s="10"/>
    </row>
    <row r="486" spans="4:4">
      <c r="D486" s="10"/>
    </row>
    <row r="487" spans="4:4">
      <c r="D487" s="10"/>
    </row>
    <row r="488" spans="4:4">
      <c r="D488" s="10"/>
    </row>
    <row r="489" spans="4:4">
      <c r="D489" s="10"/>
    </row>
    <row r="490" spans="4:4">
      <c r="D490" s="10"/>
    </row>
    <row r="491" spans="4:4">
      <c r="D491" s="10"/>
    </row>
    <row r="492" spans="4:4">
      <c r="D492" s="10"/>
    </row>
    <row r="493" spans="4:4">
      <c r="D493" s="10"/>
    </row>
    <row r="494" spans="4:4">
      <c r="D494" s="10"/>
    </row>
    <row r="495" spans="4:4">
      <c r="D495" s="10"/>
    </row>
    <row r="496" spans="4:4">
      <c r="D496" s="10"/>
    </row>
    <row r="497" spans="4:4">
      <c r="D497" s="10"/>
    </row>
    <row r="498" spans="4:4">
      <c r="D498" s="10"/>
    </row>
    <row r="499" spans="4:4">
      <c r="D499" s="10"/>
    </row>
    <row r="500" spans="4:4">
      <c r="D500" s="10"/>
    </row>
    <row r="501" spans="4:4">
      <c r="D501" s="10"/>
    </row>
    <row r="502" spans="4:4">
      <c r="D502" s="10"/>
    </row>
    <row r="503" spans="4:4">
      <c r="D503" s="10"/>
    </row>
    <row r="504" spans="4:4">
      <c r="D504" s="10"/>
    </row>
    <row r="505" spans="4:4">
      <c r="D505" s="10"/>
    </row>
    <row r="506" spans="4:4">
      <c r="D506" s="10"/>
    </row>
    <row r="507" spans="4:4">
      <c r="D507" s="10"/>
    </row>
    <row r="508" spans="4:4">
      <c r="D508" s="10"/>
    </row>
    <row r="509" spans="4:4">
      <c r="D509" s="10"/>
    </row>
    <row r="510" spans="4:4">
      <c r="D510" s="10"/>
    </row>
    <row r="511" spans="4:4">
      <c r="D511" s="10"/>
    </row>
    <row r="512" spans="4:4">
      <c r="D512" s="10"/>
    </row>
    <row r="513" spans="4:4">
      <c r="D513" s="10"/>
    </row>
    <row r="514" spans="4:4">
      <c r="D514" s="10"/>
    </row>
    <row r="515" spans="4:4">
      <c r="D515" s="10"/>
    </row>
    <row r="516" spans="4:4">
      <c r="D516" s="10"/>
    </row>
    <row r="517" spans="4:4">
      <c r="D517" s="10"/>
    </row>
    <row r="518" spans="4:4">
      <c r="D518" s="10"/>
    </row>
    <row r="519" spans="4:4">
      <c r="D519" s="10"/>
    </row>
    <row r="520" spans="4:4">
      <c r="D520" s="10"/>
    </row>
    <row r="521" spans="4:4">
      <c r="D521" s="10"/>
    </row>
    <row r="522" spans="4:4">
      <c r="D522" s="10"/>
    </row>
    <row r="523" spans="4:4">
      <c r="D523" s="10"/>
    </row>
    <row r="524" spans="4:4">
      <c r="D524" s="10"/>
    </row>
    <row r="525" spans="4:4">
      <c r="D525" s="10"/>
    </row>
    <row r="526" spans="4:4">
      <c r="D526" s="10"/>
    </row>
    <row r="527" spans="4:4">
      <c r="D527" s="10"/>
    </row>
    <row r="528" spans="4:4">
      <c r="D528" s="10"/>
    </row>
    <row r="529" spans="4:4">
      <c r="D529" s="10"/>
    </row>
    <row r="530" spans="4:4">
      <c r="D530" s="10"/>
    </row>
    <row r="531" spans="4:4">
      <c r="D531" s="10"/>
    </row>
    <row r="532" spans="4:4">
      <c r="D532" s="10"/>
    </row>
    <row r="533" spans="4:4">
      <c r="D533" s="10"/>
    </row>
    <row r="534" spans="4:4">
      <c r="D534" s="10"/>
    </row>
    <row r="535" spans="4:4">
      <c r="D535" s="10"/>
    </row>
    <row r="536" spans="4:4">
      <c r="D536" s="10"/>
    </row>
    <row r="537" spans="4:4">
      <c r="D537" s="10"/>
    </row>
    <row r="538" spans="4:4">
      <c r="D538" s="10"/>
    </row>
    <row r="539" spans="4:4">
      <c r="D539" s="10"/>
    </row>
    <row r="540" spans="4:4">
      <c r="D540" s="10"/>
    </row>
    <row r="541" spans="4:4">
      <c r="D541" s="10"/>
    </row>
    <row r="542" spans="4:4">
      <c r="D542" s="10"/>
    </row>
    <row r="543" spans="4:4">
      <c r="D543" s="10"/>
    </row>
    <row r="544" spans="4:4">
      <c r="D544" s="10"/>
    </row>
    <row r="545" spans="4:4">
      <c r="D545" s="10"/>
    </row>
    <row r="546" spans="4:4">
      <c r="D546" s="10"/>
    </row>
    <row r="547" spans="4:4">
      <c r="D547" s="10"/>
    </row>
    <row r="548" spans="4:4">
      <c r="D548" s="10"/>
    </row>
    <row r="549" spans="4:4">
      <c r="D549" s="10"/>
    </row>
    <row r="550" spans="4:4">
      <c r="D550" s="10"/>
    </row>
    <row r="551" spans="4:4">
      <c r="D551" s="10"/>
    </row>
    <row r="552" spans="4:4">
      <c r="D552" s="10"/>
    </row>
    <row r="553" spans="4:4">
      <c r="D553" s="10"/>
    </row>
    <row r="554" spans="4:4">
      <c r="D554" s="10"/>
    </row>
    <row r="555" spans="4:4">
      <c r="D555" s="10"/>
    </row>
    <row r="556" spans="4:4">
      <c r="D556" s="10"/>
    </row>
    <row r="557" spans="4:4">
      <c r="D557" s="10"/>
    </row>
    <row r="558" spans="4:4">
      <c r="D558" s="10"/>
    </row>
    <row r="559" spans="4:4">
      <c r="D559" s="10"/>
    </row>
    <row r="560" spans="4:4">
      <c r="D560" s="10"/>
    </row>
    <row r="561" spans="4:4">
      <c r="D561" s="10"/>
    </row>
    <row r="562" spans="4:4">
      <c r="D562" s="10"/>
    </row>
    <row r="563" spans="4:4">
      <c r="D563" s="10"/>
    </row>
    <row r="564" spans="4:4">
      <c r="D564" s="10"/>
    </row>
    <row r="565" spans="4:4">
      <c r="D565" s="10"/>
    </row>
    <row r="566" spans="4:4">
      <c r="D566" s="10"/>
    </row>
    <row r="567" spans="4:4">
      <c r="D567" s="10"/>
    </row>
    <row r="568" spans="4:4">
      <c r="D568" s="10"/>
    </row>
    <row r="569" spans="4:4">
      <c r="D569" s="10"/>
    </row>
    <row r="570" spans="4:4">
      <c r="D570" s="10"/>
    </row>
    <row r="571" spans="4:4">
      <c r="D571" s="10"/>
    </row>
    <row r="572" spans="4:4">
      <c r="D572" s="10"/>
    </row>
    <row r="573" spans="4:4">
      <c r="D573" s="10"/>
    </row>
    <row r="574" spans="4:4">
      <c r="D574" s="10"/>
    </row>
    <row r="575" spans="4:4">
      <c r="D575" s="10"/>
    </row>
    <row r="576" spans="4:4">
      <c r="D576" s="10"/>
    </row>
    <row r="577" spans="4:4">
      <c r="D577" s="10"/>
    </row>
    <row r="578" spans="4:4">
      <c r="D578" s="10"/>
    </row>
    <row r="579" spans="4:4">
      <c r="D579" s="10"/>
    </row>
    <row r="580" spans="4:4">
      <c r="D580" s="10"/>
    </row>
    <row r="581" spans="4:4">
      <c r="D581" s="10"/>
    </row>
    <row r="582" spans="4:4">
      <c r="D582" s="10"/>
    </row>
    <row r="583" spans="4:4">
      <c r="D583" s="10"/>
    </row>
    <row r="584" spans="4:4">
      <c r="D584" s="10"/>
    </row>
    <row r="585" spans="4:4">
      <c r="D585" s="10"/>
    </row>
    <row r="586" spans="4:4">
      <c r="D586" s="10"/>
    </row>
    <row r="587" spans="4:4">
      <c r="D587" s="10"/>
    </row>
    <row r="588" spans="4:4">
      <c r="D588" s="10"/>
    </row>
    <row r="589" spans="4:4">
      <c r="D589" s="10"/>
    </row>
    <row r="590" spans="4:4">
      <c r="D590" s="10"/>
    </row>
    <row r="591" spans="4:4">
      <c r="D591" s="10"/>
    </row>
    <row r="592" spans="4:4">
      <c r="D592" s="10"/>
    </row>
    <row r="593" spans="4:4">
      <c r="D593" s="10"/>
    </row>
    <row r="594" spans="4:4">
      <c r="D594" s="10"/>
    </row>
    <row r="595" spans="4:4">
      <c r="D595" s="10"/>
    </row>
    <row r="596" spans="4:4">
      <c r="D596" s="10"/>
    </row>
    <row r="597" spans="4:4">
      <c r="D597" s="10"/>
    </row>
    <row r="598" spans="4:4">
      <c r="D598" s="10"/>
    </row>
    <row r="599" spans="4:4">
      <c r="D599" s="10"/>
    </row>
    <row r="600" spans="4:4">
      <c r="D600" s="10"/>
    </row>
    <row r="601" spans="4:4">
      <c r="D601" s="10"/>
    </row>
    <row r="602" spans="4:4">
      <c r="D602" s="10"/>
    </row>
    <row r="603" spans="4:4">
      <c r="D603" s="10"/>
    </row>
    <row r="604" spans="4:4">
      <c r="D604" s="10"/>
    </row>
    <row r="605" spans="4:4">
      <c r="D605" s="10"/>
    </row>
    <row r="606" spans="4:4">
      <c r="D606" s="10"/>
    </row>
    <row r="607" spans="4:4">
      <c r="D607" s="10"/>
    </row>
    <row r="608" spans="4:4">
      <c r="D608" s="10"/>
    </row>
    <row r="609" spans="4:4">
      <c r="D609" s="10"/>
    </row>
    <row r="610" spans="4:4">
      <c r="D610" s="10"/>
    </row>
    <row r="611" spans="4:4">
      <c r="D611" s="10"/>
    </row>
    <row r="612" spans="4:4">
      <c r="D612" s="10"/>
    </row>
    <row r="613" spans="4:4">
      <c r="D613" s="10"/>
    </row>
    <row r="614" spans="4:4">
      <c r="D614" s="10"/>
    </row>
    <row r="615" spans="4:4">
      <c r="D615" s="10"/>
    </row>
    <row r="616" spans="4:4">
      <c r="D616" s="10"/>
    </row>
    <row r="617" spans="4:4">
      <c r="D617" s="10"/>
    </row>
    <row r="618" spans="4:4">
      <c r="D618" s="10"/>
    </row>
    <row r="619" spans="4:4">
      <c r="D619" s="10"/>
    </row>
    <row r="620" spans="4:4">
      <c r="D620" s="10"/>
    </row>
    <row r="621" spans="4:4">
      <c r="D621" s="10"/>
    </row>
    <row r="622" spans="4:4">
      <c r="D622" s="10"/>
    </row>
    <row r="623" spans="4:4">
      <c r="D623" s="10"/>
    </row>
    <row r="624" spans="4:4">
      <c r="D624" s="10"/>
    </row>
    <row r="625" spans="4:4">
      <c r="D625" s="10"/>
    </row>
    <row r="626" spans="4:4">
      <c r="D626" s="10"/>
    </row>
    <row r="627" spans="4:4">
      <c r="D627" s="10"/>
    </row>
    <row r="628" spans="4:4">
      <c r="D628" s="10"/>
    </row>
    <row r="629" spans="4:4">
      <c r="D629" s="10"/>
    </row>
    <row r="630" spans="4:4">
      <c r="D630" s="10"/>
    </row>
    <row r="631" spans="4:4">
      <c r="D631" s="10"/>
    </row>
    <row r="632" spans="4:4">
      <c r="D632" s="10"/>
    </row>
    <row r="633" spans="4:4">
      <c r="D633" s="10"/>
    </row>
    <row r="634" spans="4:4">
      <c r="D634" s="10"/>
    </row>
    <row r="635" spans="4:4">
      <c r="D635" s="10"/>
    </row>
    <row r="636" spans="4:4">
      <c r="D636" s="10"/>
    </row>
    <row r="637" spans="4:4">
      <c r="D637" s="10"/>
    </row>
    <row r="638" spans="4:4">
      <c r="D638" s="10"/>
    </row>
    <row r="639" spans="4:4">
      <c r="D639" s="10"/>
    </row>
    <row r="640" spans="4:4">
      <c r="D640" s="10"/>
    </row>
    <row r="641" spans="4:4">
      <c r="D641" s="10"/>
    </row>
    <row r="642" spans="4:4">
      <c r="D642" s="10"/>
    </row>
    <row r="643" spans="4:4">
      <c r="D643" s="10"/>
    </row>
    <row r="644" spans="4:4">
      <c r="D644" s="10"/>
    </row>
    <row r="645" spans="4:4">
      <c r="D645" s="10"/>
    </row>
    <row r="646" spans="4:4">
      <c r="D646" s="10"/>
    </row>
    <row r="647" spans="4:4">
      <c r="D647" s="10"/>
    </row>
    <row r="648" spans="4:4">
      <c r="D648" s="10"/>
    </row>
    <row r="649" spans="4:4">
      <c r="D649" s="10"/>
    </row>
    <row r="650" spans="4:4">
      <c r="D650" s="10"/>
    </row>
    <row r="651" spans="4:4">
      <c r="D651" s="10"/>
    </row>
    <row r="652" spans="4:4">
      <c r="D652" s="10"/>
    </row>
    <row r="653" spans="4:4">
      <c r="D653" s="10"/>
    </row>
    <row r="654" spans="4:4">
      <c r="D654" s="10"/>
    </row>
    <row r="655" spans="4:4">
      <c r="D655" s="10"/>
    </row>
    <row r="656" spans="4:4">
      <c r="D656" s="10"/>
    </row>
    <row r="657" spans="4:4">
      <c r="D657" s="10"/>
    </row>
    <row r="658" spans="4:4">
      <c r="D658" s="10"/>
    </row>
    <row r="659" spans="4:4">
      <c r="D659" s="10"/>
    </row>
    <row r="660" spans="4:4">
      <c r="D660" s="10"/>
    </row>
    <row r="661" spans="4:4">
      <c r="D661" s="10"/>
    </row>
    <row r="662" spans="4:4">
      <c r="D662" s="10"/>
    </row>
    <row r="663" spans="4:4">
      <c r="D663" s="10"/>
    </row>
    <row r="664" spans="4:4">
      <c r="D664" s="10"/>
    </row>
    <row r="665" spans="4:4">
      <c r="D665" s="10"/>
    </row>
    <row r="666" spans="4:4">
      <c r="D666" s="10"/>
    </row>
    <row r="667" spans="4:4">
      <c r="D667" s="10"/>
    </row>
    <row r="668" spans="4:4">
      <c r="D668" s="10"/>
    </row>
    <row r="669" spans="4:4">
      <c r="D669" s="10"/>
    </row>
    <row r="670" spans="4:4">
      <c r="D670" s="10"/>
    </row>
    <row r="671" spans="4:4">
      <c r="D671" s="10"/>
    </row>
    <row r="672" spans="4:4">
      <c r="D672" s="10"/>
    </row>
    <row r="673" spans="4:4">
      <c r="D673" s="10"/>
    </row>
    <row r="674" spans="4:4">
      <c r="D674" s="10"/>
    </row>
    <row r="675" spans="4:4">
      <c r="D675" s="10"/>
    </row>
    <row r="676" spans="4:4">
      <c r="D676" s="10"/>
    </row>
    <row r="677" spans="4:4">
      <c r="D677" s="10"/>
    </row>
    <row r="678" spans="4:4">
      <c r="D678" s="10"/>
    </row>
    <row r="679" spans="4:4">
      <c r="D679" s="10"/>
    </row>
    <row r="680" spans="4:4">
      <c r="D680" s="10"/>
    </row>
    <row r="681" spans="4:4">
      <c r="D681" s="10"/>
    </row>
    <row r="682" spans="4:4">
      <c r="D682" s="10"/>
    </row>
    <row r="683" spans="4:4">
      <c r="D683" s="10"/>
    </row>
    <row r="684" spans="4:4">
      <c r="D684" s="10"/>
    </row>
    <row r="685" spans="4:4">
      <c r="D685" s="10"/>
    </row>
    <row r="686" spans="4:4">
      <c r="D686" s="10"/>
    </row>
    <row r="687" spans="4:4">
      <c r="D687" s="10"/>
    </row>
    <row r="688" spans="4:4">
      <c r="D688" s="10"/>
    </row>
    <row r="689" spans="4:4">
      <c r="D689" s="10"/>
    </row>
    <row r="690" spans="4:4">
      <c r="D690" s="10"/>
    </row>
    <row r="691" spans="4:4">
      <c r="D691" s="10"/>
    </row>
    <row r="692" spans="4:4">
      <c r="D692" s="10"/>
    </row>
    <row r="693" spans="4:4">
      <c r="D693" s="10"/>
    </row>
    <row r="694" spans="4:4">
      <c r="D694" s="10"/>
    </row>
    <row r="695" spans="4:4">
      <c r="D695" s="10"/>
    </row>
    <row r="696" spans="4:4">
      <c r="D696" s="10"/>
    </row>
    <row r="697" spans="4:4">
      <c r="D697" s="10"/>
    </row>
    <row r="698" spans="4:4">
      <c r="D698" s="10"/>
    </row>
    <row r="699" spans="4:4">
      <c r="D699" s="10"/>
    </row>
    <row r="700" spans="4:4">
      <c r="D700" s="10"/>
    </row>
    <row r="701" spans="4:4">
      <c r="D701" s="10"/>
    </row>
    <row r="702" spans="4:4">
      <c r="D702" s="10"/>
    </row>
    <row r="703" spans="4:4">
      <c r="D703" s="10"/>
    </row>
    <row r="704" spans="4:4">
      <c r="D704" s="10"/>
    </row>
    <row r="705" spans="4:4">
      <c r="D705" s="10"/>
    </row>
    <row r="706" spans="4:4">
      <c r="D706" s="10"/>
    </row>
    <row r="707" spans="4:4">
      <c r="D707" s="10"/>
    </row>
    <row r="708" spans="4:4">
      <c r="D708" s="10"/>
    </row>
    <row r="709" spans="4:4">
      <c r="D709" s="10"/>
    </row>
    <row r="710" spans="4:4">
      <c r="D710" s="10"/>
    </row>
    <row r="711" spans="4:4">
      <c r="D711" s="10"/>
    </row>
    <row r="712" spans="4:4">
      <c r="D712" s="10"/>
    </row>
    <row r="713" spans="4:4">
      <c r="D713" s="10"/>
    </row>
    <row r="714" spans="4:4">
      <c r="D714" s="10"/>
    </row>
    <row r="715" spans="4:4">
      <c r="D715" s="10"/>
    </row>
    <row r="716" spans="4:4">
      <c r="D716" s="10"/>
    </row>
    <row r="717" spans="4:4">
      <c r="D717" s="10"/>
    </row>
    <row r="718" spans="4:4">
      <c r="D718" s="10"/>
    </row>
    <row r="719" spans="4:4">
      <c r="D719" s="10"/>
    </row>
    <row r="720" spans="4:4">
      <c r="D720" s="10"/>
    </row>
    <row r="721" spans="4:4">
      <c r="D721" s="10"/>
    </row>
    <row r="722" spans="4:4">
      <c r="D722" s="10"/>
    </row>
    <row r="723" spans="4:4">
      <c r="D723" s="10"/>
    </row>
    <row r="724" spans="4:4">
      <c r="D724" s="10"/>
    </row>
    <row r="725" spans="4:4">
      <c r="D725" s="10"/>
    </row>
    <row r="726" spans="4:4">
      <c r="D726" s="10"/>
    </row>
    <row r="727" spans="4:4">
      <c r="D727" s="10"/>
    </row>
    <row r="728" spans="4:4">
      <c r="D728" s="10"/>
    </row>
    <row r="729" spans="4:4">
      <c r="D729" s="10"/>
    </row>
    <row r="730" spans="4:4">
      <c r="D730" s="10"/>
    </row>
    <row r="731" spans="4:4">
      <c r="D731" s="10"/>
    </row>
    <row r="732" spans="4:4">
      <c r="D732" s="10"/>
    </row>
    <row r="733" spans="4:4">
      <c r="D733" s="10"/>
    </row>
    <row r="734" spans="4:4">
      <c r="D734" s="10"/>
    </row>
    <row r="735" spans="4:4">
      <c r="D735" s="10"/>
    </row>
    <row r="736" spans="4:4">
      <c r="D736" s="10"/>
    </row>
    <row r="737" spans="4:4">
      <c r="D737" s="10"/>
    </row>
    <row r="738" spans="4:4">
      <c r="D738" s="10"/>
    </row>
    <row r="739" spans="4:4">
      <c r="D739" s="10"/>
    </row>
    <row r="740" spans="4:4">
      <c r="D740" s="10"/>
    </row>
    <row r="741" spans="4:4">
      <c r="D741" s="10"/>
    </row>
    <row r="742" spans="4:4">
      <c r="D742" s="10"/>
    </row>
    <row r="743" spans="4:4">
      <c r="D743" s="10"/>
    </row>
    <row r="744" spans="4:4">
      <c r="D744" s="10"/>
    </row>
    <row r="745" spans="4:4">
      <c r="D745" s="10"/>
    </row>
    <row r="746" spans="4:4">
      <c r="D746" s="10"/>
    </row>
    <row r="747" spans="4:4">
      <c r="D747" s="10"/>
    </row>
    <row r="748" spans="4:4">
      <c r="D748" s="10"/>
    </row>
    <row r="749" spans="4:4">
      <c r="D749" s="10"/>
    </row>
    <row r="750" spans="4:4">
      <c r="D750" s="10"/>
    </row>
    <row r="751" spans="4:4">
      <c r="D751" s="10"/>
    </row>
    <row r="752" spans="4:4">
      <c r="D752" s="10"/>
    </row>
    <row r="753" spans="4:4">
      <c r="D753" s="10"/>
    </row>
    <row r="754" spans="4:4">
      <c r="D754" s="10"/>
    </row>
    <row r="755" spans="4:4">
      <c r="D755" s="10"/>
    </row>
    <row r="756" spans="4:4">
      <c r="D756" s="10"/>
    </row>
    <row r="757" spans="4:4">
      <c r="D757" s="10"/>
    </row>
    <row r="758" spans="4:4">
      <c r="D758" s="10"/>
    </row>
    <row r="759" spans="4:4">
      <c r="D759" s="10"/>
    </row>
    <row r="760" spans="4:4">
      <c r="D760" s="10"/>
    </row>
    <row r="761" spans="4:4">
      <c r="D761" s="10"/>
    </row>
    <row r="762" spans="4:4">
      <c r="D762" s="10"/>
    </row>
    <row r="763" spans="4:4">
      <c r="D763" s="10"/>
    </row>
    <row r="764" spans="4:4">
      <c r="D764" s="10"/>
    </row>
    <row r="765" spans="4:4">
      <c r="D765" s="10"/>
    </row>
    <row r="766" spans="4:4">
      <c r="D766" s="10"/>
    </row>
    <row r="767" spans="4:4">
      <c r="D767" s="10"/>
    </row>
    <row r="768" spans="4:4">
      <c r="D768" s="10"/>
    </row>
    <row r="769" spans="4:4">
      <c r="D769" s="10"/>
    </row>
    <row r="770" spans="4:4">
      <c r="D770" s="10"/>
    </row>
    <row r="771" spans="4:4">
      <c r="D771" s="10"/>
    </row>
    <row r="772" spans="4:4">
      <c r="D772" s="10"/>
    </row>
    <row r="773" spans="4:4">
      <c r="D773" s="10"/>
    </row>
    <row r="774" spans="4:4">
      <c r="D774" s="10"/>
    </row>
    <row r="775" spans="4:4">
      <c r="D775" s="10"/>
    </row>
    <row r="776" spans="4:4">
      <c r="D776" s="10"/>
    </row>
    <row r="777" spans="4:4">
      <c r="D777" s="10"/>
    </row>
    <row r="778" spans="4:4">
      <c r="D778" s="10"/>
    </row>
    <row r="779" spans="4:4">
      <c r="D779" s="10"/>
    </row>
    <row r="780" spans="4:4">
      <c r="D780" s="10"/>
    </row>
    <row r="781" spans="4:4">
      <c r="D781" s="10"/>
    </row>
    <row r="782" spans="4:4">
      <c r="D782" s="10"/>
    </row>
    <row r="783" spans="4:4">
      <c r="D783" s="10"/>
    </row>
    <row r="784" spans="4:4">
      <c r="D784" s="10"/>
    </row>
    <row r="785" spans="4:4">
      <c r="D785" s="10"/>
    </row>
    <row r="786" spans="4:4">
      <c r="D786" s="10"/>
    </row>
    <row r="787" spans="4:4">
      <c r="D787" s="10"/>
    </row>
    <row r="788" spans="4:4">
      <c r="D788" s="10"/>
    </row>
    <row r="789" spans="4:4">
      <c r="D789" s="10"/>
    </row>
    <row r="790" spans="4:4">
      <c r="D790" s="10"/>
    </row>
    <row r="791" spans="4:4">
      <c r="D791" s="10"/>
    </row>
    <row r="792" spans="4:4">
      <c r="D792" s="10"/>
    </row>
    <row r="793" spans="4:4">
      <c r="D793" s="10"/>
    </row>
    <row r="794" spans="4:4">
      <c r="D794" s="10"/>
    </row>
    <row r="795" spans="4:4">
      <c r="D795" s="10"/>
    </row>
    <row r="796" spans="4:4">
      <c r="D796" s="10"/>
    </row>
    <row r="797" spans="4:4">
      <c r="D797" s="10"/>
    </row>
    <row r="798" spans="4:4">
      <c r="D798" s="10"/>
    </row>
    <row r="799" spans="4:4">
      <c r="D799" s="10"/>
    </row>
    <row r="800" spans="4:4">
      <c r="D800" s="10"/>
    </row>
    <row r="801" spans="4:4">
      <c r="D801" s="10"/>
    </row>
    <row r="802" spans="4:4">
      <c r="D802" s="10"/>
    </row>
    <row r="803" spans="4:4">
      <c r="D803" s="10"/>
    </row>
    <row r="804" spans="4:4">
      <c r="D804" s="10"/>
    </row>
    <row r="805" spans="4:4">
      <c r="D805" s="10"/>
    </row>
    <row r="806" spans="4:4">
      <c r="D806" s="10"/>
    </row>
    <row r="807" spans="4:4">
      <c r="D807" s="10"/>
    </row>
    <row r="808" spans="4:4">
      <c r="D808" s="10"/>
    </row>
    <row r="809" spans="4:4">
      <c r="D809" s="10"/>
    </row>
    <row r="810" spans="4:4">
      <c r="D810" s="10"/>
    </row>
    <row r="811" spans="4:4">
      <c r="D811" s="10"/>
    </row>
    <row r="812" spans="4:4">
      <c r="D812" s="10"/>
    </row>
    <row r="813" spans="4:4">
      <c r="D813" s="10"/>
    </row>
    <row r="814" spans="4:4">
      <c r="D814" s="10"/>
    </row>
    <row r="815" spans="4:4">
      <c r="D815" s="10"/>
    </row>
    <row r="816" spans="4:4">
      <c r="D816" s="10"/>
    </row>
    <row r="817" spans="4:4">
      <c r="D817" s="10"/>
    </row>
    <row r="818" spans="4:4">
      <c r="D818" s="10"/>
    </row>
    <row r="819" spans="4:4">
      <c r="D819" s="10"/>
    </row>
    <row r="820" spans="4:4">
      <c r="D820" s="10"/>
    </row>
    <row r="821" spans="4:4">
      <c r="D821" s="10"/>
    </row>
    <row r="822" spans="4:4">
      <c r="D822" s="10"/>
    </row>
    <row r="823" spans="4:4">
      <c r="D823" s="10"/>
    </row>
    <row r="824" spans="4:4">
      <c r="D824" s="10"/>
    </row>
    <row r="825" spans="4:4">
      <c r="D825" s="10"/>
    </row>
    <row r="826" spans="4:4">
      <c r="D826" s="10"/>
    </row>
    <row r="827" spans="4:4">
      <c r="D827" s="10"/>
    </row>
    <row r="828" spans="4:4">
      <c r="D828" s="10"/>
    </row>
    <row r="829" spans="4:4">
      <c r="D829" s="10"/>
    </row>
    <row r="830" spans="4:4">
      <c r="D830" s="10"/>
    </row>
    <row r="831" spans="4:4">
      <c r="D831" s="10"/>
    </row>
    <row r="832" spans="4:4">
      <c r="D832" s="10"/>
    </row>
    <row r="833" spans="4:4">
      <c r="D833" s="10"/>
    </row>
    <row r="834" spans="4:4">
      <c r="D834" s="10"/>
    </row>
    <row r="835" spans="4:4">
      <c r="D835" s="10"/>
    </row>
    <row r="836" spans="4:4">
      <c r="D836" s="10"/>
    </row>
    <row r="837" spans="4:4">
      <c r="D837" s="10"/>
    </row>
    <row r="838" spans="4:4">
      <c r="D838" s="10"/>
    </row>
    <row r="839" spans="4:4">
      <c r="D839" s="10"/>
    </row>
    <row r="840" spans="4:4">
      <c r="D840" s="10"/>
    </row>
    <row r="841" spans="4:4">
      <c r="D841" s="10"/>
    </row>
    <row r="842" spans="4:4">
      <c r="D842" s="10"/>
    </row>
    <row r="843" spans="4:4">
      <c r="D843" s="10"/>
    </row>
    <row r="844" spans="4:4">
      <c r="D844" s="10"/>
    </row>
    <row r="845" spans="4:4">
      <c r="D845" s="10"/>
    </row>
    <row r="846" spans="4:4">
      <c r="D846" s="10"/>
    </row>
    <row r="847" spans="4:4">
      <c r="D847" s="10"/>
    </row>
    <row r="848" spans="4:4">
      <c r="D848" s="10"/>
    </row>
    <row r="849" spans="4:4">
      <c r="D849" s="10"/>
    </row>
    <row r="850" spans="4:4">
      <c r="D850" s="10"/>
    </row>
    <row r="851" spans="4:4">
      <c r="D851" s="10"/>
    </row>
    <row r="852" spans="4:4">
      <c r="D852" s="10"/>
    </row>
    <row r="853" spans="4:4">
      <c r="D853" s="10"/>
    </row>
    <row r="854" spans="4:4">
      <c r="D854" s="10"/>
    </row>
    <row r="855" spans="4:4">
      <c r="D855" s="10"/>
    </row>
    <row r="856" spans="4:4">
      <c r="D856" s="10"/>
    </row>
    <row r="857" spans="4:4">
      <c r="D857" s="10"/>
    </row>
    <row r="858" spans="4:4">
      <c r="D858" s="10"/>
    </row>
    <row r="859" spans="4:4">
      <c r="D859" s="10"/>
    </row>
    <row r="860" spans="4:4">
      <c r="D860" s="10"/>
    </row>
    <row r="861" spans="4:4">
      <c r="D861" s="10"/>
    </row>
    <row r="862" spans="4:4">
      <c r="D862" s="10"/>
    </row>
    <row r="863" spans="4:4">
      <c r="D863" s="10"/>
    </row>
    <row r="864" spans="4:4">
      <c r="D864" s="10"/>
    </row>
    <row r="865" spans="4:4">
      <c r="D865" s="10"/>
    </row>
    <row r="866" spans="4:4">
      <c r="D866" s="10"/>
    </row>
    <row r="867" spans="4:4">
      <c r="D867" s="10"/>
    </row>
    <row r="868" spans="4:4">
      <c r="D868" s="10"/>
    </row>
    <row r="869" spans="4:4">
      <c r="D869" s="10"/>
    </row>
    <row r="870" spans="4:4">
      <c r="D870" s="10"/>
    </row>
    <row r="871" spans="4:4">
      <c r="D871" s="10"/>
    </row>
    <row r="872" spans="4:4">
      <c r="D872" s="10"/>
    </row>
    <row r="873" spans="4:4">
      <c r="D873" s="10"/>
    </row>
    <row r="874" spans="4:4">
      <c r="D874" s="10"/>
    </row>
    <row r="875" spans="4:4">
      <c r="D875" s="10"/>
    </row>
    <row r="876" spans="4:4">
      <c r="D876" s="10"/>
    </row>
    <row r="877" spans="4:4">
      <c r="D877" s="10"/>
    </row>
    <row r="878" spans="4:4">
      <c r="D878" s="10"/>
    </row>
    <row r="879" spans="4:4">
      <c r="D879" s="10"/>
    </row>
    <row r="880" spans="4:4">
      <c r="D880" s="10"/>
    </row>
    <row r="881" spans="4:4">
      <c r="D881" s="10"/>
    </row>
    <row r="882" spans="4:4">
      <c r="D882" s="10"/>
    </row>
    <row r="883" spans="4:4">
      <c r="D883" s="10"/>
    </row>
    <row r="884" spans="4:4">
      <c r="D884" s="10"/>
    </row>
    <row r="885" spans="4:4">
      <c r="D885" s="10"/>
    </row>
    <row r="886" spans="4:4">
      <c r="D886" s="10"/>
    </row>
    <row r="887" spans="4:4">
      <c r="D887" s="10"/>
    </row>
    <row r="888" spans="4:4">
      <c r="D888" s="10"/>
    </row>
    <row r="889" spans="4:4">
      <c r="D889" s="10"/>
    </row>
    <row r="890" spans="4:4">
      <c r="D890" s="10"/>
    </row>
    <row r="891" spans="4:4">
      <c r="D891" s="10"/>
    </row>
    <row r="892" spans="4:4">
      <c r="D892" s="10"/>
    </row>
    <row r="893" spans="4:4">
      <c r="D893" s="10"/>
    </row>
    <row r="894" spans="4:4">
      <c r="D894" s="10"/>
    </row>
    <row r="895" spans="4:4">
      <c r="D895" s="10"/>
    </row>
    <row r="896" spans="4:4">
      <c r="D896" s="10"/>
    </row>
    <row r="897" spans="4:4">
      <c r="D897" s="10"/>
    </row>
    <row r="898" spans="4:4">
      <c r="D898" s="10"/>
    </row>
    <row r="899" spans="4:4">
      <c r="D899" s="10"/>
    </row>
    <row r="900" spans="4:4">
      <c r="D900" s="10"/>
    </row>
    <row r="901" spans="4:4">
      <c r="D901" s="10"/>
    </row>
    <row r="902" spans="4:4">
      <c r="D902" s="10"/>
    </row>
    <row r="903" spans="4:4">
      <c r="D903" s="10"/>
    </row>
    <row r="904" spans="4:4">
      <c r="D904" s="10"/>
    </row>
    <row r="905" spans="4:4">
      <c r="D905" s="10"/>
    </row>
    <row r="906" spans="4:4">
      <c r="D906" s="10"/>
    </row>
    <row r="907" spans="4:4">
      <c r="D907" s="10"/>
    </row>
    <row r="908" spans="4:4">
      <c r="D908" s="10"/>
    </row>
    <row r="909" spans="4:4">
      <c r="D909" s="10"/>
    </row>
    <row r="910" spans="4:4">
      <c r="D910" s="10"/>
    </row>
    <row r="911" spans="4:4">
      <c r="D911" s="10"/>
    </row>
    <row r="912" spans="4:4">
      <c r="D912" s="10"/>
    </row>
    <row r="913" spans="4:4">
      <c r="D913" s="10"/>
    </row>
    <row r="914" spans="4:4">
      <c r="D914" s="10"/>
    </row>
    <row r="915" spans="4:4">
      <c r="D915" s="10"/>
    </row>
    <row r="916" spans="4:4">
      <c r="D916" s="10"/>
    </row>
    <row r="917" spans="4:4">
      <c r="D917" s="10"/>
    </row>
    <row r="918" spans="4:4">
      <c r="D918" s="10"/>
    </row>
    <row r="919" spans="4:4">
      <c r="D919" s="10"/>
    </row>
    <row r="920" spans="4:4">
      <c r="D920" s="10"/>
    </row>
    <row r="921" spans="4:4">
      <c r="D921" s="10"/>
    </row>
    <row r="922" spans="4:4">
      <c r="D922" s="10"/>
    </row>
    <row r="923" spans="4:4">
      <c r="D923" s="10"/>
    </row>
    <row r="924" spans="4:4">
      <c r="D924" s="10"/>
    </row>
    <row r="925" spans="4:4">
      <c r="D925" s="10"/>
    </row>
    <row r="926" spans="4:4">
      <c r="D926" s="10"/>
    </row>
    <row r="927" spans="4:4">
      <c r="D927" s="10"/>
    </row>
    <row r="928" spans="4:4">
      <c r="D928" s="10"/>
    </row>
    <row r="929" spans="4:4">
      <c r="D929" s="10"/>
    </row>
    <row r="930" spans="4:4">
      <c r="D930" s="10"/>
    </row>
    <row r="931" spans="4:4">
      <c r="D931" s="10"/>
    </row>
    <row r="932" spans="4:4">
      <c r="D932" s="10"/>
    </row>
    <row r="933" spans="4:4">
      <c r="D933" s="10"/>
    </row>
    <row r="934" spans="4:4">
      <c r="D934" s="10"/>
    </row>
    <row r="935" spans="4:4">
      <c r="D935" s="10"/>
    </row>
    <row r="936" spans="4:4">
      <c r="D936" s="10"/>
    </row>
    <row r="937" spans="4:4">
      <c r="D937" s="10"/>
    </row>
    <row r="938" spans="4:4">
      <c r="D938" s="10"/>
    </row>
    <row r="939" spans="4:4">
      <c r="D939" s="10"/>
    </row>
    <row r="940" spans="4:4">
      <c r="D940" s="10"/>
    </row>
    <row r="941" spans="4:4">
      <c r="D941" s="10"/>
    </row>
    <row r="942" spans="4:4">
      <c r="D942" s="10"/>
    </row>
    <row r="943" spans="4:4">
      <c r="D943" s="10"/>
    </row>
    <row r="944" spans="4:4">
      <c r="D944" s="10"/>
    </row>
    <row r="945" spans="4:4">
      <c r="D945" s="10"/>
    </row>
    <row r="946" spans="4:4">
      <c r="D946" s="10"/>
    </row>
    <row r="947" spans="4:4">
      <c r="D947" s="10"/>
    </row>
    <row r="948" spans="4:4">
      <c r="D948" s="10"/>
    </row>
    <row r="949" spans="4:4">
      <c r="D949" s="10"/>
    </row>
    <row r="950" spans="4:4">
      <c r="D950" s="10"/>
    </row>
    <row r="951" spans="4:4">
      <c r="D951" s="10"/>
    </row>
    <row r="952" spans="4:4">
      <c r="D952" s="10"/>
    </row>
    <row r="953" spans="4:4">
      <c r="D953" s="10"/>
    </row>
    <row r="954" spans="4:4">
      <c r="D954" s="10"/>
    </row>
    <row r="955" spans="4:4">
      <c r="D955" s="10"/>
    </row>
    <row r="956" spans="4:4">
      <c r="D956" s="10"/>
    </row>
    <row r="957" spans="4:4">
      <c r="D957" s="10"/>
    </row>
    <row r="958" spans="4:4">
      <c r="D958" s="10"/>
    </row>
    <row r="959" spans="4:4">
      <c r="D959" s="10"/>
    </row>
    <row r="960" spans="4:4">
      <c r="D960" s="10"/>
    </row>
    <row r="961" spans="4:4">
      <c r="D961" s="10"/>
    </row>
    <row r="962" spans="4:4">
      <c r="D962" s="10"/>
    </row>
    <row r="963" spans="4:4">
      <c r="D963" s="10"/>
    </row>
    <row r="964" spans="4:4">
      <c r="D964" s="10"/>
    </row>
    <row r="965" spans="4:4">
      <c r="D965" s="10"/>
    </row>
    <row r="966" spans="4:4">
      <c r="D966" s="10"/>
    </row>
    <row r="967" spans="4:4">
      <c r="D967" s="10"/>
    </row>
    <row r="968" spans="4:4">
      <c r="D968" s="10"/>
    </row>
    <row r="969" spans="4:4">
      <c r="D969" s="10"/>
    </row>
    <row r="970" spans="4:4">
      <c r="D970" s="10"/>
    </row>
    <row r="971" spans="4:4">
      <c r="D971" s="10"/>
    </row>
    <row r="972" spans="4:4">
      <c r="D972" s="10"/>
    </row>
    <row r="973" spans="4:4">
      <c r="D973" s="10"/>
    </row>
    <row r="974" spans="4:4">
      <c r="D974" s="10"/>
    </row>
    <row r="975" spans="4:4">
      <c r="D975" s="10"/>
    </row>
    <row r="976" spans="4:4">
      <c r="D976" s="10"/>
    </row>
    <row r="977" spans="4:4">
      <c r="D977" s="10"/>
    </row>
    <row r="978" spans="4:4">
      <c r="D978" s="10"/>
    </row>
    <row r="979" spans="4:4">
      <c r="D979" s="10"/>
    </row>
    <row r="980" spans="4:4">
      <c r="D980" s="10"/>
    </row>
    <row r="981" spans="4:4">
      <c r="D981" s="10"/>
    </row>
    <row r="982" spans="4:4">
      <c r="D982" s="10"/>
    </row>
    <row r="983" spans="4:4">
      <c r="D983" s="10"/>
    </row>
    <row r="984" spans="4:4">
      <c r="D984" s="10"/>
    </row>
    <row r="985" spans="4:4">
      <c r="D985" s="10"/>
    </row>
    <row r="986" spans="4:4">
      <c r="D986" s="10"/>
    </row>
    <row r="987" spans="4:4">
      <c r="D987" s="10"/>
    </row>
    <row r="988" spans="4:4">
      <c r="D988" s="10"/>
    </row>
    <row r="989" spans="4:4">
      <c r="D989" s="10"/>
    </row>
    <row r="990" spans="4:4">
      <c r="D990" s="10"/>
    </row>
    <row r="991" spans="4:4">
      <c r="D991" s="10"/>
    </row>
    <row r="992" spans="4:4">
      <c r="D992" s="10"/>
    </row>
    <row r="993" spans="4:4">
      <c r="D993" s="10"/>
    </row>
    <row r="994" spans="4:4">
      <c r="D994" s="10"/>
    </row>
    <row r="995" spans="4:4">
      <c r="D995" s="10"/>
    </row>
    <row r="996" spans="4:4">
      <c r="D996" s="10"/>
    </row>
    <row r="997" spans="4:4">
      <c r="D997" s="10"/>
    </row>
    <row r="998" spans="4:4">
      <c r="D998" s="10"/>
    </row>
    <row r="999" spans="4:4">
      <c r="D999" s="10"/>
    </row>
    <row r="1000" spans="4:4">
      <c r="D1000" s="10"/>
    </row>
    <row r="1001" spans="4:4">
      <c r="D1001" s="10"/>
    </row>
    <row r="1002" spans="4:4">
      <c r="D1002" s="10"/>
    </row>
    <row r="1003" spans="4:4">
      <c r="D1003" s="10"/>
    </row>
    <row r="1004" spans="4:4">
      <c r="D1004" s="10"/>
    </row>
    <row r="1005" spans="4:4">
      <c r="D1005" s="10"/>
    </row>
    <row r="1006" spans="4:4">
      <c r="D1006" s="10"/>
    </row>
    <row r="1007" spans="4:4">
      <c r="D1007" s="10"/>
    </row>
    <row r="1008" spans="4:4">
      <c r="D1008" s="10"/>
    </row>
    <row r="1009" spans="4:4">
      <c r="D1009" s="10"/>
    </row>
    <row r="1010" spans="4:4">
      <c r="D1010" s="10"/>
    </row>
    <row r="1011" spans="4:4">
      <c r="D1011" s="10"/>
    </row>
    <row r="1012" spans="4:4">
      <c r="D1012" s="10"/>
    </row>
    <row r="1013" spans="4:4">
      <c r="D1013" s="10"/>
    </row>
    <row r="1014" spans="4:4">
      <c r="D1014" s="10"/>
    </row>
    <row r="1015" spans="4:4">
      <c r="D1015" s="10"/>
    </row>
    <row r="1016" spans="4:4">
      <c r="D1016" s="10"/>
    </row>
    <row r="1017" spans="4:4">
      <c r="D1017" s="10"/>
    </row>
    <row r="1018" spans="4:4">
      <c r="D1018" s="10"/>
    </row>
    <row r="1019" spans="4:4">
      <c r="D1019" s="10"/>
    </row>
    <row r="1020" spans="4:4">
      <c r="D1020" s="10"/>
    </row>
    <row r="1021" spans="4:4">
      <c r="D1021" s="10"/>
    </row>
    <row r="1022" spans="4:4">
      <c r="D1022" s="10"/>
    </row>
    <row r="1023" spans="4:4">
      <c r="D1023" s="10"/>
    </row>
    <row r="1024" spans="4:4">
      <c r="D1024" s="10"/>
    </row>
    <row r="1025" spans="4:4">
      <c r="D1025" s="10"/>
    </row>
    <row r="1026" spans="4:4">
      <c r="D1026" s="10"/>
    </row>
    <row r="1027" spans="4:4">
      <c r="D1027" s="10"/>
    </row>
    <row r="1028" spans="4:4">
      <c r="D1028" s="10"/>
    </row>
    <row r="1029" spans="4:4">
      <c r="D1029" s="10"/>
    </row>
    <row r="1030" spans="4:4">
      <c r="D1030" s="10"/>
    </row>
    <row r="1031" spans="4:4">
      <c r="D1031" s="10"/>
    </row>
    <row r="1032" spans="4:4">
      <c r="D1032" s="10"/>
    </row>
    <row r="1033" spans="4:4">
      <c r="D1033" s="10"/>
    </row>
    <row r="1034" spans="4:4">
      <c r="D1034" s="10"/>
    </row>
    <row r="1035" spans="4:4">
      <c r="D1035" s="10"/>
    </row>
    <row r="1036" spans="4:4">
      <c r="D1036" s="10"/>
    </row>
    <row r="1037" spans="4:4">
      <c r="D1037" s="10"/>
    </row>
    <row r="1038" spans="4:4">
      <c r="D1038" s="10"/>
    </row>
    <row r="1039" spans="4:4">
      <c r="D1039" s="10"/>
    </row>
    <row r="1040" spans="4:4">
      <c r="D1040" s="10"/>
    </row>
    <row r="1041" spans="4:4">
      <c r="D1041" s="10"/>
    </row>
    <row r="1042" spans="4:4">
      <c r="D1042" s="10"/>
    </row>
    <row r="1043" spans="4:4">
      <c r="D1043" s="10"/>
    </row>
    <row r="1044" spans="4:4">
      <c r="D1044" s="10"/>
    </row>
    <row r="1045" spans="4:4">
      <c r="D1045" s="10"/>
    </row>
    <row r="1046" spans="4:4">
      <c r="D1046" s="10"/>
    </row>
    <row r="1047" spans="4:4">
      <c r="D1047" s="10"/>
    </row>
    <row r="1048" spans="4:4">
      <c r="D1048" s="10"/>
    </row>
    <row r="1049" spans="4:4">
      <c r="D1049" s="10"/>
    </row>
    <row r="1050" spans="4:4">
      <c r="D1050" s="10"/>
    </row>
    <row r="1051" spans="4:4">
      <c r="D1051" s="10"/>
    </row>
    <row r="1052" spans="4:4">
      <c r="D1052" s="10"/>
    </row>
    <row r="1053" spans="4:4">
      <c r="D1053" s="10"/>
    </row>
    <row r="1054" spans="4:4">
      <c r="D1054" s="10"/>
    </row>
    <row r="1055" spans="4:4">
      <c r="D1055" s="10"/>
    </row>
    <row r="1056" spans="4:4">
      <c r="D1056" s="10"/>
    </row>
    <row r="1057" spans="4:4">
      <c r="D1057" s="10"/>
    </row>
    <row r="1058" spans="4:4">
      <c r="D1058" s="10"/>
    </row>
    <row r="1059" spans="4:4">
      <c r="D1059" s="10"/>
    </row>
    <row r="1060" spans="4:4">
      <c r="D1060" s="10"/>
    </row>
    <row r="1061" spans="4:4">
      <c r="D1061" s="10"/>
    </row>
    <row r="1062" spans="4:4">
      <c r="D1062" s="10"/>
    </row>
    <row r="1063" spans="4:4">
      <c r="D1063" s="10"/>
    </row>
    <row r="1064" spans="4:4">
      <c r="D1064" s="10"/>
    </row>
    <row r="1065" spans="4:4">
      <c r="D1065" s="10"/>
    </row>
    <row r="1066" spans="4:4">
      <c r="D1066" s="10"/>
    </row>
    <row r="1067" spans="4:4">
      <c r="D1067" s="10"/>
    </row>
    <row r="1068" spans="4:4">
      <c r="D1068" s="10"/>
    </row>
    <row r="1069" spans="4:4">
      <c r="D1069" s="10"/>
    </row>
    <row r="1070" spans="4:4">
      <c r="D1070" s="10"/>
    </row>
    <row r="1071" spans="4:4">
      <c r="D1071" s="10"/>
    </row>
    <row r="1072" spans="4:4">
      <c r="D1072" s="10"/>
    </row>
    <row r="1073" spans="4:4">
      <c r="D1073" s="10"/>
    </row>
    <row r="1074" spans="4:4">
      <c r="D1074" s="10"/>
    </row>
    <row r="1075" spans="4:4">
      <c r="D1075" s="10"/>
    </row>
    <row r="1076" spans="4:4">
      <c r="D1076" s="10"/>
    </row>
    <row r="1077" spans="4:4">
      <c r="D1077" s="10"/>
    </row>
    <row r="1078" spans="4:4">
      <c r="D1078" s="10"/>
    </row>
    <row r="1079" spans="4:4">
      <c r="D1079" s="10"/>
    </row>
    <row r="1080" spans="4:4">
      <c r="D1080" s="10"/>
    </row>
    <row r="1081" spans="4:4">
      <c r="D1081" s="10"/>
    </row>
    <row r="1082" spans="4:4">
      <c r="D1082" s="10"/>
    </row>
    <row r="1083" spans="4:4">
      <c r="D1083" s="10"/>
    </row>
    <row r="1084" spans="4:4">
      <c r="D1084" s="10"/>
    </row>
    <row r="1085" spans="4:4">
      <c r="D1085" s="10"/>
    </row>
    <row r="1086" spans="4:4">
      <c r="D1086" s="10"/>
    </row>
    <row r="1087" spans="4:4">
      <c r="D1087" s="10"/>
    </row>
    <row r="1088" spans="4:4">
      <c r="D1088" s="10"/>
    </row>
    <row r="1089" spans="4:4">
      <c r="D1089" s="10"/>
    </row>
    <row r="1090" spans="4:4">
      <c r="D1090" s="10"/>
    </row>
    <row r="1091" spans="4:4">
      <c r="D1091" s="10"/>
    </row>
    <row r="1092" spans="4:4">
      <c r="D1092" s="10"/>
    </row>
    <row r="1093" spans="4:4">
      <c r="D1093" s="10"/>
    </row>
    <row r="1094" spans="4:4">
      <c r="D1094" s="10"/>
    </row>
    <row r="1095" spans="4:4">
      <c r="D1095" s="10"/>
    </row>
    <row r="1096" spans="4:4">
      <c r="D1096" s="10"/>
    </row>
    <row r="1097" spans="4:4">
      <c r="D1097" s="10"/>
    </row>
    <row r="1098" spans="4:4">
      <c r="D1098" s="10"/>
    </row>
    <row r="1099" spans="4:4">
      <c r="D1099" s="10"/>
    </row>
    <row r="1100" spans="4:4">
      <c r="D1100" s="10"/>
    </row>
    <row r="1101" spans="4:4">
      <c r="D1101" s="10"/>
    </row>
    <row r="1102" spans="4:4">
      <c r="D1102" s="10"/>
    </row>
    <row r="1103" spans="4:4">
      <c r="D1103" s="10"/>
    </row>
    <row r="1104" spans="4:4">
      <c r="D1104" s="10"/>
    </row>
    <row r="1105" spans="4:4">
      <c r="D1105" s="10"/>
    </row>
    <row r="1106" spans="4:4">
      <c r="D1106" s="10"/>
    </row>
    <row r="1107" spans="4:4">
      <c r="D1107" s="10"/>
    </row>
    <row r="1108" spans="4:4">
      <c r="D1108" s="10"/>
    </row>
    <row r="1109" spans="4:4">
      <c r="D1109" s="10"/>
    </row>
    <row r="1110" spans="4:4">
      <c r="D1110" s="10"/>
    </row>
    <row r="1111" spans="4:4">
      <c r="D1111" s="10"/>
    </row>
    <row r="1112" spans="4:4">
      <c r="D1112" s="10"/>
    </row>
    <row r="1113" spans="4:4">
      <c r="D1113" s="10"/>
    </row>
    <row r="1114" spans="4:4">
      <c r="D1114" s="10"/>
    </row>
    <row r="1115" spans="4:4">
      <c r="D1115" s="10"/>
    </row>
    <row r="1116" spans="4:4">
      <c r="D1116" s="10"/>
    </row>
    <row r="1117" spans="4:4">
      <c r="D1117" s="10"/>
    </row>
    <row r="1118" spans="4:4">
      <c r="D1118" s="10"/>
    </row>
    <row r="1119" spans="4:4">
      <c r="D1119" s="10"/>
    </row>
    <row r="1120" spans="4:4">
      <c r="D1120" s="10"/>
    </row>
    <row r="1121" spans="4:4">
      <c r="D1121" s="10"/>
    </row>
    <row r="1122" spans="4:4">
      <c r="D1122" s="10"/>
    </row>
    <row r="1123" spans="4:4">
      <c r="D1123" s="10"/>
    </row>
    <row r="1124" spans="4:4">
      <c r="D1124" s="10"/>
    </row>
    <row r="1125" spans="4:4">
      <c r="D1125" s="10"/>
    </row>
    <row r="1126" spans="4:4">
      <c r="D1126" s="10"/>
    </row>
    <row r="1127" spans="4:4">
      <c r="D1127" s="10"/>
    </row>
    <row r="1128" spans="4:4">
      <c r="D1128" s="10"/>
    </row>
    <row r="1129" spans="4:4">
      <c r="D1129" s="10"/>
    </row>
    <row r="1130" spans="4:4">
      <c r="D1130" s="10"/>
    </row>
    <row r="1131" spans="4:4">
      <c r="D1131" s="10"/>
    </row>
    <row r="1132" spans="4:4">
      <c r="D1132" s="10"/>
    </row>
    <row r="1133" spans="4:4">
      <c r="D1133" s="10"/>
    </row>
    <row r="1134" spans="4:4">
      <c r="D1134" s="10"/>
    </row>
    <row r="1135" spans="4:4">
      <c r="D1135" s="10"/>
    </row>
    <row r="1136" spans="4:4">
      <c r="D1136" s="10"/>
    </row>
    <row r="1137" spans="4:4">
      <c r="D1137" s="10"/>
    </row>
    <row r="1138" spans="4:4">
      <c r="D1138" s="10"/>
    </row>
    <row r="1139" spans="4:4">
      <c r="D1139" s="10"/>
    </row>
    <row r="1140" spans="4:4">
      <c r="D1140" s="10"/>
    </row>
    <row r="1141" spans="4:4">
      <c r="D1141" s="10"/>
    </row>
    <row r="1142" spans="4:4">
      <c r="D1142" s="10"/>
    </row>
    <row r="1143" spans="4:4">
      <c r="D1143" s="10"/>
    </row>
    <row r="1144" spans="4:4">
      <c r="D1144" s="10"/>
    </row>
    <row r="1145" spans="4:4">
      <c r="D1145" s="10"/>
    </row>
    <row r="1146" spans="4:4">
      <c r="D1146" s="10"/>
    </row>
    <row r="1147" spans="4:4">
      <c r="D1147" s="10"/>
    </row>
    <row r="1148" spans="4:4">
      <c r="D1148" s="10"/>
    </row>
    <row r="1149" spans="4:4">
      <c r="D1149" s="10"/>
    </row>
    <row r="1150" spans="4:4">
      <c r="D1150" s="10"/>
    </row>
    <row r="1151" spans="4:4">
      <c r="D1151" s="10"/>
    </row>
    <row r="1152" spans="4:4">
      <c r="D1152" s="10"/>
    </row>
    <row r="1153" spans="4:4">
      <c r="D1153" s="10"/>
    </row>
    <row r="1154" spans="4:4">
      <c r="D1154" s="10"/>
    </row>
    <row r="1155" spans="4:4">
      <c r="D1155" s="10"/>
    </row>
    <row r="1156" spans="4:4">
      <c r="D1156" s="10"/>
    </row>
    <row r="1157" spans="4:4">
      <c r="D1157" s="10"/>
    </row>
    <row r="1158" spans="4:4">
      <c r="D1158" s="10"/>
    </row>
    <row r="1159" spans="4:4">
      <c r="D1159" s="10"/>
    </row>
    <row r="1160" spans="4:4">
      <c r="D1160" s="10"/>
    </row>
    <row r="1161" spans="4:4">
      <c r="D1161" s="10"/>
    </row>
    <row r="1162" spans="4:4">
      <c r="D1162" s="10"/>
    </row>
    <row r="1163" spans="4:4">
      <c r="D1163" s="10"/>
    </row>
    <row r="1164" spans="4:4">
      <c r="D1164" s="10"/>
    </row>
    <row r="1165" spans="4:4">
      <c r="D1165" s="10"/>
    </row>
    <row r="1166" spans="4:4">
      <c r="D1166" s="10"/>
    </row>
    <row r="1167" spans="4:4">
      <c r="D1167" s="10"/>
    </row>
    <row r="1168" spans="4:4">
      <c r="D1168" s="10"/>
    </row>
    <row r="1169" spans="4:4">
      <c r="D1169" s="10"/>
    </row>
    <row r="1170" spans="4:4">
      <c r="D1170" s="10"/>
    </row>
    <row r="1171" spans="4:4">
      <c r="D1171" s="10"/>
    </row>
    <row r="1172" spans="4:4">
      <c r="D1172" s="10"/>
    </row>
    <row r="1173" spans="4:4">
      <c r="D1173" s="10"/>
    </row>
    <row r="1174" spans="4:4">
      <c r="D1174" s="10"/>
    </row>
    <row r="1175" spans="4:4">
      <c r="D1175" s="10"/>
    </row>
    <row r="1176" spans="4:4">
      <c r="D1176" s="10"/>
    </row>
    <row r="1177" spans="4:4">
      <c r="D1177" s="10"/>
    </row>
    <row r="1178" spans="4:4">
      <c r="D1178" s="10"/>
    </row>
    <row r="1179" spans="4:4">
      <c r="D1179" s="10"/>
    </row>
    <row r="1180" spans="4:4">
      <c r="D1180" s="10"/>
    </row>
    <row r="1181" spans="4:4">
      <c r="D1181" s="10"/>
    </row>
    <row r="1182" spans="4:4">
      <c r="D1182" s="10"/>
    </row>
    <row r="1183" spans="4:4">
      <c r="D1183" s="10"/>
    </row>
    <row r="1184" spans="4:4">
      <c r="D1184" s="10"/>
    </row>
    <row r="1185" spans="4:4">
      <c r="D1185" s="10"/>
    </row>
    <row r="1186" spans="4:4">
      <c r="D1186" s="10"/>
    </row>
    <row r="1187" spans="4:4">
      <c r="D1187" s="10"/>
    </row>
    <row r="1188" spans="4:4">
      <c r="D1188" s="10"/>
    </row>
    <row r="1189" spans="4:4">
      <c r="D1189" s="10"/>
    </row>
    <row r="1190" spans="4:4">
      <c r="D1190" s="10"/>
    </row>
    <row r="1191" spans="4:4">
      <c r="D1191" s="10"/>
    </row>
    <row r="1192" spans="4:4">
      <c r="D1192" s="10"/>
    </row>
    <row r="1193" spans="4:4">
      <c r="D1193" s="10"/>
    </row>
    <row r="1194" spans="4:4">
      <c r="D1194" s="10"/>
    </row>
    <row r="1195" spans="4:4">
      <c r="D1195" s="10"/>
    </row>
    <row r="1196" spans="4:4">
      <c r="D1196" s="10"/>
    </row>
    <row r="1197" spans="4:4">
      <c r="D1197" s="10"/>
    </row>
    <row r="1198" spans="4:4">
      <c r="D1198" s="10"/>
    </row>
    <row r="1199" spans="4:4">
      <c r="D1199" s="10"/>
    </row>
    <row r="1200" spans="4:4">
      <c r="D1200" s="10"/>
    </row>
    <row r="1201" spans="4:4">
      <c r="D1201" s="10"/>
    </row>
    <row r="1202" spans="4:4">
      <c r="D1202" s="10"/>
    </row>
    <row r="1203" spans="4:4">
      <c r="D1203" s="10"/>
    </row>
    <row r="1204" spans="4:4">
      <c r="D1204" s="10"/>
    </row>
    <row r="1205" spans="4:4">
      <c r="D1205" s="10"/>
    </row>
    <row r="1206" spans="4:4">
      <c r="D1206" s="10"/>
    </row>
    <row r="1207" spans="4:4">
      <c r="D1207" s="10"/>
    </row>
    <row r="1208" spans="4:4">
      <c r="D1208" s="10"/>
    </row>
    <row r="1209" spans="4:4">
      <c r="D1209" s="10"/>
    </row>
    <row r="1210" spans="4:4">
      <c r="D1210" s="10"/>
    </row>
    <row r="1211" spans="4:4">
      <c r="D1211" s="10"/>
    </row>
    <row r="1212" spans="4:4">
      <c r="D1212" s="10"/>
    </row>
    <row r="1213" spans="4:4">
      <c r="D1213" s="10"/>
    </row>
    <row r="1214" spans="4:4">
      <c r="D1214" s="10"/>
    </row>
    <row r="1215" spans="4:4">
      <c r="D1215" s="10"/>
    </row>
    <row r="1216" spans="4:4">
      <c r="D1216" s="10"/>
    </row>
    <row r="1217" spans="4:4">
      <c r="D1217" s="10"/>
    </row>
    <row r="1218" spans="4:4">
      <c r="D1218" s="10"/>
    </row>
    <row r="1219" spans="4:4">
      <c r="D1219" s="10"/>
    </row>
    <row r="1220" spans="4:4">
      <c r="D1220" s="10"/>
    </row>
    <row r="1221" spans="4:4">
      <c r="D1221" s="10"/>
    </row>
    <row r="1222" spans="4:4">
      <c r="D1222" s="10"/>
    </row>
    <row r="1223" spans="4:4">
      <c r="D1223" s="10"/>
    </row>
    <row r="1224" spans="4:4">
      <c r="D1224" s="10"/>
    </row>
    <row r="1225" spans="4:4">
      <c r="D1225" s="10"/>
    </row>
    <row r="1226" spans="4:4">
      <c r="D1226" s="10"/>
    </row>
    <row r="1227" spans="4:4">
      <c r="D1227" s="10"/>
    </row>
    <row r="1228" spans="4:4">
      <c r="D1228" s="10"/>
    </row>
    <row r="1229" spans="4:4">
      <c r="D1229" s="10"/>
    </row>
    <row r="1230" spans="4:4">
      <c r="D1230" s="10"/>
    </row>
    <row r="1231" spans="4:4">
      <c r="D1231" s="10"/>
    </row>
    <row r="1232" spans="4:4">
      <c r="D1232" s="10"/>
    </row>
    <row r="1233" spans="4:4">
      <c r="D1233" s="10"/>
    </row>
    <row r="1234" spans="4:4">
      <c r="D1234" s="10"/>
    </row>
    <row r="1235" spans="4:4">
      <c r="D1235" s="10"/>
    </row>
    <row r="1236" spans="4:4">
      <c r="D1236" s="10"/>
    </row>
    <row r="1237" spans="4:4">
      <c r="D1237" s="10"/>
    </row>
    <row r="1238" spans="4:4">
      <c r="D1238" s="10"/>
    </row>
    <row r="1239" spans="4:4">
      <c r="D1239" s="10"/>
    </row>
    <row r="1240" spans="4:4">
      <c r="D1240" s="10"/>
    </row>
    <row r="1241" spans="4:4">
      <c r="D1241" s="10"/>
    </row>
    <row r="1242" spans="4:4">
      <c r="D1242" s="10"/>
    </row>
    <row r="1243" spans="4:4">
      <c r="D1243" s="10"/>
    </row>
    <row r="1244" spans="4:4">
      <c r="D1244" s="10"/>
    </row>
    <row r="1245" spans="4:4">
      <c r="D1245" s="10"/>
    </row>
    <row r="1246" spans="4:4">
      <c r="D1246" s="10"/>
    </row>
    <row r="1247" spans="4:4">
      <c r="D1247" s="10"/>
    </row>
    <row r="1248" spans="4:4">
      <c r="D1248" s="10"/>
    </row>
    <row r="1249" spans="4:4">
      <c r="D1249" s="10"/>
    </row>
    <row r="1250" spans="4:4">
      <c r="D1250" s="10"/>
    </row>
    <row r="1251" spans="4:4">
      <c r="D1251" s="10"/>
    </row>
    <row r="1252" spans="4:4">
      <c r="D1252" s="10"/>
    </row>
    <row r="1253" spans="4:4">
      <c r="D1253" s="10"/>
    </row>
    <row r="1254" spans="4:4">
      <c r="D1254" s="10"/>
    </row>
    <row r="1255" spans="4:4">
      <c r="D1255" s="10"/>
    </row>
    <row r="1256" spans="4:4">
      <c r="D1256" s="10"/>
    </row>
    <row r="1257" spans="4:4">
      <c r="D1257" s="10"/>
    </row>
    <row r="1258" spans="4:4">
      <c r="D1258" s="10"/>
    </row>
    <row r="1259" spans="4:4">
      <c r="D1259" s="10"/>
    </row>
    <row r="1260" spans="4:4">
      <c r="D1260" s="10"/>
    </row>
    <row r="1261" spans="4:4">
      <c r="D1261" s="10"/>
    </row>
    <row r="1262" spans="4:4">
      <c r="D1262" s="10"/>
    </row>
    <row r="1263" spans="4:4">
      <c r="D1263" s="10"/>
    </row>
    <row r="1264" spans="4:4">
      <c r="D1264" s="10"/>
    </row>
    <row r="1265" spans="4:4">
      <c r="D1265" s="10"/>
    </row>
    <row r="1266" spans="4:4">
      <c r="D1266" s="10"/>
    </row>
    <row r="1267" spans="4:4">
      <c r="D1267" s="10"/>
    </row>
    <row r="1268" spans="4:4">
      <c r="D1268" s="10"/>
    </row>
    <row r="1269" spans="4:4">
      <c r="D1269" s="10"/>
    </row>
    <row r="1270" spans="4:4">
      <c r="D1270" s="10"/>
    </row>
    <row r="1271" spans="4:4">
      <c r="D1271" s="10"/>
    </row>
    <row r="1272" spans="4:4">
      <c r="D1272" s="10"/>
    </row>
    <row r="1273" spans="4:4">
      <c r="D1273" s="10"/>
    </row>
    <row r="1274" spans="4:4">
      <c r="D1274" s="10"/>
    </row>
    <row r="1275" spans="4:4">
      <c r="D1275" s="10"/>
    </row>
    <row r="1276" spans="4:4">
      <c r="D1276" s="10"/>
    </row>
    <row r="1277" spans="4:4">
      <c r="D1277" s="10"/>
    </row>
    <row r="1278" spans="4:4">
      <c r="D1278" s="10"/>
    </row>
    <row r="1279" spans="4:4">
      <c r="D1279" s="10"/>
    </row>
    <row r="1280" spans="4:4">
      <c r="D1280" s="10"/>
    </row>
    <row r="1281" spans="4:4">
      <c r="D1281" s="10"/>
    </row>
    <row r="1282" spans="4:4">
      <c r="D1282" s="10"/>
    </row>
    <row r="1283" spans="4:4">
      <c r="D1283" s="10"/>
    </row>
    <row r="1284" spans="4:4">
      <c r="D1284" s="10"/>
    </row>
    <row r="1285" spans="4:4">
      <c r="D1285" s="10"/>
    </row>
    <row r="1286" spans="4:4">
      <c r="D1286" s="10"/>
    </row>
    <row r="1287" spans="4:4">
      <c r="D1287" s="10"/>
    </row>
    <row r="1288" spans="4:4">
      <c r="D1288" s="10"/>
    </row>
    <row r="1289" spans="4:4">
      <c r="D1289" s="10"/>
    </row>
    <row r="1290" spans="4:4">
      <c r="D1290" s="10"/>
    </row>
    <row r="1291" spans="4:4">
      <c r="D1291" s="10"/>
    </row>
    <row r="1292" spans="4:4">
      <c r="D1292" s="10"/>
    </row>
    <row r="1293" spans="4:4">
      <c r="D1293" s="10"/>
    </row>
    <row r="1294" spans="4:4">
      <c r="D1294" s="10"/>
    </row>
    <row r="1295" spans="4:4">
      <c r="D1295" s="10"/>
    </row>
    <row r="1296" spans="4:4">
      <c r="D1296" s="10"/>
    </row>
    <row r="1297" spans="4:4">
      <c r="D1297" s="10"/>
    </row>
    <row r="1298" spans="4:4">
      <c r="D1298" s="10"/>
    </row>
    <row r="1299" spans="4:4">
      <c r="D1299" s="10"/>
    </row>
    <row r="1300" spans="4:4">
      <c r="D1300" s="10"/>
    </row>
    <row r="1301" spans="4:4">
      <c r="D1301" s="10"/>
    </row>
    <row r="1302" spans="4:4">
      <c r="D1302" s="10"/>
    </row>
    <row r="1303" spans="4:4">
      <c r="D1303" s="10"/>
    </row>
    <row r="1304" spans="4:4">
      <c r="D1304" s="10"/>
    </row>
    <row r="1305" spans="4:4">
      <c r="D1305" s="10"/>
    </row>
    <row r="1306" spans="4:4">
      <c r="D1306" s="10"/>
    </row>
    <row r="1307" spans="4:4">
      <c r="D1307" s="10"/>
    </row>
    <row r="1308" spans="4:4">
      <c r="D1308" s="10"/>
    </row>
    <row r="1309" spans="4:4">
      <c r="D1309" s="10"/>
    </row>
    <row r="1310" spans="4:4">
      <c r="D1310" s="10"/>
    </row>
    <row r="1311" spans="4:4">
      <c r="D1311" s="10"/>
    </row>
    <row r="1312" spans="4:4">
      <c r="D1312" s="10"/>
    </row>
    <row r="1313" spans="4:4">
      <c r="D1313" s="10"/>
    </row>
    <row r="1314" spans="4:4">
      <c r="D1314" s="10"/>
    </row>
    <row r="1315" spans="4:4">
      <c r="D1315" s="10"/>
    </row>
    <row r="1316" spans="4:4">
      <c r="D1316" s="10"/>
    </row>
    <row r="1317" spans="4:4">
      <c r="D1317" s="10"/>
    </row>
    <row r="1318" spans="4:4">
      <c r="D1318" s="10"/>
    </row>
    <row r="1319" spans="4:4">
      <c r="D1319" s="10"/>
    </row>
    <row r="1320" spans="4:4">
      <c r="D1320" s="10"/>
    </row>
    <row r="1321" spans="4:4">
      <c r="D1321" s="10"/>
    </row>
    <row r="1322" spans="4:4">
      <c r="D1322" s="10"/>
    </row>
    <row r="1323" spans="4:4">
      <c r="D1323" s="10"/>
    </row>
    <row r="1324" spans="4:4">
      <c r="D1324" s="10"/>
    </row>
    <row r="1325" spans="4:4">
      <c r="D1325" s="10"/>
    </row>
    <row r="1326" spans="4:4">
      <c r="D1326" s="10"/>
    </row>
    <row r="1327" spans="4:4">
      <c r="D1327" s="10"/>
    </row>
    <row r="1328" spans="4:4">
      <c r="D1328" s="10"/>
    </row>
    <row r="1329" spans="4:4">
      <c r="D1329" s="10"/>
    </row>
    <row r="1330" spans="4:4">
      <c r="D1330" s="10"/>
    </row>
    <row r="1331" spans="4:4">
      <c r="D1331" s="10"/>
    </row>
    <row r="1332" spans="4:4">
      <c r="D1332" s="10"/>
    </row>
    <row r="1333" spans="4:4">
      <c r="D1333" s="10"/>
    </row>
    <row r="1334" spans="4:4">
      <c r="D1334" s="10"/>
    </row>
    <row r="1335" spans="4:4">
      <c r="D1335" s="10"/>
    </row>
    <row r="1336" spans="4:4">
      <c r="D1336" s="10"/>
    </row>
    <row r="1337" spans="4:4">
      <c r="D1337" s="10"/>
    </row>
    <row r="1338" spans="4:4">
      <c r="D1338" s="10"/>
    </row>
    <row r="1339" spans="4:4">
      <c r="D1339" s="10"/>
    </row>
    <row r="1340" spans="4:4">
      <c r="D1340" s="10"/>
    </row>
    <row r="1341" spans="4:4">
      <c r="D1341" s="10"/>
    </row>
    <row r="1342" spans="4:4">
      <c r="D1342" s="10"/>
    </row>
    <row r="1343" spans="4:4">
      <c r="D1343" s="10"/>
    </row>
    <row r="1344" spans="4:4">
      <c r="D1344" s="10"/>
    </row>
    <row r="1345" spans="4:4">
      <c r="D1345" s="10"/>
    </row>
    <row r="1346" spans="4:4">
      <c r="D1346" s="10"/>
    </row>
    <row r="1347" spans="4:4">
      <c r="D1347" s="10"/>
    </row>
    <row r="1348" spans="4:4">
      <c r="D1348" s="10"/>
    </row>
    <row r="1349" spans="4:4">
      <c r="D1349" s="10"/>
    </row>
    <row r="1350" spans="4:4">
      <c r="D1350" s="10"/>
    </row>
    <row r="1351" spans="4:4">
      <c r="D1351" s="10"/>
    </row>
    <row r="1352" spans="4:4">
      <c r="D1352" s="10"/>
    </row>
    <row r="1353" spans="4:4">
      <c r="D1353" s="10"/>
    </row>
    <row r="1354" spans="4:4">
      <c r="D1354" s="10"/>
    </row>
    <row r="1355" spans="4:4">
      <c r="D1355" s="10"/>
    </row>
    <row r="1356" spans="4:4">
      <c r="D1356" s="10"/>
    </row>
    <row r="1357" spans="4:4">
      <c r="D1357" s="10"/>
    </row>
    <row r="1358" spans="4:4">
      <c r="D1358" s="10"/>
    </row>
    <row r="1359" spans="4:4">
      <c r="D1359" s="10"/>
    </row>
    <row r="1360" spans="4:4">
      <c r="D1360" s="10"/>
    </row>
    <row r="1361" spans="4:4">
      <c r="D1361" s="10"/>
    </row>
    <row r="1362" spans="4:4">
      <c r="D1362" s="10"/>
    </row>
    <row r="1363" spans="4:4">
      <c r="D1363" s="10"/>
    </row>
    <row r="1364" spans="4:4">
      <c r="D1364" s="10"/>
    </row>
    <row r="1365" spans="4:4">
      <c r="D1365" s="10"/>
    </row>
    <row r="1366" spans="4:4">
      <c r="D1366" s="10"/>
    </row>
    <row r="1367" spans="4:4">
      <c r="D1367" s="10"/>
    </row>
    <row r="1368" spans="4:4">
      <c r="D1368" s="10"/>
    </row>
    <row r="1369" spans="4:4">
      <c r="D1369" s="10"/>
    </row>
    <row r="1370" spans="4:4">
      <c r="D1370" s="10"/>
    </row>
    <row r="1371" spans="4:4">
      <c r="D1371" s="10"/>
    </row>
    <row r="1372" spans="4:4">
      <c r="D1372" s="10"/>
    </row>
    <row r="1373" spans="4:4">
      <c r="D1373" s="10"/>
    </row>
    <row r="1374" spans="4:4">
      <c r="D1374" s="10"/>
    </row>
    <row r="1375" spans="4:4">
      <c r="D1375" s="10"/>
    </row>
    <row r="1376" spans="4:4">
      <c r="D1376" s="10"/>
    </row>
    <row r="1377" spans="4:4">
      <c r="D1377" s="10"/>
    </row>
    <row r="1378" spans="4:4">
      <c r="D1378" s="10"/>
    </row>
    <row r="1379" spans="4:4">
      <c r="D1379" s="10"/>
    </row>
    <row r="1380" spans="4:4">
      <c r="D1380" s="10"/>
    </row>
    <row r="1381" spans="4:4">
      <c r="D1381" s="10"/>
    </row>
    <row r="1382" spans="4:4">
      <c r="D1382" s="10"/>
    </row>
    <row r="1383" spans="4:4">
      <c r="D1383" s="10"/>
    </row>
    <row r="1384" spans="4:4">
      <c r="D1384" s="10"/>
    </row>
    <row r="1385" spans="4:4">
      <c r="D1385" s="10"/>
    </row>
    <row r="1386" spans="4:4">
      <c r="D1386" s="10"/>
    </row>
    <row r="1387" spans="4:4">
      <c r="D1387" s="10"/>
    </row>
    <row r="1388" spans="4:4">
      <c r="D1388" s="10"/>
    </row>
    <row r="1389" spans="4:4">
      <c r="D1389" s="10"/>
    </row>
    <row r="1390" spans="4:4">
      <c r="D1390" s="10"/>
    </row>
    <row r="1391" spans="4:4">
      <c r="D1391" s="10"/>
    </row>
    <row r="1392" spans="4:4">
      <c r="D1392" s="10"/>
    </row>
    <row r="1393" spans="4:4">
      <c r="D1393" s="10"/>
    </row>
    <row r="1394" spans="4:4">
      <c r="D1394" s="10"/>
    </row>
    <row r="1395" spans="4:4">
      <c r="D1395" s="10"/>
    </row>
    <row r="1396" spans="4:4">
      <c r="D1396" s="10"/>
    </row>
    <row r="1397" spans="4:4">
      <c r="D1397" s="10"/>
    </row>
    <row r="1398" spans="4:4">
      <c r="D1398" s="10"/>
    </row>
    <row r="1399" spans="4:4">
      <c r="D1399" s="10"/>
    </row>
    <row r="1400" spans="4:4">
      <c r="D1400" s="10"/>
    </row>
    <row r="1401" spans="4:4">
      <c r="D1401" s="10"/>
    </row>
    <row r="1402" spans="4:4">
      <c r="D1402" s="10"/>
    </row>
    <row r="1403" spans="4:4">
      <c r="D1403" s="10"/>
    </row>
    <row r="1404" spans="4:4">
      <c r="D1404" s="10"/>
    </row>
    <row r="1405" spans="4:4">
      <c r="D1405" s="10"/>
    </row>
    <row r="1406" spans="4:4">
      <c r="D1406" s="10"/>
    </row>
    <row r="1407" spans="4:4">
      <c r="D1407" s="10"/>
    </row>
    <row r="1408" spans="4:4">
      <c r="D1408" s="10"/>
    </row>
    <row r="1409" spans="4:4">
      <c r="D1409" s="10"/>
    </row>
    <row r="1410" spans="4:4">
      <c r="D1410" s="10"/>
    </row>
    <row r="1411" spans="4:4">
      <c r="D1411" s="10"/>
    </row>
    <row r="1412" spans="4:4">
      <c r="D1412" s="10"/>
    </row>
    <row r="1413" spans="4:4">
      <c r="D1413" s="10"/>
    </row>
    <row r="1414" spans="4:4">
      <c r="D1414" s="10"/>
    </row>
    <row r="1415" spans="4:4">
      <c r="D1415" s="10"/>
    </row>
    <row r="1416" spans="4:4">
      <c r="D1416" s="10"/>
    </row>
    <row r="1417" spans="4:4">
      <c r="D1417" s="10"/>
    </row>
    <row r="1418" spans="4:4">
      <c r="D1418" s="10"/>
    </row>
    <row r="1419" spans="4:4">
      <c r="D1419" s="10"/>
    </row>
    <row r="1420" spans="4:4">
      <c r="D1420" s="10"/>
    </row>
    <row r="1421" spans="4:4">
      <c r="D1421" s="10"/>
    </row>
    <row r="1422" spans="4:4">
      <c r="D1422" s="10"/>
    </row>
    <row r="1423" spans="4:4">
      <c r="D1423" s="10"/>
    </row>
    <row r="1424" spans="4:4">
      <c r="D1424" s="10"/>
    </row>
    <row r="1425" spans="4:4">
      <c r="D1425" s="10"/>
    </row>
    <row r="1426" spans="4:4">
      <c r="D1426" s="10"/>
    </row>
    <row r="1427" spans="4:4">
      <c r="D1427" s="10"/>
    </row>
    <row r="1428" spans="4:4">
      <c r="D1428" s="10"/>
    </row>
    <row r="1429" spans="4:4">
      <c r="D1429" s="10"/>
    </row>
    <row r="1430" spans="4:4">
      <c r="D1430" s="10"/>
    </row>
    <row r="1431" spans="4:4">
      <c r="D1431" s="10"/>
    </row>
    <row r="1432" spans="4:4">
      <c r="D1432" s="10"/>
    </row>
    <row r="1433" spans="4:4">
      <c r="D1433" s="10"/>
    </row>
    <row r="1434" spans="4:4">
      <c r="D1434" s="10"/>
    </row>
    <row r="1435" spans="4:4">
      <c r="D1435" s="10"/>
    </row>
    <row r="1436" spans="4:4">
      <c r="D1436" s="10"/>
    </row>
    <row r="1437" spans="4:4">
      <c r="D1437" s="10"/>
    </row>
    <row r="1438" spans="4:4">
      <c r="D1438" s="10"/>
    </row>
    <row r="1439" spans="4:4">
      <c r="D1439" s="10"/>
    </row>
    <row r="1440" spans="4:4">
      <c r="D1440" s="10"/>
    </row>
    <row r="1441" spans="4:4">
      <c r="D1441" s="10"/>
    </row>
    <row r="1442" spans="4:4">
      <c r="D1442" s="10"/>
    </row>
    <row r="1443" spans="4:4">
      <c r="D1443" s="10"/>
    </row>
    <row r="1444" spans="4:4">
      <c r="D1444" s="10"/>
    </row>
    <row r="1445" spans="4:4">
      <c r="D1445" s="10"/>
    </row>
    <row r="1446" spans="4:4">
      <c r="D1446" s="10"/>
    </row>
    <row r="1447" spans="4:4">
      <c r="D1447" s="10"/>
    </row>
    <row r="1448" spans="4:4">
      <c r="D1448" s="10"/>
    </row>
    <row r="1449" spans="4:4">
      <c r="D1449" s="10"/>
    </row>
    <row r="1450" spans="4:4">
      <c r="D1450" s="10"/>
    </row>
    <row r="1451" spans="4:4">
      <c r="D1451" s="10"/>
    </row>
    <row r="1452" spans="4:4">
      <c r="D1452" s="10"/>
    </row>
    <row r="1453" spans="4:4">
      <c r="D1453" s="10"/>
    </row>
    <row r="1454" spans="4:4">
      <c r="D1454" s="10"/>
    </row>
    <row r="1455" spans="4:4">
      <c r="D1455" s="10"/>
    </row>
    <row r="1456" spans="4:4">
      <c r="D1456" s="10"/>
    </row>
    <row r="1457" spans="4:4">
      <c r="D1457" s="10"/>
    </row>
    <row r="1458" spans="4:4">
      <c r="D1458" s="10"/>
    </row>
    <row r="1459" spans="4:4">
      <c r="D1459" s="10"/>
    </row>
    <row r="1460" spans="4:4">
      <c r="D1460" s="10"/>
    </row>
    <row r="1461" spans="4:4">
      <c r="D1461" s="10"/>
    </row>
    <row r="1462" spans="4:4">
      <c r="D1462" s="10"/>
    </row>
    <row r="1463" spans="4:4">
      <c r="D1463" s="10"/>
    </row>
    <row r="1464" spans="4:4">
      <c r="D1464" s="10"/>
    </row>
    <row r="1465" spans="4:4">
      <c r="D1465" s="10"/>
    </row>
    <row r="1466" spans="4:4">
      <c r="D1466" s="10"/>
    </row>
    <row r="1467" spans="4:4">
      <c r="D1467" s="10"/>
    </row>
    <row r="1468" spans="4:4">
      <c r="D1468" s="10"/>
    </row>
    <row r="1469" spans="4:4">
      <c r="D1469" s="10"/>
    </row>
    <row r="1470" spans="4:4">
      <c r="D1470" s="10"/>
    </row>
    <row r="1471" spans="4:4">
      <c r="D1471" s="10"/>
    </row>
    <row r="1472" spans="4:4">
      <c r="D1472" s="10"/>
    </row>
    <row r="1473" spans="4:4">
      <c r="D1473" s="10"/>
    </row>
    <row r="1474" spans="4:4">
      <c r="D1474" s="10"/>
    </row>
    <row r="1475" spans="4:4">
      <c r="D1475" s="10"/>
    </row>
    <row r="1476" spans="4:4">
      <c r="D1476" s="10"/>
    </row>
    <row r="1477" spans="4:4">
      <c r="D1477" s="10"/>
    </row>
    <row r="1478" spans="4:4">
      <c r="D1478" s="10"/>
    </row>
    <row r="1479" spans="4:4">
      <c r="D1479" s="10"/>
    </row>
    <row r="1480" spans="4:4">
      <c r="D1480" s="10"/>
    </row>
    <row r="1481" spans="4:4">
      <c r="D1481" s="10"/>
    </row>
    <row r="1482" spans="4:4">
      <c r="D1482" s="10"/>
    </row>
    <row r="1483" spans="4:4">
      <c r="D1483" s="10"/>
    </row>
    <row r="1484" spans="4:4">
      <c r="D1484" s="10"/>
    </row>
    <row r="1485" spans="4:4">
      <c r="D1485" s="10"/>
    </row>
    <row r="1486" spans="4:4">
      <c r="D1486" s="10"/>
    </row>
    <row r="1487" spans="4:4">
      <c r="D1487" s="10"/>
    </row>
    <row r="1488" spans="4:4">
      <c r="D1488" s="10"/>
    </row>
    <row r="1489" spans="4:4">
      <c r="D1489" s="10"/>
    </row>
    <row r="1490" spans="4:4">
      <c r="D1490" s="10"/>
    </row>
    <row r="1491" spans="4:4">
      <c r="D1491" s="10"/>
    </row>
    <row r="1492" spans="4:4">
      <c r="D1492" s="10"/>
    </row>
    <row r="1493" spans="4:4">
      <c r="D1493" s="10"/>
    </row>
    <row r="1494" spans="4:4">
      <c r="D1494" s="10"/>
    </row>
    <row r="1495" spans="4:4">
      <c r="D1495" s="10"/>
    </row>
    <row r="1496" spans="4:4">
      <c r="D1496" s="10"/>
    </row>
    <row r="1497" spans="4:4">
      <c r="D1497" s="10"/>
    </row>
    <row r="1498" spans="4:4">
      <c r="D1498" s="10"/>
    </row>
    <row r="1499" spans="4:4">
      <c r="D1499" s="10"/>
    </row>
    <row r="1500" spans="4:4">
      <c r="D1500" s="10"/>
    </row>
    <row r="1501" spans="4:4">
      <c r="D1501" s="10"/>
    </row>
    <row r="1502" spans="4:4">
      <c r="D1502" s="10"/>
    </row>
    <row r="1503" spans="4:4">
      <c r="D1503" s="10"/>
    </row>
    <row r="1504" spans="4:4">
      <c r="D1504" s="10"/>
    </row>
    <row r="1505" spans="4:4">
      <c r="D1505" s="10"/>
    </row>
    <row r="1506" spans="4:4">
      <c r="D1506" s="10"/>
    </row>
    <row r="1507" spans="4:4">
      <c r="D1507" s="10"/>
    </row>
    <row r="1508" spans="4:4">
      <c r="D1508" s="10"/>
    </row>
    <row r="1509" spans="4:4">
      <c r="D1509" s="10"/>
    </row>
    <row r="1510" spans="4:4">
      <c r="D1510" s="10"/>
    </row>
    <row r="1511" spans="4:4">
      <c r="D1511" s="10"/>
    </row>
    <row r="1512" spans="4:4">
      <c r="D1512" s="10"/>
    </row>
    <row r="1513" spans="4:4">
      <c r="D1513" s="10"/>
    </row>
    <row r="1514" spans="4:4">
      <c r="D1514" s="10"/>
    </row>
    <row r="1515" spans="4:4">
      <c r="D1515" s="10"/>
    </row>
    <row r="1516" spans="4:4">
      <c r="D1516" s="10"/>
    </row>
    <row r="1517" spans="4:4">
      <c r="D1517" s="10"/>
    </row>
    <row r="1518" spans="4:4">
      <c r="D1518" s="10"/>
    </row>
    <row r="1519" spans="4:4">
      <c r="D1519" s="10"/>
    </row>
    <row r="1520" spans="4:4">
      <c r="D1520" s="10"/>
    </row>
    <row r="1521" spans="4:4">
      <c r="D1521" s="10"/>
    </row>
    <row r="1522" spans="4:4">
      <c r="D1522" s="10"/>
    </row>
    <row r="1523" spans="4:4">
      <c r="D1523" s="10"/>
    </row>
    <row r="1524" spans="4:4">
      <c r="D1524" s="10"/>
    </row>
    <row r="1525" spans="4:4">
      <c r="D1525" s="10"/>
    </row>
    <row r="1526" spans="4:4">
      <c r="D1526" s="10"/>
    </row>
    <row r="1527" spans="4:4">
      <c r="D1527" s="10"/>
    </row>
    <row r="1528" spans="4:4">
      <c r="D1528" s="10"/>
    </row>
    <row r="1529" spans="4:4">
      <c r="D1529" s="10"/>
    </row>
    <row r="1530" spans="4:4">
      <c r="D1530" s="10"/>
    </row>
    <row r="1531" spans="4:4">
      <c r="D1531" s="10"/>
    </row>
    <row r="1532" spans="4:4">
      <c r="D1532" s="10"/>
    </row>
    <row r="1533" spans="4:4">
      <c r="D1533" s="10"/>
    </row>
    <row r="1534" spans="4:4">
      <c r="D1534" s="10"/>
    </row>
    <row r="1535" spans="4:4">
      <c r="D1535" s="10"/>
    </row>
    <row r="1536" spans="4:4">
      <c r="D1536" s="10"/>
    </row>
    <row r="1537" spans="4:4">
      <c r="D1537" s="10"/>
    </row>
    <row r="1538" spans="4:4">
      <c r="D1538" s="10"/>
    </row>
    <row r="1539" spans="4:4">
      <c r="D1539" s="10"/>
    </row>
    <row r="1540" spans="4:4">
      <c r="D1540" s="10"/>
    </row>
    <row r="1541" spans="4:4">
      <c r="D1541" s="10"/>
    </row>
    <row r="1542" spans="4:4">
      <c r="D1542" s="10"/>
    </row>
    <row r="1543" spans="4:4">
      <c r="D1543" s="10"/>
    </row>
    <row r="1544" spans="4:4">
      <c r="D1544" s="10"/>
    </row>
    <row r="1545" spans="4:4">
      <c r="D1545" s="10"/>
    </row>
    <row r="1546" spans="4:4">
      <c r="D1546" s="10"/>
    </row>
    <row r="1547" spans="4:4">
      <c r="D1547" s="10"/>
    </row>
    <row r="1548" spans="4:4">
      <c r="D1548" s="10"/>
    </row>
    <row r="1549" spans="4:4">
      <c r="D1549" s="10"/>
    </row>
    <row r="1550" spans="4:4">
      <c r="D1550" s="10"/>
    </row>
    <row r="1551" spans="4:4">
      <c r="D1551" s="10"/>
    </row>
    <row r="1552" spans="4:4">
      <c r="D1552" s="10"/>
    </row>
    <row r="1553" spans="4:4">
      <c r="D1553" s="10"/>
    </row>
    <row r="1554" spans="4:4">
      <c r="D1554" s="10"/>
    </row>
    <row r="1555" spans="4:4">
      <c r="D1555" s="10"/>
    </row>
    <row r="1556" spans="4:4">
      <c r="D1556" s="10"/>
    </row>
    <row r="1557" spans="4:4">
      <c r="D1557" s="10"/>
    </row>
    <row r="1558" spans="4:4">
      <c r="D1558" s="10"/>
    </row>
    <row r="1559" spans="4:4">
      <c r="D1559" s="10"/>
    </row>
    <row r="1560" spans="4:4">
      <c r="D1560" s="10"/>
    </row>
    <row r="1561" spans="4:4">
      <c r="D1561" s="10"/>
    </row>
    <row r="1562" spans="4:4">
      <c r="D1562" s="10"/>
    </row>
    <row r="1563" spans="4:4">
      <c r="D1563" s="10"/>
    </row>
    <row r="1564" spans="4:4">
      <c r="D1564" s="10"/>
    </row>
    <row r="1565" spans="4:4">
      <c r="D1565" s="10"/>
    </row>
    <row r="1566" spans="4:4">
      <c r="D1566" s="10"/>
    </row>
    <row r="1567" spans="4:4">
      <c r="D1567" s="10"/>
    </row>
    <row r="1568" spans="4:4">
      <c r="D1568" s="10"/>
    </row>
    <row r="1569" spans="4:4">
      <c r="D1569" s="10"/>
    </row>
    <row r="1570" spans="4:4">
      <c r="D1570" s="10"/>
    </row>
    <row r="1571" spans="4:4">
      <c r="D1571" s="10"/>
    </row>
    <row r="1572" spans="4:4">
      <c r="D1572" s="10"/>
    </row>
    <row r="1573" spans="4:4">
      <c r="D1573" s="10"/>
    </row>
    <row r="1574" spans="4:4">
      <c r="D1574" s="10"/>
    </row>
    <row r="1575" spans="4:4">
      <c r="D1575" s="10"/>
    </row>
    <row r="1576" spans="4:4">
      <c r="D1576" s="10"/>
    </row>
    <row r="1577" spans="4:4">
      <c r="D1577" s="10"/>
    </row>
    <row r="1578" spans="4:4">
      <c r="D1578" s="10"/>
    </row>
    <row r="1579" spans="4:4">
      <c r="D1579" s="10"/>
    </row>
    <row r="1580" spans="4:4">
      <c r="D1580" s="10"/>
    </row>
    <row r="1581" spans="4:4">
      <c r="D1581" s="10"/>
    </row>
    <row r="1582" spans="4:4">
      <c r="D1582" s="10"/>
    </row>
    <row r="1583" spans="4:4">
      <c r="D1583" s="10"/>
    </row>
    <row r="1584" spans="4:4">
      <c r="D1584" s="10"/>
    </row>
    <row r="1585" spans="4:4">
      <c r="D1585" s="10"/>
    </row>
    <row r="1586" spans="4:4">
      <c r="D1586" s="10"/>
    </row>
    <row r="1587" spans="4:4">
      <c r="D1587" s="10"/>
    </row>
    <row r="1588" spans="4:4">
      <c r="D1588" s="10"/>
    </row>
    <row r="1589" spans="4:4">
      <c r="D1589" s="10"/>
    </row>
    <row r="1590" spans="4:4">
      <c r="D1590" s="10"/>
    </row>
    <row r="1591" spans="4:4">
      <c r="D1591" s="10"/>
    </row>
    <row r="1592" spans="4:4">
      <c r="D1592" s="10"/>
    </row>
    <row r="1593" spans="4:4">
      <c r="D1593" s="10"/>
    </row>
    <row r="1594" spans="4:4">
      <c r="D1594" s="10"/>
    </row>
    <row r="1595" spans="4:4">
      <c r="D1595" s="10"/>
    </row>
    <row r="1596" spans="4:4">
      <c r="D1596" s="10"/>
    </row>
    <row r="1597" spans="4:4">
      <c r="D1597" s="10"/>
    </row>
    <row r="1598" spans="4:4">
      <c r="D1598" s="10"/>
    </row>
    <row r="1599" spans="4:4">
      <c r="D1599" s="10"/>
    </row>
    <row r="1600" spans="4:4">
      <c r="D1600" s="10"/>
    </row>
    <row r="1601" spans="4:4">
      <c r="D1601" s="10"/>
    </row>
    <row r="1602" spans="4:4">
      <c r="D1602" s="10"/>
    </row>
    <row r="1603" spans="4:4">
      <c r="D1603" s="10"/>
    </row>
    <row r="1604" spans="4:4">
      <c r="D1604" s="10"/>
    </row>
    <row r="1605" spans="4:4">
      <c r="D1605" s="10"/>
    </row>
    <row r="1606" spans="4:4">
      <c r="D1606" s="10"/>
    </row>
    <row r="1607" spans="4:4">
      <c r="D1607" s="10"/>
    </row>
    <row r="1608" spans="4:4">
      <c r="D1608" s="10"/>
    </row>
    <row r="1609" spans="4:4">
      <c r="D1609" s="10"/>
    </row>
    <row r="1610" spans="4:4">
      <c r="D1610" s="10"/>
    </row>
    <row r="1611" spans="4:4">
      <c r="D1611" s="10"/>
    </row>
    <row r="1612" spans="4:4">
      <c r="D1612" s="10"/>
    </row>
    <row r="1613" spans="4:4">
      <c r="D1613" s="10"/>
    </row>
    <row r="1614" spans="4:4">
      <c r="D1614" s="10"/>
    </row>
    <row r="1615" spans="4:4">
      <c r="D1615" s="10"/>
    </row>
    <row r="1616" spans="4:4">
      <c r="D1616" s="10"/>
    </row>
    <row r="1617" spans="4:4">
      <c r="D1617" s="10"/>
    </row>
    <row r="1618" spans="4:4">
      <c r="D1618" s="10"/>
    </row>
    <row r="1619" spans="4:4">
      <c r="D1619" s="10"/>
    </row>
    <row r="1620" spans="4:4">
      <c r="D1620" s="10"/>
    </row>
    <row r="1621" spans="4:4">
      <c r="D1621" s="10"/>
    </row>
    <row r="1622" spans="4:4">
      <c r="D1622" s="10"/>
    </row>
    <row r="1623" spans="4:4">
      <c r="D1623" s="10"/>
    </row>
    <row r="1624" spans="4:4">
      <c r="D1624" s="10"/>
    </row>
    <row r="1625" spans="4:4">
      <c r="D1625" s="10"/>
    </row>
    <row r="1626" spans="4:4">
      <c r="D1626" s="10"/>
    </row>
    <row r="1627" spans="4:4">
      <c r="D1627" s="10"/>
    </row>
    <row r="1628" spans="4:4">
      <c r="D1628" s="10"/>
    </row>
    <row r="1629" spans="4:4">
      <c r="D1629" s="10"/>
    </row>
    <row r="1630" spans="4:4">
      <c r="D1630" s="10"/>
    </row>
    <row r="1631" spans="4:4">
      <c r="D1631" s="10"/>
    </row>
    <row r="1632" spans="4:4">
      <c r="D1632" s="10"/>
    </row>
    <row r="1633" spans="4:4">
      <c r="D1633" s="10"/>
    </row>
    <row r="1634" spans="4:4">
      <c r="D1634" s="10"/>
    </row>
    <row r="1635" spans="4:4">
      <c r="D1635" s="10"/>
    </row>
    <row r="1636" spans="4:4">
      <c r="D1636" s="10"/>
    </row>
    <row r="1637" spans="4:4">
      <c r="D1637" s="10"/>
    </row>
    <row r="1638" spans="4:4">
      <c r="D1638" s="10"/>
    </row>
    <row r="1639" spans="4:4">
      <c r="D1639" s="10"/>
    </row>
    <row r="1640" spans="4:4">
      <c r="D1640" s="10"/>
    </row>
    <row r="1641" spans="4:4">
      <c r="D1641" s="10"/>
    </row>
    <row r="1642" spans="4:4">
      <c r="D1642" s="10"/>
    </row>
    <row r="1643" spans="4:4">
      <c r="D1643" s="10"/>
    </row>
    <row r="1644" spans="4:4">
      <c r="D1644" s="10"/>
    </row>
    <row r="1645" spans="4:4">
      <c r="D1645" s="10"/>
    </row>
    <row r="1646" spans="4:4">
      <c r="D1646" s="10"/>
    </row>
    <row r="1647" spans="4:4">
      <c r="D1647" s="10"/>
    </row>
    <row r="1648" spans="4:4">
      <c r="D1648" s="10"/>
    </row>
    <row r="1649" spans="4:4">
      <c r="D1649" s="10"/>
    </row>
    <row r="1650" spans="4:4">
      <c r="D1650" s="10"/>
    </row>
    <row r="1651" spans="4:4">
      <c r="D1651" s="10"/>
    </row>
    <row r="1652" spans="4:4">
      <c r="D1652" s="10"/>
    </row>
    <row r="1653" spans="4:4">
      <c r="D1653" s="10"/>
    </row>
    <row r="1654" spans="4:4">
      <c r="D1654" s="10"/>
    </row>
    <row r="1655" spans="4:4">
      <c r="D1655" s="10"/>
    </row>
    <row r="1656" spans="4:4">
      <c r="D1656" s="10"/>
    </row>
    <row r="1657" spans="4:4">
      <c r="D1657" s="10"/>
    </row>
    <row r="1658" spans="4:4">
      <c r="D1658" s="10"/>
    </row>
    <row r="1659" spans="4:4">
      <c r="D1659" s="10"/>
    </row>
    <row r="1660" spans="4:4">
      <c r="D1660" s="10"/>
    </row>
    <row r="1661" spans="4:4">
      <c r="D1661" s="10"/>
    </row>
    <row r="1662" spans="4:4">
      <c r="D1662" s="10"/>
    </row>
    <row r="1663" spans="4:4">
      <c r="D1663" s="10"/>
    </row>
    <row r="1664" spans="4:4">
      <c r="D1664" s="10"/>
    </row>
    <row r="1665" spans="4:4">
      <c r="D1665" s="10"/>
    </row>
    <row r="1666" spans="4:4">
      <c r="D1666" s="10"/>
    </row>
    <row r="1667" spans="4:4">
      <c r="D1667" s="10"/>
    </row>
    <row r="1668" spans="4:4">
      <c r="D1668" s="10"/>
    </row>
    <row r="1669" spans="4:4">
      <c r="D1669" s="10"/>
    </row>
    <row r="1670" spans="4:4">
      <c r="D1670" s="10"/>
    </row>
    <row r="1671" spans="4:4">
      <c r="D1671" s="10"/>
    </row>
    <row r="1672" spans="4:4">
      <c r="D1672" s="10"/>
    </row>
    <row r="1673" spans="4:4">
      <c r="D1673" s="10"/>
    </row>
    <row r="1674" spans="4:4">
      <c r="D1674" s="10"/>
    </row>
    <row r="1675" spans="4:4">
      <c r="D1675" s="10"/>
    </row>
    <row r="1676" spans="4:4">
      <c r="D1676" s="10"/>
    </row>
    <row r="1677" spans="4:4">
      <c r="D1677" s="10"/>
    </row>
    <row r="1678" spans="4:4">
      <c r="D1678" s="10"/>
    </row>
    <row r="1679" spans="4:4">
      <c r="D1679" s="10"/>
    </row>
    <row r="1680" spans="4:4">
      <c r="D1680" s="10"/>
    </row>
    <row r="1681" spans="4:4">
      <c r="D1681" s="10"/>
    </row>
    <row r="1682" spans="4:4">
      <c r="D1682" s="10"/>
    </row>
    <row r="1683" spans="4:4">
      <c r="D1683" s="10"/>
    </row>
    <row r="1684" spans="4:4">
      <c r="D1684" s="10"/>
    </row>
    <row r="1685" spans="4:4">
      <c r="D1685" s="10"/>
    </row>
    <row r="1686" spans="4:4">
      <c r="D1686" s="10"/>
    </row>
    <row r="1687" spans="4:4">
      <c r="D1687" s="10"/>
    </row>
    <row r="1688" spans="4:4">
      <c r="D1688" s="10"/>
    </row>
    <row r="1689" spans="4:4">
      <c r="D1689" s="10"/>
    </row>
    <row r="1690" spans="4:4">
      <c r="D1690" s="10"/>
    </row>
    <row r="1691" spans="4:4">
      <c r="D1691" s="10"/>
    </row>
    <row r="1692" spans="4:4">
      <c r="D1692" s="10"/>
    </row>
    <row r="1693" spans="4:4">
      <c r="D1693" s="10"/>
    </row>
    <row r="1694" spans="4:4">
      <c r="D1694" s="10"/>
    </row>
    <row r="1695" spans="4:4">
      <c r="D1695" s="10"/>
    </row>
    <row r="1696" spans="4:4">
      <c r="D1696" s="10"/>
    </row>
    <row r="1697" spans="4:4">
      <c r="D1697" s="10"/>
    </row>
    <row r="1698" spans="4:4">
      <c r="D1698" s="10"/>
    </row>
    <row r="1699" spans="4:4">
      <c r="D1699" s="10"/>
    </row>
    <row r="1700" spans="4:4">
      <c r="D1700" s="10"/>
    </row>
    <row r="1701" spans="4:4">
      <c r="D1701" s="10"/>
    </row>
    <row r="1702" spans="4:4">
      <c r="D1702" s="10"/>
    </row>
    <row r="1703" spans="4:4">
      <c r="D1703" s="10"/>
    </row>
    <row r="1704" spans="4:4">
      <c r="D1704" s="10"/>
    </row>
    <row r="1705" spans="4:4">
      <c r="D1705" s="10"/>
    </row>
    <row r="1706" spans="4:4">
      <c r="D1706" s="10"/>
    </row>
    <row r="1707" spans="4:4">
      <c r="D1707" s="10"/>
    </row>
    <row r="1708" spans="4:4">
      <c r="D1708" s="10"/>
    </row>
    <row r="1709" spans="4:4">
      <c r="D1709" s="10"/>
    </row>
    <row r="1710" spans="4:4">
      <c r="D1710" s="10"/>
    </row>
    <row r="1711" spans="4:4">
      <c r="D1711" s="10"/>
    </row>
    <row r="1712" spans="4:4">
      <c r="D1712" s="10"/>
    </row>
    <row r="1713" spans="4:4">
      <c r="D1713" s="10"/>
    </row>
    <row r="1714" spans="4:4">
      <c r="D1714" s="10"/>
    </row>
    <row r="1715" spans="4:4">
      <c r="D1715" s="10"/>
    </row>
    <row r="1716" spans="4:4">
      <c r="D1716" s="10"/>
    </row>
    <row r="1717" spans="4:4">
      <c r="D1717" s="10"/>
    </row>
    <row r="1718" spans="4:4">
      <c r="D1718" s="10"/>
    </row>
    <row r="1719" spans="4:4">
      <c r="D1719" s="10"/>
    </row>
    <row r="1720" spans="4:4">
      <c r="D1720" s="10"/>
    </row>
    <row r="1721" spans="4:4">
      <c r="D1721" s="10"/>
    </row>
    <row r="1722" spans="4:4">
      <c r="D1722" s="10"/>
    </row>
    <row r="1723" spans="4:4">
      <c r="D1723" s="10"/>
    </row>
    <row r="1724" spans="4:4">
      <c r="D1724" s="10"/>
    </row>
    <row r="1725" spans="4:4">
      <c r="D1725" s="10"/>
    </row>
    <row r="1726" spans="4:4">
      <c r="D1726" s="10"/>
    </row>
    <row r="1727" spans="4:4">
      <c r="D1727" s="10"/>
    </row>
    <row r="1728" spans="4:4">
      <c r="D1728" s="10"/>
    </row>
    <row r="1729" spans="4:4">
      <c r="D1729" s="10"/>
    </row>
    <row r="1730" spans="4:4">
      <c r="D1730" s="10"/>
    </row>
    <row r="1731" spans="4:4">
      <c r="D1731" s="10"/>
    </row>
    <row r="1732" spans="4:4">
      <c r="D1732" s="10"/>
    </row>
    <row r="1733" spans="4:4">
      <c r="D1733" s="10"/>
    </row>
    <row r="1734" spans="4:4">
      <c r="D1734" s="10"/>
    </row>
    <row r="1735" spans="4:4">
      <c r="D1735" s="10"/>
    </row>
    <row r="1736" spans="4:4">
      <c r="D1736" s="10"/>
    </row>
    <row r="1737" spans="4:4">
      <c r="D1737" s="10"/>
    </row>
    <row r="1738" spans="4:4">
      <c r="D1738" s="10"/>
    </row>
    <row r="1739" spans="4:4">
      <c r="D1739" s="10"/>
    </row>
    <row r="1740" spans="4:4">
      <c r="D1740" s="10"/>
    </row>
    <row r="1741" spans="4:4">
      <c r="D1741" s="10"/>
    </row>
    <row r="1742" spans="4:4">
      <c r="D1742" s="10"/>
    </row>
    <row r="1743" spans="4:4">
      <c r="D1743" s="10"/>
    </row>
    <row r="1744" spans="4:4">
      <c r="D1744" s="10"/>
    </row>
    <row r="1745" spans="4:4">
      <c r="D1745" s="10"/>
    </row>
    <row r="1746" spans="4:4">
      <c r="D1746" s="10"/>
    </row>
    <row r="1747" spans="4:4">
      <c r="D1747" s="10"/>
    </row>
    <row r="1748" spans="4:4">
      <c r="D1748" s="10"/>
    </row>
    <row r="1749" spans="4:4">
      <c r="D1749" s="10"/>
    </row>
    <row r="1750" spans="4:4">
      <c r="D1750" s="10"/>
    </row>
    <row r="1751" spans="4:4">
      <c r="D1751" s="10"/>
    </row>
    <row r="1752" spans="4:4">
      <c r="D1752" s="10"/>
    </row>
    <row r="1753" spans="4:4">
      <c r="D1753" s="10"/>
    </row>
    <row r="1754" spans="4:4">
      <c r="D1754" s="10"/>
    </row>
    <row r="1755" spans="4:4">
      <c r="D1755" s="10"/>
    </row>
    <row r="1756" spans="4:4">
      <c r="D1756" s="10"/>
    </row>
    <row r="1757" spans="4:4">
      <c r="D1757" s="10"/>
    </row>
    <row r="1758" spans="4:4">
      <c r="D1758" s="10"/>
    </row>
    <row r="1759" spans="4:4">
      <c r="D1759" s="10"/>
    </row>
    <row r="1760" spans="4:4">
      <c r="D1760" s="10"/>
    </row>
    <row r="1761" spans="4:4">
      <c r="D1761" s="10"/>
    </row>
    <row r="1762" spans="4:4">
      <c r="D1762" s="10"/>
    </row>
    <row r="1763" spans="4:4">
      <c r="D1763" s="10"/>
    </row>
    <row r="1764" spans="4:4">
      <c r="D1764" s="10"/>
    </row>
    <row r="1765" spans="4:4">
      <c r="D1765" s="10"/>
    </row>
    <row r="1766" spans="4:4">
      <c r="D1766" s="10"/>
    </row>
    <row r="1767" spans="4:4">
      <c r="D1767" s="10"/>
    </row>
    <row r="1768" spans="4:4">
      <c r="D1768" s="10"/>
    </row>
    <row r="1769" spans="4:4">
      <c r="D1769" s="10"/>
    </row>
    <row r="1770" spans="4:4">
      <c r="D1770" s="10"/>
    </row>
    <row r="1771" spans="4:4">
      <c r="D1771" s="10"/>
    </row>
    <row r="1772" spans="4:4">
      <c r="D1772" s="10"/>
    </row>
    <row r="1773" spans="4:4">
      <c r="D1773" s="10"/>
    </row>
    <row r="1774" spans="4:4">
      <c r="D1774" s="10"/>
    </row>
    <row r="1775" spans="4:4">
      <c r="D1775" s="10"/>
    </row>
    <row r="1776" spans="4:4">
      <c r="D1776" s="10"/>
    </row>
    <row r="1777" spans="4:4">
      <c r="D1777" s="10"/>
    </row>
    <row r="1778" spans="4:4">
      <c r="D1778" s="10"/>
    </row>
    <row r="1779" spans="4:4">
      <c r="D1779" s="10"/>
    </row>
    <row r="1780" spans="4:4">
      <c r="D1780" s="10"/>
    </row>
    <row r="1781" spans="4:4">
      <c r="D1781" s="10"/>
    </row>
    <row r="1782" spans="4:4">
      <c r="D1782" s="10"/>
    </row>
    <row r="1783" spans="4:4">
      <c r="D1783" s="10"/>
    </row>
    <row r="1784" spans="4:4">
      <c r="D1784" s="10"/>
    </row>
    <row r="1785" spans="4:4">
      <c r="D1785" s="10"/>
    </row>
    <row r="1786" spans="4:4">
      <c r="D1786" s="10"/>
    </row>
    <row r="1787" spans="4:4">
      <c r="D1787" s="10"/>
    </row>
    <row r="1788" spans="4:4">
      <c r="D1788" s="10"/>
    </row>
    <row r="1789" spans="4:4">
      <c r="D1789" s="10"/>
    </row>
    <row r="1790" spans="4:4">
      <c r="D1790" s="10"/>
    </row>
    <row r="1791" spans="4:4">
      <c r="D1791" s="10"/>
    </row>
    <row r="1792" spans="4:4">
      <c r="D1792" s="10"/>
    </row>
    <row r="1793" spans="4:4">
      <c r="D1793" s="10"/>
    </row>
    <row r="1794" spans="4:4">
      <c r="D1794" s="10"/>
    </row>
    <row r="1795" spans="4:4">
      <c r="D1795" s="10"/>
    </row>
    <row r="1796" spans="4:4">
      <c r="D1796" s="10"/>
    </row>
    <row r="1797" spans="4:4">
      <c r="D1797" s="10"/>
    </row>
    <row r="1798" spans="4:4">
      <c r="D1798" s="10"/>
    </row>
    <row r="1799" spans="4:4">
      <c r="D1799" s="10"/>
    </row>
    <row r="1800" spans="4:4">
      <c r="D1800" s="10"/>
    </row>
    <row r="1801" spans="4:4">
      <c r="D1801" s="10"/>
    </row>
    <row r="1802" spans="4:4">
      <c r="D1802" s="10"/>
    </row>
    <row r="1803" spans="4:4">
      <c r="D1803" s="10"/>
    </row>
    <row r="1804" spans="4:4">
      <c r="D1804" s="10"/>
    </row>
    <row r="1805" spans="4:4">
      <c r="D1805" s="10"/>
    </row>
    <row r="1806" spans="4:4">
      <c r="D1806" s="10"/>
    </row>
    <row r="1807" spans="4:4">
      <c r="D1807" s="10"/>
    </row>
    <row r="1808" spans="4:4">
      <c r="D1808" s="10"/>
    </row>
    <row r="1809" spans="4:4">
      <c r="D1809" s="10"/>
    </row>
    <row r="1810" spans="4:4">
      <c r="D1810" s="10"/>
    </row>
    <row r="1811" spans="4:4">
      <c r="D1811" s="10"/>
    </row>
    <row r="1812" spans="4:4">
      <c r="D1812" s="10"/>
    </row>
    <row r="1813" spans="4:4">
      <c r="D1813" s="10"/>
    </row>
    <row r="1814" spans="4:4">
      <c r="D1814" s="10"/>
    </row>
    <row r="1815" spans="4:4">
      <c r="D1815" s="10"/>
    </row>
    <row r="1816" spans="4:4">
      <c r="D1816" s="10"/>
    </row>
    <row r="1817" spans="4:4">
      <c r="D1817" s="10"/>
    </row>
    <row r="1818" spans="4:4">
      <c r="D1818" s="10"/>
    </row>
    <row r="1819" spans="4:4">
      <c r="D1819" s="10"/>
    </row>
    <row r="1820" spans="4:4">
      <c r="D1820" s="10"/>
    </row>
    <row r="1821" spans="4:4">
      <c r="D1821" s="10"/>
    </row>
    <row r="1822" spans="4:4">
      <c r="D1822" s="10"/>
    </row>
    <row r="1823" spans="4:4">
      <c r="D1823" s="10"/>
    </row>
    <row r="1824" spans="4:4">
      <c r="D1824" s="10"/>
    </row>
    <row r="1825" spans="4:4">
      <c r="D1825" s="10"/>
    </row>
    <row r="1826" spans="4:4">
      <c r="D1826" s="10"/>
    </row>
    <row r="1827" spans="4:4">
      <c r="D1827" s="10"/>
    </row>
    <row r="1828" spans="4:4">
      <c r="D1828" s="10"/>
    </row>
    <row r="1829" spans="4:4">
      <c r="D1829" s="10"/>
    </row>
    <row r="1830" spans="4:4">
      <c r="D1830" s="10"/>
    </row>
    <row r="1831" spans="4:4">
      <c r="D1831" s="10"/>
    </row>
    <row r="1832" spans="4:4">
      <c r="D1832" s="10"/>
    </row>
    <row r="1833" spans="4:4">
      <c r="D1833" s="10"/>
    </row>
    <row r="1834" spans="4:4">
      <c r="D1834" s="10"/>
    </row>
    <row r="1835" spans="4:4">
      <c r="D1835" s="10"/>
    </row>
    <row r="1836" spans="4:4">
      <c r="D1836" s="10"/>
    </row>
    <row r="1837" spans="4:4">
      <c r="D1837" s="10"/>
    </row>
    <row r="1838" spans="4:4">
      <c r="D1838" s="10"/>
    </row>
    <row r="1839" spans="4:4">
      <c r="D1839" s="10"/>
    </row>
    <row r="1840" spans="4:4">
      <c r="D1840" s="10"/>
    </row>
    <row r="1841" spans="4:4">
      <c r="D1841" s="10"/>
    </row>
    <row r="1842" spans="4:4">
      <c r="D1842" s="10"/>
    </row>
    <row r="1843" spans="4:4">
      <c r="D1843" s="10"/>
    </row>
    <row r="1844" spans="4:4">
      <c r="D1844" s="10"/>
    </row>
    <row r="1845" spans="4:4">
      <c r="D1845" s="10"/>
    </row>
    <row r="1846" spans="4:4">
      <c r="D1846" s="10"/>
    </row>
    <row r="1847" spans="4:4">
      <c r="D1847" s="10"/>
    </row>
    <row r="1848" spans="4:4">
      <c r="D1848" s="10"/>
    </row>
    <row r="1849" spans="4:4">
      <c r="D1849" s="10"/>
    </row>
    <row r="1850" spans="4:4">
      <c r="D1850" s="10"/>
    </row>
    <row r="1851" spans="4:4">
      <c r="D1851" s="10"/>
    </row>
    <row r="1852" spans="4:4">
      <c r="D1852" s="10"/>
    </row>
    <row r="1853" spans="4:4">
      <c r="D1853" s="10"/>
    </row>
    <row r="1854" spans="4:4">
      <c r="D1854" s="10"/>
    </row>
    <row r="1855" spans="4:4">
      <c r="D1855" s="10"/>
    </row>
    <row r="1856" spans="4:4">
      <c r="D1856" s="10"/>
    </row>
    <row r="1857" spans="4:4">
      <c r="D1857" s="10"/>
    </row>
    <row r="1858" spans="4:4">
      <c r="D1858" s="10"/>
    </row>
    <row r="1859" spans="4:4">
      <c r="D1859" s="10"/>
    </row>
    <row r="1860" spans="4:4">
      <c r="D1860" s="10"/>
    </row>
    <row r="1861" spans="4:4">
      <c r="D1861" s="10"/>
    </row>
    <row r="1862" spans="4:4">
      <c r="D1862" s="10"/>
    </row>
    <row r="1863" spans="4:4">
      <c r="D1863" s="10"/>
    </row>
    <row r="1864" spans="4:4">
      <c r="D1864" s="10"/>
    </row>
    <row r="1865" spans="4:4">
      <c r="D1865" s="10"/>
    </row>
    <row r="1866" spans="4:4">
      <c r="D1866" s="10"/>
    </row>
    <row r="1867" spans="4:4">
      <c r="D1867" s="10"/>
    </row>
    <row r="1868" spans="4:4">
      <c r="D1868" s="10"/>
    </row>
    <row r="1869" spans="4:4">
      <c r="D1869" s="10"/>
    </row>
    <row r="1870" spans="4:4">
      <c r="D1870" s="10"/>
    </row>
    <row r="1871" spans="4:4">
      <c r="D1871" s="10"/>
    </row>
    <row r="1872" spans="4:4">
      <c r="D1872" s="10"/>
    </row>
    <row r="1873" spans="4:4">
      <c r="D1873" s="10"/>
    </row>
    <row r="1874" spans="4:4">
      <c r="D1874" s="10"/>
    </row>
    <row r="1875" spans="4:4">
      <c r="D1875" s="10"/>
    </row>
    <row r="1876" spans="4:4">
      <c r="D1876" s="10"/>
    </row>
    <row r="1877" spans="4:4">
      <c r="D1877" s="10"/>
    </row>
    <row r="1878" spans="4:4">
      <c r="D1878" s="10"/>
    </row>
    <row r="1879" spans="4:4">
      <c r="D1879" s="10"/>
    </row>
    <row r="1880" spans="4:4">
      <c r="D1880" s="10"/>
    </row>
    <row r="1881" spans="4:4">
      <c r="D1881" s="10"/>
    </row>
    <row r="1882" spans="4:4">
      <c r="D1882" s="10"/>
    </row>
    <row r="1883" spans="4:4">
      <c r="D1883" s="10"/>
    </row>
    <row r="1884" spans="4:4">
      <c r="D1884" s="10"/>
    </row>
    <row r="1885" spans="4:4">
      <c r="D1885" s="10"/>
    </row>
    <row r="1886" spans="4:4">
      <c r="D1886" s="10"/>
    </row>
    <row r="1887" spans="4:4">
      <c r="D1887" s="10"/>
    </row>
    <row r="1888" spans="4:4">
      <c r="D1888" s="10"/>
    </row>
    <row r="1889" spans="4:4">
      <c r="D1889" s="10"/>
    </row>
    <row r="1890" spans="4:4">
      <c r="D1890" s="10"/>
    </row>
    <row r="1891" spans="4:4">
      <c r="D1891" s="10"/>
    </row>
    <row r="1892" spans="4:4">
      <c r="D1892" s="10"/>
    </row>
    <row r="1893" spans="4:4">
      <c r="D1893" s="10"/>
    </row>
    <row r="1894" spans="4:4">
      <c r="D1894" s="10"/>
    </row>
    <row r="1895" spans="4:4">
      <c r="D1895" s="10"/>
    </row>
    <row r="1896" spans="4:4">
      <c r="D1896" s="10"/>
    </row>
    <row r="1897" spans="4:4">
      <c r="D1897" s="10"/>
    </row>
    <row r="1898" spans="4:4">
      <c r="D1898" s="10"/>
    </row>
    <row r="1899" spans="4:4">
      <c r="D1899" s="10"/>
    </row>
    <row r="1900" spans="4:4">
      <c r="D1900" s="10"/>
    </row>
    <row r="1901" spans="4:4">
      <c r="D1901" s="10"/>
    </row>
    <row r="1902" spans="4:4">
      <c r="D1902" s="10"/>
    </row>
    <row r="1903" spans="4:4">
      <c r="D1903" s="10"/>
    </row>
    <row r="1904" spans="4:4">
      <c r="D1904" s="10"/>
    </row>
    <row r="1905" spans="4:4">
      <c r="D1905" s="10"/>
    </row>
    <row r="1906" spans="4:4">
      <c r="D1906" s="10"/>
    </row>
    <row r="1907" spans="4:4">
      <c r="D1907" s="10"/>
    </row>
    <row r="1908" spans="4:4">
      <c r="D1908" s="10"/>
    </row>
    <row r="1909" spans="4:4">
      <c r="D1909" s="10"/>
    </row>
    <row r="1910" spans="4:4">
      <c r="D1910" s="10"/>
    </row>
    <row r="1911" spans="4:4">
      <c r="D1911" s="10"/>
    </row>
    <row r="1912" spans="4:4">
      <c r="D1912" s="10"/>
    </row>
    <row r="1913" spans="4:4">
      <c r="D1913" s="10"/>
    </row>
    <row r="1914" spans="4:4">
      <c r="D1914" s="10"/>
    </row>
    <row r="1915" spans="4:4">
      <c r="D1915" s="10"/>
    </row>
    <row r="1916" spans="4:4">
      <c r="D1916" s="10"/>
    </row>
    <row r="1917" spans="4:4">
      <c r="D1917" s="10"/>
    </row>
    <row r="1918" spans="4:4">
      <c r="D1918" s="10"/>
    </row>
    <row r="1919" spans="4:4">
      <c r="D1919" s="10"/>
    </row>
    <row r="1920" spans="4:4">
      <c r="D1920" s="10"/>
    </row>
    <row r="1921" spans="4:4">
      <c r="D1921" s="10"/>
    </row>
    <row r="1922" spans="4:4">
      <c r="D1922" s="10"/>
    </row>
    <row r="1923" spans="4:4">
      <c r="D1923" s="10"/>
    </row>
    <row r="1924" spans="4:4">
      <c r="D1924" s="10"/>
    </row>
    <row r="1925" spans="4:4">
      <c r="D1925" s="10"/>
    </row>
    <row r="1926" spans="4:4">
      <c r="D1926" s="10"/>
    </row>
    <row r="1927" spans="4:4">
      <c r="D1927" s="10"/>
    </row>
    <row r="1928" spans="4:4">
      <c r="D1928" s="10"/>
    </row>
    <row r="1929" spans="4:4">
      <c r="D1929" s="10"/>
    </row>
    <row r="1930" spans="4:4">
      <c r="D1930" s="10"/>
    </row>
    <row r="1931" spans="4:4">
      <c r="D1931" s="10"/>
    </row>
    <row r="1932" spans="4:4">
      <c r="D1932" s="10"/>
    </row>
    <row r="1933" spans="4:4">
      <c r="D1933" s="10"/>
    </row>
    <row r="1934" spans="4:4">
      <c r="D1934" s="10"/>
    </row>
    <row r="1935" spans="4:4">
      <c r="D1935" s="10"/>
    </row>
    <row r="1936" spans="4:4">
      <c r="D1936" s="10"/>
    </row>
    <row r="1937" spans="4:4">
      <c r="D1937" s="10"/>
    </row>
    <row r="1938" spans="4:4">
      <c r="D1938" s="10"/>
    </row>
    <row r="1939" spans="4:4">
      <c r="D1939" s="10"/>
    </row>
    <row r="1940" spans="4:4">
      <c r="D1940" s="10"/>
    </row>
    <row r="1941" spans="4:4">
      <c r="D1941" s="10"/>
    </row>
    <row r="1942" spans="4:4">
      <c r="D1942" s="10"/>
    </row>
    <row r="1943" spans="4:4">
      <c r="D1943" s="10"/>
    </row>
    <row r="1944" spans="4:4">
      <c r="D1944" s="10"/>
    </row>
    <row r="1945" spans="4:4">
      <c r="D1945" s="10"/>
    </row>
    <row r="1946" spans="4:4">
      <c r="D1946" s="10"/>
    </row>
    <row r="1947" spans="4:4">
      <c r="D1947" s="10"/>
    </row>
    <row r="1948" spans="4:4">
      <c r="D1948" s="10"/>
    </row>
    <row r="1949" spans="4:4">
      <c r="D1949" s="10"/>
    </row>
    <row r="1950" spans="4:4">
      <c r="D1950" s="10"/>
    </row>
    <row r="1951" spans="4:4">
      <c r="D1951" s="10"/>
    </row>
    <row r="1952" spans="4:4">
      <c r="D1952" s="10"/>
    </row>
    <row r="1953" spans="4:4">
      <c r="D1953" s="10"/>
    </row>
    <row r="1954" spans="4:4">
      <c r="D1954" s="10"/>
    </row>
    <row r="1955" spans="4:4">
      <c r="D1955" s="10"/>
    </row>
    <row r="1956" spans="4:4">
      <c r="D1956" s="10"/>
    </row>
    <row r="1957" spans="4:4">
      <c r="D1957" s="10"/>
    </row>
    <row r="1958" spans="4:4">
      <c r="D1958" s="10"/>
    </row>
    <row r="1959" spans="4:4">
      <c r="D1959" s="10"/>
    </row>
    <row r="1960" spans="4:4">
      <c r="D1960" s="10"/>
    </row>
    <row r="1961" spans="4:4">
      <c r="D1961" s="10"/>
    </row>
    <row r="1962" spans="4:4">
      <c r="D1962" s="10"/>
    </row>
    <row r="1963" spans="4:4">
      <c r="D1963" s="10"/>
    </row>
    <row r="1964" spans="4:4">
      <c r="D1964" s="10"/>
    </row>
    <row r="1965" spans="4:4">
      <c r="D1965" s="10"/>
    </row>
    <row r="1966" spans="4:4">
      <c r="D1966" s="10"/>
    </row>
    <row r="1967" spans="4:4">
      <c r="D1967" s="10"/>
    </row>
    <row r="1968" spans="4:4">
      <c r="D1968" s="10"/>
    </row>
    <row r="1969" spans="4:4">
      <c r="D1969" s="10"/>
    </row>
    <row r="1970" spans="4:4">
      <c r="D1970" s="10"/>
    </row>
    <row r="1971" spans="4:4">
      <c r="D1971" s="10"/>
    </row>
    <row r="1972" spans="4:4">
      <c r="D1972" s="10"/>
    </row>
    <row r="1973" spans="4:4">
      <c r="D1973" s="10"/>
    </row>
    <row r="1974" spans="4:4">
      <c r="D1974" s="10"/>
    </row>
    <row r="1975" spans="4:4">
      <c r="D1975" s="10"/>
    </row>
    <row r="1976" spans="4:4">
      <c r="D1976" s="10"/>
    </row>
    <row r="1977" spans="4:4">
      <c r="D1977" s="10"/>
    </row>
    <row r="1978" spans="4:4">
      <c r="D1978" s="10"/>
    </row>
    <row r="1979" spans="4:4">
      <c r="D1979" s="10"/>
    </row>
    <row r="1980" spans="4:4">
      <c r="D1980" s="10"/>
    </row>
    <row r="1981" spans="4:4">
      <c r="D1981" s="10"/>
    </row>
    <row r="1982" spans="4:4">
      <c r="D1982" s="10"/>
    </row>
    <row r="1983" spans="4:4">
      <c r="D1983" s="10"/>
    </row>
    <row r="1984" spans="4:4">
      <c r="D1984" s="10"/>
    </row>
    <row r="1985" spans="4:4">
      <c r="D1985" s="10"/>
    </row>
    <row r="1986" spans="4:4">
      <c r="D1986" s="10"/>
    </row>
    <row r="1987" spans="4:4">
      <c r="D1987" s="10"/>
    </row>
    <row r="1988" spans="4:4">
      <c r="D1988" s="10"/>
    </row>
    <row r="1989" spans="4:4">
      <c r="D1989" s="10"/>
    </row>
    <row r="1990" spans="4:4">
      <c r="D1990" s="10"/>
    </row>
    <row r="1991" spans="4:4">
      <c r="D1991" s="10"/>
    </row>
    <row r="1992" spans="4:4">
      <c r="D1992" s="10"/>
    </row>
    <row r="1993" spans="4:4">
      <c r="D1993" s="10"/>
    </row>
    <row r="1994" spans="4:4">
      <c r="D1994" s="10"/>
    </row>
    <row r="1995" spans="4:4">
      <c r="D1995" s="10"/>
    </row>
    <row r="1996" spans="4:4">
      <c r="D1996" s="10"/>
    </row>
    <row r="1997" spans="4:4">
      <c r="D1997" s="10"/>
    </row>
    <row r="1998" spans="4:4">
      <c r="D1998" s="10"/>
    </row>
    <row r="1999" spans="4:4">
      <c r="D1999" s="10"/>
    </row>
    <row r="2000" spans="4:4">
      <c r="D2000" s="10"/>
    </row>
    <row r="2001" spans="4:4">
      <c r="D2001" s="10"/>
    </row>
    <row r="2002" spans="4:4">
      <c r="D2002" s="10"/>
    </row>
    <row r="2003" spans="4:4">
      <c r="D2003" s="10"/>
    </row>
    <row r="2004" spans="4:4">
      <c r="D2004" s="10"/>
    </row>
    <row r="2005" spans="4:4">
      <c r="D2005" s="10"/>
    </row>
    <row r="2006" spans="4:4">
      <c r="D2006" s="10"/>
    </row>
    <row r="2007" spans="4:4">
      <c r="D2007" s="10"/>
    </row>
    <row r="2008" spans="4:4">
      <c r="D2008" s="10"/>
    </row>
    <row r="2009" spans="4:4">
      <c r="D2009" s="10"/>
    </row>
    <row r="2010" spans="4:4">
      <c r="D2010" s="10"/>
    </row>
    <row r="2011" spans="4:4">
      <c r="D2011" s="10"/>
    </row>
    <row r="2012" spans="4:4">
      <c r="D2012" s="10"/>
    </row>
    <row r="2013" spans="4:4">
      <c r="D2013" s="10"/>
    </row>
    <row r="2014" spans="4:4">
      <c r="D2014" s="10"/>
    </row>
    <row r="2015" spans="4:4">
      <c r="D2015" s="10"/>
    </row>
    <row r="2016" spans="4:4">
      <c r="D2016" s="10"/>
    </row>
    <row r="2017" spans="4:4">
      <c r="D2017" s="10"/>
    </row>
    <row r="2018" spans="4:4">
      <c r="D2018" s="10"/>
    </row>
    <row r="2019" spans="4:4">
      <c r="D2019" s="10"/>
    </row>
    <row r="2020" spans="4:4">
      <c r="D2020" s="10"/>
    </row>
    <row r="2021" spans="4:4">
      <c r="D2021" s="10"/>
    </row>
    <row r="2022" spans="4:4">
      <c r="D2022" s="10"/>
    </row>
    <row r="2023" spans="4:4">
      <c r="D2023" s="10"/>
    </row>
    <row r="2024" spans="4:4">
      <c r="D2024" s="10"/>
    </row>
    <row r="2025" spans="4:4">
      <c r="D2025" s="10"/>
    </row>
    <row r="2026" spans="4:4">
      <c r="D2026" s="10"/>
    </row>
    <row r="2027" spans="4:4">
      <c r="D2027" s="10"/>
    </row>
    <row r="2028" spans="4:4">
      <c r="D2028" s="10"/>
    </row>
    <row r="2029" spans="4:4">
      <c r="D2029" s="10"/>
    </row>
    <row r="2030" spans="4:4">
      <c r="D2030" s="10"/>
    </row>
    <row r="2031" spans="4:4">
      <c r="D2031" s="10"/>
    </row>
    <row r="2032" spans="4:4">
      <c r="D2032" s="10"/>
    </row>
    <row r="2033" spans="4:4">
      <c r="D2033" s="10"/>
    </row>
    <row r="2034" spans="4:4">
      <c r="D2034" s="10"/>
    </row>
    <row r="2035" spans="4:4">
      <c r="D2035" s="10"/>
    </row>
    <row r="2036" spans="4:4">
      <c r="D2036" s="10"/>
    </row>
    <row r="2037" spans="4:4">
      <c r="D2037" s="10"/>
    </row>
    <row r="2038" spans="4:4">
      <c r="D2038" s="10"/>
    </row>
    <row r="2039" spans="4:4">
      <c r="D2039" s="10"/>
    </row>
    <row r="2040" spans="4:4">
      <c r="D2040" s="10"/>
    </row>
    <row r="2041" spans="4:4">
      <c r="D2041" s="10"/>
    </row>
    <row r="2042" spans="4:4">
      <c r="D2042" s="10"/>
    </row>
    <row r="2043" spans="4:4">
      <c r="D2043" s="10"/>
    </row>
    <row r="2044" spans="4:4">
      <c r="D2044" s="10"/>
    </row>
    <row r="2045" spans="4:4">
      <c r="D2045" s="10"/>
    </row>
    <row r="2046" spans="4:4">
      <c r="D2046" s="10"/>
    </row>
    <row r="2047" spans="4:4">
      <c r="D2047" s="10"/>
    </row>
    <row r="2048" spans="4:4">
      <c r="D2048" s="10"/>
    </row>
    <row r="2049" spans="4:4">
      <c r="D2049" s="10"/>
    </row>
    <row r="2050" spans="4:4">
      <c r="D2050" s="10"/>
    </row>
    <row r="2051" spans="4:4">
      <c r="D2051" s="10"/>
    </row>
    <row r="2052" spans="4:4">
      <c r="D2052" s="10"/>
    </row>
    <row r="2053" spans="4:4">
      <c r="D2053" s="10"/>
    </row>
    <row r="2054" spans="4:4">
      <c r="D2054" s="10"/>
    </row>
    <row r="2055" spans="4:4">
      <c r="D2055" s="10"/>
    </row>
    <row r="2056" spans="4:4">
      <c r="D2056" s="10"/>
    </row>
    <row r="2057" spans="4:4">
      <c r="D2057" s="10"/>
    </row>
    <row r="2058" spans="4:4">
      <c r="D2058" s="10"/>
    </row>
    <row r="2059" spans="4:4">
      <c r="D2059" s="10"/>
    </row>
    <row r="2060" spans="4:4">
      <c r="D2060" s="10"/>
    </row>
    <row r="2061" spans="4:4">
      <c r="D2061" s="10"/>
    </row>
    <row r="2062" spans="4:4">
      <c r="D2062" s="10"/>
    </row>
    <row r="2063" spans="4:4">
      <c r="D2063" s="10"/>
    </row>
    <row r="2064" spans="4:4">
      <c r="D2064" s="10"/>
    </row>
    <row r="2065" spans="4:4">
      <c r="D2065" s="10"/>
    </row>
    <row r="2066" spans="4:4">
      <c r="D2066" s="10"/>
    </row>
    <row r="2067" spans="4:4">
      <c r="D2067" s="10"/>
    </row>
    <row r="2068" spans="4:4">
      <c r="D2068" s="10"/>
    </row>
    <row r="2069" spans="4:4">
      <c r="D2069" s="10"/>
    </row>
    <row r="2070" spans="4:4">
      <c r="D2070" s="10"/>
    </row>
    <row r="2071" spans="4:4">
      <c r="D2071" s="10"/>
    </row>
    <row r="2072" spans="4:4">
      <c r="D2072" s="10"/>
    </row>
    <row r="2073" spans="4:4">
      <c r="D2073" s="10"/>
    </row>
    <row r="2074" spans="4:4">
      <c r="D2074" s="10"/>
    </row>
    <row r="2075" spans="4:4">
      <c r="D2075" s="10"/>
    </row>
    <row r="2076" spans="4:4">
      <c r="D2076" s="10"/>
    </row>
    <row r="2077" spans="4:4">
      <c r="D2077" s="10"/>
    </row>
    <row r="2078" spans="4:4">
      <c r="D2078" s="10"/>
    </row>
    <row r="2079" spans="4:4">
      <c r="D2079" s="10"/>
    </row>
    <row r="2080" spans="4:4">
      <c r="D2080" s="10"/>
    </row>
    <row r="2081" spans="4:4">
      <c r="D2081" s="10"/>
    </row>
    <row r="2082" spans="4:4">
      <c r="D2082" s="10"/>
    </row>
    <row r="2083" spans="4:4">
      <c r="D2083" s="10"/>
    </row>
    <row r="2084" spans="4:4">
      <c r="D2084" s="10"/>
    </row>
    <row r="2085" spans="4:4">
      <c r="D2085" s="10"/>
    </row>
    <row r="2086" spans="4:4">
      <c r="D2086" s="10"/>
    </row>
    <row r="2087" spans="4:4">
      <c r="D2087" s="10"/>
    </row>
    <row r="2088" spans="4:4">
      <c r="D2088" s="10"/>
    </row>
    <row r="2089" spans="4:4">
      <c r="D2089" s="10"/>
    </row>
    <row r="2090" spans="4:4">
      <c r="D2090" s="10"/>
    </row>
    <row r="2091" spans="4:4">
      <c r="D2091" s="10"/>
    </row>
    <row r="2092" spans="4:4">
      <c r="D2092" s="10"/>
    </row>
    <row r="2093" spans="4:4">
      <c r="D2093" s="10"/>
    </row>
    <row r="2094" spans="4:4">
      <c r="D2094" s="10"/>
    </row>
    <row r="2095" spans="4:4">
      <c r="D2095" s="10"/>
    </row>
    <row r="2096" spans="4:4">
      <c r="D2096" s="10"/>
    </row>
    <row r="2097" spans="4:4">
      <c r="D2097" s="10"/>
    </row>
    <row r="2098" spans="4:4">
      <c r="D2098" s="10"/>
    </row>
    <row r="2099" spans="4:4">
      <c r="D2099" s="10"/>
    </row>
    <row r="2100" spans="4:4">
      <c r="D2100" s="10"/>
    </row>
    <row r="2101" spans="4:4">
      <c r="D2101" s="10"/>
    </row>
    <row r="2102" spans="4:4">
      <c r="D2102" s="10"/>
    </row>
    <row r="2103" spans="4:4">
      <c r="D2103" s="10"/>
    </row>
    <row r="2104" spans="4:4">
      <c r="D2104" s="10"/>
    </row>
    <row r="2105" spans="4:4">
      <c r="D2105" s="10"/>
    </row>
    <row r="2106" spans="4:4">
      <c r="D2106" s="10"/>
    </row>
    <row r="2107" spans="4:4">
      <c r="D2107" s="10"/>
    </row>
    <row r="2108" spans="4:4">
      <c r="D2108" s="10"/>
    </row>
    <row r="2109" spans="4:4">
      <c r="D2109" s="10"/>
    </row>
    <row r="2110" spans="4:4">
      <c r="D2110" s="10"/>
    </row>
    <row r="2111" spans="4:4">
      <c r="D2111" s="10"/>
    </row>
    <row r="2112" spans="4:4">
      <c r="D2112" s="10"/>
    </row>
    <row r="2113" spans="4:4">
      <c r="D2113" s="10"/>
    </row>
    <row r="2114" spans="4:4">
      <c r="D2114" s="10"/>
    </row>
    <row r="2115" spans="4:4">
      <c r="D2115" s="10"/>
    </row>
    <row r="2116" spans="4:4">
      <c r="D2116" s="10"/>
    </row>
    <row r="2117" spans="4:4">
      <c r="D2117" s="10"/>
    </row>
    <row r="2118" spans="4:4">
      <c r="D2118" s="10"/>
    </row>
    <row r="2119" spans="4:4">
      <c r="D2119" s="10"/>
    </row>
    <row r="2120" spans="4:4">
      <c r="D2120" s="10"/>
    </row>
    <row r="2121" spans="4:4">
      <c r="D2121" s="10"/>
    </row>
    <row r="2122" spans="4:4">
      <c r="D2122" s="10"/>
    </row>
    <row r="2123" spans="4:4">
      <c r="D2123" s="10"/>
    </row>
    <row r="2124" spans="4:4">
      <c r="D2124" s="10"/>
    </row>
    <row r="2125" spans="4:4">
      <c r="D2125" s="10"/>
    </row>
    <row r="2126" spans="4:4">
      <c r="D2126" s="10"/>
    </row>
    <row r="2127" spans="4:4">
      <c r="D2127" s="10"/>
    </row>
    <row r="2128" spans="4:4">
      <c r="D2128" s="10"/>
    </row>
    <row r="2129" spans="4:4">
      <c r="D2129" s="10"/>
    </row>
    <row r="2130" spans="4:4">
      <c r="D2130" s="10"/>
    </row>
    <row r="2131" spans="4:4">
      <c r="D2131" s="10"/>
    </row>
    <row r="2132" spans="4:4">
      <c r="D2132" s="10"/>
    </row>
    <row r="2133" spans="4:4">
      <c r="D2133" s="10"/>
    </row>
    <row r="2134" spans="4:4">
      <c r="D2134" s="10"/>
    </row>
    <row r="2135" spans="4:4">
      <c r="D2135" s="10"/>
    </row>
    <row r="2136" spans="4:4">
      <c r="D2136" s="10"/>
    </row>
    <row r="2137" spans="4:4">
      <c r="D2137" s="10"/>
    </row>
    <row r="2138" spans="4:4">
      <c r="D2138" s="10"/>
    </row>
    <row r="2139" spans="4:4">
      <c r="D2139" s="10"/>
    </row>
    <row r="2140" spans="4:4">
      <c r="D2140" s="10"/>
    </row>
    <row r="2141" spans="4:4">
      <c r="D2141" s="10"/>
    </row>
    <row r="2142" spans="4:4">
      <c r="D2142" s="10"/>
    </row>
    <row r="2143" spans="4:4">
      <c r="D2143" s="10"/>
    </row>
    <row r="2144" spans="4:4">
      <c r="D2144" s="10"/>
    </row>
    <row r="2145" spans="4:4">
      <c r="D2145" s="10"/>
    </row>
    <row r="2146" spans="4:4">
      <c r="D2146" s="10"/>
    </row>
    <row r="2147" spans="4:4">
      <c r="D2147" s="10"/>
    </row>
    <row r="2148" spans="4:4">
      <c r="D2148" s="10"/>
    </row>
    <row r="2149" spans="4:4">
      <c r="D2149" s="10"/>
    </row>
    <row r="2150" spans="4:4">
      <c r="D2150" s="10"/>
    </row>
    <row r="2151" spans="4:4">
      <c r="D2151" s="10"/>
    </row>
    <row r="2152" spans="4:4">
      <c r="D2152" s="10"/>
    </row>
    <row r="2153" spans="4:4">
      <c r="D2153" s="10"/>
    </row>
    <row r="2154" spans="4:4">
      <c r="D2154" s="10"/>
    </row>
    <row r="2155" spans="4:4">
      <c r="D2155" s="10"/>
    </row>
    <row r="2156" spans="4:4">
      <c r="D2156" s="10"/>
    </row>
    <row r="2157" spans="4:4">
      <c r="D2157" s="10"/>
    </row>
    <row r="2158" spans="4:4">
      <c r="D2158" s="10"/>
    </row>
    <row r="2159" spans="4:4">
      <c r="D2159" s="10"/>
    </row>
    <row r="2160" spans="4:4">
      <c r="D2160" s="10"/>
    </row>
    <row r="2161" spans="4:4">
      <c r="D2161" s="10"/>
    </row>
    <row r="2162" spans="4:4">
      <c r="D2162" s="10"/>
    </row>
    <row r="2163" spans="4:4">
      <c r="D2163" s="10"/>
    </row>
    <row r="2164" spans="4:4">
      <c r="D2164" s="10"/>
    </row>
    <row r="2165" spans="4:4">
      <c r="D2165" s="10"/>
    </row>
    <row r="2166" spans="4:4">
      <c r="D2166" s="10"/>
    </row>
    <row r="2167" spans="4:4">
      <c r="D2167" s="10"/>
    </row>
    <row r="2168" spans="4:4">
      <c r="D2168" s="10"/>
    </row>
    <row r="2169" spans="4:4">
      <c r="D2169" s="10"/>
    </row>
    <row r="2170" spans="4:4">
      <c r="D2170" s="10"/>
    </row>
    <row r="2171" spans="4:4">
      <c r="D2171" s="10"/>
    </row>
    <row r="2172" spans="4:4">
      <c r="D2172" s="10"/>
    </row>
    <row r="2173" spans="4:4">
      <c r="D2173" s="10"/>
    </row>
    <row r="2174" spans="4:4">
      <c r="D2174" s="10"/>
    </row>
    <row r="2175" spans="4:4">
      <c r="D2175" s="10"/>
    </row>
    <row r="2176" spans="4:4">
      <c r="D2176" s="10"/>
    </row>
    <row r="2177" spans="4:4">
      <c r="D2177" s="10"/>
    </row>
    <row r="2178" spans="4:4">
      <c r="D2178" s="10"/>
    </row>
    <row r="2179" spans="4:4">
      <c r="D2179" s="10"/>
    </row>
    <row r="2180" spans="4:4">
      <c r="D2180" s="10"/>
    </row>
    <row r="2181" spans="4:4">
      <c r="D2181" s="10"/>
    </row>
    <row r="2182" spans="4:4">
      <c r="D2182" s="10"/>
    </row>
    <row r="2183" spans="4:4">
      <c r="D2183" s="10"/>
    </row>
    <row r="2184" spans="4:4">
      <c r="D2184" s="10"/>
    </row>
    <row r="2185" spans="4:4">
      <c r="D2185" s="10"/>
    </row>
    <row r="2186" spans="4:4">
      <c r="D2186" s="10"/>
    </row>
    <row r="2187" spans="4:4">
      <c r="D2187" s="10"/>
    </row>
    <row r="2188" spans="4:4">
      <c r="D2188" s="10"/>
    </row>
    <row r="2189" spans="4:4">
      <c r="D2189" s="10"/>
    </row>
    <row r="2190" spans="4:4">
      <c r="D2190" s="10"/>
    </row>
    <row r="2191" spans="4:4">
      <c r="D2191" s="10"/>
    </row>
    <row r="2192" spans="4:4">
      <c r="D2192" s="10"/>
    </row>
    <row r="2193" spans="4:4">
      <c r="D2193" s="10"/>
    </row>
    <row r="2194" spans="4:4">
      <c r="D2194" s="10"/>
    </row>
    <row r="2195" spans="4:4">
      <c r="D2195" s="10"/>
    </row>
    <row r="2196" spans="4:4">
      <c r="D2196" s="10"/>
    </row>
    <row r="2197" spans="4:4">
      <c r="D2197" s="10"/>
    </row>
    <row r="2198" spans="4:4">
      <c r="D2198" s="10"/>
    </row>
    <row r="2199" spans="4:4">
      <c r="D2199" s="10"/>
    </row>
    <row r="2200" spans="4:4">
      <c r="D2200" s="10"/>
    </row>
    <row r="2201" spans="4:4">
      <c r="D2201" s="10"/>
    </row>
    <row r="2202" spans="4:4">
      <c r="D2202" s="10"/>
    </row>
    <row r="2203" spans="4:4">
      <c r="D2203" s="10"/>
    </row>
    <row r="2204" spans="4:4">
      <c r="D2204" s="10"/>
    </row>
    <row r="2205" spans="4:4">
      <c r="D2205" s="10"/>
    </row>
    <row r="2206" spans="4:4">
      <c r="D2206" s="10"/>
    </row>
    <row r="2207" spans="4:4">
      <c r="D2207" s="10"/>
    </row>
    <row r="2208" spans="4:4">
      <c r="D2208" s="10"/>
    </row>
    <row r="2209" spans="4:4">
      <c r="D2209" s="10"/>
    </row>
    <row r="2210" spans="4:4">
      <c r="D2210" s="10"/>
    </row>
    <row r="2211" spans="4:4">
      <c r="D2211" s="10"/>
    </row>
    <row r="2212" spans="4:4">
      <c r="D2212" s="10"/>
    </row>
    <row r="2213" spans="4:4">
      <c r="D2213" s="10"/>
    </row>
    <row r="2214" spans="4:4">
      <c r="D2214" s="10"/>
    </row>
    <row r="2215" spans="4:4">
      <c r="D2215" s="10"/>
    </row>
    <row r="2216" spans="4:4">
      <c r="D2216" s="10"/>
    </row>
    <row r="2217" spans="4:4">
      <c r="D2217" s="10"/>
    </row>
    <row r="2218" spans="4:4">
      <c r="D2218" s="10"/>
    </row>
    <row r="2219" spans="4:4">
      <c r="D2219" s="10"/>
    </row>
    <row r="2220" spans="4:4">
      <c r="D2220" s="10"/>
    </row>
    <row r="2221" spans="4:4">
      <c r="D2221" s="10"/>
    </row>
    <row r="2222" spans="4:4">
      <c r="D2222" s="10"/>
    </row>
    <row r="2223" spans="4:4">
      <c r="D2223" s="10"/>
    </row>
    <row r="2224" spans="4:4">
      <c r="D2224" s="10"/>
    </row>
    <row r="2225" spans="4:4">
      <c r="D2225" s="10"/>
    </row>
    <row r="2226" spans="4:4">
      <c r="D2226" s="10"/>
    </row>
    <row r="2227" spans="4:4">
      <c r="D2227" s="10"/>
    </row>
    <row r="2228" spans="4:4">
      <c r="D2228" s="10"/>
    </row>
    <row r="2229" spans="4:4">
      <c r="D2229" s="10"/>
    </row>
    <row r="2230" spans="4:4">
      <c r="D2230" s="10"/>
    </row>
    <row r="2231" spans="4:4">
      <c r="D2231" s="10"/>
    </row>
    <row r="2232" spans="4:4">
      <c r="D2232" s="10"/>
    </row>
    <row r="2233" spans="4:4">
      <c r="D2233" s="10"/>
    </row>
    <row r="2234" spans="4:4">
      <c r="D2234" s="10"/>
    </row>
    <row r="2235" spans="4:4">
      <c r="D2235" s="10"/>
    </row>
    <row r="2236" spans="4:4">
      <c r="D2236" s="10"/>
    </row>
    <row r="2237" spans="4:4">
      <c r="D2237" s="10"/>
    </row>
    <row r="2238" spans="4:4">
      <c r="D2238" s="10"/>
    </row>
    <row r="2239" spans="4:4">
      <c r="D2239" s="10"/>
    </row>
    <row r="2240" spans="4:4">
      <c r="D2240" s="10"/>
    </row>
    <row r="2241" spans="4:4">
      <c r="D2241" s="10"/>
    </row>
    <row r="2242" spans="4:4">
      <c r="D2242" s="10"/>
    </row>
    <row r="2243" spans="4:4">
      <c r="D2243" s="10"/>
    </row>
    <row r="2244" spans="4:4">
      <c r="D2244" s="10"/>
    </row>
    <row r="2245" spans="4:4">
      <c r="D2245" s="10"/>
    </row>
    <row r="2246" spans="4:4">
      <c r="D2246" s="10"/>
    </row>
    <row r="2247" spans="4:4">
      <c r="D2247" s="10"/>
    </row>
    <row r="2248" spans="4:4">
      <c r="D2248" s="10"/>
    </row>
    <row r="2249" spans="4:4">
      <c r="D2249" s="10"/>
    </row>
    <row r="2250" spans="4:4">
      <c r="D2250" s="10"/>
    </row>
    <row r="2251" spans="4:4">
      <c r="D2251" s="10"/>
    </row>
    <row r="2252" spans="4:4">
      <c r="D2252" s="10"/>
    </row>
    <row r="2253" spans="4:4">
      <c r="D2253" s="10"/>
    </row>
    <row r="2254" spans="4:4">
      <c r="D2254" s="10"/>
    </row>
    <row r="2255" spans="4:4">
      <c r="D2255" s="10"/>
    </row>
    <row r="2256" spans="4:4">
      <c r="D2256" s="10"/>
    </row>
    <row r="2257" spans="4:4">
      <c r="D2257" s="10"/>
    </row>
    <row r="2258" spans="4:4">
      <c r="D2258" s="10"/>
    </row>
    <row r="2259" spans="4:4">
      <c r="D2259" s="10"/>
    </row>
    <row r="2260" spans="4:4">
      <c r="D2260" s="10"/>
    </row>
    <row r="2261" spans="4:4">
      <c r="D2261" s="10"/>
    </row>
    <row r="2262" spans="4:4">
      <c r="D2262" s="10"/>
    </row>
    <row r="2263" spans="4:4">
      <c r="D2263" s="10"/>
    </row>
    <row r="2264" spans="4:4">
      <c r="D2264" s="10"/>
    </row>
    <row r="2265" spans="4:4">
      <c r="D2265" s="10"/>
    </row>
    <row r="2266" spans="4:4">
      <c r="D2266" s="10"/>
    </row>
    <row r="2267" spans="4:4">
      <c r="D2267" s="10"/>
    </row>
    <row r="2268" spans="4:4">
      <c r="D2268" s="10"/>
    </row>
    <row r="2269" spans="4:4">
      <c r="D2269" s="10"/>
    </row>
    <row r="2270" spans="4:4">
      <c r="D2270" s="10"/>
    </row>
    <row r="2271" spans="4:4">
      <c r="D2271" s="10"/>
    </row>
    <row r="2272" spans="4:4">
      <c r="D2272" s="10"/>
    </row>
    <row r="2273" spans="4:4">
      <c r="D2273" s="10"/>
    </row>
    <row r="2274" spans="4:4">
      <c r="D2274" s="10"/>
    </row>
    <row r="2275" spans="4:4">
      <c r="D2275" s="10"/>
    </row>
    <row r="2276" spans="4:4">
      <c r="D2276" s="10"/>
    </row>
    <row r="2277" spans="4:4">
      <c r="D2277" s="10"/>
    </row>
    <row r="2278" spans="4:4">
      <c r="D2278" s="10"/>
    </row>
    <row r="2279" spans="4:4">
      <c r="D2279" s="10"/>
    </row>
    <row r="2280" spans="4:4">
      <c r="D2280" s="10"/>
    </row>
    <row r="2281" spans="4:4">
      <c r="D2281" s="10"/>
    </row>
    <row r="2282" spans="4:4">
      <c r="D2282" s="10"/>
    </row>
    <row r="2283" spans="4:4">
      <c r="D2283" s="10"/>
    </row>
    <row r="2284" spans="4:4">
      <c r="D2284" s="10"/>
    </row>
    <row r="2285" spans="4:4">
      <c r="D2285" s="10"/>
    </row>
    <row r="2286" spans="4:4">
      <c r="D2286" s="10"/>
    </row>
    <row r="2287" spans="4:4">
      <c r="D2287" s="10"/>
    </row>
    <row r="2288" spans="4:4">
      <c r="D2288" s="10"/>
    </row>
    <row r="2289" spans="4:4">
      <c r="D2289" s="10"/>
    </row>
    <row r="2290" spans="4:4">
      <c r="D2290" s="10"/>
    </row>
    <row r="2291" spans="4:4">
      <c r="D2291" s="10"/>
    </row>
    <row r="2292" spans="4:4">
      <c r="D2292" s="10"/>
    </row>
    <row r="2293" spans="4:4">
      <c r="D2293" s="10"/>
    </row>
    <row r="2294" spans="4:4">
      <c r="D2294" s="10"/>
    </row>
    <row r="2295" spans="4:4">
      <c r="D2295" s="10"/>
    </row>
    <row r="2296" spans="4:4">
      <c r="D2296" s="10"/>
    </row>
    <row r="2297" spans="4:4">
      <c r="D2297" s="10"/>
    </row>
    <row r="2298" spans="4:4">
      <c r="D2298" s="10"/>
    </row>
    <row r="2299" spans="4:4">
      <c r="D2299" s="10"/>
    </row>
    <row r="2300" spans="4:4">
      <c r="D2300" s="10"/>
    </row>
    <row r="2301" spans="4:4">
      <c r="D2301" s="10"/>
    </row>
    <row r="2302" spans="4:4">
      <c r="D2302" s="10"/>
    </row>
    <row r="2303" spans="4:4">
      <c r="D2303" s="10"/>
    </row>
    <row r="2304" spans="4:4">
      <c r="D2304" s="10"/>
    </row>
    <row r="2305" spans="4:4">
      <c r="D2305" s="10"/>
    </row>
    <row r="2306" spans="4:4">
      <c r="D2306" s="10"/>
    </row>
    <row r="2307" spans="4:4">
      <c r="D2307" s="10"/>
    </row>
    <row r="2308" spans="4:4">
      <c r="D2308" s="10"/>
    </row>
    <row r="2309" spans="4:4">
      <c r="D2309" s="10"/>
    </row>
    <row r="2310" spans="4:4">
      <c r="D2310" s="10"/>
    </row>
    <row r="2311" spans="4:4">
      <c r="D2311" s="10"/>
    </row>
    <row r="2312" spans="4:4">
      <c r="D2312" s="10"/>
    </row>
    <row r="2313" spans="4:4">
      <c r="D2313" s="10"/>
    </row>
    <row r="2314" spans="4:4">
      <c r="D2314" s="10"/>
    </row>
    <row r="2315" spans="4:4">
      <c r="D2315" s="10"/>
    </row>
    <row r="2316" spans="4:4">
      <c r="D2316" s="10"/>
    </row>
    <row r="2317" spans="4:4">
      <c r="D2317" s="10"/>
    </row>
    <row r="2318" spans="4:4">
      <c r="D2318" s="10"/>
    </row>
    <row r="2319" spans="4:4">
      <c r="D2319" s="10"/>
    </row>
    <row r="2320" spans="4:4">
      <c r="D2320" s="10"/>
    </row>
    <row r="2321" spans="4:4">
      <c r="D2321" s="10"/>
    </row>
    <row r="2322" spans="4:4">
      <c r="D2322" s="10"/>
    </row>
    <row r="2323" spans="4:4">
      <c r="D2323" s="10"/>
    </row>
    <row r="2324" spans="4:4">
      <c r="D2324" s="10"/>
    </row>
    <row r="2325" spans="4:4">
      <c r="D2325" s="10"/>
    </row>
    <row r="2326" spans="4:4">
      <c r="D2326" s="10"/>
    </row>
    <row r="2327" spans="4:4">
      <c r="D2327" s="10"/>
    </row>
    <row r="2328" spans="4:4">
      <c r="D2328" s="10"/>
    </row>
    <row r="2329" spans="4:4">
      <c r="D2329" s="10"/>
    </row>
    <row r="2330" spans="4:4">
      <c r="D2330" s="10"/>
    </row>
    <row r="2331" spans="4:4">
      <c r="D2331" s="10"/>
    </row>
    <row r="2332" spans="4:4">
      <c r="D2332" s="10"/>
    </row>
    <row r="2333" spans="4:4">
      <c r="D2333" s="10"/>
    </row>
    <row r="2334" spans="4:4">
      <c r="D2334" s="10"/>
    </row>
    <row r="2335" spans="4:4">
      <c r="D2335" s="10"/>
    </row>
    <row r="2336" spans="4:4">
      <c r="D2336" s="10"/>
    </row>
    <row r="2337" spans="4:4">
      <c r="D2337" s="10"/>
    </row>
    <row r="2338" spans="4:4">
      <c r="D2338" s="10"/>
    </row>
    <row r="2339" spans="4:4">
      <c r="D2339" s="10"/>
    </row>
    <row r="2340" spans="4:4">
      <c r="D2340" s="10"/>
    </row>
    <row r="2341" spans="4:4">
      <c r="D2341" s="10"/>
    </row>
    <row r="2342" spans="4:4">
      <c r="D2342" s="10"/>
    </row>
    <row r="2343" spans="4:4">
      <c r="D2343" s="10"/>
    </row>
    <row r="2344" spans="4:4">
      <c r="D2344" s="10"/>
    </row>
    <row r="2345" spans="4:4">
      <c r="D2345" s="10"/>
    </row>
    <row r="2346" spans="4:4">
      <c r="D2346" s="10"/>
    </row>
    <row r="2347" spans="4:4">
      <c r="D2347" s="10"/>
    </row>
    <row r="2348" spans="4:4">
      <c r="D2348" s="10"/>
    </row>
    <row r="2349" spans="4:4">
      <c r="D2349" s="10"/>
    </row>
    <row r="2350" spans="4:4">
      <c r="D2350" s="10"/>
    </row>
    <row r="2351" spans="4:4">
      <c r="D2351" s="10"/>
    </row>
    <row r="2352" spans="4:4">
      <c r="D2352" s="10"/>
    </row>
    <row r="2353" spans="4:4">
      <c r="D2353" s="10"/>
    </row>
    <row r="2354" spans="4:4">
      <c r="D2354" s="10"/>
    </row>
    <row r="2355" spans="4:4">
      <c r="D2355" s="10"/>
    </row>
    <row r="2356" spans="4:4">
      <c r="D2356" s="10"/>
    </row>
    <row r="2357" spans="4:4">
      <c r="D2357" s="10"/>
    </row>
    <row r="2358" spans="4:4">
      <c r="D2358" s="10"/>
    </row>
    <row r="2359" spans="4:4">
      <c r="D2359" s="10"/>
    </row>
    <row r="2360" spans="4:4">
      <c r="D2360" s="10"/>
    </row>
    <row r="2361" spans="4:4">
      <c r="D2361" s="10"/>
    </row>
    <row r="2362" spans="4:4">
      <c r="D2362" s="10"/>
    </row>
    <row r="2363" spans="4:4">
      <c r="D2363" s="10"/>
    </row>
    <row r="2364" spans="4:4">
      <c r="D2364" s="10"/>
    </row>
    <row r="2365" spans="4:4">
      <c r="D2365" s="10"/>
    </row>
    <row r="2366" spans="4:4">
      <c r="D2366" s="10"/>
    </row>
    <row r="2367" spans="4:4">
      <c r="D2367" s="10"/>
    </row>
    <row r="2368" spans="4:4">
      <c r="D2368" s="10"/>
    </row>
    <row r="2369" spans="4:4">
      <c r="D2369" s="10"/>
    </row>
    <row r="2370" spans="4:4">
      <c r="D2370" s="10"/>
    </row>
    <row r="2371" spans="4:4">
      <c r="D2371" s="10"/>
    </row>
    <row r="2372" spans="4:4">
      <c r="D2372" s="10"/>
    </row>
    <row r="2373" spans="4:4">
      <c r="D2373" s="10"/>
    </row>
    <row r="2374" spans="4:4">
      <c r="D2374" s="10"/>
    </row>
    <row r="2375" spans="4:4">
      <c r="D2375" s="10"/>
    </row>
    <row r="2376" spans="4:4">
      <c r="D2376" s="10"/>
    </row>
    <row r="2377" spans="4:4">
      <c r="D2377" s="10"/>
    </row>
    <row r="2378" spans="4:4">
      <c r="D2378" s="10"/>
    </row>
    <row r="2379" spans="4:4">
      <c r="D2379" s="10"/>
    </row>
    <row r="2380" spans="4:4">
      <c r="D2380" s="10"/>
    </row>
    <row r="2381" spans="4:4">
      <c r="D2381" s="10"/>
    </row>
    <row r="2382" spans="4:4">
      <c r="D2382" s="10"/>
    </row>
    <row r="2383" spans="4:4">
      <c r="D2383" s="10"/>
    </row>
    <row r="2384" spans="4:4">
      <c r="D2384" s="10"/>
    </row>
    <row r="2385" spans="4:4">
      <c r="D2385" s="10"/>
    </row>
    <row r="2386" spans="4:4">
      <c r="D2386" s="10"/>
    </row>
    <row r="2387" spans="4:4">
      <c r="D2387" s="10"/>
    </row>
    <row r="2388" spans="4:4">
      <c r="D2388" s="10"/>
    </row>
    <row r="2389" spans="4:4">
      <c r="D2389" s="10"/>
    </row>
    <row r="2390" spans="4:4">
      <c r="D2390" s="10"/>
    </row>
    <row r="2391" spans="4:4">
      <c r="D2391" s="10"/>
    </row>
    <row r="2392" spans="4:4">
      <c r="D2392" s="10"/>
    </row>
    <row r="2393" spans="4:4">
      <c r="D2393" s="10"/>
    </row>
    <row r="2394" spans="4:4">
      <c r="D2394" s="10"/>
    </row>
    <row r="2395" spans="4:4">
      <c r="D2395" s="10"/>
    </row>
    <row r="2396" spans="4:4">
      <c r="D2396" s="10"/>
    </row>
    <row r="2397" spans="4:4">
      <c r="D2397" s="10"/>
    </row>
    <row r="2398" spans="4:4">
      <c r="D2398" s="10"/>
    </row>
    <row r="2399" spans="4:4">
      <c r="D2399" s="10"/>
    </row>
    <row r="2400" spans="4:4">
      <c r="D2400" s="10"/>
    </row>
    <row r="2401" spans="4:4">
      <c r="D2401" s="10"/>
    </row>
    <row r="2402" spans="4:4">
      <c r="D2402" s="10"/>
    </row>
    <row r="2403" spans="4:4">
      <c r="D2403" s="10"/>
    </row>
    <row r="2404" spans="4:4">
      <c r="D2404" s="10"/>
    </row>
    <row r="2405" spans="4:4">
      <c r="D2405" s="10"/>
    </row>
    <row r="2406" spans="4:4">
      <c r="D2406" s="10"/>
    </row>
    <row r="2407" spans="4:4">
      <c r="D2407" s="10"/>
    </row>
    <row r="2408" spans="4:4">
      <c r="D2408" s="10"/>
    </row>
    <row r="2409" spans="4:4">
      <c r="D2409" s="10"/>
    </row>
    <row r="2410" spans="4:4">
      <c r="D2410" s="10"/>
    </row>
    <row r="2411" spans="4:4">
      <c r="D2411" s="10"/>
    </row>
    <row r="2412" spans="4:4">
      <c r="D2412" s="10"/>
    </row>
    <row r="2413" spans="4:4">
      <c r="D2413" s="10"/>
    </row>
    <row r="2414" spans="4:4">
      <c r="D2414" s="10"/>
    </row>
    <row r="2415" spans="4:4">
      <c r="D2415" s="10"/>
    </row>
    <row r="2416" spans="4:4">
      <c r="D2416" s="10"/>
    </row>
    <row r="2417" spans="4:4">
      <c r="D2417" s="10"/>
    </row>
    <row r="2418" spans="4:4">
      <c r="D2418" s="10"/>
    </row>
    <row r="2419" spans="4:4">
      <c r="D2419" s="10"/>
    </row>
    <row r="2420" spans="4:4">
      <c r="D2420" s="10"/>
    </row>
    <row r="2421" spans="4:4">
      <c r="D2421" s="10"/>
    </row>
    <row r="2422" spans="4:4">
      <c r="D2422" s="10"/>
    </row>
    <row r="2423" spans="4:4">
      <c r="D2423" s="10"/>
    </row>
    <row r="2424" spans="4:4">
      <c r="D2424" s="10"/>
    </row>
    <row r="2425" spans="4:4">
      <c r="D2425" s="10"/>
    </row>
    <row r="2426" spans="4:4">
      <c r="D2426" s="10"/>
    </row>
    <row r="2427" spans="4:4">
      <c r="D2427" s="10"/>
    </row>
    <row r="2428" spans="4:4">
      <c r="D2428" s="10"/>
    </row>
    <row r="2429" spans="4:4">
      <c r="D2429" s="10"/>
    </row>
    <row r="2430" spans="4:4">
      <c r="D2430" s="10"/>
    </row>
    <row r="2431" spans="4:4">
      <c r="D2431" s="10"/>
    </row>
    <row r="2432" spans="4:4">
      <c r="D2432" s="10"/>
    </row>
    <row r="2433" spans="4:4">
      <c r="D2433" s="10"/>
    </row>
    <row r="2434" spans="4:4">
      <c r="D2434" s="10"/>
    </row>
    <row r="2435" spans="4:4">
      <c r="D2435" s="10"/>
    </row>
    <row r="2436" spans="4:4">
      <c r="D2436" s="10"/>
    </row>
    <row r="2437" spans="4:4">
      <c r="D2437" s="10"/>
    </row>
    <row r="2438" spans="4:4">
      <c r="D2438" s="10"/>
    </row>
    <row r="2439" spans="4:4">
      <c r="D2439" s="10"/>
    </row>
    <row r="2440" spans="4:4">
      <c r="D2440" s="10"/>
    </row>
    <row r="2441" spans="4:4">
      <c r="D2441" s="10"/>
    </row>
    <row r="2442" spans="4:4">
      <c r="D2442" s="10"/>
    </row>
    <row r="2443" spans="4:4">
      <c r="D2443" s="10"/>
    </row>
    <row r="2444" spans="4:4">
      <c r="D2444" s="10"/>
    </row>
    <row r="2445" spans="4:4">
      <c r="D2445" s="10"/>
    </row>
    <row r="2446" spans="4:4">
      <c r="D2446" s="10"/>
    </row>
    <row r="2447" spans="4:4">
      <c r="D2447" s="10"/>
    </row>
    <row r="2448" spans="4:4">
      <c r="D2448" s="10"/>
    </row>
    <row r="2449" spans="4:4">
      <c r="D2449" s="10"/>
    </row>
    <row r="2450" spans="4:4">
      <c r="D2450" s="10"/>
    </row>
    <row r="2451" spans="4:4">
      <c r="D2451" s="10"/>
    </row>
    <row r="2452" spans="4:4">
      <c r="D2452" s="10"/>
    </row>
    <row r="2453" spans="4:4">
      <c r="D2453" s="10"/>
    </row>
    <row r="2454" spans="4:4">
      <c r="D2454" s="10"/>
    </row>
    <row r="2455" spans="4:4">
      <c r="D2455" s="10"/>
    </row>
    <row r="2456" spans="4:4">
      <c r="D2456" s="10"/>
    </row>
    <row r="2457" spans="4:4">
      <c r="D2457" s="10"/>
    </row>
    <row r="2458" spans="4:4">
      <c r="D2458" s="10"/>
    </row>
    <row r="2459" spans="4:4">
      <c r="D2459" s="10"/>
    </row>
    <row r="2460" spans="4:4">
      <c r="D2460" s="10"/>
    </row>
    <row r="2461" spans="4:4">
      <c r="D2461" s="10"/>
    </row>
    <row r="2462" spans="4:4">
      <c r="D2462" s="10"/>
    </row>
    <row r="2463" spans="4:4">
      <c r="D2463" s="10"/>
    </row>
    <row r="2464" spans="4:4">
      <c r="D2464" s="10"/>
    </row>
    <row r="2465" spans="4:4">
      <c r="D2465" s="10"/>
    </row>
    <row r="2466" spans="4:4">
      <c r="D2466" s="10"/>
    </row>
    <row r="2467" spans="4:4">
      <c r="D2467" s="10"/>
    </row>
    <row r="2468" spans="4:4">
      <c r="D2468" s="10"/>
    </row>
    <row r="2469" spans="4:4">
      <c r="D2469" s="10"/>
    </row>
    <row r="2470" spans="4:4">
      <c r="D2470" s="10"/>
    </row>
    <row r="2471" spans="4:4">
      <c r="D2471" s="10"/>
    </row>
    <row r="2472" spans="4:4">
      <c r="D2472" s="10"/>
    </row>
    <row r="2473" spans="4:4">
      <c r="D2473" s="10"/>
    </row>
    <row r="2474" spans="4:4">
      <c r="D2474" s="10"/>
    </row>
    <row r="2475" spans="4:4">
      <c r="D2475" s="10"/>
    </row>
    <row r="2476" spans="4:4">
      <c r="D2476" s="10"/>
    </row>
    <row r="2477" spans="4:4">
      <c r="D2477" s="10"/>
    </row>
    <row r="2478" spans="4:4">
      <c r="D2478" s="10"/>
    </row>
    <row r="2479" spans="4:4">
      <c r="D2479" s="10"/>
    </row>
    <row r="2480" spans="4:4">
      <c r="D2480" s="10"/>
    </row>
    <row r="2481" spans="4:4">
      <c r="D2481" s="10"/>
    </row>
    <row r="2482" spans="4:4">
      <c r="D2482" s="10"/>
    </row>
    <row r="2483" spans="4:4">
      <c r="D2483" s="10"/>
    </row>
    <row r="2484" spans="4:4">
      <c r="D2484" s="10"/>
    </row>
    <row r="2485" spans="4:4">
      <c r="D2485" s="10"/>
    </row>
    <row r="2486" spans="4:4">
      <c r="D2486" s="10"/>
    </row>
    <row r="2487" spans="4:4">
      <c r="D2487" s="10"/>
    </row>
    <row r="2488" spans="4:4">
      <c r="D2488" s="10"/>
    </row>
    <row r="2489" spans="4:4">
      <c r="D2489" s="10"/>
    </row>
    <row r="2490" spans="4:4">
      <c r="D2490" s="10"/>
    </row>
    <row r="2491" spans="4:4">
      <c r="D2491" s="10"/>
    </row>
    <row r="2492" spans="4:4">
      <c r="D2492" s="10"/>
    </row>
    <row r="2493" spans="4:4">
      <c r="D2493" s="10"/>
    </row>
    <row r="2494" spans="4:4">
      <c r="D2494" s="10"/>
    </row>
    <row r="2495" spans="4:4">
      <c r="D2495" s="10"/>
    </row>
    <row r="2496" spans="4:4">
      <c r="D2496" s="10"/>
    </row>
    <row r="2497" spans="4:4">
      <c r="D2497" s="10"/>
    </row>
    <row r="2498" spans="4:4">
      <c r="D2498" s="10"/>
    </row>
    <row r="2499" spans="4:4">
      <c r="D2499" s="10"/>
    </row>
    <row r="2500" spans="4:4">
      <c r="D2500" s="10"/>
    </row>
    <row r="2501" spans="4:4">
      <c r="D2501" s="10"/>
    </row>
    <row r="2502" spans="4:4">
      <c r="D2502" s="10"/>
    </row>
    <row r="2503" spans="4:4">
      <c r="D2503" s="10"/>
    </row>
    <row r="2504" spans="4:4">
      <c r="D2504" s="10"/>
    </row>
    <row r="2505" spans="4:4">
      <c r="D2505" s="10"/>
    </row>
    <row r="2506" spans="4:4">
      <c r="D2506" s="10"/>
    </row>
    <row r="2507" spans="4:4">
      <c r="D2507" s="10"/>
    </row>
    <row r="2508" spans="4:4">
      <c r="D2508" s="10"/>
    </row>
    <row r="2509" spans="4:4">
      <c r="D2509" s="10"/>
    </row>
    <row r="2510" spans="4:4">
      <c r="D2510" s="10"/>
    </row>
    <row r="2511" spans="4:4">
      <c r="D2511" s="10"/>
    </row>
    <row r="2512" spans="4:4">
      <c r="D2512" s="10"/>
    </row>
    <row r="2513" spans="4:4">
      <c r="D2513" s="10"/>
    </row>
    <row r="2514" spans="4:4">
      <c r="D2514" s="10"/>
    </row>
    <row r="2515" spans="4:4">
      <c r="D2515" s="10"/>
    </row>
    <row r="2516" spans="4:4">
      <c r="D2516" s="10"/>
    </row>
    <row r="2517" spans="4:4">
      <c r="D2517" s="10"/>
    </row>
    <row r="2518" spans="4:4">
      <c r="D2518" s="10"/>
    </row>
    <row r="2519" spans="4:4">
      <c r="D2519" s="10"/>
    </row>
    <row r="2520" spans="4:4">
      <c r="D2520" s="10"/>
    </row>
    <row r="2521" spans="4:4">
      <c r="D2521" s="10"/>
    </row>
    <row r="2522" spans="4:4">
      <c r="D2522" s="10"/>
    </row>
    <row r="2523" spans="4:4">
      <c r="D2523" s="10"/>
    </row>
    <row r="2524" spans="4:4">
      <c r="D2524" s="10"/>
    </row>
    <row r="2525" spans="4:4">
      <c r="D2525" s="10"/>
    </row>
    <row r="2526" spans="4:4">
      <c r="D2526" s="10"/>
    </row>
    <row r="2527" spans="4:4">
      <c r="D2527" s="10"/>
    </row>
    <row r="2528" spans="4:4">
      <c r="D2528" s="10"/>
    </row>
    <row r="2529" spans="4:4">
      <c r="D2529" s="10"/>
    </row>
    <row r="2530" spans="4:4">
      <c r="D2530" s="10"/>
    </row>
    <row r="2531" spans="4:4">
      <c r="D2531" s="10"/>
    </row>
    <row r="2532" spans="4:4">
      <c r="D2532" s="10"/>
    </row>
    <row r="2533" spans="4:4">
      <c r="D2533" s="10"/>
    </row>
    <row r="2534" spans="4:4">
      <c r="D2534" s="10"/>
    </row>
    <row r="2535" spans="4:4">
      <c r="D2535" s="10"/>
    </row>
    <row r="2536" spans="4:4">
      <c r="D2536" s="10"/>
    </row>
    <row r="2537" spans="4:4">
      <c r="D2537" s="10"/>
    </row>
    <row r="2538" spans="4:4">
      <c r="D2538" s="10"/>
    </row>
    <row r="2539" spans="4:4">
      <c r="D2539" s="10"/>
    </row>
    <row r="2540" spans="4:4">
      <c r="D2540" s="10"/>
    </row>
    <row r="2541" spans="4:4">
      <c r="D2541" s="10"/>
    </row>
    <row r="2542" spans="4:4">
      <c r="D2542" s="10"/>
    </row>
    <row r="2543" spans="4:4">
      <c r="D2543" s="10"/>
    </row>
    <row r="2544" spans="4:4">
      <c r="D2544" s="10"/>
    </row>
    <row r="2545" spans="4:4">
      <c r="D2545" s="10"/>
    </row>
    <row r="2546" spans="4:4">
      <c r="D2546" s="10"/>
    </row>
    <row r="2547" spans="4:4">
      <c r="D2547" s="10"/>
    </row>
    <row r="2548" spans="4:4">
      <c r="D2548" s="10"/>
    </row>
    <row r="2549" spans="4:4">
      <c r="D2549" s="10"/>
    </row>
    <row r="2550" spans="4:4">
      <c r="D2550" s="10"/>
    </row>
    <row r="2551" spans="4:4">
      <c r="D2551" s="10"/>
    </row>
    <row r="2552" spans="4:4">
      <c r="D2552" s="10"/>
    </row>
    <row r="2553" spans="4:4">
      <c r="D2553" s="10"/>
    </row>
    <row r="2554" spans="4:4">
      <c r="D2554" s="10"/>
    </row>
    <row r="2555" spans="4:4">
      <c r="D2555" s="10"/>
    </row>
    <row r="2556" spans="4:4">
      <c r="D2556" s="10"/>
    </row>
    <row r="2557" spans="4:4">
      <c r="D2557" s="10"/>
    </row>
    <row r="2558" spans="4:4">
      <c r="D2558" s="10"/>
    </row>
    <row r="2559" spans="4:4">
      <c r="D2559" s="10"/>
    </row>
    <row r="2560" spans="4:4">
      <c r="D2560" s="10"/>
    </row>
    <row r="2561" spans="4:4">
      <c r="D2561" s="10"/>
    </row>
    <row r="2562" spans="4:4">
      <c r="D2562" s="10"/>
    </row>
    <row r="2563" spans="4:4">
      <c r="D2563" s="10"/>
    </row>
    <row r="2564" spans="4:4">
      <c r="D2564" s="10"/>
    </row>
    <row r="2565" spans="4:4">
      <c r="D2565" s="10"/>
    </row>
    <row r="2566" spans="4:4">
      <c r="D2566" s="10"/>
    </row>
    <row r="2567" spans="4:4">
      <c r="D2567" s="10"/>
    </row>
    <row r="2568" spans="4:4">
      <c r="D2568" s="10"/>
    </row>
    <row r="2569" spans="4:4">
      <c r="D2569" s="10"/>
    </row>
    <row r="2570" spans="4:4">
      <c r="D2570" s="10"/>
    </row>
    <row r="2571" spans="4:4">
      <c r="D2571" s="10"/>
    </row>
    <row r="2572" spans="4:4">
      <c r="D2572" s="10"/>
    </row>
    <row r="2573" spans="4:4">
      <c r="D2573" s="10"/>
    </row>
    <row r="2574" spans="4:4">
      <c r="D2574" s="10"/>
    </row>
    <row r="2575" spans="4:4">
      <c r="D2575" s="10"/>
    </row>
    <row r="2576" spans="4:4">
      <c r="D2576" s="10"/>
    </row>
    <row r="2577" spans="4:4">
      <c r="D2577" s="10"/>
    </row>
    <row r="2578" spans="4:4">
      <c r="D2578" s="10"/>
    </row>
    <row r="2579" spans="4:4">
      <c r="D2579" s="10"/>
    </row>
    <row r="2580" spans="4:4">
      <c r="D2580" s="10"/>
    </row>
    <row r="2581" spans="4:4">
      <c r="D2581" s="10"/>
    </row>
    <row r="2582" spans="4:4">
      <c r="D2582" s="10"/>
    </row>
    <row r="2583" spans="4:4">
      <c r="D2583" s="10"/>
    </row>
    <row r="2584" spans="4:4">
      <c r="D2584" s="10"/>
    </row>
    <row r="2585" spans="4:4">
      <c r="D2585" s="10"/>
    </row>
    <row r="2586" spans="4:4">
      <c r="D2586" s="10"/>
    </row>
    <row r="2587" spans="4:4">
      <c r="D2587" s="10"/>
    </row>
    <row r="2588" spans="4:4">
      <c r="D2588" s="10"/>
    </row>
    <row r="2589" spans="4:4">
      <c r="D2589" s="10"/>
    </row>
    <row r="2590" spans="4:4">
      <c r="D2590" s="10"/>
    </row>
    <row r="2591" spans="4:4">
      <c r="D2591" s="10"/>
    </row>
    <row r="2592" spans="4:4">
      <c r="D2592" s="10"/>
    </row>
    <row r="2593" spans="4:4">
      <c r="D2593" s="10"/>
    </row>
    <row r="2594" spans="4:4">
      <c r="D2594" s="10"/>
    </row>
    <row r="2595" spans="4:4">
      <c r="D2595" s="10"/>
    </row>
    <row r="2596" spans="4:4">
      <c r="D2596" s="10"/>
    </row>
    <row r="2597" spans="4:4">
      <c r="D2597" s="10"/>
    </row>
    <row r="2598" spans="4:4">
      <c r="D2598" s="10"/>
    </row>
    <row r="2599" spans="4:4">
      <c r="D2599" s="10"/>
    </row>
    <row r="2600" spans="4:4">
      <c r="D2600" s="10"/>
    </row>
    <row r="2601" spans="4:4">
      <c r="D2601" s="10"/>
    </row>
    <row r="2602" spans="4:4">
      <c r="D2602" s="10"/>
    </row>
    <row r="2603" spans="4:4">
      <c r="D2603" s="10"/>
    </row>
    <row r="2604" spans="4:4">
      <c r="D2604" s="10"/>
    </row>
    <row r="2605" spans="4:4">
      <c r="D2605" s="10"/>
    </row>
    <row r="2606" spans="4:4">
      <c r="D2606" s="10"/>
    </row>
    <row r="2607" spans="4:4">
      <c r="D2607" s="10"/>
    </row>
    <row r="2608" spans="4:4">
      <c r="D2608" s="10"/>
    </row>
    <row r="2609" spans="4:4">
      <c r="D2609" s="10"/>
    </row>
    <row r="2610" spans="4:4">
      <c r="D2610" s="10"/>
    </row>
    <row r="2611" spans="4:4">
      <c r="D2611" s="10"/>
    </row>
    <row r="2612" spans="4:4">
      <c r="D2612" s="10"/>
    </row>
    <row r="2613" spans="4:4">
      <c r="D2613" s="10"/>
    </row>
    <row r="2614" spans="4:4">
      <c r="D2614" s="10"/>
    </row>
    <row r="2615" spans="4:4">
      <c r="D2615" s="10"/>
    </row>
    <row r="2616" spans="4:4">
      <c r="D2616" s="10"/>
    </row>
    <row r="2617" spans="4:4">
      <c r="D2617" s="10"/>
    </row>
    <row r="2618" spans="4:4">
      <c r="D2618" s="10"/>
    </row>
    <row r="2619" spans="4:4">
      <c r="D2619" s="10"/>
    </row>
    <row r="2620" spans="4:4">
      <c r="D2620" s="10"/>
    </row>
    <row r="2621" spans="4:4">
      <c r="D2621" s="10"/>
    </row>
    <row r="2622" spans="4:4">
      <c r="D2622" s="10"/>
    </row>
    <row r="2623" spans="4:4">
      <c r="D2623" s="10"/>
    </row>
    <row r="2624" spans="4:4">
      <c r="D2624" s="10"/>
    </row>
    <row r="2625" spans="4:4">
      <c r="D2625" s="10"/>
    </row>
    <row r="2626" spans="4:4">
      <c r="D2626" s="10"/>
    </row>
    <row r="2627" spans="4:4">
      <c r="D2627" s="10"/>
    </row>
    <row r="2628" spans="4:4">
      <c r="D2628" s="10"/>
    </row>
    <row r="2629" spans="4:4">
      <c r="D2629" s="10"/>
    </row>
    <row r="2630" spans="4:4">
      <c r="D2630" s="10"/>
    </row>
    <row r="2631" spans="4:4">
      <c r="D2631" s="10"/>
    </row>
    <row r="2632" spans="4:4">
      <c r="D2632" s="10"/>
    </row>
    <row r="2633" spans="4:4">
      <c r="D2633" s="10"/>
    </row>
    <row r="2634" spans="4:4">
      <c r="D2634" s="10"/>
    </row>
    <row r="2635" spans="4:4">
      <c r="D2635" s="10"/>
    </row>
    <row r="2636" spans="4:4">
      <c r="D2636" s="10"/>
    </row>
    <row r="2637" spans="4:4">
      <c r="D2637" s="10"/>
    </row>
    <row r="2638" spans="4:4">
      <c r="D2638" s="10"/>
    </row>
    <row r="2639" spans="4:4">
      <c r="D2639" s="10"/>
    </row>
    <row r="2640" spans="4:4">
      <c r="D2640" s="10"/>
    </row>
    <row r="2641" spans="4:4">
      <c r="D2641" s="10"/>
    </row>
    <row r="2642" spans="4:4">
      <c r="D2642" s="10"/>
    </row>
    <row r="2643" spans="4:4">
      <c r="D2643" s="10"/>
    </row>
    <row r="2644" spans="4:4">
      <c r="D2644" s="10"/>
    </row>
    <row r="2645" spans="4:4">
      <c r="D2645" s="10"/>
    </row>
    <row r="2646" spans="4:4">
      <c r="D2646" s="10"/>
    </row>
    <row r="2647" spans="4:4">
      <c r="D2647" s="10"/>
    </row>
    <row r="2648" spans="4:4">
      <c r="D2648" s="10"/>
    </row>
    <row r="2649" spans="4:4">
      <c r="D2649" s="10"/>
    </row>
    <row r="2650" spans="4:4">
      <c r="D2650" s="10"/>
    </row>
    <row r="2651" spans="4:4">
      <c r="D2651" s="10"/>
    </row>
    <row r="2652" spans="4:4">
      <c r="D2652" s="10"/>
    </row>
    <row r="2653" spans="4:4">
      <c r="D2653" s="10"/>
    </row>
    <row r="2654" spans="4:4">
      <c r="D2654" s="10"/>
    </row>
    <row r="2655" spans="4:4">
      <c r="D2655" s="10"/>
    </row>
    <row r="2656" spans="4:4">
      <c r="D2656" s="10"/>
    </row>
    <row r="2657" spans="4:4">
      <c r="D2657" s="10"/>
    </row>
    <row r="2658" spans="4:4">
      <c r="D2658" s="10"/>
    </row>
    <row r="2659" spans="4:4">
      <c r="D2659" s="10"/>
    </row>
    <row r="2660" spans="4:4">
      <c r="D2660" s="10"/>
    </row>
    <row r="2661" spans="4:4">
      <c r="D2661" s="10"/>
    </row>
    <row r="2662" spans="4:4">
      <c r="D2662" s="10"/>
    </row>
    <row r="2663" spans="4:4">
      <c r="D2663" s="10"/>
    </row>
    <row r="2664" spans="4:4">
      <c r="D2664" s="10"/>
    </row>
    <row r="2665" spans="4:4">
      <c r="D2665" s="10"/>
    </row>
    <row r="2666" spans="4:4">
      <c r="D2666" s="10"/>
    </row>
    <row r="2667" spans="4:4">
      <c r="D2667" s="10"/>
    </row>
    <row r="2668" spans="4:4">
      <c r="D2668" s="10"/>
    </row>
    <row r="2669" spans="4:4">
      <c r="D2669" s="10"/>
    </row>
    <row r="2670" spans="4:4">
      <c r="D2670" s="10"/>
    </row>
    <row r="2671" spans="4:4">
      <c r="D2671" s="10"/>
    </row>
    <row r="2672" spans="4:4">
      <c r="D2672" s="10"/>
    </row>
    <row r="2673" spans="4:4">
      <c r="D2673" s="10"/>
    </row>
    <row r="2674" spans="4:4">
      <c r="D2674" s="10"/>
    </row>
    <row r="2675" spans="4:4">
      <c r="D2675" s="10"/>
    </row>
    <row r="2676" spans="4:4">
      <c r="D2676" s="10"/>
    </row>
    <row r="2677" spans="4:4">
      <c r="D2677" s="10"/>
    </row>
    <row r="2678" spans="4:4">
      <c r="D2678" s="10"/>
    </row>
    <row r="2679" spans="4:4">
      <c r="D2679" s="10"/>
    </row>
    <row r="2680" spans="4:4">
      <c r="D2680" s="10"/>
    </row>
    <row r="2681" spans="4:4">
      <c r="D2681" s="10"/>
    </row>
    <row r="2682" spans="4:4">
      <c r="D2682" s="10"/>
    </row>
    <row r="2683" spans="4:4">
      <c r="D2683" s="10"/>
    </row>
    <row r="2684" spans="4:4">
      <c r="D2684" s="10"/>
    </row>
    <row r="2685" spans="4:4">
      <c r="D2685" s="10"/>
    </row>
    <row r="2686" spans="4:4">
      <c r="D2686" s="10"/>
    </row>
    <row r="2687" spans="4:4">
      <c r="D2687" s="10"/>
    </row>
    <row r="2688" spans="4:4">
      <c r="D2688" s="10"/>
    </row>
    <row r="2689" spans="4:4">
      <c r="D2689" s="10"/>
    </row>
    <row r="2690" spans="4:4">
      <c r="D2690" s="10"/>
    </row>
    <row r="2691" spans="4:4">
      <c r="D2691" s="10"/>
    </row>
    <row r="2692" spans="4:4">
      <c r="D2692" s="10"/>
    </row>
    <row r="2693" spans="4:4">
      <c r="D2693" s="10"/>
    </row>
    <row r="2694" spans="4:4">
      <c r="D2694" s="10"/>
    </row>
    <row r="2695" spans="4:4">
      <c r="D2695" s="10"/>
    </row>
    <row r="2696" spans="4:4">
      <c r="D2696" s="10"/>
    </row>
    <row r="2697" spans="4:4">
      <c r="D2697" s="10"/>
    </row>
    <row r="2698" spans="4:4">
      <c r="D2698" s="10"/>
    </row>
    <row r="2699" spans="4:4">
      <c r="D2699" s="10"/>
    </row>
    <row r="2700" spans="4:4">
      <c r="D2700" s="10"/>
    </row>
    <row r="2701" spans="4:4">
      <c r="D2701" s="10"/>
    </row>
    <row r="2702" spans="4:4">
      <c r="D2702" s="10"/>
    </row>
    <row r="2703" spans="4:4">
      <c r="D2703" s="10"/>
    </row>
    <row r="2704" spans="4:4">
      <c r="D2704" s="10"/>
    </row>
    <row r="2705" spans="4:4">
      <c r="D2705" s="10"/>
    </row>
    <row r="2706" spans="4:4">
      <c r="D2706" s="10"/>
    </row>
    <row r="2707" spans="4:4">
      <c r="D2707" s="10"/>
    </row>
    <row r="2708" spans="4:4">
      <c r="D2708" s="10"/>
    </row>
    <row r="2709" spans="4:4">
      <c r="D2709" s="10"/>
    </row>
    <row r="2710" spans="4:4">
      <c r="D2710" s="10"/>
    </row>
    <row r="2711" spans="4:4">
      <c r="D2711" s="10"/>
    </row>
    <row r="2712" spans="4:4">
      <c r="D2712" s="10"/>
    </row>
    <row r="2713" spans="4:4">
      <c r="D2713" s="10"/>
    </row>
    <row r="2714" spans="4:4">
      <c r="D2714" s="10"/>
    </row>
    <row r="2715" spans="4:4">
      <c r="D2715" s="10"/>
    </row>
    <row r="2716" spans="4:4">
      <c r="D2716" s="10"/>
    </row>
    <row r="2717" spans="4:4">
      <c r="D2717" s="10"/>
    </row>
    <row r="2718" spans="4:4">
      <c r="D2718" s="10"/>
    </row>
    <row r="2719" spans="4:4">
      <c r="D2719" s="10"/>
    </row>
    <row r="2720" spans="4:4">
      <c r="D2720" s="10"/>
    </row>
    <row r="2721" spans="4:4">
      <c r="D2721" s="10"/>
    </row>
    <row r="2722" spans="4:4">
      <c r="D2722" s="10"/>
    </row>
    <row r="2723" spans="4:4">
      <c r="D2723" s="10"/>
    </row>
    <row r="2724" spans="4:4">
      <c r="D2724" s="10"/>
    </row>
    <row r="2725" spans="4:4">
      <c r="D2725" s="10"/>
    </row>
    <row r="2726" spans="4:4">
      <c r="D2726" s="10"/>
    </row>
    <row r="2727" spans="4:4">
      <c r="D2727" s="10"/>
    </row>
    <row r="2728" spans="4:4">
      <c r="D2728" s="10"/>
    </row>
    <row r="2729" spans="4:4">
      <c r="D2729" s="10"/>
    </row>
    <row r="2730" spans="4:4">
      <c r="D2730" s="10"/>
    </row>
    <row r="2731" spans="4:4">
      <c r="D2731" s="10"/>
    </row>
    <row r="2732" spans="4:4">
      <c r="D2732" s="10"/>
    </row>
    <row r="2733" spans="4:4">
      <c r="D2733" s="10"/>
    </row>
    <row r="2734" spans="4:4">
      <c r="D2734" s="10"/>
    </row>
    <row r="2735" spans="4:4">
      <c r="D2735" s="10"/>
    </row>
    <row r="2736" spans="4:4">
      <c r="D2736" s="10"/>
    </row>
    <row r="2737" spans="4:4">
      <c r="D2737" s="10"/>
    </row>
    <row r="2738" spans="4:4">
      <c r="D2738" s="10"/>
    </row>
    <row r="2739" spans="4:4">
      <c r="D2739" s="10"/>
    </row>
    <row r="2740" spans="4:4">
      <c r="D2740" s="10"/>
    </row>
    <row r="2741" spans="4:4">
      <c r="D2741" s="10"/>
    </row>
    <row r="2742" spans="4:4">
      <c r="D2742" s="10"/>
    </row>
    <row r="2743" spans="4:4">
      <c r="D2743" s="10"/>
    </row>
    <row r="2744" spans="4:4">
      <c r="D2744" s="10"/>
    </row>
    <row r="2745" spans="4:4">
      <c r="D2745" s="10"/>
    </row>
    <row r="2746" spans="4:4">
      <c r="D2746" s="10"/>
    </row>
    <row r="2747" spans="4:4">
      <c r="D2747" s="10"/>
    </row>
    <row r="2748" spans="4:4">
      <c r="D2748" s="10"/>
    </row>
    <row r="2749" spans="4:4">
      <c r="D2749" s="10"/>
    </row>
    <row r="2750" spans="4:4">
      <c r="D2750" s="10"/>
    </row>
    <row r="2751" spans="4:4">
      <c r="D2751" s="10"/>
    </row>
    <row r="2752" spans="4:4">
      <c r="D2752" s="10"/>
    </row>
    <row r="2753" spans="4:4">
      <c r="D2753" s="10"/>
    </row>
    <row r="2754" spans="4:4">
      <c r="D2754" s="10"/>
    </row>
    <row r="2755" spans="4:4">
      <c r="D2755" s="10"/>
    </row>
    <row r="2756" spans="4:4">
      <c r="D2756" s="10"/>
    </row>
    <row r="2757" spans="4:4">
      <c r="D2757" s="10"/>
    </row>
    <row r="2758" spans="4:4">
      <c r="D2758" s="10"/>
    </row>
    <row r="2759" spans="4:4">
      <c r="D2759" s="10"/>
    </row>
    <row r="2760" spans="4:4">
      <c r="D2760" s="10"/>
    </row>
    <row r="2761" spans="4:4">
      <c r="D2761" s="10"/>
    </row>
    <row r="2762" spans="4:4">
      <c r="D2762" s="10"/>
    </row>
    <row r="2763" spans="4:4">
      <c r="D2763" s="10"/>
    </row>
    <row r="2764" spans="4:4">
      <c r="D2764" s="10"/>
    </row>
    <row r="2765" spans="4:4">
      <c r="D2765" s="10"/>
    </row>
    <row r="2766" spans="4:4">
      <c r="D2766" s="10"/>
    </row>
    <row r="2767" spans="4:4">
      <c r="D2767" s="10"/>
    </row>
    <row r="2768" spans="4:4">
      <c r="D2768" s="10"/>
    </row>
    <row r="2769" spans="4:4">
      <c r="D2769" s="10"/>
    </row>
    <row r="2770" spans="4:4">
      <c r="D2770" s="10"/>
    </row>
    <row r="2771" spans="4:4">
      <c r="D2771" s="10"/>
    </row>
    <row r="2772" spans="4:4">
      <c r="D2772" s="10"/>
    </row>
    <row r="2773" spans="4:4">
      <c r="D2773" s="10"/>
    </row>
    <row r="2774" spans="4:4">
      <c r="D2774" s="10"/>
    </row>
    <row r="2775" spans="4:4">
      <c r="D2775" s="10"/>
    </row>
    <row r="2776" spans="4:4">
      <c r="D2776" s="10"/>
    </row>
    <row r="2777" spans="4:4">
      <c r="D2777" s="10"/>
    </row>
    <row r="2778" spans="4:4">
      <c r="D2778" s="10"/>
    </row>
    <row r="2779" spans="4:4">
      <c r="D2779" s="10"/>
    </row>
    <row r="2780" spans="4:4">
      <c r="D2780" s="10"/>
    </row>
    <row r="2781" spans="4:4">
      <c r="D2781" s="10"/>
    </row>
    <row r="2782" spans="4:4">
      <c r="D2782" s="10"/>
    </row>
    <row r="2783" spans="4:4">
      <c r="D2783" s="10"/>
    </row>
    <row r="2784" spans="4:4">
      <c r="D2784" s="10"/>
    </row>
    <row r="2785" spans="4:4">
      <c r="D2785" s="10"/>
    </row>
    <row r="2786" spans="4:4">
      <c r="D2786" s="10"/>
    </row>
    <row r="2787" spans="4:4">
      <c r="D2787" s="10"/>
    </row>
    <row r="2788" spans="4:4">
      <c r="D2788" s="10"/>
    </row>
    <row r="2789" spans="4:4">
      <c r="D2789" s="10"/>
    </row>
    <row r="2790" spans="4:4">
      <c r="D2790" s="10"/>
    </row>
    <row r="2791" spans="4:4">
      <c r="D2791" s="10"/>
    </row>
    <row r="2792" spans="4:4">
      <c r="D2792" s="10"/>
    </row>
    <row r="2793" spans="4:4">
      <c r="D2793" s="10"/>
    </row>
    <row r="2794" spans="4:4">
      <c r="D2794" s="10"/>
    </row>
    <row r="2795" spans="4:4">
      <c r="D2795" s="10"/>
    </row>
    <row r="2796" spans="4:4">
      <c r="D2796" s="10"/>
    </row>
    <row r="2797" spans="4:4">
      <c r="D2797" s="10"/>
    </row>
    <row r="2798" spans="4:4">
      <c r="D2798" s="10"/>
    </row>
    <row r="2799" spans="4:4">
      <c r="D2799" s="10"/>
    </row>
    <row r="2800" spans="4:4">
      <c r="D2800" s="10"/>
    </row>
    <row r="2801" spans="4:4">
      <c r="D2801" s="10"/>
    </row>
    <row r="2802" spans="4:4">
      <c r="D2802" s="10"/>
    </row>
    <row r="2803" spans="4:4">
      <c r="D2803" s="10"/>
    </row>
    <row r="2804" spans="4:4">
      <c r="D2804" s="10"/>
    </row>
    <row r="2805" spans="4:4">
      <c r="D2805" s="10"/>
    </row>
    <row r="2806" spans="4:4">
      <c r="D2806" s="10"/>
    </row>
    <row r="2807" spans="4:4">
      <c r="D2807" s="10"/>
    </row>
    <row r="2808" spans="4:4">
      <c r="D2808" s="10"/>
    </row>
    <row r="2809" spans="4:4">
      <c r="D2809" s="10"/>
    </row>
    <row r="2810" spans="4:4">
      <c r="D2810" s="10"/>
    </row>
    <row r="2811" spans="4:4">
      <c r="D2811" s="10"/>
    </row>
    <row r="2812" spans="4:4">
      <c r="D2812" s="10"/>
    </row>
    <row r="2813" spans="4:4">
      <c r="D2813" s="10"/>
    </row>
    <row r="2814" spans="4:4">
      <c r="D2814" s="10"/>
    </row>
    <row r="2815" spans="4:4">
      <c r="D2815" s="10"/>
    </row>
    <row r="2816" spans="4:4">
      <c r="D2816" s="10"/>
    </row>
    <row r="2817" spans="4:4">
      <c r="D2817" s="10"/>
    </row>
    <row r="2818" spans="4:4">
      <c r="D2818" s="10"/>
    </row>
    <row r="2819" spans="4:4">
      <c r="D2819" s="10"/>
    </row>
    <row r="2820" spans="4:4">
      <c r="D2820" s="10"/>
    </row>
    <row r="2821" spans="4:4">
      <c r="D2821" s="10"/>
    </row>
    <row r="2822" spans="4:4">
      <c r="D2822" s="10"/>
    </row>
    <row r="2823" spans="4:4">
      <c r="D2823" s="10"/>
    </row>
    <row r="2824" spans="4:4">
      <c r="D2824" s="10"/>
    </row>
    <row r="2825" spans="4:4">
      <c r="D2825" s="10"/>
    </row>
    <row r="2826" spans="4:4">
      <c r="D2826" s="10"/>
    </row>
    <row r="2827" spans="4:4">
      <c r="D2827" s="10"/>
    </row>
    <row r="2828" spans="4:4">
      <c r="D2828" s="10"/>
    </row>
    <row r="2829" spans="4:4">
      <c r="D2829" s="10"/>
    </row>
    <row r="2830" spans="4:4">
      <c r="D2830" s="10"/>
    </row>
    <row r="2831" spans="4:4">
      <c r="D2831" s="10"/>
    </row>
    <row r="2832" spans="4:4">
      <c r="D2832" s="10"/>
    </row>
    <row r="2833" spans="4:4">
      <c r="D2833" s="10"/>
    </row>
    <row r="2834" spans="4:4">
      <c r="D2834" s="10"/>
    </row>
    <row r="2835" spans="4:4">
      <c r="D2835" s="10"/>
    </row>
    <row r="2836" spans="4:4">
      <c r="D2836" s="10"/>
    </row>
    <row r="2837" spans="4:4">
      <c r="D2837" s="10"/>
    </row>
    <row r="2838" spans="4:4">
      <c r="D2838" s="10"/>
    </row>
    <row r="2839" spans="4:4">
      <c r="D2839" s="10"/>
    </row>
    <row r="2840" spans="4:4">
      <c r="D2840" s="10"/>
    </row>
    <row r="2841" spans="4:4">
      <c r="D2841" s="10"/>
    </row>
    <row r="2842" spans="4:4">
      <c r="D2842" s="10"/>
    </row>
    <row r="2843" spans="4:4">
      <c r="D2843" s="10"/>
    </row>
    <row r="2844" spans="4:4">
      <c r="D2844" s="10"/>
    </row>
    <row r="2845" spans="4:4">
      <c r="D2845" s="10"/>
    </row>
    <row r="2846" spans="4:4">
      <c r="D2846" s="10"/>
    </row>
    <row r="2847" spans="4:4">
      <c r="D2847" s="10"/>
    </row>
    <row r="2848" spans="4:4">
      <c r="D2848" s="10"/>
    </row>
    <row r="2849" spans="4:4">
      <c r="D2849" s="10"/>
    </row>
    <row r="2850" spans="4:4">
      <c r="D2850" s="10"/>
    </row>
    <row r="2851" spans="4:4">
      <c r="D2851" s="10"/>
    </row>
    <row r="2852" spans="4:4">
      <c r="D2852" s="10"/>
    </row>
    <row r="2853" spans="4:4">
      <c r="D2853" s="10"/>
    </row>
    <row r="2854" spans="4:4">
      <c r="D2854" s="10"/>
    </row>
    <row r="2855" spans="4:4">
      <c r="D2855" s="10"/>
    </row>
    <row r="2856" spans="4:4">
      <c r="D2856" s="10"/>
    </row>
    <row r="2857" spans="4:4">
      <c r="D2857" s="10"/>
    </row>
    <row r="2858" spans="4:4">
      <c r="D2858" s="10"/>
    </row>
    <row r="2859" spans="4:4">
      <c r="D2859" s="10"/>
    </row>
    <row r="2860" spans="4:4">
      <c r="D2860" s="10"/>
    </row>
    <row r="2861" spans="4:4">
      <c r="D2861" s="10"/>
    </row>
    <row r="2862" spans="4:4">
      <c r="D2862" s="10"/>
    </row>
    <row r="2863" spans="4:4">
      <c r="D2863" s="10"/>
    </row>
    <row r="2864" spans="4:4">
      <c r="D2864" s="10"/>
    </row>
    <row r="2865" spans="4:4">
      <c r="D2865" s="10"/>
    </row>
    <row r="2866" spans="4:4">
      <c r="D2866" s="10"/>
    </row>
    <row r="2867" spans="4:4">
      <c r="D2867" s="10"/>
    </row>
    <row r="2868" spans="4:4">
      <c r="D2868" s="10"/>
    </row>
    <row r="2869" spans="4:4">
      <c r="D2869" s="10"/>
    </row>
    <row r="2870" spans="4:4">
      <c r="D2870" s="10"/>
    </row>
    <row r="2871" spans="4:4">
      <c r="D2871" s="10"/>
    </row>
    <row r="2872" spans="4:4">
      <c r="D2872" s="10"/>
    </row>
    <row r="2873" spans="4:4">
      <c r="D2873" s="10"/>
    </row>
    <row r="2874" spans="4:4">
      <c r="D2874" s="10"/>
    </row>
    <row r="2875" spans="4:4">
      <c r="D2875" s="10"/>
    </row>
    <row r="2876" spans="4:4">
      <c r="D2876" s="10"/>
    </row>
    <row r="2877" spans="4:4">
      <c r="D2877" s="10"/>
    </row>
    <row r="2878" spans="4:4">
      <c r="D2878" s="10"/>
    </row>
    <row r="2879" spans="4:4">
      <c r="D2879" s="10"/>
    </row>
    <row r="2880" spans="4:4">
      <c r="D2880" s="10"/>
    </row>
    <row r="2881" spans="4:4">
      <c r="D2881" s="10"/>
    </row>
    <row r="2882" spans="4:4">
      <c r="D2882" s="10"/>
    </row>
    <row r="2883" spans="4:4">
      <c r="D2883" s="10"/>
    </row>
    <row r="2884" spans="4:4">
      <c r="D2884" s="10"/>
    </row>
    <row r="2885" spans="4:4">
      <c r="D2885" s="10"/>
    </row>
    <row r="2886" spans="4:4">
      <c r="D2886" s="10"/>
    </row>
    <row r="2887" spans="4:4">
      <c r="D2887" s="10"/>
    </row>
    <row r="2888" spans="4:4">
      <c r="D2888" s="10"/>
    </row>
    <row r="2889" spans="4:4">
      <c r="D2889" s="10"/>
    </row>
    <row r="2890" spans="4:4">
      <c r="D2890" s="10"/>
    </row>
    <row r="2891" spans="4:4">
      <c r="D2891" s="10"/>
    </row>
    <row r="2892" spans="4:4">
      <c r="D2892" s="10"/>
    </row>
    <row r="2893" spans="4:4">
      <c r="D2893" s="10"/>
    </row>
    <row r="2894" spans="4:4">
      <c r="D2894" s="10"/>
    </row>
    <row r="2895" spans="4:4">
      <c r="D2895" s="10"/>
    </row>
    <row r="2896" spans="4:4">
      <c r="D2896" s="10"/>
    </row>
    <row r="2897" spans="4:4">
      <c r="D2897" s="10"/>
    </row>
    <row r="2898" spans="4:4">
      <c r="D2898" s="10"/>
    </row>
    <row r="2899" spans="4:4">
      <c r="D2899" s="10"/>
    </row>
    <row r="2900" spans="4:4">
      <c r="D2900" s="10"/>
    </row>
    <row r="2901" spans="4:4">
      <c r="D2901" s="10"/>
    </row>
    <row r="2902" spans="4:4">
      <c r="D2902" s="10"/>
    </row>
    <row r="2903" spans="4:4">
      <c r="D2903" s="10"/>
    </row>
    <row r="2904" spans="4:4">
      <c r="D2904" s="10"/>
    </row>
    <row r="2905" spans="4:4">
      <c r="D2905" s="10"/>
    </row>
    <row r="2906" spans="4:4">
      <c r="D2906" s="10"/>
    </row>
    <row r="2907" spans="4:4">
      <c r="D2907" s="10"/>
    </row>
    <row r="2908" spans="4:4">
      <c r="D2908" s="10"/>
    </row>
    <row r="2909" spans="4:4">
      <c r="D2909" s="10"/>
    </row>
    <row r="2910" spans="4:4">
      <c r="D2910" s="10"/>
    </row>
    <row r="2911" spans="4:4">
      <c r="D2911" s="10"/>
    </row>
    <row r="2912" spans="4:4">
      <c r="D2912" s="10"/>
    </row>
    <row r="2913" spans="4:4">
      <c r="D2913" s="10"/>
    </row>
    <row r="2914" spans="4:4">
      <c r="D2914" s="10"/>
    </row>
    <row r="2915" spans="4:4">
      <c r="D2915" s="10"/>
    </row>
    <row r="2916" spans="4:4">
      <c r="D2916" s="10"/>
    </row>
    <row r="2917" spans="4:4">
      <c r="D2917" s="10"/>
    </row>
    <row r="2918" spans="4:4">
      <c r="D2918" s="10"/>
    </row>
    <row r="2919" spans="4:4">
      <c r="D2919" s="10"/>
    </row>
    <row r="2920" spans="4:4">
      <c r="D2920" s="10"/>
    </row>
    <row r="2921" spans="4:4">
      <c r="D2921" s="10"/>
    </row>
    <row r="2922" spans="4:4">
      <c r="D2922" s="10"/>
    </row>
    <row r="2923" spans="4:4">
      <c r="D2923" s="10"/>
    </row>
    <row r="2924" spans="4:4">
      <c r="D2924" s="10"/>
    </row>
    <row r="2925" spans="4:4">
      <c r="D2925" s="10"/>
    </row>
    <row r="2926" spans="4:4">
      <c r="D2926" s="10"/>
    </row>
    <row r="2927" spans="4:4">
      <c r="D2927" s="10"/>
    </row>
    <row r="2928" spans="4:4">
      <c r="D2928" s="10"/>
    </row>
    <row r="2929" spans="4:4">
      <c r="D2929" s="10"/>
    </row>
    <row r="2930" spans="4:4">
      <c r="D2930" s="10"/>
    </row>
    <row r="2931" spans="4:4">
      <c r="D2931" s="10"/>
    </row>
    <row r="2932" spans="4:4">
      <c r="D2932" s="10"/>
    </row>
    <row r="2933" spans="4:4">
      <c r="D2933" s="10"/>
    </row>
    <row r="2934" spans="4:4">
      <c r="D2934" s="10"/>
    </row>
    <row r="2935" spans="4:4">
      <c r="D2935" s="10"/>
    </row>
    <row r="2936" spans="4:4">
      <c r="D2936" s="10"/>
    </row>
    <row r="2937" spans="4:4">
      <c r="D2937" s="10"/>
    </row>
    <row r="2938" spans="4:4">
      <c r="D2938" s="10"/>
    </row>
    <row r="2939" spans="4:4">
      <c r="D2939" s="10"/>
    </row>
    <row r="2940" spans="4:4">
      <c r="D2940" s="10"/>
    </row>
    <row r="2941" spans="4:4">
      <c r="D2941" s="10"/>
    </row>
    <row r="2942" spans="4:4">
      <c r="D2942" s="10"/>
    </row>
    <row r="2943" spans="4:4">
      <c r="D2943" s="10"/>
    </row>
    <row r="2944" spans="4:4">
      <c r="D2944" s="10"/>
    </row>
    <row r="2945" spans="4:4">
      <c r="D2945" s="10"/>
    </row>
    <row r="2946" spans="4:4">
      <c r="D2946" s="10"/>
    </row>
    <row r="2947" spans="4:4">
      <c r="D2947" s="10"/>
    </row>
    <row r="2948" spans="4:4">
      <c r="D2948" s="10"/>
    </row>
    <row r="2949" spans="4:4">
      <c r="D2949" s="10"/>
    </row>
    <row r="2950" spans="4:4">
      <c r="D2950" s="10"/>
    </row>
    <row r="2951" spans="4:4">
      <c r="D2951" s="10"/>
    </row>
    <row r="2952" spans="4:4">
      <c r="D2952" s="10"/>
    </row>
    <row r="2953" spans="4:4">
      <c r="D2953" s="10"/>
    </row>
    <row r="2954" spans="4:4">
      <c r="D2954" s="10"/>
    </row>
    <row r="2955" spans="4:4">
      <c r="D2955" s="10"/>
    </row>
    <row r="2956" spans="4:4">
      <c r="D2956" s="10"/>
    </row>
    <row r="2957" spans="4:4">
      <c r="D2957" s="10"/>
    </row>
    <row r="2958" spans="4:4">
      <c r="D2958" s="10"/>
    </row>
    <row r="2959" spans="4:4">
      <c r="D2959" s="10"/>
    </row>
    <row r="2960" spans="4:4">
      <c r="D2960" s="10"/>
    </row>
    <row r="2961" spans="4:4">
      <c r="D2961" s="10"/>
    </row>
    <row r="2962" spans="4:4">
      <c r="D2962" s="10"/>
    </row>
    <row r="2963" spans="4:4">
      <c r="D2963" s="10"/>
    </row>
    <row r="2964" spans="4:4">
      <c r="D2964" s="10"/>
    </row>
    <row r="2965" spans="4:4">
      <c r="D2965" s="10"/>
    </row>
    <row r="2966" spans="4:4">
      <c r="D2966" s="10"/>
    </row>
    <row r="2967" spans="4:4">
      <c r="D2967" s="10"/>
    </row>
    <row r="2968" spans="4:4">
      <c r="D2968" s="10"/>
    </row>
    <row r="2969" spans="4:4">
      <c r="D2969" s="10"/>
    </row>
    <row r="2970" spans="4:4">
      <c r="D2970" s="10"/>
    </row>
    <row r="2971" spans="4:4">
      <c r="D2971" s="10"/>
    </row>
    <row r="2972" spans="4:4">
      <c r="D2972" s="10"/>
    </row>
    <row r="2973" spans="4:4">
      <c r="D2973" s="10"/>
    </row>
    <row r="2974" spans="4:4">
      <c r="D2974" s="10"/>
    </row>
    <row r="2975" spans="4:4">
      <c r="D2975" s="10"/>
    </row>
    <row r="2976" spans="4:4">
      <c r="D2976" s="10"/>
    </row>
    <row r="2977" spans="4:4">
      <c r="D2977" s="10"/>
    </row>
    <row r="2978" spans="4:4">
      <c r="D2978" s="10"/>
    </row>
    <row r="2979" spans="4:4">
      <c r="D2979" s="10"/>
    </row>
    <row r="2980" spans="4:4">
      <c r="D2980" s="10"/>
    </row>
    <row r="2981" spans="4:4">
      <c r="D2981" s="10"/>
    </row>
    <row r="2982" spans="4:4">
      <c r="D2982" s="10"/>
    </row>
    <row r="2983" spans="4:4">
      <c r="D2983" s="10"/>
    </row>
    <row r="2984" spans="4:4">
      <c r="D2984" s="10"/>
    </row>
    <row r="2985" spans="4:4">
      <c r="D2985" s="10"/>
    </row>
    <row r="2986" spans="4:4">
      <c r="D2986" s="10"/>
    </row>
    <row r="2987" spans="4:4">
      <c r="D2987" s="10"/>
    </row>
    <row r="2988" spans="4:4">
      <c r="D2988" s="10"/>
    </row>
    <row r="2989" spans="4:4">
      <c r="D2989" s="10"/>
    </row>
    <row r="2990" spans="4:4">
      <c r="D2990" s="10"/>
    </row>
    <row r="2991" spans="4:4">
      <c r="D2991" s="10"/>
    </row>
    <row r="2992" spans="4:4">
      <c r="D2992" s="10"/>
    </row>
    <row r="2993" spans="4:4">
      <c r="D2993" s="10"/>
    </row>
    <row r="2994" spans="4:4">
      <c r="D2994" s="10"/>
    </row>
    <row r="2995" spans="4:4">
      <c r="D2995" s="10"/>
    </row>
    <row r="2996" spans="4:4">
      <c r="D2996" s="10"/>
    </row>
    <row r="2997" spans="4:4">
      <c r="D2997" s="10"/>
    </row>
    <row r="2998" spans="4:4">
      <c r="D2998" s="10"/>
    </row>
    <row r="2999" spans="4:4">
      <c r="D2999" s="10"/>
    </row>
    <row r="3000" spans="4:4">
      <c r="D3000" s="10"/>
    </row>
    <row r="3001" spans="4:4">
      <c r="D3001" s="10"/>
    </row>
    <row r="3002" spans="4:4">
      <c r="D3002" s="10"/>
    </row>
    <row r="3003" spans="4:4">
      <c r="D3003" s="10"/>
    </row>
    <row r="3004" spans="4:4">
      <c r="D3004" s="10"/>
    </row>
    <row r="3005" spans="4:4">
      <c r="D3005" s="10"/>
    </row>
    <row r="3006" spans="4:4">
      <c r="D3006" s="10"/>
    </row>
    <row r="3007" spans="4:4">
      <c r="D3007" s="10"/>
    </row>
    <row r="3008" spans="4:4">
      <c r="D3008" s="10"/>
    </row>
    <row r="3009" spans="4:4">
      <c r="D3009" s="10"/>
    </row>
    <row r="3010" spans="4:4">
      <c r="D3010" s="10"/>
    </row>
    <row r="3011" spans="4:4">
      <c r="D3011" s="10"/>
    </row>
    <row r="3012" spans="4:4">
      <c r="D3012" s="10"/>
    </row>
    <row r="3013" spans="4:4">
      <c r="D3013" s="10"/>
    </row>
    <row r="3014" spans="4:4">
      <c r="D3014" s="10"/>
    </row>
    <row r="3015" spans="4:4">
      <c r="D3015" s="10"/>
    </row>
    <row r="3016" spans="4:4">
      <c r="D3016" s="10"/>
    </row>
    <row r="3017" spans="4:4">
      <c r="D3017" s="10"/>
    </row>
    <row r="3018" spans="4:4">
      <c r="D3018" s="10"/>
    </row>
    <row r="3019" spans="4:4">
      <c r="D3019" s="10"/>
    </row>
    <row r="3020" spans="4:4">
      <c r="D3020" s="10"/>
    </row>
    <row r="3021" spans="4:4">
      <c r="D3021" s="10"/>
    </row>
    <row r="3022" spans="4:4">
      <c r="D3022" s="10"/>
    </row>
    <row r="3023" spans="4:4">
      <c r="D3023" s="10"/>
    </row>
    <row r="3024" spans="4:4">
      <c r="D3024" s="10"/>
    </row>
    <row r="3025" spans="4:4">
      <c r="D3025" s="10"/>
    </row>
    <row r="3026" spans="4:4">
      <c r="D3026" s="10"/>
    </row>
    <row r="3027" spans="4:4">
      <c r="D3027" s="10"/>
    </row>
    <row r="3028" spans="4:4">
      <c r="D3028" s="10"/>
    </row>
    <row r="3029" spans="4:4">
      <c r="D3029" s="10"/>
    </row>
    <row r="3030" spans="4:4">
      <c r="D3030" s="10"/>
    </row>
    <row r="3031" spans="4:4">
      <c r="D3031" s="10"/>
    </row>
    <row r="3032" spans="4:4">
      <c r="D3032" s="10"/>
    </row>
    <row r="3033" spans="4:4">
      <c r="D3033" s="10"/>
    </row>
    <row r="3034" spans="4:4">
      <c r="D3034" s="10"/>
    </row>
    <row r="3035" spans="4:4">
      <c r="D3035" s="10"/>
    </row>
    <row r="3036" spans="4:4">
      <c r="D3036" s="10"/>
    </row>
    <row r="3037" spans="4:4">
      <c r="D3037" s="10"/>
    </row>
    <row r="3038" spans="4:4">
      <c r="D3038" s="10"/>
    </row>
    <row r="3039" spans="4:4">
      <c r="D3039" s="10"/>
    </row>
    <row r="3040" spans="4:4">
      <c r="D3040" s="10"/>
    </row>
    <row r="3041" spans="4:4">
      <c r="D3041" s="10"/>
    </row>
    <row r="3042" spans="4:4">
      <c r="D3042" s="10"/>
    </row>
    <row r="3043" spans="4:4">
      <c r="D3043" s="10"/>
    </row>
    <row r="3044" spans="4:4">
      <c r="D3044" s="10"/>
    </row>
    <row r="3045" spans="4:4">
      <c r="D3045" s="10"/>
    </row>
    <row r="3046" spans="4:4">
      <c r="D3046" s="10"/>
    </row>
    <row r="3047" spans="4:4">
      <c r="D3047" s="10"/>
    </row>
    <row r="3048" spans="4:4">
      <c r="D3048" s="10"/>
    </row>
    <row r="3049" spans="4:4">
      <c r="D3049" s="10"/>
    </row>
    <row r="3050" spans="4:4">
      <c r="D3050" s="10"/>
    </row>
    <row r="3051" spans="4:4">
      <c r="D3051" s="10"/>
    </row>
    <row r="3052" spans="4:4">
      <c r="D3052" s="10"/>
    </row>
    <row r="3053" spans="4:4">
      <c r="D3053" s="10"/>
    </row>
    <row r="3054" spans="4:4">
      <c r="D3054" s="10"/>
    </row>
    <row r="3055" spans="4:4">
      <c r="D3055" s="10"/>
    </row>
    <row r="3056" spans="4:4">
      <c r="D3056" s="10"/>
    </row>
    <row r="3057" spans="4:4">
      <c r="D3057" s="10"/>
    </row>
    <row r="3058" spans="4:4">
      <c r="D3058" s="10"/>
    </row>
    <row r="3059" spans="4:4">
      <c r="D3059" s="10"/>
    </row>
    <row r="3060" spans="4:4">
      <c r="D3060" s="10"/>
    </row>
    <row r="3061" spans="4:4">
      <c r="D3061" s="10"/>
    </row>
    <row r="3062" spans="4:4">
      <c r="D3062" s="10"/>
    </row>
    <row r="3063" spans="4:4">
      <c r="D3063" s="10"/>
    </row>
    <row r="3064" spans="4:4">
      <c r="D3064" s="10"/>
    </row>
    <row r="3065" spans="4:4">
      <c r="D3065" s="10"/>
    </row>
    <row r="3066" spans="4:4">
      <c r="D3066" s="10"/>
    </row>
    <row r="3067" spans="4:4">
      <c r="D3067" s="10"/>
    </row>
    <row r="3068" spans="4:4">
      <c r="D3068" s="10"/>
    </row>
    <row r="3069" spans="4:4">
      <c r="D3069" s="10"/>
    </row>
    <row r="3070" spans="4:4">
      <c r="D3070" s="10"/>
    </row>
    <row r="3071" spans="4:4">
      <c r="D3071" s="10"/>
    </row>
    <row r="3072" spans="4:4">
      <c r="D3072" s="10"/>
    </row>
    <row r="3073" spans="4:4">
      <c r="D3073" s="10"/>
    </row>
    <row r="3074" spans="4:4">
      <c r="D3074" s="10"/>
    </row>
    <row r="3075" spans="4:4">
      <c r="D3075" s="10"/>
    </row>
    <row r="3076" spans="4:4">
      <c r="D3076" s="10"/>
    </row>
    <row r="3077" spans="4:4">
      <c r="D3077" s="10"/>
    </row>
    <row r="3078" spans="4:4">
      <c r="D3078" s="10"/>
    </row>
    <row r="3079" spans="4:4">
      <c r="D3079" s="10"/>
    </row>
    <row r="3080" spans="4:4">
      <c r="D3080" s="10"/>
    </row>
    <row r="3081" spans="4:4">
      <c r="D3081" s="10"/>
    </row>
    <row r="3082" spans="4:4">
      <c r="D3082" s="10"/>
    </row>
    <row r="3083" spans="4:4">
      <c r="D3083" s="10"/>
    </row>
    <row r="3084" spans="4:4">
      <c r="D3084" s="10"/>
    </row>
    <row r="3085" spans="4:4">
      <c r="D3085" s="10"/>
    </row>
    <row r="3086" spans="4:4">
      <c r="D3086" s="10"/>
    </row>
    <row r="3087" spans="4:4">
      <c r="D3087" s="10"/>
    </row>
    <row r="3088" spans="4:4">
      <c r="D3088" s="10"/>
    </row>
    <row r="3089" spans="4:4">
      <c r="D3089" s="10"/>
    </row>
    <row r="3090" spans="4:4">
      <c r="D3090" s="10"/>
    </row>
    <row r="3091" spans="4:4">
      <c r="D3091" s="10"/>
    </row>
    <row r="3092" spans="4:4">
      <c r="D3092" s="10"/>
    </row>
    <row r="3093" spans="4:4">
      <c r="D3093" s="10"/>
    </row>
    <row r="3094" spans="4:4">
      <c r="D3094" s="10"/>
    </row>
    <row r="3095" spans="4:4">
      <c r="D3095" s="10"/>
    </row>
    <row r="3096" spans="4:4">
      <c r="D3096" s="10"/>
    </row>
    <row r="3097" spans="4:4">
      <c r="D3097" s="10"/>
    </row>
    <row r="3098" spans="4:4">
      <c r="D3098" s="10"/>
    </row>
    <row r="3099" spans="4:4">
      <c r="D3099" s="10"/>
    </row>
    <row r="3100" spans="4:4">
      <c r="D3100" s="10"/>
    </row>
    <row r="3101" spans="4:4">
      <c r="D3101" s="10"/>
    </row>
    <row r="3102" spans="4:4">
      <c r="D3102" s="10"/>
    </row>
    <row r="3103" spans="4:4">
      <c r="D3103" s="10"/>
    </row>
    <row r="3104" spans="4:4">
      <c r="D3104" s="10"/>
    </row>
    <row r="3105" spans="4:4">
      <c r="D3105" s="10"/>
    </row>
    <row r="3106" spans="4:4">
      <c r="D3106" s="10"/>
    </row>
    <row r="3107" spans="4:4">
      <c r="D3107" s="10"/>
    </row>
    <row r="3108" spans="4:4">
      <c r="D3108" s="10"/>
    </row>
    <row r="3109" spans="4:4">
      <c r="D3109" s="10"/>
    </row>
    <row r="3110" spans="4:4">
      <c r="D3110" s="10"/>
    </row>
    <row r="3111" spans="4:4">
      <c r="D3111" s="10"/>
    </row>
    <row r="3112" spans="4:4">
      <c r="D3112" s="10"/>
    </row>
    <row r="3113" spans="4:4">
      <c r="D3113" s="10"/>
    </row>
    <row r="3114" spans="4:4">
      <c r="D3114" s="10"/>
    </row>
    <row r="3115" spans="4:4">
      <c r="D3115" s="10"/>
    </row>
    <row r="3116" spans="4:4">
      <c r="D3116" s="10"/>
    </row>
    <row r="3117" spans="4:4">
      <c r="D3117" s="10"/>
    </row>
    <row r="3118" spans="4:4">
      <c r="D3118" s="10"/>
    </row>
    <row r="3119" spans="4:4">
      <c r="D3119" s="10"/>
    </row>
    <row r="3120" spans="4:4">
      <c r="D3120" s="10"/>
    </row>
    <row r="3121" spans="4:4">
      <c r="D3121" s="10"/>
    </row>
    <row r="3122" spans="4:4">
      <c r="D3122" s="10"/>
    </row>
    <row r="3123" spans="4:4">
      <c r="D3123" s="10"/>
    </row>
    <row r="3124" spans="4:4">
      <c r="D3124" s="10"/>
    </row>
    <row r="3125" spans="4:4">
      <c r="D3125" s="10"/>
    </row>
    <row r="3126" spans="4:4">
      <c r="D3126" s="10"/>
    </row>
    <row r="3127" spans="4:4">
      <c r="D3127" s="10"/>
    </row>
    <row r="3128" spans="4:4">
      <c r="D3128" s="10"/>
    </row>
    <row r="3129" spans="4:4">
      <c r="D3129" s="10"/>
    </row>
    <row r="3130" spans="4:4">
      <c r="D3130" s="10"/>
    </row>
    <row r="3131" spans="4:4">
      <c r="D3131" s="10"/>
    </row>
    <row r="3132" spans="4:4">
      <c r="D3132" s="10"/>
    </row>
    <row r="3133" spans="4:4">
      <c r="D3133" s="10"/>
    </row>
    <row r="3134" spans="4:4">
      <c r="D3134" s="10"/>
    </row>
    <row r="3135" spans="4:4">
      <c r="D3135" s="10"/>
    </row>
    <row r="3136" spans="4:4">
      <c r="D3136" s="10"/>
    </row>
    <row r="3137" spans="4:4">
      <c r="D3137" s="10"/>
    </row>
    <row r="3138" spans="4:4">
      <c r="D3138" s="10"/>
    </row>
    <row r="3139" spans="4:4">
      <c r="D3139" s="10"/>
    </row>
    <row r="3140" spans="4:4">
      <c r="D3140" s="10"/>
    </row>
    <row r="3141" spans="4:4">
      <c r="D3141" s="10"/>
    </row>
    <row r="3142" spans="4:4">
      <c r="D3142" s="10"/>
    </row>
    <row r="3143" spans="4:4">
      <c r="D3143" s="10"/>
    </row>
    <row r="3144" spans="4:4">
      <c r="D3144" s="10"/>
    </row>
    <row r="3145" spans="4:4">
      <c r="D3145" s="10"/>
    </row>
    <row r="3146" spans="4:4">
      <c r="D3146" s="10"/>
    </row>
    <row r="3147" spans="4:4">
      <c r="D3147" s="10"/>
    </row>
    <row r="3148" spans="4:4">
      <c r="D3148" s="10"/>
    </row>
    <row r="3149" spans="4:4">
      <c r="D3149" s="10"/>
    </row>
    <row r="3150" spans="4:4">
      <c r="D3150" s="10"/>
    </row>
    <row r="3151" spans="4:4">
      <c r="D3151" s="10"/>
    </row>
    <row r="3152" spans="4:4">
      <c r="D3152" s="10"/>
    </row>
    <row r="3153" spans="4:4">
      <c r="D3153" s="10"/>
    </row>
    <row r="3154" spans="4:4">
      <c r="D3154" s="10"/>
    </row>
    <row r="3155" spans="4:4">
      <c r="D3155" s="10"/>
    </row>
    <row r="3156" spans="4:4">
      <c r="D3156" s="10"/>
    </row>
    <row r="3157" spans="4:4">
      <c r="D3157" s="10"/>
    </row>
    <row r="3158" spans="4:4">
      <c r="D3158" s="10"/>
    </row>
    <row r="3159" spans="4:4">
      <c r="D3159" s="10"/>
    </row>
    <row r="3160" spans="4:4">
      <c r="D3160" s="10"/>
    </row>
    <row r="3161" spans="4:4">
      <c r="D3161" s="10"/>
    </row>
    <row r="3162" spans="4:4">
      <c r="D3162" s="10"/>
    </row>
    <row r="3163" spans="4:4">
      <c r="D3163" s="10"/>
    </row>
    <row r="3164" spans="4:4">
      <c r="D3164" s="10"/>
    </row>
    <row r="3165" spans="4:4">
      <c r="D3165" s="10"/>
    </row>
    <row r="3166" spans="4:4">
      <c r="D3166" s="10"/>
    </row>
    <row r="3167" spans="4:4">
      <c r="D3167" s="10"/>
    </row>
    <row r="3168" spans="4:4">
      <c r="D3168" s="10"/>
    </row>
    <row r="3169" spans="4:4">
      <c r="D3169" s="10"/>
    </row>
    <row r="3170" spans="4:4">
      <c r="D3170" s="10"/>
    </row>
    <row r="3171" spans="4:4">
      <c r="D3171" s="10"/>
    </row>
    <row r="3172" spans="4:4">
      <c r="D3172" s="10"/>
    </row>
    <row r="3173" spans="4:4">
      <c r="D3173" s="10"/>
    </row>
    <row r="3174" spans="4:4">
      <c r="D3174" s="10"/>
    </row>
    <row r="3175" spans="4:4">
      <c r="D3175" s="10"/>
    </row>
    <row r="3176" spans="4:4">
      <c r="D3176" s="10"/>
    </row>
    <row r="3177" spans="4:4">
      <c r="D3177" s="10"/>
    </row>
    <row r="3178" spans="4:4">
      <c r="D3178" s="10"/>
    </row>
    <row r="3179" spans="4:4">
      <c r="D3179" s="10"/>
    </row>
    <row r="3180" spans="4:4">
      <c r="D3180" s="10"/>
    </row>
    <row r="3181" spans="4:4">
      <c r="D3181" s="10"/>
    </row>
    <row r="3182" spans="4:4">
      <c r="D3182" s="10"/>
    </row>
    <row r="3183" spans="4:4">
      <c r="D3183" s="10"/>
    </row>
    <row r="3184" spans="4:4">
      <c r="D3184" s="10"/>
    </row>
    <row r="3185" spans="4:4">
      <c r="D3185" s="10"/>
    </row>
    <row r="3186" spans="4:4">
      <c r="D3186" s="10"/>
    </row>
    <row r="3187" spans="4:4">
      <c r="D3187" s="10"/>
    </row>
    <row r="3188" spans="4:4">
      <c r="D3188" s="10"/>
    </row>
    <row r="3189" spans="4:4">
      <c r="D3189" s="10"/>
    </row>
    <row r="3190" spans="4:4">
      <c r="D3190" s="10"/>
    </row>
    <row r="3191" spans="4:4">
      <c r="D3191" s="10"/>
    </row>
    <row r="3192" spans="4:4">
      <c r="D3192" s="10"/>
    </row>
    <row r="3193" spans="4:4">
      <c r="D3193" s="10"/>
    </row>
    <row r="3194" spans="4:4">
      <c r="D3194" s="10"/>
    </row>
    <row r="3195" spans="4:4">
      <c r="D3195" s="10"/>
    </row>
    <row r="3196" spans="4:4">
      <c r="D3196" s="10"/>
    </row>
    <row r="3197" spans="4:4">
      <c r="D3197" s="10"/>
    </row>
    <row r="3198" spans="4:4">
      <c r="D3198" s="10"/>
    </row>
    <row r="3199" spans="4:4">
      <c r="D3199" s="10"/>
    </row>
    <row r="3200" spans="4:4">
      <c r="D3200" s="10"/>
    </row>
    <row r="3201" spans="4:4">
      <c r="D3201" s="10"/>
    </row>
    <row r="3202" spans="4:4">
      <c r="D3202" s="10"/>
    </row>
    <row r="3203" spans="4:4">
      <c r="D3203" s="10"/>
    </row>
    <row r="3204" spans="4:4">
      <c r="D3204" s="10"/>
    </row>
    <row r="3205" spans="4:4">
      <c r="D3205" s="10"/>
    </row>
    <row r="3206" spans="4:4">
      <c r="D3206" s="10"/>
    </row>
    <row r="3207" spans="4:4">
      <c r="D3207" s="10"/>
    </row>
    <row r="3208" spans="4:4">
      <c r="D3208" s="10"/>
    </row>
    <row r="3209" spans="4:4">
      <c r="D3209" s="10"/>
    </row>
    <row r="3210" spans="4:4">
      <c r="D3210" s="10"/>
    </row>
    <row r="3211" spans="4:4">
      <c r="D3211" s="10"/>
    </row>
    <row r="3212" spans="4:4">
      <c r="D3212" s="10"/>
    </row>
    <row r="3213" spans="4:4">
      <c r="D3213" s="10"/>
    </row>
    <row r="3214" spans="4:4">
      <c r="D3214" s="10"/>
    </row>
    <row r="3215" spans="4:4">
      <c r="D3215" s="10"/>
    </row>
    <row r="3216" spans="4:4">
      <c r="D3216" s="10"/>
    </row>
    <row r="3217" spans="4:4">
      <c r="D3217" s="10"/>
    </row>
    <row r="3218" spans="4:4">
      <c r="D3218" s="10"/>
    </row>
    <row r="3219" spans="4:4">
      <c r="D3219" s="10"/>
    </row>
    <row r="3220" spans="4:4">
      <c r="D3220" s="10"/>
    </row>
    <row r="3221" spans="4:4">
      <c r="D3221" s="10"/>
    </row>
    <row r="3222" spans="4:4">
      <c r="D3222" s="10"/>
    </row>
    <row r="3223" spans="4:4">
      <c r="D3223" s="10"/>
    </row>
    <row r="3224" spans="4:4">
      <c r="D3224" s="10"/>
    </row>
    <row r="3225" spans="4:4">
      <c r="D3225" s="10"/>
    </row>
    <row r="3226" spans="4:4">
      <c r="D3226" s="10"/>
    </row>
    <row r="3227" spans="4:4">
      <c r="D3227" s="10"/>
    </row>
    <row r="3228" spans="4:4">
      <c r="D3228" s="10"/>
    </row>
    <row r="3229" spans="4:4">
      <c r="D3229" s="10"/>
    </row>
    <row r="3230" spans="4:4">
      <c r="D3230" s="10"/>
    </row>
    <row r="3231" spans="4:4">
      <c r="D3231" s="10"/>
    </row>
    <row r="3232" spans="4:4">
      <c r="D3232" s="10"/>
    </row>
    <row r="3233" spans="4:4">
      <c r="D3233" s="10"/>
    </row>
    <row r="3234" spans="4:4">
      <c r="D3234" s="10"/>
    </row>
    <row r="3235" spans="4:4">
      <c r="D3235" s="10"/>
    </row>
    <row r="3236" spans="4:4">
      <c r="D3236" s="10"/>
    </row>
    <row r="3237" spans="4:4">
      <c r="D3237" s="10"/>
    </row>
    <row r="3238" spans="4:4">
      <c r="D3238" s="10"/>
    </row>
    <row r="3239" spans="4:4">
      <c r="D3239" s="10"/>
    </row>
    <row r="3240" spans="4:4">
      <c r="D3240" s="10"/>
    </row>
    <row r="3241" spans="4:4">
      <c r="D3241" s="10"/>
    </row>
    <row r="3242" spans="4:4">
      <c r="D3242" s="10"/>
    </row>
    <row r="3243" spans="4:4">
      <c r="D3243" s="10"/>
    </row>
    <row r="3244" spans="4:4">
      <c r="D3244" s="10"/>
    </row>
    <row r="3245" spans="4:4">
      <c r="D3245" s="10"/>
    </row>
    <row r="3246" spans="4:4">
      <c r="D3246" s="10"/>
    </row>
    <row r="3247" spans="4:4">
      <c r="D3247" s="10"/>
    </row>
    <row r="3248" spans="4:4">
      <c r="D3248" s="10"/>
    </row>
    <row r="3249" spans="4:4">
      <c r="D3249" s="10"/>
    </row>
    <row r="3250" spans="4:4">
      <c r="D3250" s="10"/>
    </row>
    <row r="3251" spans="4:4">
      <c r="D3251" s="10"/>
    </row>
    <row r="3252" spans="4:4">
      <c r="D3252" s="10"/>
    </row>
    <row r="3253" spans="4:4">
      <c r="D3253" s="10"/>
    </row>
    <row r="3254" spans="4:4">
      <c r="D3254" s="10"/>
    </row>
    <row r="3255" spans="4:4">
      <c r="D3255" s="10"/>
    </row>
    <row r="3256" spans="4:4">
      <c r="D3256" s="10"/>
    </row>
    <row r="3257" spans="4:4">
      <c r="D3257" s="10"/>
    </row>
    <row r="3258" spans="4:4">
      <c r="D3258" s="10"/>
    </row>
    <row r="3259" spans="4:4">
      <c r="D3259" s="10"/>
    </row>
    <row r="3260" spans="4:4">
      <c r="D3260" s="10"/>
    </row>
    <row r="3261" spans="4:4">
      <c r="D3261" s="10"/>
    </row>
    <row r="3262" spans="4:4">
      <c r="D3262" s="10"/>
    </row>
    <row r="3263" spans="4:4">
      <c r="D3263" s="10"/>
    </row>
    <row r="3264" spans="4:4">
      <c r="D3264" s="10"/>
    </row>
    <row r="3265" spans="4:4">
      <c r="D3265" s="10"/>
    </row>
    <row r="3266" spans="4:4">
      <c r="D3266" s="10"/>
    </row>
    <row r="3267" spans="4:4">
      <c r="D3267" s="10"/>
    </row>
    <row r="3268" spans="4:4">
      <c r="D3268" s="10"/>
    </row>
    <row r="3269" spans="4:4">
      <c r="D3269" s="10"/>
    </row>
    <row r="3270" spans="4:4">
      <c r="D3270" s="10"/>
    </row>
    <row r="3271" spans="4:4">
      <c r="D3271" s="10"/>
    </row>
    <row r="3272" spans="4:4">
      <c r="D3272" s="10"/>
    </row>
    <row r="3273" spans="4:4">
      <c r="D3273" s="10"/>
    </row>
    <row r="3274" spans="4:4">
      <c r="D3274" s="10"/>
    </row>
    <row r="3275" spans="4:4">
      <c r="D3275" s="10"/>
    </row>
    <row r="3276" spans="4:4">
      <c r="D3276" s="10"/>
    </row>
    <row r="3277" spans="4:4">
      <c r="D3277" s="10"/>
    </row>
    <row r="3278" spans="4:4">
      <c r="D3278" s="10"/>
    </row>
    <row r="3279" spans="4:4">
      <c r="D3279" s="10"/>
    </row>
    <row r="3280" spans="4:4">
      <c r="D3280" s="10"/>
    </row>
    <row r="3281" spans="4:4">
      <c r="D3281" s="10"/>
    </row>
    <row r="3282" spans="4:4">
      <c r="D3282" s="10"/>
    </row>
    <row r="3283" spans="4:4">
      <c r="D3283" s="10"/>
    </row>
    <row r="3284" spans="4:4">
      <c r="D3284" s="10"/>
    </row>
    <row r="3285" spans="4:4">
      <c r="D3285" s="10"/>
    </row>
    <row r="3286" spans="4:4">
      <c r="D3286" s="10"/>
    </row>
    <row r="3287" spans="4:4">
      <c r="D3287" s="10"/>
    </row>
    <row r="3288" spans="4:4">
      <c r="D3288" s="10"/>
    </row>
    <row r="3289" spans="4:4">
      <c r="D3289" s="10"/>
    </row>
    <row r="3290" spans="4:4">
      <c r="D3290" s="10"/>
    </row>
    <row r="3291" spans="4:4">
      <c r="D3291" s="10"/>
    </row>
    <row r="3292" spans="4:4">
      <c r="D3292" s="10"/>
    </row>
    <row r="3293" spans="4:4">
      <c r="D3293" s="10"/>
    </row>
    <row r="3294" spans="4:4">
      <c r="D3294" s="10"/>
    </row>
    <row r="3295" spans="4:4">
      <c r="D3295" s="10"/>
    </row>
    <row r="3296" spans="4:4">
      <c r="D3296" s="10"/>
    </row>
    <row r="3297" spans="4:4">
      <c r="D3297" s="10"/>
    </row>
    <row r="3298" spans="4:4">
      <c r="D3298" s="10"/>
    </row>
    <row r="3299" spans="4:4">
      <c r="D3299" s="10"/>
    </row>
    <row r="3300" spans="4:4">
      <c r="D3300" s="10"/>
    </row>
    <row r="3301" spans="4:4">
      <c r="D3301" s="10"/>
    </row>
    <row r="3302" spans="4:4">
      <c r="D3302" s="10"/>
    </row>
    <row r="3303" spans="4:4">
      <c r="D3303" s="10"/>
    </row>
    <row r="3304" spans="4:4">
      <c r="D3304" s="10"/>
    </row>
    <row r="3305" spans="4:4">
      <c r="D3305" s="10"/>
    </row>
    <row r="3306" spans="4:4">
      <c r="D3306" s="10"/>
    </row>
    <row r="3307" spans="4:4">
      <c r="D3307" s="10"/>
    </row>
    <row r="3308" spans="4:4">
      <c r="D3308" s="10"/>
    </row>
    <row r="3309" spans="4:4">
      <c r="D3309" s="10"/>
    </row>
    <row r="3310" spans="4:4">
      <c r="D3310" s="10"/>
    </row>
    <row r="3311" spans="4:4">
      <c r="D3311" s="10"/>
    </row>
    <row r="3312" spans="4:4">
      <c r="D3312" s="10"/>
    </row>
    <row r="3313" spans="4:4">
      <c r="D3313" s="10"/>
    </row>
    <row r="3314" spans="4:4">
      <c r="D3314" s="10"/>
    </row>
    <row r="3315" spans="4:4">
      <c r="D3315" s="10"/>
    </row>
    <row r="3316" spans="4:4">
      <c r="D3316" s="10"/>
    </row>
    <row r="3317" spans="4:4">
      <c r="D3317" s="10"/>
    </row>
    <row r="3318" spans="4:4">
      <c r="D3318" s="10"/>
    </row>
    <row r="3319" spans="4:4">
      <c r="D3319" s="10"/>
    </row>
    <row r="3320" spans="4:4">
      <c r="D3320" s="10"/>
    </row>
    <row r="3321" spans="4:4">
      <c r="D3321" s="10"/>
    </row>
    <row r="3322" spans="4:4">
      <c r="D3322" s="10"/>
    </row>
    <row r="3323" spans="4:4">
      <c r="D3323" s="10"/>
    </row>
    <row r="3324" spans="4:4">
      <c r="D3324" s="10"/>
    </row>
    <row r="3325" spans="4:4">
      <c r="D3325" s="10"/>
    </row>
    <row r="3326" spans="4:4">
      <c r="D3326" s="10"/>
    </row>
    <row r="3327" spans="4:4">
      <c r="D3327" s="10"/>
    </row>
    <row r="3328" spans="4:4">
      <c r="D3328" s="10"/>
    </row>
    <row r="3329" spans="4:4">
      <c r="D3329" s="10"/>
    </row>
    <row r="3330" spans="4:4">
      <c r="D3330" s="10"/>
    </row>
    <row r="3331" spans="4:4">
      <c r="D3331" s="10"/>
    </row>
    <row r="3332" spans="4:4">
      <c r="D3332" s="10"/>
    </row>
    <row r="3333" spans="4:4">
      <c r="D3333" s="10"/>
    </row>
    <row r="3334" spans="4:4">
      <c r="D3334" s="10"/>
    </row>
    <row r="3335" spans="4:4">
      <c r="D3335" s="10"/>
    </row>
    <row r="3336" spans="4:4">
      <c r="D3336" s="10"/>
    </row>
    <row r="3337" spans="4:4">
      <c r="D3337" s="10"/>
    </row>
    <row r="3338" spans="4:4">
      <c r="D3338" s="10"/>
    </row>
    <row r="3339" spans="4:4">
      <c r="D3339" s="10"/>
    </row>
    <row r="3340" spans="4:4">
      <c r="D3340" s="10"/>
    </row>
    <row r="3341" spans="4:4">
      <c r="D3341" s="10"/>
    </row>
    <row r="3342" spans="4:4">
      <c r="D3342" s="10"/>
    </row>
    <row r="3343" spans="4:4">
      <c r="D3343" s="10"/>
    </row>
    <row r="3344" spans="4:4">
      <c r="D3344" s="10"/>
    </row>
    <row r="3345" spans="4:4">
      <c r="D3345" s="10"/>
    </row>
    <row r="3346" spans="4:4">
      <c r="D3346" s="10"/>
    </row>
    <row r="3347" spans="4:4">
      <c r="D3347" s="10"/>
    </row>
    <row r="3348" spans="4:4">
      <c r="D3348" s="10"/>
    </row>
    <row r="3349" spans="4:4">
      <c r="D3349" s="10"/>
    </row>
    <row r="3350" spans="4:4">
      <c r="D3350" s="10"/>
    </row>
    <row r="3351" spans="4:4">
      <c r="D3351" s="10"/>
    </row>
    <row r="3352" spans="4:4">
      <c r="D3352" s="10"/>
    </row>
    <row r="3353" spans="4:4">
      <c r="D3353" s="10"/>
    </row>
    <row r="3354" spans="4:4">
      <c r="D3354" s="10"/>
    </row>
    <row r="3355" spans="4:4">
      <c r="D3355" s="10"/>
    </row>
    <row r="3356" spans="4:4">
      <c r="D3356" s="10"/>
    </row>
    <row r="3357" spans="4:4">
      <c r="D3357" s="10"/>
    </row>
    <row r="3358" spans="4:4">
      <c r="D3358" s="10"/>
    </row>
    <row r="3359" spans="4:4">
      <c r="D3359" s="10"/>
    </row>
    <row r="3360" spans="4:4">
      <c r="D3360" s="10"/>
    </row>
    <row r="3361" spans="4:4">
      <c r="D3361" s="10"/>
    </row>
    <row r="3362" spans="4:4">
      <c r="D3362" s="10"/>
    </row>
    <row r="3363" spans="4:4">
      <c r="D3363" s="10"/>
    </row>
    <row r="3364" spans="4:4">
      <c r="D3364" s="10"/>
    </row>
    <row r="3365" spans="4:4">
      <c r="D3365" s="10"/>
    </row>
    <row r="3366" spans="4:4">
      <c r="D3366" s="10"/>
    </row>
    <row r="3367" spans="4:4">
      <c r="D3367" s="10"/>
    </row>
    <row r="3368" spans="4:4">
      <c r="D3368" s="10"/>
    </row>
    <row r="3369" spans="4:4">
      <c r="D3369" s="10"/>
    </row>
    <row r="3370" spans="4:4">
      <c r="D3370" s="10"/>
    </row>
    <row r="3371" spans="4:4">
      <c r="D3371" s="10"/>
    </row>
    <row r="3372" spans="4:4">
      <c r="D3372" s="10"/>
    </row>
    <row r="3373" spans="4:4">
      <c r="D3373" s="10"/>
    </row>
    <row r="3374" spans="4:4">
      <c r="D3374" s="10"/>
    </row>
    <row r="3375" spans="4:4">
      <c r="D3375" s="10"/>
    </row>
    <row r="3376" spans="4:4">
      <c r="D3376" s="10"/>
    </row>
    <row r="3377" spans="4:4">
      <c r="D3377" s="10"/>
    </row>
    <row r="3378" spans="4:4">
      <c r="D3378" s="10"/>
    </row>
    <row r="3379" spans="4:4">
      <c r="D3379" s="10"/>
    </row>
    <row r="3380" spans="4:4">
      <c r="D3380" s="10"/>
    </row>
    <row r="3381" spans="4:4">
      <c r="D3381" s="10"/>
    </row>
    <row r="3382" spans="4:4">
      <c r="D3382" s="10"/>
    </row>
    <row r="3383" spans="4:4">
      <c r="D3383" s="10"/>
    </row>
    <row r="3384" spans="4:4">
      <c r="D3384" s="10"/>
    </row>
    <row r="3385" spans="4:4">
      <c r="D3385" s="10"/>
    </row>
    <row r="3386" spans="4:4">
      <c r="D3386" s="10"/>
    </row>
    <row r="3387" spans="4:4">
      <c r="D3387" s="10"/>
    </row>
    <row r="3388" spans="4:4">
      <c r="D3388" s="10"/>
    </row>
    <row r="3389" spans="4:4">
      <c r="D3389" s="10"/>
    </row>
    <row r="3390" spans="4:4">
      <c r="D3390" s="10"/>
    </row>
    <row r="3391" spans="4:4">
      <c r="D3391" s="10"/>
    </row>
    <row r="3392" spans="4:4">
      <c r="D3392" s="10"/>
    </row>
    <row r="3393" spans="4:4">
      <c r="D3393" s="10"/>
    </row>
    <row r="3394" spans="4:4">
      <c r="D3394" s="10"/>
    </row>
    <row r="3395" spans="4:4">
      <c r="D3395" s="10"/>
    </row>
    <row r="3396" spans="4:4">
      <c r="D3396" s="10"/>
    </row>
    <row r="3397" spans="4:4">
      <c r="D3397" s="10"/>
    </row>
    <row r="3398" spans="4:4">
      <c r="D3398" s="10"/>
    </row>
    <row r="3399" spans="4:4">
      <c r="D3399" s="10"/>
    </row>
    <row r="3400" spans="4:4">
      <c r="D3400" s="10"/>
    </row>
    <row r="3401" spans="4:4">
      <c r="D3401" s="10"/>
    </row>
    <row r="3402" spans="4:4">
      <c r="D3402" s="10"/>
    </row>
    <row r="3403" spans="4:4">
      <c r="D3403" s="10"/>
    </row>
    <row r="3404" spans="4:4">
      <c r="D3404" s="10"/>
    </row>
    <row r="3405" spans="4:4">
      <c r="D3405" s="10"/>
    </row>
    <row r="3406" spans="4:4">
      <c r="D3406" s="10"/>
    </row>
    <row r="3407" spans="4:4">
      <c r="D3407" s="10"/>
    </row>
    <row r="3408" spans="4:4">
      <c r="D3408" s="10"/>
    </row>
    <row r="3409" spans="4:4">
      <c r="D3409" s="10"/>
    </row>
    <row r="3410" spans="4:4">
      <c r="D3410" s="10"/>
    </row>
    <row r="3411" spans="4:4">
      <c r="D3411" s="10"/>
    </row>
    <row r="3412" spans="4:4">
      <c r="D3412" s="10"/>
    </row>
    <row r="3413" spans="4:4">
      <c r="D3413" s="10"/>
    </row>
    <row r="3414" spans="4:4">
      <c r="D3414" s="10"/>
    </row>
    <row r="3415" spans="4:4">
      <c r="D3415" s="10"/>
    </row>
    <row r="3416" spans="4:4">
      <c r="D3416" s="10"/>
    </row>
    <row r="3417" spans="4:4">
      <c r="D3417" s="10"/>
    </row>
    <row r="3418" spans="4:4">
      <c r="D3418" s="10"/>
    </row>
    <row r="3419" spans="4:4">
      <c r="D3419" s="10"/>
    </row>
    <row r="3420" spans="4:4">
      <c r="D3420" s="10"/>
    </row>
    <row r="3421" spans="4:4">
      <c r="D3421" s="10"/>
    </row>
    <row r="3422" spans="4:4">
      <c r="D3422" s="10"/>
    </row>
    <row r="3423" spans="4:4">
      <c r="D3423" s="10"/>
    </row>
    <row r="3424" spans="4:4">
      <c r="D3424" s="10"/>
    </row>
    <row r="3425" spans="4:4">
      <c r="D3425" s="10"/>
    </row>
    <row r="3426" spans="4:4">
      <c r="D3426" s="10"/>
    </row>
    <row r="3427" spans="4:4">
      <c r="D3427" s="10"/>
    </row>
    <row r="3428" spans="4:4">
      <c r="D3428" s="10"/>
    </row>
    <row r="3429" spans="4:4">
      <c r="D3429" s="10"/>
    </row>
    <row r="3430" spans="4:4">
      <c r="D3430" s="10"/>
    </row>
    <row r="3431" spans="4:4">
      <c r="D3431" s="10"/>
    </row>
    <row r="3432" spans="4:4">
      <c r="D3432" s="10"/>
    </row>
    <row r="3433" spans="4:4">
      <c r="D3433" s="10"/>
    </row>
    <row r="3434" spans="4:4">
      <c r="D3434" s="10"/>
    </row>
    <row r="3435" spans="4:4">
      <c r="D3435" s="10"/>
    </row>
    <row r="3436" spans="4:4">
      <c r="D3436" s="10"/>
    </row>
    <row r="3437" spans="4:4">
      <c r="D3437" s="10"/>
    </row>
    <row r="3438" spans="4:4">
      <c r="D3438" s="10"/>
    </row>
    <row r="3439" spans="4:4">
      <c r="D3439" s="10"/>
    </row>
    <row r="3440" spans="4:4">
      <c r="D3440" s="10"/>
    </row>
    <row r="3441" spans="4:4">
      <c r="D3441" s="10"/>
    </row>
    <row r="3442" spans="4:4">
      <c r="D3442" s="10"/>
    </row>
    <row r="3443" spans="4:4">
      <c r="D3443" s="10"/>
    </row>
    <row r="3444" spans="4:4">
      <c r="D3444" s="10"/>
    </row>
    <row r="3445" spans="4:4">
      <c r="D3445" s="10"/>
    </row>
    <row r="3446" spans="4:4">
      <c r="D3446" s="10"/>
    </row>
    <row r="3447" spans="4:4">
      <c r="D3447" s="10"/>
    </row>
    <row r="3448" spans="4:4">
      <c r="D3448" s="10"/>
    </row>
    <row r="3449" spans="4:4">
      <c r="D3449" s="10"/>
    </row>
    <row r="3450" spans="4:4">
      <c r="D3450" s="10"/>
    </row>
    <row r="3451" spans="4:4">
      <c r="D3451" s="10"/>
    </row>
    <row r="3452" spans="4:4">
      <c r="D3452" s="10"/>
    </row>
    <row r="3453" spans="4:4">
      <c r="D3453" s="10"/>
    </row>
    <row r="3454" spans="4:4">
      <c r="D3454" s="10"/>
    </row>
    <row r="3455" spans="4:4">
      <c r="D3455" s="10"/>
    </row>
    <row r="3456" spans="4:4">
      <c r="D3456" s="10"/>
    </row>
    <row r="3457" spans="4:4">
      <c r="D3457" s="10"/>
    </row>
    <row r="3458" spans="4:4">
      <c r="D3458" s="10"/>
    </row>
    <row r="3459" spans="4:4">
      <c r="D3459" s="10"/>
    </row>
    <row r="3460" spans="4:4">
      <c r="D3460" s="10"/>
    </row>
    <row r="3461" spans="4:4">
      <c r="D3461" s="10"/>
    </row>
    <row r="3462" spans="4:4">
      <c r="D3462" s="10"/>
    </row>
    <row r="3463" spans="4:4">
      <c r="D3463" s="10"/>
    </row>
    <row r="3464" spans="4:4">
      <c r="D3464" s="10"/>
    </row>
    <row r="3465" spans="4:4">
      <c r="D3465" s="10"/>
    </row>
    <row r="3466" spans="4:4">
      <c r="D3466" s="10"/>
    </row>
    <row r="3467" spans="4:4">
      <c r="D3467" s="10"/>
    </row>
    <row r="3468" spans="4:4">
      <c r="D3468" s="10"/>
    </row>
    <row r="3469" spans="4:4">
      <c r="D3469" s="10"/>
    </row>
    <row r="3470" spans="4:4">
      <c r="D3470" s="10"/>
    </row>
    <row r="3471" spans="4:4">
      <c r="D3471" s="10"/>
    </row>
    <row r="3472" spans="4:4">
      <c r="D3472" s="10"/>
    </row>
    <row r="3473" spans="4:4">
      <c r="D3473" s="10"/>
    </row>
    <row r="3474" spans="4:4">
      <c r="D3474" s="10"/>
    </row>
    <row r="3475" spans="4:4">
      <c r="D3475" s="10"/>
    </row>
    <row r="3476" spans="4:4">
      <c r="D3476" s="10"/>
    </row>
    <row r="3477" spans="4:4">
      <c r="D3477" s="10"/>
    </row>
    <row r="3478" spans="4:4">
      <c r="D3478" s="10"/>
    </row>
    <row r="3479" spans="4:4">
      <c r="D3479" s="10"/>
    </row>
    <row r="3480" spans="4:4">
      <c r="D3480" s="10"/>
    </row>
    <row r="3481" spans="4:4">
      <c r="D3481" s="10"/>
    </row>
    <row r="3482" spans="4:4">
      <c r="D3482" s="10"/>
    </row>
    <row r="3483" spans="4:4">
      <c r="D3483" s="10"/>
    </row>
    <row r="3484" spans="4:4">
      <c r="D3484" s="10"/>
    </row>
    <row r="3485" spans="4:4">
      <c r="D3485" s="10"/>
    </row>
    <row r="3486" spans="4:4">
      <c r="D3486" s="10"/>
    </row>
    <row r="3487" spans="4:4">
      <c r="D3487" s="10"/>
    </row>
    <row r="3488" spans="4:4">
      <c r="D3488" s="10"/>
    </row>
    <row r="3489" spans="4:4">
      <c r="D3489" s="10"/>
    </row>
    <row r="3490" spans="4:4">
      <c r="D3490" s="10"/>
    </row>
    <row r="3491" spans="4:4">
      <c r="D3491" s="10"/>
    </row>
    <row r="3492" spans="4:4">
      <c r="D3492" s="10"/>
    </row>
    <row r="3493" spans="4:4">
      <c r="D3493" s="10"/>
    </row>
    <row r="3494" spans="4:4">
      <c r="D3494" s="10"/>
    </row>
    <row r="3495" spans="4:4">
      <c r="D3495" s="10"/>
    </row>
    <row r="3496" spans="4:4">
      <c r="D3496" s="10"/>
    </row>
    <row r="3497" spans="4:4">
      <c r="D3497" s="10"/>
    </row>
    <row r="3498" spans="4:4">
      <c r="D3498" s="10"/>
    </row>
    <row r="3499" spans="4:4">
      <c r="D3499" s="10"/>
    </row>
    <row r="3500" spans="4:4">
      <c r="D3500" s="10"/>
    </row>
    <row r="3501" spans="4:4">
      <c r="D3501" s="10"/>
    </row>
    <row r="3502" spans="4:4">
      <c r="D3502" s="10"/>
    </row>
    <row r="3503" spans="4:4">
      <c r="D3503" s="10"/>
    </row>
    <row r="3504" spans="4:4">
      <c r="D3504" s="10"/>
    </row>
    <row r="3505" spans="4:4">
      <c r="D3505" s="10"/>
    </row>
    <row r="3506" spans="4:4">
      <c r="D3506" s="10"/>
    </row>
    <row r="3507" spans="4:4">
      <c r="D3507" s="10"/>
    </row>
    <row r="3508" spans="4:4">
      <c r="D3508" s="10"/>
    </row>
    <row r="3509" spans="4:4">
      <c r="D3509" s="10"/>
    </row>
    <row r="3510" spans="4:4">
      <c r="D3510" s="10"/>
    </row>
    <row r="3511" spans="4:4">
      <c r="D3511" s="10"/>
    </row>
    <row r="3512" spans="4:4">
      <c r="D3512" s="10"/>
    </row>
    <row r="3513" spans="4:4">
      <c r="D3513" s="10"/>
    </row>
    <row r="3514" spans="4:4">
      <c r="D3514" s="10"/>
    </row>
    <row r="3515" spans="4:4">
      <c r="D3515" s="10"/>
    </row>
    <row r="3516" spans="4:4">
      <c r="D3516" s="10"/>
    </row>
    <row r="3517" spans="4:4">
      <c r="D3517" s="10"/>
    </row>
    <row r="3518" spans="4:4">
      <c r="D3518" s="10"/>
    </row>
    <row r="3519" spans="4:4">
      <c r="D3519" s="10"/>
    </row>
    <row r="3520" spans="4:4">
      <c r="D3520" s="10"/>
    </row>
    <row r="3521" spans="4:4">
      <c r="D3521" s="10"/>
    </row>
    <row r="3522" spans="4:4">
      <c r="D3522" s="10"/>
    </row>
    <row r="3523" spans="4:4">
      <c r="D3523" s="10"/>
    </row>
    <row r="3524" spans="4:4">
      <c r="D3524" s="10"/>
    </row>
    <row r="3525" spans="4:4">
      <c r="D3525" s="10"/>
    </row>
    <row r="3526" spans="4:4">
      <c r="D3526" s="10"/>
    </row>
    <row r="3527" spans="4:4">
      <c r="D3527" s="10"/>
    </row>
    <row r="3528" spans="4:4">
      <c r="D3528" s="10"/>
    </row>
    <row r="3529" spans="4:4">
      <c r="D3529" s="10"/>
    </row>
    <row r="3530" spans="4:4">
      <c r="D3530" s="10"/>
    </row>
    <row r="3531" spans="4:4">
      <c r="D3531" s="10"/>
    </row>
    <row r="3532" spans="4:4">
      <c r="D3532" s="10"/>
    </row>
    <row r="3533" spans="4:4">
      <c r="D3533" s="10"/>
    </row>
    <row r="3534" spans="4:4">
      <c r="D3534" s="10"/>
    </row>
    <row r="3535" spans="4:4">
      <c r="D3535" s="10"/>
    </row>
    <row r="3536" spans="4:4">
      <c r="D3536" s="10"/>
    </row>
    <row r="3537" spans="4:4">
      <c r="D3537" s="10"/>
    </row>
    <row r="3538" spans="4:4">
      <c r="D3538" s="10"/>
    </row>
    <row r="3539" spans="4:4">
      <c r="D3539" s="10"/>
    </row>
    <row r="3540" spans="4:4">
      <c r="D3540" s="10"/>
    </row>
    <row r="3541" spans="4:4">
      <c r="D3541" s="10"/>
    </row>
    <row r="3542" spans="4:4">
      <c r="D3542" s="10"/>
    </row>
    <row r="3543" spans="4:4">
      <c r="D3543" s="10"/>
    </row>
    <row r="3544" spans="4:4">
      <c r="D3544" s="10"/>
    </row>
    <row r="3545" spans="4:4">
      <c r="D3545" s="10"/>
    </row>
    <row r="3546" spans="4:4">
      <c r="D3546" s="10"/>
    </row>
    <row r="3547" spans="4:4">
      <c r="D3547" s="10"/>
    </row>
    <row r="3548" spans="4:4">
      <c r="D3548" s="10"/>
    </row>
    <row r="3549" spans="4:4">
      <c r="D3549" s="10"/>
    </row>
    <row r="3550" spans="4:4">
      <c r="D3550" s="10"/>
    </row>
    <row r="3551" spans="4:4">
      <c r="D3551" s="10"/>
    </row>
    <row r="3552" spans="4:4">
      <c r="D3552" s="10"/>
    </row>
    <row r="3553" spans="4:4">
      <c r="D3553" s="10"/>
    </row>
    <row r="3554" spans="4:4">
      <c r="D3554" s="10"/>
    </row>
    <row r="3555" spans="4:4">
      <c r="D3555" s="10"/>
    </row>
    <row r="3556" spans="4:4">
      <c r="D3556" s="10"/>
    </row>
    <row r="3557" spans="4:4">
      <c r="D3557" s="10"/>
    </row>
    <row r="3558" spans="4:4">
      <c r="D3558" s="10"/>
    </row>
    <row r="3559" spans="4:4">
      <c r="D3559" s="10"/>
    </row>
    <row r="3560" spans="4:4">
      <c r="D3560" s="10"/>
    </row>
    <row r="3561" spans="4:4">
      <c r="D3561" s="10"/>
    </row>
    <row r="3562" spans="4:4">
      <c r="D3562" s="10"/>
    </row>
    <row r="3563" spans="4:4">
      <c r="D3563" s="10"/>
    </row>
    <row r="3564" spans="4:4">
      <c r="D3564" s="10"/>
    </row>
    <row r="3565" spans="4:4">
      <c r="D3565" s="10"/>
    </row>
    <row r="3566" spans="4:4">
      <c r="D3566" s="10"/>
    </row>
    <row r="3567" spans="4:4">
      <c r="D3567" s="10"/>
    </row>
    <row r="3568" spans="4:4">
      <c r="D3568" s="10"/>
    </row>
    <row r="3569" spans="4:4">
      <c r="D3569" s="10"/>
    </row>
    <row r="3570" spans="4:4">
      <c r="D3570" s="10"/>
    </row>
    <row r="3571" spans="4:4">
      <c r="D3571" s="10"/>
    </row>
    <row r="3572" spans="4:4">
      <c r="D3572" s="10"/>
    </row>
    <row r="3573" spans="4:4">
      <c r="D3573" s="10"/>
    </row>
    <row r="3574" spans="4:4">
      <c r="D3574" s="10"/>
    </row>
    <row r="3575" spans="4:4">
      <c r="D3575" s="10"/>
    </row>
    <row r="3576" spans="4:4">
      <c r="D3576" s="10"/>
    </row>
    <row r="3577" spans="4:4">
      <c r="D3577" s="10"/>
    </row>
    <row r="3578" spans="4:4">
      <c r="D3578" s="10"/>
    </row>
    <row r="3579" spans="4:4">
      <c r="D3579" s="10"/>
    </row>
    <row r="3580" spans="4:4">
      <c r="D3580" s="10"/>
    </row>
    <row r="3581" spans="4:4">
      <c r="D3581" s="10"/>
    </row>
    <row r="3582" spans="4:4">
      <c r="D3582" s="10"/>
    </row>
    <row r="3583" spans="4:4">
      <c r="D3583" s="10"/>
    </row>
    <row r="3584" spans="4:4">
      <c r="D3584" s="10"/>
    </row>
    <row r="3585" spans="4:4">
      <c r="D3585" s="10"/>
    </row>
    <row r="3586" spans="4:4">
      <c r="D3586" s="10"/>
    </row>
    <row r="3587" spans="4:4">
      <c r="D3587" s="10"/>
    </row>
    <row r="3588" spans="4:4">
      <c r="D3588" s="10"/>
    </row>
    <row r="3589" spans="4:4">
      <c r="D3589" s="10"/>
    </row>
    <row r="3590" spans="4:4">
      <c r="D3590" s="10"/>
    </row>
    <row r="3591" spans="4:4">
      <c r="D3591" s="10"/>
    </row>
    <row r="3592" spans="4:4">
      <c r="D3592" s="10"/>
    </row>
    <row r="3593" spans="4:4">
      <c r="D3593" s="10"/>
    </row>
    <row r="3594" spans="4:4">
      <c r="D3594" s="10"/>
    </row>
    <row r="3595" spans="4:4">
      <c r="D3595" s="10"/>
    </row>
    <row r="3596" spans="4:4">
      <c r="D3596" s="10"/>
    </row>
    <row r="3597" spans="4:4">
      <c r="D3597" s="10"/>
    </row>
    <row r="3598" spans="4:4">
      <c r="D3598" s="10"/>
    </row>
    <row r="3599" spans="4:4">
      <c r="D3599" s="10"/>
    </row>
    <row r="3600" spans="4:4">
      <c r="D3600" s="10"/>
    </row>
    <row r="3601" spans="4:4">
      <c r="D3601" s="10"/>
    </row>
    <row r="3602" spans="4:4">
      <c r="D3602" s="10"/>
    </row>
    <row r="3603" spans="4:4">
      <c r="D3603" s="10"/>
    </row>
    <row r="3604" spans="4:4">
      <c r="D3604" s="10"/>
    </row>
    <row r="3605" spans="4:4">
      <c r="D3605" s="10"/>
    </row>
    <row r="3606" spans="4:4">
      <c r="D3606" s="10"/>
    </row>
    <row r="3607" spans="4:4">
      <c r="D3607" s="10"/>
    </row>
    <row r="3608" spans="4:4">
      <c r="D3608" s="10"/>
    </row>
    <row r="3609" spans="4:4">
      <c r="D3609" s="10"/>
    </row>
    <row r="3610" spans="4:4">
      <c r="D3610" s="10"/>
    </row>
    <row r="3611" spans="4:4">
      <c r="D3611" s="10"/>
    </row>
    <row r="3612" spans="4:4">
      <c r="D3612" s="10"/>
    </row>
    <row r="3613" spans="4:4">
      <c r="D3613" s="10"/>
    </row>
    <row r="3614" spans="4:4">
      <c r="D3614" s="10"/>
    </row>
    <row r="3615" spans="4:4">
      <c r="D3615" s="10"/>
    </row>
    <row r="3616" spans="4:4">
      <c r="D3616" s="10"/>
    </row>
    <row r="3617" spans="4:4">
      <c r="D3617" s="10"/>
    </row>
    <row r="3618" spans="4:4">
      <c r="D3618" s="10"/>
    </row>
    <row r="3619" spans="4:4">
      <c r="D3619" s="10"/>
    </row>
    <row r="3620" spans="4:4">
      <c r="D3620" s="10"/>
    </row>
    <row r="3621" spans="4:4">
      <c r="D3621" s="10"/>
    </row>
    <row r="3622" spans="4:4">
      <c r="D3622" s="10"/>
    </row>
    <row r="3623" spans="4:4">
      <c r="D3623" s="10"/>
    </row>
    <row r="3624" spans="4:4">
      <c r="D3624" s="10"/>
    </row>
    <row r="3625" spans="4:4">
      <c r="D3625" s="10"/>
    </row>
    <row r="3626" spans="4:4">
      <c r="D3626" s="10"/>
    </row>
    <row r="3627" spans="4:4">
      <c r="D3627" s="10"/>
    </row>
    <row r="3628" spans="4:4">
      <c r="D3628" s="10"/>
    </row>
    <row r="3629" spans="4:4">
      <c r="D3629" s="10"/>
    </row>
    <row r="3630" spans="4:4">
      <c r="D3630" s="10"/>
    </row>
    <row r="3631" spans="4:4">
      <c r="D3631" s="10"/>
    </row>
    <row r="3632" spans="4:4">
      <c r="D3632" s="10"/>
    </row>
    <row r="3633" spans="4:4">
      <c r="D3633" s="10"/>
    </row>
    <row r="3634" spans="4:4">
      <c r="D3634" s="10"/>
    </row>
    <row r="3635" spans="4:4">
      <c r="D3635" s="10"/>
    </row>
    <row r="3636" spans="4:4">
      <c r="D3636" s="10"/>
    </row>
    <row r="3637" spans="4:4">
      <c r="D3637" s="10"/>
    </row>
    <row r="3638" spans="4:4">
      <c r="D3638" s="10"/>
    </row>
    <row r="3639" spans="4:4">
      <c r="D3639" s="10"/>
    </row>
    <row r="3640" spans="4:4">
      <c r="D3640" s="10"/>
    </row>
    <row r="3641" spans="4:4">
      <c r="D3641" s="10"/>
    </row>
    <row r="3642" spans="4:4">
      <c r="D3642" s="10"/>
    </row>
    <row r="3643" spans="4:4">
      <c r="D3643" s="10"/>
    </row>
    <row r="3644" spans="4:4">
      <c r="D3644" s="10"/>
    </row>
    <row r="3645" spans="4:4">
      <c r="D3645" s="10"/>
    </row>
    <row r="3646" spans="4:4">
      <c r="D3646" s="10"/>
    </row>
    <row r="3647" spans="4:4">
      <c r="D3647" s="10"/>
    </row>
    <row r="3648" spans="4:4">
      <c r="D3648" s="10"/>
    </row>
    <row r="3649" spans="4:4">
      <c r="D3649" s="10"/>
    </row>
    <row r="3650" spans="4:4">
      <c r="D3650" s="10"/>
    </row>
    <row r="3651" spans="4:4">
      <c r="D3651" s="10"/>
    </row>
    <row r="3652" spans="4:4">
      <c r="D3652" s="10"/>
    </row>
    <row r="3653" spans="4:4">
      <c r="D3653" s="10"/>
    </row>
    <row r="3654" spans="4:4">
      <c r="D3654" s="10"/>
    </row>
    <row r="3655" spans="4:4">
      <c r="D3655" s="10"/>
    </row>
    <row r="3656" spans="4:4">
      <c r="D3656" s="10"/>
    </row>
    <row r="3657" spans="4:4">
      <c r="D3657" s="10"/>
    </row>
    <row r="3658" spans="4:4">
      <c r="D3658" s="10"/>
    </row>
    <row r="3659" spans="4:4">
      <c r="D3659" s="10"/>
    </row>
    <row r="3660" spans="4:4">
      <c r="D3660" s="10"/>
    </row>
    <row r="3661" spans="4:4">
      <c r="D3661" s="10"/>
    </row>
    <row r="3662" spans="4:4">
      <c r="D3662" s="10"/>
    </row>
    <row r="3663" spans="4:4">
      <c r="D3663" s="10"/>
    </row>
    <row r="3664" spans="4:4">
      <c r="D3664" s="10"/>
    </row>
    <row r="3665" spans="4:4">
      <c r="D3665" s="10"/>
    </row>
    <row r="3666" spans="4:4">
      <c r="D3666" s="10"/>
    </row>
    <row r="3667" spans="4:4">
      <c r="D3667" s="10"/>
    </row>
    <row r="3668" spans="4:4">
      <c r="D3668" s="10"/>
    </row>
    <row r="3669" spans="4:4">
      <c r="D3669" s="10"/>
    </row>
    <row r="3670" spans="4:4">
      <c r="D3670" s="10"/>
    </row>
    <row r="3671" spans="4:4">
      <c r="D3671" s="10"/>
    </row>
    <row r="3672" spans="4:4">
      <c r="D3672" s="10"/>
    </row>
    <row r="3673" spans="4:4">
      <c r="D3673" s="10"/>
    </row>
    <row r="3674" spans="4:4">
      <c r="D3674" s="10"/>
    </row>
    <row r="3675" spans="4:4">
      <c r="D3675" s="10"/>
    </row>
    <row r="3676" spans="4:4">
      <c r="D3676" s="10"/>
    </row>
    <row r="3677" spans="4:4">
      <c r="D3677" s="10"/>
    </row>
    <row r="3678" spans="4:4">
      <c r="D3678" s="10"/>
    </row>
    <row r="3679" spans="4:4">
      <c r="D3679" s="10"/>
    </row>
    <row r="3680" spans="4:4">
      <c r="D3680" s="10"/>
    </row>
    <row r="3681" spans="4:4">
      <c r="D3681" s="10"/>
    </row>
    <row r="3682" spans="4:4">
      <c r="D3682" s="10"/>
    </row>
    <row r="3683" spans="4:4">
      <c r="D3683" s="10"/>
    </row>
    <row r="3684" spans="4:4">
      <c r="D3684" s="10"/>
    </row>
    <row r="3685" spans="4:4">
      <c r="D3685" s="10"/>
    </row>
    <row r="3686" spans="4:4">
      <c r="D3686" s="10"/>
    </row>
    <row r="3687" spans="4:4">
      <c r="D3687" s="10"/>
    </row>
    <row r="3688" spans="4:4">
      <c r="D3688" s="10"/>
    </row>
    <row r="3689" spans="4:4">
      <c r="D3689" s="10"/>
    </row>
    <row r="3690" spans="4:4">
      <c r="D3690" s="10"/>
    </row>
    <row r="3691" spans="4:4">
      <c r="D3691" s="10"/>
    </row>
    <row r="3692" spans="4:4">
      <c r="D3692" s="10"/>
    </row>
    <row r="3693" spans="4:4">
      <c r="D3693" s="10"/>
    </row>
    <row r="3694" spans="4:4">
      <c r="D3694" s="10"/>
    </row>
    <row r="3695" spans="4:4">
      <c r="D3695" s="10"/>
    </row>
    <row r="3696" spans="4:4">
      <c r="D3696" s="10"/>
    </row>
    <row r="3697" spans="4:4">
      <c r="D3697" s="10"/>
    </row>
    <row r="3698" spans="4:4">
      <c r="D3698" s="10"/>
    </row>
    <row r="3699" spans="4:4">
      <c r="D3699" s="10"/>
    </row>
    <row r="3700" spans="4:4">
      <c r="D3700" s="10"/>
    </row>
    <row r="3701" spans="4:4">
      <c r="D3701" s="10"/>
    </row>
    <row r="3702" spans="4:4">
      <c r="D3702" s="10"/>
    </row>
    <row r="3703" spans="4:4">
      <c r="D3703" s="10"/>
    </row>
    <row r="3704" spans="4:4">
      <c r="D3704" s="10"/>
    </row>
    <row r="3705" spans="4:4">
      <c r="D3705" s="10"/>
    </row>
    <row r="3706" spans="4:4">
      <c r="D3706" s="10"/>
    </row>
    <row r="3707" spans="4:4">
      <c r="D3707" s="10"/>
    </row>
    <row r="3708" spans="4:4">
      <c r="D3708" s="10"/>
    </row>
    <row r="3709" spans="4:4">
      <c r="D3709" s="10"/>
    </row>
    <row r="3710" spans="4:4">
      <c r="D3710" s="10"/>
    </row>
    <row r="3711" spans="4:4">
      <c r="D3711" s="10"/>
    </row>
    <row r="3712" spans="4:4">
      <c r="D3712" s="10"/>
    </row>
    <row r="3713" spans="4:4">
      <c r="D3713" s="10"/>
    </row>
    <row r="3714" spans="4:4">
      <c r="D3714" s="10"/>
    </row>
    <row r="3715" spans="4:4">
      <c r="D3715" s="10"/>
    </row>
    <row r="3716" spans="4:4">
      <c r="D3716" s="10"/>
    </row>
    <row r="3717" spans="4:4">
      <c r="D3717" s="10"/>
    </row>
    <row r="3718" spans="4:4">
      <c r="D3718" s="10"/>
    </row>
    <row r="3719" spans="4:4">
      <c r="D3719" s="10"/>
    </row>
    <row r="3720" spans="4:4">
      <c r="D3720" s="10"/>
    </row>
    <row r="3721" spans="4:4">
      <c r="D3721" s="10"/>
    </row>
    <row r="3722" spans="4:4">
      <c r="D3722" s="10"/>
    </row>
    <row r="3723" spans="4:4">
      <c r="D3723" s="10"/>
    </row>
    <row r="3724" spans="4:4">
      <c r="D3724" s="10"/>
    </row>
    <row r="3725" spans="4:4">
      <c r="D3725" s="10"/>
    </row>
    <row r="3726" spans="4:4">
      <c r="D3726" s="10"/>
    </row>
    <row r="3727" spans="4:4">
      <c r="D3727" s="10"/>
    </row>
    <row r="3728" spans="4:4">
      <c r="D3728" s="10"/>
    </row>
    <row r="3729" spans="4:4">
      <c r="D3729" s="10"/>
    </row>
    <row r="3730" spans="4:4">
      <c r="D3730" s="10"/>
    </row>
    <row r="3731" spans="4:4">
      <c r="D3731" s="10"/>
    </row>
    <row r="3732" spans="4:4">
      <c r="D3732" s="10"/>
    </row>
    <row r="3733" spans="4:4">
      <c r="D3733" s="10"/>
    </row>
    <row r="3734" spans="4:4">
      <c r="D3734" s="10"/>
    </row>
    <row r="3735" spans="4:4">
      <c r="D3735" s="10"/>
    </row>
    <row r="3736" spans="4:4">
      <c r="D3736" s="10"/>
    </row>
    <row r="3737" spans="4:4">
      <c r="D3737" s="10"/>
    </row>
    <row r="3738" spans="4:4">
      <c r="D3738" s="10"/>
    </row>
    <row r="3739" spans="4:4">
      <c r="D3739" s="10"/>
    </row>
    <row r="3740" spans="4:4">
      <c r="D3740" s="10"/>
    </row>
    <row r="3741" spans="4:4">
      <c r="D3741" s="10"/>
    </row>
    <row r="3742" spans="4:4">
      <c r="D3742" s="10"/>
    </row>
    <row r="3743" spans="4:4">
      <c r="D3743" s="10"/>
    </row>
    <row r="3744" spans="4:4">
      <c r="D3744" s="10"/>
    </row>
    <row r="3745" spans="4:4">
      <c r="D3745" s="10"/>
    </row>
    <row r="3746" spans="4:4">
      <c r="D3746" s="10"/>
    </row>
    <row r="3747" spans="4:4">
      <c r="D3747" s="10"/>
    </row>
    <row r="3748" spans="4:4">
      <c r="D3748" s="10"/>
    </row>
    <row r="3749" spans="4:4">
      <c r="D3749" s="10"/>
    </row>
    <row r="3750" spans="4:4">
      <c r="D3750" s="10"/>
    </row>
    <row r="3751" spans="4:4">
      <c r="D3751" s="10"/>
    </row>
    <row r="3752" spans="4:4">
      <c r="D3752" s="10"/>
    </row>
    <row r="3753" spans="4:4">
      <c r="D3753" s="10"/>
    </row>
    <row r="3754" spans="4:4">
      <c r="D3754" s="10"/>
    </row>
    <row r="3755" spans="4:4">
      <c r="D3755" s="10"/>
    </row>
    <row r="3756" spans="4:4">
      <c r="D3756" s="10"/>
    </row>
    <row r="3757" spans="4:4">
      <c r="D3757" s="10"/>
    </row>
    <row r="3758" spans="4:4">
      <c r="D3758" s="10"/>
    </row>
    <row r="3759" spans="4:4">
      <c r="D3759" s="10"/>
    </row>
    <row r="3760" spans="4:4">
      <c r="D3760" s="10"/>
    </row>
    <row r="3761" spans="4:4">
      <c r="D3761" s="10"/>
    </row>
    <row r="3762" spans="4:4">
      <c r="D3762" s="10"/>
    </row>
    <row r="3763" spans="4:4">
      <c r="D3763" s="10"/>
    </row>
    <row r="3764" spans="4:4">
      <c r="D3764" s="10"/>
    </row>
    <row r="3765" spans="4:4">
      <c r="D3765" s="10"/>
    </row>
    <row r="3766" spans="4:4">
      <c r="D3766" s="10"/>
    </row>
    <row r="3767" spans="4:4">
      <c r="D3767" s="10"/>
    </row>
    <row r="3768" spans="4:4">
      <c r="D3768" s="10"/>
    </row>
    <row r="3769" spans="4:4">
      <c r="D3769" s="10"/>
    </row>
    <row r="3770" spans="4:4">
      <c r="D3770" s="10"/>
    </row>
    <row r="3771" spans="4:4">
      <c r="D3771" s="10"/>
    </row>
    <row r="3772" spans="4:4">
      <c r="D3772" s="10"/>
    </row>
    <row r="3773" spans="4:4">
      <c r="D3773" s="10"/>
    </row>
    <row r="3774" spans="4:4">
      <c r="D3774" s="10"/>
    </row>
    <row r="3775" spans="4:4">
      <c r="D3775" s="10"/>
    </row>
    <row r="3776" spans="4:4">
      <c r="D3776" s="10"/>
    </row>
    <row r="3777" spans="4:4">
      <c r="D3777" s="10"/>
    </row>
    <row r="3778" spans="4:4">
      <c r="D3778" s="10"/>
    </row>
    <row r="3779" spans="4:4">
      <c r="D3779" s="10"/>
    </row>
    <row r="3780" spans="4:4">
      <c r="D3780" s="10"/>
    </row>
    <row r="3781" spans="4:4">
      <c r="D3781" s="10"/>
    </row>
    <row r="3782" spans="4:4">
      <c r="D3782" s="10"/>
    </row>
    <row r="3783" spans="4:4">
      <c r="D3783" s="10"/>
    </row>
    <row r="3784" spans="4:4">
      <c r="D3784" s="10"/>
    </row>
    <row r="3785" spans="4:4">
      <c r="D3785" s="10"/>
    </row>
    <row r="3786" spans="4:4">
      <c r="D3786" s="10"/>
    </row>
    <row r="3787" spans="4:4">
      <c r="D3787" s="10"/>
    </row>
    <row r="3788" spans="4:4">
      <c r="D3788" s="10"/>
    </row>
    <row r="3789" spans="4:4">
      <c r="D3789" s="10"/>
    </row>
    <row r="3790" spans="4:4">
      <c r="D3790" s="10"/>
    </row>
    <row r="3791" spans="4:4">
      <c r="D3791" s="10"/>
    </row>
    <row r="3792" spans="4:4">
      <c r="D3792" s="10"/>
    </row>
    <row r="3793" spans="4:4">
      <c r="D3793" s="10"/>
    </row>
    <row r="3794" spans="4:4">
      <c r="D3794" s="10"/>
    </row>
    <row r="3795" spans="4:4">
      <c r="D3795" s="10"/>
    </row>
    <row r="3796" spans="4:4">
      <c r="D3796" s="10"/>
    </row>
    <row r="3797" spans="4:4">
      <c r="D3797" s="10"/>
    </row>
    <row r="3798" spans="4:4">
      <c r="D3798" s="10"/>
    </row>
    <row r="3799" spans="4:4">
      <c r="D3799" s="10"/>
    </row>
    <row r="3800" spans="4:4">
      <c r="D3800" s="10"/>
    </row>
    <row r="3801" spans="4:4">
      <c r="D3801" s="10"/>
    </row>
    <row r="3802" spans="4:4">
      <c r="D3802" s="10"/>
    </row>
    <row r="3803" spans="4:4">
      <c r="D3803" s="10"/>
    </row>
    <row r="3804" spans="4:4">
      <c r="D3804" s="10"/>
    </row>
    <row r="3805" spans="4:4">
      <c r="D3805" s="10"/>
    </row>
    <row r="3806" spans="4:4">
      <c r="D3806" s="10"/>
    </row>
    <row r="3807" spans="4:4">
      <c r="D3807" s="10"/>
    </row>
    <row r="3808" spans="4:4">
      <c r="D3808" s="10"/>
    </row>
    <row r="3809" spans="4:4">
      <c r="D3809" s="10"/>
    </row>
    <row r="3810" spans="4:4">
      <c r="D3810" s="10"/>
    </row>
    <row r="3811" spans="4:4">
      <c r="D3811" s="10"/>
    </row>
    <row r="3812" spans="4:4">
      <c r="D3812" s="10"/>
    </row>
    <row r="3813" spans="4:4">
      <c r="D3813" s="10"/>
    </row>
    <row r="3814" spans="4:4">
      <c r="D3814" s="10"/>
    </row>
    <row r="3815" spans="4:4">
      <c r="D3815" s="10"/>
    </row>
    <row r="3816" spans="4:4">
      <c r="D3816" s="10"/>
    </row>
    <row r="3817" spans="4:4">
      <c r="D3817" s="10"/>
    </row>
    <row r="3818" spans="4:4">
      <c r="D3818" s="10"/>
    </row>
    <row r="3819" spans="4:4">
      <c r="D3819" s="10"/>
    </row>
    <row r="3820" spans="4:4">
      <c r="D3820" s="10"/>
    </row>
    <row r="3821" spans="4:4">
      <c r="D3821" s="10"/>
    </row>
    <row r="3822" spans="4:4">
      <c r="D3822" s="10"/>
    </row>
    <row r="3823" spans="4:4">
      <c r="D3823" s="10"/>
    </row>
    <row r="3824" spans="4:4">
      <c r="D3824" s="10"/>
    </row>
    <row r="3825" spans="4:4">
      <c r="D3825" s="10"/>
    </row>
    <row r="3826" spans="4:4">
      <c r="D3826" s="10"/>
    </row>
    <row r="3827" spans="4:4">
      <c r="D3827" s="10"/>
    </row>
    <row r="3828" spans="4:4">
      <c r="D3828" s="10"/>
    </row>
    <row r="3829" spans="4:4">
      <c r="D3829" s="10"/>
    </row>
    <row r="3830" spans="4:4">
      <c r="D3830" s="10"/>
    </row>
    <row r="3831" spans="4:4">
      <c r="D3831" s="10"/>
    </row>
    <row r="3832" spans="4:4">
      <c r="D3832" s="10"/>
    </row>
    <row r="3833" spans="4:4">
      <c r="D3833" s="10"/>
    </row>
    <row r="3834" spans="4:4">
      <c r="D3834" s="10"/>
    </row>
    <row r="3835" spans="4:4">
      <c r="D3835" s="10"/>
    </row>
    <row r="3836" spans="4:4">
      <c r="D3836" s="10"/>
    </row>
    <row r="3837" spans="4:4">
      <c r="D3837" s="10"/>
    </row>
    <row r="3838" spans="4:4">
      <c r="D3838" s="10"/>
    </row>
    <row r="3839" spans="4:4">
      <c r="D3839" s="10"/>
    </row>
    <row r="3840" spans="4:4">
      <c r="D3840" s="10"/>
    </row>
    <row r="3841" spans="4:4">
      <c r="D3841" s="10"/>
    </row>
    <row r="3842" spans="4:4">
      <c r="D3842" s="10"/>
    </row>
    <row r="3843" spans="4:4">
      <c r="D3843" s="10"/>
    </row>
    <row r="3844" spans="4:4">
      <c r="D3844" s="10"/>
    </row>
    <row r="3845" spans="4:4">
      <c r="D3845" s="10"/>
    </row>
    <row r="3846" spans="4:4">
      <c r="D3846" s="10"/>
    </row>
    <row r="3847" spans="4:4">
      <c r="D3847" s="10"/>
    </row>
    <row r="3848" spans="4:4">
      <c r="D3848" s="10"/>
    </row>
    <row r="3849" spans="4:4">
      <c r="D3849" s="10"/>
    </row>
    <row r="3850" spans="4:4">
      <c r="D3850" s="10"/>
    </row>
    <row r="3851" spans="4:4">
      <c r="D3851" s="10"/>
    </row>
    <row r="3852" spans="4:4">
      <c r="D3852" s="10"/>
    </row>
    <row r="3853" spans="4:4">
      <c r="D3853" s="10"/>
    </row>
    <row r="3854" spans="4:4">
      <c r="D3854" s="10"/>
    </row>
    <row r="3855" spans="4:4">
      <c r="D3855" s="10"/>
    </row>
    <row r="3856" spans="4:4">
      <c r="D3856" s="10"/>
    </row>
    <row r="3857" spans="4:4">
      <c r="D3857" s="10"/>
    </row>
    <row r="3858" spans="4:4">
      <c r="D3858" s="10"/>
    </row>
    <row r="3859" spans="4:4">
      <c r="D3859" s="10"/>
    </row>
    <row r="3860" spans="4:4">
      <c r="D3860" s="10"/>
    </row>
    <row r="3861" spans="4:4">
      <c r="D3861" s="10"/>
    </row>
    <row r="3862" spans="4:4">
      <c r="D3862" s="10"/>
    </row>
    <row r="3863" spans="4:4">
      <c r="D3863" s="10"/>
    </row>
    <row r="3864" spans="4:4">
      <c r="D3864" s="10"/>
    </row>
    <row r="3865" spans="4:4">
      <c r="D3865" s="10"/>
    </row>
    <row r="3866" spans="4:4">
      <c r="D3866" s="10"/>
    </row>
    <row r="3867" spans="4:4">
      <c r="D3867" s="10"/>
    </row>
    <row r="3868" spans="4:4">
      <c r="D3868" s="10"/>
    </row>
    <row r="3869" spans="4:4">
      <c r="D3869" s="10"/>
    </row>
    <row r="3870" spans="4:4">
      <c r="D3870" s="10"/>
    </row>
    <row r="3871" spans="4:4">
      <c r="D3871" s="10"/>
    </row>
    <row r="3872" spans="4:4">
      <c r="D3872" s="10"/>
    </row>
    <row r="3873" spans="4:4">
      <c r="D3873" s="10"/>
    </row>
    <row r="3874" spans="4:4">
      <c r="D3874" s="10"/>
    </row>
    <row r="3875" spans="4:4">
      <c r="D3875" s="10"/>
    </row>
    <row r="3876" spans="4:4">
      <c r="D3876" s="10"/>
    </row>
    <row r="3877" spans="4:4">
      <c r="D3877" s="10"/>
    </row>
    <row r="3878" spans="4:4">
      <c r="D3878" s="10"/>
    </row>
    <row r="3879" spans="4:4">
      <c r="D3879" s="10"/>
    </row>
    <row r="3880" spans="4:4">
      <c r="D3880" s="10"/>
    </row>
    <row r="3881" spans="4:4">
      <c r="D3881" s="10"/>
    </row>
    <row r="3882" spans="4:4">
      <c r="D3882" s="10"/>
    </row>
    <row r="3883" spans="4:4">
      <c r="D3883" s="10"/>
    </row>
    <row r="3884" spans="4:4">
      <c r="D3884" s="10"/>
    </row>
    <row r="3885" spans="4:4">
      <c r="D3885" s="10"/>
    </row>
    <row r="3886" spans="4:4">
      <c r="D3886" s="10"/>
    </row>
    <row r="3887" spans="4:4">
      <c r="D3887" s="10"/>
    </row>
    <row r="3888" spans="4:4">
      <c r="D3888" s="10"/>
    </row>
    <row r="3889" spans="4:4">
      <c r="D3889" s="10"/>
    </row>
    <row r="3890" spans="4:4">
      <c r="D3890" s="10"/>
    </row>
    <row r="3891" spans="4:4">
      <c r="D3891" s="10"/>
    </row>
    <row r="3892" spans="4:4">
      <c r="D3892" s="10"/>
    </row>
    <row r="3893" spans="4:4">
      <c r="D3893" s="10"/>
    </row>
    <row r="3894" spans="4:4">
      <c r="D3894" s="10"/>
    </row>
    <row r="3895" spans="4:4">
      <c r="D3895" s="10"/>
    </row>
    <row r="3896" spans="4:4">
      <c r="D3896" s="10"/>
    </row>
    <row r="3897" spans="4:4">
      <c r="D3897" s="10"/>
    </row>
    <row r="3898" spans="4:4">
      <c r="D3898" s="10"/>
    </row>
    <row r="3899" spans="4:4">
      <c r="D3899" s="10"/>
    </row>
    <row r="3900" spans="4:4">
      <c r="D3900" s="10"/>
    </row>
    <row r="3901" spans="4:4">
      <c r="D3901" s="10"/>
    </row>
    <row r="3902" spans="4:4">
      <c r="D3902" s="10"/>
    </row>
    <row r="3903" spans="4:4">
      <c r="D3903" s="10"/>
    </row>
    <row r="3904" spans="4:4">
      <c r="D3904" s="10"/>
    </row>
    <row r="3905" spans="4:4">
      <c r="D3905" s="10"/>
    </row>
    <row r="3906" spans="4:4">
      <c r="D3906" s="10"/>
    </row>
    <row r="3907" spans="4:4">
      <c r="D3907" s="10"/>
    </row>
    <row r="3908" spans="4:4">
      <c r="D3908" s="10"/>
    </row>
    <row r="3909" spans="4:4">
      <c r="D3909" s="10"/>
    </row>
    <row r="3910" spans="4:4">
      <c r="D3910" s="10"/>
    </row>
    <row r="3911" spans="4:4">
      <c r="D3911" s="10"/>
    </row>
    <row r="3912" spans="4:4">
      <c r="D3912" s="10"/>
    </row>
    <row r="3913" spans="4:4">
      <c r="D3913" s="10"/>
    </row>
    <row r="3914" spans="4:4">
      <c r="D3914" s="10"/>
    </row>
    <row r="3915" spans="4:4">
      <c r="D3915" s="10"/>
    </row>
    <row r="3916" spans="4:4">
      <c r="D3916" s="10"/>
    </row>
    <row r="3917" spans="4:4">
      <c r="D3917" s="10"/>
    </row>
    <row r="3918" spans="4:4">
      <c r="D3918" s="10"/>
    </row>
    <row r="3919" spans="4:4">
      <c r="D3919" s="10"/>
    </row>
    <row r="3920" spans="4:4">
      <c r="D3920" s="10"/>
    </row>
    <row r="3921" spans="4:4">
      <c r="D3921" s="10"/>
    </row>
    <row r="3922" spans="4:4">
      <c r="D3922" s="10"/>
    </row>
    <row r="3923" spans="4:4">
      <c r="D3923" s="10"/>
    </row>
    <row r="3924" spans="4:4">
      <c r="D3924" s="10"/>
    </row>
    <row r="3925" spans="4:4">
      <c r="D3925" s="10"/>
    </row>
    <row r="3926" spans="4:4">
      <c r="D3926" s="10"/>
    </row>
    <row r="3927" spans="4:4">
      <c r="D3927" s="10"/>
    </row>
    <row r="3928" spans="4:4">
      <c r="D3928" s="10"/>
    </row>
    <row r="3929" spans="4:4">
      <c r="D3929" s="10"/>
    </row>
    <row r="3930" spans="4:4">
      <c r="D3930" s="10"/>
    </row>
    <row r="3931" spans="4:4">
      <c r="D3931" s="10"/>
    </row>
    <row r="3932" spans="4:4">
      <c r="D3932" s="10"/>
    </row>
    <row r="3933" spans="4:4">
      <c r="D3933" s="10"/>
    </row>
    <row r="3934" spans="4:4">
      <c r="D3934" s="10"/>
    </row>
    <row r="3935" spans="4:4">
      <c r="D3935" s="10"/>
    </row>
    <row r="3936" spans="4:4">
      <c r="D3936" s="10"/>
    </row>
    <row r="3937" spans="4:4">
      <c r="D3937" s="10"/>
    </row>
    <row r="3938" spans="4:4">
      <c r="D3938" s="10"/>
    </row>
    <row r="3939" spans="4:4">
      <c r="D3939" s="10"/>
    </row>
    <row r="3940" spans="4:4">
      <c r="D3940" s="10"/>
    </row>
    <row r="3941" spans="4:4">
      <c r="D3941" s="10"/>
    </row>
    <row r="3942" spans="4:4">
      <c r="D3942" s="10"/>
    </row>
    <row r="3943" spans="4:4">
      <c r="D3943" s="10"/>
    </row>
    <row r="3944" spans="4:4">
      <c r="D3944" s="10"/>
    </row>
    <row r="3945" spans="4:4">
      <c r="D3945" s="10"/>
    </row>
    <row r="3946" spans="4:4">
      <c r="D3946" s="10"/>
    </row>
    <row r="3947" spans="4:4">
      <c r="D3947" s="10"/>
    </row>
    <row r="3948" spans="4:4">
      <c r="D3948" s="10"/>
    </row>
    <row r="3949" spans="4:4">
      <c r="D3949" s="10"/>
    </row>
    <row r="3950" spans="4:4">
      <c r="D3950" s="10"/>
    </row>
    <row r="3951" spans="4:4">
      <c r="D3951" s="10"/>
    </row>
    <row r="3952" spans="4:4">
      <c r="D3952" s="10"/>
    </row>
    <row r="3953" spans="4:4">
      <c r="D3953" s="10"/>
    </row>
    <row r="3954" spans="4:4">
      <c r="D3954" s="10"/>
    </row>
    <row r="3955" spans="4:4">
      <c r="D3955" s="10"/>
    </row>
    <row r="3956" spans="4:4">
      <c r="D3956" s="10"/>
    </row>
    <row r="3957" spans="4:4">
      <c r="D3957" s="10"/>
    </row>
    <row r="3958" spans="4:4">
      <c r="D3958" s="10"/>
    </row>
    <row r="3959" spans="4:4">
      <c r="D3959" s="10"/>
    </row>
    <row r="3960" spans="4:4">
      <c r="D3960" s="10"/>
    </row>
    <row r="3961" spans="4:4">
      <c r="D3961" s="10"/>
    </row>
    <row r="3962" spans="4:4">
      <c r="D3962" s="10"/>
    </row>
    <row r="3963" spans="4:4">
      <c r="D3963" s="10"/>
    </row>
    <row r="3964" spans="4:4">
      <c r="D3964" s="10"/>
    </row>
    <row r="3965" spans="4:4">
      <c r="D3965" s="10"/>
    </row>
    <row r="3966" spans="4:4">
      <c r="D3966" s="10"/>
    </row>
    <row r="3967" spans="4:4">
      <c r="D3967" s="10"/>
    </row>
    <row r="3968" spans="4:4">
      <c r="D3968" s="10"/>
    </row>
    <row r="3969" spans="4:4">
      <c r="D3969" s="10"/>
    </row>
    <row r="3970" spans="4:4">
      <c r="D3970" s="10"/>
    </row>
    <row r="3971" spans="4:4">
      <c r="D3971" s="10"/>
    </row>
    <row r="3972" spans="4:4">
      <c r="D3972" s="10"/>
    </row>
    <row r="3973" spans="4:4">
      <c r="D3973" s="10"/>
    </row>
    <row r="3974" spans="4:4">
      <c r="D3974" s="10"/>
    </row>
    <row r="3975" spans="4:4">
      <c r="D3975" s="10"/>
    </row>
    <row r="3976" spans="4:4">
      <c r="D3976" s="10"/>
    </row>
    <row r="3977" spans="4:4">
      <c r="D3977" s="10"/>
    </row>
    <row r="3978" spans="4:4">
      <c r="D3978" s="10"/>
    </row>
    <row r="3979" spans="4:4">
      <c r="D3979" s="10"/>
    </row>
    <row r="3980" spans="4:4">
      <c r="D3980" s="10"/>
    </row>
    <row r="3981" spans="4:4">
      <c r="D3981" s="10"/>
    </row>
    <row r="3982" spans="4:4">
      <c r="D3982" s="10"/>
    </row>
    <row r="3983" spans="4:4">
      <c r="D3983" s="10"/>
    </row>
    <row r="3984" spans="4:4">
      <c r="D3984" s="10"/>
    </row>
    <row r="3985" spans="4:4">
      <c r="D3985" s="10"/>
    </row>
    <row r="3986" spans="4:4">
      <c r="D3986" s="10"/>
    </row>
    <row r="3987" spans="4:4">
      <c r="D3987" s="10"/>
    </row>
    <row r="3988" spans="4:4">
      <c r="D3988" s="10"/>
    </row>
    <row r="3989" spans="4:4">
      <c r="D3989" s="10"/>
    </row>
    <row r="3990" spans="4:4">
      <c r="D3990" s="10"/>
    </row>
    <row r="3991" spans="4:4">
      <c r="D3991" s="10"/>
    </row>
    <row r="3992" spans="4:4">
      <c r="D3992" s="10"/>
    </row>
    <row r="3993" spans="4:4">
      <c r="D3993" s="10"/>
    </row>
    <row r="3994" spans="4:4">
      <c r="D3994" s="10"/>
    </row>
    <row r="3995" spans="4:4">
      <c r="D3995" s="10"/>
    </row>
    <row r="3996" spans="4:4">
      <c r="D3996" s="10"/>
    </row>
    <row r="3997" spans="4:4">
      <c r="D3997" s="10"/>
    </row>
    <row r="3998" spans="4:4">
      <c r="D3998" s="10"/>
    </row>
    <row r="3999" spans="4:4">
      <c r="D3999" s="10"/>
    </row>
    <row r="4000" spans="4:4">
      <c r="D4000" s="10"/>
    </row>
    <row r="4001" spans="4:4">
      <c r="D4001" s="10"/>
    </row>
    <row r="4002" spans="4:4">
      <c r="D4002" s="10"/>
    </row>
    <row r="4003" spans="4:4">
      <c r="D4003" s="10"/>
    </row>
    <row r="4004" spans="4:4">
      <c r="D4004" s="10"/>
    </row>
    <row r="4005" spans="4:4">
      <c r="D4005" s="10"/>
    </row>
    <row r="4006" spans="4:4">
      <c r="D4006" s="10"/>
    </row>
    <row r="4007" spans="4:4">
      <c r="D4007" s="10"/>
    </row>
    <row r="4008" spans="4:4">
      <c r="D4008" s="10"/>
    </row>
    <row r="4009" spans="4:4">
      <c r="D4009" s="10"/>
    </row>
    <row r="4010" spans="4:4">
      <c r="D4010" s="10"/>
    </row>
    <row r="4011" spans="4:4">
      <c r="D4011" s="10"/>
    </row>
    <row r="4012" spans="4:4">
      <c r="D4012" s="10"/>
    </row>
    <row r="4013" spans="4:4">
      <c r="D4013" s="10"/>
    </row>
    <row r="4014" spans="4:4">
      <c r="D4014" s="10"/>
    </row>
    <row r="4015" spans="4:4">
      <c r="D4015" s="10"/>
    </row>
    <row r="4016" spans="4:4">
      <c r="D4016" s="10"/>
    </row>
    <row r="4017" spans="4:4">
      <c r="D4017" s="10"/>
    </row>
    <row r="4018" spans="4:4">
      <c r="D4018" s="10"/>
    </row>
    <row r="4019" spans="4:4">
      <c r="D4019" s="10"/>
    </row>
    <row r="4020" spans="4:4">
      <c r="D4020" s="10"/>
    </row>
    <row r="4021" spans="4:4">
      <c r="D4021" s="10"/>
    </row>
    <row r="4022" spans="4:4">
      <c r="D4022" s="10"/>
    </row>
    <row r="4023" spans="4:4">
      <c r="D4023" s="10"/>
    </row>
    <row r="4024" spans="4:4">
      <c r="D4024" s="10"/>
    </row>
    <row r="4025" spans="4:4">
      <c r="D4025" s="10"/>
    </row>
    <row r="4026" spans="4:4">
      <c r="D4026" s="10"/>
    </row>
    <row r="4027" spans="4:4">
      <c r="D4027" s="10"/>
    </row>
    <row r="4028" spans="4:4">
      <c r="D4028" s="10"/>
    </row>
    <row r="4029" spans="4:4">
      <c r="D4029" s="10"/>
    </row>
    <row r="4030" spans="4:4">
      <c r="D4030" s="10"/>
    </row>
    <row r="4031" spans="4:4">
      <c r="D4031" s="10"/>
    </row>
    <row r="4032" spans="4:4">
      <c r="D4032" s="10"/>
    </row>
    <row r="4033" spans="4:4">
      <c r="D4033" s="10"/>
    </row>
    <row r="4034" spans="4:4">
      <c r="D4034" s="10"/>
    </row>
    <row r="4035" spans="4:4">
      <c r="D4035" s="10"/>
    </row>
    <row r="4036" spans="4:4">
      <c r="D4036" s="10"/>
    </row>
    <row r="4037" spans="4:4">
      <c r="D4037" s="10"/>
    </row>
    <row r="4038" spans="4:4">
      <c r="D4038" s="10"/>
    </row>
    <row r="4039" spans="4:4">
      <c r="D4039" s="10"/>
    </row>
    <row r="4040" spans="4:4">
      <c r="D4040" s="10"/>
    </row>
    <row r="4041" spans="4:4">
      <c r="D4041" s="10"/>
    </row>
    <row r="4042" spans="4:4">
      <c r="D4042" s="10"/>
    </row>
    <row r="4043" spans="4:4">
      <c r="D4043" s="10"/>
    </row>
    <row r="4044" spans="4:4">
      <c r="D4044" s="10"/>
    </row>
    <row r="4045" spans="4:4">
      <c r="D4045" s="10"/>
    </row>
    <row r="4046" spans="4:4">
      <c r="D4046" s="10"/>
    </row>
    <row r="4047" spans="4:4">
      <c r="D4047" s="10"/>
    </row>
    <row r="4048" spans="4:4">
      <c r="D4048" s="10"/>
    </row>
    <row r="4049" spans="4:4">
      <c r="D4049" s="10"/>
    </row>
    <row r="4050" spans="4:4">
      <c r="D4050" s="10"/>
    </row>
    <row r="4051" spans="4:4">
      <c r="D4051" s="10"/>
    </row>
    <row r="4052" spans="4:4">
      <c r="D4052" s="10"/>
    </row>
    <row r="4053" spans="4:4">
      <c r="D4053" s="10"/>
    </row>
    <row r="4054" spans="4:4">
      <c r="D4054" s="10"/>
    </row>
    <row r="4055" spans="4:4">
      <c r="D4055" s="10"/>
    </row>
    <row r="4056" spans="4:4">
      <c r="D4056" s="10"/>
    </row>
    <row r="4057" spans="4:4">
      <c r="D4057" s="10"/>
    </row>
    <row r="4058" spans="4:4">
      <c r="D4058" s="10"/>
    </row>
    <row r="4059" spans="4:4">
      <c r="D4059" s="10"/>
    </row>
    <row r="4060" spans="4:4">
      <c r="D4060" s="10"/>
    </row>
    <row r="4061" spans="4:4">
      <c r="D4061" s="10"/>
    </row>
    <row r="4062" spans="4:4">
      <c r="D4062" s="10"/>
    </row>
    <row r="4063" spans="4:4">
      <c r="D4063" s="10"/>
    </row>
    <row r="4064" spans="4:4">
      <c r="D4064" s="10"/>
    </row>
    <row r="4065" spans="4:4">
      <c r="D4065" s="10"/>
    </row>
    <row r="4066" spans="4:4">
      <c r="D4066" s="10"/>
    </row>
    <row r="4067" spans="4:4">
      <c r="D4067" s="10"/>
    </row>
    <row r="4068" spans="4:4">
      <c r="D4068" s="10"/>
    </row>
    <row r="4069" spans="4:4">
      <c r="D4069" s="10"/>
    </row>
    <row r="4070" spans="4:4">
      <c r="D4070" s="10"/>
    </row>
    <row r="4071" spans="4:4">
      <c r="D4071" s="10"/>
    </row>
    <row r="4072" spans="4:4">
      <c r="D4072" s="10"/>
    </row>
    <row r="4073" spans="4:4">
      <c r="D4073" s="10"/>
    </row>
    <row r="4074" spans="4:4">
      <c r="D4074" s="10"/>
    </row>
    <row r="4075" spans="4:4">
      <c r="D4075" s="10"/>
    </row>
    <row r="4076" spans="4:4">
      <c r="D4076" s="10"/>
    </row>
    <row r="4077" spans="4:4">
      <c r="D4077" s="10"/>
    </row>
    <row r="4078" spans="4:4">
      <c r="D4078" s="10"/>
    </row>
    <row r="4079" spans="4:4">
      <c r="D4079" s="10"/>
    </row>
    <row r="4080" spans="4:4">
      <c r="D4080" s="10"/>
    </row>
    <row r="4081" spans="4:4">
      <c r="D4081" s="10"/>
    </row>
    <row r="4082" spans="4:4">
      <c r="D4082" s="10"/>
    </row>
    <row r="4083" spans="4:4">
      <c r="D4083" s="10"/>
    </row>
    <row r="4084" spans="4:4">
      <c r="D4084" s="10"/>
    </row>
    <row r="4085" spans="4:4">
      <c r="D4085" s="10"/>
    </row>
    <row r="4086" spans="4:4">
      <c r="D4086" s="10"/>
    </row>
    <row r="4087" spans="4:4">
      <c r="D4087" s="10"/>
    </row>
    <row r="4088" spans="4:4">
      <c r="D4088" s="10"/>
    </row>
    <row r="4089" spans="4:4">
      <c r="D4089" s="10"/>
    </row>
    <row r="4090" spans="4:4">
      <c r="D4090" s="10"/>
    </row>
    <row r="4091" spans="4:4">
      <c r="D4091" s="10"/>
    </row>
    <row r="4092" spans="4:4">
      <c r="D4092" s="10"/>
    </row>
    <row r="4093" spans="4:4">
      <c r="D4093" s="10"/>
    </row>
    <row r="4094" spans="4:4">
      <c r="D4094" s="10"/>
    </row>
    <row r="4095" spans="4:4">
      <c r="D4095" s="10"/>
    </row>
    <row r="4096" spans="4:4">
      <c r="D4096" s="10"/>
    </row>
    <row r="4097" spans="4:4">
      <c r="D4097" s="10"/>
    </row>
    <row r="4098" spans="4:4">
      <c r="D4098" s="10"/>
    </row>
    <row r="4099" spans="4:4">
      <c r="D4099" s="10"/>
    </row>
    <row r="4100" spans="4:4">
      <c r="D4100" s="10"/>
    </row>
    <row r="4101" spans="4:4">
      <c r="D4101" s="10"/>
    </row>
    <row r="4102" spans="4:4">
      <c r="D4102" s="10"/>
    </row>
    <row r="4103" spans="4:4">
      <c r="D4103" s="10"/>
    </row>
    <row r="4104" spans="4:4">
      <c r="D4104" s="10"/>
    </row>
    <row r="4105" spans="4:4">
      <c r="D4105" s="10"/>
    </row>
    <row r="4106" spans="4:4">
      <c r="D4106" s="10"/>
    </row>
    <row r="4107" spans="4:4">
      <c r="D4107" s="10"/>
    </row>
    <row r="4108" spans="4:4">
      <c r="D4108" s="10"/>
    </row>
    <row r="4109" spans="4:4">
      <c r="D4109" s="10"/>
    </row>
    <row r="4110" spans="4:4">
      <c r="D4110" s="10"/>
    </row>
    <row r="4111" spans="4:4">
      <c r="D4111" s="10"/>
    </row>
    <row r="4112" spans="4:4">
      <c r="D4112" s="10"/>
    </row>
    <row r="4113" spans="4:4">
      <c r="D4113" s="10"/>
    </row>
    <row r="4114" spans="4:4">
      <c r="D4114" s="10"/>
    </row>
    <row r="4115" spans="4:4">
      <c r="D4115" s="10"/>
    </row>
    <row r="4116" spans="4:4">
      <c r="D4116" s="10"/>
    </row>
    <row r="4117" spans="4:4">
      <c r="D4117" s="10"/>
    </row>
    <row r="4118" spans="4:4">
      <c r="D4118" s="10"/>
    </row>
    <row r="4119" spans="4:4">
      <c r="D4119" s="10"/>
    </row>
    <row r="4120" spans="4:4">
      <c r="D4120" s="10"/>
    </row>
    <row r="4121" spans="4:4">
      <c r="D4121" s="10"/>
    </row>
    <row r="4122" spans="4:4">
      <c r="D4122" s="10"/>
    </row>
    <row r="4123" spans="4:4">
      <c r="D4123" s="10"/>
    </row>
    <row r="4124" spans="4:4">
      <c r="D4124" s="10"/>
    </row>
    <row r="4125" spans="4:4">
      <c r="D4125" s="10"/>
    </row>
    <row r="4126" spans="4:4">
      <c r="D4126" s="10"/>
    </row>
    <row r="4127" spans="4:4">
      <c r="D4127" s="10"/>
    </row>
    <row r="4128" spans="4:4">
      <c r="D4128" s="10"/>
    </row>
    <row r="4129" spans="4:4">
      <c r="D4129" s="10"/>
    </row>
    <row r="4130" spans="4:4">
      <c r="D4130" s="10"/>
    </row>
    <row r="4131" spans="4:4">
      <c r="D4131" s="10"/>
    </row>
    <row r="4132" spans="4:4">
      <c r="D4132" s="10"/>
    </row>
    <row r="4133" spans="4:4">
      <c r="D4133" s="10"/>
    </row>
    <row r="4134" spans="4:4">
      <c r="D4134" s="10"/>
    </row>
    <row r="4135" spans="4:4">
      <c r="D4135" s="10"/>
    </row>
    <row r="4136" spans="4:4">
      <c r="D4136" s="10"/>
    </row>
    <row r="4137" spans="4:4">
      <c r="D4137" s="10"/>
    </row>
    <row r="4138" spans="4:4">
      <c r="D4138" s="10"/>
    </row>
    <row r="4139" spans="4:4">
      <c r="D4139" s="10"/>
    </row>
    <row r="4140" spans="4:4">
      <c r="D4140" s="10"/>
    </row>
    <row r="4141" spans="4:4">
      <c r="D4141" s="10"/>
    </row>
    <row r="4142" spans="4:4">
      <c r="D4142" s="10"/>
    </row>
    <row r="4143" spans="4:4">
      <c r="D4143" s="10"/>
    </row>
    <row r="4144" spans="4:4">
      <c r="D4144" s="10"/>
    </row>
    <row r="4145" spans="4:4">
      <c r="D4145" s="10"/>
    </row>
    <row r="4146" spans="4:4">
      <c r="D4146" s="10"/>
    </row>
    <row r="4147" spans="4:4">
      <c r="D4147" s="10"/>
    </row>
    <row r="4148" spans="4:4">
      <c r="D4148" s="10"/>
    </row>
    <row r="4149" spans="4:4">
      <c r="D4149" s="10"/>
    </row>
    <row r="4150" spans="4:4">
      <c r="D4150" s="10"/>
    </row>
    <row r="4151" spans="4:4">
      <c r="D4151" s="10"/>
    </row>
    <row r="4152" spans="4:4">
      <c r="D4152" s="10"/>
    </row>
    <row r="4153" spans="4:4">
      <c r="D4153" s="10"/>
    </row>
    <row r="4154" spans="4:4">
      <c r="D4154" s="10"/>
    </row>
    <row r="4155" spans="4:4">
      <c r="D4155" s="10"/>
    </row>
    <row r="4156" spans="4:4">
      <c r="D4156" s="10"/>
    </row>
    <row r="4157" spans="4:4">
      <c r="D4157" s="10"/>
    </row>
    <row r="4158" spans="4:4">
      <c r="D4158" s="10"/>
    </row>
    <row r="4159" spans="4:4">
      <c r="D4159" s="10"/>
    </row>
    <row r="4160" spans="4:4">
      <c r="D4160" s="10"/>
    </row>
    <row r="4161" spans="4:4">
      <c r="D4161" s="10"/>
    </row>
    <row r="4162" spans="4:4">
      <c r="D4162" s="10"/>
    </row>
    <row r="4163" spans="4:4">
      <c r="D4163" s="10"/>
    </row>
    <row r="4164" spans="4:4">
      <c r="D4164" s="10"/>
    </row>
    <row r="4165" spans="4:4">
      <c r="D4165" s="10"/>
    </row>
    <row r="4166" spans="4:4">
      <c r="D4166" s="10"/>
    </row>
    <row r="4167" spans="4:4">
      <c r="D4167" s="10"/>
    </row>
    <row r="4168" spans="4:4">
      <c r="D4168" s="10"/>
    </row>
    <row r="4169" spans="4:4">
      <c r="D4169" s="10"/>
    </row>
    <row r="4170" spans="4:4">
      <c r="D4170" s="10"/>
    </row>
    <row r="4171" spans="4:4">
      <c r="D4171" s="10"/>
    </row>
    <row r="4172" spans="4:4">
      <c r="D4172" s="10"/>
    </row>
    <row r="4173" spans="4:4">
      <c r="D4173" s="10"/>
    </row>
    <row r="4174" spans="4:4">
      <c r="D4174" s="10"/>
    </row>
    <row r="4175" spans="4:4">
      <c r="D4175" s="10"/>
    </row>
    <row r="4176" spans="4:4">
      <c r="D4176" s="10"/>
    </row>
    <row r="4177" spans="4:4">
      <c r="D4177" s="10"/>
    </row>
    <row r="4178" spans="4:4">
      <c r="D4178" s="10"/>
    </row>
    <row r="4179" spans="4:4">
      <c r="D4179" s="10"/>
    </row>
    <row r="4180" spans="4:4">
      <c r="D4180" s="10"/>
    </row>
    <row r="4181" spans="4:4">
      <c r="D4181" s="10"/>
    </row>
    <row r="4182" spans="4:4">
      <c r="D4182" s="10"/>
    </row>
    <row r="4183" spans="4:4">
      <c r="D4183" s="10"/>
    </row>
    <row r="4184" spans="4:4">
      <c r="D4184" s="10"/>
    </row>
    <row r="4185" spans="4:4">
      <c r="D4185" s="10"/>
    </row>
    <row r="4186" spans="4:4">
      <c r="D4186" s="10"/>
    </row>
    <row r="4187" spans="4:4">
      <c r="D4187" s="10"/>
    </row>
    <row r="4188" spans="4:4">
      <c r="D4188" s="10"/>
    </row>
    <row r="4189" spans="4:4">
      <c r="D4189" s="10"/>
    </row>
    <row r="4190" spans="4:4">
      <c r="D4190" s="10"/>
    </row>
    <row r="4191" spans="4:4">
      <c r="D4191" s="10"/>
    </row>
    <row r="4192" spans="4:4">
      <c r="D4192" s="10"/>
    </row>
    <row r="4193" spans="4:4">
      <c r="D4193" s="10"/>
    </row>
    <row r="4194" spans="4:4">
      <c r="D4194" s="10"/>
    </row>
    <row r="4195" spans="4:4">
      <c r="D4195" s="10"/>
    </row>
    <row r="4196" spans="4:4">
      <c r="D4196" s="10"/>
    </row>
    <row r="4197" spans="4:4">
      <c r="D4197" s="10"/>
    </row>
    <row r="4198" spans="4:4">
      <c r="D4198" s="10"/>
    </row>
    <row r="4199" spans="4:4">
      <c r="D4199" s="10"/>
    </row>
    <row r="4200" spans="4:4">
      <c r="D4200" s="10"/>
    </row>
    <row r="4201" spans="4:4">
      <c r="D4201" s="10"/>
    </row>
    <row r="4202" spans="4:4">
      <c r="D4202" s="10"/>
    </row>
    <row r="4203" spans="4:4">
      <c r="D4203" s="10"/>
    </row>
    <row r="4204" spans="4:4">
      <c r="D4204" s="10"/>
    </row>
    <row r="4205" spans="4:4">
      <c r="D4205" s="10"/>
    </row>
    <row r="4206" spans="4:4">
      <c r="D4206" s="10"/>
    </row>
    <row r="4207" spans="4:4">
      <c r="D4207" s="10"/>
    </row>
    <row r="4208" spans="4:4">
      <c r="D4208" s="10"/>
    </row>
    <row r="4209" spans="4:4">
      <c r="D4209" s="10"/>
    </row>
    <row r="4210" spans="4:4">
      <c r="D4210" s="10"/>
    </row>
    <row r="4211" spans="4:4">
      <c r="D4211" s="10"/>
    </row>
    <row r="4212" spans="4:4">
      <c r="D4212" s="10"/>
    </row>
    <row r="4213" spans="4:4">
      <c r="D4213" s="10"/>
    </row>
    <row r="4214" spans="4:4">
      <c r="D4214" s="10"/>
    </row>
    <row r="4215" spans="4:4">
      <c r="D4215" s="10"/>
    </row>
    <row r="4216" spans="4:4">
      <c r="D4216" s="10"/>
    </row>
    <row r="4217" spans="4:4">
      <c r="D4217" s="10"/>
    </row>
    <row r="4218" spans="4:4">
      <c r="D4218" s="10"/>
    </row>
    <row r="4219" spans="4:4">
      <c r="D4219" s="10"/>
    </row>
    <row r="4220" spans="4:4">
      <c r="D4220" s="10"/>
    </row>
    <row r="4221" spans="4:4">
      <c r="D4221" s="10"/>
    </row>
    <row r="4222" spans="4:4">
      <c r="D4222" s="10"/>
    </row>
    <row r="4223" spans="4:4">
      <c r="D4223" s="10"/>
    </row>
    <row r="4224" spans="4:4">
      <c r="D4224" s="10"/>
    </row>
    <row r="4225" spans="4:4">
      <c r="D4225" s="10"/>
    </row>
    <row r="4226" spans="4:4">
      <c r="D4226" s="10"/>
    </row>
    <row r="4227" spans="4:4">
      <c r="D4227" s="10"/>
    </row>
    <row r="4228" spans="4:4">
      <c r="D4228" s="10"/>
    </row>
    <row r="4229" spans="4:4">
      <c r="D4229" s="10"/>
    </row>
    <row r="4230" spans="4:4">
      <c r="D4230" s="10"/>
    </row>
    <row r="4231" spans="4:4">
      <c r="D4231" s="10"/>
    </row>
    <row r="4232" spans="4:4">
      <c r="D4232" s="10"/>
    </row>
    <row r="4233" spans="4:4">
      <c r="D4233" s="10"/>
    </row>
    <row r="4234" spans="4:4">
      <c r="D4234" s="10"/>
    </row>
    <row r="4235" spans="4:4">
      <c r="D4235" s="10"/>
    </row>
    <row r="4236" spans="4:4">
      <c r="D4236" s="10"/>
    </row>
    <row r="4237" spans="4:4">
      <c r="D4237" s="10"/>
    </row>
    <row r="4238" spans="4:4">
      <c r="D4238" s="10"/>
    </row>
    <row r="4239" spans="4:4">
      <c r="D4239" s="10"/>
    </row>
    <row r="4240" spans="4:4">
      <c r="D4240" s="10"/>
    </row>
    <row r="4241" spans="4:4">
      <c r="D4241" s="10"/>
    </row>
    <row r="4242" spans="4:4">
      <c r="D4242" s="10"/>
    </row>
    <row r="4243" spans="4:4">
      <c r="D4243" s="10"/>
    </row>
    <row r="4244" spans="4:4">
      <c r="D4244" s="10"/>
    </row>
    <row r="4245" spans="4:4">
      <c r="D4245" s="10"/>
    </row>
    <row r="4246" spans="4:4">
      <c r="D4246" s="10"/>
    </row>
    <row r="4247" spans="4:4">
      <c r="D4247" s="10"/>
    </row>
    <row r="4248" spans="4:4">
      <c r="D4248" s="10"/>
    </row>
    <row r="4249" spans="4:4">
      <c r="D4249" s="10"/>
    </row>
    <row r="4250" spans="4:4">
      <c r="D4250" s="10"/>
    </row>
    <row r="4251" spans="4:4">
      <c r="D4251" s="10"/>
    </row>
    <row r="4252" spans="4:4">
      <c r="D4252" s="10"/>
    </row>
    <row r="4253" spans="4:4">
      <c r="D4253" s="10"/>
    </row>
    <row r="4254" spans="4:4">
      <c r="D4254" s="10"/>
    </row>
    <row r="4255" spans="4:4">
      <c r="D4255" s="10"/>
    </row>
    <row r="4256" spans="4:4">
      <c r="D4256" s="10"/>
    </row>
    <row r="4257" spans="4:4">
      <c r="D4257" s="10"/>
    </row>
    <row r="4258" spans="4:4">
      <c r="D4258" s="10"/>
    </row>
    <row r="4259" spans="4:4">
      <c r="D4259" s="10"/>
    </row>
    <row r="4260" spans="4:4">
      <c r="D4260" s="10"/>
    </row>
    <row r="4261" spans="4:4">
      <c r="D4261" s="10"/>
    </row>
    <row r="4262" spans="4:4">
      <c r="D4262" s="10"/>
    </row>
    <row r="4263" spans="4:4">
      <c r="D4263" s="10"/>
    </row>
    <row r="4264" spans="4:4">
      <c r="D4264" s="10"/>
    </row>
    <row r="4265" spans="4:4">
      <c r="D4265" s="10"/>
    </row>
    <row r="4266" spans="4:4">
      <c r="D4266" s="10"/>
    </row>
    <row r="4267" spans="4:4">
      <c r="D4267" s="10"/>
    </row>
    <row r="4268" spans="4:4">
      <c r="D4268" s="10"/>
    </row>
    <row r="4269" spans="4:4">
      <c r="D4269" s="10"/>
    </row>
    <row r="4270" spans="4:4">
      <c r="D4270" s="10"/>
    </row>
    <row r="4271" spans="4:4">
      <c r="D4271" s="10"/>
    </row>
    <row r="4272" spans="4:4">
      <c r="D4272" s="10"/>
    </row>
    <row r="4273" spans="4:4">
      <c r="D4273" s="10"/>
    </row>
    <row r="4274" spans="4:4">
      <c r="D4274" s="10"/>
    </row>
    <row r="4275" spans="4:4">
      <c r="D4275" s="10"/>
    </row>
    <row r="4276" spans="4:4">
      <c r="D4276" s="10"/>
    </row>
    <row r="4277" spans="4:4">
      <c r="D4277" s="10"/>
    </row>
    <row r="4278" spans="4:4">
      <c r="D4278" s="10"/>
    </row>
    <row r="4279" spans="4:4">
      <c r="D4279" s="10"/>
    </row>
    <row r="4280" spans="4:4">
      <c r="D4280" s="10"/>
    </row>
    <row r="4281" spans="4:4">
      <c r="D4281" s="10"/>
    </row>
    <row r="4282" spans="4:4">
      <c r="D4282" s="10"/>
    </row>
    <row r="4283" spans="4:4">
      <c r="D4283" s="10"/>
    </row>
    <row r="4284" spans="4:4">
      <c r="D4284" s="10"/>
    </row>
    <row r="4285" spans="4:4">
      <c r="D4285" s="10"/>
    </row>
    <row r="4286" spans="4:4">
      <c r="D4286" s="10"/>
    </row>
    <row r="4287" spans="4:4">
      <c r="D4287" s="10"/>
    </row>
    <row r="4288" spans="4:4">
      <c r="D4288" s="10"/>
    </row>
    <row r="4289" spans="4:4">
      <c r="D4289" s="10"/>
    </row>
    <row r="4290" spans="4:4">
      <c r="D4290" s="10"/>
    </row>
    <row r="4291" spans="4:4">
      <c r="D4291" s="10"/>
    </row>
    <row r="4292" spans="4:4">
      <c r="D4292" s="10"/>
    </row>
    <row r="4293" spans="4:4">
      <c r="D4293" s="10"/>
    </row>
    <row r="4294" spans="4:4">
      <c r="D4294" s="10"/>
    </row>
    <row r="4295" spans="4:4">
      <c r="D4295" s="10"/>
    </row>
    <row r="4296" spans="4:4">
      <c r="D4296" s="10"/>
    </row>
    <row r="4297" spans="4:4">
      <c r="D4297" s="10"/>
    </row>
    <row r="4298" spans="4:4">
      <c r="D4298" s="10"/>
    </row>
    <row r="4299" spans="4:4">
      <c r="D4299" s="10"/>
    </row>
    <row r="4300" spans="4:4">
      <c r="D4300" s="10"/>
    </row>
    <row r="4301" spans="4:4">
      <c r="D4301" s="10"/>
    </row>
    <row r="4302" spans="4:4">
      <c r="D4302" s="10"/>
    </row>
    <row r="4303" spans="4:4">
      <c r="D4303" s="10"/>
    </row>
    <row r="4304" spans="4:4">
      <c r="D4304" s="10"/>
    </row>
    <row r="4305" spans="4:4">
      <c r="D4305" s="10"/>
    </row>
    <row r="4306" spans="4:4">
      <c r="D4306" s="10"/>
    </row>
    <row r="4307" spans="4:4">
      <c r="D4307" s="10"/>
    </row>
    <row r="4308" spans="4:4">
      <c r="D4308" s="10"/>
    </row>
    <row r="4309" spans="4:4">
      <c r="D4309" s="10"/>
    </row>
    <row r="4310" spans="4:4">
      <c r="D4310" s="10"/>
    </row>
    <row r="4311" spans="4:4">
      <c r="D4311" s="10"/>
    </row>
    <row r="4312" spans="4:4">
      <c r="D4312" s="10"/>
    </row>
    <row r="4313" spans="4:4">
      <c r="D4313" s="10"/>
    </row>
    <row r="4314" spans="4:4">
      <c r="D4314" s="10"/>
    </row>
    <row r="4315" spans="4:4">
      <c r="D4315" s="10"/>
    </row>
    <row r="4316" spans="4:4">
      <c r="D4316" s="10"/>
    </row>
    <row r="4317" spans="4:4">
      <c r="D4317" s="10"/>
    </row>
    <row r="4318" spans="4:4">
      <c r="D4318" s="10"/>
    </row>
    <row r="4319" spans="4:4">
      <c r="D4319" s="10"/>
    </row>
    <row r="4320" spans="4:4">
      <c r="D4320" s="10"/>
    </row>
    <row r="4321" spans="4:4">
      <c r="D4321" s="10"/>
    </row>
    <row r="4322" spans="4:4">
      <c r="D4322" s="10"/>
    </row>
    <row r="4323" spans="4:4">
      <c r="D4323" s="10"/>
    </row>
    <row r="4324" spans="4:4">
      <c r="D4324" s="10"/>
    </row>
    <row r="4325" spans="4:4">
      <c r="D4325" s="10"/>
    </row>
    <row r="4326" spans="4:4">
      <c r="D4326" s="10"/>
    </row>
    <row r="4327" spans="4:4">
      <c r="D4327" s="10"/>
    </row>
    <row r="4328" spans="4:4">
      <c r="D4328" s="10"/>
    </row>
    <row r="4329" spans="4:4">
      <c r="D4329" s="10"/>
    </row>
    <row r="4330" spans="4:4">
      <c r="D4330" s="10"/>
    </row>
    <row r="4331" spans="4:4">
      <c r="D4331" s="10"/>
    </row>
    <row r="4332" spans="4:4">
      <c r="D4332" s="10"/>
    </row>
    <row r="4333" spans="4:4">
      <c r="D4333" s="10"/>
    </row>
    <row r="4334" spans="4:4">
      <c r="D4334" s="10"/>
    </row>
    <row r="4335" spans="4:4">
      <c r="D4335" s="10"/>
    </row>
    <row r="4336" spans="4:4">
      <c r="D4336" s="10"/>
    </row>
    <row r="4337" spans="4:4">
      <c r="D4337" s="10"/>
    </row>
    <row r="4338" spans="4:4">
      <c r="D4338" s="10"/>
    </row>
    <row r="4339" spans="4:4">
      <c r="D4339" s="10"/>
    </row>
    <row r="4340" spans="4:4">
      <c r="D4340" s="10"/>
    </row>
    <row r="4341" spans="4:4">
      <c r="D4341" s="10"/>
    </row>
    <row r="4342" spans="4:4">
      <c r="D4342" s="10"/>
    </row>
    <row r="4343" spans="4:4">
      <c r="D4343" s="10"/>
    </row>
    <row r="4344" spans="4:4">
      <c r="D4344" s="10"/>
    </row>
    <row r="4345" spans="4:4">
      <c r="D4345" s="10"/>
    </row>
    <row r="4346" spans="4:4">
      <c r="D4346" s="10"/>
    </row>
    <row r="4347" spans="4:4">
      <c r="D4347" s="10"/>
    </row>
    <row r="4348" spans="4:4">
      <c r="D4348" s="10"/>
    </row>
    <row r="4349" spans="4:4">
      <c r="D4349" s="10"/>
    </row>
    <row r="4350" spans="4:4">
      <c r="D4350" s="10"/>
    </row>
    <row r="4351" spans="4:4">
      <c r="D4351" s="10"/>
    </row>
    <row r="4352" spans="4:4">
      <c r="D4352" s="10"/>
    </row>
    <row r="4353" spans="4:4">
      <c r="D4353" s="10"/>
    </row>
    <row r="4354" spans="4:4">
      <c r="D4354" s="10"/>
    </row>
    <row r="4355" spans="4:4">
      <c r="D4355" s="10"/>
    </row>
    <row r="4356" spans="4:4">
      <c r="D4356" s="10"/>
    </row>
    <row r="4357" spans="4:4">
      <c r="D4357" s="10"/>
    </row>
    <row r="4358" spans="4:4">
      <c r="D4358" s="10"/>
    </row>
    <row r="4359" spans="4:4">
      <c r="D4359" s="10"/>
    </row>
    <row r="4360" spans="4:4">
      <c r="D4360" s="10"/>
    </row>
    <row r="4361" spans="4:4">
      <c r="D4361" s="10"/>
    </row>
    <row r="4362" spans="4:4">
      <c r="D4362" s="10"/>
    </row>
    <row r="4363" spans="4:4">
      <c r="D4363" s="10"/>
    </row>
    <row r="4364" spans="4:4">
      <c r="D4364" s="10"/>
    </row>
    <row r="4365" spans="4:4">
      <c r="D4365" s="10"/>
    </row>
    <row r="4366" spans="4:4">
      <c r="D4366" s="10"/>
    </row>
    <row r="4367" spans="4:4">
      <c r="D4367" s="10"/>
    </row>
    <row r="4368" spans="4:4">
      <c r="D4368" s="10"/>
    </row>
    <row r="4369" spans="4:4">
      <c r="D4369" s="10"/>
    </row>
    <row r="4370" spans="4:4">
      <c r="D4370" s="10"/>
    </row>
    <row r="4371" spans="4:4">
      <c r="D4371" s="10"/>
    </row>
    <row r="4372" spans="4:4">
      <c r="D4372" s="10"/>
    </row>
    <row r="4373" spans="4:4">
      <c r="D4373" s="10"/>
    </row>
    <row r="4374" spans="4:4">
      <c r="D4374" s="10"/>
    </row>
    <row r="4375" spans="4:4">
      <c r="D4375" s="10"/>
    </row>
    <row r="4376" spans="4:4">
      <c r="D4376" s="10"/>
    </row>
    <row r="4377" spans="4:4">
      <c r="D4377" s="10"/>
    </row>
    <row r="4378" spans="4:4">
      <c r="D4378" s="10"/>
    </row>
    <row r="4379" spans="4:4">
      <c r="D4379" s="10"/>
    </row>
    <row r="4380" spans="4:4">
      <c r="D4380" s="10"/>
    </row>
    <row r="4381" spans="4:4">
      <c r="D4381" s="10"/>
    </row>
    <row r="4382" spans="4:4">
      <c r="D4382" s="10"/>
    </row>
    <row r="4383" spans="4:4">
      <c r="D4383" s="10"/>
    </row>
    <row r="4384" spans="4:4">
      <c r="D4384" s="10"/>
    </row>
    <row r="4385" spans="4:4">
      <c r="D4385" s="10"/>
    </row>
    <row r="4386" spans="4:4">
      <c r="D4386" s="10"/>
    </row>
    <row r="4387" spans="4:4">
      <c r="D4387" s="10"/>
    </row>
    <row r="4388" spans="4:4">
      <c r="D4388" s="10"/>
    </row>
    <row r="4389" spans="4:4">
      <c r="D4389" s="10"/>
    </row>
    <row r="4390" spans="4:4">
      <c r="D4390" s="10"/>
    </row>
    <row r="4391" spans="4:4">
      <c r="D4391" s="10"/>
    </row>
    <row r="4392" spans="4:4">
      <c r="D4392" s="10"/>
    </row>
    <row r="4393" spans="4:4">
      <c r="D4393" s="10"/>
    </row>
    <row r="4394" spans="4:4">
      <c r="D4394" s="10"/>
    </row>
    <row r="4395" spans="4:4">
      <c r="D4395" s="10"/>
    </row>
    <row r="4396" spans="4:4">
      <c r="D4396" s="10"/>
    </row>
    <row r="4397" spans="4:4">
      <c r="D4397" s="10"/>
    </row>
    <row r="4398" spans="4:4">
      <c r="D4398" s="10"/>
    </row>
    <row r="4399" spans="4:4">
      <c r="D4399" s="10"/>
    </row>
    <row r="4400" spans="4:4">
      <c r="D4400" s="10"/>
    </row>
    <row r="4401" spans="4:4">
      <c r="D4401" s="10"/>
    </row>
    <row r="4402" spans="4:4">
      <c r="D4402" s="10"/>
    </row>
    <row r="4403" spans="4:4">
      <c r="D4403" s="10"/>
    </row>
    <row r="4404" spans="4:4">
      <c r="D4404" s="10"/>
    </row>
    <row r="4405" spans="4:4">
      <c r="D4405" s="10"/>
    </row>
    <row r="4406" spans="4:4">
      <c r="D4406" s="10"/>
    </row>
    <row r="4407" spans="4:4">
      <c r="D4407" s="10"/>
    </row>
    <row r="4408" spans="4:4">
      <c r="D4408" s="10"/>
    </row>
    <row r="4409" spans="4:4">
      <c r="D4409" s="10"/>
    </row>
    <row r="4410" spans="4:4">
      <c r="D4410" s="10"/>
    </row>
    <row r="4411" spans="4:4">
      <c r="D4411" s="10"/>
    </row>
    <row r="4412" spans="4:4">
      <c r="D4412" s="10"/>
    </row>
    <row r="4413" spans="4:4">
      <c r="D4413" s="10"/>
    </row>
    <row r="4414" spans="4:4">
      <c r="D4414" s="10"/>
    </row>
    <row r="4415" spans="4:4">
      <c r="D4415" s="10"/>
    </row>
    <row r="4416" spans="4:4">
      <c r="D4416" s="10"/>
    </row>
    <row r="4417" spans="4:4">
      <c r="D4417" s="10"/>
    </row>
    <row r="4418" spans="4:4">
      <c r="D4418" s="10"/>
    </row>
    <row r="4419" spans="4:4">
      <c r="D4419" s="10"/>
    </row>
    <row r="4420" spans="4:4">
      <c r="D4420" s="10"/>
    </row>
    <row r="4421" spans="4:4">
      <c r="D4421" s="10"/>
    </row>
    <row r="4422" spans="4:4">
      <c r="D4422" s="10"/>
    </row>
    <row r="4423" spans="4:4">
      <c r="D4423" s="10"/>
    </row>
    <row r="4424" spans="4:4">
      <c r="D4424" s="10"/>
    </row>
    <row r="4425" spans="4:4">
      <c r="D4425" s="10"/>
    </row>
    <row r="4426" spans="4:4">
      <c r="D4426" s="10"/>
    </row>
    <row r="4427" spans="4:4">
      <c r="D4427" s="10"/>
    </row>
    <row r="4428" spans="4:4">
      <c r="D4428" s="10"/>
    </row>
    <row r="4429" spans="4:4">
      <c r="D4429" s="10"/>
    </row>
    <row r="4430" spans="4:4">
      <c r="D4430" s="10"/>
    </row>
    <row r="4431" spans="4:4">
      <c r="D4431" s="10"/>
    </row>
    <row r="4432" spans="4:4">
      <c r="D4432" s="10"/>
    </row>
    <row r="4433" spans="4:4">
      <c r="D4433" s="10"/>
    </row>
    <row r="4434" spans="4:4">
      <c r="D4434" s="10"/>
    </row>
    <row r="4435" spans="4:4">
      <c r="D4435" s="10"/>
    </row>
    <row r="4436" spans="4:4">
      <c r="D4436" s="10"/>
    </row>
    <row r="4437" spans="4:4">
      <c r="D4437" s="10"/>
    </row>
    <row r="4438" spans="4:4">
      <c r="D4438" s="10"/>
    </row>
    <row r="4439" spans="4:4">
      <c r="D4439" s="10"/>
    </row>
    <row r="4440" spans="4:4">
      <c r="D4440" s="10"/>
    </row>
    <row r="4441" spans="4:4">
      <c r="D4441" s="10"/>
    </row>
    <row r="4442" spans="4:4">
      <c r="D4442" s="10"/>
    </row>
    <row r="4443" spans="4:4">
      <c r="D4443" s="10"/>
    </row>
    <row r="4444" spans="4:4">
      <c r="D4444" s="10"/>
    </row>
    <row r="4445" spans="4:4">
      <c r="D4445" s="10"/>
    </row>
    <row r="4446" spans="4:4">
      <c r="D4446" s="10"/>
    </row>
    <row r="4447" spans="4:4">
      <c r="D4447" s="10"/>
    </row>
    <row r="4448" spans="4:4">
      <c r="D4448" s="10"/>
    </row>
    <row r="4449" spans="4:4">
      <c r="D4449" s="10"/>
    </row>
    <row r="4450" spans="4:4">
      <c r="D4450" s="10"/>
    </row>
    <row r="4451" spans="4:4">
      <c r="D4451" s="10"/>
    </row>
    <row r="4452" spans="4:4">
      <c r="D4452" s="10"/>
    </row>
    <row r="4453" spans="4:4">
      <c r="D4453" s="10"/>
    </row>
    <row r="4454" spans="4:4">
      <c r="D4454" s="10"/>
    </row>
    <row r="4455" spans="4:4">
      <c r="D4455" s="10"/>
    </row>
    <row r="4456" spans="4:4">
      <c r="D4456" s="10"/>
    </row>
    <row r="4457" spans="4:4">
      <c r="D4457" s="10"/>
    </row>
    <row r="4458" spans="4:4">
      <c r="D4458" s="10"/>
    </row>
    <row r="4459" spans="4:4">
      <c r="D4459" s="10"/>
    </row>
    <row r="4460" spans="4:4">
      <c r="D4460" s="10"/>
    </row>
    <row r="4461" spans="4:4">
      <c r="D4461" s="10"/>
    </row>
    <row r="4462" spans="4:4">
      <c r="D4462" s="10"/>
    </row>
    <row r="4463" spans="4:4">
      <c r="D4463" s="10"/>
    </row>
    <row r="4464" spans="4:4">
      <c r="D4464" s="10"/>
    </row>
    <row r="4465" spans="4:4">
      <c r="D4465" s="10"/>
    </row>
    <row r="4466" spans="4:4">
      <c r="D4466" s="10"/>
    </row>
    <row r="4467" spans="4:4">
      <c r="D4467" s="10"/>
    </row>
    <row r="4468" spans="4:4">
      <c r="D4468" s="10"/>
    </row>
    <row r="4469" spans="4:4">
      <c r="D4469" s="10"/>
    </row>
    <row r="4470" spans="4:4">
      <c r="D4470" s="10"/>
    </row>
    <row r="4471" spans="4:4">
      <c r="D4471" s="10"/>
    </row>
    <row r="4472" spans="4:4">
      <c r="D4472" s="10"/>
    </row>
    <row r="4473" spans="4:4">
      <c r="D4473" s="10"/>
    </row>
    <row r="4474" spans="4:4">
      <c r="D4474" s="10"/>
    </row>
    <row r="4475" spans="4:4">
      <c r="D4475" s="10"/>
    </row>
    <row r="4476" spans="4:4">
      <c r="D4476" s="10"/>
    </row>
    <row r="4477" spans="4:4">
      <c r="D4477" s="10"/>
    </row>
    <row r="4478" spans="4:4">
      <c r="D4478" s="10"/>
    </row>
    <row r="4479" spans="4:4">
      <c r="D4479" s="10"/>
    </row>
    <row r="4480" spans="4:4">
      <c r="D4480" s="10"/>
    </row>
    <row r="4481" spans="4:4">
      <c r="D4481" s="10"/>
    </row>
    <row r="4482" spans="4:4">
      <c r="D4482" s="10"/>
    </row>
    <row r="4483" spans="4:4">
      <c r="D4483" s="10"/>
    </row>
    <row r="4484" spans="4:4">
      <c r="D4484" s="10"/>
    </row>
    <row r="4485" spans="4:4">
      <c r="D4485" s="10"/>
    </row>
    <row r="4486" spans="4:4">
      <c r="D4486" s="10"/>
    </row>
    <row r="4487" spans="4:4">
      <c r="D4487" s="10"/>
    </row>
    <row r="4488" spans="4:4">
      <c r="D4488" s="10"/>
    </row>
    <row r="4489" spans="4:4">
      <c r="D4489" s="10"/>
    </row>
    <row r="4490" spans="4:4">
      <c r="D4490" s="10"/>
    </row>
    <row r="4491" spans="4:4">
      <c r="D4491" s="10"/>
    </row>
    <row r="4492" spans="4:4">
      <c r="D4492" s="10"/>
    </row>
    <row r="4493" spans="4:4">
      <c r="D4493" s="10"/>
    </row>
    <row r="4494" spans="4:4">
      <c r="D4494" s="10"/>
    </row>
    <row r="4495" spans="4:4">
      <c r="D4495" s="10"/>
    </row>
    <row r="4496" spans="4:4">
      <c r="D4496" s="10"/>
    </row>
    <row r="4497" spans="4:4">
      <c r="D4497" s="10"/>
    </row>
    <row r="4498" spans="4:4">
      <c r="D4498" s="10"/>
    </row>
    <row r="4499" spans="4:4">
      <c r="D4499" s="10"/>
    </row>
    <row r="4500" spans="4:4">
      <c r="D4500" s="10"/>
    </row>
    <row r="4501" spans="4:4">
      <c r="D4501" s="10"/>
    </row>
    <row r="4502" spans="4:4">
      <c r="D4502" s="10"/>
    </row>
    <row r="4503" spans="4:4">
      <c r="D4503" s="10"/>
    </row>
    <row r="4504" spans="4:4">
      <c r="D4504" s="10"/>
    </row>
    <row r="4505" spans="4:4">
      <c r="D4505" s="10"/>
    </row>
    <row r="4506" spans="4:4">
      <c r="D4506" s="10"/>
    </row>
    <row r="4507" spans="4:4">
      <c r="D4507" s="10"/>
    </row>
    <row r="4508" spans="4:4">
      <c r="D4508" s="10"/>
    </row>
    <row r="4509" spans="4:4">
      <c r="D4509" s="10"/>
    </row>
    <row r="4510" spans="4:4">
      <c r="D4510" s="10"/>
    </row>
    <row r="4511" spans="4:4">
      <c r="D4511" s="10"/>
    </row>
    <row r="4512" spans="4:4">
      <c r="D4512" s="10"/>
    </row>
    <row r="4513" spans="4:4">
      <c r="D4513" s="10"/>
    </row>
    <row r="4514" spans="4:4">
      <c r="D4514" s="10"/>
    </row>
    <row r="4515" spans="4:4">
      <c r="D4515" s="10"/>
    </row>
    <row r="4516" spans="4:4">
      <c r="D4516" s="10"/>
    </row>
    <row r="4517" spans="4:4">
      <c r="D4517" s="10"/>
    </row>
    <row r="4518" spans="4:4">
      <c r="D4518" s="10"/>
    </row>
    <row r="4519" spans="4:4">
      <c r="D4519" s="10"/>
    </row>
    <row r="4520" spans="4:4">
      <c r="D4520" s="10"/>
    </row>
    <row r="4521" spans="4:4">
      <c r="D4521" s="10"/>
    </row>
    <row r="4522" spans="4:4">
      <c r="D4522" s="10"/>
    </row>
    <row r="4523" spans="4:4">
      <c r="D4523" s="10"/>
    </row>
    <row r="4524" spans="4:4">
      <c r="D4524" s="10"/>
    </row>
    <row r="4525" spans="4:4">
      <c r="D4525" s="10"/>
    </row>
    <row r="4526" spans="4:4">
      <c r="D4526" s="10"/>
    </row>
    <row r="4527" spans="4:4">
      <c r="D4527" s="10"/>
    </row>
    <row r="4528" spans="4:4">
      <c r="D4528" s="10"/>
    </row>
    <row r="4529" spans="4:4">
      <c r="D4529" s="10"/>
    </row>
    <row r="4530" spans="4:4">
      <c r="D4530" s="10"/>
    </row>
    <row r="4531" spans="4:4">
      <c r="D4531" s="10"/>
    </row>
    <row r="4532" spans="4:4">
      <c r="D4532" s="10"/>
    </row>
    <row r="4533" spans="4:4">
      <c r="D4533" s="10"/>
    </row>
    <row r="4534" spans="4:4">
      <c r="D4534" s="10"/>
    </row>
    <row r="4535" spans="4:4">
      <c r="D4535" s="10"/>
    </row>
    <row r="4536" spans="4:4">
      <c r="D4536" s="10"/>
    </row>
    <row r="4537" spans="4:4">
      <c r="D4537" s="10"/>
    </row>
    <row r="4538" spans="4:4">
      <c r="D4538" s="10"/>
    </row>
    <row r="4539" spans="4:4">
      <c r="D4539" s="10"/>
    </row>
    <row r="4540" spans="4:4">
      <c r="D4540" s="10"/>
    </row>
    <row r="4541" spans="4:4">
      <c r="D4541" s="10"/>
    </row>
    <row r="4542" spans="4:4">
      <c r="D4542" s="10"/>
    </row>
    <row r="4543" spans="4:4">
      <c r="D4543" s="10"/>
    </row>
    <row r="4544" spans="4:4">
      <c r="D4544" s="10"/>
    </row>
    <row r="4545" spans="4:4">
      <c r="D4545" s="10"/>
    </row>
    <row r="4546" spans="4:4">
      <c r="D4546" s="10"/>
    </row>
    <row r="4547" spans="4:4">
      <c r="D4547" s="10"/>
    </row>
    <row r="4548" spans="4:4">
      <c r="D4548" s="10"/>
    </row>
    <row r="4549" spans="4:4">
      <c r="D4549" s="10"/>
    </row>
    <row r="4550" spans="4:4">
      <c r="D4550" s="10"/>
    </row>
    <row r="4551" spans="4:4">
      <c r="D4551" s="10"/>
    </row>
    <row r="4552" spans="4:4">
      <c r="D4552" s="10"/>
    </row>
    <row r="4553" spans="4:4">
      <c r="D4553" s="10"/>
    </row>
    <row r="4554" spans="4:4">
      <c r="D4554" s="10"/>
    </row>
    <row r="4555" spans="4:4">
      <c r="D4555" s="10"/>
    </row>
    <row r="4556" spans="4:4">
      <c r="D4556" s="10"/>
    </row>
    <row r="4557" spans="4:4">
      <c r="D4557" s="10"/>
    </row>
    <row r="4558" spans="4:4">
      <c r="D4558" s="10"/>
    </row>
    <row r="4559" spans="4:4">
      <c r="D4559" s="10"/>
    </row>
    <row r="4560" spans="4:4">
      <c r="D4560" s="10"/>
    </row>
    <row r="4561" spans="4:4">
      <c r="D4561" s="10"/>
    </row>
    <row r="4562" spans="4:4">
      <c r="D4562" s="10"/>
    </row>
    <row r="4563" spans="4:4">
      <c r="D4563" s="10"/>
    </row>
    <row r="4564" spans="4:4">
      <c r="D4564" s="10"/>
    </row>
    <row r="4565" spans="4:4">
      <c r="D4565" s="10"/>
    </row>
    <row r="4566" spans="4:4">
      <c r="D4566" s="10"/>
    </row>
    <row r="4567" spans="4:4">
      <c r="D4567" s="10"/>
    </row>
    <row r="4568" spans="4:4">
      <c r="D4568" s="10"/>
    </row>
    <row r="4569" spans="4:4">
      <c r="D4569" s="10"/>
    </row>
    <row r="4570" spans="4:4">
      <c r="D4570" s="10"/>
    </row>
    <row r="4571" spans="4:4">
      <c r="D4571" s="10"/>
    </row>
    <row r="4572" spans="4:4">
      <c r="D4572" s="10"/>
    </row>
    <row r="4573" spans="4:4">
      <c r="D4573" s="10"/>
    </row>
    <row r="4574" spans="4:4">
      <c r="D4574" s="10"/>
    </row>
    <row r="4575" spans="4:4">
      <c r="D4575" s="10"/>
    </row>
    <row r="4576" spans="4:4">
      <c r="D4576" s="10"/>
    </row>
    <row r="4577" spans="4:4">
      <c r="D4577" s="10"/>
    </row>
    <row r="4578" spans="4:4">
      <c r="D4578" s="10"/>
    </row>
    <row r="4579" spans="4:4">
      <c r="D4579" s="10"/>
    </row>
    <row r="4580" spans="4:4">
      <c r="D4580" s="10"/>
    </row>
    <row r="4581" spans="4:4">
      <c r="D4581" s="10"/>
    </row>
    <row r="4582" spans="4:4">
      <c r="D4582" s="10"/>
    </row>
    <row r="4583" spans="4:4">
      <c r="D4583" s="10"/>
    </row>
    <row r="4584" spans="4:4">
      <c r="D4584" s="10"/>
    </row>
    <row r="4585" spans="4:4">
      <c r="D4585" s="10"/>
    </row>
    <row r="4586" spans="4:4">
      <c r="D4586" s="10"/>
    </row>
    <row r="4587" spans="4:4">
      <c r="D4587" s="10"/>
    </row>
    <row r="4588" spans="4:4">
      <c r="D4588" s="10"/>
    </row>
    <row r="4589" spans="4:4">
      <c r="D4589" s="10"/>
    </row>
    <row r="4590" spans="4:4">
      <c r="D4590" s="10"/>
    </row>
    <row r="4591" spans="4:4">
      <c r="D4591" s="10"/>
    </row>
    <row r="4592" spans="4:4">
      <c r="D4592" s="10"/>
    </row>
    <row r="4593" spans="4:4">
      <c r="D4593" s="10"/>
    </row>
    <row r="4594" spans="4:4">
      <c r="D4594" s="10"/>
    </row>
    <row r="4595" spans="4:4">
      <c r="D4595" s="10"/>
    </row>
    <row r="4596" spans="4:4">
      <c r="D4596" s="10"/>
    </row>
    <row r="4597" spans="4:4">
      <c r="D4597" s="10"/>
    </row>
    <row r="4598" spans="4:4">
      <c r="D4598" s="10"/>
    </row>
    <row r="4599" spans="4:4">
      <c r="D4599" s="10"/>
    </row>
    <row r="4600" spans="4:4">
      <c r="D4600" s="10"/>
    </row>
    <row r="4601" spans="4:4">
      <c r="D4601" s="10"/>
    </row>
    <row r="4602" spans="4:4">
      <c r="D4602" s="10"/>
    </row>
    <row r="4603" spans="4:4">
      <c r="D4603" s="10"/>
    </row>
    <row r="4604" spans="4:4">
      <c r="D4604" s="10"/>
    </row>
    <row r="4605" spans="4:4">
      <c r="D4605" s="10"/>
    </row>
    <row r="4606" spans="4:4">
      <c r="D4606" s="10"/>
    </row>
    <row r="4607" spans="4:4">
      <c r="D4607" s="10"/>
    </row>
    <row r="4608" spans="4:4">
      <c r="D4608" s="10"/>
    </row>
    <row r="4609" spans="4:4">
      <c r="D4609" s="10"/>
    </row>
    <row r="4610" spans="4:4">
      <c r="D4610" s="10"/>
    </row>
    <row r="4611" spans="4:4">
      <c r="D4611" s="10"/>
    </row>
    <row r="4612" spans="4:4">
      <c r="D4612" s="10"/>
    </row>
    <row r="4613" spans="4:4">
      <c r="D4613" s="10"/>
    </row>
    <row r="4614" spans="4:4">
      <c r="D4614" s="10"/>
    </row>
    <row r="4615" spans="4:4">
      <c r="D4615" s="10"/>
    </row>
    <row r="4616" spans="4:4">
      <c r="D4616" s="10"/>
    </row>
    <row r="4617" spans="4:4">
      <c r="D4617" s="10"/>
    </row>
    <row r="4618" spans="4:4">
      <c r="D4618" s="10"/>
    </row>
    <row r="4619" spans="4:4">
      <c r="D4619" s="10"/>
    </row>
    <row r="4620" spans="4:4">
      <c r="D4620" s="10"/>
    </row>
    <row r="4621" spans="4:4">
      <c r="D4621" s="10"/>
    </row>
    <row r="4622" spans="4:4">
      <c r="D4622" s="10"/>
    </row>
    <row r="4623" spans="4:4">
      <c r="D4623" s="10"/>
    </row>
    <row r="4624" spans="4:4">
      <c r="D4624" s="10"/>
    </row>
    <row r="4625" spans="4:4">
      <c r="D4625" s="10"/>
    </row>
    <row r="4626" spans="4:4">
      <c r="D4626" s="10"/>
    </row>
    <row r="4627" spans="4:4">
      <c r="D4627" s="10"/>
    </row>
    <row r="4628" spans="4:4">
      <c r="D4628" s="10"/>
    </row>
    <row r="4629" spans="4:4">
      <c r="D4629" s="10"/>
    </row>
    <row r="4630" spans="4:4">
      <c r="D4630" s="10"/>
    </row>
    <row r="4631" spans="4:4">
      <c r="D4631" s="10"/>
    </row>
    <row r="4632" spans="4:4">
      <c r="D4632" s="10"/>
    </row>
    <row r="4633" spans="4:4">
      <c r="D4633" s="10"/>
    </row>
    <row r="4634" spans="4:4">
      <c r="D4634" s="10"/>
    </row>
    <row r="4635" spans="4:4">
      <c r="D4635" s="10"/>
    </row>
    <row r="4636" spans="4:4">
      <c r="D4636" s="10"/>
    </row>
    <row r="4637" spans="4:4">
      <c r="D4637" s="10"/>
    </row>
    <row r="4638" spans="4:4">
      <c r="D4638" s="10"/>
    </row>
    <row r="4639" spans="4:4">
      <c r="D4639" s="10"/>
    </row>
    <row r="4640" spans="4:4">
      <c r="D4640" s="10"/>
    </row>
    <row r="4641" spans="4:4">
      <c r="D4641" s="10"/>
    </row>
    <row r="4642" spans="4:4">
      <c r="D4642" s="10"/>
    </row>
    <row r="4643" spans="4:4">
      <c r="D4643" s="10"/>
    </row>
    <row r="4644" spans="4:4">
      <c r="D4644" s="10"/>
    </row>
    <row r="4645" spans="4:4">
      <c r="D4645" s="10"/>
    </row>
    <row r="4646" spans="4:4">
      <c r="D4646" s="10"/>
    </row>
    <row r="4647" spans="4:4">
      <c r="D4647" s="10"/>
    </row>
    <row r="4648" spans="4:4">
      <c r="D4648" s="10"/>
    </row>
    <row r="4649" spans="4:4">
      <c r="D4649" s="10"/>
    </row>
    <row r="4650" spans="4:4">
      <c r="D4650" s="10"/>
    </row>
    <row r="4651" spans="4:4">
      <c r="D4651" s="10"/>
    </row>
    <row r="4652" spans="4:4">
      <c r="D4652" s="10"/>
    </row>
    <row r="4653" spans="4:4">
      <c r="D4653" s="10"/>
    </row>
    <row r="4654" spans="4:4">
      <c r="D4654" s="10"/>
    </row>
    <row r="4655" spans="4:4">
      <c r="D4655" s="10"/>
    </row>
    <row r="4656" spans="4:4">
      <c r="D4656" s="10"/>
    </row>
    <row r="4657" spans="4:4">
      <c r="D4657" s="10"/>
    </row>
    <row r="4658" spans="4:4">
      <c r="D4658" s="10"/>
    </row>
    <row r="4659" spans="4:4">
      <c r="D4659" s="10"/>
    </row>
    <row r="4660" spans="4:4">
      <c r="D4660" s="10"/>
    </row>
    <row r="4661" spans="4:4">
      <c r="D4661" s="10"/>
    </row>
    <row r="4662" spans="4:4">
      <c r="D4662" s="10"/>
    </row>
    <row r="4663" spans="4:4">
      <c r="D4663" s="10"/>
    </row>
    <row r="4664" spans="4:4">
      <c r="D4664" s="10"/>
    </row>
    <row r="4665" spans="4:4">
      <c r="D4665" s="10"/>
    </row>
    <row r="4666" spans="4:4">
      <c r="D4666" s="10"/>
    </row>
    <row r="4667" spans="4:4">
      <c r="D4667" s="10"/>
    </row>
    <row r="4668" spans="4:4">
      <c r="D4668" s="10"/>
    </row>
    <row r="4669" spans="4:4">
      <c r="D4669" s="10"/>
    </row>
    <row r="4670" spans="4:4">
      <c r="D4670" s="10"/>
    </row>
    <row r="4671" spans="4:4">
      <c r="D4671" s="10"/>
    </row>
    <row r="4672" spans="4:4">
      <c r="D4672" s="10"/>
    </row>
    <row r="4673" spans="4:4">
      <c r="D4673" s="10"/>
    </row>
    <row r="4674" spans="4:4">
      <c r="D4674" s="10"/>
    </row>
    <row r="4675" spans="4:4">
      <c r="D4675" s="10"/>
    </row>
    <row r="4676" spans="4:4">
      <c r="D4676" s="10"/>
    </row>
    <row r="4677" spans="4:4">
      <c r="D4677" s="10"/>
    </row>
    <row r="4678" spans="4:4">
      <c r="D4678" s="10"/>
    </row>
    <row r="4679" spans="4:4">
      <c r="D4679" s="10"/>
    </row>
    <row r="4680" spans="4:4">
      <c r="D4680" s="10"/>
    </row>
    <row r="4681" spans="4:4">
      <c r="D4681" s="10"/>
    </row>
    <row r="4682" spans="4:4">
      <c r="D4682" s="10"/>
    </row>
    <row r="4683" spans="4:4">
      <c r="D4683" s="10"/>
    </row>
    <row r="4684" spans="4:4">
      <c r="D4684" s="10"/>
    </row>
    <row r="4685" spans="4:4">
      <c r="D4685" s="10"/>
    </row>
    <row r="4686" spans="4:4">
      <c r="D4686" s="10"/>
    </row>
    <row r="4687" spans="4:4">
      <c r="D4687" s="10"/>
    </row>
    <row r="4688" spans="4:4">
      <c r="D4688" s="10"/>
    </row>
    <row r="4689" spans="4:4">
      <c r="D4689" s="10"/>
    </row>
    <row r="4690" spans="4:4">
      <c r="D4690" s="10"/>
    </row>
    <row r="4691" spans="4:4">
      <c r="D4691" s="10"/>
    </row>
    <row r="4692" spans="4:4">
      <c r="D4692" s="10"/>
    </row>
    <row r="4693" spans="4:4">
      <c r="D4693" s="10"/>
    </row>
    <row r="4694" spans="4:4">
      <c r="D4694" s="10"/>
    </row>
    <row r="4695" spans="4:4">
      <c r="D4695" s="10"/>
    </row>
    <row r="4696" spans="4:4">
      <c r="D4696" s="10"/>
    </row>
    <row r="4697" spans="4:4">
      <c r="D4697" s="10"/>
    </row>
    <row r="4698" spans="4:4">
      <c r="D4698" s="10"/>
    </row>
    <row r="4699" spans="4:4">
      <c r="D4699" s="10"/>
    </row>
    <row r="4700" spans="4:4">
      <c r="D4700" s="10"/>
    </row>
    <row r="4701" spans="4:4">
      <c r="D4701" s="10"/>
    </row>
    <row r="4702" spans="4:4">
      <c r="D4702" s="10"/>
    </row>
    <row r="4703" spans="4:4">
      <c r="D4703" s="10"/>
    </row>
    <row r="4704" spans="4:4">
      <c r="D4704" s="10"/>
    </row>
    <row r="4705" spans="4:4">
      <c r="D4705" s="10"/>
    </row>
    <row r="4706" spans="4:4">
      <c r="D4706" s="10"/>
    </row>
    <row r="4707" spans="4:4">
      <c r="D4707" s="10"/>
    </row>
    <row r="4708" spans="4:4">
      <c r="D4708" s="10"/>
    </row>
    <row r="4709" spans="4:4">
      <c r="D4709" s="10"/>
    </row>
    <row r="4710" spans="4:4">
      <c r="D4710" s="10"/>
    </row>
    <row r="4711" spans="4:4">
      <c r="D4711" s="10"/>
    </row>
    <row r="4712" spans="4:4">
      <c r="D4712" s="10"/>
    </row>
    <row r="4713" spans="4:4">
      <c r="D4713" s="10"/>
    </row>
    <row r="4714" spans="4:4">
      <c r="D4714" s="10"/>
    </row>
    <row r="4715" spans="4:4">
      <c r="D4715" s="10"/>
    </row>
    <row r="4716" spans="4:4">
      <c r="D4716" s="10"/>
    </row>
    <row r="4717" spans="4:4">
      <c r="D4717" s="10"/>
    </row>
    <row r="4718" spans="4:4">
      <c r="D4718" s="10"/>
    </row>
    <row r="4719" spans="4:4">
      <c r="D4719" s="10"/>
    </row>
    <row r="4720" spans="4:4">
      <c r="D4720" s="10"/>
    </row>
    <row r="4721" spans="4:4">
      <c r="D4721" s="10"/>
    </row>
    <row r="4722" spans="4:4">
      <c r="D4722" s="10"/>
    </row>
    <row r="4723" spans="4:4">
      <c r="D4723" s="10"/>
    </row>
    <row r="4724" spans="4:4">
      <c r="D4724" s="10"/>
    </row>
    <row r="4725" spans="4:4">
      <c r="D4725" s="10"/>
    </row>
    <row r="4726" spans="4:4">
      <c r="D4726" s="10"/>
    </row>
    <row r="4727" spans="4:4">
      <c r="D4727" s="10"/>
    </row>
    <row r="4728" spans="4:4">
      <c r="D4728" s="10"/>
    </row>
    <row r="4729" spans="4:4">
      <c r="D4729" s="10"/>
    </row>
    <row r="4730" spans="4:4">
      <c r="D4730" s="10"/>
    </row>
    <row r="4731" spans="4:4">
      <c r="D4731" s="10"/>
    </row>
    <row r="4732" spans="4:4">
      <c r="D4732" s="10"/>
    </row>
    <row r="4733" spans="4:4">
      <c r="D4733" s="10"/>
    </row>
    <row r="4734" spans="4:4">
      <c r="D4734" s="10"/>
    </row>
    <row r="4735" spans="4:4">
      <c r="D4735" s="10"/>
    </row>
    <row r="4736" spans="4:4">
      <c r="D4736" s="10"/>
    </row>
    <row r="4737" spans="4:4">
      <c r="D4737" s="10"/>
    </row>
    <row r="4738" spans="4:4">
      <c r="D4738" s="10"/>
    </row>
    <row r="4739" spans="4:4">
      <c r="D4739" s="10"/>
    </row>
    <row r="4740" spans="4:4">
      <c r="D4740" s="10"/>
    </row>
    <row r="4741" spans="4:4">
      <c r="D4741" s="10"/>
    </row>
    <row r="4742" spans="4:4">
      <c r="D4742" s="10"/>
    </row>
    <row r="4743" spans="4:4">
      <c r="D4743" s="10"/>
    </row>
    <row r="4744" spans="4:4">
      <c r="D4744" s="10"/>
    </row>
    <row r="4745" spans="4:4">
      <c r="D4745" s="10"/>
    </row>
    <row r="4746" spans="4:4">
      <c r="D4746" s="10"/>
    </row>
    <row r="4747" spans="4:4">
      <c r="D4747" s="10"/>
    </row>
    <row r="4748" spans="4:4">
      <c r="D4748" s="10"/>
    </row>
    <row r="4749" spans="4:4">
      <c r="D4749" s="10"/>
    </row>
    <row r="4750" spans="4:4">
      <c r="D4750" s="10"/>
    </row>
    <row r="4751" spans="4:4">
      <c r="D4751" s="10"/>
    </row>
    <row r="4752" spans="4:4">
      <c r="D4752" s="10"/>
    </row>
    <row r="4753" spans="4:4">
      <c r="D4753" s="10"/>
    </row>
    <row r="4754" spans="4:4">
      <c r="D4754" s="10"/>
    </row>
    <row r="4755" spans="4:4">
      <c r="D4755" s="10"/>
    </row>
    <row r="4756" spans="4:4">
      <c r="D4756" s="10"/>
    </row>
    <row r="4757" spans="4:4">
      <c r="D4757" s="10"/>
    </row>
    <row r="4758" spans="4:4">
      <c r="D4758" s="10"/>
    </row>
    <row r="4759" spans="4:4">
      <c r="D4759" s="10"/>
    </row>
    <row r="4760" spans="4:4">
      <c r="D4760" s="10"/>
    </row>
    <row r="4761" spans="4:4">
      <c r="D4761" s="10"/>
    </row>
    <row r="4762" spans="4:4">
      <c r="D4762" s="10"/>
    </row>
    <row r="4763" spans="4:4">
      <c r="D4763" s="10"/>
    </row>
    <row r="4764" spans="4:4">
      <c r="D4764" s="10"/>
    </row>
    <row r="4765" spans="4:4">
      <c r="D4765" s="10"/>
    </row>
    <row r="4766" spans="4:4">
      <c r="D4766" s="10"/>
    </row>
    <row r="4767" spans="4:4">
      <c r="D4767" s="10"/>
    </row>
    <row r="4768" spans="4:4">
      <c r="D4768" s="10"/>
    </row>
    <row r="4769" spans="4:4">
      <c r="D4769" s="10"/>
    </row>
    <row r="4770" spans="4:4">
      <c r="D4770" s="10"/>
    </row>
    <row r="4771" spans="4:4">
      <c r="D4771" s="10"/>
    </row>
    <row r="4772" spans="4:4">
      <c r="D4772" s="10"/>
    </row>
    <row r="4773" spans="4:4">
      <c r="D4773" s="10"/>
    </row>
    <row r="4774" spans="4:4">
      <c r="D4774" s="10"/>
    </row>
    <row r="4775" spans="4:4">
      <c r="D4775" s="10"/>
    </row>
    <row r="4776" spans="4:4">
      <c r="D4776" s="10"/>
    </row>
    <row r="4777" spans="4:4">
      <c r="D4777" s="10"/>
    </row>
    <row r="4778" spans="4:4">
      <c r="D4778" s="10"/>
    </row>
    <row r="4779" spans="4:4">
      <c r="D4779" s="10"/>
    </row>
    <row r="4780" spans="4:4">
      <c r="D4780" s="10"/>
    </row>
    <row r="4781" spans="4:4">
      <c r="D4781" s="10"/>
    </row>
    <row r="4782" spans="4:4">
      <c r="D4782" s="10"/>
    </row>
    <row r="4783" spans="4:4">
      <c r="D4783" s="10"/>
    </row>
    <row r="4784" spans="4:4">
      <c r="D4784" s="10"/>
    </row>
    <row r="4785" spans="4:4">
      <c r="D4785" s="10"/>
    </row>
    <row r="4786" spans="4:4">
      <c r="D4786" s="10"/>
    </row>
    <row r="4787" spans="4:4">
      <c r="D4787" s="10"/>
    </row>
    <row r="4788" spans="4:4">
      <c r="D4788" s="10"/>
    </row>
    <row r="4789" spans="4:4">
      <c r="D4789" s="10"/>
    </row>
    <row r="4790" spans="4:4">
      <c r="D4790" s="10"/>
    </row>
    <row r="4791" spans="4:4">
      <c r="D4791" s="10"/>
    </row>
    <row r="4792" spans="4:4">
      <c r="D4792" s="10"/>
    </row>
    <row r="4793" spans="4:4">
      <c r="D4793" s="10"/>
    </row>
    <row r="4794" spans="4:4">
      <c r="D4794" s="10"/>
    </row>
    <row r="4795" spans="4:4">
      <c r="D4795" s="10"/>
    </row>
    <row r="4796" spans="4:4">
      <c r="D4796" s="10"/>
    </row>
    <row r="4797" spans="4:4">
      <c r="D4797" s="10"/>
    </row>
    <row r="4798" spans="4:4">
      <c r="D4798" s="10"/>
    </row>
    <row r="4799" spans="4:4">
      <c r="D4799" s="10"/>
    </row>
    <row r="4800" spans="4:4">
      <c r="D4800" s="10"/>
    </row>
    <row r="4801" spans="4:4">
      <c r="D4801" s="10"/>
    </row>
    <row r="4802" spans="4:4">
      <c r="D4802" s="10"/>
    </row>
    <row r="4803" spans="4:4">
      <c r="D4803" s="10"/>
    </row>
    <row r="4804" spans="4:4">
      <c r="D4804" s="10"/>
    </row>
    <row r="4805" spans="4:4">
      <c r="D4805" s="10"/>
    </row>
    <row r="4806" spans="4:4">
      <c r="D4806" s="10"/>
    </row>
    <row r="4807" spans="4:4">
      <c r="D4807" s="10"/>
    </row>
    <row r="4808" spans="4:4">
      <c r="D4808" s="10"/>
    </row>
    <row r="4809" spans="4:4">
      <c r="D4809" s="10"/>
    </row>
    <row r="4810" spans="4:4">
      <c r="D4810" s="10"/>
    </row>
    <row r="4811" spans="4:4">
      <c r="D4811" s="10"/>
    </row>
    <row r="4812" spans="4:4">
      <c r="D4812" s="10"/>
    </row>
    <row r="4813" spans="4:4">
      <c r="D4813" s="10"/>
    </row>
    <row r="4814" spans="4:4">
      <c r="D4814" s="10"/>
    </row>
    <row r="4815" spans="4:4">
      <c r="D4815" s="10"/>
    </row>
    <row r="4816" spans="4:4">
      <c r="D4816" s="10"/>
    </row>
    <row r="4817" spans="4:4">
      <c r="D4817" s="10"/>
    </row>
    <row r="4818" spans="4:4">
      <c r="D4818" s="10"/>
    </row>
    <row r="4819" spans="4:4">
      <c r="D4819" s="10"/>
    </row>
    <row r="4820" spans="4:4">
      <c r="D4820" s="10"/>
    </row>
    <row r="4821" spans="4:4">
      <c r="D4821" s="10"/>
    </row>
    <row r="4822" spans="4:4">
      <c r="D4822" s="10"/>
    </row>
    <row r="4823" spans="4:4">
      <c r="D4823" s="10"/>
    </row>
    <row r="4824" spans="4:4">
      <c r="D4824" s="10"/>
    </row>
    <row r="4825" spans="4:4">
      <c r="D4825" s="10"/>
    </row>
    <row r="4826" spans="4:4">
      <c r="D4826" s="10"/>
    </row>
    <row r="4827" spans="4:4">
      <c r="D4827" s="10"/>
    </row>
    <row r="4828" spans="4:4">
      <c r="D4828" s="10"/>
    </row>
    <row r="4829" spans="4:4">
      <c r="D4829" s="10"/>
    </row>
    <row r="4830" spans="4:4">
      <c r="D4830" s="10"/>
    </row>
    <row r="4831" spans="4:4">
      <c r="D4831" s="10"/>
    </row>
    <row r="4832" spans="4:4">
      <c r="D4832" s="10"/>
    </row>
    <row r="4833" spans="4:4">
      <c r="D4833" s="10"/>
    </row>
    <row r="4834" spans="4:4">
      <c r="D4834" s="10"/>
    </row>
    <row r="4835" spans="4:4">
      <c r="D4835" s="10"/>
    </row>
    <row r="4836" spans="4:4">
      <c r="D4836" s="10"/>
    </row>
    <row r="4837" spans="4:4">
      <c r="D4837" s="10"/>
    </row>
    <row r="4838" spans="4:4">
      <c r="D4838" s="10"/>
    </row>
    <row r="4839" spans="4:4">
      <c r="D4839" s="10"/>
    </row>
    <row r="4840" spans="4:4">
      <c r="D4840" s="10"/>
    </row>
    <row r="4841" spans="4:4">
      <c r="D4841" s="10"/>
    </row>
    <row r="4842" spans="4:4">
      <c r="D4842" s="10"/>
    </row>
    <row r="4843" spans="4:4">
      <c r="D4843" s="10"/>
    </row>
    <row r="4844" spans="4:4">
      <c r="D4844" s="10"/>
    </row>
    <row r="4845" spans="4:4">
      <c r="D4845" s="10"/>
    </row>
    <row r="4846" spans="4:4">
      <c r="D4846" s="10"/>
    </row>
    <row r="4847" spans="4:4">
      <c r="D4847" s="10"/>
    </row>
    <row r="4848" spans="4:4">
      <c r="D4848" s="10"/>
    </row>
    <row r="4849" spans="4:4">
      <c r="D4849" s="10"/>
    </row>
    <row r="4850" spans="4:4">
      <c r="D4850" s="10"/>
    </row>
    <row r="4851" spans="4:4">
      <c r="D4851" s="10"/>
    </row>
    <row r="4852" spans="4:4">
      <c r="D4852" s="10"/>
    </row>
    <row r="4853" spans="4:4">
      <c r="D4853" s="10"/>
    </row>
    <row r="4854" spans="4:4">
      <c r="D4854" s="10"/>
    </row>
    <row r="4855" spans="4:4">
      <c r="D4855" s="10"/>
    </row>
    <row r="4856" spans="4:4">
      <c r="D4856" s="10"/>
    </row>
    <row r="4857" spans="4:4">
      <c r="D4857" s="10"/>
    </row>
    <row r="4858" spans="4:4">
      <c r="D4858" s="10"/>
    </row>
    <row r="4859" spans="4:4">
      <c r="D4859" s="10"/>
    </row>
    <row r="4860" spans="4:4">
      <c r="D4860" s="10"/>
    </row>
    <row r="4861" spans="4:4">
      <c r="D4861" s="10"/>
    </row>
    <row r="4862" spans="4:4">
      <c r="D4862" s="10"/>
    </row>
    <row r="4863" spans="4:4">
      <c r="D4863" s="10"/>
    </row>
    <row r="4864" spans="4:4">
      <c r="D4864" s="10"/>
    </row>
    <row r="4865" spans="4:4">
      <c r="D4865" s="10"/>
    </row>
    <row r="4866" spans="4:4">
      <c r="D4866" s="10"/>
    </row>
    <row r="4867" spans="4:4">
      <c r="D4867" s="10"/>
    </row>
    <row r="4868" spans="4:4">
      <c r="D4868" s="10"/>
    </row>
    <row r="4869" spans="4:4">
      <c r="D4869" s="10"/>
    </row>
    <row r="4870" spans="4:4">
      <c r="D4870" s="10"/>
    </row>
    <row r="4871" spans="4:4">
      <c r="D4871" s="10"/>
    </row>
    <row r="4872" spans="4:4">
      <c r="D4872" s="10"/>
    </row>
    <row r="4873" spans="4:4">
      <c r="D4873" s="10"/>
    </row>
    <row r="4874" spans="4:4">
      <c r="D4874" s="10"/>
    </row>
    <row r="4875" spans="4:4">
      <c r="D4875" s="10"/>
    </row>
    <row r="4876" spans="4:4">
      <c r="D4876" s="10"/>
    </row>
    <row r="4877" spans="4:4">
      <c r="D4877" s="10"/>
    </row>
    <row r="4878" spans="4:4">
      <c r="D4878" s="10"/>
    </row>
    <row r="4879" spans="4:4">
      <c r="D4879" s="10"/>
    </row>
    <row r="4880" spans="4:4">
      <c r="D4880" s="10"/>
    </row>
    <row r="4881" spans="4:4">
      <c r="D4881" s="10"/>
    </row>
    <row r="4882" spans="4:4">
      <c r="D4882" s="10"/>
    </row>
    <row r="4883" spans="4:4">
      <c r="D4883" s="10"/>
    </row>
    <row r="4884" spans="4:4">
      <c r="D4884" s="10"/>
    </row>
    <row r="4885" spans="4:4">
      <c r="D4885" s="10"/>
    </row>
    <row r="4886" spans="4:4">
      <c r="D4886" s="10"/>
    </row>
    <row r="4887" spans="4:4">
      <c r="D4887" s="10"/>
    </row>
    <row r="4888" spans="4:4">
      <c r="D4888" s="10"/>
    </row>
    <row r="4889" spans="4:4">
      <c r="D4889" s="10"/>
    </row>
    <row r="4890" spans="4:4">
      <c r="D4890" s="10"/>
    </row>
    <row r="4891" spans="4:4">
      <c r="D4891" s="10"/>
    </row>
    <row r="4892" spans="4:4">
      <c r="D4892" s="10"/>
    </row>
    <row r="4893" spans="4:4">
      <c r="D4893" s="10"/>
    </row>
    <row r="4894" spans="4:4">
      <c r="D4894" s="10"/>
    </row>
    <row r="4895" spans="4:4">
      <c r="D4895" s="10"/>
    </row>
    <row r="4896" spans="4:4">
      <c r="D4896" s="10"/>
    </row>
    <row r="4897" spans="4:4">
      <c r="D4897" s="10"/>
    </row>
    <row r="4898" spans="4:4">
      <c r="D4898" s="10"/>
    </row>
    <row r="4899" spans="4:4">
      <c r="D4899" s="10"/>
    </row>
    <row r="4900" spans="4:4">
      <c r="D4900" s="10"/>
    </row>
    <row r="4901" spans="4:4">
      <c r="D4901" s="10"/>
    </row>
    <row r="4902" spans="4:4">
      <c r="D4902" s="10"/>
    </row>
    <row r="4903" spans="4:4">
      <c r="D4903" s="10"/>
    </row>
    <row r="4904" spans="4:4">
      <c r="D4904" s="10"/>
    </row>
    <row r="4905" spans="4:4">
      <c r="D4905" s="10"/>
    </row>
    <row r="4906" spans="4:4">
      <c r="D4906" s="10"/>
    </row>
    <row r="4907" spans="4:4">
      <c r="D4907" s="10"/>
    </row>
    <row r="4908" spans="4:4">
      <c r="D4908" s="10"/>
    </row>
    <row r="4909" spans="4:4">
      <c r="D4909" s="10"/>
    </row>
    <row r="4910" spans="4:4">
      <c r="D4910" s="10"/>
    </row>
    <row r="4911" spans="4:4">
      <c r="D4911" s="10"/>
    </row>
    <row r="4912" spans="4:4">
      <c r="D4912" s="10"/>
    </row>
    <row r="4913" spans="4:4">
      <c r="D4913" s="10"/>
    </row>
    <row r="4914" spans="4:4">
      <c r="D4914" s="10"/>
    </row>
    <row r="4915" spans="4:4">
      <c r="D4915" s="10"/>
    </row>
    <row r="4916" spans="4:4">
      <c r="D4916" s="10"/>
    </row>
    <row r="4917" spans="4:4">
      <c r="D4917" s="10"/>
    </row>
    <row r="4918" spans="4:4">
      <c r="D4918" s="10"/>
    </row>
    <row r="4919" spans="4:4">
      <c r="D4919" s="10"/>
    </row>
    <row r="4920" spans="4:4">
      <c r="D4920" s="10"/>
    </row>
    <row r="4921" spans="4:4">
      <c r="D4921" s="10"/>
    </row>
    <row r="4922" spans="4:4">
      <c r="D4922" s="10"/>
    </row>
    <row r="4923" spans="4:4">
      <c r="D4923" s="10"/>
    </row>
    <row r="4924" spans="4:4">
      <c r="D4924" s="10"/>
    </row>
    <row r="4925" spans="4:4">
      <c r="D4925" s="10"/>
    </row>
    <row r="4926" spans="4:4">
      <c r="D4926" s="10"/>
    </row>
    <row r="4927" spans="4:4">
      <c r="D4927" s="10"/>
    </row>
    <row r="4928" spans="4:4">
      <c r="D4928" s="10"/>
    </row>
    <row r="4929" spans="4:4">
      <c r="D4929" s="10"/>
    </row>
    <row r="4930" spans="4:4">
      <c r="D4930" s="10"/>
    </row>
    <row r="4931" spans="4:4">
      <c r="D4931" s="10"/>
    </row>
    <row r="4932" spans="4:4">
      <c r="D4932" s="10"/>
    </row>
    <row r="4933" spans="4:4">
      <c r="D4933" s="10"/>
    </row>
    <row r="4934" spans="4:4">
      <c r="D4934" s="10"/>
    </row>
    <row r="4935" spans="4:4">
      <c r="D4935" s="10"/>
    </row>
    <row r="4936" spans="4:4">
      <c r="D4936" s="10"/>
    </row>
    <row r="4937" spans="4:4">
      <c r="D4937" s="10"/>
    </row>
    <row r="4938" spans="4:4">
      <c r="D4938" s="10"/>
    </row>
    <row r="4939" spans="4:4">
      <c r="D4939" s="10"/>
    </row>
    <row r="4940" spans="4:4">
      <c r="D4940" s="10"/>
    </row>
    <row r="4941" spans="4:4">
      <c r="D4941" s="10"/>
    </row>
    <row r="4942" spans="4:4">
      <c r="D4942" s="10"/>
    </row>
    <row r="4943" spans="4:4">
      <c r="D4943" s="10"/>
    </row>
    <row r="4944" spans="4:4">
      <c r="D4944" s="10"/>
    </row>
    <row r="4945" spans="4:4">
      <c r="D4945" s="10"/>
    </row>
    <row r="4946" spans="4:4">
      <c r="D4946" s="10"/>
    </row>
    <row r="4947" spans="4:4">
      <c r="D4947" s="10"/>
    </row>
    <row r="4948" spans="4:4">
      <c r="D4948" s="10"/>
    </row>
    <row r="4949" spans="4:4">
      <c r="D4949" s="10"/>
    </row>
    <row r="4950" spans="4:4">
      <c r="D4950" s="10"/>
    </row>
    <row r="4951" spans="4:4">
      <c r="D4951" s="10"/>
    </row>
    <row r="4952" spans="4:4">
      <c r="D4952" s="10"/>
    </row>
    <row r="4953" spans="4:4">
      <c r="D4953" s="10"/>
    </row>
    <row r="4954" spans="4:4">
      <c r="D4954" s="10"/>
    </row>
    <row r="4955" spans="4:4">
      <c r="D4955" s="10"/>
    </row>
    <row r="4956" spans="4:4">
      <c r="D4956" s="10"/>
    </row>
    <row r="4957" spans="4:4">
      <c r="D4957" s="10"/>
    </row>
    <row r="4958" spans="4:4">
      <c r="D4958" s="10"/>
    </row>
    <row r="4959" spans="4:4">
      <c r="D4959" s="10"/>
    </row>
    <row r="4960" spans="4:4">
      <c r="D4960" s="10"/>
    </row>
    <row r="4961" spans="4:4">
      <c r="D4961" s="10"/>
    </row>
    <row r="4962" spans="4:4">
      <c r="D4962" s="10"/>
    </row>
    <row r="4963" spans="4:4">
      <c r="D4963" s="10"/>
    </row>
    <row r="4964" spans="4:4">
      <c r="D4964" s="10"/>
    </row>
    <row r="4965" spans="4:4">
      <c r="D4965" s="10"/>
    </row>
    <row r="4966" spans="4:4">
      <c r="D4966" s="10"/>
    </row>
    <row r="4967" spans="4:4">
      <c r="D4967" s="10"/>
    </row>
    <row r="4968" spans="4:4">
      <c r="D4968" s="10"/>
    </row>
    <row r="4969" spans="4:4">
      <c r="D4969" s="10"/>
    </row>
    <row r="4970" spans="4:4">
      <c r="D4970" s="10"/>
    </row>
    <row r="4971" spans="4:4">
      <c r="D4971" s="10"/>
    </row>
    <row r="4972" spans="4:4">
      <c r="D4972" s="10"/>
    </row>
    <row r="4973" spans="4:4">
      <c r="D4973" s="10"/>
    </row>
    <row r="4974" spans="4:4">
      <c r="D4974" s="10"/>
    </row>
    <row r="4975" spans="4:4">
      <c r="D4975" s="10"/>
    </row>
    <row r="4976" spans="4:4">
      <c r="D4976" s="10"/>
    </row>
    <row r="4977" spans="4:4">
      <c r="D4977" s="10"/>
    </row>
    <row r="4978" spans="4:4">
      <c r="D4978" s="10"/>
    </row>
    <row r="4979" spans="4:4">
      <c r="D4979" s="10"/>
    </row>
    <row r="4980" spans="4:4">
      <c r="D4980" s="10"/>
    </row>
    <row r="4981" spans="4:4">
      <c r="D4981" s="10"/>
    </row>
    <row r="4982" spans="4:4">
      <c r="D4982" s="10"/>
    </row>
    <row r="4983" spans="4:4">
      <c r="D4983" s="10"/>
    </row>
    <row r="4984" spans="4:4">
      <c r="D4984" s="10"/>
    </row>
    <row r="4985" spans="4:4">
      <c r="D4985" s="10"/>
    </row>
    <row r="4986" spans="4:4">
      <c r="D4986" s="10"/>
    </row>
    <row r="4987" spans="4:4">
      <c r="D4987" s="10"/>
    </row>
    <row r="4988" spans="4:4">
      <c r="D4988" s="10"/>
    </row>
    <row r="4989" spans="4:4">
      <c r="D4989" s="10"/>
    </row>
    <row r="4990" spans="4:4">
      <c r="D4990" s="10"/>
    </row>
    <row r="4991" spans="4:4">
      <c r="D4991" s="10"/>
    </row>
    <row r="4992" spans="4:4">
      <c r="D4992" s="10"/>
    </row>
    <row r="4993" spans="4:4">
      <c r="D4993" s="10"/>
    </row>
    <row r="4994" spans="4:4">
      <c r="D4994" s="10"/>
    </row>
    <row r="4995" spans="4:4">
      <c r="D4995" s="10"/>
    </row>
    <row r="4996" spans="4:4">
      <c r="D4996" s="10"/>
    </row>
    <row r="4997" spans="4:4">
      <c r="D4997" s="10"/>
    </row>
    <row r="4998" spans="4:4">
      <c r="D4998" s="10"/>
    </row>
    <row r="4999" spans="4:4">
      <c r="D4999" s="10"/>
    </row>
    <row r="5000" spans="4:4">
      <c r="D5000" s="10"/>
    </row>
  </sheetData>
  <sheetProtection sheet="1" formatRows="0"/>
  <mergeCells count="14">
    <mergeCell ref="C11:G11"/>
    <mergeCell ref="A1:G1"/>
    <mergeCell ref="C2:G2"/>
    <mergeCell ref="C3:G3"/>
    <mergeCell ref="C4:G4"/>
    <mergeCell ref="C10:G10"/>
    <mergeCell ref="C31:G31"/>
    <mergeCell ref="C35:G35"/>
    <mergeCell ref="C14:G14"/>
    <mergeCell ref="C15:G15"/>
    <mergeCell ref="C25:G25"/>
    <mergeCell ref="C26:G26"/>
    <mergeCell ref="C27:G27"/>
    <mergeCell ref="C28:G28"/>
  </mergeCells>
  <pageMargins left="0.59055118110236204" right="0.196850393700787" top="0.78740157499999996" bottom="0.78740157499999996" header="0.3" footer="0.3"/>
  <pageSetup paperSize="9" orientation="landscape" verticalDpi="0" r:id="rId1"/>
  <headerFooter>
    <oddFooter>&amp;RStránka &amp;P z &amp;N&amp;LZpracováno programem BUILDpower S,  © RTS, a.s.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P167"/>
  <sheetViews>
    <sheetView view="pageBreakPreview" zoomScaleSheetLayoutView="100" workbookViewId="0">
      <pane ySplit="4" topLeftCell="A5" activePane="bottomLeft" state="frozen"/>
      <selection activeCell="AD162" sqref="AD162"/>
      <selection pane="bottomLeft" activeCell="D29" sqref="D29"/>
    </sheetView>
  </sheetViews>
  <sheetFormatPr defaultColWidth="10" defaultRowHeight="15.75"/>
  <cols>
    <col min="1" max="1" width="8.42578125" style="476" customWidth="1"/>
    <col min="2" max="2" width="9.5703125" style="476" customWidth="1"/>
    <col min="3" max="3" width="11.85546875" style="476" customWidth="1"/>
    <col min="4" max="4" width="90.7109375" style="513" customWidth="1"/>
    <col min="5" max="5" width="9.5703125" style="509" customWidth="1"/>
    <col min="6" max="6" width="17.28515625" style="511" customWidth="1"/>
    <col min="7" max="7" width="12.42578125" style="511" customWidth="1"/>
    <col min="8" max="8" width="10.7109375" style="511" customWidth="1"/>
    <col min="9" max="10" width="10.7109375" style="512" customWidth="1"/>
    <col min="11" max="11" width="12.28515625" style="512" customWidth="1"/>
    <col min="12" max="12" width="17.28515625" style="511" customWidth="1"/>
    <col min="13" max="16384" width="10" style="476"/>
  </cols>
  <sheetData>
    <row r="1" spans="1:12" ht="63" customHeight="1">
      <c r="A1" s="796" t="s">
        <v>133</v>
      </c>
      <c r="B1" s="722" t="s">
        <v>776</v>
      </c>
      <c r="C1" s="722" t="s">
        <v>1027</v>
      </c>
      <c r="D1" s="840" t="s">
        <v>773</v>
      </c>
      <c r="E1" s="722" t="s">
        <v>135</v>
      </c>
      <c r="F1" s="723" t="s">
        <v>1028</v>
      </c>
      <c r="G1" s="723" t="s">
        <v>1029</v>
      </c>
      <c r="H1" s="723" t="s">
        <v>30</v>
      </c>
      <c r="I1" s="724" t="s">
        <v>1030</v>
      </c>
      <c r="J1" s="724" t="s">
        <v>1101</v>
      </c>
      <c r="K1" s="724" t="s">
        <v>1159</v>
      </c>
      <c r="L1" s="725" t="s">
        <v>1032</v>
      </c>
    </row>
    <row r="2" spans="1:12">
      <c r="A2" s="797"/>
      <c r="B2" s="478" t="s">
        <v>1033</v>
      </c>
      <c r="C2" s="478" t="s">
        <v>1033</v>
      </c>
      <c r="D2" s="479"/>
      <c r="E2" s="478"/>
      <c r="F2" s="480" t="s">
        <v>1034</v>
      </c>
      <c r="G2" s="480" t="s">
        <v>1035</v>
      </c>
      <c r="H2" s="480" t="s">
        <v>1036</v>
      </c>
      <c r="I2" s="480" t="s">
        <v>1445</v>
      </c>
      <c r="J2" s="480" t="s">
        <v>1064</v>
      </c>
      <c r="K2" s="480" t="s">
        <v>1065</v>
      </c>
      <c r="L2" s="730" t="s">
        <v>1038</v>
      </c>
    </row>
    <row r="3" spans="1:12" s="485" customFormat="1">
      <c r="A3" s="841"/>
      <c r="B3" s="780" t="s">
        <v>1023</v>
      </c>
      <c r="C3" s="781"/>
      <c r="D3" s="479" t="s">
        <v>1680</v>
      </c>
      <c r="E3" s="482"/>
      <c r="F3" s="483"/>
      <c r="G3" s="483"/>
      <c r="H3" s="483"/>
      <c r="I3" s="483"/>
      <c r="J3" s="483"/>
      <c r="K3" s="483"/>
      <c r="L3" s="735"/>
    </row>
    <row r="4" spans="1:12" s="485" customFormat="1">
      <c r="A4" s="797"/>
      <c r="B4" s="842"/>
      <c r="C4" s="842"/>
      <c r="D4" s="786" t="s">
        <v>1041</v>
      </c>
      <c r="E4" s="482"/>
      <c r="F4" s="483"/>
      <c r="G4" s="483"/>
      <c r="H4" s="483"/>
      <c r="I4" s="483"/>
      <c r="J4" s="483"/>
      <c r="K4" s="483"/>
      <c r="L4" s="735">
        <f>SUM(L5:L32)</f>
        <v>0</v>
      </c>
    </row>
    <row r="5" spans="1:12" s="485" customFormat="1" ht="31.5">
      <c r="A5" s="743" t="s">
        <v>1069</v>
      </c>
      <c r="B5" s="744" t="s">
        <v>796</v>
      </c>
      <c r="C5" s="744" t="s">
        <v>1682</v>
      </c>
      <c r="D5" s="500" t="s">
        <v>1683</v>
      </c>
      <c r="E5" s="495" t="s">
        <v>657</v>
      </c>
      <c r="F5" s="526">
        <f t="shared" ref="F5:F31" si="0">G5+H5</f>
        <v>0</v>
      </c>
      <c r="G5" s="497"/>
      <c r="H5" s="497"/>
      <c r="I5" s="498">
        <f>SUM(J5:K5)</f>
        <v>4</v>
      </c>
      <c r="J5" s="498">
        <v>0</v>
      </c>
      <c r="K5" s="498">
        <v>4</v>
      </c>
      <c r="L5" s="749">
        <f t="shared" ref="L5:L10" si="1">I5*F5</f>
        <v>0</v>
      </c>
    </row>
    <row r="6" spans="1:12" s="485" customFormat="1">
      <c r="A6" s="743" t="s">
        <v>1071</v>
      </c>
      <c r="B6" s="744" t="s">
        <v>796</v>
      </c>
      <c r="C6" s="744" t="s">
        <v>1685</v>
      </c>
      <c r="D6" s="500" t="s">
        <v>2190</v>
      </c>
      <c r="E6" s="495" t="s">
        <v>657</v>
      </c>
      <c r="F6" s="526">
        <f t="shared" si="0"/>
        <v>0</v>
      </c>
      <c r="G6" s="497"/>
      <c r="H6" s="497"/>
      <c r="I6" s="498">
        <f>SUM(J6:K6)</f>
        <v>4</v>
      </c>
      <c r="J6" s="498">
        <v>0</v>
      </c>
      <c r="K6" s="498">
        <f t="shared" ref="K6" si="2">K5</f>
        <v>4</v>
      </c>
      <c r="L6" s="749">
        <f t="shared" si="1"/>
        <v>0</v>
      </c>
    </row>
    <row r="7" spans="1:12" s="485" customFormat="1">
      <c r="A7" s="743" t="s">
        <v>1073</v>
      </c>
      <c r="B7" s="744" t="s">
        <v>796</v>
      </c>
      <c r="C7" s="744" t="s">
        <v>1688</v>
      </c>
      <c r="D7" s="500" t="s">
        <v>2191</v>
      </c>
      <c r="E7" s="495"/>
      <c r="F7" s="526">
        <f t="shared" si="0"/>
        <v>0</v>
      </c>
      <c r="G7" s="497"/>
      <c r="H7" s="497"/>
      <c r="I7" s="498">
        <f t="shared" ref="I7:I27" si="3">SUM(J7:K7)</f>
        <v>14</v>
      </c>
      <c r="J7" s="498">
        <v>6</v>
      </c>
      <c r="K7" s="498">
        <v>8</v>
      </c>
      <c r="L7" s="749">
        <f t="shared" si="1"/>
        <v>0</v>
      </c>
    </row>
    <row r="8" spans="1:12" s="485" customFormat="1">
      <c r="A8" s="743" t="s">
        <v>1075</v>
      </c>
      <c r="B8" s="744" t="s">
        <v>796</v>
      </c>
      <c r="C8" s="744" t="s">
        <v>1691</v>
      </c>
      <c r="D8" s="500" t="s">
        <v>2192</v>
      </c>
      <c r="E8" s="495" t="s">
        <v>657</v>
      </c>
      <c r="F8" s="526">
        <f t="shared" si="0"/>
        <v>0</v>
      </c>
      <c r="G8" s="497"/>
      <c r="H8" s="497"/>
      <c r="I8" s="498">
        <f t="shared" si="3"/>
        <v>1</v>
      </c>
      <c r="J8" s="498">
        <v>0</v>
      </c>
      <c r="K8" s="498">
        <v>1</v>
      </c>
      <c r="L8" s="749">
        <f t="shared" si="1"/>
        <v>0</v>
      </c>
    </row>
    <row r="9" spans="1:12" s="485" customFormat="1">
      <c r="A9" s="743" t="s">
        <v>1077</v>
      </c>
      <c r="B9" s="744" t="s">
        <v>796</v>
      </c>
      <c r="C9" s="744" t="s">
        <v>1693</v>
      </c>
      <c r="D9" s="500" t="s">
        <v>2193</v>
      </c>
      <c r="E9" s="495" t="s">
        <v>657</v>
      </c>
      <c r="F9" s="526">
        <f t="shared" si="0"/>
        <v>0</v>
      </c>
      <c r="G9" s="497"/>
      <c r="H9" s="497"/>
      <c r="I9" s="498">
        <f t="shared" si="3"/>
        <v>1</v>
      </c>
      <c r="J9" s="498"/>
      <c r="K9" s="498">
        <v>1</v>
      </c>
      <c r="L9" s="749">
        <f t="shared" si="1"/>
        <v>0</v>
      </c>
    </row>
    <row r="10" spans="1:12" s="485" customFormat="1">
      <c r="A10" s="743" t="s">
        <v>1079</v>
      </c>
      <c r="B10" s="744" t="s">
        <v>796</v>
      </c>
      <c r="C10" s="744" t="s">
        <v>1695</v>
      </c>
      <c r="D10" s="500" t="s">
        <v>1342</v>
      </c>
      <c r="E10" s="495" t="s">
        <v>657</v>
      </c>
      <c r="F10" s="526">
        <f t="shared" si="0"/>
        <v>0</v>
      </c>
      <c r="G10" s="497"/>
      <c r="H10" s="497"/>
      <c r="I10" s="498">
        <f t="shared" si="3"/>
        <v>0.2</v>
      </c>
      <c r="J10" s="757">
        <v>0.1</v>
      </c>
      <c r="K10" s="757">
        <v>0.1</v>
      </c>
      <c r="L10" s="749">
        <f t="shared" si="1"/>
        <v>0</v>
      </c>
    </row>
    <row r="11" spans="1:12" s="485" customFormat="1">
      <c r="A11" s="750"/>
      <c r="B11" s="751" t="s">
        <v>1277</v>
      </c>
      <c r="C11" s="493"/>
      <c r="D11" s="1164" t="s">
        <v>1278</v>
      </c>
      <c r="E11" s="495"/>
      <c r="F11" s="526"/>
      <c r="G11" s="496"/>
      <c r="H11" s="496"/>
      <c r="I11" s="498"/>
      <c r="J11" s="498"/>
      <c r="K11" s="498"/>
      <c r="L11" s="749"/>
    </row>
    <row r="12" spans="1:12" s="485" customFormat="1" ht="33.75" customHeight="1">
      <c r="A12" s="743" t="s">
        <v>1081</v>
      </c>
      <c r="B12" s="744" t="s">
        <v>796</v>
      </c>
      <c r="C12" s="744" t="s">
        <v>1697</v>
      </c>
      <c r="D12" s="500" t="s">
        <v>2194</v>
      </c>
      <c r="E12" s="495" t="s">
        <v>289</v>
      </c>
      <c r="F12" s="526">
        <f t="shared" si="0"/>
        <v>0</v>
      </c>
      <c r="G12" s="497"/>
      <c r="H12" s="497"/>
      <c r="I12" s="498">
        <f t="shared" si="3"/>
        <v>105</v>
      </c>
      <c r="J12" s="498">
        <v>15</v>
      </c>
      <c r="K12" s="498">
        <v>90</v>
      </c>
      <c r="L12" s="749">
        <f t="shared" ref="L12:L16" si="4">I12*F12</f>
        <v>0</v>
      </c>
    </row>
    <row r="13" spans="1:12" s="485" customFormat="1">
      <c r="A13" s="743" t="s">
        <v>1083</v>
      </c>
      <c r="B13" s="744" t="s">
        <v>796</v>
      </c>
      <c r="C13" s="744" t="s">
        <v>2195</v>
      </c>
      <c r="D13" s="787" t="s">
        <v>1311</v>
      </c>
      <c r="E13" s="495" t="s">
        <v>289</v>
      </c>
      <c r="F13" s="526">
        <f t="shared" si="0"/>
        <v>0</v>
      </c>
      <c r="G13" s="497"/>
      <c r="H13" s="497"/>
      <c r="I13" s="498">
        <f t="shared" si="3"/>
        <v>90</v>
      </c>
      <c r="J13" s="498">
        <v>0</v>
      </c>
      <c r="K13" s="498">
        <f>K12</f>
        <v>90</v>
      </c>
      <c r="L13" s="749">
        <f t="shared" si="4"/>
        <v>0</v>
      </c>
    </row>
    <row r="14" spans="1:12" s="485" customFormat="1">
      <c r="A14" s="743" t="s">
        <v>1085</v>
      </c>
      <c r="B14" s="744" t="s">
        <v>796</v>
      </c>
      <c r="C14" s="744" t="s">
        <v>2196</v>
      </c>
      <c r="D14" s="500" t="s">
        <v>2197</v>
      </c>
      <c r="E14" s="495" t="s">
        <v>289</v>
      </c>
      <c r="F14" s="526">
        <f t="shared" si="0"/>
        <v>0</v>
      </c>
      <c r="G14" s="497"/>
      <c r="H14" s="497"/>
      <c r="I14" s="498">
        <f t="shared" si="3"/>
        <v>40</v>
      </c>
      <c r="J14" s="498">
        <v>0</v>
      </c>
      <c r="K14" s="498">
        <v>40</v>
      </c>
      <c r="L14" s="749">
        <f t="shared" si="4"/>
        <v>0</v>
      </c>
    </row>
    <row r="15" spans="1:12" s="485" customFormat="1">
      <c r="A15" s="743" t="s">
        <v>1087</v>
      </c>
      <c r="B15" s="744" t="s">
        <v>796</v>
      </c>
      <c r="C15" s="744" t="s">
        <v>2198</v>
      </c>
      <c r="D15" s="500" t="s">
        <v>2199</v>
      </c>
      <c r="E15" s="495" t="s">
        <v>289</v>
      </c>
      <c r="F15" s="526">
        <f t="shared" si="0"/>
        <v>0</v>
      </c>
      <c r="G15" s="497"/>
      <c r="H15" s="497"/>
      <c r="I15" s="498">
        <f t="shared" si="3"/>
        <v>20</v>
      </c>
      <c r="J15" s="498">
        <v>0</v>
      </c>
      <c r="K15" s="498">
        <v>20</v>
      </c>
      <c r="L15" s="749">
        <f t="shared" si="4"/>
        <v>0</v>
      </c>
    </row>
    <row r="16" spans="1:12" s="485" customFormat="1">
      <c r="A16" s="743" t="s">
        <v>1089</v>
      </c>
      <c r="B16" s="744" t="s">
        <v>796</v>
      </c>
      <c r="C16" s="744" t="s">
        <v>2200</v>
      </c>
      <c r="D16" s="787" t="s">
        <v>1320</v>
      </c>
      <c r="E16" s="495" t="s">
        <v>289</v>
      </c>
      <c r="F16" s="754">
        <f>G16+H16</f>
        <v>0</v>
      </c>
      <c r="G16" s="755"/>
      <c r="H16" s="755"/>
      <c r="I16" s="498">
        <f t="shared" si="3"/>
        <v>150</v>
      </c>
      <c r="J16" s="498">
        <f>J15+J14+J13</f>
        <v>0</v>
      </c>
      <c r="K16" s="498">
        <f>K15+K14+K13</f>
        <v>150</v>
      </c>
      <c r="L16" s="749">
        <f t="shared" si="4"/>
        <v>0</v>
      </c>
    </row>
    <row r="17" spans="1:12" s="485" customFormat="1">
      <c r="A17" s="750"/>
      <c r="B17" s="751" t="s">
        <v>1277</v>
      </c>
      <c r="C17" s="744"/>
      <c r="D17" s="1164" t="s">
        <v>1278</v>
      </c>
      <c r="E17" s="495"/>
      <c r="F17" s="526"/>
      <c r="G17" s="496"/>
      <c r="H17" s="496"/>
      <c r="I17" s="498"/>
      <c r="J17" s="498"/>
      <c r="K17" s="498"/>
      <c r="L17" s="749"/>
    </row>
    <row r="18" spans="1:12" s="485" customFormat="1">
      <c r="A18" s="743" t="s">
        <v>1091</v>
      </c>
      <c r="B18" s="744" t="s">
        <v>796</v>
      </c>
      <c r="C18" s="744" t="s">
        <v>2201</v>
      </c>
      <c r="D18" s="500" t="s">
        <v>1104</v>
      </c>
      <c r="E18" s="495" t="s">
        <v>657</v>
      </c>
      <c r="F18" s="526">
        <f t="shared" si="0"/>
        <v>0</v>
      </c>
      <c r="G18" s="497"/>
      <c r="H18" s="497"/>
      <c r="I18" s="498">
        <f t="shared" si="3"/>
        <v>20</v>
      </c>
      <c r="J18" s="498">
        <v>2</v>
      </c>
      <c r="K18" s="498">
        <f>SUM(K5:K9)</f>
        <v>18</v>
      </c>
      <c r="L18" s="749">
        <f t="shared" ref="L18:L28" si="5">I18*F18</f>
        <v>0</v>
      </c>
    </row>
    <row r="19" spans="1:12" s="485" customFormat="1">
      <c r="A19" s="743" t="s">
        <v>1093</v>
      </c>
      <c r="B19" s="744" t="s">
        <v>789</v>
      </c>
      <c r="C19" s="744" t="s">
        <v>2202</v>
      </c>
      <c r="D19" s="500" t="s">
        <v>1686</v>
      </c>
      <c r="E19" s="495" t="s">
        <v>657</v>
      </c>
      <c r="F19" s="526">
        <f t="shared" si="0"/>
        <v>0</v>
      </c>
      <c r="G19" s="496">
        <v>0</v>
      </c>
      <c r="H19" s="497"/>
      <c r="I19" s="498">
        <f t="shared" si="3"/>
        <v>4</v>
      </c>
      <c r="J19" s="498">
        <v>0</v>
      </c>
      <c r="K19" s="498">
        <f>K5</f>
        <v>4</v>
      </c>
      <c r="L19" s="749">
        <f t="shared" si="5"/>
        <v>0</v>
      </c>
    </row>
    <row r="20" spans="1:12" s="485" customFormat="1" ht="31.5">
      <c r="A20" s="743" t="s">
        <v>1095</v>
      </c>
      <c r="B20" s="744" t="s">
        <v>789</v>
      </c>
      <c r="C20" s="744" t="s">
        <v>2203</v>
      </c>
      <c r="D20" s="500" t="s">
        <v>2204</v>
      </c>
      <c r="E20" s="495" t="s">
        <v>256</v>
      </c>
      <c r="F20" s="526">
        <f t="shared" si="0"/>
        <v>0</v>
      </c>
      <c r="G20" s="496">
        <v>0</v>
      </c>
      <c r="H20" s="497"/>
      <c r="I20" s="498">
        <f t="shared" si="3"/>
        <v>6</v>
      </c>
      <c r="J20" s="498">
        <v>4</v>
      </c>
      <c r="K20" s="498">
        <v>2</v>
      </c>
      <c r="L20" s="749">
        <f t="shared" si="5"/>
        <v>0</v>
      </c>
    </row>
    <row r="21" spans="1:12" s="485" customFormat="1" ht="31.5">
      <c r="A21" s="743" t="s">
        <v>1097</v>
      </c>
      <c r="B21" s="744" t="s">
        <v>789</v>
      </c>
      <c r="C21" s="744" t="s">
        <v>2205</v>
      </c>
      <c r="D21" s="500" t="s">
        <v>2206</v>
      </c>
      <c r="E21" s="495" t="s">
        <v>256</v>
      </c>
      <c r="F21" s="526">
        <f t="shared" si="0"/>
        <v>0</v>
      </c>
      <c r="G21" s="496">
        <v>0</v>
      </c>
      <c r="H21" s="497"/>
      <c r="I21" s="498">
        <f t="shared" si="3"/>
        <v>8</v>
      </c>
      <c r="J21" s="498">
        <v>8</v>
      </c>
      <c r="K21" s="498">
        <v>0</v>
      </c>
      <c r="L21" s="749">
        <f t="shared" si="5"/>
        <v>0</v>
      </c>
    </row>
    <row r="22" spans="1:12" s="485" customFormat="1">
      <c r="A22" s="743" t="s">
        <v>1099</v>
      </c>
      <c r="B22" s="744" t="s">
        <v>789</v>
      </c>
      <c r="C22" s="744" t="s">
        <v>2207</v>
      </c>
      <c r="D22" s="758" t="s">
        <v>1366</v>
      </c>
      <c r="E22" s="495" t="s">
        <v>1367</v>
      </c>
      <c r="F22" s="526">
        <f t="shared" si="0"/>
        <v>0</v>
      </c>
      <c r="G22" s="496">
        <v>0</v>
      </c>
      <c r="H22" s="497"/>
      <c r="I22" s="498">
        <v>1</v>
      </c>
      <c r="J22" s="498">
        <v>0</v>
      </c>
      <c r="K22" s="498">
        <v>0</v>
      </c>
      <c r="L22" s="749">
        <f t="shared" si="5"/>
        <v>0</v>
      </c>
    </row>
    <row r="23" spans="1:12" s="485" customFormat="1">
      <c r="A23" s="743" t="s">
        <v>1100</v>
      </c>
      <c r="B23" s="744" t="s">
        <v>789</v>
      </c>
      <c r="C23" s="744" t="s">
        <v>2208</v>
      </c>
      <c r="D23" s="500" t="s">
        <v>1370</v>
      </c>
      <c r="E23" s="495" t="s">
        <v>1367</v>
      </c>
      <c r="F23" s="526">
        <f t="shared" si="0"/>
        <v>0</v>
      </c>
      <c r="G23" s="496">
        <v>0</v>
      </c>
      <c r="H23" s="497"/>
      <c r="I23" s="498">
        <v>1</v>
      </c>
      <c r="J23" s="498">
        <v>0</v>
      </c>
      <c r="K23" s="498">
        <v>0</v>
      </c>
      <c r="L23" s="749">
        <f t="shared" si="5"/>
        <v>0</v>
      </c>
    </row>
    <row r="24" spans="1:12" s="485" customFormat="1" ht="31.5">
      <c r="A24" s="743" t="s">
        <v>1484</v>
      </c>
      <c r="B24" s="744" t="s">
        <v>789</v>
      </c>
      <c r="C24" s="744" t="s">
        <v>2209</v>
      </c>
      <c r="D24" s="500" t="s">
        <v>1398</v>
      </c>
      <c r="E24" s="495" t="s">
        <v>239</v>
      </c>
      <c r="F24" s="526">
        <f t="shared" si="0"/>
        <v>0</v>
      </c>
      <c r="G24" s="496">
        <v>0</v>
      </c>
      <c r="H24" s="497"/>
      <c r="I24" s="498">
        <f t="shared" si="3"/>
        <v>10</v>
      </c>
      <c r="J24" s="498">
        <v>2</v>
      </c>
      <c r="K24" s="498">
        <v>8</v>
      </c>
      <c r="L24" s="749">
        <f t="shared" si="5"/>
        <v>0</v>
      </c>
    </row>
    <row r="25" spans="1:12" s="485" customFormat="1">
      <c r="A25" s="743" t="s">
        <v>1465</v>
      </c>
      <c r="B25" s="744" t="s">
        <v>789</v>
      </c>
      <c r="C25" s="744" t="s">
        <v>2210</v>
      </c>
      <c r="D25" s="500" t="s">
        <v>2211</v>
      </c>
      <c r="E25" s="495" t="s">
        <v>657</v>
      </c>
      <c r="F25" s="526">
        <f t="shared" si="0"/>
        <v>0</v>
      </c>
      <c r="G25" s="496">
        <v>0</v>
      </c>
      <c r="H25" s="497"/>
      <c r="I25" s="498">
        <f t="shared" si="3"/>
        <v>4</v>
      </c>
      <c r="J25" s="498">
        <v>0</v>
      </c>
      <c r="K25" s="498">
        <v>4</v>
      </c>
      <c r="L25" s="749">
        <f t="shared" si="5"/>
        <v>0</v>
      </c>
    </row>
    <row r="26" spans="1:12" s="485" customFormat="1">
      <c r="A26" s="743" t="s">
        <v>1467</v>
      </c>
      <c r="B26" s="744" t="s">
        <v>789</v>
      </c>
      <c r="C26" s="744" t="s">
        <v>2212</v>
      </c>
      <c r="D26" s="500" t="s">
        <v>1374</v>
      </c>
      <c r="E26" s="495" t="s">
        <v>289</v>
      </c>
      <c r="F26" s="526">
        <f t="shared" si="0"/>
        <v>0</v>
      </c>
      <c r="G26" s="496">
        <v>0</v>
      </c>
      <c r="H26" s="497"/>
      <c r="I26" s="498">
        <f t="shared" si="3"/>
        <v>24</v>
      </c>
      <c r="J26" s="498">
        <v>10</v>
      </c>
      <c r="K26" s="498">
        <v>14</v>
      </c>
      <c r="L26" s="749">
        <f t="shared" si="5"/>
        <v>0</v>
      </c>
    </row>
    <row r="27" spans="1:12" s="485" customFormat="1">
      <c r="A27" s="743" t="s">
        <v>2213</v>
      </c>
      <c r="B27" s="744" t="s">
        <v>789</v>
      </c>
      <c r="C27" s="744" t="s">
        <v>2214</v>
      </c>
      <c r="D27" s="500" t="s">
        <v>2215</v>
      </c>
      <c r="E27" s="495" t="s">
        <v>657</v>
      </c>
      <c r="F27" s="526">
        <f t="shared" si="0"/>
        <v>0</v>
      </c>
      <c r="G27" s="496">
        <v>0</v>
      </c>
      <c r="H27" s="497"/>
      <c r="I27" s="498">
        <f t="shared" si="3"/>
        <v>8</v>
      </c>
      <c r="J27" s="498">
        <v>4</v>
      </c>
      <c r="K27" s="498">
        <v>4</v>
      </c>
      <c r="L27" s="749">
        <f t="shared" si="5"/>
        <v>0</v>
      </c>
    </row>
    <row r="28" spans="1:12" s="485" customFormat="1">
      <c r="A28" s="743" t="s">
        <v>2216</v>
      </c>
      <c r="B28" s="744" t="s">
        <v>789</v>
      </c>
      <c r="C28" s="744" t="s">
        <v>2217</v>
      </c>
      <c r="D28" s="500" t="s">
        <v>2218</v>
      </c>
      <c r="E28" s="495" t="s">
        <v>657</v>
      </c>
      <c r="F28" s="526">
        <f t="shared" si="0"/>
        <v>0</v>
      </c>
      <c r="G28" s="496">
        <v>0</v>
      </c>
      <c r="H28" s="497"/>
      <c r="I28" s="498">
        <v>1</v>
      </c>
      <c r="J28" s="498">
        <v>0</v>
      </c>
      <c r="K28" s="498">
        <v>0</v>
      </c>
      <c r="L28" s="749">
        <f t="shared" si="5"/>
        <v>0</v>
      </c>
    </row>
    <row r="29" spans="1:12" s="485" customFormat="1" ht="25.5">
      <c r="A29" s="743"/>
      <c r="B29" s="790" t="s">
        <v>1277</v>
      </c>
      <c r="C29" s="751" t="s">
        <v>1451</v>
      </c>
      <c r="D29" s="752" t="s">
        <v>1401</v>
      </c>
      <c r="E29" s="495"/>
      <c r="F29" s="526"/>
      <c r="G29" s="496"/>
      <c r="H29" s="496"/>
      <c r="I29" s="498"/>
      <c r="J29" s="498"/>
      <c r="K29" s="498"/>
      <c r="L29" s="749"/>
    </row>
    <row r="30" spans="1:12" s="485" customFormat="1">
      <c r="A30" s="743" t="s">
        <v>2219</v>
      </c>
      <c r="B30" s="744" t="s">
        <v>1043</v>
      </c>
      <c r="C30" s="744" t="s">
        <v>2220</v>
      </c>
      <c r="D30" s="500" t="s">
        <v>1404</v>
      </c>
      <c r="E30" s="495" t="s">
        <v>657</v>
      </c>
      <c r="F30" s="526">
        <f t="shared" si="0"/>
        <v>0</v>
      </c>
      <c r="G30" s="496">
        <v>0</v>
      </c>
      <c r="H30" s="497">
        <f>SUMPRODUCT(H5:H28,I5:I28)*0.06</f>
        <v>0</v>
      </c>
      <c r="I30" s="498">
        <v>1</v>
      </c>
      <c r="J30" s="498">
        <v>0</v>
      </c>
      <c r="K30" s="498">
        <v>0</v>
      </c>
      <c r="L30" s="749">
        <f>I30*F30</f>
        <v>0</v>
      </c>
    </row>
    <row r="31" spans="1:12" s="485" customFormat="1">
      <c r="A31" s="743" t="s">
        <v>2221</v>
      </c>
      <c r="B31" s="744" t="s">
        <v>1043</v>
      </c>
      <c r="C31" s="744" t="s">
        <v>2222</v>
      </c>
      <c r="D31" s="500" t="s">
        <v>1407</v>
      </c>
      <c r="E31" s="495" t="s">
        <v>657</v>
      </c>
      <c r="F31" s="526">
        <f t="shared" si="0"/>
        <v>0</v>
      </c>
      <c r="G31" s="496">
        <v>0</v>
      </c>
      <c r="H31" s="497">
        <f>SUMPRODUCT(G5:G28,I5:I28)*0.036</f>
        <v>0</v>
      </c>
      <c r="I31" s="498">
        <v>1</v>
      </c>
      <c r="J31" s="498">
        <v>0</v>
      </c>
      <c r="K31" s="498">
        <v>0</v>
      </c>
      <c r="L31" s="749">
        <f>I31*F31</f>
        <v>0</v>
      </c>
    </row>
    <row r="32" spans="1:12" s="485" customFormat="1" ht="16.5" thickBot="1">
      <c r="A32" s="792"/>
      <c r="B32" s="793"/>
      <c r="C32" s="793"/>
      <c r="D32" s="843"/>
      <c r="E32" s="761"/>
      <c r="F32" s="762"/>
      <c r="G32" s="762"/>
      <c r="H32" s="762"/>
      <c r="I32" s="763"/>
      <c r="J32" s="763"/>
      <c r="K32" s="763"/>
      <c r="L32" s="764"/>
    </row>
    <row r="33" spans="1:16" s="485" customFormat="1">
      <c r="A33" s="509"/>
      <c r="B33" s="509"/>
      <c r="C33" s="509"/>
      <c r="D33" s="510"/>
      <c r="E33" s="509"/>
      <c r="F33" s="511"/>
      <c r="G33" s="511"/>
      <c r="H33" s="511"/>
      <c r="I33" s="512"/>
      <c r="J33" s="512"/>
      <c r="K33" s="512"/>
      <c r="L33" s="511"/>
    </row>
    <row r="34" spans="1:16" ht="54.75" customHeight="1">
      <c r="A34" s="765" t="s">
        <v>777</v>
      </c>
      <c r="B34" s="1165"/>
      <c r="C34" s="1565" t="s">
        <v>1408</v>
      </c>
      <c r="D34" s="1566"/>
      <c r="E34" s="1166"/>
      <c r="F34" s="1166"/>
      <c r="G34" s="1166"/>
      <c r="H34" s="1166"/>
      <c r="I34" s="1167"/>
      <c r="J34" s="676"/>
    </row>
    <row r="35" spans="1:16" ht="41.25" customHeight="1">
      <c r="A35" s="768"/>
      <c r="B35" s="769"/>
      <c r="C35" s="1567" t="s">
        <v>1698</v>
      </c>
      <c r="D35" s="1568"/>
      <c r="E35" s="844"/>
      <c r="F35" s="844"/>
      <c r="G35" s="844"/>
      <c r="H35" s="844"/>
      <c r="I35" s="845"/>
      <c r="J35" s="676"/>
    </row>
    <row r="36" spans="1:16" ht="39" customHeight="1">
      <c r="A36" s="509"/>
      <c r="B36" s="509"/>
      <c r="C36" s="509"/>
      <c r="D36" s="510"/>
    </row>
    <row r="37" spans="1:16">
      <c r="A37" s="509"/>
      <c r="B37" s="509"/>
      <c r="C37" s="509"/>
      <c r="D37" s="510"/>
    </row>
    <row r="38" spans="1:16">
      <c r="A38" s="509"/>
      <c r="B38" s="509"/>
      <c r="C38" s="509"/>
      <c r="D38" s="510"/>
    </row>
    <row r="39" spans="1:16">
      <c r="A39" s="509"/>
      <c r="B39" s="509"/>
      <c r="C39" s="509"/>
      <c r="D39" s="510"/>
    </row>
    <row r="40" spans="1:16" s="509" customFormat="1">
      <c r="D40" s="510"/>
      <c r="F40" s="511"/>
      <c r="G40" s="511"/>
      <c r="H40" s="511"/>
      <c r="I40" s="512"/>
      <c r="J40" s="512"/>
      <c r="K40" s="512"/>
      <c r="L40" s="511"/>
      <c r="M40" s="476"/>
      <c r="N40" s="476"/>
      <c r="O40" s="476"/>
      <c r="P40" s="476"/>
    </row>
    <row r="41" spans="1:16" s="509" customFormat="1">
      <c r="D41" s="510"/>
      <c r="F41" s="511"/>
      <c r="G41" s="511"/>
      <c r="H41" s="511"/>
      <c r="I41" s="512"/>
      <c r="J41" s="512"/>
      <c r="K41" s="512"/>
      <c r="L41" s="511"/>
      <c r="M41" s="476"/>
      <c r="N41" s="476"/>
      <c r="O41" s="476"/>
      <c r="P41" s="476"/>
    </row>
    <row r="42" spans="1:16" s="509" customFormat="1">
      <c r="D42" s="510"/>
      <c r="F42" s="511"/>
      <c r="G42" s="511"/>
      <c r="H42" s="511"/>
      <c r="I42" s="512"/>
      <c r="J42" s="512"/>
      <c r="K42" s="512"/>
      <c r="L42" s="511"/>
      <c r="M42" s="476"/>
      <c r="N42" s="476"/>
      <c r="O42" s="476"/>
      <c r="P42" s="476"/>
    </row>
    <row r="43" spans="1:16" s="509" customFormat="1">
      <c r="D43" s="510"/>
      <c r="F43" s="511"/>
      <c r="G43" s="511"/>
      <c r="H43" s="511"/>
      <c r="I43" s="512"/>
      <c r="J43" s="512"/>
      <c r="K43" s="512"/>
      <c r="L43" s="511"/>
      <c r="M43" s="476"/>
      <c r="N43" s="476"/>
      <c r="O43" s="476"/>
      <c r="P43" s="476"/>
    </row>
    <row r="44" spans="1:16" s="509" customFormat="1">
      <c r="D44" s="510"/>
      <c r="F44" s="511"/>
      <c r="G44" s="511"/>
      <c r="H44" s="511"/>
      <c r="I44" s="512"/>
      <c r="J44" s="512"/>
      <c r="K44" s="512"/>
      <c r="L44" s="511"/>
      <c r="M44" s="476"/>
      <c r="N44" s="476"/>
      <c r="O44" s="476"/>
      <c r="P44" s="476"/>
    </row>
    <row r="45" spans="1:16" s="509" customFormat="1">
      <c r="D45" s="510"/>
      <c r="F45" s="511"/>
      <c r="G45" s="511"/>
      <c r="H45" s="511"/>
      <c r="I45" s="512"/>
      <c r="J45" s="512"/>
      <c r="K45" s="512"/>
      <c r="L45" s="511"/>
      <c r="M45" s="476"/>
      <c r="N45" s="476"/>
      <c r="O45" s="476"/>
      <c r="P45" s="476"/>
    </row>
    <row r="46" spans="1:16" s="509" customFormat="1">
      <c r="D46" s="510"/>
      <c r="F46" s="511"/>
      <c r="G46" s="511"/>
      <c r="H46" s="511"/>
      <c r="I46" s="512"/>
      <c r="J46" s="512"/>
      <c r="K46" s="512"/>
      <c r="L46" s="511"/>
      <c r="M46" s="476"/>
      <c r="N46" s="476"/>
      <c r="O46" s="476"/>
      <c r="P46" s="476"/>
    </row>
    <row r="47" spans="1:16" s="509" customFormat="1">
      <c r="D47" s="510"/>
      <c r="F47" s="511"/>
      <c r="G47" s="511"/>
      <c r="H47" s="511"/>
      <c r="I47" s="512"/>
      <c r="J47" s="512"/>
      <c r="K47" s="512"/>
      <c r="L47" s="511"/>
      <c r="M47" s="476"/>
      <c r="N47" s="476"/>
      <c r="O47" s="476"/>
      <c r="P47" s="476"/>
    </row>
    <row r="48" spans="1:16" s="509" customFormat="1">
      <c r="D48" s="510"/>
      <c r="F48" s="511"/>
      <c r="G48" s="511"/>
      <c r="H48" s="511"/>
      <c r="I48" s="512"/>
      <c r="J48" s="512"/>
      <c r="K48" s="512"/>
      <c r="L48" s="511"/>
      <c r="M48" s="476"/>
      <c r="N48" s="476"/>
      <c r="O48" s="476"/>
      <c r="P48" s="476"/>
    </row>
    <row r="49" spans="4:16" s="509" customFormat="1">
      <c r="D49" s="510"/>
      <c r="F49" s="511"/>
      <c r="G49" s="511"/>
      <c r="H49" s="511"/>
      <c r="I49" s="512"/>
      <c r="J49" s="512"/>
      <c r="K49" s="512"/>
      <c r="L49" s="511"/>
      <c r="M49" s="476"/>
      <c r="N49" s="476"/>
      <c r="O49" s="476"/>
      <c r="P49" s="476"/>
    </row>
    <row r="50" spans="4:16" s="509" customFormat="1">
      <c r="D50" s="510"/>
      <c r="F50" s="511"/>
      <c r="G50" s="511"/>
      <c r="H50" s="511"/>
      <c r="I50" s="512"/>
      <c r="J50" s="512"/>
      <c r="K50" s="512"/>
      <c r="L50" s="511"/>
      <c r="M50" s="476"/>
      <c r="N50" s="476"/>
      <c r="O50" s="476"/>
      <c r="P50" s="476"/>
    </row>
    <row r="51" spans="4:16" s="509" customFormat="1">
      <c r="D51" s="510"/>
      <c r="F51" s="511"/>
      <c r="G51" s="511"/>
      <c r="H51" s="511"/>
      <c r="I51" s="512"/>
      <c r="J51" s="512"/>
      <c r="K51" s="512"/>
      <c r="L51" s="511"/>
      <c r="M51" s="476"/>
      <c r="N51" s="476"/>
      <c r="O51" s="476"/>
      <c r="P51" s="476"/>
    </row>
    <row r="52" spans="4:16" s="509" customFormat="1">
      <c r="D52" s="510"/>
      <c r="F52" s="511"/>
      <c r="G52" s="511"/>
      <c r="H52" s="511"/>
      <c r="I52" s="512"/>
      <c r="J52" s="512"/>
      <c r="K52" s="512"/>
      <c r="L52" s="511"/>
      <c r="M52" s="476"/>
      <c r="N52" s="476"/>
      <c r="O52" s="476"/>
      <c r="P52" s="476"/>
    </row>
    <row r="53" spans="4:16" s="509" customFormat="1">
      <c r="D53" s="510"/>
      <c r="F53" s="511"/>
      <c r="G53" s="511"/>
      <c r="H53" s="511"/>
      <c r="I53" s="512"/>
      <c r="J53" s="512"/>
      <c r="K53" s="512"/>
      <c r="L53" s="511"/>
      <c r="M53" s="476"/>
      <c r="N53" s="476"/>
      <c r="O53" s="476"/>
      <c r="P53" s="476"/>
    </row>
    <row r="54" spans="4:16" s="509" customFormat="1">
      <c r="D54" s="510"/>
      <c r="F54" s="511"/>
      <c r="G54" s="511"/>
      <c r="H54" s="511"/>
      <c r="I54" s="512"/>
      <c r="J54" s="512"/>
      <c r="K54" s="512"/>
      <c r="L54" s="511"/>
      <c r="M54" s="476"/>
      <c r="N54" s="476"/>
      <c r="O54" s="476"/>
      <c r="P54" s="476"/>
    </row>
    <row r="55" spans="4:16" s="509" customFormat="1">
      <c r="D55" s="510"/>
      <c r="F55" s="511"/>
      <c r="G55" s="511"/>
      <c r="H55" s="511"/>
      <c r="I55" s="512"/>
      <c r="J55" s="512"/>
      <c r="K55" s="512"/>
      <c r="L55" s="511"/>
      <c r="M55" s="476"/>
      <c r="N55" s="476"/>
      <c r="O55" s="476"/>
      <c r="P55" s="476"/>
    </row>
    <row r="56" spans="4:16" s="509" customFormat="1">
      <c r="D56" s="510"/>
      <c r="F56" s="511"/>
      <c r="G56" s="511"/>
      <c r="H56" s="511"/>
      <c r="I56" s="512"/>
      <c r="J56" s="512"/>
      <c r="K56" s="512"/>
      <c r="L56" s="511"/>
      <c r="M56" s="476"/>
      <c r="N56" s="476"/>
      <c r="O56" s="476"/>
      <c r="P56" s="476"/>
    </row>
    <row r="57" spans="4:16" s="509" customFormat="1">
      <c r="D57" s="510"/>
      <c r="F57" s="511"/>
      <c r="G57" s="511"/>
      <c r="H57" s="511"/>
      <c r="I57" s="512"/>
      <c r="J57" s="512"/>
      <c r="K57" s="512"/>
      <c r="L57" s="511"/>
      <c r="M57" s="476"/>
      <c r="N57" s="476"/>
      <c r="O57" s="476"/>
      <c r="P57" s="476"/>
    </row>
    <row r="58" spans="4:16" s="509" customFormat="1">
      <c r="D58" s="510"/>
      <c r="F58" s="511"/>
      <c r="G58" s="511"/>
      <c r="H58" s="511"/>
      <c r="I58" s="512"/>
      <c r="J58" s="512"/>
      <c r="K58" s="512"/>
      <c r="L58" s="511"/>
      <c r="M58" s="476"/>
      <c r="N58" s="476"/>
      <c r="O58" s="476"/>
      <c r="P58" s="476"/>
    </row>
    <row r="59" spans="4:16" s="509" customFormat="1">
      <c r="D59" s="510"/>
      <c r="F59" s="511"/>
      <c r="G59" s="511"/>
      <c r="H59" s="511"/>
      <c r="I59" s="512"/>
      <c r="J59" s="512"/>
      <c r="K59" s="512"/>
      <c r="L59" s="511"/>
      <c r="M59" s="476"/>
      <c r="N59" s="476"/>
      <c r="O59" s="476"/>
      <c r="P59" s="476"/>
    </row>
    <row r="60" spans="4:16" s="509" customFormat="1">
      <c r="D60" s="510"/>
      <c r="F60" s="511"/>
      <c r="G60" s="511"/>
      <c r="H60" s="511"/>
      <c r="I60" s="512"/>
      <c r="J60" s="512"/>
      <c r="K60" s="512"/>
      <c r="L60" s="511"/>
      <c r="M60" s="476"/>
      <c r="N60" s="476"/>
      <c r="O60" s="476"/>
      <c r="P60" s="476"/>
    </row>
    <row r="61" spans="4:16" s="509" customFormat="1">
      <c r="D61" s="510"/>
      <c r="F61" s="511"/>
      <c r="G61" s="511"/>
      <c r="H61" s="511"/>
      <c r="I61" s="512"/>
      <c r="J61" s="512"/>
      <c r="K61" s="512"/>
      <c r="L61" s="511"/>
      <c r="M61" s="476"/>
      <c r="N61" s="476"/>
      <c r="O61" s="476"/>
      <c r="P61" s="476"/>
    </row>
    <row r="62" spans="4:16" s="509" customFormat="1">
      <c r="D62" s="510"/>
      <c r="F62" s="511"/>
      <c r="G62" s="511"/>
      <c r="H62" s="511"/>
      <c r="I62" s="512"/>
      <c r="J62" s="512"/>
      <c r="K62" s="512"/>
      <c r="L62" s="511"/>
      <c r="M62" s="476"/>
      <c r="N62" s="476"/>
      <c r="O62" s="476"/>
      <c r="P62" s="476"/>
    </row>
    <row r="63" spans="4:16" s="509" customFormat="1">
      <c r="D63" s="510"/>
      <c r="F63" s="511"/>
      <c r="G63" s="511"/>
      <c r="H63" s="511"/>
      <c r="I63" s="512"/>
      <c r="J63" s="512"/>
      <c r="K63" s="512"/>
      <c r="L63" s="511"/>
      <c r="M63" s="476"/>
      <c r="N63" s="476"/>
      <c r="O63" s="476"/>
      <c r="P63" s="476"/>
    </row>
    <row r="64" spans="4:16" s="509" customFormat="1">
      <c r="D64" s="510"/>
      <c r="F64" s="511"/>
      <c r="G64" s="511"/>
      <c r="H64" s="511"/>
      <c r="I64" s="512"/>
      <c r="J64" s="512"/>
      <c r="K64" s="512"/>
      <c r="L64" s="511"/>
      <c r="M64" s="476"/>
      <c r="N64" s="476"/>
      <c r="O64" s="476"/>
      <c r="P64" s="476"/>
    </row>
    <row r="65" spans="4:16" s="509" customFormat="1">
      <c r="D65" s="510"/>
      <c r="F65" s="511"/>
      <c r="G65" s="511"/>
      <c r="H65" s="511"/>
      <c r="I65" s="512"/>
      <c r="J65" s="512"/>
      <c r="K65" s="512"/>
      <c r="L65" s="511"/>
      <c r="M65" s="476"/>
      <c r="N65" s="476"/>
      <c r="O65" s="476"/>
      <c r="P65" s="476"/>
    </row>
    <row r="66" spans="4:16" s="509" customFormat="1">
      <c r="D66" s="510"/>
      <c r="F66" s="511"/>
      <c r="G66" s="511"/>
      <c r="H66" s="511"/>
      <c r="I66" s="512"/>
      <c r="J66" s="512"/>
      <c r="K66" s="512"/>
      <c r="L66" s="511"/>
      <c r="M66" s="476"/>
      <c r="N66" s="476"/>
      <c r="O66" s="476"/>
      <c r="P66" s="476"/>
    </row>
    <row r="67" spans="4:16" s="509" customFormat="1">
      <c r="D67" s="510"/>
      <c r="F67" s="511"/>
      <c r="G67" s="511"/>
      <c r="H67" s="511"/>
      <c r="I67" s="512"/>
      <c r="J67" s="512"/>
      <c r="K67" s="512"/>
      <c r="L67" s="511"/>
      <c r="M67" s="476"/>
      <c r="N67" s="476"/>
      <c r="O67" s="476"/>
      <c r="P67" s="476"/>
    </row>
    <row r="68" spans="4:16" s="509" customFormat="1">
      <c r="D68" s="510"/>
      <c r="F68" s="511"/>
      <c r="G68" s="511"/>
      <c r="H68" s="511"/>
      <c r="I68" s="512"/>
      <c r="J68" s="512"/>
      <c r="K68" s="512"/>
      <c r="L68" s="511"/>
      <c r="M68" s="476"/>
      <c r="N68" s="476"/>
      <c r="O68" s="476"/>
      <c r="P68" s="476"/>
    </row>
    <row r="69" spans="4:16" s="509" customFormat="1">
      <c r="D69" s="510"/>
      <c r="F69" s="511"/>
      <c r="G69" s="511"/>
      <c r="H69" s="511"/>
      <c r="I69" s="512"/>
      <c r="J69" s="512"/>
      <c r="K69" s="512"/>
      <c r="L69" s="511"/>
      <c r="M69" s="476"/>
      <c r="N69" s="476"/>
      <c r="O69" s="476"/>
      <c r="P69" s="476"/>
    </row>
    <row r="70" spans="4:16" s="509" customFormat="1">
      <c r="D70" s="510"/>
      <c r="F70" s="511"/>
      <c r="G70" s="511"/>
      <c r="H70" s="511"/>
      <c r="I70" s="512"/>
      <c r="J70" s="512"/>
      <c r="K70" s="512"/>
      <c r="L70" s="511"/>
      <c r="M70" s="476"/>
      <c r="N70" s="476"/>
      <c r="O70" s="476"/>
      <c r="P70" s="476"/>
    </row>
    <row r="71" spans="4:16" s="509" customFormat="1">
      <c r="D71" s="510"/>
      <c r="F71" s="511"/>
      <c r="G71" s="511"/>
      <c r="H71" s="511"/>
      <c r="I71" s="512"/>
      <c r="J71" s="512"/>
      <c r="K71" s="512"/>
      <c r="L71" s="511"/>
      <c r="M71" s="476"/>
      <c r="N71" s="476"/>
      <c r="O71" s="476"/>
      <c r="P71" s="476"/>
    </row>
    <row r="72" spans="4:16" s="509" customFormat="1">
      <c r="D72" s="510"/>
      <c r="F72" s="511"/>
      <c r="G72" s="511"/>
      <c r="H72" s="511"/>
      <c r="I72" s="512"/>
      <c r="J72" s="512"/>
      <c r="K72" s="512"/>
      <c r="L72" s="511"/>
      <c r="M72" s="476"/>
      <c r="N72" s="476"/>
      <c r="O72" s="476"/>
      <c r="P72" s="476"/>
    </row>
    <row r="73" spans="4:16" s="509" customFormat="1">
      <c r="D73" s="510"/>
      <c r="F73" s="511"/>
      <c r="G73" s="511"/>
      <c r="H73" s="511"/>
      <c r="I73" s="512"/>
      <c r="J73" s="512"/>
      <c r="K73" s="512"/>
      <c r="L73" s="511"/>
      <c r="M73" s="476"/>
      <c r="N73" s="476"/>
      <c r="O73" s="476"/>
      <c r="P73" s="476"/>
    </row>
    <row r="74" spans="4:16" s="509" customFormat="1">
      <c r="D74" s="510"/>
      <c r="F74" s="511"/>
      <c r="G74" s="511"/>
      <c r="H74" s="511"/>
      <c r="I74" s="512"/>
      <c r="J74" s="512"/>
      <c r="K74" s="512"/>
      <c r="L74" s="511"/>
      <c r="M74" s="476"/>
      <c r="N74" s="476"/>
      <c r="O74" s="476"/>
      <c r="P74" s="476"/>
    </row>
    <row r="75" spans="4:16" s="509" customFormat="1">
      <c r="D75" s="510"/>
      <c r="F75" s="511"/>
      <c r="G75" s="511"/>
      <c r="H75" s="511"/>
      <c r="I75" s="512"/>
      <c r="J75" s="512"/>
      <c r="K75" s="512"/>
      <c r="L75" s="511"/>
      <c r="M75" s="476"/>
      <c r="N75" s="476"/>
      <c r="O75" s="476"/>
      <c r="P75" s="476"/>
    </row>
    <row r="76" spans="4:16" s="509" customFormat="1">
      <c r="D76" s="510"/>
      <c r="F76" s="511"/>
      <c r="G76" s="511"/>
      <c r="H76" s="511"/>
      <c r="I76" s="512"/>
      <c r="J76" s="512"/>
      <c r="K76" s="512"/>
      <c r="L76" s="511"/>
      <c r="M76" s="476"/>
      <c r="N76" s="476"/>
      <c r="O76" s="476"/>
      <c r="P76" s="476"/>
    </row>
    <row r="77" spans="4:16" s="509" customFormat="1">
      <c r="D77" s="510"/>
      <c r="F77" s="511"/>
      <c r="G77" s="511"/>
      <c r="H77" s="511"/>
      <c r="I77" s="512"/>
      <c r="J77" s="512"/>
      <c r="K77" s="512"/>
      <c r="L77" s="511"/>
      <c r="M77" s="476"/>
      <c r="N77" s="476"/>
      <c r="O77" s="476"/>
      <c r="P77" s="476"/>
    </row>
    <row r="78" spans="4:16" s="509" customFormat="1">
      <c r="D78" s="510"/>
      <c r="F78" s="511"/>
      <c r="G78" s="511"/>
      <c r="H78" s="511"/>
      <c r="I78" s="512"/>
      <c r="J78" s="512"/>
      <c r="K78" s="512"/>
      <c r="L78" s="511"/>
      <c r="M78" s="476"/>
      <c r="N78" s="476"/>
      <c r="O78" s="476"/>
      <c r="P78" s="476"/>
    </row>
    <row r="79" spans="4:16" s="509" customFormat="1">
      <c r="D79" s="510"/>
      <c r="F79" s="511"/>
      <c r="G79" s="511"/>
      <c r="H79" s="511"/>
      <c r="I79" s="512"/>
      <c r="J79" s="512"/>
      <c r="K79" s="512"/>
      <c r="L79" s="511"/>
      <c r="M79" s="476"/>
      <c r="N79" s="476"/>
      <c r="O79" s="476"/>
      <c r="P79" s="476"/>
    </row>
    <row r="80" spans="4:16" s="509" customFormat="1">
      <c r="D80" s="510"/>
      <c r="F80" s="511"/>
      <c r="G80" s="511"/>
      <c r="H80" s="511"/>
      <c r="I80" s="512"/>
      <c r="J80" s="512"/>
      <c r="K80" s="512"/>
      <c r="L80" s="511"/>
      <c r="M80" s="476"/>
      <c r="N80" s="476"/>
      <c r="O80" s="476"/>
      <c r="P80" s="476"/>
    </row>
    <row r="81" spans="4:16" s="509" customFormat="1">
      <c r="D81" s="510"/>
      <c r="F81" s="511"/>
      <c r="G81" s="511"/>
      <c r="H81" s="511"/>
      <c r="I81" s="512"/>
      <c r="J81" s="512"/>
      <c r="K81" s="512"/>
      <c r="L81" s="511"/>
      <c r="M81" s="476"/>
      <c r="N81" s="476"/>
      <c r="O81" s="476"/>
      <c r="P81" s="476"/>
    </row>
    <row r="82" spans="4:16" s="509" customFormat="1">
      <c r="D82" s="510"/>
      <c r="F82" s="511"/>
      <c r="G82" s="511"/>
      <c r="H82" s="511"/>
      <c r="I82" s="512"/>
      <c r="J82" s="512"/>
      <c r="K82" s="512"/>
      <c r="L82" s="511"/>
      <c r="M82" s="476"/>
      <c r="N82" s="476"/>
      <c r="O82" s="476"/>
      <c r="P82" s="476"/>
    </row>
    <row r="83" spans="4:16" s="509" customFormat="1">
      <c r="D83" s="510"/>
      <c r="F83" s="511"/>
      <c r="G83" s="511"/>
      <c r="H83" s="511"/>
      <c r="I83" s="512"/>
      <c r="J83" s="512"/>
      <c r="K83" s="512"/>
      <c r="L83" s="511"/>
      <c r="M83" s="476"/>
      <c r="N83" s="476"/>
      <c r="O83" s="476"/>
      <c r="P83" s="476"/>
    </row>
    <row r="84" spans="4:16" s="509" customFormat="1">
      <c r="D84" s="510"/>
      <c r="F84" s="511"/>
      <c r="G84" s="511"/>
      <c r="H84" s="511"/>
      <c r="I84" s="512"/>
      <c r="J84" s="512"/>
      <c r="K84" s="512"/>
      <c r="L84" s="511"/>
      <c r="M84" s="476"/>
      <c r="N84" s="476"/>
      <c r="O84" s="476"/>
      <c r="P84" s="476"/>
    </row>
    <row r="85" spans="4:16" s="509" customFormat="1">
      <c r="D85" s="510"/>
      <c r="F85" s="511"/>
      <c r="G85" s="511"/>
      <c r="H85" s="511"/>
      <c r="I85" s="512"/>
      <c r="J85" s="512"/>
      <c r="K85" s="512"/>
      <c r="L85" s="511"/>
      <c r="M85" s="476"/>
      <c r="N85" s="476"/>
      <c r="O85" s="476"/>
      <c r="P85" s="476"/>
    </row>
    <row r="86" spans="4:16" s="509" customFormat="1">
      <c r="D86" s="510"/>
      <c r="F86" s="511"/>
      <c r="G86" s="511"/>
      <c r="H86" s="511"/>
      <c r="I86" s="512"/>
      <c r="J86" s="512"/>
      <c r="K86" s="512"/>
      <c r="L86" s="511"/>
      <c r="M86" s="476"/>
      <c r="N86" s="476"/>
      <c r="O86" s="476"/>
      <c r="P86" s="476"/>
    </row>
    <row r="87" spans="4:16" s="509" customFormat="1">
      <c r="D87" s="510"/>
      <c r="F87" s="511"/>
      <c r="G87" s="511"/>
      <c r="H87" s="511"/>
      <c r="I87" s="512"/>
      <c r="J87" s="512"/>
      <c r="K87" s="512"/>
      <c r="L87" s="511"/>
      <c r="M87" s="476"/>
      <c r="N87" s="476"/>
      <c r="O87" s="476"/>
      <c r="P87" s="476"/>
    </row>
    <row r="88" spans="4:16" s="509" customFormat="1">
      <c r="D88" s="510"/>
      <c r="F88" s="511"/>
      <c r="G88" s="511"/>
      <c r="H88" s="511"/>
      <c r="I88" s="512"/>
      <c r="J88" s="512"/>
      <c r="K88" s="512"/>
      <c r="L88" s="511"/>
      <c r="M88" s="476"/>
      <c r="N88" s="476"/>
      <c r="O88" s="476"/>
      <c r="P88" s="476"/>
    </row>
    <row r="89" spans="4:16" s="509" customFormat="1">
      <c r="D89" s="510"/>
      <c r="F89" s="511"/>
      <c r="G89" s="511"/>
      <c r="H89" s="511"/>
      <c r="I89" s="512"/>
      <c r="J89" s="512"/>
      <c r="K89" s="512"/>
      <c r="L89" s="511"/>
      <c r="M89" s="476"/>
      <c r="N89" s="476"/>
      <c r="O89" s="476"/>
      <c r="P89" s="476"/>
    </row>
    <row r="90" spans="4:16" s="509" customFormat="1">
      <c r="D90" s="510"/>
      <c r="F90" s="511"/>
      <c r="G90" s="511"/>
      <c r="H90" s="511"/>
      <c r="I90" s="512"/>
      <c r="J90" s="512"/>
      <c r="K90" s="512"/>
      <c r="L90" s="511"/>
      <c r="M90" s="476"/>
      <c r="N90" s="476"/>
      <c r="O90" s="476"/>
      <c r="P90" s="476"/>
    </row>
    <row r="91" spans="4:16" s="509" customFormat="1">
      <c r="D91" s="510"/>
      <c r="F91" s="511"/>
      <c r="G91" s="511"/>
      <c r="H91" s="511"/>
      <c r="I91" s="512"/>
      <c r="J91" s="512"/>
      <c r="K91" s="512"/>
      <c r="L91" s="511"/>
      <c r="M91" s="476"/>
      <c r="N91" s="476"/>
      <c r="O91" s="476"/>
      <c r="P91" s="476"/>
    </row>
    <row r="92" spans="4:16" s="509" customFormat="1">
      <c r="D92" s="510"/>
      <c r="F92" s="511"/>
      <c r="G92" s="511"/>
      <c r="H92" s="511"/>
      <c r="I92" s="512"/>
      <c r="J92" s="512"/>
      <c r="K92" s="512"/>
      <c r="L92" s="511"/>
      <c r="M92" s="476"/>
      <c r="N92" s="476"/>
      <c r="O92" s="476"/>
      <c r="P92" s="476"/>
    </row>
    <row r="93" spans="4:16" s="509" customFormat="1">
      <c r="D93" s="510"/>
      <c r="F93" s="511"/>
      <c r="G93" s="511"/>
      <c r="H93" s="511"/>
      <c r="I93" s="512"/>
      <c r="J93" s="512"/>
      <c r="K93" s="512"/>
      <c r="L93" s="511"/>
      <c r="M93" s="476"/>
      <c r="N93" s="476"/>
      <c r="O93" s="476"/>
      <c r="P93" s="476"/>
    </row>
    <row r="94" spans="4:16" s="509" customFormat="1">
      <c r="D94" s="510"/>
      <c r="F94" s="511"/>
      <c r="G94" s="511"/>
      <c r="H94" s="511"/>
      <c r="I94" s="512"/>
      <c r="J94" s="512"/>
      <c r="K94" s="512"/>
      <c r="L94" s="511"/>
      <c r="M94" s="476"/>
      <c r="N94" s="476"/>
      <c r="O94" s="476"/>
      <c r="P94" s="476"/>
    </row>
    <row r="95" spans="4:16" s="509" customFormat="1">
      <c r="D95" s="510"/>
      <c r="F95" s="511"/>
      <c r="G95" s="511"/>
      <c r="H95" s="511"/>
      <c r="I95" s="512"/>
      <c r="J95" s="512"/>
      <c r="K95" s="512"/>
      <c r="L95" s="511"/>
      <c r="M95" s="476"/>
      <c r="N95" s="476"/>
      <c r="O95" s="476"/>
      <c r="P95" s="476"/>
    </row>
    <row r="96" spans="4:16" s="509" customFormat="1">
      <c r="D96" s="510"/>
      <c r="F96" s="511"/>
      <c r="G96" s="511"/>
      <c r="H96" s="511"/>
      <c r="I96" s="512"/>
      <c r="J96" s="512"/>
      <c r="K96" s="512"/>
      <c r="L96" s="511"/>
      <c r="M96" s="476"/>
      <c r="N96" s="476"/>
      <c r="O96" s="476"/>
      <c r="P96" s="476"/>
    </row>
    <row r="97" spans="4:16" s="509" customFormat="1">
      <c r="D97" s="510"/>
      <c r="F97" s="511"/>
      <c r="G97" s="511"/>
      <c r="H97" s="511"/>
      <c r="I97" s="512"/>
      <c r="J97" s="512"/>
      <c r="K97" s="512"/>
      <c r="L97" s="511"/>
      <c r="M97" s="476"/>
      <c r="N97" s="476"/>
      <c r="O97" s="476"/>
      <c r="P97" s="476"/>
    </row>
    <row r="98" spans="4:16" s="509" customFormat="1">
      <c r="D98" s="510"/>
      <c r="F98" s="511"/>
      <c r="G98" s="511"/>
      <c r="H98" s="511"/>
      <c r="I98" s="512"/>
      <c r="J98" s="512"/>
      <c r="K98" s="512"/>
      <c r="L98" s="511"/>
      <c r="M98" s="476"/>
      <c r="N98" s="476"/>
      <c r="O98" s="476"/>
      <c r="P98" s="476"/>
    </row>
    <row r="99" spans="4:16" s="509" customFormat="1">
      <c r="D99" s="510"/>
      <c r="F99" s="511"/>
      <c r="G99" s="511"/>
      <c r="H99" s="511"/>
      <c r="I99" s="512"/>
      <c r="J99" s="512"/>
      <c r="K99" s="512"/>
      <c r="L99" s="511"/>
      <c r="M99" s="476"/>
      <c r="N99" s="476"/>
      <c r="O99" s="476"/>
      <c r="P99" s="476"/>
    </row>
    <row r="100" spans="4:16" s="509" customFormat="1">
      <c r="D100" s="510"/>
      <c r="F100" s="511"/>
      <c r="G100" s="511"/>
      <c r="H100" s="511"/>
      <c r="I100" s="512"/>
      <c r="J100" s="512"/>
      <c r="K100" s="512"/>
      <c r="L100" s="511"/>
      <c r="M100" s="476"/>
      <c r="N100" s="476"/>
      <c r="O100" s="476"/>
      <c r="P100" s="476"/>
    </row>
    <row r="101" spans="4:16" s="509" customFormat="1">
      <c r="D101" s="510"/>
      <c r="F101" s="511"/>
      <c r="G101" s="511"/>
      <c r="H101" s="511"/>
      <c r="I101" s="512"/>
      <c r="J101" s="512"/>
      <c r="K101" s="512"/>
      <c r="L101" s="511"/>
      <c r="M101" s="476"/>
      <c r="N101" s="476"/>
      <c r="O101" s="476"/>
      <c r="P101" s="476"/>
    </row>
    <row r="102" spans="4:16" s="509" customFormat="1">
      <c r="D102" s="510"/>
      <c r="F102" s="511"/>
      <c r="G102" s="511"/>
      <c r="H102" s="511"/>
      <c r="I102" s="512"/>
      <c r="J102" s="512"/>
      <c r="K102" s="512"/>
      <c r="L102" s="511"/>
      <c r="M102" s="476"/>
      <c r="N102" s="476"/>
      <c r="O102" s="476"/>
      <c r="P102" s="476"/>
    </row>
    <row r="103" spans="4:16" s="509" customFormat="1">
      <c r="D103" s="510"/>
      <c r="F103" s="511"/>
      <c r="G103" s="511"/>
      <c r="H103" s="511"/>
      <c r="I103" s="512"/>
      <c r="J103" s="512"/>
      <c r="K103" s="512"/>
      <c r="L103" s="511"/>
      <c r="M103" s="476"/>
      <c r="N103" s="476"/>
      <c r="O103" s="476"/>
      <c r="P103" s="476"/>
    </row>
    <row r="104" spans="4:16" s="509" customFormat="1">
      <c r="D104" s="510"/>
      <c r="F104" s="511"/>
      <c r="G104" s="511"/>
      <c r="H104" s="511"/>
      <c r="I104" s="512"/>
      <c r="J104" s="512"/>
      <c r="K104" s="512"/>
      <c r="L104" s="511"/>
      <c r="M104" s="476"/>
      <c r="N104" s="476"/>
      <c r="O104" s="476"/>
      <c r="P104" s="476"/>
    </row>
    <row r="105" spans="4:16" s="509" customFormat="1">
      <c r="D105" s="510"/>
      <c r="F105" s="511"/>
      <c r="G105" s="511"/>
      <c r="H105" s="511"/>
      <c r="I105" s="512"/>
      <c r="J105" s="512"/>
      <c r="K105" s="512"/>
      <c r="L105" s="511"/>
      <c r="M105" s="476"/>
      <c r="N105" s="476"/>
      <c r="O105" s="476"/>
      <c r="P105" s="476"/>
    </row>
    <row r="106" spans="4:16" s="509" customFormat="1">
      <c r="D106" s="510"/>
      <c r="F106" s="511"/>
      <c r="G106" s="511"/>
      <c r="H106" s="511"/>
      <c r="I106" s="512"/>
      <c r="J106" s="512"/>
      <c r="K106" s="512"/>
      <c r="L106" s="511"/>
      <c r="M106" s="476"/>
      <c r="N106" s="476"/>
      <c r="O106" s="476"/>
      <c r="P106" s="476"/>
    </row>
    <row r="107" spans="4:16" s="509" customFormat="1">
      <c r="D107" s="510"/>
      <c r="F107" s="511"/>
      <c r="G107" s="511"/>
      <c r="H107" s="511"/>
      <c r="I107" s="512"/>
      <c r="J107" s="512"/>
      <c r="K107" s="512"/>
      <c r="L107" s="511"/>
      <c r="M107" s="476"/>
      <c r="N107" s="476"/>
      <c r="O107" s="476"/>
      <c r="P107" s="476"/>
    </row>
    <row r="108" spans="4:16" s="509" customFormat="1">
      <c r="D108" s="510"/>
      <c r="F108" s="511"/>
      <c r="G108" s="511"/>
      <c r="H108" s="511"/>
      <c r="I108" s="512"/>
      <c r="J108" s="512"/>
      <c r="K108" s="512"/>
      <c r="L108" s="511"/>
      <c r="M108" s="476"/>
      <c r="N108" s="476"/>
      <c r="O108" s="476"/>
      <c r="P108" s="476"/>
    </row>
    <row r="109" spans="4:16" s="509" customFormat="1">
      <c r="D109" s="510"/>
      <c r="F109" s="511"/>
      <c r="G109" s="511"/>
      <c r="H109" s="511"/>
      <c r="I109" s="512"/>
      <c r="J109" s="512"/>
      <c r="K109" s="512"/>
      <c r="L109" s="511"/>
      <c r="M109" s="476"/>
      <c r="N109" s="476"/>
      <c r="O109" s="476"/>
      <c r="P109" s="476"/>
    </row>
    <row r="110" spans="4:16" s="509" customFormat="1">
      <c r="D110" s="510"/>
      <c r="F110" s="511"/>
      <c r="G110" s="511"/>
      <c r="H110" s="511"/>
      <c r="I110" s="512"/>
      <c r="J110" s="512"/>
      <c r="K110" s="512"/>
      <c r="L110" s="511"/>
      <c r="M110" s="476"/>
      <c r="N110" s="476"/>
      <c r="O110" s="476"/>
      <c r="P110" s="476"/>
    </row>
    <row r="111" spans="4:16" s="509" customFormat="1">
      <c r="D111" s="510"/>
      <c r="F111" s="511"/>
      <c r="G111" s="511"/>
      <c r="H111" s="511"/>
      <c r="I111" s="512"/>
      <c r="J111" s="512"/>
      <c r="K111" s="512"/>
      <c r="L111" s="511"/>
      <c r="M111" s="476"/>
      <c r="N111" s="476"/>
      <c r="O111" s="476"/>
      <c r="P111" s="476"/>
    </row>
    <row r="112" spans="4:16" s="509" customFormat="1">
      <c r="D112" s="510"/>
      <c r="F112" s="511"/>
      <c r="G112" s="511"/>
      <c r="H112" s="511"/>
      <c r="I112" s="512"/>
      <c r="J112" s="512"/>
      <c r="K112" s="512"/>
      <c r="L112" s="511"/>
      <c r="M112" s="476"/>
      <c r="N112" s="476"/>
      <c r="O112" s="476"/>
      <c r="P112" s="476"/>
    </row>
    <row r="113" spans="4:16" s="509" customFormat="1">
      <c r="D113" s="510"/>
      <c r="F113" s="511"/>
      <c r="G113" s="511"/>
      <c r="H113" s="511"/>
      <c r="I113" s="512"/>
      <c r="J113" s="512"/>
      <c r="K113" s="512"/>
      <c r="L113" s="511"/>
      <c r="M113" s="476"/>
      <c r="N113" s="476"/>
      <c r="O113" s="476"/>
      <c r="P113" s="476"/>
    </row>
    <row r="114" spans="4:16" s="509" customFormat="1">
      <c r="D114" s="510"/>
      <c r="F114" s="511"/>
      <c r="G114" s="511"/>
      <c r="H114" s="511"/>
      <c r="I114" s="512"/>
      <c r="J114" s="512"/>
      <c r="K114" s="512"/>
      <c r="L114" s="511"/>
      <c r="M114" s="476"/>
      <c r="N114" s="476"/>
      <c r="O114" s="476"/>
      <c r="P114" s="476"/>
    </row>
    <row r="115" spans="4:16" s="509" customFormat="1">
      <c r="D115" s="510"/>
      <c r="F115" s="511"/>
      <c r="G115" s="511"/>
      <c r="H115" s="511"/>
      <c r="I115" s="512"/>
      <c r="J115" s="512"/>
      <c r="K115" s="512"/>
      <c r="L115" s="511"/>
      <c r="M115" s="476"/>
      <c r="N115" s="476"/>
      <c r="O115" s="476"/>
      <c r="P115" s="476"/>
    </row>
    <row r="116" spans="4:16" s="509" customFormat="1">
      <c r="D116" s="510"/>
      <c r="F116" s="511"/>
      <c r="G116" s="511"/>
      <c r="H116" s="511"/>
      <c r="I116" s="512"/>
      <c r="J116" s="512"/>
      <c r="K116" s="512"/>
      <c r="L116" s="511"/>
      <c r="M116" s="476"/>
      <c r="N116" s="476"/>
      <c r="O116" s="476"/>
      <c r="P116" s="476"/>
    </row>
    <row r="117" spans="4:16" s="509" customFormat="1">
      <c r="D117" s="510"/>
      <c r="F117" s="511"/>
      <c r="G117" s="511"/>
      <c r="H117" s="511"/>
      <c r="I117" s="512"/>
      <c r="J117" s="512"/>
      <c r="K117" s="512"/>
      <c r="L117" s="511"/>
      <c r="M117" s="476"/>
      <c r="N117" s="476"/>
      <c r="O117" s="476"/>
      <c r="P117" s="476"/>
    </row>
    <row r="118" spans="4:16" s="509" customFormat="1">
      <c r="D118" s="510"/>
      <c r="F118" s="511"/>
      <c r="G118" s="511"/>
      <c r="H118" s="511"/>
      <c r="I118" s="512"/>
      <c r="J118" s="512"/>
      <c r="K118" s="512"/>
      <c r="L118" s="511"/>
      <c r="M118" s="476"/>
      <c r="N118" s="476"/>
      <c r="O118" s="476"/>
      <c r="P118" s="476"/>
    </row>
    <row r="119" spans="4:16" s="509" customFormat="1">
      <c r="D119" s="510"/>
      <c r="F119" s="511"/>
      <c r="G119" s="511"/>
      <c r="H119" s="511"/>
      <c r="I119" s="512"/>
      <c r="J119" s="512"/>
      <c r="K119" s="512"/>
      <c r="L119" s="511"/>
      <c r="M119" s="476"/>
      <c r="N119" s="476"/>
      <c r="O119" s="476"/>
      <c r="P119" s="476"/>
    </row>
    <row r="120" spans="4:16" s="509" customFormat="1">
      <c r="D120" s="510"/>
      <c r="F120" s="511"/>
      <c r="G120" s="511"/>
      <c r="H120" s="511"/>
      <c r="I120" s="512"/>
      <c r="J120" s="512"/>
      <c r="K120" s="512"/>
      <c r="L120" s="511"/>
      <c r="M120" s="476"/>
      <c r="N120" s="476"/>
      <c r="O120" s="476"/>
      <c r="P120" s="476"/>
    </row>
    <row r="121" spans="4:16" s="509" customFormat="1">
      <c r="D121" s="510"/>
      <c r="F121" s="511"/>
      <c r="G121" s="511"/>
      <c r="H121" s="511"/>
      <c r="I121" s="512"/>
      <c r="J121" s="512"/>
      <c r="K121" s="512"/>
      <c r="L121" s="511"/>
      <c r="M121" s="476"/>
      <c r="N121" s="476"/>
      <c r="O121" s="476"/>
      <c r="P121" s="476"/>
    </row>
    <row r="122" spans="4:16" s="509" customFormat="1">
      <c r="D122" s="510"/>
      <c r="F122" s="511"/>
      <c r="G122" s="511"/>
      <c r="H122" s="511"/>
      <c r="I122" s="512"/>
      <c r="J122" s="512"/>
      <c r="K122" s="512"/>
      <c r="L122" s="511"/>
      <c r="M122" s="476"/>
      <c r="N122" s="476"/>
      <c r="O122" s="476"/>
      <c r="P122" s="476"/>
    </row>
    <row r="123" spans="4:16" s="509" customFormat="1">
      <c r="D123" s="510"/>
      <c r="F123" s="511"/>
      <c r="G123" s="511"/>
      <c r="H123" s="511"/>
      <c r="I123" s="512"/>
      <c r="J123" s="512"/>
      <c r="K123" s="512"/>
      <c r="L123" s="511"/>
      <c r="M123" s="476"/>
      <c r="N123" s="476"/>
      <c r="O123" s="476"/>
      <c r="P123" s="476"/>
    </row>
    <row r="124" spans="4:16" s="509" customFormat="1">
      <c r="D124" s="510"/>
      <c r="F124" s="511"/>
      <c r="G124" s="511"/>
      <c r="H124" s="511"/>
      <c r="I124" s="512"/>
      <c r="J124" s="512"/>
      <c r="K124" s="512"/>
      <c r="L124" s="511"/>
      <c r="M124" s="476"/>
      <c r="N124" s="476"/>
      <c r="O124" s="476"/>
      <c r="P124" s="476"/>
    </row>
    <row r="125" spans="4:16" s="509" customFormat="1">
      <c r="D125" s="510"/>
      <c r="F125" s="511"/>
      <c r="G125" s="511"/>
      <c r="H125" s="511"/>
      <c r="I125" s="512"/>
      <c r="J125" s="512"/>
      <c r="K125" s="512"/>
      <c r="L125" s="511"/>
      <c r="M125" s="476"/>
      <c r="N125" s="476"/>
      <c r="O125" s="476"/>
      <c r="P125" s="476"/>
    </row>
    <row r="126" spans="4:16" s="509" customFormat="1">
      <c r="D126" s="510"/>
      <c r="F126" s="511"/>
      <c r="G126" s="511"/>
      <c r="H126" s="511"/>
      <c r="I126" s="512"/>
      <c r="J126" s="512"/>
      <c r="K126" s="512"/>
      <c r="L126" s="511"/>
      <c r="M126" s="476"/>
      <c r="N126" s="476"/>
      <c r="O126" s="476"/>
      <c r="P126" s="476"/>
    </row>
    <row r="127" spans="4:16" s="509" customFormat="1">
      <c r="D127" s="510"/>
      <c r="F127" s="511"/>
      <c r="G127" s="511"/>
      <c r="H127" s="511"/>
      <c r="I127" s="512"/>
      <c r="J127" s="512"/>
      <c r="K127" s="512"/>
      <c r="L127" s="511"/>
      <c r="M127" s="476"/>
      <c r="N127" s="476"/>
      <c r="O127" s="476"/>
      <c r="P127" s="476"/>
    </row>
    <row r="128" spans="4:16" s="509" customFormat="1">
      <c r="D128" s="510"/>
      <c r="F128" s="511"/>
      <c r="G128" s="511"/>
      <c r="H128" s="511"/>
      <c r="I128" s="512"/>
      <c r="J128" s="512"/>
      <c r="K128" s="512"/>
      <c r="L128" s="511"/>
      <c r="M128" s="476"/>
      <c r="N128" s="476"/>
      <c r="O128" s="476"/>
      <c r="P128" s="476"/>
    </row>
    <row r="129" spans="4:16" s="509" customFormat="1">
      <c r="D129" s="510"/>
      <c r="F129" s="511"/>
      <c r="G129" s="511"/>
      <c r="H129" s="511"/>
      <c r="I129" s="512"/>
      <c r="J129" s="512"/>
      <c r="K129" s="512"/>
      <c r="L129" s="511"/>
      <c r="M129" s="476"/>
      <c r="N129" s="476"/>
      <c r="O129" s="476"/>
      <c r="P129" s="476"/>
    </row>
    <row r="130" spans="4:16" s="509" customFormat="1">
      <c r="D130" s="510"/>
      <c r="F130" s="511"/>
      <c r="G130" s="511"/>
      <c r="H130" s="511"/>
      <c r="I130" s="512"/>
      <c r="J130" s="512"/>
      <c r="K130" s="512"/>
      <c r="L130" s="511"/>
      <c r="M130" s="476"/>
      <c r="N130" s="476"/>
      <c r="O130" s="476"/>
      <c r="P130" s="476"/>
    </row>
    <row r="131" spans="4:16" s="509" customFormat="1">
      <c r="D131" s="510"/>
      <c r="F131" s="511"/>
      <c r="G131" s="511"/>
      <c r="H131" s="511"/>
      <c r="I131" s="512"/>
      <c r="J131" s="512"/>
      <c r="K131" s="512"/>
      <c r="L131" s="511"/>
      <c r="M131" s="476"/>
      <c r="N131" s="476"/>
      <c r="O131" s="476"/>
      <c r="P131" s="476"/>
    </row>
    <row r="132" spans="4:16" s="509" customFormat="1">
      <c r="D132" s="510"/>
      <c r="F132" s="511"/>
      <c r="G132" s="511"/>
      <c r="H132" s="511"/>
      <c r="I132" s="512"/>
      <c r="J132" s="512"/>
      <c r="K132" s="512"/>
      <c r="L132" s="511"/>
      <c r="M132" s="476"/>
      <c r="N132" s="476"/>
      <c r="O132" s="476"/>
      <c r="P132" s="476"/>
    </row>
    <row r="133" spans="4:16" s="509" customFormat="1">
      <c r="D133" s="510"/>
      <c r="F133" s="511"/>
      <c r="G133" s="511"/>
      <c r="H133" s="511"/>
      <c r="I133" s="512"/>
      <c r="J133" s="512"/>
      <c r="K133" s="512"/>
      <c r="L133" s="511"/>
      <c r="M133" s="476"/>
      <c r="N133" s="476"/>
      <c r="O133" s="476"/>
      <c r="P133" s="476"/>
    </row>
    <row r="134" spans="4:16" s="509" customFormat="1">
      <c r="D134" s="510"/>
      <c r="F134" s="511"/>
      <c r="G134" s="511"/>
      <c r="H134" s="511"/>
      <c r="I134" s="512"/>
      <c r="J134" s="512"/>
      <c r="K134" s="512"/>
      <c r="L134" s="511"/>
      <c r="M134" s="476"/>
      <c r="N134" s="476"/>
      <c r="O134" s="476"/>
      <c r="P134" s="476"/>
    </row>
    <row r="135" spans="4:16" s="509" customFormat="1">
      <c r="D135" s="510"/>
      <c r="F135" s="511"/>
      <c r="G135" s="511"/>
      <c r="H135" s="511"/>
      <c r="I135" s="512"/>
      <c r="J135" s="512"/>
      <c r="K135" s="512"/>
      <c r="L135" s="511"/>
      <c r="M135" s="476"/>
      <c r="N135" s="476"/>
      <c r="O135" s="476"/>
      <c r="P135" s="476"/>
    </row>
    <row r="136" spans="4:16" s="509" customFormat="1">
      <c r="D136" s="510"/>
      <c r="F136" s="511"/>
      <c r="G136" s="511"/>
      <c r="H136" s="511"/>
      <c r="I136" s="512"/>
      <c r="J136" s="512"/>
      <c r="K136" s="512"/>
      <c r="L136" s="511"/>
      <c r="M136" s="476"/>
      <c r="N136" s="476"/>
      <c r="O136" s="476"/>
      <c r="P136" s="476"/>
    </row>
    <row r="137" spans="4:16" s="509" customFormat="1">
      <c r="D137" s="510"/>
      <c r="F137" s="511"/>
      <c r="G137" s="511"/>
      <c r="H137" s="511"/>
      <c r="I137" s="512"/>
      <c r="J137" s="512"/>
      <c r="K137" s="512"/>
      <c r="L137" s="511"/>
      <c r="M137" s="476"/>
      <c r="N137" s="476"/>
      <c r="O137" s="476"/>
      <c r="P137" s="476"/>
    </row>
    <row r="138" spans="4:16" s="509" customFormat="1">
      <c r="D138" s="510"/>
      <c r="F138" s="511"/>
      <c r="G138" s="511"/>
      <c r="H138" s="511"/>
      <c r="I138" s="512"/>
      <c r="J138" s="512"/>
      <c r="K138" s="512"/>
      <c r="L138" s="511"/>
      <c r="M138" s="476"/>
      <c r="N138" s="476"/>
      <c r="O138" s="476"/>
      <c r="P138" s="476"/>
    </row>
    <row r="139" spans="4:16" s="509" customFormat="1">
      <c r="D139" s="510"/>
      <c r="F139" s="511"/>
      <c r="G139" s="511"/>
      <c r="H139" s="511"/>
      <c r="I139" s="512"/>
      <c r="J139" s="512"/>
      <c r="K139" s="512"/>
      <c r="L139" s="511"/>
      <c r="M139" s="476"/>
      <c r="N139" s="476"/>
      <c r="O139" s="476"/>
      <c r="P139" s="476"/>
    </row>
    <row r="140" spans="4:16" s="509" customFormat="1">
      <c r="D140" s="510"/>
      <c r="F140" s="511"/>
      <c r="G140" s="511"/>
      <c r="H140" s="511"/>
      <c r="I140" s="512"/>
      <c r="J140" s="512"/>
      <c r="K140" s="512"/>
      <c r="L140" s="511"/>
      <c r="M140" s="476"/>
      <c r="N140" s="476"/>
      <c r="O140" s="476"/>
      <c r="P140" s="476"/>
    </row>
    <row r="141" spans="4:16" s="509" customFormat="1">
      <c r="D141" s="510"/>
      <c r="F141" s="511"/>
      <c r="G141" s="511"/>
      <c r="H141" s="511"/>
      <c r="I141" s="512"/>
      <c r="J141" s="512"/>
      <c r="K141" s="512"/>
      <c r="L141" s="511"/>
      <c r="M141" s="476"/>
      <c r="N141" s="476"/>
      <c r="O141" s="476"/>
      <c r="P141" s="476"/>
    </row>
    <row r="142" spans="4:16" s="509" customFormat="1">
      <c r="D142" s="510"/>
      <c r="F142" s="511"/>
      <c r="G142" s="511"/>
      <c r="H142" s="511"/>
      <c r="I142" s="512"/>
      <c r="J142" s="512"/>
      <c r="K142" s="512"/>
      <c r="L142" s="511"/>
      <c r="M142" s="476"/>
      <c r="N142" s="476"/>
      <c r="O142" s="476"/>
      <c r="P142" s="476"/>
    </row>
    <row r="143" spans="4:16" s="509" customFormat="1">
      <c r="D143" s="510"/>
      <c r="F143" s="511"/>
      <c r="G143" s="511"/>
      <c r="H143" s="511"/>
      <c r="I143" s="512"/>
      <c r="J143" s="512"/>
      <c r="K143" s="512"/>
      <c r="L143" s="511"/>
      <c r="M143" s="476"/>
      <c r="N143" s="476"/>
      <c r="O143" s="476"/>
      <c r="P143" s="476"/>
    </row>
    <row r="144" spans="4:16" s="509" customFormat="1">
      <c r="D144" s="510"/>
      <c r="F144" s="511"/>
      <c r="G144" s="511"/>
      <c r="H144" s="511"/>
      <c r="I144" s="512"/>
      <c r="J144" s="512"/>
      <c r="K144" s="512"/>
      <c r="L144" s="511"/>
      <c r="M144" s="476"/>
      <c r="N144" s="476"/>
      <c r="O144" s="476"/>
      <c r="P144" s="476"/>
    </row>
    <row r="145" spans="1:16" s="509" customFormat="1">
      <c r="D145" s="510"/>
      <c r="F145" s="511"/>
      <c r="G145" s="511"/>
      <c r="H145" s="511"/>
      <c r="I145" s="512"/>
      <c r="J145" s="512"/>
      <c r="K145" s="512"/>
      <c r="L145" s="511"/>
      <c r="M145" s="476"/>
      <c r="N145" s="476"/>
      <c r="O145" s="476"/>
      <c r="P145" s="476"/>
    </row>
    <row r="146" spans="1:16" s="509" customFormat="1">
      <c r="D146" s="510"/>
      <c r="F146" s="511"/>
      <c r="G146" s="511"/>
      <c r="H146" s="511"/>
      <c r="I146" s="512"/>
      <c r="J146" s="512"/>
      <c r="K146" s="512"/>
      <c r="L146" s="511"/>
      <c r="M146" s="476"/>
      <c r="N146" s="476"/>
      <c r="O146" s="476"/>
      <c r="P146" s="476"/>
    </row>
    <row r="147" spans="1:16" s="509" customFormat="1">
      <c r="D147" s="510"/>
      <c r="F147" s="511"/>
      <c r="G147" s="511"/>
      <c r="H147" s="511"/>
      <c r="I147" s="512"/>
      <c r="J147" s="512"/>
      <c r="K147" s="512"/>
      <c r="L147" s="511"/>
      <c r="M147" s="476"/>
      <c r="N147" s="476"/>
      <c r="O147" s="476"/>
      <c r="P147" s="476"/>
    </row>
    <row r="148" spans="1:16" s="509" customFormat="1">
      <c r="D148" s="510"/>
      <c r="F148" s="511"/>
      <c r="G148" s="511"/>
      <c r="H148" s="511"/>
      <c r="I148" s="512"/>
      <c r="J148" s="512"/>
      <c r="K148" s="512"/>
      <c r="L148" s="511"/>
      <c r="M148" s="476"/>
      <c r="N148" s="476"/>
      <c r="O148" s="476"/>
      <c r="P148" s="476"/>
    </row>
    <row r="149" spans="1:16" s="509" customFormat="1">
      <c r="D149" s="510"/>
      <c r="F149" s="511"/>
      <c r="G149" s="511"/>
      <c r="H149" s="511"/>
      <c r="I149" s="512"/>
      <c r="J149" s="512"/>
      <c r="K149" s="512"/>
      <c r="L149" s="511"/>
      <c r="M149" s="476"/>
      <c r="N149" s="476"/>
      <c r="O149" s="476"/>
      <c r="P149" s="476"/>
    </row>
    <row r="150" spans="1:16" s="509" customFormat="1">
      <c r="D150" s="510"/>
      <c r="F150" s="511"/>
      <c r="G150" s="511"/>
      <c r="H150" s="511"/>
      <c r="I150" s="512"/>
      <c r="J150" s="512"/>
      <c r="K150" s="512"/>
      <c r="L150" s="511"/>
      <c r="M150" s="476"/>
      <c r="N150" s="476"/>
      <c r="O150" s="476"/>
      <c r="P150" s="476"/>
    </row>
    <row r="151" spans="1:16" s="509" customFormat="1">
      <c r="D151" s="510"/>
      <c r="F151" s="511"/>
      <c r="G151" s="511"/>
      <c r="H151" s="511"/>
      <c r="I151" s="512"/>
      <c r="J151" s="512"/>
      <c r="K151" s="512"/>
      <c r="L151" s="511"/>
      <c r="M151" s="476"/>
      <c r="N151" s="476"/>
      <c r="O151" s="476"/>
      <c r="P151" s="476"/>
    </row>
    <row r="152" spans="1:16" s="509" customFormat="1">
      <c r="D152" s="510"/>
      <c r="F152" s="511"/>
      <c r="G152" s="511"/>
      <c r="H152" s="511"/>
      <c r="I152" s="512"/>
      <c r="J152" s="512"/>
      <c r="K152" s="512"/>
      <c r="L152" s="511"/>
      <c r="M152" s="476"/>
      <c r="N152" s="476"/>
      <c r="O152" s="476"/>
      <c r="P152" s="476"/>
    </row>
    <row r="153" spans="1:16" s="509" customFormat="1">
      <c r="D153" s="510"/>
      <c r="F153" s="511"/>
      <c r="G153" s="511"/>
      <c r="H153" s="511"/>
      <c r="I153" s="512"/>
      <c r="J153" s="512"/>
      <c r="K153" s="512"/>
      <c r="L153" s="511"/>
      <c r="M153" s="476"/>
      <c r="N153" s="476"/>
      <c r="O153" s="476"/>
      <c r="P153" s="476"/>
    </row>
    <row r="154" spans="1:16" s="509" customFormat="1">
      <c r="D154" s="510"/>
      <c r="F154" s="511"/>
      <c r="G154" s="511"/>
      <c r="H154" s="511"/>
      <c r="I154" s="512"/>
      <c r="J154" s="512"/>
      <c r="K154" s="512"/>
      <c r="L154" s="511"/>
      <c r="M154" s="476"/>
      <c r="N154" s="476"/>
      <c r="O154" s="476"/>
      <c r="P154" s="476"/>
    </row>
    <row r="155" spans="1:16" s="509" customFormat="1">
      <c r="D155" s="510"/>
      <c r="F155" s="511"/>
      <c r="G155" s="511"/>
      <c r="H155" s="511"/>
      <c r="I155" s="512"/>
      <c r="J155" s="512"/>
      <c r="K155" s="512"/>
      <c r="L155" s="511"/>
      <c r="M155" s="476"/>
      <c r="N155" s="476"/>
      <c r="O155" s="476"/>
      <c r="P155" s="476"/>
    </row>
    <row r="156" spans="1:16" s="509" customFormat="1">
      <c r="A156" s="476"/>
      <c r="B156" s="476"/>
      <c r="C156" s="476"/>
      <c r="D156" s="510"/>
      <c r="F156" s="511"/>
      <c r="G156" s="511"/>
      <c r="H156" s="511"/>
      <c r="I156" s="512"/>
      <c r="J156" s="512"/>
      <c r="K156" s="512"/>
      <c r="L156" s="511"/>
      <c r="M156" s="476"/>
      <c r="N156" s="476"/>
      <c r="O156" s="476"/>
      <c r="P156" s="476"/>
    </row>
    <row r="157" spans="1:16" s="509" customFormat="1">
      <c r="A157" s="476"/>
      <c r="B157" s="476"/>
      <c r="C157" s="476"/>
      <c r="D157" s="510"/>
      <c r="F157" s="511"/>
      <c r="G157" s="511"/>
      <c r="H157" s="511"/>
      <c r="I157" s="512"/>
      <c r="J157" s="512"/>
      <c r="K157" s="512"/>
      <c r="L157" s="511"/>
      <c r="M157" s="476"/>
      <c r="N157" s="476"/>
      <c r="O157" s="476"/>
      <c r="P157" s="476"/>
    </row>
    <row r="158" spans="1:16" s="509" customFormat="1">
      <c r="A158" s="476"/>
      <c r="B158" s="476"/>
      <c r="C158" s="476"/>
      <c r="D158" s="510"/>
      <c r="F158" s="511"/>
      <c r="G158" s="511"/>
      <c r="H158" s="511"/>
      <c r="I158" s="512"/>
      <c r="J158" s="512"/>
      <c r="K158" s="512"/>
      <c r="L158" s="511"/>
      <c r="M158" s="476"/>
      <c r="N158" s="476"/>
      <c r="O158" s="476"/>
      <c r="P158" s="476"/>
    </row>
    <row r="159" spans="1:16" s="509" customFormat="1">
      <c r="A159" s="476"/>
      <c r="B159" s="476"/>
      <c r="C159" s="476"/>
      <c r="D159" s="510"/>
      <c r="F159" s="511"/>
      <c r="G159" s="511"/>
      <c r="H159" s="511"/>
      <c r="I159" s="512"/>
      <c r="J159" s="512"/>
      <c r="K159" s="512"/>
      <c r="L159" s="511"/>
      <c r="M159" s="476"/>
      <c r="N159" s="476"/>
      <c r="O159" s="476"/>
      <c r="P159" s="476"/>
    </row>
    <row r="160" spans="1:16" s="509" customFormat="1">
      <c r="A160" s="476"/>
      <c r="B160" s="476"/>
      <c r="C160" s="476"/>
      <c r="D160" s="510"/>
      <c r="F160" s="511"/>
      <c r="G160" s="511"/>
      <c r="H160" s="511"/>
      <c r="I160" s="512"/>
      <c r="J160" s="512"/>
      <c r="K160" s="512"/>
      <c r="L160" s="511"/>
      <c r="M160" s="476"/>
      <c r="N160" s="476"/>
      <c r="O160" s="476"/>
      <c r="P160" s="476"/>
    </row>
    <row r="161" spans="1:16" s="509" customFormat="1">
      <c r="A161" s="476"/>
      <c r="B161" s="476"/>
      <c r="C161" s="476"/>
      <c r="D161" s="510"/>
      <c r="F161" s="511"/>
      <c r="G161" s="511"/>
      <c r="H161" s="511"/>
      <c r="I161" s="512"/>
      <c r="J161" s="512"/>
      <c r="K161" s="512"/>
      <c r="L161" s="511"/>
      <c r="M161" s="476"/>
      <c r="N161" s="476"/>
      <c r="O161" s="476"/>
      <c r="P161" s="476"/>
    </row>
    <row r="162" spans="1:16" s="509" customFormat="1">
      <c r="A162" s="476"/>
      <c r="B162" s="476"/>
      <c r="C162" s="476"/>
      <c r="D162" s="510"/>
      <c r="F162" s="511"/>
      <c r="G162" s="511"/>
      <c r="H162" s="511"/>
      <c r="I162" s="512"/>
      <c r="J162" s="512"/>
      <c r="K162" s="512"/>
      <c r="L162" s="511"/>
      <c r="M162" s="476"/>
      <c r="N162" s="476"/>
      <c r="O162" s="476"/>
      <c r="P162" s="476"/>
    </row>
    <row r="163" spans="1:16" s="509" customFormat="1">
      <c r="A163" s="476"/>
      <c r="B163" s="476"/>
      <c r="C163" s="476"/>
      <c r="D163" s="510"/>
      <c r="F163" s="511"/>
      <c r="G163" s="511"/>
      <c r="H163" s="511"/>
      <c r="I163" s="512"/>
      <c r="J163" s="512"/>
      <c r="K163" s="512"/>
      <c r="L163" s="511"/>
      <c r="M163" s="476"/>
      <c r="N163" s="476"/>
      <c r="O163" s="476"/>
      <c r="P163" s="476"/>
    </row>
    <row r="164" spans="1:16" s="509" customFormat="1">
      <c r="A164" s="476"/>
      <c r="B164" s="476"/>
      <c r="C164" s="476"/>
      <c r="D164" s="510"/>
      <c r="F164" s="511"/>
      <c r="G164" s="511"/>
      <c r="H164" s="511"/>
      <c r="I164" s="512"/>
      <c r="J164" s="512"/>
      <c r="K164" s="512"/>
      <c r="L164" s="511"/>
      <c r="M164" s="476"/>
      <c r="N164" s="476"/>
      <c r="O164" s="476"/>
      <c r="P164" s="476"/>
    </row>
    <row r="165" spans="1:16" s="509" customFormat="1">
      <c r="A165" s="476"/>
      <c r="B165" s="476"/>
      <c r="C165" s="476"/>
      <c r="D165" s="510"/>
      <c r="F165" s="511"/>
      <c r="G165" s="511"/>
      <c r="H165" s="511"/>
      <c r="I165" s="512"/>
      <c r="J165" s="512"/>
      <c r="K165" s="512"/>
      <c r="L165" s="511"/>
      <c r="M165" s="476"/>
      <c r="N165" s="476"/>
      <c r="O165" s="476"/>
      <c r="P165" s="476"/>
    </row>
    <row r="166" spans="1:16" s="509" customFormat="1">
      <c r="A166" s="476"/>
      <c r="B166" s="476"/>
      <c r="C166" s="476"/>
      <c r="D166" s="510"/>
      <c r="F166" s="511"/>
      <c r="G166" s="511"/>
      <c r="H166" s="511"/>
      <c r="I166" s="512"/>
      <c r="J166" s="512"/>
      <c r="K166" s="512"/>
      <c r="L166" s="511"/>
      <c r="M166" s="476"/>
      <c r="N166" s="476"/>
      <c r="O166" s="476"/>
      <c r="P166" s="476"/>
    </row>
    <row r="167" spans="1:16" s="509" customFormat="1">
      <c r="A167" s="476"/>
      <c r="B167" s="476"/>
      <c r="C167" s="476"/>
      <c r="D167" s="513"/>
      <c r="F167" s="511"/>
      <c r="G167" s="511"/>
      <c r="H167" s="511"/>
      <c r="I167" s="512"/>
      <c r="J167" s="512"/>
      <c r="K167" s="512"/>
      <c r="L167" s="511"/>
      <c r="M167" s="476"/>
      <c r="N167" s="476"/>
      <c r="O167" s="476"/>
      <c r="P167" s="476"/>
    </row>
  </sheetData>
  <mergeCells count="2">
    <mergeCell ref="C34:D34"/>
    <mergeCell ref="C35:D35"/>
  </mergeCells>
  <conditionalFormatting sqref="G5:H25 G27:H31">
    <cfRule type="containsBlanks" priority="4">
      <formula>LEN(TRIM(G5))=0</formula>
    </cfRule>
  </conditionalFormatting>
  <conditionalFormatting sqref="G5:H25 G27:H32">
    <cfRule type="containsBlanks" dxfId="7" priority="3">
      <formula>LEN(TRIM(G5))=0</formula>
    </cfRule>
  </conditionalFormatting>
  <conditionalFormatting sqref="H30:H31">
    <cfRule type="containsBlanks" dxfId="6" priority="1">
      <formula>LEN(TRIM(H30))=0</formula>
    </cfRule>
    <cfRule type="cellIs" dxfId="5" priority="2" operator="equal">
      <formula>" "</formula>
    </cfRule>
  </conditionalFormatting>
  <pageMargins left="0.78740157480314965" right="0.78740157480314965" top="1.1811023622047245" bottom="0.98425196850393704" header="0.31496062992125984" footer="0.51181102362204722"/>
  <pageSetup paperSize="9" scale="59" fitToHeight="0" orientation="landscape" r:id="rId1"/>
  <headerFooter alignWithMargins="0">
    <oddHeader>&amp;L&amp;10ČRo Olomouc - dostavba studií objektu Pavelčákova 2/19&amp;C&amp;10D.1.4.h - Slaboproudé elektroinstalace Etapa II.c - kanceláře v 5.NP&amp;12&amp;R&amp;10 12/2023DSP</oddHeader>
    <oddFooter>&amp;Rstrana &amp;P</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H35"/>
  <sheetViews>
    <sheetView view="pageBreakPreview" zoomScaleSheetLayoutView="100" workbookViewId="0">
      <selection activeCell="AD162" sqref="AD162"/>
    </sheetView>
  </sheetViews>
  <sheetFormatPr defaultColWidth="10" defaultRowHeight="15.75"/>
  <cols>
    <col min="1" max="2" width="10" style="596"/>
    <col min="3" max="3" width="13.5703125" style="596" customWidth="1"/>
    <col min="4" max="4" width="10" style="596"/>
    <col min="5" max="5" width="40.7109375" style="596" customWidth="1"/>
    <col min="6" max="7" width="10" style="596"/>
    <col min="8" max="8" width="10.7109375" style="596" customWidth="1"/>
    <col min="9" max="16384" width="10" style="596"/>
  </cols>
  <sheetData>
    <row r="1" spans="1:8">
      <c r="A1" s="846"/>
      <c r="B1" s="1168"/>
      <c r="C1" s="1168"/>
      <c r="D1" s="1168"/>
      <c r="E1" s="1168"/>
      <c r="F1" s="1168"/>
      <c r="G1" s="1168"/>
      <c r="H1" s="1169"/>
    </row>
    <row r="2" spans="1:8">
      <c r="A2" s="1039"/>
      <c r="H2" s="848"/>
    </row>
    <row r="3" spans="1:8" ht="40.5" customHeight="1">
      <c r="A3" s="1534" t="s">
        <v>1203</v>
      </c>
      <c r="B3" s="1535"/>
      <c r="C3" s="1535"/>
      <c r="D3" s="1535"/>
      <c r="E3" s="1535"/>
      <c r="F3" s="1535"/>
      <c r="G3" s="1535"/>
      <c r="H3" s="1536"/>
    </row>
    <row r="4" spans="1:8" ht="16.5">
      <c r="A4" s="1531" t="s">
        <v>1204</v>
      </c>
      <c r="B4" s="1532"/>
      <c r="C4" s="1532"/>
      <c r="D4" s="1532"/>
      <c r="E4" s="1532"/>
      <c r="F4" s="1532"/>
      <c r="G4" s="1532"/>
      <c r="H4" s="1533"/>
    </row>
    <row r="5" spans="1:8" ht="15.75" customHeight="1">
      <c r="A5" s="1040"/>
      <c r="B5" s="588"/>
      <c r="C5" s="588"/>
      <c r="D5" s="588"/>
      <c r="E5" s="588"/>
      <c r="F5" s="588"/>
      <c r="G5" s="588"/>
      <c r="H5" s="589"/>
    </row>
    <row r="6" spans="1:8" ht="33.75" customHeight="1">
      <c r="A6" s="1530" t="s">
        <v>1205</v>
      </c>
      <c r="B6" s="1526"/>
      <c r="C6" s="1526"/>
      <c r="D6" s="1526"/>
      <c r="E6" s="1526"/>
      <c r="F6" s="1526"/>
      <c r="G6" s="1526"/>
      <c r="H6" s="1527"/>
    </row>
    <row r="7" spans="1:8" ht="33.75" customHeight="1">
      <c r="A7" s="1530" t="s">
        <v>1206</v>
      </c>
      <c r="B7" s="1526"/>
      <c r="C7" s="1526"/>
      <c r="D7" s="1526"/>
      <c r="E7" s="1526"/>
      <c r="F7" s="1526"/>
      <c r="G7" s="1526"/>
      <c r="H7" s="1527"/>
    </row>
    <row r="8" spans="1:8" ht="52.5" customHeight="1">
      <c r="A8" s="1530" t="s">
        <v>1207</v>
      </c>
      <c r="B8" s="1526"/>
      <c r="C8" s="1526"/>
      <c r="D8" s="1526"/>
      <c r="E8" s="1526"/>
      <c r="F8" s="1526"/>
      <c r="G8" s="1526"/>
      <c r="H8" s="1527"/>
    </row>
    <row r="9" spans="1:8" ht="63" customHeight="1">
      <c r="A9" s="1530" t="s">
        <v>1208</v>
      </c>
      <c r="B9" s="1526"/>
      <c r="C9" s="1526"/>
      <c r="D9" s="1526"/>
      <c r="E9" s="1526"/>
      <c r="F9" s="1526"/>
      <c r="G9" s="1526"/>
      <c r="H9" s="1527"/>
    </row>
    <row r="10" spans="1:8" ht="15.75" customHeight="1">
      <c r="A10" s="1530"/>
      <c r="B10" s="1526"/>
      <c r="C10" s="1526"/>
      <c r="D10" s="1526"/>
      <c r="E10" s="1526"/>
      <c r="F10" s="1526"/>
      <c r="G10" s="1526"/>
      <c r="H10" s="1527"/>
    </row>
    <row r="11" spans="1:8">
      <c r="A11" s="1041"/>
      <c r="B11" s="1526" t="s">
        <v>1209</v>
      </c>
      <c r="C11" s="1526"/>
      <c r="D11" s="1526"/>
      <c r="E11" s="1526"/>
      <c r="F11" s="1526"/>
      <c r="G11" s="1526"/>
      <c r="H11" s="1527"/>
    </row>
    <row r="12" spans="1:8">
      <c r="A12" s="1041"/>
      <c r="B12" s="590"/>
      <c r="C12" s="591"/>
      <c r="D12" s="590"/>
      <c r="E12" s="1526"/>
      <c r="F12" s="1526"/>
      <c r="G12" s="1526"/>
      <c r="H12" s="1527"/>
    </row>
    <row r="13" spans="1:8" ht="60.75" customHeight="1">
      <c r="A13" s="1041"/>
      <c r="B13" s="590"/>
      <c r="C13" s="591" t="s">
        <v>133</v>
      </c>
      <c r="D13" s="590"/>
      <c r="E13" s="1526" t="s">
        <v>1210</v>
      </c>
      <c r="F13" s="1526"/>
      <c r="G13" s="1526"/>
      <c r="H13" s="1527"/>
    </row>
    <row r="14" spans="1:8" ht="44.25" customHeight="1">
      <c r="A14" s="1041"/>
      <c r="B14" s="590"/>
      <c r="C14" s="591" t="s">
        <v>776</v>
      </c>
      <c r="D14" s="590"/>
      <c r="E14" s="1526" t="s">
        <v>1211</v>
      </c>
      <c r="F14" s="1526"/>
      <c r="G14" s="1526"/>
      <c r="H14" s="1527"/>
    </row>
    <row r="15" spans="1:8" ht="48.75" customHeight="1">
      <c r="A15" s="1041"/>
      <c r="B15" s="590"/>
      <c r="C15" s="591" t="s">
        <v>772</v>
      </c>
      <c r="D15" s="590"/>
      <c r="E15" s="1526" t="s">
        <v>1212</v>
      </c>
      <c r="F15" s="1526"/>
      <c r="G15" s="1526"/>
      <c r="H15" s="1527"/>
    </row>
    <row r="16" spans="1:8">
      <c r="A16" s="1041"/>
      <c r="B16" s="590"/>
      <c r="C16" s="591" t="s">
        <v>773</v>
      </c>
      <c r="D16" s="590"/>
      <c r="E16" s="1526" t="s">
        <v>1213</v>
      </c>
      <c r="F16" s="1526"/>
      <c r="G16" s="1526"/>
      <c r="H16" s="1527"/>
    </row>
    <row r="17" spans="1:8">
      <c r="A17" s="1041"/>
      <c r="B17" s="590"/>
      <c r="C17" s="591" t="s">
        <v>135</v>
      </c>
      <c r="D17" s="590"/>
      <c r="E17" s="1526" t="s">
        <v>1214</v>
      </c>
      <c r="F17" s="1526"/>
      <c r="G17" s="1526"/>
      <c r="H17" s="1527"/>
    </row>
    <row r="18" spans="1:8">
      <c r="A18" s="1041"/>
      <c r="B18" s="590"/>
      <c r="C18" s="591" t="s">
        <v>1028</v>
      </c>
      <c r="D18" s="590"/>
      <c r="E18" s="1526" t="s">
        <v>1215</v>
      </c>
      <c r="F18" s="1526"/>
      <c r="G18" s="1526"/>
      <c r="H18" s="1527"/>
    </row>
    <row r="19" spans="1:8">
      <c r="A19" s="1041"/>
      <c r="B19" s="590"/>
      <c r="C19" s="591" t="s">
        <v>1029</v>
      </c>
      <c r="D19" s="590"/>
      <c r="E19" s="590" t="s">
        <v>1216</v>
      </c>
      <c r="F19" s="590"/>
      <c r="G19" s="590"/>
      <c r="H19" s="592"/>
    </row>
    <row r="20" spans="1:8">
      <c r="A20" s="1041"/>
      <c r="B20" s="590"/>
      <c r="C20" s="591" t="s">
        <v>30</v>
      </c>
      <c r="D20" s="590"/>
      <c r="E20" s="590" t="s">
        <v>1217</v>
      </c>
      <c r="F20" s="590"/>
      <c r="G20" s="590"/>
      <c r="H20" s="592"/>
    </row>
    <row r="21" spans="1:8">
      <c r="A21" s="1041"/>
      <c r="B21" s="590"/>
      <c r="C21" s="591" t="s">
        <v>1218</v>
      </c>
      <c r="D21" s="590"/>
      <c r="E21" s="590" t="s">
        <v>1219</v>
      </c>
      <c r="F21" s="590"/>
      <c r="G21" s="590"/>
      <c r="H21" s="592"/>
    </row>
    <row r="22" spans="1:8" ht="30">
      <c r="A22" s="1041"/>
      <c r="B22" s="590"/>
      <c r="C22" s="591" t="s">
        <v>1220</v>
      </c>
      <c r="D22" s="590"/>
      <c r="E22" s="590" t="s">
        <v>1221</v>
      </c>
      <c r="F22" s="590"/>
      <c r="G22" s="590"/>
      <c r="H22" s="592"/>
    </row>
    <row r="23" spans="1:8">
      <c r="A23" s="1041"/>
      <c r="B23" s="590"/>
      <c r="C23" s="591" t="s">
        <v>1222</v>
      </c>
      <c r="D23" s="590"/>
      <c r="E23" s="590" t="s">
        <v>1223</v>
      </c>
      <c r="F23" s="590"/>
      <c r="G23" s="590"/>
      <c r="H23" s="592"/>
    </row>
    <row r="24" spans="1:8">
      <c r="A24" s="1041"/>
      <c r="B24" s="590"/>
      <c r="C24" s="590"/>
      <c r="D24" s="590"/>
      <c r="E24" s="590"/>
      <c r="F24" s="590"/>
      <c r="G24" s="590"/>
      <c r="H24" s="592"/>
    </row>
    <row r="25" spans="1:8" ht="16.5">
      <c r="A25" s="1531" t="s">
        <v>1224</v>
      </c>
      <c r="B25" s="1532"/>
      <c r="C25" s="1532"/>
      <c r="D25" s="1532"/>
      <c r="E25" s="1532"/>
      <c r="F25" s="1532"/>
      <c r="G25" s="1532"/>
      <c r="H25" s="1533"/>
    </row>
    <row r="26" spans="1:8" ht="16.5">
      <c r="A26" s="1040"/>
      <c r="B26" s="588"/>
      <c r="C26" s="588"/>
      <c r="D26" s="588"/>
      <c r="E26" s="588"/>
      <c r="F26" s="588"/>
      <c r="G26" s="588"/>
      <c r="H26" s="589"/>
    </row>
    <row r="27" spans="1:8" ht="48.75" customHeight="1">
      <c r="A27" s="1530" t="s">
        <v>1225</v>
      </c>
      <c r="B27" s="1526"/>
      <c r="C27" s="1526"/>
      <c r="D27" s="1526"/>
      <c r="E27" s="1526"/>
      <c r="F27" s="1526"/>
      <c r="G27" s="1526"/>
      <c r="H27" s="1527"/>
    </row>
    <row r="28" spans="1:8">
      <c r="A28" s="1042"/>
      <c r="B28" s="590"/>
      <c r="C28" s="590"/>
      <c r="D28" s="590"/>
      <c r="E28" s="590"/>
      <c r="F28" s="590"/>
      <c r="G28" s="590"/>
      <c r="H28" s="592"/>
    </row>
    <row r="29" spans="1:8">
      <c r="A29" s="1530" t="s">
        <v>1226</v>
      </c>
      <c r="B29" s="1526"/>
      <c r="C29" s="1526"/>
      <c r="D29" s="1526"/>
      <c r="E29" s="1526"/>
      <c r="F29" s="1526"/>
      <c r="G29" s="1526"/>
      <c r="H29" s="1527"/>
    </row>
    <row r="30" spans="1:8">
      <c r="A30" s="1041"/>
      <c r="B30" s="1526" t="s">
        <v>1227</v>
      </c>
      <c r="C30" s="1526"/>
      <c r="D30" s="1526"/>
      <c r="E30" s="1526"/>
      <c r="F30" s="1526"/>
      <c r="G30" s="1526"/>
      <c r="H30" s="1527"/>
    </row>
    <row r="31" spans="1:8">
      <c r="A31" s="1041"/>
      <c r="B31" s="1526" t="s">
        <v>1228</v>
      </c>
      <c r="C31" s="1526"/>
      <c r="D31" s="1526"/>
      <c r="E31" s="1526"/>
      <c r="F31" s="1526"/>
      <c r="G31" s="1526"/>
      <c r="H31" s="1527"/>
    </row>
    <row r="32" spans="1:8">
      <c r="A32" s="1041"/>
      <c r="B32" s="1526" t="s">
        <v>1229</v>
      </c>
      <c r="C32" s="1526"/>
      <c r="D32" s="1526"/>
      <c r="E32" s="1526"/>
      <c r="F32" s="1526"/>
      <c r="G32" s="1526"/>
      <c r="H32" s="1527"/>
    </row>
    <row r="33" spans="1:8">
      <c r="A33" s="1041"/>
      <c r="B33" s="1526" t="s">
        <v>1230</v>
      </c>
      <c r="C33" s="1526"/>
      <c r="D33" s="1526"/>
      <c r="E33" s="1526"/>
      <c r="F33" s="1526"/>
      <c r="G33" s="1526"/>
      <c r="H33" s="1527"/>
    </row>
    <row r="34" spans="1:8">
      <c r="A34" s="1041"/>
      <c r="B34" s="1528"/>
      <c r="C34" s="1528"/>
      <c r="D34" s="1528"/>
      <c r="E34" s="1528"/>
      <c r="F34" s="1528"/>
      <c r="G34" s="1528"/>
      <c r="H34" s="1529"/>
    </row>
    <row r="35" spans="1:8">
      <c r="A35" s="849"/>
      <c r="B35" s="850"/>
      <c r="C35" s="850"/>
      <c r="D35" s="850"/>
      <c r="E35" s="850"/>
      <c r="F35" s="850"/>
      <c r="G35" s="850"/>
      <c r="H35" s="770"/>
    </row>
  </sheetData>
  <mergeCells count="23">
    <mergeCell ref="A9:H9"/>
    <mergeCell ref="A3:H3"/>
    <mergeCell ref="A4:H4"/>
    <mergeCell ref="A6:H6"/>
    <mergeCell ref="A7:H7"/>
    <mergeCell ref="A8:H8"/>
    <mergeCell ref="A29:H29"/>
    <mergeCell ref="A10:H10"/>
    <mergeCell ref="B11:H11"/>
    <mergeCell ref="E12:H12"/>
    <mergeCell ref="E13:H13"/>
    <mergeCell ref="E14:H14"/>
    <mergeCell ref="E15:H15"/>
    <mergeCell ref="E16:H16"/>
    <mergeCell ref="E17:H17"/>
    <mergeCell ref="E18:H18"/>
    <mergeCell ref="A25:H25"/>
    <mergeCell ref="A27:H27"/>
    <mergeCell ref="B30:H30"/>
    <mergeCell ref="B31:H31"/>
    <mergeCell ref="B32:H32"/>
    <mergeCell ref="B33:H33"/>
    <mergeCell ref="B34:H34"/>
  </mergeCells>
  <pageMargins left="0.78740157480314965" right="0.78740157480314965" top="1.1811023622047245" bottom="0.98425196850393704" header="0.31496062992125984" footer="0.51181102362204722"/>
  <pageSetup paperSize="9" scale="75" fitToHeight="0" orientation="portrait" r:id="rId1"/>
  <headerFooter alignWithMargins="0">
    <oddHeader>&amp;L&amp;10ČRo Olomouc - dostavba studií objektu Pavelčákova 2/19&amp;C&amp;10D.1.4.h - Slaboproudé elektroinstalace Etapa II.a - studia v 3.NP&amp;12&amp;R&amp;10 12/2023DSP</oddHeader>
    <oddFooter>&amp;Rstrana &amp;P</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R34"/>
  <sheetViews>
    <sheetView view="pageBreakPreview" zoomScaleSheetLayoutView="100" workbookViewId="0">
      <selection activeCell="AD162" sqref="AD162"/>
    </sheetView>
  </sheetViews>
  <sheetFormatPr defaultColWidth="8.85546875" defaultRowHeight="15.75"/>
  <cols>
    <col min="1" max="1" width="2.28515625" style="596" customWidth="1"/>
    <col min="2" max="2" width="1.7109375" style="596" customWidth="1"/>
    <col min="3" max="3" width="2.7109375" style="596" customWidth="1"/>
    <col min="4" max="4" width="6.7109375" style="596" customWidth="1"/>
    <col min="5" max="5" width="13.28515625" style="596" customWidth="1"/>
    <col min="6" max="6" width="0.5703125" style="596" customWidth="1"/>
    <col min="7" max="7" width="2.42578125" style="596" customWidth="1"/>
    <col min="8" max="8" width="2.7109375" style="596" customWidth="1"/>
    <col min="9" max="9" width="9.42578125" style="596" customWidth="1"/>
    <col min="10" max="10" width="13.28515625" style="596" customWidth="1"/>
    <col min="11" max="11" width="0.7109375" style="596" customWidth="1"/>
    <col min="12" max="12" width="2.28515625" style="596" customWidth="1"/>
    <col min="13" max="13" width="2.7109375" style="596" customWidth="1"/>
    <col min="14" max="14" width="1.85546875" style="596" customWidth="1"/>
    <col min="15" max="15" width="12.28515625" style="596" customWidth="1"/>
    <col min="16" max="16" width="2.7109375" style="596" customWidth="1"/>
    <col min="17" max="17" width="1.85546875" style="596" customWidth="1"/>
    <col min="18" max="18" width="13.28515625" style="596" customWidth="1"/>
    <col min="19" max="16384" width="8.85546875" style="596"/>
  </cols>
  <sheetData>
    <row r="1" spans="1:18">
      <c r="A1" s="945"/>
      <c r="B1" s="1170"/>
      <c r="C1" s="1170"/>
      <c r="D1" s="1170"/>
      <c r="E1" s="1170"/>
      <c r="F1" s="1170"/>
      <c r="G1" s="1170"/>
      <c r="H1" s="1170"/>
      <c r="I1" s="1170"/>
      <c r="J1" s="1170"/>
      <c r="K1" s="1170"/>
      <c r="L1" s="1170"/>
      <c r="M1" s="1170"/>
      <c r="N1" s="1170"/>
      <c r="O1" s="1170"/>
      <c r="P1" s="1170"/>
      <c r="Q1" s="1170"/>
      <c r="R1" s="1171"/>
    </row>
    <row r="2" spans="1:18" ht="23.25">
      <c r="A2" s="1089"/>
      <c r="B2" s="597"/>
      <c r="C2" s="597"/>
      <c r="D2" s="597"/>
      <c r="E2" s="597"/>
      <c r="F2" s="597"/>
      <c r="G2" s="598" t="s">
        <v>1231</v>
      </c>
      <c r="H2" s="597"/>
      <c r="I2" s="597"/>
      <c r="J2" s="597"/>
      <c r="K2" s="597"/>
      <c r="L2" s="597"/>
      <c r="M2" s="597"/>
      <c r="N2" s="597"/>
      <c r="O2" s="597"/>
      <c r="P2" s="597"/>
      <c r="Q2" s="597"/>
      <c r="R2" s="599"/>
    </row>
    <row r="3" spans="1:18">
      <c r="A3" s="600"/>
      <c r="B3" s="601"/>
      <c r="C3" s="601"/>
      <c r="D3" s="601"/>
      <c r="E3" s="601"/>
      <c r="F3" s="601"/>
      <c r="G3" s="601"/>
      <c r="H3" s="601"/>
      <c r="I3" s="601"/>
      <c r="J3" s="601"/>
      <c r="K3" s="601"/>
      <c r="L3" s="601"/>
      <c r="M3" s="601"/>
      <c r="N3" s="601"/>
      <c r="O3" s="601"/>
      <c r="P3" s="601"/>
      <c r="Q3" s="601"/>
      <c r="R3" s="602"/>
    </row>
    <row r="4" spans="1:18">
      <c r="A4" s="1172"/>
      <c r="B4" s="1173"/>
      <c r="C4" s="1173"/>
      <c r="D4" s="1173"/>
      <c r="E4" s="1173"/>
      <c r="F4" s="1173"/>
      <c r="G4" s="1173"/>
      <c r="H4" s="1173"/>
      <c r="I4" s="1173"/>
      <c r="J4" s="1173"/>
      <c r="K4" s="1173"/>
      <c r="L4" s="1173"/>
      <c r="M4" s="1173"/>
      <c r="N4" s="1173"/>
      <c r="O4" s="1173"/>
      <c r="P4" s="1173"/>
      <c r="Q4" s="1173"/>
      <c r="R4" s="1174"/>
    </row>
    <row r="5" spans="1:18" ht="35.25" customHeight="1">
      <c r="A5" s="1090"/>
      <c r="B5" s="606" t="s">
        <v>1232</v>
      </c>
      <c r="C5" s="606"/>
      <c r="D5" s="606"/>
      <c r="E5" s="1538" t="s">
        <v>1001</v>
      </c>
      <c r="F5" s="1539"/>
      <c r="G5" s="1539"/>
      <c r="H5" s="1539"/>
      <c r="I5" s="1539"/>
      <c r="J5" s="1540"/>
      <c r="K5" s="606"/>
      <c r="L5" s="606"/>
      <c r="M5" s="606"/>
      <c r="N5" s="606"/>
      <c r="O5" s="606"/>
      <c r="P5" s="607"/>
      <c r="Q5" s="608"/>
      <c r="R5" s="609"/>
    </row>
    <row r="6" spans="1:18">
      <c r="A6" s="1090"/>
      <c r="B6" s="606"/>
      <c r="C6" s="606"/>
      <c r="D6" s="606"/>
      <c r="E6" s="610"/>
      <c r="F6" s="606"/>
      <c r="G6" s="606"/>
      <c r="H6" s="606"/>
      <c r="I6" s="606"/>
      <c r="J6" s="611"/>
      <c r="K6" s="606"/>
      <c r="L6" s="606"/>
      <c r="M6" s="606"/>
      <c r="N6" s="606"/>
      <c r="O6" s="606"/>
      <c r="P6" s="612"/>
      <c r="Q6" s="613"/>
      <c r="R6" s="614"/>
    </row>
    <row r="7" spans="1:18">
      <c r="A7" s="1090"/>
      <c r="B7" s="606"/>
      <c r="C7" s="606"/>
      <c r="D7" s="606"/>
      <c r="E7" s="610"/>
      <c r="F7" s="606"/>
      <c r="G7" s="606"/>
      <c r="H7" s="606"/>
      <c r="I7" s="606"/>
      <c r="J7" s="611"/>
      <c r="K7" s="606"/>
      <c r="L7" s="606"/>
      <c r="M7" s="606"/>
      <c r="N7" s="606"/>
      <c r="O7" s="606"/>
      <c r="P7" s="612"/>
      <c r="Q7" s="613"/>
      <c r="R7" s="614"/>
    </row>
    <row r="8" spans="1:18">
      <c r="A8" s="1090"/>
      <c r="B8" s="606" t="s">
        <v>1234</v>
      </c>
      <c r="C8" s="606"/>
      <c r="D8" s="606"/>
      <c r="E8" s="951"/>
      <c r="F8" s="606"/>
      <c r="G8" s="606"/>
      <c r="H8" s="606"/>
      <c r="I8" s="606"/>
      <c r="J8" s="611"/>
      <c r="K8" s="606"/>
      <c r="L8" s="606"/>
      <c r="M8" s="606"/>
      <c r="N8" s="606"/>
      <c r="O8" s="606"/>
      <c r="P8" s="610"/>
      <c r="Q8" s="613"/>
      <c r="R8" s="614"/>
    </row>
    <row r="9" spans="1:18">
      <c r="A9" s="1090"/>
      <c r="B9" s="606"/>
      <c r="C9" s="606"/>
      <c r="D9" s="606"/>
      <c r="E9" s="616" t="s">
        <v>1005</v>
      </c>
      <c r="F9" s="606"/>
      <c r="G9" s="606"/>
      <c r="H9" s="606"/>
      <c r="I9" s="606"/>
      <c r="J9" s="611"/>
      <c r="K9" s="606"/>
      <c r="L9" s="606"/>
      <c r="M9" s="606"/>
      <c r="N9" s="606"/>
      <c r="O9" s="606"/>
      <c r="P9" s="612"/>
      <c r="Q9" s="613"/>
      <c r="R9" s="614"/>
    </row>
    <row r="10" spans="1:18">
      <c r="A10" s="1090"/>
      <c r="B10" s="606"/>
      <c r="C10" s="606"/>
      <c r="D10" s="606"/>
      <c r="E10" s="616"/>
      <c r="F10" s="606"/>
      <c r="G10" s="606"/>
      <c r="H10" s="606"/>
      <c r="I10" s="606"/>
      <c r="J10" s="611"/>
      <c r="K10" s="606"/>
      <c r="L10" s="606"/>
      <c r="M10" s="606"/>
      <c r="N10" s="606"/>
      <c r="O10" s="606"/>
      <c r="P10" s="612"/>
      <c r="Q10" s="613"/>
      <c r="R10" s="614"/>
    </row>
    <row r="11" spans="1:18">
      <c r="A11" s="1090"/>
      <c r="B11" s="606" t="s">
        <v>1235</v>
      </c>
      <c r="C11" s="606"/>
      <c r="D11" s="606"/>
      <c r="E11" s="617" t="s">
        <v>2223</v>
      </c>
      <c r="F11" s="618"/>
      <c r="G11" s="619" t="s">
        <v>2224</v>
      </c>
      <c r="H11" s="618"/>
      <c r="I11" s="618"/>
      <c r="J11" s="620"/>
      <c r="K11" s="606"/>
      <c r="L11" s="606"/>
      <c r="M11" s="606"/>
      <c r="N11" s="606"/>
      <c r="O11" s="606"/>
      <c r="P11" s="621"/>
      <c r="Q11" s="622"/>
      <c r="R11" s="623"/>
    </row>
    <row r="12" spans="1:18">
      <c r="A12" s="1090"/>
      <c r="B12" s="606"/>
      <c r="C12" s="606"/>
      <c r="D12" s="606"/>
      <c r="E12" s="624"/>
      <c r="F12" s="606"/>
      <c r="G12" s="606"/>
      <c r="H12" s="606"/>
      <c r="I12" s="606"/>
      <c r="J12" s="606"/>
      <c r="K12" s="606"/>
      <c r="L12" s="606"/>
      <c r="M12" s="606"/>
      <c r="N12" s="606"/>
      <c r="O12" s="606"/>
      <c r="P12" s="613"/>
      <c r="Q12" s="613"/>
      <c r="R12" s="614"/>
    </row>
    <row r="13" spans="1:18">
      <c r="A13" s="1090"/>
      <c r="B13" s="606"/>
      <c r="C13" s="606"/>
      <c r="D13" s="606"/>
      <c r="E13" s="624"/>
      <c r="F13" s="606"/>
      <c r="G13" s="606"/>
      <c r="H13" s="606"/>
      <c r="I13" s="606"/>
      <c r="J13" s="606"/>
      <c r="K13" s="606"/>
      <c r="L13" s="606"/>
      <c r="M13" s="606"/>
      <c r="N13" s="606"/>
      <c r="O13" s="606"/>
      <c r="P13" s="613"/>
      <c r="Q13" s="613"/>
      <c r="R13" s="614"/>
    </row>
    <row r="14" spans="1:18">
      <c r="A14" s="1090"/>
      <c r="B14" s="606"/>
      <c r="C14" s="606"/>
      <c r="D14" s="606"/>
      <c r="E14" s="624" t="s">
        <v>1005</v>
      </c>
      <c r="F14" s="606"/>
      <c r="G14" s="606"/>
      <c r="H14" s="606"/>
      <c r="I14" s="606"/>
      <c r="J14" s="606"/>
      <c r="K14" s="606"/>
      <c r="L14" s="606"/>
      <c r="M14" s="606"/>
      <c r="N14" s="606"/>
      <c r="O14" s="606"/>
      <c r="P14" s="613"/>
      <c r="Q14" s="613"/>
      <c r="R14" s="614"/>
    </row>
    <row r="15" spans="1:18">
      <c r="A15" s="1090"/>
      <c r="B15" s="606"/>
      <c r="C15" s="606"/>
      <c r="D15" s="606"/>
      <c r="E15" s="624" t="s">
        <v>1005</v>
      </c>
      <c r="F15" s="606"/>
      <c r="G15" s="606"/>
      <c r="H15" s="606"/>
      <c r="I15" s="606"/>
      <c r="J15" s="606"/>
      <c r="K15" s="606"/>
      <c r="L15" s="606"/>
      <c r="M15" s="606"/>
      <c r="N15" s="606"/>
      <c r="O15" s="606"/>
      <c r="P15" s="613"/>
      <c r="Q15" s="613"/>
      <c r="R15" s="614"/>
    </row>
    <row r="16" spans="1:18">
      <c r="A16" s="1090"/>
      <c r="B16" s="606"/>
      <c r="C16" s="606"/>
      <c r="D16" s="606"/>
      <c r="E16" s="624" t="s">
        <v>1005</v>
      </c>
      <c r="F16" s="606"/>
      <c r="G16" s="606"/>
      <c r="H16" s="606"/>
      <c r="I16" s="606"/>
      <c r="J16" s="606"/>
      <c r="K16" s="606"/>
      <c r="L16" s="606"/>
      <c r="M16" s="606"/>
      <c r="N16" s="606"/>
      <c r="O16" s="606"/>
      <c r="P16" s="613"/>
      <c r="Q16" s="613"/>
      <c r="R16" s="614"/>
    </row>
    <row r="17" spans="1:18">
      <c r="A17" s="1090"/>
      <c r="B17" s="606"/>
      <c r="C17" s="606"/>
      <c r="D17" s="606"/>
      <c r="E17" s="624" t="s">
        <v>1005</v>
      </c>
      <c r="F17" s="606"/>
      <c r="G17" s="606"/>
      <c r="H17" s="606"/>
      <c r="I17" s="606"/>
      <c r="J17" s="606"/>
      <c r="K17" s="606"/>
      <c r="L17" s="606"/>
      <c r="M17" s="606"/>
      <c r="N17" s="606"/>
      <c r="O17" s="606"/>
      <c r="P17" s="613"/>
      <c r="Q17" s="613"/>
      <c r="R17" s="614"/>
    </row>
    <row r="18" spans="1:18">
      <c r="A18" s="1090"/>
      <c r="B18" s="606"/>
      <c r="C18" s="606"/>
      <c r="D18" s="606"/>
      <c r="E18" s="624" t="s">
        <v>1005</v>
      </c>
      <c r="F18" s="606"/>
      <c r="G18" s="606"/>
      <c r="H18" s="606"/>
      <c r="I18" s="606"/>
      <c r="J18" s="606"/>
      <c r="K18" s="606"/>
      <c r="L18" s="606"/>
      <c r="M18" s="606"/>
      <c r="N18" s="606"/>
      <c r="O18" s="606"/>
      <c r="P18" s="613"/>
      <c r="Q18" s="613"/>
      <c r="R18" s="614"/>
    </row>
    <row r="19" spans="1:18">
      <c r="A19" s="1090"/>
      <c r="B19" s="625" t="s">
        <v>1238</v>
      </c>
      <c r="C19" s="606"/>
      <c r="D19" s="606"/>
      <c r="E19" s="625"/>
      <c r="F19" s="606"/>
      <c r="G19" s="606"/>
      <c r="H19" s="606"/>
      <c r="I19" s="606"/>
      <c r="J19" s="606"/>
      <c r="K19" s="606"/>
      <c r="L19" s="606"/>
      <c r="M19" s="606"/>
      <c r="N19" s="606"/>
      <c r="O19" s="606"/>
      <c r="P19" s="606"/>
      <c r="Q19" s="606"/>
      <c r="R19" s="614"/>
    </row>
    <row r="20" spans="1:18" ht="46.5" customHeight="1">
      <c r="A20" s="1090"/>
      <c r="B20" s="606" t="s">
        <v>1239</v>
      </c>
      <c r="C20" s="606"/>
      <c r="D20" s="606"/>
      <c r="E20" s="1541" t="s">
        <v>1240</v>
      </c>
      <c r="F20" s="1542"/>
      <c r="G20" s="1542"/>
      <c r="H20" s="1542"/>
      <c r="I20" s="1542"/>
      <c r="J20" s="1543"/>
      <c r="K20" s="606"/>
      <c r="L20" s="606"/>
      <c r="M20" s="606"/>
      <c r="N20" s="606"/>
      <c r="O20" s="626"/>
      <c r="P20" s="627"/>
      <c r="Q20" s="628"/>
      <c r="R20" s="629"/>
    </row>
    <row r="21" spans="1:18" ht="22.5">
      <c r="A21" s="1090"/>
      <c r="B21" s="606" t="s">
        <v>1241</v>
      </c>
      <c r="C21" s="606"/>
      <c r="D21" s="606"/>
      <c r="E21" s="952" t="s">
        <v>1242</v>
      </c>
      <c r="F21" s="606"/>
      <c r="G21" s="606"/>
      <c r="H21" s="606"/>
      <c r="I21" s="606"/>
      <c r="J21" s="611"/>
      <c r="K21" s="606"/>
      <c r="L21" s="606"/>
      <c r="M21" s="606"/>
      <c r="N21" s="606"/>
      <c r="O21" s="626"/>
      <c r="P21" s="627"/>
      <c r="Q21" s="628"/>
      <c r="R21" s="629"/>
    </row>
    <row r="22" spans="1:18">
      <c r="A22" s="1090"/>
      <c r="B22" s="606"/>
      <c r="C22" s="606"/>
      <c r="D22" s="606"/>
      <c r="E22" s="621"/>
      <c r="F22" s="618"/>
      <c r="G22" s="618"/>
      <c r="H22" s="618"/>
      <c r="I22" s="618"/>
      <c r="J22" s="620"/>
      <c r="K22" s="606"/>
      <c r="L22" s="606"/>
      <c r="M22" s="606"/>
      <c r="N22" s="606"/>
      <c r="O22" s="626"/>
      <c r="P22" s="627"/>
      <c r="Q22" s="628"/>
      <c r="R22" s="629"/>
    </row>
    <row r="23" spans="1:18">
      <c r="A23" s="1090"/>
      <c r="B23" s="606"/>
      <c r="C23" s="606"/>
      <c r="D23" s="606"/>
      <c r="E23" s="630"/>
      <c r="F23" s="606"/>
      <c r="G23" s="606" t="s">
        <v>1243</v>
      </c>
      <c r="H23" s="606"/>
      <c r="I23" s="606"/>
      <c r="J23" s="606"/>
      <c r="K23" s="606"/>
      <c r="L23" s="606"/>
      <c r="M23" s="606"/>
      <c r="N23" s="606"/>
      <c r="O23" s="630" t="s">
        <v>1244</v>
      </c>
      <c r="P23" s="613"/>
      <c r="Q23" s="613"/>
      <c r="R23" s="631"/>
    </row>
    <row r="24" spans="1:18">
      <c r="A24" s="1090"/>
      <c r="B24" s="606"/>
      <c r="C24" s="606"/>
      <c r="D24" s="606"/>
      <c r="E24" s="626"/>
      <c r="F24" s="606"/>
      <c r="G24" s="627" t="s">
        <v>1245</v>
      </c>
      <c r="H24" s="632"/>
      <c r="I24" s="633"/>
      <c r="J24" s="606"/>
      <c r="K24" s="606"/>
      <c r="L24" s="606"/>
      <c r="M24" s="606"/>
      <c r="N24" s="606"/>
      <c r="O24" s="634" t="s">
        <v>1008</v>
      </c>
      <c r="P24" s="613"/>
      <c r="Q24" s="613"/>
      <c r="R24" s="635"/>
    </row>
    <row r="25" spans="1:18">
      <c r="A25" s="636"/>
      <c r="B25" s="637"/>
      <c r="C25" s="637"/>
      <c r="D25" s="637"/>
      <c r="E25" s="637"/>
      <c r="F25" s="637"/>
      <c r="G25" s="637"/>
      <c r="H25" s="637"/>
      <c r="I25" s="637"/>
      <c r="J25" s="637"/>
      <c r="K25" s="637"/>
      <c r="L25" s="637"/>
      <c r="M25" s="637"/>
      <c r="N25" s="637"/>
      <c r="O25" s="637"/>
      <c r="P25" s="637"/>
      <c r="Q25" s="637"/>
      <c r="R25" s="638"/>
    </row>
    <row r="26" spans="1:18">
      <c r="A26" s="1091" t="s">
        <v>1241</v>
      </c>
      <c r="B26" s="606"/>
      <c r="C26" s="606"/>
      <c r="D26" s="606"/>
      <c r="E26" s="606"/>
      <c r="F26" s="611"/>
      <c r="G26" s="639"/>
      <c r="H26" s="606"/>
      <c r="I26" s="606"/>
      <c r="J26" s="606"/>
      <c r="K26" s="606"/>
      <c r="L26" s="640"/>
      <c r="M26" s="620"/>
      <c r="N26" s="641" t="s">
        <v>1246</v>
      </c>
      <c r="O26" s="618"/>
      <c r="P26" s="618"/>
      <c r="Q26" s="618"/>
      <c r="R26" s="614"/>
    </row>
    <row r="27" spans="1:18">
      <c r="A27" s="1090"/>
      <c r="B27" s="606"/>
      <c r="C27" s="606"/>
      <c r="D27" s="606"/>
      <c r="E27" s="606"/>
      <c r="F27" s="611"/>
      <c r="G27" s="639"/>
      <c r="H27" s="606"/>
      <c r="I27" s="606"/>
      <c r="J27" s="606"/>
      <c r="K27" s="606"/>
      <c r="L27" s="642">
        <v>23</v>
      </c>
      <c r="M27" s="643" t="s">
        <v>1247</v>
      </c>
      <c r="N27" s="632"/>
      <c r="O27" s="632"/>
      <c r="P27" s="632"/>
      <c r="Q27" s="632"/>
      <c r="R27" s="644">
        <f>'Etapa II.c - EPS - rekap'!C27</f>
        <v>0</v>
      </c>
    </row>
    <row r="28" spans="1:18">
      <c r="A28" s="645" t="s">
        <v>1248</v>
      </c>
      <c r="B28" s="618"/>
      <c r="C28" s="618"/>
      <c r="D28" s="618"/>
      <c r="E28" s="618"/>
      <c r="F28" s="620"/>
      <c r="G28" s="646" t="s">
        <v>1249</v>
      </c>
      <c r="H28" s="618"/>
      <c r="I28" s="618"/>
      <c r="J28" s="618"/>
      <c r="K28" s="618"/>
      <c r="L28" s="642">
        <v>24</v>
      </c>
      <c r="M28" s="647">
        <v>15</v>
      </c>
      <c r="N28" s="620" t="s">
        <v>0</v>
      </c>
      <c r="O28" s="648">
        <v>0</v>
      </c>
      <c r="P28" s="632" t="s">
        <v>140</v>
      </c>
      <c r="Q28" s="649"/>
      <c r="R28" s="650">
        <f>0.15*O28</f>
        <v>0</v>
      </c>
    </row>
    <row r="29" spans="1:18">
      <c r="A29" s="651" t="s">
        <v>1239</v>
      </c>
      <c r="B29" s="652"/>
      <c r="C29" s="652"/>
      <c r="D29" s="652"/>
      <c r="E29" s="652"/>
      <c r="F29" s="653"/>
      <c r="G29" s="654"/>
      <c r="H29" s="652"/>
      <c r="I29" s="652"/>
      <c r="J29" s="652"/>
      <c r="K29" s="652"/>
      <c r="L29" s="642">
        <v>25</v>
      </c>
      <c r="M29" s="655">
        <v>21</v>
      </c>
      <c r="N29" s="649" t="s">
        <v>0</v>
      </c>
      <c r="O29" s="648">
        <f>R27</f>
        <v>0</v>
      </c>
      <c r="P29" s="632" t="s">
        <v>140</v>
      </c>
      <c r="Q29" s="649"/>
      <c r="R29" s="656">
        <f>0.21*O29</f>
        <v>0</v>
      </c>
    </row>
    <row r="30" spans="1:18">
      <c r="A30" s="1090"/>
      <c r="B30" s="606"/>
      <c r="C30" s="606"/>
      <c r="D30" s="606"/>
      <c r="E30" s="606"/>
      <c r="F30" s="611"/>
      <c r="G30" s="639"/>
      <c r="H30" s="606"/>
      <c r="I30" s="606"/>
      <c r="J30" s="606"/>
      <c r="K30" s="606"/>
      <c r="L30" s="657">
        <v>26</v>
      </c>
      <c r="M30" s="658" t="s">
        <v>1250</v>
      </c>
      <c r="N30" s="659"/>
      <c r="O30" s="659"/>
      <c r="P30" s="659"/>
      <c r="Q30" s="659"/>
      <c r="R30" s="660">
        <f>R27+R28+R29</f>
        <v>0</v>
      </c>
    </row>
    <row r="31" spans="1:18">
      <c r="A31" s="645" t="s">
        <v>1248</v>
      </c>
      <c r="B31" s="618"/>
      <c r="C31" s="618"/>
      <c r="D31" s="618"/>
      <c r="E31" s="618"/>
      <c r="F31" s="620"/>
      <c r="G31" s="646" t="s">
        <v>1249</v>
      </c>
      <c r="H31" s="618"/>
      <c r="I31" s="618"/>
      <c r="J31" s="618"/>
      <c r="K31" s="618"/>
      <c r="L31" s="1160" t="s">
        <v>1025</v>
      </c>
      <c r="M31" s="1161"/>
      <c r="N31" s="1162" t="s">
        <v>1251</v>
      </c>
      <c r="O31" s="1163"/>
      <c r="P31" s="1163"/>
      <c r="Q31" s="1163"/>
      <c r="R31" s="665"/>
    </row>
    <row r="32" spans="1:18">
      <c r="A32" s="651" t="s">
        <v>1252</v>
      </c>
      <c r="B32" s="652"/>
      <c r="C32" s="652"/>
      <c r="D32" s="652"/>
      <c r="E32" s="652"/>
      <c r="F32" s="653"/>
      <c r="G32" s="654"/>
      <c r="H32" s="652"/>
      <c r="I32" s="652"/>
      <c r="J32" s="652"/>
      <c r="K32" s="652"/>
      <c r="L32" s="642">
        <v>27</v>
      </c>
      <c r="M32" s="643" t="s">
        <v>1253</v>
      </c>
      <c r="N32" s="632"/>
      <c r="O32" s="632"/>
      <c r="P32" s="632"/>
      <c r="Q32" s="649"/>
      <c r="R32" s="666">
        <v>0</v>
      </c>
    </row>
    <row r="33" spans="1:18">
      <c r="A33" s="1090"/>
      <c r="B33" s="606"/>
      <c r="C33" s="606"/>
      <c r="D33" s="606"/>
      <c r="E33" s="606"/>
      <c r="F33" s="611"/>
      <c r="G33" s="639"/>
      <c r="H33" s="606"/>
      <c r="I33" s="606"/>
      <c r="J33" s="606"/>
      <c r="K33" s="606"/>
      <c r="L33" s="642">
        <v>28</v>
      </c>
      <c r="M33" s="643" t="s">
        <v>1254</v>
      </c>
      <c r="N33" s="632"/>
      <c r="O33" s="632"/>
      <c r="P33" s="632"/>
      <c r="Q33" s="649"/>
      <c r="R33" s="666">
        <v>0</v>
      </c>
    </row>
    <row r="34" spans="1:18">
      <c r="A34" s="667" t="s">
        <v>1248</v>
      </c>
      <c r="B34" s="668"/>
      <c r="C34" s="668"/>
      <c r="D34" s="668"/>
      <c r="E34" s="668"/>
      <c r="F34" s="669"/>
      <c r="G34" s="670" t="s">
        <v>1249</v>
      </c>
      <c r="H34" s="668"/>
      <c r="I34" s="668"/>
      <c r="J34" s="668"/>
      <c r="K34" s="668"/>
      <c r="L34" s="671">
        <v>29</v>
      </c>
      <c r="M34" s="672" t="s">
        <v>1255</v>
      </c>
      <c r="N34" s="673"/>
      <c r="O34" s="673"/>
      <c r="P34" s="673"/>
      <c r="Q34" s="674"/>
      <c r="R34" s="675">
        <v>0</v>
      </c>
    </row>
  </sheetData>
  <mergeCells count="2">
    <mergeCell ref="E5:J5"/>
    <mergeCell ref="E20:J20"/>
  </mergeCells>
  <pageMargins left="0.70866141732283472" right="0.70866141732283472" top="0.78740157480314965" bottom="0.78740157480314965" header="0.31496062992125984" footer="0.31496062992125984"/>
  <pageSetup paperSize="9" scale="95" orientation="portrait"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28"/>
  <sheetViews>
    <sheetView view="pageBreakPreview" zoomScaleSheetLayoutView="100" workbookViewId="0">
      <selection activeCell="AD162" sqref="AD162"/>
    </sheetView>
  </sheetViews>
  <sheetFormatPr defaultColWidth="8.85546875" defaultRowHeight="15.75"/>
  <cols>
    <col min="1" max="1" width="11.28515625" style="596" customWidth="1"/>
    <col min="2" max="2" width="54.140625" style="596" customWidth="1"/>
    <col min="3" max="3" width="16.28515625" style="596" bestFit="1" customWidth="1"/>
    <col min="4" max="4" width="13" style="596" bestFit="1" customWidth="1"/>
    <col min="5" max="16384" width="8.85546875" style="596"/>
  </cols>
  <sheetData>
    <row r="1" spans="1:4" ht="18">
      <c r="A1" s="1094" t="s">
        <v>1944</v>
      </c>
      <c r="B1" s="1095"/>
      <c r="C1" s="1095"/>
    </row>
    <row r="2" spans="1:4">
      <c r="A2" s="1096" t="s">
        <v>21</v>
      </c>
      <c r="B2" s="1097" t="str">
        <f>'Etapa II.c - EPS - Krycí'!E5</f>
        <v>ČRo Olomouc - dostavba studií objektu Pavelčákova 2/19</v>
      </c>
      <c r="C2" s="1098"/>
    </row>
    <row r="3" spans="1:4">
      <c r="A3" s="1096" t="s">
        <v>1002</v>
      </c>
      <c r="B3" s="1097">
        <f>'Etapa II.c - EPS - Krycí'!E8</f>
        <v>0</v>
      </c>
      <c r="C3" s="1099"/>
    </row>
    <row r="4" spans="1:4">
      <c r="A4" s="1096" t="s">
        <v>1945</v>
      </c>
      <c r="B4" s="1100" t="s">
        <v>2224</v>
      </c>
      <c r="C4" s="1099"/>
    </row>
    <row r="5" spans="1:4">
      <c r="A5" s="1096" t="s">
        <v>1946</v>
      </c>
      <c r="B5" s="1097" t="str">
        <f>'Etapa II.c - EPS - Krycí'!E11</f>
        <v>D.1.4.i.100c</v>
      </c>
      <c r="C5" s="1099"/>
    </row>
    <row r="6" spans="1:4">
      <c r="A6" s="1097" t="s">
        <v>1947</v>
      </c>
      <c r="B6" s="1097"/>
      <c r="C6" s="1099"/>
    </row>
    <row r="7" spans="1:4">
      <c r="A7" s="1097"/>
      <c r="B7" s="1097"/>
      <c r="C7" s="1099"/>
    </row>
    <row r="8" spans="1:4" ht="45">
      <c r="A8" s="1097" t="s">
        <v>1948</v>
      </c>
      <c r="B8" s="1101" t="str">
        <f>'Etapa II.c - EPS - Krycí'!E20</f>
        <v xml:space="preserve">Český rozhlas,
Vinohradská 12
120 99 Praha
</v>
      </c>
      <c r="C8" s="1099"/>
    </row>
    <row r="9" spans="1:4">
      <c r="A9" s="1097" t="s">
        <v>19</v>
      </c>
      <c r="B9" s="1097" t="str">
        <f>'Etapa II.c - EPS - Krycí'!E21</f>
        <v>elektro-projekce s.r.o. Ostrava</v>
      </c>
      <c r="C9" s="1099"/>
    </row>
    <row r="10" spans="1:4">
      <c r="A10" s="1097" t="s">
        <v>744</v>
      </c>
      <c r="B10" s="1102" t="str">
        <f>'Etapa II.c - EPS - Krycí'!O24</f>
        <v>12/2023</v>
      </c>
      <c r="C10" s="1099"/>
    </row>
    <row r="11" spans="1:4">
      <c r="A11" s="1103" t="s">
        <v>1238</v>
      </c>
      <c r="B11" s="1103"/>
      <c r="C11" s="1099"/>
    </row>
    <row r="12" spans="1:4">
      <c r="A12" s="1095"/>
      <c r="B12" s="1095"/>
      <c r="C12" s="1095"/>
    </row>
    <row r="13" spans="1:4">
      <c r="A13" s="1104" t="s">
        <v>772</v>
      </c>
      <c r="B13" s="1105" t="s">
        <v>773</v>
      </c>
      <c r="C13" s="1106" t="s">
        <v>1</v>
      </c>
    </row>
    <row r="14" spans="1:4">
      <c r="A14" s="1107">
        <v>1</v>
      </c>
      <c r="B14" s="1108">
        <v>2</v>
      </c>
      <c r="C14" s="1109">
        <v>3</v>
      </c>
    </row>
    <row r="15" spans="1:4">
      <c r="A15" s="1110"/>
      <c r="B15" s="1111"/>
      <c r="C15" s="1111"/>
    </row>
    <row r="16" spans="1:4" s="703" customFormat="1" ht="12.75">
      <c r="A16" s="1112" t="str">
        <f>'Etapa II.c - EPS - EPS'!A3</f>
        <v>A</v>
      </c>
      <c r="B16" s="1113" t="str">
        <f>'Etapa II.c - EPS - EPS'!D3</f>
        <v>EPS - Elektrická požární signalizace</v>
      </c>
      <c r="C16" s="1114">
        <f>'Etapa II.c - EPS - EPS'!K4</f>
        <v>0</v>
      </c>
      <c r="D16" s="1114"/>
    </row>
    <row r="17" spans="1:4" s="703" customFormat="1" ht="12.75">
      <c r="A17" s="1112"/>
      <c r="B17" s="1113"/>
      <c r="C17" s="1114"/>
      <c r="D17" s="1114"/>
    </row>
    <row r="18" spans="1:4" s="703" customFormat="1" ht="12.75">
      <c r="A18" s="1112"/>
      <c r="B18" s="1113"/>
      <c r="C18" s="1114"/>
      <c r="D18" s="1114"/>
    </row>
    <row r="19" spans="1:4" s="703" customFormat="1" ht="12.75">
      <c r="A19" s="1112"/>
      <c r="B19" s="1113"/>
      <c r="C19" s="1114"/>
      <c r="D19" s="1114"/>
    </row>
    <row r="20" spans="1:4" s="703" customFormat="1" ht="12.75">
      <c r="A20" s="1112"/>
      <c r="B20" s="1113"/>
      <c r="C20" s="1114"/>
      <c r="D20" s="1114"/>
    </row>
    <row r="21" spans="1:4" s="703" customFormat="1" ht="12.75">
      <c r="A21" s="1112"/>
      <c r="B21" s="1113"/>
      <c r="C21" s="1114"/>
      <c r="D21" s="1114"/>
    </row>
    <row r="22" spans="1:4" s="703" customFormat="1" ht="12.75">
      <c r="A22" s="1112"/>
      <c r="B22" s="1113"/>
      <c r="C22" s="1114"/>
    </row>
    <row r="23" spans="1:4" s="703" customFormat="1" ht="12.75">
      <c r="A23" s="1112"/>
      <c r="B23" s="1113"/>
      <c r="C23" s="1114"/>
    </row>
    <row r="24" spans="1:4" s="703" customFormat="1" ht="12.75">
      <c r="A24" s="1112"/>
      <c r="B24" s="1113"/>
      <c r="C24" s="1114"/>
    </row>
    <row r="25" spans="1:4" s="703" customFormat="1" ht="12.75">
      <c r="A25" s="1112"/>
      <c r="B25" s="1113"/>
      <c r="C25" s="1114"/>
    </row>
    <row r="26" spans="1:4">
      <c r="A26" s="991"/>
      <c r="B26" s="992"/>
      <c r="C26" s="1115"/>
    </row>
    <row r="27" spans="1:4">
      <c r="A27" s="994"/>
      <c r="B27" s="995" t="s">
        <v>1949</v>
      </c>
      <c r="C27" s="1116">
        <f>SUM(C16:C26)</f>
        <v>0</v>
      </c>
      <c r="D27" s="1117"/>
    </row>
    <row r="28" spans="1:4">
      <c r="C28" s="1118"/>
    </row>
  </sheetData>
  <pageMargins left="0.78740157480314965" right="0.23622047244094491" top="0.74803149606299213" bottom="0.74803149606299213" header="0.31496062992125984" footer="0.31496062992125984"/>
  <pageSetup paperSize="9" fitToHeight="0"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O317"/>
  <sheetViews>
    <sheetView view="pageBreakPreview" zoomScale="85" zoomScaleSheetLayoutView="85" workbookViewId="0">
      <pane ySplit="3" topLeftCell="A4" activePane="bottomLeft" state="frozen"/>
      <selection activeCell="AD162" sqref="AD162"/>
      <selection pane="bottomLeft" activeCell="H17" sqref="H17:H35"/>
    </sheetView>
  </sheetViews>
  <sheetFormatPr defaultColWidth="10" defaultRowHeight="15.75"/>
  <cols>
    <col min="1" max="1" width="8.42578125" style="476" customWidth="1"/>
    <col min="2" max="2" width="9.5703125" style="476" customWidth="1"/>
    <col min="3" max="3" width="12.28515625" style="476" customWidth="1"/>
    <col min="4" max="4" width="89.5703125" style="513" customWidth="1"/>
    <col min="5" max="5" width="9.5703125" style="509" customWidth="1"/>
    <col min="6" max="6" width="14.7109375" style="511" customWidth="1"/>
    <col min="7" max="7" width="11.28515625" style="511" customWidth="1"/>
    <col min="8" max="8" width="10.7109375" style="511" customWidth="1"/>
    <col min="9" max="10" width="10.7109375" style="512" customWidth="1"/>
    <col min="11" max="11" width="12.140625" style="511" customWidth="1"/>
    <col min="12" max="14" width="10" style="476"/>
    <col min="15" max="15" width="11.28515625" style="476" customWidth="1"/>
    <col min="16" max="16384" width="10" style="476"/>
  </cols>
  <sheetData>
    <row r="1" spans="1:13" ht="49.5" customHeight="1">
      <c r="A1" s="722" t="s">
        <v>133</v>
      </c>
      <c r="B1" s="722" t="s">
        <v>776</v>
      </c>
      <c r="C1" s="722" t="s">
        <v>1027</v>
      </c>
      <c r="D1" s="840" t="s">
        <v>773</v>
      </c>
      <c r="E1" s="722" t="s">
        <v>135</v>
      </c>
      <c r="F1" s="723" t="s">
        <v>1028</v>
      </c>
      <c r="G1" s="723" t="s">
        <v>1029</v>
      </c>
      <c r="H1" s="723" t="s">
        <v>30</v>
      </c>
      <c r="I1" s="724" t="s">
        <v>1030</v>
      </c>
      <c r="J1" s="724" t="s">
        <v>1950</v>
      </c>
      <c r="K1" s="725" t="s">
        <v>1032</v>
      </c>
    </row>
    <row r="2" spans="1:13" ht="34.5" customHeight="1">
      <c r="A2" s="478"/>
      <c r="B2" s="478" t="s">
        <v>1033</v>
      </c>
      <c r="C2" s="478" t="s">
        <v>1033</v>
      </c>
      <c r="D2" s="479"/>
      <c r="E2" s="478"/>
      <c r="F2" s="480" t="s">
        <v>1034</v>
      </c>
      <c r="G2" s="480" t="s">
        <v>1035</v>
      </c>
      <c r="H2" s="480" t="s">
        <v>1036</v>
      </c>
      <c r="I2" s="480" t="s">
        <v>1184</v>
      </c>
      <c r="J2" s="480" t="s">
        <v>1064</v>
      </c>
      <c r="K2" s="730" t="s">
        <v>1038</v>
      </c>
    </row>
    <row r="3" spans="1:13" s="485" customFormat="1">
      <c r="A3" s="478" t="s">
        <v>1022</v>
      </c>
      <c r="B3" s="781"/>
      <c r="C3" s="781"/>
      <c r="D3" s="479" t="s">
        <v>1788</v>
      </c>
      <c r="E3" s="482"/>
      <c r="F3" s="483"/>
      <c r="G3" s="483"/>
      <c r="H3" s="483"/>
      <c r="I3" s="483"/>
      <c r="J3" s="483"/>
      <c r="K3" s="735"/>
    </row>
    <row r="4" spans="1:13" s="485" customFormat="1" ht="16.5" thickBot="1">
      <c r="A4" s="801"/>
      <c r="B4" s="801"/>
      <c r="C4" s="801"/>
      <c r="D4" s="953" t="s">
        <v>1041</v>
      </c>
      <c r="E4" s="739"/>
      <c r="F4" s="740"/>
      <c r="G4" s="740"/>
      <c r="H4" s="740"/>
      <c r="I4" s="740"/>
      <c r="J4" s="740"/>
      <c r="K4" s="742">
        <f>SUM(K5:K39)</f>
        <v>0</v>
      </c>
    </row>
    <row r="5" spans="1:13" s="485" customFormat="1">
      <c r="A5" s="743" t="s">
        <v>1042</v>
      </c>
      <c r="B5" s="493" t="s">
        <v>796</v>
      </c>
      <c r="C5" s="493" t="s">
        <v>1789</v>
      </c>
      <c r="D5" s="494" t="s">
        <v>1790</v>
      </c>
      <c r="E5" s="495" t="s">
        <v>657</v>
      </c>
      <c r="F5" s="496">
        <f t="shared" ref="F5:F38" si="0">G5+H5</f>
        <v>0</v>
      </c>
      <c r="G5" s="497"/>
      <c r="H5" s="497"/>
      <c r="I5" s="498">
        <f t="shared" ref="I5:I6" si="1">SUM(J5:J5)</f>
        <v>5</v>
      </c>
      <c r="J5" s="498">
        <v>5</v>
      </c>
      <c r="K5" s="749">
        <f t="shared" ref="K5:K7" si="2">I5*F5</f>
        <v>0</v>
      </c>
    </row>
    <row r="6" spans="1:13" s="485" customFormat="1">
      <c r="A6" s="743" t="s">
        <v>1045</v>
      </c>
      <c r="B6" s="493" t="s">
        <v>796</v>
      </c>
      <c r="C6" s="493" t="s">
        <v>1791</v>
      </c>
      <c r="D6" s="494" t="s">
        <v>2225</v>
      </c>
      <c r="E6" s="495" t="s">
        <v>657</v>
      </c>
      <c r="F6" s="496">
        <f t="shared" si="0"/>
        <v>0</v>
      </c>
      <c r="G6" s="497"/>
      <c r="H6" s="497"/>
      <c r="I6" s="498">
        <f t="shared" si="1"/>
        <v>1</v>
      </c>
      <c r="J6" s="498">
        <v>1</v>
      </c>
      <c r="K6" s="749">
        <f t="shared" si="2"/>
        <v>0</v>
      </c>
    </row>
    <row r="7" spans="1:13" s="485" customFormat="1">
      <c r="A7" s="743" t="s">
        <v>1047</v>
      </c>
      <c r="B7" s="493" t="s">
        <v>796</v>
      </c>
      <c r="C7" s="493" t="s">
        <v>1793</v>
      </c>
      <c r="D7" s="494" t="s">
        <v>2226</v>
      </c>
      <c r="E7" s="495" t="s">
        <v>657</v>
      </c>
      <c r="F7" s="496">
        <f>G7+H7</f>
        <v>0</v>
      </c>
      <c r="G7" s="497"/>
      <c r="H7" s="497"/>
      <c r="I7" s="498">
        <f>SUM(J7:J7)</f>
        <v>1</v>
      </c>
      <c r="J7" s="498">
        <f>J6</f>
        <v>1</v>
      </c>
      <c r="K7" s="749">
        <f t="shared" si="2"/>
        <v>0</v>
      </c>
    </row>
    <row r="8" spans="1:13" s="485" customFormat="1">
      <c r="A8" s="743"/>
      <c r="B8" s="751" t="s">
        <v>1277</v>
      </c>
      <c r="C8" s="493"/>
      <c r="D8" s="829" t="s">
        <v>1278</v>
      </c>
      <c r="E8" s="495"/>
      <c r="F8" s="496"/>
      <c r="G8" s="496"/>
      <c r="H8" s="496"/>
      <c r="I8" s="498"/>
      <c r="J8" s="498"/>
      <c r="K8" s="749"/>
    </row>
    <row r="9" spans="1:13" s="485" customFormat="1" ht="31.5">
      <c r="A9" s="743" t="s">
        <v>1049</v>
      </c>
      <c r="B9" s="493" t="s">
        <v>796</v>
      </c>
      <c r="C9" s="493" t="s">
        <v>1795</v>
      </c>
      <c r="D9" s="494" t="s">
        <v>1796</v>
      </c>
      <c r="E9" s="495" t="s">
        <v>289</v>
      </c>
      <c r="F9" s="496">
        <f t="shared" si="0"/>
        <v>0</v>
      </c>
      <c r="G9" s="497"/>
      <c r="H9" s="497"/>
      <c r="I9" s="498">
        <f t="shared" ref="I9" si="3">SUM(J9:J9)</f>
        <v>36</v>
      </c>
      <c r="J9" s="498">
        <v>36</v>
      </c>
      <c r="K9" s="749">
        <f t="shared" ref="K9:K14" si="4">I9*F9</f>
        <v>0</v>
      </c>
      <c r="M9" s="485">
        <f>(24+(3*2))*1.2</f>
        <v>36</v>
      </c>
    </row>
    <row r="10" spans="1:13" s="485" customFormat="1" ht="30" customHeight="1">
      <c r="A10" s="743" t="s">
        <v>1051</v>
      </c>
      <c r="B10" s="493" t="s">
        <v>796</v>
      </c>
      <c r="C10" s="493" t="s">
        <v>1797</v>
      </c>
      <c r="D10" s="494" t="s">
        <v>1798</v>
      </c>
      <c r="E10" s="495" t="s">
        <v>657</v>
      </c>
      <c r="F10" s="496">
        <f t="shared" si="0"/>
        <v>0</v>
      </c>
      <c r="G10" s="755"/>
      <c r="H10" s="755"/>
      <c r="I10" s="498">
        <f>SUM(J10:J10)</f>
        <v>118.8</v>
      </c>
      <c r="J10" s="498">
        <f>(J9)/10*33</f>
        <v>118.8</v>
      </c>
      <c r="K10" s="749">
        <f t="shared" si="4"/>
        <v>0</v>
      </c>
    </row>
    <row r="11" spans="1:13" s="485" customFormat="1">
      <c r="A11" s="743" t="s">
        <v>1053</v>
      </c>
      <c r="B11" s="493" t="s">
        <v>796</v>
      </c>
      <c r="C11" s="493" t="s">
        <v>1799</v>
      </c>
      <c r="D11" s="787" t="s">
        <v>1308</v>
      </c>
      <c r="E11" s="495" t="s">
        <v>289</v>
      </c>
      <c r="F11" s="754">
        <f t="shared" si="0"/>
        <v>0</v>
      </c>
      <c r="G11" s="755"/>
      <c r="H11" s="497"/>
      <c r="I11" s="498">
        <f t="shared" ref="I11:I14" si="5">SUM(J11:J11)</f>
        <v>0</v>
      </c>
      <c r="J11" s="498">
        <v>0</v>
      </c>
      <c r="K11" s="749">
        <f t="shared" si="4"/>
        <v>0</v>
      </c>
    </row>
    <row r="12" spans="1:13" s="485" customFormat="1" ht="31.5">
      <c r="A12" s="743" t="s">
        <v>1056</v>
      </c>
      <c r="B12" s="493" t="s">
        <v>796</v>
      </c>
      <c r="C12" s="493" t="s">
        <v>1800</v>
      </c>
      <c r="D12" s="500" t="s">
        <v>1801</v>
      </c>
      <c r="E12" s="495" t="s">
        <v>657</v>
      </c>
      <c r="F12" s="496">
        <f t="shared" si="0"/>
        <v>0</v>
      </c>
      <c r="G12" s="497"/>
      <c r="H12" s="497"/>
      <c r="I12" s="498">
        <f t="shared" si="5"/>
        <v>2</v>
      </c>
      <c r="J12" s="498">
        <v>2</v>
      </c>
      <c r="K12" s="749">
        <f t="shared" si="4"/>
        <v>0</v>
      </c>
    </row>
    <row r="13" spans="1:13" s="485" customFormat="1" ht="47.25">
      <c r="A13" s="743" t="s">
        <v>1058</v>
      </c>
      <c r="B13" s="493" t="s">
        <v>796</v>
      </c>
      <c r="C13" s="493" t="s">
        <v>1802</v>
      </c>
      <c r="D13" s="494" t="s">
        <v>1803</v>
      </c>
      <c r="E13" s="495" t="s">
        <v>289</v>
      </c>
      <c r="F13" s="496">
        <f t="shared" si="0"/>
        <v>0</v>
      </c>
      <c r="G13" s="497"/>
      <c r="H13" s="497"/>
      <c r="I13" s="498">
        <f t="shared" si="5"/>
        <v>20</v>
      </c>
      <c r="J13" s="498">
        <v>20</v>
      </c>
      <c r="K13" s="749">
        <f t="shared" si="4"/>
        <v>0</v>
      </c>
      <c r="M13" s="485">
        <f>8*1.2+4*1.2</f>
        <v>14.399999999999999</v>
      </c>
    </row>
    <row r="14" spans="1:13" s="485" customFormat="1" ht="31.5">
      <c r="A14" s="743" t="s">
        <v>1279</v>
      </c>
      <c r="B14" s="493" t="s">
        <v>796</v>
      </c>
      <c r="C14" s="493" t="s">
        <v>1804</v>
      </c>
      <c r="D14" s="494" t="s">
        <v>1805</v>
      </c>
      <c r="E14" s="495" t="s">
        <v>657</v>
      </c>
      <c r="F14" s="496">
        <f t="shared" si="0"/>
        <v>0</v>
      </c>
      <c r="G14" s="755"/>
      <c r="H14" s="755"/>
      <c r="I14" s="498">
        <f t="shared" si="5"/>
        <v>66</v>
      </c>
      <c r="J14" s="498">
        <f>(J13)/10*33</f>
        <v>66</v>
      </c>
      <c r="K14" s="749">
        <f t="shared" si="4"/>
        <v>0</v>
      </c>
    </row>
    <row r="15" spans="1:13" s="485" customFormat="1">
      <c r="A15" s="750"/>
      <c r="B15" s="751" t="s">
        <v>1277</v>
      </c>
      <c r="C15" s="493"/>
      <c r="D15" s="752" t="s">
        <v>1278</v>
      </c>
      <c r="E15" s="495"/>
      <c r="F15" s="496"/>
      <c r="G15" s="496"/>
      <c r="H15" s="496"/>
      <c r="I15" s="498"/>
      <c r="J15" s="498"/>
      <c r="K15" s="749"/>
    </row>
    <row r="16" spans="1:13" s="485" customFormat="1" ht="17.100000000000001" customHeight="1">
      <c r="A16" s="743" t="s">
        <v>1282</v>
      </c>
      <c r="B16" s="493" t="s">
        <v>796</v>
      </c>
      <c r="C16" s="493" t="s">
        <v>1806</v>
      </c>
      <c r="D16" s="500" t="s">
        <v>1104</v>
      </c>
      <c r="E16" s="495" t="s">
        <v>657</v>
      </c>
      <c r="F16" s="496">
        <f>G16+H16</f>
        <v>0</v>
      </c>
      <c r="G16" s="497"/>
      <c r="H16" s="497"/>
      <c r="I16" s="498">
        <f t="shared" ref="I16:I29" si="6">SUM(J16:J16)</f>
        <v>7</v>
      </c>
      <c r="J16" s="498">
        <f>J6+J7+J5</f>
        <v>7</v>
      </c>
      <c r="K16" s="749">
        <f t="shared" ref="K16:K35" si="7">I16*F16</f>
        <v>0</v>
      </c>
    </row>
    <row r="17" spans="1:11" s="485" customFormat="1" ht="17.100000000000001" customHeight="1">
      <c r="A17" s="743" t="s">
        <v>1285</v>
      </c>
      <c r="B17" s="493" t="s">
        <v>789</v>
      </c>
      <c r="C17" s="493" t="s">
        <v>1807</v>
      </c>
      <c r="D17" s="500" t="s">
        <v>1808</v>
      </c>
      <c r="E17" s="495" t="s">
        <v>657</v>
      </c>
      <c r="F17" s="496">
        <f t="shared" ref="F17:F26" si="8">G17+H17</f>
        <v>0</v>
      </c>
      <c r="G17" s="496">
        <v>0</v>
      </c>
      <c r="H17" s="497"/>
      <c r="I17" s="498">
        <f t="shared" si="6"/>
        <v>4</v>
      </c>
      <c r="J17" s="498">
        <v>4</v>
      </c>
      <c r="K17" s="749">
        <f t="shared" si="7"/>
        <v>0</v>
      </c>
    </row>
    <row r="18" spans="1:11" s="485" customFormat="1" ht="17.100000000000001" customHeight="1">
      <c r="A18" s="743" t="s">
        <v>1288</v>
      </c>
      <c r="B18" s="493" t="s">
        <v>789</v>
      </c>
      <c r="C18" s="493" t="s">
        <v>1809</v>
      </c>
      <c r="D18" s="500" t="s">
        <v>1810</v>
      </c>
      <c r="E18" s="495" t="s">
        <v>657</v>
      </c>
      <c r="F18" s="496">
        <f t="shared" si="8"/>
        <v>0</v>
      </c>
      <c r="G18" s="496">
        <v>0</v>
      </c>
      <c r="H18" s="497"/>
      <c r="I18" s="498">
        <f t="shared" si="6"/>
        <v>4</v>
      </c>
      <c r="J18" s="498">
        <v>4</v>
      </c>
      <c r="K18" s="749">
        <f t="shared" si="7"/>
        <v>0</v>
      </c>
    </row>
    <row r="19" spans="1:11" s="485" customFormat="1" ht="17.100000000000001" customHeight="1">
      <c r="A19" s="743" t="s">
        <v>1291</v>
      </c>
      <c r="B19" s="493" t="s">
        <v>789</v>
      </c>
      <c r="C19" s="493" t="s">
        <v>1811</v>
      </c>
      <c r="D19" s="500" t="s">
        <v>1812</v>
      </c>
      <c r="E19" s="495" t="s">
        <v>657</v>
      </c>
      <c r="F19" s="496">
        <f t="shared" si="8"/>
        <v>0</v>
      </c>
      <c r="G19" s="496">
        <v>0</v>
      </c>
      <c r="H19" s="497"/>
      <c r="I19" s="498">
        <f t="shared" si="6"/>
        <v>4</v>
      </c>
      <c r="J19" s="498">
        <v>4</v>
      </c>
      <c r="K19" s="749">
        <f t="shared" si="7"/>
        <v>0</v>
      </c>
    </row>
    <row r="20" spans="1:11" s="485" customFormat="1" ht="17.100000000000001" customHeight="1">
      <c r="A20" s="743" t="s">
        <v>1294</v>
      </c>
      <c r="B20" s="493" t="s">
        <v>789</v>
      </c>
      <c r="C20" s="493" t="s">
        <v>1813</v>
      </c>
      <c r="D20" s="500" t="s">
        <v>2227</v>
      </c>
      <c r="E20" s="495" t="s">
        <v>657</v>
      </c>
      <c r="F20" s="496">
        <f t="shared" si="8"/>
        <v>0</v>
      </c>
      <c r="G20" s="496">
        <v>0</v>
      </c>
      <c r="H20" s="497"/>
      <c r="I20" s="498">
        <f t="shared" si="6"/>
        <v>0</v>
      </c>
      <c r="J20" s="498">
        <v>0</v>
      </c>
      <c r="K20" s="749">
        <f t="shared" si="7"/>
        <v>0</v>
      </c>
    </row>
    <row r="21" spans="1:11" s="485" customFormat="1" ht="17.100000000000001" customHeight="1">
      <c r="A21" s="743" t="s">
        <v>1297</v>
      </c>
      <c r="B21" s="493" t="s">
        <v>789</v>
      </c>
      <c r="C21" s="493" t="s">
        <v>1815</v>
      </c>
      <c r="D21" s="500" t="s">
        <v>2228</v>
      </c>
      <c r="E21" s="495" t="s">
        <v>657</v>
      </c>
      <c r="F21" s="496">
        <f t="shared" si="8"/>
        <v>0</v>
      </c>
      <c r="G21" s="496">
        <v>0</v>
      </c>
      <c r="H21" s="497"/>
      <c r="I21" s="498">
        <f t="shared" si="6"/>
        <v>0</v>
      </c>
      <c r="J21" s="498">
        <v>0</v>
      </c>
      <c r="K21" s="749">
        <f t="shared" si="7"/>
        <v>0</v>
      </c>
    </row>
    <row r="22" spans="1:11" s="485" customFormat="1" ht="17.100000000000001" customHeight="1">
      <c r="A22" s="743" t="s">
        <v>1300</v>
      </c>
      <c r="B22" s="493" t="s">
        <v>789</v>
      </c>
      <c r="C22" s="493" t="s">
        <v>1817</v>
      </c>
      <c r="D22" s="500" t="s">
        <v>1814</v>
      </c>
      <c r="E22" s="495" t="s">
        <v>657</v>
      </c>
      <c r="F22" s="496">
        <f t="shared" si="8"/>
        <v>0</v>
      </c>
      <c r="G22" s="496">
        <v>0</v>
      </c>
      <c r="H22" s="497"/>
      <c r="I22" s="498">
        <f t="shared" si="6"/>
        <v>4</v>
      </c>
      <c r="J22" s="498">
        <f>J17</f>
        <v>4</v>
      </c>
      <c r="K22" s="749">
        <f t="shared" si="7"/>
        <v>0</v>
      </c>
    </row>
    <row r="23" spans="1:11" s="485" customFormat="1" ht="17.100000000000001" customHeight="1">
      <c r="A23" s="743" t="s">
        <v>1303</v>
      </c>
      <c r="B23" s="493" t="s">
        <v>789</v>
      </c>
      <c r="C23" s="493" t="s">
        <v>1819</v>
      </c>
      <c r="D23" s="500" t="s">
        <v>1816</v>
      </c>
      <c r="E23" s="495" t="s">
        <v>657</v>
      </c>
      <c r="F23" s="496">
        <f t="shared" si="8"/>
        <v>0</v>
      </c>
      <c r="G23" s="496">
        <v>0</v>
      </c>
      <c r="H23" s="497"/>
      <c r="I23" s="498">
        <f t="shared" si="6"/>
        <v>4</v>
      </c>
      <c r="J23" s="498">
        <f>J17</f>
        <v>4</v>
      </c>
      <c r="K23" s="749">
        <f t="shared" si="7"/>
        <v>0</v>
      </c>
    </row>
    <row r="24" spans="1:11" s="485" customFormat="1" ht="17.100000000000001" customHeight="1">
      <c r="A24" s="743" t="s">
        <v>1306</v>
      </c>
      <c r="B24" s="493" t="s">
        <v>789</v>
      </c>
      <c r="C24" s="493" t="s">
        <v>1821</v>
      </c>
      <c r="D24" s="500" t="s">
        <v>1818</v>
      </c>
      <c r="E24" s="495" t="s">
        <v>657</v>
      </c>
      <c r="F24" s="496">
        <f t="shared" si="8"/>
        <v>0</v>
      </c>
      <c r="G24" s="496">
        <v>0</v>
      </c>
      <c r="H24" s="497"/>
      <c r="I24" s="498">
        <f t="shared" si="6"/>
        <v>1</v>
      </c>
      <c r="J24" s="498">
        <v>1</v>
      </c>
      <c r="K24" s="749">
        <f t="shared" si="7"/>
        <v>0</v>
      </c>
    </row>
    <row r="25" spans="1:11" s="485" customFormat="1" ht="17.100000000000001" customHeight="1">
      <c r="A25" s="743" t="s">
        <v>1309</v>
      </c>
      <c r="B25" s="493" t="s">
        <v>789</v>
      </c>
      <c r="C25" s="493" t="s">
        <v>1823</v>
      </c>
      <c r="D25" s="500" t="s">
        <v>1820</v>
      </c>
      <c r="E25" s="495" t="s">
        <v>289</v>
      </c>
      <c r="F25" s="496">
        <f t="shared" si="8"/>
        <v>0</v>
      </c>
      <c r="G25" s="496">
        <v>0</v>
      </c>
      <c r="H25" s="497"/>
      <c r="I25" s="498">
        <f t="shared" si="6"/>
        <v>40</v>
      </c>
      <c r="J25" s="498">
        <v>40</v>
      </c>
      <c r="K25" s="749">
        <f t="shared" si="7"/>
        <v>0</v>
      </c>
    </row>
    <row r="26" spans="1:11" s="485" customFormat="1" ht="17.100000000000001" customHeight="1">
      <c r="A26" s="743" t="s">
        <v>1312</v>
      </c>
      <c r="B26" s="493" t="s">
        <v>789</v>
      </c>
      <c r="C26" s="493" t="s">
        <v>1825</v>
      </c>
      <c r="D26" s="500" t="s">
        <v>1822</v>
      </c>
      <c r="E26" s="495" t="s">
        <v>657</v>
      </c>
      <c r="F26" s="496">
        <f t="shared" si="8"/>
        <v>0</v>
      </c>
      <c r="G26" s="496">
        <v>0</v>
      </c>
      <c r="H26" s="497"/>
      <c r="I26" s="498">
        <f t="shared" si="6"/>
        <v>1</v>
      </c>
      <c r="J26" s="498">
        <v>1</v>
      </c>
      <c r="K26" s="749">
        <f t="shared" si="7"/>
        <v>0</v>
      </c>
    </row>
    <row r="27" spans="1:11" s="485" customFormat="1" ht="17.100000000000001" customHeight="1">
      <c r="A27" s="743" t="s">
        <v>1315</v>
      </c>
      <c r="B27" s="493" t="s">
        <v>789</v>
      </c>
      <c r="C27" s="493" t="s">
        <v>1827</v>
      </c>
      <c r="D27" s="500" t="s">
        <v>1826</v>
      </c>
      <c r="E27" s="495" t="s">
        <v>256</v>
      </c>
      <c r="F27" s="496">
        <f t="shared" si="0"/>
        <v>0</v>
      </c>
      <c r="G27" s="496">
        <v>0</v>
      </c>
      <c r="H27" s="497"/>
      <c r="I27" s="498">
        <f t="shared" si="6"/>
        <v>8</v>
      </c>
      <c r="J27" s="498">
        <v>8</v>
      </c>
      <c r="K27" s="749">
        <f t="shared" si="7"/>
        <v>0</v>
      </c>
    </row>
    <row r="28" spans="1:11" s="485" customFormat="1" ht="17.100000000000001" customHeight="1">
      <c r="A28" s="743" t="s">
        <v>1318</v>
      </c>
      <c r="B28" s="493" t="s">
        <v>789</v>
      </c>
      <c r="C28" s="493" t="s">
        <v>1829</v>
      </c>
      <c r="D28" s="500" t="s">
        <v>1828</v>
      </c>
      <c r="E28" s="495" t="s">
        <v>657</v>
      </c>
      <c r="F28" s="496">
        <f t="shared" si="0"/>
        <v>0</v>
      </c>
      <c r="G28" s="496">
        <v>0</v>
      </c>
      <c r="H28" s="497"/>
      <c r="I28" s="498">
        <f t="shared" si="6"/>
        <v>1</v>
      </c>
      <c r="J28" s="498">
        <v>1</v>
      </c>
      <c r="K28" s="749">
        <f t="shared" si="7"/>
        <v>0</v>
      </c>
    </row>
    <row r="29" spans="1:11" s="485" customFormat="1">
      <c r="A29" s="743" t="s">
        <v>1321</v>
      </c>
      <c r="B29" s="493" t="s">
        <v>789</v>
      </c>
      <c r="C29" s="493" t="s">
        <v>1831</v>
      </c>
      <c r="D29" s="500" t="s">
        <v>1830</v>
      </c>
      <c r="E29" s="495" t="s">
        <v>657</v>
      </c>
      <c r="F29" s="496">
        <f t="shared" si="0"/>
        <v>0</v>
      </c>
      <c r="G29" s="496">
        <v>0</v>
      </c>
      <c r="H29" s="497"/>
      <c r="I29" s="498">
        <f t="shared" si="6"/>
        <v>1</v>
      </c>
      <c r="J29" s="498">
        <v>1</v>
      </c>
      <c r="K29" s="749">
        <f t="shared" si="7"/>
        <v>0</v>
      </c>
    </row>
    <row r="30" spans="1:11" s="485" customFormat="1">
      <c r="A30" s="743" t="s">
        <v>1324</v>
      </c>
      <c r="B30" s="493" t="s">
        <v>789</v>
      </c>
      <c r="C30" s="493" t="s">
        <v>1833</v>
      </c>
      <c r="D30" s="500" t="s">
        <v>1832</v>
      </c>
      <c r="E30" s="495" t="s">
        <v>1367</v>
      </c>
      <c r="F30" s="496">
        <f t="shared" si="0"/>
        <v>0</v>
      </c>
      <c r="G30" s="496">
        <v>0</v>
      </c>
      <c r="H30" s="497"/>
      <c r="I30" s="498">
        <v>1</v>
      </c>
      <c r="J30" s="498">
        <v>0</v>
      </c>
      <c r="K30" s="749">
        <f t="shared" si="7"/>
        <v>0</v>
      </c>
    </row>
    <row r="31" spans="1:11" s="485" customFormat="1">
      <c r="A31" s="743" t="s">
        <v>1327</v>
      </c>
      <c r="B31" s="493" t="s">
        <v>789</v>
      </c>
      <c r="C31" s="493" t="s">
        <v>1835</v>
      </c>
      <c r="D31" s="500" t="s">
        <v>1834</v>
      </c>
      <c r="E31" s="495" t="s">
        <v>1367</v>
      </c>
      <c r="F31" s="496">
        <f>G31+H31</f>
        <v>0</v>
      </c>
      <c r="G31" s="496">
        <v>0</v>
      </c>
      <c r="H31" s="497"/>
      <c r="I31" s="498">
        <v>1</v>
      </c>
      <c r="J31" s="498">
        <v>0</v>
      </c>
      <c r="K31" s="749">
        <f t="shared" si="7"/>
        <v>0</v>
      </c>
    </row>
    <row r="32" spans="1:11" s="485" customFormat="1">
      <c r="A32" s="743" t="s">
        <v>1337</v>
      </c>
      <c r="B32" s="493" t="s">
        <v>789</v>
      </c>
      <c r="C32" s="493" t="s">
        <v>1836</v>
      </c>
      <c r="D32" s="500" t="s">
        <v>1355</v>
      </c>
      <c r="E32" s="495" t="s">
        <v>657</v>
      </c>
      <c r="F32" s="496">
        <f>G32+H32</f>
        <v>0</v>
      </c>
      <c r="G32" s="496">
        <v>0</v>
      </c>
      <c r="H32" s="497"/>
      <c r="I32" s="498">
        <f>SUM(J32:J32)</f>
        <v>1</v>
      </c>
      <c r="J32" s="498">
        <v>1</v>
      </c>
      <c r="K32" s="749">
        <f t="shared" si="7"/>
        <v>0</v>
      </c>
    </row>
    <row r="33" spans="1:15" s="485" customFormat="1" ht="31.5">
      <c r="A33" s="743" t="s">
        <v>1340</v>
      </c>
      <c r="B33" s="493" t="s">
        <v>789</v>
      </c>
      <c r="C33" s="493" t="s">
        <v>1837</v>
      </c>
      <c r="D33" s="500" t="s">
        <v>1398</v>
      </c>
      <c r="E33" s="495" t="s">
        <v>1367</v>
      </c>
      <c r="F33" s="496">
        <f t="shared" si="0"/>
        <v>0</v>
      </c>
      <c r="G33" s="496">
        <v>0</v>
      </c>
      <c r="H33" s="497"/>
      <c r="I33" s="498">
        <f>SUM(J33:J33)</f>
        <v>14</v>
      </c>
      <c r="J33" s="498">
        <v>14</v>
      </c>
      <c r="K33" s="749">
        <f t="shared" si="7"/>
        <v>0</v>
      </c>
    </row>
    <row r="34" spans="1:15" s="485" customFormat="1">
      <c r="A34" s="743" t="s">
        <v>1343</v>
      </c>
      <c r="B34" s="493" t="s">
        <v>789</v>
      </c>
      <c r="C34" s="493" t="s">
        <v>1839</v>
      </c>
      <c r="D34" s="500" t="s">
        <v>1951</v>
      </c>
      <c r="E34" s="495" t="s">
        <v>256</v>
      </c>
      <c r="F34" s="496">
        <f t="shared" si="0"/>
        <v>0</v>
      </c>
      <c r="G34" s="496">
        <v>0</v>
      </c>
      <c r="H34" s="497"/>
      <c r="I34" s="498">
        <f>SUM(J34:J34)</f>
        <v>8</v>
      </c>
      <c r="J34" s="498">
        <v>8</v>
      </c>
      <c r="K34" s="749">
        <f t="shared" si="7"/>
        <v>0</v>
      </c>
    </row>
    <row r="35" spans="1:15" s="485" customFormat="1">
      <c r="A35" s="743" t="s">
        <v>1345</v>
      </c>
      <c r="B35" s="493" t="s">
        <v>789</v>
      </c>
      <c r="C35" s="493" t="s">
        <v>1840</v>
      </c>
      <c r="D35" s="500" t="s">
        <v>459</v>
      </c>
      <c r="E35" s="495" t="s">
        <v>1367</v>
      </c>
      <c r="F35" s="754">
        <f t="shared" si="0"/>
        <v>0</v>
      </c>
      <c r="G35" s="756">
        <v>0</v>
      </c>
      <c r="H35" s="755"/>
      <c r="I35" s="498">
        <v>1</v>
      </c>
      <c r="J35" s="498">
        <v>0</v>
      </c>
      <c r="K35" s="749">
        <f t="shared" si="7"/>
        <v>0</v>
      </c>
    </row>
    <row r="36" spans="1:15" s="485" customFormat="1" ht="25.5">
      <c r="A36" s="750"/>
      <c r="B36" s="751" t="s">
        <v>1277</v>
      </c>
      <c r="C36" s="493"/>
      <c r="D36" s="752" t="s">
        <v>1401</v>
      </c>
      <c r="E36" s="495"/>
      <c r="F36" s="954"/>
      <c r="G36" s="496"/>
      <c r="H36" s="496"/>
      <c r="I36" s="498"/>
      <c r="J36" s="498"/>
      <c r="K36" s="749"/>
    </row>
    <row r="37" spans="1:15" s="485" customFormat="1">
      <c r="A37" s="750" t="s">
        <v>1348</v>
      </c>
      <c r="B37" s="493" t="s">
        <v>1043</v>
      </c>
      <c r="C37" s="493" t="s">
        <v>1841</v>
      </c>
      <c r="D37" s="500" t="s">
        <v>1404</v>
      </c>
      <c r="E37" s="495" t="s">
        <v>1367</v>
      </c>
      <c r="F37" s="496">
        <f t="shared" si="0"/>
        <v>0</v>
      </c>
      <c r="G37" s="496">
        <v>0</v>
      </c>
      <c r="H37" s="497">
        <f>SUMPRODUCT(H17:H36,I17:I36)*0.06</f>
        <v>0</v>
      </c>
      <c r="I37" s="498">
        <v>1</v>
      </c>
      <c r="J37" s="498">
        <v>0</v>
      </c>
      <c r="K37" s="749">
        <f>I37*F37</f>
        <v>0</v>
      </c>
    </row>
    <row r="38" spans="1:15" s="485" customFormat="1">
      <c r="A38" s="750" t="s">
        <v>1351</v>
      </c>
      <c r="B38" s="493" t="s">
        <v>1043</v>
      </c>
      <c r="C38" s="493" t="s">
        <v>2229</v>
      </c>
      <c r="D38" s="500" t="s">
        <v>1407</v>
      </c>
      <c r="E38" s="495" t="s">
        <v>1367</v>
      </c>
      <c r="F38" s="496">
        <f t="shared" si="0"/>
        <v>0</v>
      </c>
      <c r="G38" s="496">
        <v>0</v>
      </c>
      <c r="H38" s="497">
        <f>SUMPRODUCT(G5:G16,I5:I16)*0.036</f>
        <v>0</v>
      </c>
      <c r="I38" s="498">
        <v>1</v>
      </c>
      <c r="J38" s="498">
        <v>0</v>
      </c>
      <c r="K38" s="749">
        <f>I38*F38</f>
        <v>0</v>
      </c>
    </row>
    <row r="39" spans="1:15" ht="16.5" thickBot="1">
      <c r="A39" s="792"/>
      <c r="B39" s="793"/>
      <c r="C39" s="793"/>
      <c r="D39" s="955"/>
      <c r="E39" s="761"/>
      <c r="F39" s="762"/>
      <c r="G39" s="762"/>
      <c r="H39" s="762"/>
      <c r="I39" s="763"/>
      <c r="J39" s="763"/>
      <c r="K39" s="764"/>
      <c r="N39" s="485"/>
      <c r="O39" s="485"/>
    </row>
    <row r="40" spans="1:15">
      <c r="A40" s="509"/>
      <c r="B40" s="509"/>
      <c r="C40" s="509"/>
      <c r="D40" s="510"/>
    </row>
    <row r="41" spans="1:15" ht="15.75" customHeight="1">
      <c r="A41" s="765" t="s">
        <v>777</v>
      </c>
      <c r="B41" s="1175"/>
      <c r="C41" s="1176"/>
      <c r="D41" s="1177" t="s">
        <v>1842</v>
      </c>
      <c r="E41" s="1176"/>
      <c r="F41" s="1176"/>
      <c r="G41" s="1176"/>
      <c r="H41" s="1178"/>
      <c r="I41" s="476"/>
      <c r="J41" s="476"/>
    </row>
    <row r="42" spans="1:15" ht="46.5" customHeight="1">
      <c r="A42" s="1092"/>
      <c r="B42" s="815"/>
      <c r="C42" s="960"/>
      <c r="D42" s="1578" t="s">
        <v>1408</v>
      </c>
      <c r="E42" s="1579"/>
      <c r="F42" s="1579"/>
      <c r="G42" s="1579"/>
      <c r="H42" s="961"/>
      <c r="I42" s="476"/>
      <c r="J42" s="476"/>
    </row>
    <row r="43" spans="1:15" ht="36" customHeight="1">
      <c r="A43" s="768"/>
      <c r="B43" s="962"/>
      <c r="C43" s="963"/>
      <c r="D43" s="1575" t="s">
        <v>1698</v>
      </c>
      <c r="E43" s="1580"/>
      <c r="F43" s="1580"/>
      <c r="G43" s="1580"/>
      <c r="H43" s="964"/>
      <c r="I43" s="476"/>
      <c r="J43" s="476"/>
    </row>
    <row r="44" spans="1:15">
      <c r="A44" s="509"/>
      <c r="B44" s="509"/>
      <c r="C44" s="509"/>
      <c r="D44" s="510"/>
    </row>
    <row r="45" spans="1:15">
      <c r="A45" s="509"/>
      <c r="B45" s="509"/>
      <c r="C45" s="509"/>
      <c r="D45" s="510"/>
    </row>
    <row r="46" spans="1:15" s="509" customFormat="1">
      <c r="D46" s="510"/>
      <c r="F46" s="511"/>
      <c r="G46" s="511"/>
      <c r="H46" s="511"/>
      <c r="I46" s="512"/>
      <c r="J46" s="512"/>
      <c r="K46" s="511"/>
      <c r="L46" s="476"/>
      <c r="M46" s="476"/>
      <c r="N46" s="476"/>
      <c r="O46" s="476"/>
    </row>
    <row r="47" spans="1:15" s="509" customFormat="1">
      <c r="D47" s="510"/>
      <c r="F47" s="511"/>
      <c r="G47" s="511"/>
      <c r="H47" s="511"/>
      <c r="I47" s="512"/>
      <c r="J47" s="512"/>
      <c r="K47" s="511"/>
      <c r="L47" s="476"/>
      <c r="M47" s="476"/>
      <c r="N47" s="476"/>
      <c r="O47" s="476"/>
    </row>
    <row r="48" spans="1:15" s="509" customFormat="1">
      <c r="D48" s="510"/>
      <c r="F48" s="511"/>
      <c r="G48" s="511"/>
      <c r="H48" s="511"/>
      <c r="I48" s="512"/>
      <c r="J48" s="512"/>
      <c r="K48" s="511"/>
      <c r="L48" s="476"/>
      <c r="M48" s="476"/>
      <c r="N48" s="476"/>
      <c r="O48" s="476"/>
    </row>
    <row r="49" spans="4:15" s="509" customFormat="1">
      <c r="D49" s="510"/>
      <c r="F49" s="511"/>
      <c r="G49" s="511"/>
      <c r="H49" s="511"/>
      <c r="I49" s="512"/>
      <c r="J49" s="512"/>
      <c r="K49" s="511"/>
      <c r="L49" s="476"/>
      <c r="M49" s="476"/>
      <c r="N49" s="476"/>
      <c r="O49" s="476"/>
    </row>
    <row r="50" spans="4:15" s="509" customFormat="1">
      <c r="D50" s="510"/>
      <c r="F50" s="511"/>
      <c r="G50" s="511"/>
      <c r="H50" s="511"/>
      <c r="I50" s="512"/>
      <c r="J50" s="512"/>
      <c r="K50" s="511"/>
      <c r="L50" s="476"/>
      <c r="M50" s="476"/>
      <c r="N50" s="476"/>
      <c r="O50" s="476"/>
    </row>
    <row r="51" spans="4:15" s="509" customFormat="1">
      <c r="D51" s="510"/>
      <c r="F51" s="511"/>
      <c r="G51" s="511"/>
      <c r="H51" s="511"/>
      <c r="I51" s="512"/>
      <c r="J51" s="512"/>
      <c r="K51" s="511"/>
      <c r="L51" s="476"/>
      <c r="M51" s="476"/>
      <c r="N51" s="476"/>
      <c r="O51" s="476"/>
    </row>
    <row r="52" spans="4:15" s="509" customFormat="1">
      <c r="D52" s="510"/>
      <c r="F52" s="511"/>
      <c r="G52" s="511"/>
      <c r="H52" s="511"/>
      <c r="I52" s="512"/>
      <c r="J52" s="512"/>
      <c r="K52" s="511"/>
      <c r="L52" s="476"/>
      <c r="M52" s="476"/>
      <c r="N52" s="476"/>
      <c r="O52" s="476"/>
    </row>
    <row r="53" spans="4:15" s="509" customFormat="1">
      <c r="D53" s="510"/>
      <c r="F53" s="511"/>
      <c r="G53" s="511"/>
      <c r="H53" s="511"/>
      <c r="I53" s="512"/>
      <c r="J53" s="512"/>
      <c r="K53" s="511"/>
      <c r="L53" s="476"/>
      <c r="M53" s="476"/>
      <c r="N53" s="476"/>
      <c r="O53" s="476"/>
    </row>
    <row r="54" spans="4:15" s="509" customFormat="1">
      <c r="D54" s="510"/>
      <c r="F54" s="511"/>
      <c r="G54" s="511"/>
      <c r="H54" s="511"/>
      <c r="I54" s="512"/>
      <c r="J54" s="512"/>
      <c r="K54" s="511"/>
      <c r="L54" s="476"/>
      <c r="M54" s="476"/>
      <c r="N54" s="476"/>
      <c r="O54" s="476"/>
    </row>
    <row r="55" spans="4:15" s="509" customFormat="1">
      <c r="D55" s="510"/>
      <c r="F55" s="511"/>
      <c r="G55" s="511"/>
      <c r="H55" s="511"/>
      <c r="I55" s="512"/>
      <c r="J55" s="512"/>
      <c r="K55" s="511"/>
      <c r="L55" s="476"/>
      <c r="M55" s="476"/>
      <c r="N55" s="476"/>
      <c r="O55" s="476"/>
    </row>
    <row r="56" spans="4:15" s="509" customFormat="1">
      <c r="D56" s="510"/>
      <c r="F56" s="511"/>
      <c r="G56" s="511"/>
      <c r="H56" s="511"/>
      <c r="I56" s="512"/>
      <c r="J56" s="512"/>
      <c r="K56" s="511"/>
      <c r="L56" s="476"/>
      <c r="M56" s="476"/>
      <c r="N56" s="476"/>
      <c r="O56" s="476"/>
    </row>
    <row r="57" spans="4:15" s="509" customFormat="1">
      <c r="D57" s="510"/>
      <c r="F57" s="511"/>
      <c r="G57" s="511"/>
      <c r="H57" s="511"/>
      <c r="I57" s="512"/>
      <c r="J57" s="512"/>
      <c r="K57" s="511"/>
      <c r="L57" s="476"/>
      <c r="M57" s="476"/>
      <c r="N57" s="476"/>
      <c r="O57" s="476"/>
    </row>
    <row r="58" spans="4:15" s="509" customFormat="1">
      <c r="D58" s="510"/>
      <c r="F58" s="511"/>
      <c r="G58" s="511"/>
      <c r="H58" s="511"/>
      <c r="I58" s="512"/>
      <c r="J58" s="512"/>
      <c r="K58" s="511"/>
      <c r="L58" s="476"/>
      <c r="M58" s="476"/>
      <c r="N58" s="476"/>
      <c r="O58" s="476"/>
    </row>
    <row r="59" spans="4:15" s="509" customFormat="1">
      <c r="D59" s="510"/>
      <c r="F59" s="511"/>
      <c r="G59" s="511"/>
      <c r="H59" s="511"/>
      <c r="I59" s="512"/>
      <c r="J59" s="512"/>
      <c r="K59" s="511"/>
      <c r="L59" s="476"/>
      <c r="M59" s="476"/>
      <c r="N59" s="476"/>
      <c r="O59" s="476"/>
    </row>
    <row r="60" spans="4:15" s="509" customFormat="1">
      <c r="D60" s="510"/>
      <c r="F60" s="511"/>
      <c r="G60" s="511"/>
      <c r="H60" s="511"/>
      <c r="I60" s="512"/>
      <c r="J60" s="512"/>
      <c r="K60" s="511"/>
      <c r="L60" s="476"/>
      <c r="M60" s="476"/>
      <c r="N60" s="476"/>
      <c r="O60" s="476"/>
    </row>
    <row r="61" spans="4:15" s="509" customFormat="1">
      <c r="D61" s="510"/>
      <c r="F61" s="511"/>
      <c r="G61" s="511"/>
      <c r="H61" s="511"/>
      <c r="I61" s="512"/>
      <c r="J61" s="512"/>
      <c r="K61" s="511"/>
      <c r="L61" s="476"/>
      <c r="M61" s="476"/>
      <c r="N61" s="476"/>
      <c r="O61" s="476"/>
    </row>
    <row r="62" spans="4:15" s="509" customFormat="1">
      <c r="D62" s="510"/>
      <c r="F62" s="511"/>
      <c r="G62" s="511"/>
      <c r="H62" s="511"/>
      <c r="I62" s="512"/>
      <c r="J62" s="512"/>
      <c r="K62" s="511"/>
      <c r="L62" s="476"/>
      <c r="M62" s="476"/>
      <c r="N62" s="476"/>
      <c r="O62" s="476"/>
    </row>
    <row r="63" spans="4:15" s="509" customFormat="1">
      <c r="D63" s="510"/>
      <c r="F63" s="511"/>
      <c r="G63" s="511"/>
      <c r="H63" s="511"/>
      <c r="I63" s="512"/>
      <c r="J63" s="512"/>
      <c r="K63" s="511"/>
      <c r="L63" s="476"/>
      <c r="M63" s="476"/>
      <c r="N63" s="476"/>
      <c r="O63" s="476"/>
    </row>
    <row r="64" spans="4:15" s="509" customFormat="1">
      <c r="D64" s="510"/>
      <c r="F64" s="511"/>
      <c r="G64" s="511"/>
      <c r="H64" s="511"/>
      <c r="I64" s="512"/>
      <c r="J64" s="512"/>
      <c r="K64" s="511"/>
      <c r="L64" s="476"/>
      <c r="M64" s="476"/>
      <c r="N64" s="476"/>
      <c r="O64" s="476"/>
    </row>
    <row r="65" spans="4:15" s="509" customFormat="1">
      <c r="D65" s="510"/>
      <c r="F65" s="511"/>
      <c r="G65" s="511"/>
      <c r="H65" s="511"/>
      <c r="I65" s="512"/>
      <c r="J65" s="512"/>
      <c r="K65" s="511"/>
      <c r="L65" s="476"/>
      <c r="M65" s="476"/>
      <c r="N65" s="476"/>
      <c r="O65" s="476"/>
    </row>
    <row r="66" spans="4:15" s="509" customFormat="1">
      <c r="D66" s="510"/>
      <c r="F66" s="511"/>
      <c r="G66" s="511"/>
      <c r="H66" s="511"/>
      <c r="I66" s="512"/>
      <c r="J66" s="512"/>
      <c r="K66" s="511"/>
      <c r="L66" s="476"/>
      <c r="M66" s="476"/>
      <c r="N66" s="476"/>
      <c r="O66" s="476"/>
    </row>
    <row r="67" spans="4:15" s="509" customFormat="1">
      <c r="D67" s="510"/>
      <c r="F67" s="511"/>
      <c r="G67" s="511"/>
      <c r="H67" s="511"/>
      <c r="I67" s="512"/>
      <c r="J67" s="512"/>
      <c r="K67" s="511"/>
      <c r="L67" s="476"/>
      <c r="M67" s="476"/>
      <c r="N67" s="476"/>
      <c r="O67" s="476"/>
    </row>
    <row r="68" spans="4:15" s="509" customFormat="1">
      <c r="D68" s="510"/>
      <c r="F68" s="511"/>
      <c r="G68" s="511"/>
      <c r="H68" s="511"/>
      <c r="I68" s="512"/>
      <c r="J68" s="512"/>
      <c r="K68" s="511"/>
      <c r="L68" s="476"/>
      <c r="M68" s="476"/>
      <c r="N68" s="476"/>
      <c r="O68" s="476"/>
    </row>
    <row r="69" spans="4:15" s="509" customFormat="1">
      <c r="D69" s="510"/>
      <c r="F69" s="511"/>
      <c r="G69" s="511"/>
      <c r="H69" s="511"/>
      <c r="I69" s="512"/>
      <c r="J69" s="512"/>
      <c r="K69" s="511"/>
      <c r="L69" s="476"/>
      <c r="M69" s="476"/>
      <c r="N69" s="476"/>
      <c r="O69" s="476"/>
    </row>
    <row r="70" spans="4:15" s="509" customFormat="1">
      <c r="D70" s="510"/>
      <c r="F70" s="511"/>
      <c r="G70" s="511"/>
      <c r="H70" s="511"/>
      <c r="I70" s="512"/>
      <c r="J70" s="512"/>
      <c r="K70" s="511"/>
      <c r="L70" s="476"/>
      <c r="M70" s="476"/>
      <c r="N70" s="476"/>
      <c r="O70" s="476"/>
    </row>
    <row r="71" spans="4:15" s="509" customFormat="1">
      <c r="D71" s="510"/>
      <c r="F71" s="511"/>
      <c r="G71" s="511"/>
      <c r="H71" s="511"/>
      <c r="I71" s="512"/>
      <c r="J71" s="512"/>
      <c r="K71" s="511"/>
      <c r="L71" s="476"/>
      <c r="M71" s="476"/>
      <c r="N71" s="476"/>
      <c r="O71" s="476"/>
    </row>
    <row r="72" spans="4:15" s="509" customFormat="1">
      <c r="D72" s="510"/>
      <c r="F72" s="511"/>
      <c r="G72" s="511"/>
      <c r="H72" s="511"/>
      <c r="I72" s="512"/>
      <c r="J72" s="512"/>
      <c r="K72" s="511"/>
      <c r="L72" s="476"/>
      <c r="M72" s="476"/>
      <c r="N72" s="476"/>
      <c r="O72" s="476"/>
    </row>
    <row r="73" spans="4:15" s="509" customFormat="1">
      <c r="D73" s="510"/>
      <c r="F73" s="511"/>
      <c r="G73" s="511"/>
      <c r="H73" s="511"/>
      <c r="I73" s="512"/>
      <c r="J73" s="512"/>
      <c r="K73" s="511"/>
      <c r="L73" s="476"/>
      <c r="M73" s="476"/>
      <c r="N73" s="476"/>
      <c r="O73" s="476"/>
    </row>
    <row r="74" spans="4:15" s="509" customFormat="1">
      <c r="D74" s="510"/>
      <c r="F74" s="511"/>
      <c r="G74" s="511"/>
      <c r="H74" s="511"/>
      <c r="I74" s="512"/>
      <c r="J74" s="512"/>
      <c r="K74" s="511"/>
      <c r="L74" s="476"/>
      <c r="M74" s="476"/>
      <c r="N74" s="476"/>
      <c r="O74" s="476"/>
    </row>
    <row r="75" spans="4:15" s="509" customFormat="1">
      <c r="D75" s="510"/>
      <c r="F75" s="511"/>
      <c r="G75" s="511"/>
      <c r="H75" s="511"/>
      <c r="I75" s="512"/>
      <c r="J75" s="512"/>
      <c r="K75" s="511"/>
      <c r="L75" s="476"/>
      <c r="M75" s="476"/>
      <c r="N75" s="476"/>
      <c r="O75" s="476"/>
    </row>
    <row r="76" spans="4:15" s="509" customFormat="1">
      <c r="D76" s="510"/>
      <c r="F76" s="511"/>
      <c r="G76" s="511"/>
      <c r="H76" s="511"/>
      <c r="I76" s="512"/>
      <c r="J76" s="512"/>
      <c r="K76" s="511"/>
      <c r="L76" s="476"/>
      <c r="M76" s="476"/>
      <c r="N76" s="476"/>
      <c r="O76" s="476"/>
    </row>
    <row r="77" spans="4:15" s="509" customFormat="1">
      <c r="D77" s="510"/>
      <c r="F77" s="511"/>
      <c r="G77" s="511"/>
      <c r="H77" s="511"/>
      <c r="I77" s="512"/>
      <c r="J77" s="512"/>
      <c r="K77" s="511"/>
      <c r="L77" s="476"/>
      <c r="M77" s="476"/>
      <c r="N77" s="476"/>
      <c r="O77" s="476"/>
    </row>
    <row r="78" spans="4:15" s="509" customFormat="1">
      <c r="D78" s="510"/>
      <c r="F78" s="511"/>
      <c r="G78" s="511"/>
      <c r="H78" s="511"/>
      <c r="I78" s="512"/>
      <c r="J78" s="512"/>
      <c r="K78" s="511"/>
      <c r="L78" s="476"/>
      <c r="M78" s="476"/>
      <c r="N78" s="476"/>
      <c r="O78" s="476"/>
    </row>
    <row r="79" spans="4:15" s="509" customFormat="1">
      <c r="D79" s="510"/>
      <c r="F79" s="511"/>
      <c r="G79" s="511"/>
      <c r="H79" s="511"/>
      <c r="I79" s="512"/>
      <c r="J79" s="512"/>
      <c r="K79" s="511"/>
      <c r="L79" s="476"/>
      <c r="M79" s="476"/>
      <c r="N79" s="476"/>
      <c r="O79" s="476"/>
    </row>
    <row r="80" spans="4:15" s="509" customFormat="1">
      <c r="D80" s="510"/>
      <c r="F80" s="511"/>
      <c r="G80" s="511"/>
      <c r="H80" s="511"/>
      <c r="I80" s="512"/>
      <c r="J80" s="512"/>
      <c r="K80" s="511"/>
      <c r="L80" s="476"/>
      <c r="M80" s="476"/>
      <c r="N80" s="476"/>
      <c r="O80" s="476"/>
    </row>
    <row r="81" spans="4:15" s="509" customFormat="1">
      <c r="D81" s="510"/>
      <c r="F81" s="511"/>
      <c r="G81" s="511"/>
      <c r="H81" s="511"/>
      <c r="I81" s="512"/>
      <c r="J81" s="512"/>
      <c r="K81" s="511"/>
      <c r="L81" s="476"/>
      <c r="M81" s="476"/>
      <c r="N81" s="476"/>
      <c r="O81" s="476"/>
    </row>
    <row r="82" spans="4:15" s="509" customFormat="1">
      <c r="D82" s="510"/>
      <c r="F82" s="511"/>
      <c r="G82" s="511"/>
      <c r="H82" s="511"/>
      <c r="I82" s="512"/>
      <c r="J82" s="512"/>
      <c r="K82" s="511"/>
      <c r="L82" s="476"/>
      <c r="M82" s="476"/>
      <c r="N82" s="476"/>
      <c r="O82" s="476"/>
    </row>
    <row r="83" spans="4:15" s="509" customFormat="1">
      <c r="D83" s="510"/>
      <c r="F83" s="511"/>
      <c r="G83" s="511"/>
      <c r="H83" s="511"/>
      <c r="I83" s="512"/>
      <c r="J83" s="512"/>
      <c r="K83" s="511"/>
      <c r="L83" s="476"/>
      <c r="M83" s="476"/>
      <c r="N83" s="476"/>
      <c r="O83" s="476"/>
    </row>
    <row r="84" spans="4:15" s="509" customFormat="1">
      <c r="D84" s="510"/>
      <c r="F84" s="511"/>
      <c r="G84" s="511"/>
      <c r="H84" s="511"/>
      <c r="I84" s="512"/>
      <c r="J84" s="512"/>
      <c r="K84" s="511"/>
      <c r="L84" s="476"/>
      <c r="M84" s="476"/>
      <c r="N84" s="476"/>
      <c r="O84" s="476"/>
    </row>
    <row r="85" spans="4:15" s="509" customFormat="1">
      <c r="D85" s="510"/>
      <c r="F85" s="511"/>
      <c r="G85" s="511"/>
      <c r="H85" s="511"/>
      <c r="I85" s="512"/>
      <c r="J85" s="512"/>
      <c r="K85" s="511"/>
      <c r="L85" s="476"/>
      <c r="M85" s="476"/>
      <c r="N85" s="476"/>
      <c r="O85" s="476"/>
    </row>
    <row r="86" spans="4:15" s="509" customFormat="1">
      <c r="D86" s="510"/>
      <c r="F86" s="511"/>
      <c r="G86" s="511"/>
      <c r="H86" s="511"/>
      <c r="I86" s="512"/>
      <c r="J86" s="512"/>
      <c r="K86" s="511"/>
      <c r="L86" s="476"/>
      <c r="M86" s="476"/>
      <c r="N86" s="476"/>
      <c r="O86" s="476"/>
    </row>
    <row r="87" spans="4:15" s="509" customFormat="1">
      <c r="D87" s="510"/>
      <c r="F87" s="511"/>
      <c r="G87" s="511"/>
      <c r="H87" s="511"/>
      <c r="I87" s="512"/>
      <c r="J87" s="512"/>
      <c r="K87" s="511"/>
      <c r="L87" s="476"/>
      <c r="M87" s="476"/>
      <c r="N87" s="476"/>
      <c r="O87" s="476"/>
    </row>
    <row r="88" spans="4:15" s="509" customFormat="1">
      <c r="D88" s="510"/>
      <c r="F88" s="511"/>
      <c r="G88" s="511"/>
      <c r="H88" s="511"/>
      <c r="I88" s="512"/>
      <c r="J88" s="512"/>
      <c r="K88" s="511"/>
      <c r="L88" s="476"/>
      <c r="M88" s="476"/>
      <c r="N88" s="476"/>
      <c r="O88" s="476"/>
    </row>
    <row r="89" spans="4:15" s="509" customFormat="1">
      <c r="D89" s="510"/>
      <c r="F89" s="511"/>
      <c r="G89" s="511"/>
      <c r="H89" s="511"/>
      <c r="I89" s="512"/>
      <c r="J89" s="512"/>
      <c r="K89" s="511"/>
      <c r="L89" s="476"/>
      <c r="M89" s="476"/>
      <c r="N89" s="476"/>
      <c r="O89" s="476"/>
    </row>
    <row r="90" spans="4:15" s="509" customFormat="1">
      <c r="D90" s="510"/>
      <c r="F90" s="511"/>
      <c r="G90" s="511"/>
      <c r="H90" s="511"/>
      <c r="I90" s="512"/>
      <c r="J90" s="512"/>
      <c r="K90" s="511"/>
      <c r="L90" s="476"/>
      <c r="M90" s="476"/>
      <c r="N90" s="476"/>
      <c r="O90" s="476"/>
    </row>
    <row r="91" spans="4:15" s="509" customFormat="1">
      <c r="D91" s="510"/>
      <c r="F91" s="511"/>
      <c r="G91" s="511"/>
      <c r="H91" s="511"/>
      <c r="I91" s="512"/>
      <c r="J91" s="512"/>
      <c r="K91" s="511"/>
      <c r="L91" s="476"/>
      <c r="M91" s="476"/>
      <c r="N91" s="476"/>
      <c r="O91" s="476"/>
    </row>
    <row r="92" spans="4:15" s="509" customFormat="1">
      <c r="D92" s="510"/>
      <c r="F92" s="511"/>
      <c r="G92" s="511"/>
      <c r="H92" s="511"/>
      <c r="I92" s="512"/>
      <c r="J92" s="512"/>
      <c r="K92" s="511"/>
      <c r="L92" s="476"/>
      <c r="M92" s="476"/>
      <c r="N92" s="476"/>
      <c r="O92" s="476"/>
    </row>
    <row r="93" spans="4:15" s="509" customFormat="1">
      <c r="D93" s="510"/>
      <c r="F93" s="511"/>
      <c r="G93" s="511"/>
      <c r="H93" s="511"/>
      <c r="I93" s="512"/>
      <c r="J93" s="512"/>
      <c r="K93" s="511"/>
      <c r="L93" s="476"/>
      <c r="M93" s="476"/>
      <c r="N93" s="476"/>
      <c r="O93" s="476"/>
    </row>
    <row r="94" spans="4:15" s="509" customFormat="1">
      <c r="D94" s="510"/>
      <c r="F94" s="511"/>
      <c r="G94" s="511"/>
      <c r="H94" s="511"/>
      <c r="I94" s="512"/>
      <c r="J94" s="512"/>
      <c r="K94" s="511"/>
      <c r="L94" s="476"/>
      <c r="M94" s="476"/>
      <c r="N94" s="476"/>
      <c r="O94" s="476"/>
    </row>
    <row r="95" spans="4:15" s="509" customFormat="1">
      <c r="D95" s="510"/>
      <c r="F95" s="511"/>
      <c r="G95" s="511"/>
      <c r="H95" s="511"/>
      <c r="I95" s="512"/>
      <c r="J95" s="512"/>
      <c r="K95" s="511"/>
      <c r="L95" s="476"/>
      <c r="M95" s="476"/>
      <c r="N95" s="476"/>
      <c r="O95" s="476"/>
    </row>
    <row r="96" spans="4:15" s="509" customFormat="1">
      <c r="D96" s="510"/>
      <c r="F96" s="511"/>
      <c r="G96" s="511"/>
      <c r="H96" s="511"/>
      <c r="I96" s="512"/>
      <c r="J96" s="512"/>
      <c r="K96" s="511"/>
      <c r="L96" s="476"/>
      <c r="M96" s="476"/>
      <c r="N96" s="476"/>
      <c r="O96" s="476"/>
    </row>
    <row r="97" spans="4:15" s="509" customFormat="1">
      <c r="D97" s="510"/>
      <c r="F97" s="511"/>
      <c r="G97" s="511"/>
      <c r="H97" s="511"/>
      <c r="I97" s="512"/>
      <c r="J97" s="512"/>
      <c r="K97" s="511"/>
      <c r="L97" s="476"/>
      <c r="M97" s="476"/>
      <c r="N97" s="476"/>
      <c r="O97" s="476"/>
    </row>
    <row r="98" spans="4:15" s="509" customFormat="1">
      <c r="D98" s="510"/>
      <c r="F98" s="511"/>
      <c r="G98" s="511"/>
      <c r="H98" s="511"/>
      <c r="I98" s="512"/>
      <c r="J98" s="512"/>
      <c r="K98" s="511"/>
      <c r="L98" s="476"/>
      <c r="M98" s="476"/>
      <c r="N98" s="476"/>
      <c r="O98" s="476"/>
    </row>
    <row r="99" spans="4:15" s="509" customFormat="1">
      <c r="D99" s="510"/>
      <c r="F99" s="511"/>
      <c r="G99" s="511"/>
      <c r="H99" s="511"/>
      <c r="I99" s="512"/>
      <c r="J99" s="512"/>
      <c r="K99" s="511"/>
      <c r="L99" s="476"/>
      <c r="M99" s="476"/>
      <c r="N99" s="476"/>
      <c r="O99" s="476"/>
    </row>
    <row r="100" spans="4:15" s="509" customFormat="1">
      <c r="D100" s="510"/>
      <c r="F100" s="511"/>
      <c r="G100" s="511"/>
      <c r="H100" s="511"/>
      <c r="I100" s="512"/>
      <c r="J100" s="512"/>
      <c r="K100" s="511"/>
      <c r="L100" s="476"/>
      <c r="M100" s="476"/>
      <c r="N100" s="476"/>
      <c r="O100" s="476"/>
    </row>
    <row r="101" spans="4:15" s="509" customFormat="1">
      <c r="D101" s="510"/>
      <c r="F101" s="511"/>
      <c r="G101" s="511"/>
      <c r="H101" s="511"/>
      <c r="I101" s="512"/>
      <c r="J101" s="512"/>
      <c r="K101" s="511"/>
      <c r="L101" s="476"/>
      <c r="M101" s="476"/>
      <c r="N101" s="476"/>
      <c r="O101" s="476"/>
    </row>
    <row r="102" spans="4:15" s="509" customFormat="1">
      <c r="D102" s="510"/>
      <c r="F102" s="511"/>
      <c r="G102" s="511"/>
      <c r="H102" s="511"/>
      <c r="I102" s="512"/>
      <c r="J102" s="512"/>
      <c r="K102" s="511"/>
      <c r="L102" s="476"/>
      <c r="M102" s="476"/>
      <c r="N102" s="476"/>
      <c r="O102" s="476"/>
    </row>
    <row r="103" spans="4:15" s="509" customFormat="1">
      <c r="D103" s="510"/>
      <c r="F103" s="511"/>
      <c r="G103" s="511"/>
      <c r="H103" s="511"/>
      <c r="I103" s="512"/>
      <c r="J103" s="512"/>
      <c r="K103" s="511"/>
      <c r="L103" s="476"/>
      <c r="M103" s="476"/>
      <c r="N103" s="476"/>
      <c r="O103" s="476"/>
    </row>
    <row r="104" spans="4:15" s="509" customFormat="1">
      <c r="D104" s="510"/>
      <c r="F104" s="511"/>
      <c r="G104" s="511"/>
      <c r="H104" s="511"/>
      <c r="I104" s="512"/>
      <c r="J104" s="512"/>
      <c r="K104" s="511"/>
      <c r="L104" s="476"/>
      <c r="M104" s="476"/>
      <c r="N104" s="476"/>
      <c r="O104" s="476"/>
    </row>
    <row r="105" spans="4:15" s="509" customFormat="1">
      <c r="D105" s="510"/>
      <c r="F105" s="511"/>
      <c r="G105" s="511"/>
      <c r="H105" s="511"/>
      <c r="I105" s="512"/>
      <c r="J105" s="512"/>
      <c r="K105" s="511"/>
      <c r="L105" s="476"/>
      <c r="M105" s="476"/>
      <c r="N105" s="476"/>
      <c r="O105" s="476"/>
    </row>
    <row r="106" spans="4:15" s="509" customFormat="1">
      <c r="D106" s="510"/>
      <c r="F106" s="511"/>
      <c r="G106" s="511"/>
      <c r="H106" s="511"/>
      <c r="I106" s="512"/>
      <c r="J106" s="512"/>
      <c r="K106" s="511"/>
      <c r="L106" s="476"/>
      <c r="M106" s="476"/>
      <c r="N106" s="476"/>
      <c r="O106" s="476"/>
    </row>
    <row r="107" spans="4:15" s="509" customFormat="1">
      <c r="D107" s="510"/>
      <c r="F107" s="511"/>
      <c r="G107" s="511"/>
      <c r="H107" s="511"/>
      <c r="I107" s="512"/>
      <c r="J107" s="512"/>
      <c r="K107" s="511"/>
      <c r="L107" s="476"/>
      <c r="M107" s="476"/>
      <c r="N107" s="476"/>
      <c r="O107" s="476"/>
    </row>
    <row r="108" spans="4:15" s="509" customFormat="1">
      <c r="D108" s="510"/>
      <c r="F108" s="511"/>
      <c r="G108" s="511"/>
      <c r="H108" s="511"/>
      <c r="I108" s="512"/>
      <c r="J108" s="512"/>
      <c r="K108" s="511"/>
      <c r="L108" s="476"/>
      <c r="M108" s="476"/>
      <c r="N108" s="476"/>
      <c r="O108" s="476"/>
    </row>
    <row r="109" spans="4:15" s="509" customFormat="1">
      <c r="D109" s="510"/>
      <c r="F109" s="511"/>
      <c r="G109" s="511"/>
      <c r="H109" s="511"/>
      <c r="I109" s="512"/>
      <c r="J109" s="512"/>
      <c r="K109" s="511"/>
      <c r="L109" s="476"/>
      <c r="M109" s="476"/>
      <c r="N109" s="476"/>
      <c r="O109" s="476"/>
    </row>
    <row r="110" spans="4:15" s="509" customFormat="1">
      <c r="D110" s="510"/>
      <c r="F110" s="511"/>
      <c r="G110" s="511"/>
      <c r="H110" s="511"/>
      <c r="I110" s="512"/>
      <c r="J110" s="512"/>
      <c r="K110" s="511"/>
      <c r="L110" s="476"/>
      <c r="M110" s="476"/>
      <c r="N110" s="476"/>
      <c r="O110" s="476"/>
    </row>
    <row r="111" spans="4:15" s="509" customFormat="1">
      <c r="D111" s="510"/>
      <c r="F111" s="511"/>
      <c r="G111" s="511"/>
      <c r="H111" s="511"/>
      <c r="I111" s="512"/>
      <c r="J111" s="512"/>
      <c r="K111" s="511"/>
      <c r="L111" s="476"/>
      <c r="M111" s="476"/>
      <c r="N111" s="476"/>
      <c r="O111" s="476"/>
    </row>
    <row r="112" spans="4:15" s="509" customFormat="1">
      <c r="D112" s="510"/>
      <c r="F112" s="511"/>
      <c r="G112" s="511"/>
      <c r="H112" s="511"/>
      <c r="I112" s="512"/>
      <c r="J112" s="512"/>
      <c r="K112" s="511"/>
      <c r="L112" s="476"/>
      <c r="M112" s="476"/>
      <c r="N112" s="476"/>
      <c r="O112" s="476"/>
    </row>
    <row r="113" spans="4:15" s="509" customFormat="1">
      <c r="D113" s="510"/>
      <c r="F113" s="511"/>
      <c r="G113" s="511"/>
      <c r="H113" s="511"/>
      <c r="I113" s="512"/>
      <c r="J113" s="512"/>
      <c r="K113" s="511"/>
      <c r="L113" s="476"/>
      <c r="M113" s="476"/>
      <c r="N113" s="476"/>
      <c r="O113" s="476"/>
    </row>
    <row r="114" spans="4:15" s="509" customFormat="1">
      <c r="D114" s="510"/>
      <c r="F114" s="511"/>
      <c r="G114" s="511"/>
      <c r="H114" s="511"/>
      <c r="I114" s="512"/>
      <c r="J114" s="512"/>
      <c r="K114" s="511"/>
      <c r="L114" s="476"/>
      <c r="M114" s="476"/>
      <c r="N114" s="476"/>
      <c r="O114" s="476"/>
    </row>
    <row r="115" spans="4:15" s="509" customFormat="1">
      <c r="D115" s="510"/>
      <c r="F115" s="511"/>
      <c r="G115" s="511"/>
      <c r="H115" s="511"/>
      <c r="I115" s="512"/>
      <c r="J115" s="512"/>
      <c r="K115" s="511"/>
      <c r="L115" s="476"/>
      <c r="M115" s="476"/>
      <c r="N115" s="476"/>
      <c r="O115" s="476"/>
    </row>
    <row r="116" spans="4:15" s="509" customFormat="1">
      <c r="D116" s="510"/>
      <c r="F116" s="511"/>
      <c r="G116" s="511"/>
      <c r="H116" s="511"/>
      <c r="I116" s="512"/>
      <c r="J116" s="512"/>
      <c r="K116" s="511"/>
      <c r="L116" s="476"/>
      <c r="M116" s="476"/>
      <c r="N116" s="476"/>
      <c r="O116" s="476"/>
    </row>
    <row r="117" spans="4:15" s="509" customFormat="1">
      <c r="D117" s="510"/>
      <c r="F117" s="511"/>
      <c r="G117" s="511"/>
      <c r="H117" s="511"/>
      <c r="I117" s="512"/>
      <c r="J117" s="512"/>
      <c r="K117" s="511"/>
      <c r="L117" s="476"/>
      <c r="M117" s="476"/>
      <c r="N117" s="476"/>
      <c r="O117" s="476"/>
    </row>
    <row r="118" spans="4:15" s="509" customFormat="1">
      <c r="D118" s="510"/>
      <c r="F118" s="511"/>
      <c r="G118" s="511"/>
      <c r="H118" s="511"/>
      <c r="I118" s="512"/>
      <c r="J118" s="512"/>
      <c r="K118" s="511"/>
      <c r="L118" s="476"/>
      <c r="M118" s="476"/>
      <c r="N118" s="476"/>
      <c r="O118" s="476"/>
    </row>
    <row r="119" spans="4:15" s="509" customFormat="1">
      <c r="D119" s="510"/>
      <c r="F119" s="511"/>
      <c r="G119" s="511"/>
      <c r="H119" s="511"/>
      <c r="I119" s="512"/>
      <c r="J119" s="512"/>
      <c r="K119" s="511"/>
      <c r="L119" s="476"/>
      <c r="M119" s="476"/>
      <c r="N119" s="476"/>
      <c r="O119" s="476"/>
    </row>
    <row r="120" spans="4:15" s="509" customFormat="1">
      <c r="D120" s="510"/>
      <c r="F120" s="511"/>
      <c r="G120" s="511"/>
      <c r="H120" s="511"/>
      <c r="I120" s="512"/>
      <c r="J120" s="512"/>
      <c r="K120" s="511"/>
      <c r="L120" s="476"/>
      <c r="M120" s="476"/>
      <c r="N120" s="476"/>
      <c r="O120" s="476"/>
    </row>
    <row r="121" spans="4:15" s="509" customFormat="1">
      <c r="D121" s="510"/>
      <c r="F121" s="511"/>
      <c r="G121" s="511"/>
      <c r="H121" s="511"/>
      <c r="I121" s="512"/>
      <c r="J121" s="512"/>
      <c r="K121" s="511"/>
      <c r="L121" s="476"/>
      <c r="M121" s="476"/>
      <c r="N121" s="476"/>
      <c r="O121" s="476"/>
    </row>
    <row r="122" spans="4:15" s="509" customFormat="1">
      <c r="D122" s="510"/>
      <c r="F122" s="511"/>
      <c r="G122" s="511"/>
      <c r="H122" s="511"/>
      <c r="I122" s="512"/>
      <c r="J122" s="512"/>
      <c r="K122" s="511"/>
      <c r="L122" s="476"/>
      <c r="M122" s="476"/>
      <c r="N122" s="476"/>
      <c r="O122" s="476"/>
    </row>
    <row r="123" spans="4:15" s="509" customFormat="1">
      <c r="D123" s="510"/>
      <c r="F123" s="511"/>
      <c r="G123" s="511"/>
      <c r="H123" s="511"/>
      <c r="I123" s="512"/>
      <c r="J123" s="512"/>
      <c r="K123" s="511"/>
      <c r="L123" s="476"/>
      <c r="M123" s="476"/>
      <c r="N123" s="476"/>
      <c r="O123" s="476"/>
    </row>
    <row r="124" spans="4:15" s="509" customFormat="1">
      <c r="D124" s="510"/>
      <c r="F124" s="511"/>
      <c r="G124" s="511"/>
      <c r="H124" s="511"/>
      <c r="I124" s="512"/>
      <c r="J124" s="512"/>
      <c r="K124" s="511"/>
      <c r="L124" s="476"/>
      <c r="M124" s="476"/>
      <c r="N124" s="476"/>
      <c r="O124" s="476"/>
    </row>
    <row r="125" spans="4:15" s="509" customFormat="1">
      <c r="D125" s="510"/>
      <c r="F125" s="511"/>
      <c r="G125" s="511"/>
      <c r="H125" s="511"/>
      <c r="I125" s="512"/>
      <c r="J125" s="512"/>
      <c r="K125" s="511"/>
      <c r="L125" s="476"/>
      <c r="M125" s="476"/>
      <c r="N125" s="476"/>
      <c r="O125" s="476"/>
    </row>
    <row r="126" spans="4:15" s="509" customFormat="1">
      <c r="D126" s="510"/>
      <c r="F126" s="511"/>
      <c r="G126" s="511"/>
      <c r="H126" s="511"/>
      <c r="I126" s="512"/>
      <c r="J126" s="512"/>
      <c r="K126" s="511"/>
      <c r="L126" s="476"/>
      <c r="M126" s="476"/>
      <c r="N126" s="476"/>
      <c r="O126" s="476"/>
    </row>
    <row r="127" spans="4:15" s="509" customFormat="1">
      <c r="D127" s="510"/>
      <c r="F127" s="511"/>
      <c r="G127" s="511"/>
      <c r="H127" s="511"/>
      <c r="I127" s="512"/>
      <c r="J127" s="512"/>
      <c r="K127" s="511"/>
      <c r="L127" s="476"/>
      <c r="M127" s="476"/>
      <c r="N127" s="476"/>
      <c r="O127" s="476"/>
    </row>
    <row r="128" spans="4:15" s="509" customFormat="1">
      <c r="D128" s="510"/>
      <c r="F128" s="511"/>
      <c r="G128" s="511"/>
      <c r="H128" s="511"/>
      <c r="I128" s="512"/>
      <c r="J128" s="512"/>
      <c r="K128" s="511"/>
      <c r="L128" s="476"/>
      <c r="M128" s="476"/>
      <c r="N128" s="476"/>
      <c r="O128" s="476"/>
    </row>
    <row r="129" spans="4:15" s="509" customFormat="1">
      <c r="D129" s="510"/>
      <c r="F129" s="511"/>
      <c r="G129" s="511"/>
      <c r="H129" s="511"/>
      <c r="I129" s="512"/>
      <c r="J129" s="512"/>
      <c r="K129" s="511"/>
      <c r="L129" s="476"/>
      <c r="M129" s="476"/>
      <c r="N129" s="476"/>
      <c r="O129" s="476"/>
    </row>
    <row r="130" spans="4:15" s="509" customFormat="1">
      <c r="D130" s="510"/>
      <c r="F130" s="511"/>
      <c r="G130" s="511"/>
      <c r="H130" s="511"/>
      <c r="I130" s="512"/>
      <c r="J130" s="512"/>
      <c r="K130" s="511"/>
      <c r="L130" s="476"/>
      <c r="M130" s="476"/>
      <c r="N130" s="476"/>
      <c r="O130" s="476"/>
    </row>
    <row r="131" spans="4:15" s="509" customFormat="1">
      <c r="D131" s="510"/>
      <c r="F131" s="511"/>
      <c r="G131" s="511"/>
      <c r="H131" s="511"/>
      <c r="I131" s="512"/>
      <c r="J131" s="512"/>
      <c r="K131" s="511"/>
      <c r="L131" s="476"/>
      <c r="M131" s="476"/>
      <c r="N131" s="476"/>
      <c r="O131" s="476"/>
    </row>
    <row r="132" spans="4:15" s="509" customFormat="1">
      <c r="D132" s="510"/>
      <c r="F132" s="511"/>
      <c r="G132" s="511"/>
      <c r="H132" s="511"/>
      <c r="I132" s="512"/>
      <c r="J132" s="512"/>
      <c r="K132" s="511"/>
      <c r="L132" s="476"/>
      <c r="M132" s="476"/>
      <c r="N132" s="476"/>
      <c r="O132" s="476"/>
    </row>
    <row r="133" spans="4:15" s="509" customFormat="1">
      <c r="D133" s="510"/>
      <c r="F133" s="511"/>
      <c r="G133" s="511"/>
      <c r="H133" s="511"/>
      <c r="I133" s="512"/>
      <c r="J133" s="512"/>
      <c r="K133" s="511"/>
      <c r="L133" s="476"/>
      <c r="M133" s="476"/>
      <c r="N133" s="476"/>
      <c r="O133" s="476"/>
    </row>
    <row r="134" spans="4:15" s="509" customFormat="1">
      <c r="D134" s="510"/>
      <c r="F134" s="511"/>
      <c r="G134" s="511"/>
      <c r="H134" s="511"/>
      <c r="I134" s="512"/>
      <c r="J134" s="512"/>
      <c r="K134" s="511"/>
      <c r="L134" s="476"/>
      <c r="M134" s="476"/>
      <c r="N134" s="476"/>
      <c r="O134" s="476"/>
    </row>
    <row r="135" spans="4:15" s="509" customFormat="1">
      <c r="D135" s="510"/>
      <c r="F135" s="511"/>
      <c r="G135" s="511"/>
      <c r="H135" s="511"/>
      <c r="I135" s="512"/>
      <c r="J135" s="512"/>
      <c r="K135" s="511"/>
      <c r="L135" s="476"/>
      <c r="M135" s="476"/>
      <c r="N135" s="476"/>
      <c r="O135" s="476"/>
    </row>
    <row r="136" spans="4:15" s="509" customFormat="1">
      <c r="D136" s="510"/>
      <c r="F136" s="511"/>
      <c r="G136" s="511"/>
      <c r="H136" s="511"/>
      <c r="I136" s="512"/>
      <c r="J136" s="512"/>
      <c r="K136" s="511"/>
      <c r="L136" s="476"/>
      <c r="M136" s="476"/>
      <c r="N136" s="476"/>
      <c r="O136" s="476"/>
    </row>
    <row r="137" spans="4:15" s="509" customFormat="1">
      <c r="D137" s="510"/>
      <c r="F137" s="511"/>
      <c r="G137" s="511"/>
      <c r="H137" s="511"/>
      <c r="I137" s="512"/>
      <c r="J137" s="512"/>
      <c r="K137" s="511"/>
      <c r="L137" s="476"/>
      <c r="M137" s="476"/>
      <c r="N137" s="476"/>
      <c r="O137" s="476"/>
    </row>
    <row r="138" spans="4:15" s="509" customFormat="1">
      <c r="D138" s="510"/>
      <c r="F138" s="511"/>
      <c r="G138" s="511"/>
      <c r="H138" s="511"/>
      <c r="I138" s="512"/>
      <c r="J138" s="512"/>
      <c r="K138" s="511"/>
      <c r="L138" s="476"/>
      <c r="M138" s="476"/>
      <c r="N138" s="476"/>
      <c r="O138" s="476"/>
    </row>
    <row r="139" spans="4:15" s="509" customFormat="1">
      <c r="D139" s="510"/>
      <c r="F139" s="511"/>
      <c r="G139" s="511"/>
      <c r="H139" s="511"/>
      <c r="I139" s="512"/>
      <c r="J139" s="512"/>
      <c r="K139" s="511"/>
      <c r="L139" s="476"/>
      <c r="M139" s="476"/>
      <c r="N139" s="476"/>
      <c r="O139" s="476"/>
    </row>
    <row r="140" spans="4:15" s="509" customFormat="1">
      <c r="D140" s="510"/>
      <c r="F140" s="511"/>
      <c r="G140" s="511"/>
      <c r="H140" s="511"/>
      <c r="I140" s="512"/>
      <c r="J140" s="512"/>
      <c r="K140" s="511"/>
      <c r="L140" s="476"/>
      <c r="M140" s="476"/>
      <c r="N140" s="476"/>
      <c r="O140" s="476"/>
    </row>
    <row r="141" spans="4:15" s="509" customFormat="1">
      <c r="D141" s="510"/>
      <c r="F141" s="511"/>
      <c r="G141" s="511"/>
      <c r="H141" s="511"/>
      <c r="I141" s="512"/>
      <c r="J141" s="512"/>
      <c r="K141" s="511"/>
      <c r="L141" s="476"/>
      <c r="M141" s="476"/>
      <c r="N141" s="476"/>
      <c r="O141" s="476"/>
    </row>
    <row r="142" spans="4:15" s="509" customFormat="1">
      <c r="D142" s="510"/>
      <c r="F142" s="511"/>
      <c r="G142" s="511"/>
      <c r="H142" s="511"/>
      <c r="I142" s="512"/>
      <c r="J142" s="512"/>
      <c r="K142" s="511"/>
      <c r="L142" s="476"/>
      <c r="M142" s="476"/>
      <c r="N142" s="476"/>
      <c r="O142" s="476"/>
    </row>
    <row r="143" spans="4:15" s="509" customFormat="1">
      <c r="D143" s="510"/>
      <c r="F143" s="511"/>
      <c r="G143" s="511"/>
      <c r="H143" s="511"/>
      <c r="I143" s="512"/>
      <c r="J143" s="512"/>
      <c r="K143" s="511"/>
      <c r="L143" s="476"/>
      <c r="M143" s="476"/>
      <c r="N143" s="476"/>
      <c r="O143" s="476"/>
    </row>
    <row r="144" spans="4:15" s="509" customFormat="1">
      <c r="D144" s="510"/>
      <c r="F144" s="511"/>
      <c r="G144" s="511"/>
      <c r="H144" s="511"/>
      <c r="I144" s="512"/>
      <c r="J144" s="512"/>
      <c r="K144" s="511"/>
      <c r="L144" s="476"/>
      <c r="M144" s="476"/>
      <c r="N144" s="476"/>
      <c r="O144" s="476"/>
    </row>
    <row r="145" spans="4:15" s="509" customFormat="1">
      <c r="D145" s="510"/>
      <c r="F145" s="511"/>
      <c r="G145" s="511"/>
      <c r="H145" s="511"/>
      <c r="I145" s="512"/>
      <c r="J145" s="512"/>
      <c r="K145" s="511"/>
      <c r="L145" s="476"/>
      <c r="M145" s="476"/>
      <c r="N145" s="476"/>
      <c r="O145" s="476"/>
    </row>
    <row r="146" spans="4:15" s="509" customFormat="1">
      <c r="D146" s="510"/>
      <c r="F146" s="511"/>
      <c r="G146" s="511"/>
      <c r="H146" s="511"/>
      <c r="I146" s="512"/>
      <c r="J146" s="512"/>
      <c r="K146" s="511"/>
      <c r="L146" s="476"/>
      <c r="M146" s="476"/>
      <c r="N146" s="476"/>
      <c r="O146" s="476"/>
    </row>
    <row r="147" spans="4:15" s="509" customFormat="1">
      <c r="D147" s="510"/>
      <c r="F147" s="511"/>
      <c r="G147" s="511"/>
      <c r="H147" s="511"/>
      <c r="I147" s="512"/>
      <c r="J147" s="512"/>
      <c r="K147" s="511"/>
      <c r="L147" s="476"/>
      <c r="M147" s="476"/>
      <c r="N147" s="476"/>
      <c r="O147" s="476"/>
    </row>
    <row r="148" spans="4:15" s="509" customFormat="1">
      <c r="D148" s="510"/>
      <c r="F148" s="511"/>
      <c r="G148" s="511"/>
      <c r="H148" s="511"/>
      <c r="I148" s="512"/>
      <c r="J148" s="512"/>
      <c r="K148" s="511"/>
      <c r="L148" s="476"/>
      <c r="M148" s="476"/>
      <c r="N148" s="476"/>
      <c r="O148" s="476"/>
    </row>
    <row r="149" spans="4:15" s="509" customFormat="1">
      <c r="D149" s="510"/>
      <c r="F149" s="511"/>
      <c r="G149" s="511"/>
      <c r="H149" s="511"/>
      <c r="I149" s="512"/>
      <c r="J149" s="512"/>
      <c r="K149" s="511"/>
      <c r="L149" s="476"/>
      <c r="M149" s="476"/>
      <c r="N149" s="476"/>
      <c r="O149" s="476"/>
    </row>
    <row r="150" spans="4:15" s="509" customFormat="1">
      <c r="D150" s="510"/>
      <c r="F150" s="511"/>
      <c r="G150" s="511"/>
      <c r="H150" s="511"/>
      <c r="I150" s="512"/>
      <c r="J150" s="512"/>
      <c r="K150" s="511"/>
      <c r="L150" s="476"/>
      <c r="M150" s="476"/>
      <c r="N150" s="476"/>
      <c r="O150" s="476"/>
    </row>
    <row r="151" spans="4:15" s="509" customFormat="1">
      <c r="D151" s="510"/>
      <c r="F151" s="511"/>
      <c r="G151" s="511"/>
      <c r="H151" s="511"/>
      <c r="I151" s="512"/>
      <c r="J151" s="512"/>
      <c r="K151" s="511"/>
      <c r="L151" s="476"/>
      <c r="M151" s="476"/>
      <c r="N151" s="476"/>
      <c r="O151" s="476"/>
    </row>
    <row r="152" spans="4:15" s="509" customFormat="1">
      <c r="D152" s="510"/>
      <c r="F152" s="511"/>
      <c r="G152" s="511"/>
      <c r="H152" s="511"/>
      <c r="I152" s="512"/>
      <c r="J152" s="512"/>
      <c r="K152" s="511"/>
      <c r="L152" s="476"/>
      <c r="M152" s="476"/>
      <c r="N152" s="476"/>
      <c r="O152" s="476"/>
    </row>
    <row r="153" spans="4:15" s="509" customFormat="1">
      <c r="D153" s="510"/>
      <c r="F153" s="511"/>
      <c r="G153" s="511"/>
      <c r="H153" s="511"/>
      <c r="I153" s="512"/>
      <c r="J153" s="512"/>
      <c r="K153" s="511"/>
      <c r="L153" s="476"/>
      <c r="M153" s="476"/>
      <c r="N153" s="476"/>
      <c r="O153" s="476"/>
    </row>
    <row r="154" spans="4:15" s="509" customFormat="1">
      <c r="D154" s="510"/>
      <c r="F154" s="511"/>
      <c r="G154" s="511"/>
      <c r="H154" s="511"/>
      <c r="I154" s="512"/>
      <c r="J154" s="512"/>
      <c r="K154" s="511"/>
      <c r="L154" s="476"/>
      <c r="M154" s="476"/>
      <c r="N154" s="476"/>
      <c r="O154" s="476"/>
    </row>
    <row r="155" spans="4:15" s="509" customFormat="1">
      <c r="D155" s="510"/>
      <c r="F155" s="511"/>
      <c r="G155" s="511"/>
      <c r="H155" s="511"/>
      <c r="I155" s="512"/>
      <c r="J155" s="512"/>
      <c r="K155" s="511"/>
      <c r="L155" s="476"/>
      <c r="M155" s="476"/>
      <c r="N155" s="476"/>
      <c r="O155" s="476"/>
    </row>
    <row r="156" spans="4:15" s="509" customFormat="1">
      <c r="D156" s="510"/>
      <c r="F156" s="511"/>
      <c r="G156" s="511"/>
      <c r="H156" s="511"/>
      <c r="I156" s="512"/>
      <c r="J156" s="512"/>
      <c r="K156" s="511"/>
      <c r="L156" s="476"/>
      <c r="M156" s="476"/>
      <c r="N156" s="476"/>
      <c r="O156" s="476"/>
    </row>
    <row r="157" spans="4:15" s="509" customFormat="1">
      <c r="D157" s="510"/>
      <c r="F157" s="511"/>
      <c r="G157" s="511"/>
      <c r="H157" s="511"/>
      <c r="I157" s="512"/>
      <c r="J157" s="512"/>
      <c r="K157" s="511"/>
      <c r="L157" s="476"/>
      <c r="M157" s="476"/>
      <c r="N157" s="476"/>
      <c r="O157" s="476"/>
    </row>
    <row r="158" spans="4:15" s="509" customFormat="1">
      <c r="D158" s="510"/>
      <c r="F158" s="511"/>
      <c r="G158" s="511"/>
      <c r="H158" s="511"/>
      <c r="I158" s="512"/>
      <c r="J158" s="512"/>
      <c r="K158" s="511"/>
      <c r="L158" s="476"/>
      <c r="M158" s="476"/>
      <c r="N158" s="476"/>
      <c r="O158" s="476"/>
    </row>
    <row r="159" spans="4:15" s="509" customFormat="1">
      <c r="D159" s="510"/>
      <c r="F159" s="511"/>
      <c r="G159" s="511"/>
      <c r="H159" s="511"/>
      <c r="I159" s="512"/>
      <c r="J159" s="512"/>
      <c r="K159" s="511"/>
      <c r="L159" s="476"/>
      <c r="M159" s="476"/>
      <c r="N159" s="476"/>
      <c r="O159" s="476"/>
    </row>
    <row r="160" spans="4:15" s="509" customFormat="1">
      <c r="D160" s="510"/>
      <c r="F160" s="511"/>
      <c r="G160" s="511"/>
      <c r="H160" s="511"/>
      <c r="I160" s="512"/>
      <c r="J160" s="512"/>
      <c r="K160" s="511"/>
      <c r="L160" s="476"/>
      <c r="M160" s="476"/>
      <c r="N160" s="476"/>
      <c r="O160" s="476"/>
    </row>
    <row r="161" spans="4:15" s="509" customFormat="1">
      <c r="D161" s="510"/>
      <c r="F161" s="511"/>
      <c r="G161" s="511"/>
      <c r="H161" s="511"/>
      <c r="I161" s="512"/>
      <c r="J161" s="512"/>
      <c r="K161" s="511"/>
      <c r="L161" s="476"/>
      <c r="M161" s="476"/>
      <c r="N161" s="476"/>
      <c r="O161" s="476"/>
    </row>
    <row r="162" spans="4:15" s="509" customFormat="1">
      <c r="D162" s="510"/>
      <c r="F162" s="511"/>
      <c r="G162" s="511"/>
      <c r="H162" s="511"/>
      <c r="I162" s="512"/>
      <c r="J162" s="512"/>
      <c r="K162" s="511"/>
      <c r="L162" s="476"/>
      <c r="M162" s="476"/>
      <c r="N162" s="476"/>
      <c r="O162" s="476"/>
    </row>
    <row r="163" spans="4:15" s="509" customFormat="1">
      <c r="D163" s="510"/>
      <c r="F163" s="511"/>
      <c r="G163" s="511"/>
      <c r="H163" s="511"/>
      <c r="I163" s="512"/>
      <c r="J163" s="512"/>
      <c r="K163" s="511"/>
      <c r="L163" s="476"/>
      <c r="M163" s="476"/>
      <c r="N163" s="476"/>
      <c r="O163" s="476"/>
    </row>
    <row r="164" spans="4:15" s="509" customFormat="1">
      <c r="D164" s="510"/>
      <c r="F164" s="511"/>
      <c r="G164" s="511"/>
      <c r="H164" s="511"/>
      <c r="I164" s="512"/>
      <c r="J164" s="512"/>
      <c r="K164" s="511"/>
      <c r="L164" s="476"/>
      <c r="M164" s="476"/>
      <c r="N164" s="476"/>
      <c r="O164" s="476"/>
    </row>
    <row r="165" spans="4:15" s="509" customFormat="1">
      <c r="D165" s="510"/>
      <c r="F165" s="511"/>
      <c r="G165" s="511"/>
      <c r="H165" s="511"/>
      <c r="I165" s="512"/>
      <c r="J165" s="512"/>
      <c r="K165" s="511"/>
      <c r="L165" s="476"/>
      <c r="M165" s="476"/>
      <c r="N165" s="476"/>
      <c r="O165" s="476"/>
    </row>
    <row r="166" spans="4:15" s="509" customFormat="1">
      <c r="D166" s="510"/>
      <c r="F166" s="511"/>
      <c r="G166" s="511"/>
      <c r="H166" s="511"/>
      <c r="I166" s="512"/>
      <c r="J166" s="512"/>
      <c r="K166" s="511"/>
      <c r="L166" s="476"/>
      <c r="M166" s="476"/>
      <c r="N166" s="476"/>
      <c r="O166" s="476"/>
    </row>
    <row r="167" spans="4:15" s="509" customFormat="1">
      <c r="D167" s="510"/>
      <c r="F167" s="511"/>
      <c r="G167" s="511"/>
      <c r="H167" s="511"/>
      <c r="I167" s="512"/>
      <c r="J167" s="512"/>
      <c r="K167" s="511"/>
      <c r="L167" s="476"/>
      <c r="M167" s="476"/>
      <c r="N167" s="476"/>
      <c r="O167" s="476"/>
    </row>
    <row r="168" spans="4:15" s="509" customFormat="1">
      <c r="D168" s="510"/>
      <c r="F168" s="511"/>
      <c r="G168" s="511"/>
      <c r="H168" s="511"/>
      <c r="I168" s="512"/>
      <c r="J168" s="512"/>
      <c r="K168" s="511"/>
      <c r="L168" s="476"/>
      <c r="M168" s="476"/>
      <c r="N168" s="476"/>
      <c r="O168" s="476"/>
    </row>
    <row r="169" spans="4:15" s="509" customFormat="1">
      <c r="D169" s="510"/>
      <c r="F169" s="511"/>
      <c r="G169" s="511"/>
      <c r="H169" s="511"/>
      <c r="I169" s="512"/>
      <c r="J169" s="512"/>
      <c r="K169" s="511"/>
      <c r="L169" s="476"/>
      <c r="M169" s="476"/>
      <c r="N169" s="476"/>
      <c r="O169" s="476"/>
    </row>
    <row r="170" spans="4:15" s="509" customFormat="1">
      <c r="D170" s="510"/>
      <c r="F170" s="511"/>
      <c r="G170" s="511"/>
      <c r="H170" s="511"/>
      <c r="I170" s="512"/>
      <c r="J170" s="512"/>
      <c r="K170" s="511"/>
      <c r="L170" s="476"/>
      <c r="M170" s="476"/>
      <c r="N170" s="476"/>
      <c r="O170" s="476"/>
    </row>
    <row r="171" spans="4:15" s="509" customFormat="1">
      <c r="D171" s="510"/>
      <c r="F171" s="511"/>
      <c r="G171" s="511"/>
      <c r="H171" s="511"/>
      <c r="I171" s="512"/>
      <c r="J171" s="512"/>
      <c r="K171" s="511"/>
      <c r="L171" s="476"/>
      <c r="M171" s="476"/>
      <c r="N171" s="476"/>
      <c r="O171" s="476"/>
    </row>
    <row r="172" spans="4:15" s="509" customFormat="1">
      <c r="D172" s="510"/>
      <c r="F172" s="511"/>
      <c r="G172" s="511"/>
      <c r="H172" s="511"/>
      <c r="I172" s="512"/>
      <c r="J172" s="512"/>
      <c r="K172" s="511"/>
      <c r="L172" s="476"/>
      <c r="M172" s="476"/>
      <c r="N172" s="476"/>
      <c r="O172" s="476"/>
    </row>
    <row r="173" spans="4:15" s="509" customFormat="1">
      <c r="D173" s="510"/>
      <c r="F173" s="511"/>
      <c r="G173" s="511"/>
      <c r="H173" s="511"/>
      <c r="I173" s="512"/>
      <c r="J173" s="512"/>
      <c r="K173" s="511"/>
      <c r="L173" s="476"/>
      <c r="M173" s="476"/>
      <c r="N173" s="476"/>
      <c r="O173" s="476"/>
    </row>
    <row r="174" spans="4:15" s="509" customFormat="1">
      <c r="D174" s="510"/>
      <c r="F174" s="511"/>
      <c r="G174" s="511"/>
      <c r="H174" s="511"/>
      <c r="I174" s="512"/>
      <c r="J174" s="512"/>
      <c r="K174" s="511"/>
      <c r="L174" s="476"/>
      <c r="M174" s="476"/>
      <c r="N174" s="476"/>
      <c r="O174" s="476"/>
    </row>
    <row r="175" spans="4:15" s="509" customFormat="1">
      <c r="D175" s="510"/>
      <c r="F175" s="511"/>
      <c r="G175" s="511"/>
      <c r="H175" s="511"/>
      <c r="I175" s="512"/>
      <c r="J175" s="512"/>
      <c r="K175" s="511"/>
      <c r="L175" s="476"/>
      <c r="M175" s="476"/>
      <c r="N175" s="476"/>
      <c r="O175" s="476"/>
    </row>
    <row r="176" spans="4:15" s="509" customFormat="1">
      <c r="D176" s="510"/>
      <c r="F176" s="511"/>
      <c r="G176" s="511"/>
      <c r="H176" s="511"/>
      <c r="I176" s="512"/>
      <c r="J176" s="512"/>
      <c r="K176" s="511"/>
      <c r="L176" s="476"/>
      <c r="M176" s="476"/>
      <c r="N176" s="476"/>
      <c r="O176" s="476"/>
    </row>
    <row r="177" spans="4:15" s="509" customFormat="1">
      <c r="D177" s="510"/>
      <c r="F177" s="511"/>
      <c r="G177" s="511"/>
      <c r="H177" s="511"/>
      <c r="I177" s="512"/>
      <c r="J177" s="512"/>
      <c r="K177" s="511"/>
      <c r="L177" s="476"/>
      <c r="M177" s="476"/>
      <c r="N177" s="476"/>
      <c r="O177" s="476"/>
    </row>
    <row r="178" spans="4:15" s="509" customFormat="1">
      <c r="D178" s="510"/>
      <c r="F178" s="511"/>
      <c r="G178" s="511"/>
      <c r="H178" s="511"/>
      <c r="I178" s="512"/>
      <c r="J178" s="512"/>
      <c r="K178" s="511"/>
      <c r="L178" s="476"/>
      <c r="M178" s="476"/>
      <c r="N178" s="476"/>
      <c r="O178" s="476"/>
    </row>
    <row r="179" spans="4:15" s="509" customFormat="1">
      <c r="D179" s="510"/>
      <c r="F179" s="511"/>
      <c r="G179" s="511"/>
      <c r="H179" s="511"/>
      <c r="I179" s="512"/>
      <c r="J179" s="512"/>
      <c r="K179" s="511"/>
      <c r="L179" s="476"/>
      <c r="M179" s="476"/>
      <c r="N179" s="476"/>
      <c r="O179" s="476"/>
    </row>
    <row r="180" spans="4:15" s="509" customFormat="1">
      <c r="D180" s="510"/>
      <c r="F180" s="511"/>
      <c r="G180" s="511"/>
      <c r="H180" s="511"/>
      <c r="I180" s="512"/>
      <c r="J180" s="512"/>
      <c r="K180" s="511"/>
      <c r="L180" s="476"/>
      <c r="M180" s="476"/>
      <c r="N180" s="476"/>
      <c r="O180" s="476"/>
    </row>
    <row r="181" spans="4:15" s="509" customFormat="1">
      <c r="D181" s="510"/>
      <c r="F181" s="511"/>
      <c r="G181" s="511"/>
      <c r="H181" s="511"/>
      <c r="I181" s="512"/>
      <c r="J181" s="512"/>
      <c r="K181" s="511"/>
      <c r="L181" s="476"/>
      <c r="M181" s="476"/>
      <c r="N181" s="476"/>
      <c r="O181" s="476"/>
    </row>
    <row r="182" spans="4:15" s="509" customFormat="1">
      <c r="D182" s="510"/>
      <c r="F182" s="511"/>
      <c r="G182" s="511"/>
      <c r="H182" s="511"/>
      <c r="I182" s="512"/>
      <c r="J182" s="512"/>
      <c r="K182" s="511"/>
      <c r="L182" s="476"/>
      <c r="M182" s="476"/>
      <c r="N182" s="476"/>
      <c r="O182" s="476"/>
    </row>
    <row r="183" spans="4:15" s="509" customFormat="1">
      <c r="D183" s="510"/>
      <c r="F183" s="511"/>
      <c r="G183" s="511"/>
      <c r="H183" s="511"/>
      <c r="I183" s="512"/>
      <c r="J183" s="512"/>
      <c r="K183" s="511"/>
      <c r="L183" s="476"/>
      <c r="M183" s="476"/>
      <c r="N183" s="476"/>
      <c r="O183" s="476"/>
    </row>
    <row r="184" spans="4:15" s="509" customFormat="1">
      <c r="D184" s="510"/>
      <c r="F184" s="511"/>
      <c r="G184" s="511"/>
      <c r="H184" s="511"/>
      <c r="I184" s="512"/>
      <c r="J184" s="512"/>
      <c r="K184" s="511"/>
      <c r="L184" s="476"/>
      <c r="M184" s="476"/>
      <c r="N184" s="476"/>
      <c r="O184" s="476"/>
    </row>
    <row r="185" spans="4:15" s="509" customFormat="1">
      <c r="D185" s="510"/>
      <c r="F185" s="511"/>
      <c r="G185" s="511"/>
      <c r="H185" s="511"/>
      <c r="I185" s="512"/>
      <c r="J185" s="512"/>
      <c r="K185" s="511"/>
      <c r="L185" s="476"/>
      <c r="M185" s="476"/>
      <c r="N185" s="476"/>
      <c r="O185" s="476"/>
    </row>
    <row r="186" spans="4:15" s="509" customFormat="1">
      <c r="D186" s="510"/>
      <c r="F186" s="511"/>
      <c r="G186" s="511"/>
      <c r="H186" s="511"/>
      <c r="I186" s="512"/>
      <c r="J186" s="512"/>
      <c r="K186" s="511"/>
      <c r="L186" s="476"/>
      <c r="M186" s="476"/>
      <c r="N186" s="476"/>
      <c r="O186" s="476"/>
    </row>
    <row r="187" spans="4:15" s="509" customFormat="1">
      <c r="D187" s="510"/>
      <c r="F187" s="511"/>
      <c r="G187" s="511"/>
      <c r="H187" s="511"/>
      <c r="I187" s="512"/>
      <c r="J187" s="512"/>
      <c r="K187" s="511"/>
      <c r="L187" s="476"/>
      <c r="M187" s="476"/>
      <c r="N187" s="476"/>
      <c r="O187" s="476"/>
    </row>
    <row r="188" spans="4:15" s="509" customFormat="1">
      <c r="D188" s="510"/>
      <c r="F188" s="511"/>
      <c r="G188" s="511"/>
      <c r="H188" s="511"/>
      <c r="I188" s="512"/>
      <c r="J188" s="512"/>
      <c r="K188" s="511"/>
      <c r="L188" s="476"/>
      <c r="M188" s="476"/>
      <c r="N188" s="476"/>
      <c r="O188" s="476"/>
    </row>
    <row r="189" spans="4:15" s="509" customFormat="1">
      <c r="D189" s="510"/>
      <c r="F189" s="511"/>
      <c r="G189" s="511"/>
      <c r="H189" s="511"/>
      <c r="I189" s="512"/>
      <c r="J189" s="512"/>
      <c r="K189" s="511"/>
      <c r="L189" s="476"/>
      <c r="M189" s="476"/>
      <c r="N189" s="476"/>
      <c r="O189" s="476"/>
    </row>
    <row r="190" spans="4:15" s="509" customFormat="1">
      <c r="D190" s="510"/>
      <c r="F190" s="511"/>
      <c r="G190" s="511"/>
      <c r="H190" s="511"/>
      <c r="I190" s="512"/>
      <c r="J190" s="512"/>
      <c r="K190" s="511"/>
      <c r="L190" s="476"/>
      <c r="M190" s="476"/>
      <c r="N190" s="476"/>
      <c r="O190" s="476"/>
    </row>
    <row r="191" spans="4:15" s="509" customFormat="1">
      <c r="D191" s="510"/>
      <c r="F191" s="511"/>
      <c r="G191" s="511"/>
      <c r="H191" s="511"/>
      <c r="I191" s="512"/>
      <c r="J191" s="512"/>
      <c r="K191" s="511"/>
      <c r="L191" s="476"/>
      <c r="M191" s="476"/>
      <c r="N191" s="476"/>
      <c r="O191" s="476"/>
    </row>
    <row r="192" spans="4:15" s="509" customFormat="1">
      <c r="D192" s="510"/>
      <c r="F192" s="511"/>
      <c r="G192" s="511"/>
      <c r="H192" s="511"/>
      <c r="I192" s="512"/>
      <c r="J192" s="512"/>
      <c r="K192" s="511"/>
      <c r="L192" s="476"/>
      <c r="M192" s="476"/>
      <c r="N192" s="476"/>
      <c r="O192" s="476"/>
    </row>
    <row r="193" spans="4:15" s="509" customFormat="1">
      <c r="D193" s="510"/>
      <c r="F193" s="511"/>
      <c r="G193" s="511"/>
      <c r="H193" s="511"/>
      <c r="I193" s="512"/>
      <c r="J193" s="512"/>
      <c r="K193" s="511"/>
      <c r="L193" s="476"/>
      <c r="M193" s="476"/>
      <c r="N193" s="476"/>
      <c r="O193" s="476"/>
    </row>
    <row r="194" spans="4:15" s="509" customFormat="1">
      <c r="D194" s="510"/>
      <c r="F194" s="511"/>
      <c r="G194" s="511"/>
      <c r="H194" s="511"/>
      <c r="I194" s="512"/>
      <c r="J194" s="512"/>
      <c r="K194" s="511"/>
      <c r="L194" s="476"/>
      <c r="M194" s="476"/>
      <c r="N194" s="476"/>
      <c r="O194" s="476"/>
    </row>
    <row r="195" spans="4:15" s="509" customFormat="1">
      <c r="D195" s="510"/>
      <c r="F195" s="511"/>
      <c r="G195" s="511"/>
      <c r="H195" s="511"/>
      <c r="I195" s="512"/>
      <c r="J195" s="512"/>
      <c r="K195" s="511"/>
      <c r="L195" s="476"/>
      <c r="M195" s="476"/>
      <c r="N195" s="476"/>
      <c r="O195" s="476"/>
    </row>
    <row r="196" spans="4:15" s="509" customFormat="1">
      <c r="D196" s="510"/>
      <c r="F196" s="511"/>
      <c r="G196" s="511"/>
      <c r="H196" s="511"/>
      <c r="I196" s="512"/>
      <c r="J196" s="512"/>
      <c r="K196" s="511"/>
      <c r="L196" s="476"/>
      <c r="M196" s="476"/>
      <c r="N196" s="476"/>
      <c r="O196" s="476"/>
    </row>
    <row r="197" spans="4:15" s="509" customFormat="1">
      <c r="D197" s="510"/>
      <c r="F197" s="511"/>
      <c r="G197" s="511"/>
      <c r="H197" s="511"/>
      <c r="I197" s="512"/>
      <c r="J197" s="512"/>
      <c r="K197" s="511"/>
      <c r="L197" s="476"/>
      <c r="M197" s="476"/>
      <c r="N197" s="476"/>
      <c r="O197" s="476"/>
    </row>
    <row r="198" spans="4:15" s="509" customFormat="1">
      <c r="D198" s="510"/>
      <c r="F198" s="511"/>
      <c r="G198" s="511"/>
      <c r="H198" s="511"/>
      <c r="I198" s="512"/>
      <c r="J198" s="512"/>
      <c r="K198" s="511"/>
      <c r="L198" s="476"/>
      <c r="M198" s="476"/>
      <c r="N198" s="476"/>
      <c r="O198" s="476"/>
    </row>
    <row r="199" spans="4:15" s="509" customFormat="1">
      <c r="D199" s="510"/>
      <c r="F199" s="511"/>
      <c r="G199" s="511"/>
      <c r="H199" s="511"/>
      <c r="I199" s="512"/>
      <c r="J199" s="512"/>
      <c r="K199" s="511"/>
      <c r="L199" s="476"/>
      <c r="M199" s="476"/>
      <c r="N199" s="476"/>
      <c r="O199" s="476"/>
    </row>
    <row r="200" spans="4:15" s="509" customFormat="1">
      <c r="D200" s="510"/>
      <c r="F200" s="511"/>
      <c r="G200" s="511"/>
      <c r="H200" s="511"/>
      <c r="I200" s="512"/>
      <c r="J200" s="512"/>
      <c r="K200" s="511"/>
      <c r="L200" s="476"/>
      <c r="M200" s="476"/>
      <c r="N200" s="476"/>
      <c r="O200" s="476"/>
    </row>
    <row r="201" spans="4:15" s="509" customFormat="1">
      <c r="D201" s="510"/>
      <c r="F201" s="511"/>
      <c r="G201" s="511"/>
      <c r="H201" s="511"/>
      <c r="I201" s="512"/>
      <c r="J201" s="512"/>
      <c r="K201" s="511"/>
      <c r="L201" s="476"/>
      <c r="M201" s="476"/>
      <c r="N201" s="476"/>
      <c r="O201" s="476"/>
    </row>
    <row r="202" spans="4:15" s="509" customFormat="1">
      <c r="D202" s="510"/>
      <c r="F202" s="511"/>
      <c r="G202" s="511"/>
      <c r="H202" s="511"/>
      <c r="I202" s="512"/>
      <c r="J202" s="512"/>
      <c r="K202" s="511"/>
      <c r="L202" s="476"/>
      <c r="M202" s="476"/>
      <c r="N202" s="476"/>
      <c r="O202" s="476"/>
    </row>
    <row r="203" spans="4:15" s="509" customFormat="1">
      <c r="D203" s="510"/>
      <c r="F203" s="511"/>
      <c r="G203" s="511"/>
      <c r="H203" s="511"/>
      <c r="I203" s="512"/>
      <c r="J203" s="512"/>
      <c r="K203" s="511"/>
      <c r="L203" s="476"/>
      <c r="M203" s="476"/>
      <c r="N203" s="476"/>
      <c r="O203" s="476"/>
    </row>
    <row r="204" spans="4:15" s="509" customFormat="1">
      <c r="D204" s="510"/>
      <c r="F204" s="511"/>
      <c r="G204" s="511"/>
      <c r="H204" s="511"/>
      <c r="I204" s="512"/>
      <c r="J204" s="512"/>
      <c r="K204" s="511"/>
      <c r="L204" s="476"/>
      <c r="M204" s="476"/>
      <c r="N204" s="476"/>
      <c r="O204" s="476"/>
    </row>
    <row r="205" spans="4:15" s="509" customFormat="1">
      <c r="D205" s="510"/>
      <c r="F205" s="511"/>
      <c r="G205" s="511"/>
      <c r="H205" s="511"/>
      <c r="I205" s="512"/>
      <c r="J205" s="512"/>
      <c r="K205" s="511"/>
      <c r="L205" s="476"/>
      <c r="M205" s="476"/>
      <c r="N205" s="476"/>
      <c r="O205" s="476"/>
    </row>
    <row r="206" spans="4:15" s="509" customFormat="1">
      <c r="D206" s="510"/>
      <c r="F206" s="511"/>
      <c r="G206" s="511"/>
      <c r="H206" s="511"/>
      <c r="I206" s="512"/>
      <c r="J206" s="512"/>
      <c r="K206" s="511"/>
      <c r="L206" s="476"/>
      <c r="M206" s="476"/>
      <c r="N206" s="476"/>
      <c r="O206" s="476"/>
    </row>
    <row r="207" spans="4:15" s="509" customFormat="1">
      <c r="D207" s="510"/>
      <c r="F207" s="511"/>
      <c r="G207" s="511"/>
      <c r="H207" s="511"/>
      <c r="I207" s="512"/>
      <c r="J207" s="512"/>
      <c r="K207" s="511"/>
      <c r="L207" s="476"/>
      <c r="M207" s="476"/>
      <c r="N207" s="476"/>
      <c r="O207" s="476"/>
    </row>
    <row r="208" spans="4:15" s="509" customFormat="1">
      <c r="D208" s="510"/>
      <c r="F208" s="511"/>
      <c r="G208" s="511"/>
      <c r="H208" s="511"/>
      <c r="I208" s="512"/>
      <c r="J208" s="512"/>
      <c r="K208" s="511"/>
      <c r="L208" s="476"/>
      <c r="M208" s="476"/>
      <c r="N208" s="476"/>
      <c r="O208" s="476"/>
    </row>
    <row r="209" spans="4:15" s="509" customFormat="1">
      <c r="D209" s="510"/>
      <c r="F209" s="511"/>
      <c r="G209" s="511"/>
      <c r="H209" s="511"/>
      <c r="I209" s="512"/>
      <c r="J209" s="512"/>
      <c r="K209" s="511"/>
      <c r="L209" s="476"/>
      <c r="M209" s="476"/>
      <c r="N209" s="476"/>
      <c r="O209" s="476"/>
    </row>
    <row r="210" spans="4:15" s="509" customFormat="1">
      <c r="D210" s="510"/>
      <c r="F210" s="511"/>
      <c r="G210" s="511"/>
      <c r="H210" s="511"/>
      <c r="I210" s="512"/>
      <c r="J210" s="512"/>
      <c r="K210" s="511"/>
      <c r="L210" s="476"/>
      <c r="M210" s="476"/>
      <c r="N210" s="476"/>
      <c r="O210" s="476"/>
    </row>
    <row r="211" spans="4:15" s="509" customFormat="1">
      <c r="D211" s="510"/>
      <c r="F211" s="511"/>
      <c r="G211" s="511"/>
      <c r="H211" s="511"/>
      <c r="I211" s="512"/>
      <c r="J211" s="512"/>
      <c r="K211" s="511"/>
      <c r="L211" s="476"/>
      <c r="M211" s="476"/>
      <c r="N211" s="476"/>
      <c r="O211" s="476"/>
    </row>
    <row r="212" spans="4:15" s="509" customFormat="1">
      <c r="D212" s="510"/>
      <c r="F212" s="511"/>
      <c r="G212" s="511"/>
      <c r="H212" s="511"/>
      <c r="I212" s="512"/>
      <c r="J212" s="512"/>
      <c r="K212" s="511"/>
      <c r="L212" s="476"/>
      <c r="M212" s="476"/>
      <c r="N212" s="476"/>
      <c r="O212" s="476"/>
    </row>
    <row r="213" spans="4:15" s="509" customFormat="1">
      <c r="D213" s="510"/>
      <c r="F213" s="511"/>
      <c r="G213" s="511"/>
      <c r="H213" s="511"/>
      <c r="I213" s="512"/>
      <c r="J213" s="512"/>
      <c r="K213" s="511"/>
      <c r="L213" s="476"/>
      <c r="M213" s="476"/>
      <c r="N213" s="476"/>
      <c r="O213" s="476"/>
    </row>
    <row r="214" spans="4:15" s="509" customFormat="1">
      <c r="D214" s="510"/>
      <c r="F214" s="511"/>
      <c r="G214" s="511"/>
      <c r="H214" s="511"/>
      <c r="I214" s="512"/>
      <c r="J214" s="512"/>
      <c r="K214" s="511"/>
      <c r="L214" s="476"/>
      <c r="M214" s="476"/>
      <c r="N214" s="476"/>
      <c r="O214" s="476"/>
    </row>
    <row r="215" spans="4:15" s="509" customFormat="1">
      <c r="D215" s="510"/>
      <c r="F215" s="511"/>
      <c r="G215" s="511"/>
      <c r="H215" s="511"/>
      <c r="I215" s="512"/>
      <c r="J215" s="512"/>
      <c r="K215" s="511"/>
      <c r="L215" s="476"/>
      <c r="M215" s="476"/>
      <c r="N215" s="476"/>
      <c r="O215" s="476"/>
    </row>
    <row r="216" spans="4:15" s="509" customFormat="1">
      <c r="D216" s="510"/>
      <c r="F216" s="511"/>
      <c r="G216" s="511"/>
      <c r="H216" s="511"/>
      <c r="I216" s="512"/>
      <c r="J216" s="512"/>
      <c r="K216" s="511"/>
      <c r="L216" s="476"/>
      <c r="M216" s="476"/>
      <c r="N216" s="476"/>
      <c r="O216" s="476"/>
    </row>
    <row r="217" spans="4:15" s="509" customFormat="1">
      <c r="D217" s="510"/>
      <c r="F217" s="511"/>
      <c r="G217" s="511"/>
      <c r="H217" s="511"/>
      <c r="I217" s="512"/>
      <c r="J217" s="512"/>
      <c r="K217" s="511"/>
      <c r="L217" s="476"/>
      <c r="M217" s="476"/>
      <c r="N217" s="476"/>
      <c r="O217" s="476"/>
    </row>
    <row r="218" spans="4:15" s="509" customFormat="1">
      <c r="D218" s="510"/>
      <c r="F218" s="511"/>
      <c r="G218" s="511"/>
      <c r="H218" s="511"/>
      <c r="I218" s="512"/>
      <c r="J218" s="512"/>
      <c r="K218" s="511"/>
      <c r="L218" s="476"/>
      <c r="M218" s="476"/>
      <c r="N218" s="476"/>
      <c r="O218" s="476"/>
    </row>
    <row r="219" spans="4:15" s="509" customFormat="1">
      <c r="D219" s="510"/>
      <c r="F219" s="511"/>
      <c r="G219" s="511"/>
      <c r="H219" s="511"/>
      <c r="I219" s="512"/>
      <c r="J219" s="512"/>
      <c r="K219" s="511"/>
      <c r="L219" s="476"/>
      <c r="M219" s="476"/>
      <c r="N219" s="476"/>
      <c r="O219" s="476"/>
    </row>
    <row r="220" spans="4:15" s="509" customFormat="1">
      <c r="D220" s="510"/>
      <c r="F220" s="511"/>
      <c r="G220" s="511"/>
      <c r="H220" s="511"/>
      <c r="I220" s="512"/>
      <c r="J220" s="512"/>
      <c r="K220" s="511"/>
      <c r="L220" s="476"/>
      <c r="M220" s="476"/>
      <c r="N220" s="476"/>
      <c r="O220" s="476"/>
    </row>
    <row r="221" spans="4:15" s="509" customFormat="1">
      <c r="D221" s="510"/>
      <c r="F221" s="511"/>
      <c r="G221" s="511"/>
      <c r="H221" s="511"/>
      <c r="I221" s="512"/>
      <c r="J221" s="512"/>
      <c r="K221" s="511"/>
      <c r="L221" s="476"/>
      <c r="M221" s="476"/>
      <c r="N221" s="476"/>
      <c r="O221" s="476"/>
    </row>
    <row r="222" spans="4:15" s="509" customFormat="1">
      <c r="D222" s="510"/>
      <c r="F222" s="511"/>
      <c r="G222" s="511"/>
      <c r="H222" s="511"/>
      <c r="I222" s="512"/>
      <c r="J222" s="512"/>
      <c r="K222" s="511"/>
      <c r="L222" s="476"/>
      <c r="M222" s="476"/>
      <c r="N222" s="476"/>
      <c r="O222" s="476"/>
    </row>
    <row r="223" spans="4:15" s="509" customFormat="1">
      <c r="D223" s="510"/>
      <c r="F223" s="511"/>
      <c r="G223" s="511"/>
      <c r="H223" s="511"/>
      <c r="I223" s="512"/>
      <c r="J223" s="512"/>
      <c r="K223" s="511"/>
      <c r="L223" s="476"/>
      <c r="M223" s="476"/>
      <c r="N223" s="476"/>
      <c r="O223" s="476"/>
    </row>
    <row r="224" spans="4:15" s="509" customFormat="1">
      <c r="D224" s="510"/>
      <c r="F224" s="511"/>
      <c r="G224" s="511"/>
      <c r="H224" s="511"/>
      <c r="I224" s="512"/>
      <c r="J224" s="512"/>
      <c r="K224" s="511"/>
      <c r="L224" s="476"/>
      <c r="M224" s="476"/>
      <c r="N224" s="476"/>
      <c r="O224" s="476"/>
    </row>
    <row r="225" spans="4:15" s="509" customFormat="1">
      <c r="D225" s="510"/>
      <c r="F225" s="511"/>
      <c r="G225" s="511"/>
      <c r="H225" s="511"/>
      <c r="I225" s="512"/>
      <c r="J225" s="512"/>
      <c r="K225" s="511"/>
      <c r="L225" s="476"/>
      <c r="M225" s="476"/>
      <c r="N225" s="476"/>
      <c r="O225" s="476"/>
    </row>
    <row r="226" spans="4:15" s="509" customFormat="1">
      <c r="D226" s="510"/>
      <c r="F226" s="511"/>
      <c r="G226" s="511"/>
      <c r="H226" s="511"/>
      <c r="I226" s="512"/>
      <c r="J226" s="512"/>
      <c r="K226" s="511"/>
      <c r="L226" s="476"/>
      <c r="M226" s="476"/>
      <c r="N226" s="476"/>
      <c r="O226" s="476"/>
    </row>
    <row r="227" spans="4:15" s="509" customFormat="1">
      <c r="D227" s="510"/>
      <c r="F227" s="511"/>
      <c r="G227" s="511"/>
      <c r="H227" s="511"/>
      <c r="I227" s="512"/>
      <c r="J227" s="512"/>
      <c r="K227" s="511"/>
      <c r="L227" s="476"/>
      <c r="M227" s="476"/>
      <c r="N227" s="476"/>
      <c r="O227" s="476"/>
    </row>
    <row r="228" spans="4:15" s="509" customFormat="1">
      <c r="D228" s="510"/>
      <c r="F228" s="511"/>
      <c r="G228" s="511"/>
      <c r="H228" s="511"/>
      <c r="I228" s="512"/>
      <c r="J228" s="512"/>
      <c r="K228" s="511"/>
      <c r="L228" s="476"/>
      <c r="M228" s="476"/>
      <c r="N228" s="476"/>
      <c r="O228" s="476"/>
    </row>
    <row r="229" spans="4:15" s="509" customFormat="1">
      <c r="D229" s="510"/>
      <c r="F229" s="511"/>
      <c r="G229" s="511"/>
      <c r="H229" s="511"/>
      <c r="I229" s="512"/>
      <c r="J229" s="512"/>
      <c r="K229" s="511"/>
      <c r="L229" s="476"/>
      <c r="M229" s="476"/>
      <c r="N229" s="476"/>
      <c r="O229" s="476"/>
    </row>
    <row r="230" spans="4:15" s="509" customFormat="1">
      <c r="D230" s="510"/>
      <c r="F230" s="511"/>
      <c r="G230" s="511"/>
      <c r="H230" s="511"/>
      <c r="I230" s="512"/>
      <c r="J230" s="512"/>
      <c r="K230" s="511"/>
      <c r="L230" s="476"/>
      <c r="M230" s="476"/>
      <c r="N230" s="476"/>
      <c r="O230" s="476"/>
    </row>
    <row r="231" spans="4:15" s="509" customFormat="1">
      <c r="D231" s="510"/>
      <c r="F231" s="511"/>
      <c r="G231" s="511"/>
      <c r="H231" s="511"/>
      <c r="I231" s="512"/>
      <c r="J231" s="512"/>
      <c r="K231" s="511"/>
      <c r="L231" s="476"/>
      <c r="M231" s="476"/>
      <c r="N231" s="476"/>
      <c r="O231" s="476"/>
    </row>
    <row r="232" spans="4:15" s="509" customFormat="1">
      <c r="D232" s="510"/>
      <c r="F232" s="511"/>
      <c r="G232" s="511"/>
      <c r="H232" s="511"/>
      <c r="I232" s="512"/>
      <c r="J232" s="512"/>
      <c r="K232" s="511"/>
      <c r="L232" s="476"/>
      <c r="M232" s="476"/>
      <c r="N232" s="476"/>
      <c r="O232" s="476"/>
    </row>
    <row r="233" spans="4:15" s="509" customFormat="1">
      <c r="D233" s="510"/>
      <c r="F233" s="511"/>
      <c r="G233" s="511"/>
      <c r="H233" s="511"/>
      <c r="I233" s="512"/>
      <c r="J233" s="512"/>
      <c r="K233" s="511"/>
      <c r="L233" s="476"/>
      <c r="M233" s="476"/>
      <c r="N233" s="476"/>
      <c r="O233" s="476"/>
    </row>
    <row r="234" spans="4:15" s="509" customFormat="1">
      <c r="D234" s="510"/>
      <c r="F234" s="511"/>
      <c r="G234" s="511"/>
      <c r="H234" s="511"/>
      <c r="I234" s="512"/>
      <c r="J234" s="512"/>
      <c r="K234" s="511"/>
      <c r="L234" s="476"/>
      <c r="M234" s="476"/>
      <c r="N234" s="476"/>
      <c r="O234" s="476"/>
    </row>
    <row r="235" spans="4:15" s="509" customFormat="1">
      <c r="D235" s="510"/>
      <c r="F235" s="511"/>
      <c r="G235" s="511"/>
      <c r="H235" s="511"/>
      <c r="I235" s="512"/>
      <c r="J235" s="512"/>
      <c r="K235" s="511"/>
      <c r="L235" s="476"/>
      <c r="M235" s="476"/>
      <c r="N235" s="476"/>
      <c r="O235" s="476"/>
    </row>
    <row r="236" spans="4:15" s="509" customFormat="1">
      <c r="D236" s="510"/>
      <c r="F236" s="511"/>
      <c r="G236" s="511"/>
      <c r="H236" s="511"/>
      <c r="I236" s="512"/>
      <c r="J236" s="512"/>
      <c r="K236" s="511"/>
      <c r="L236" s="476"/>
      <c r="M236" s="476"/>
      <c r="N236" s="476"/>
      <c r="O236" s="476"/>
    </row>
    <row r="237" spans="4:15" s="509" customFormat="1">
      <c r="D237" s="510"/>
      <c r="F237" s="511"/>
      <c r="G237" s="511"/>
      <c r="H237" s="511"/>
      <c r="I237" s="512"/>
      <c r="J237" s="512"/>
      <c r="K237" s="511"/>
      <c r="L237" s="476"/>
      <c r="M237" s="476"/>
      <c r="N237" s="476"/>
      <c r="O237" s="476"/>
    </row>
    <row r="238" spans="4:15" s="509" customFormat="1">
      <c r="D238" s="510"/>
      <c r="F238" s="511"/>
      <c r="G238" s="511"/>
      <c r="H238" s="511"/>
      <c r="I238" s="512"/>
      <c r="J238" s="512"/>
      <c r="K238" s="511"/>
      <c r="L238" s="476"/>
      <c r="M238" s="476"/>
      <c r="N238" s="476"/>
      <c r="O238" s="476"/>
    </row>
    <row r="239" spans="4:15" s="509" customFormat="1">
      <c r="D239" s="510"/>
      <c r="F239" s="511"/>
      <c r="G239" s="511"/>
      <c r="H239" s="511"/>
      <c r="I239" s="512"/>
      <c r="J239" s="512"/>
      <c r="K239" s="511"/>
      <c r="L239" s="476"/>
      <c r="M239" s="476"/>
      <c r="N239" s="476"/>
      <c r="O239" s="476"/>
    </row>
    <row r="240" spans="4:15" s="509" customFormat="1">
      <c r="D240" s="510"/>
      <c r="F240" s="511"/>
      <c r="G240" s="511"/>
      <c r="H240" s="511"/>
      <c r="I240" s="512"/>
      <c r="J240" s="512"/>
      <c r="K240" s="511"/>
      <c r="L240" s="476"/>
      <c r="M240" s="476"/>
      <c r="N240" s="476"/>
      <c r="O240" s="476"/>
    </row>
    <row r="241" spans="4:15" s="509" customFormat="1">
      <c r="D241" s="510"/>
      <c r="F241" s="511"/>
      <c r="G241" s="511"/>
      <c r="H241" s="511"/>
      <c r="I241" s="512"/>
      <c r="J241" s="512"/>
      <c r="K241" s="511"/>
      <c r="L241" s="476"/>
      <c r="M241" s="476"/>
      <c r="N241" s="476"/>
      <c r="O241" s="476"/>
    </row>
    <row r="242" spans="4:15" s="509" customFormat="1">
      <c r="D242" s="510"/>
      <c r="F242" s="511"/>
      <c r="G242" s="511"/>
      <c r="H242" s="511"/>
      <c r="I242" s="512"/>
      <c r="J242" s="512"/>
      <c r="K242" s="511"/>
      <c r="L242" s="476"/>
      <c r="M242" s="476"/>
      <c r="N242" s="476"/>
      <c r="O242" s="476"/>
    </row>
    <row r="243" spans="4:15" s="509" customFormat="1">
      <c r="D243" s="510"/>
      <c r="F243" s="511"/>
      <c r="G243" s="511"/>
      <c r="H243" s="511"/>
      <c r="I243" s="512"/>
      <c r="J243" s="512"/>
      <c r="K243" s="511"/>
      <c r="L243" s="476"/>
      <c r="M243" s="476"/>
      <c r="N243" s="476"/>
      <c r="O243" s="476"/>
    </row>
    <row r="244" spans="4:15" s="509" customFormat="1">
      <c r="D244" s="510"/>
      <c r="F244" s="511"/>
      <c r="G244" s="511"/>
      <c r="H244" s="511"/>
      <c r="I244" s="512"/>
      <c r="J244" s="512"/>
      <c r="K244" s="511"/>
      <c r="L244" s="476"/>
      <c r="M244" s="476"/>
      <c r="N244" s="476"/>
      <c r="O244" s="476"/>
    </row>
    <row r="245" spans="4:15" s="509" customFormat="1">
      <c r="D245" s="510"/>
      <c r="F245" s="511"/>
      <c r="G245" s="511"/>
      <c r="H245" s="511"/>
      <c r="I245" s="512"/>
      <c r="J245" s="512"/>
      <c r="K245" s="511"/>
      <c r="L245" s="476"/>
      <c r="M245" s="476"/>
      <c r="N245" s="476"/>
      <c r="O245" s="476"/>
    </row>
    <row r="246" spans="4:15" s="509" customFormat="1">
      <c r="D246" s="510"/>
      <c r="F246" s="511"/>
      <c r="G246" s="511"/>
      <c r="H246" s="511"/>
      <c r="I246" s="512"/>
      <c r="J246" s="512"/>
      <c r="K246" s="511"/>
      <c r="L246" s="476"/>
      <c r="M246" s="476"/>
      <c r="N246" s="476"/>
      <c r="O246" s="476"/>
    </row>
    <row r="247" spans="4:15" s="509" customFormat="1">
      <c r="D247" s="510"/>
      <c r="F247" s="511"/>
      <c r="G247" s="511"/>
      <c r="H247" s="511"/>
      <c r="I247" s="512"/>
      <c r="J247" s="512"/>
      <c r="K247" s="511"/>
      <c r="L247" s="476"/>
      <c r="M247" s="476"/>
      <c r="N247" s="476"/>
      <c r="O247" s="476"/>
    </row>
    <row r="248" spans="4:15" s="509" customFormat="1">
      <c r="D248" s="510"/>
      <c r="F248" s="511"/>
      <c r="G248" s="511"/>
      <c r="H248" s="511"/>
      <c r="I248" s="512"/>
      <c r="J248" s="512"/>
      <c r="K248" s="511"/>
      <c r="L248" s="476"/>
      <c r="M248" s="476"/>
      <c r="N248" s="476"/>
      <c r="O248" s="476"/>
    </row>
    <row r="249" spans="4:15" s="509" customFormat="1">
      <c r="D249" s="510"/>
      <c r="F249" s="511"/>
      <c r="G249" s="511"/>
      <c r="H249" s="511"/>
      <c r="I249" s="512"/>
      <c r="J249" s="512"/>
      <c r="K249" s="511"/>
      <c r="L249" s="476"/>
      <c r="M249" s="476"/>
      <c r="N249" s="476"/>
      <c r="O249" s="476"/>
    </row>
    <row r="250" spans="4:15" s="509" customFormat="1">
      <c r="D250" s="510"/>
      <c r="F250" s="511"/>
      <c r="G250" s="511"/>
      <c r="H250" s="511"/>
      <c r="I250" s="512"/>
      <c r="J250" s="512"/>
      <c r="K250" s="511"/>
      <c r="L250" s="476"/>
      <c r="M250" s="476"/>
      <c r="N250" s="476"/>
      <c r="O250" s="476"/>
    </row>
    <row r="251" spans="4:15" s="509" customFormat="1">
      <c r="D251" s="510"/>
      <c r="F251" s="511"/>
      <c r="G251" s="511"/>
      <c r="H251" s="511"/>
      <c r="I251" s="512"/>
      <c r="J251" s="512"/>
      <c r="K251" s="511"/>
      <c r="L251" s="476"/>
      <c r="M251" s="476"/>
      <c r="N251" s="476"/>
      <c r="O251" s="476"/>
    </row>
    <row r="252" spans="4:15" s="509" customFormat="1">
      <c r="D252" s="510"/>
      <c r="F252" s="511"/>
      <c r="G252" s="511"/>
      <c r="H252" s="511"/>
      <c r="I252" s="512"/>
      <c r="J252" s="512"/>
      <c r="K252" s="511"/>
      <c r="L252" s="476"/>
      <c r="M252" s="476"/>
      <c r="N252" s="476"/>
      <c r="O252" s="476"/>
    </row>
    <row r="253" spans="4:15" s="509" customFormat="1">
      <c r="D253" s="510"/>
      <c r="F253" s="511"/>
      <c r="G253" s="511"/>
      <c r="H253" s="511"/>
      <c r="I253" s="512"/>
      <c r="J253" s="512"/>
      <c r="K253" s="511"/>
      <c r="L253" s="476"/>
      <c r="M253" s="476"/>
      <c r="N253" s="476"/>
      <c r="O253" s="476"/>
    </row>
    <row r="254" spans="4:15" s="509" customFormat="1">
      <c r="D254" s="510"/>
      <c r="F254" s="511"/>
      <c r="G254" s="511"/>
      <c r="H254" s="511"/>
      <c r="I254" s="512"/>
      <c r="J254" s="512"/>
      <c r="K254" s="511"/>
      <c r="L254" s="476"/>
      <c r="M254" s="476"/>
      <c r="N254" s="476"/>
      <c r="O254" s="476"/>
    </row>
    <row r="255" spans="4:15" s="509" customFormat="1">
      <c r="D255" s="510"/>
      <c r="F255" s="511"/>
      <c r="G255" s="511"/>
      <c r="H255" s="511"/>
      <c r="I255" s="512"/>
      <c r="J255" s="512"/>
      <c r="K255" s="511"/>
      <c r="L255" s="476"/>
      <c r="M255" s="476"/>
      <c r="N255" s="476"/>
      <c r="O255" s="476"/>
    </row>
    <row r="256" spans="4:15" s="509" customFormat="1">
      <c r="D256" s="510"/>
      <c r="F256" s="511"/>
      <c r="G256" s="511"/>
      <c r="H256" s="511"/>
      <c r="I256" s="512"/>
      <c r="J256" s="512"/>
      <c r="K256" s="511"/>
      <c r="L256" s="476"/>
      <c r="M256" s="476"/>
      <c r="N256" s="476"/>
      <c r="O256" s="476"/>
    </row>
    <row r="257" spans="4:15" s="509" customFormat="1">
      <c r="D257" s="510"/>
      <c r="F257" s="511"/>
      <c r="G257" s="511"/>
      <c r="H257" s="511"/>
      <c r="I257" s="512"/>
      <c r="J257" s="512"/>
      <c r="K257" s="511"/>
      <c r="L257" s="476"/>
      <c r="M257" s="476"/>
      <c r="N257" s="476"/>
      <c r="O257" s="476"/>
    </row>
    <row r="258" spans="4:15" s="509" customFormat="1">
      <c r="D258" s="510"/>
      <c r="F258" s="511"/>
      <c r="G258" s="511"/>
      <c r="H258" s="511"/>
      <c r="I258" s="512"/>
      <c r="J258" s="512"/>
      <c r="K258" s="511"/>
      <c r="L258" s="476"/>
      <c r="M258" s="476"/>
      <c r="N258" s="476"/>
      <c r="O258" s="476"/>
    </row>
    <row r="259" spans="4:15" s="509" customFormat="1">
      <c r="D259" s="510"/>
      <c r="F259" s="511"/>
      <c r="G259" s="511"/>
      <c r="H259" s="511"/>
      <c r="I259" s="512"/>
      <c r="J259" s="512"/>
      <c r="K259" s="511"/>
      <c r="L259" s="476"/>
      <c r="M259" s="476"/>
      <c r="N259" s="476"/>
      <c r="O259" s="476"/>
    </row>
    <row r="260" spans="4:15" s="509" customFormat="1">
      <c r="D260" s="510"/>
      <c r="F260" s="511"/>
      <c r="G260" s="511"/>
      <c r="H260" s="511"/>
      <c r="I260" s="512"/>
      <c r="J260" s="512"/>
      <c r="K260" s="511"/>
      <c r="L260" s="476"/>
      <c r="M260" s="476"/>
      <c r="N260" s="476"/>
      <c r="O260" s="476"/>
    </row>
    <row r="261" spans="4:15" s="509" customFormat="1">
      <c r="D261" s="510"/>
      <c r="F261" s="511"/>
      <c r="G261" s="511"/>
      <c r="H261" s="511"/>
      <c r="I261" s="512"/>
      <c r="J261" s="512"/>
      <c r="K261" s="511"/>
      <c r="L261" s="476"/>
      <c r="M261" s="476"/>
      <c r="N261" s="476"/>
      <c r="O261" s="476"/>
    </row>
    <row r="262" spans="4:15" s="509" customFormat="1">
      <c r="D262" s="510"/>
      <c r="F262" s="511"/>
      <c r="G262" s="511"/>
      <c r="H262" s="511"/>
      <c r="I262" s="512"/>
      <c r="J262" s="512"/>
      <c r="K262" s="511"/>
      <c r="L262" s="476"/>
      <c r="M262" s="476"/>
      <c r="N262" s="476"/>
      <c r="O262" s="476"/>
    </row>
    <row r="263" spans="4:15" s="509" customFormat="1">
      <c r="D263" s="510"/>
      <c r="F263" s="511"/>
      <c r="G263" s="511"/>
      <c r="H263" s="511"/>
      <c r="I263" s="512"/>
      <c r="J263" s="512"/>
      <c r="K263" s="511"/>
      <c r="L263" s="476"/>
      <c r="M263" s="476"/>
      <c r="N263" s="476"/>
      <c r="O263" s="476"/>
    </row>
    <row r="264" spans="4:15" s="509" customFormat="1">
      <c r="D264" s="510"/>
      <c r="F264" s="511"/>
      <c r="G264" s="511"/>
      <c r="H264" s="511"/>
      <c r="I264" s="512"/>
      <c r="J264" s="512"/>
      <c r="K264" s="511"/>
      <c r="L264" s="476"/>
      <c r="M264" s="476"/>
      <c r="N264" s="476"/>
      <c r="O264" s="476"/>
    </row>
    <row r="265" spans="4:15" s="509" customFormat="1">
      <c r="D265" s="510"/>
      <c r="F265" s="511"/>
      <c r="G265" s="511"/>
      <c r="H265" s="511"/>
      <c r="I265" s="512"/>
      <c r="J265" s="512"/>
      <c r="K265" s="511"/>
      <c r="L265" s="476"/>
      <c r="M265" s="476"/>
      <c r="N265" s="476"/>
      <c r="O265" s="476"/>
    </row>
    <row r="266" spans="4:15" s="509" customFormat="1">
      <c r="D266" s="510"/>
      <c r="F266" s="511"/>
      <c r="G266" s="511"/>
      <c r="H266" s="511"/>
      <c r="I266" s="512"/>
      <c r="J266" s="512"/>
      <c r="K266" s="511"/>
      <c r="L266" s="476"/>
      <c r="M266" s="476"/>
      <c r="N266" s="476"/>
      <c r="O266" s="476"/>
    </row>
    <row r="267" spans="4:15" s="509" customFormat="1">
      <c r="D267" s="510"/>
      <c r="F267" s="511"/>
      <c r="G267" s="511"/>
      <c r="H267" s="511"/>
      <c r="I267" s="512"/>
      <c r="J267" s="512"/>
      <c r="K267" s="511"/>
      <c r="L267" s="476"/>
      <c r="M267" s="476"/>
      <c r="N267" s="476"/>
      <c r="O267" s="476"/>
    </row>
    <row r="268" spans="4:15" s="509" customFormat="1">
      <c r="D268" s="510"/>
      <c r="F268" s="511"/>
      <c r="G268" s="511"/>
      <c r="H268" s="511"/>
      <c r="I268" s="512"/>
      <c r="J268" s="512"/>
      <c r="K268" s="511"/>
      <c r="L268" s="476"/>
      <c r="M268" s="476"/>
      <c r="N268" s="476"/>
      <c r="O268" s="476"/>
    </row>
    <row r="269" spans="4:15" s="509" customFormat="1">
      <c r="D269" s="510"/>
      <c r="F269" s="511"/>
      <c r="G269" s="511"/>
      <c r="H269" s="511"/>
      <c r="I269" s="512"/>
      <c r="J269" s="512"/>
      <c r="K269" s="511"/>
      <c r="L269" s="476"/>
      <c r="M269" s="476"/>
      <c r="N269" s="476"/>
      <c r="O269" s="476"/>
    </row>
    <row r="270" spans="4:15" s="509" customFormat="1">
      <c r="D270" s="510"/>
      <c r="F270" s="511"/>
      <c r="G270" s="511"/>
      <c r="H270" s="511"/>
      <c r="I270" s="512"/>
      <c r="J270" s="512"/>
      <c r="K270" s="511"/>
      <c r="L270" s="476"/>
      <c r="M270" s="476"/>
      <c r="N270" s="476"/>
      <c r="O270" s="476"/>
    </row>
    <row r="271" spans="4:15" s="509" customFormat="1">
      <c r="D271" s="510"/>
      <c r="F271" s="511"/>
      <c r="G271" s="511"/>
      <c r="H271" s="511"/>
      <c r="I271" s="512"/>
      <c r="J271" s="512"/>
      <c r="K271" s="511"/>
      <c r="L271" s="476"/>
      <c r="M271" s="476"/>
      <c r="N271" s="476"/>
      <c r="O271" s="476"/>
    </row>
    <row r="272" spans="4:15" s="509" customFormat="1">
      <c r="D272" s="510"/>
      <c r="F272" s="511"/>
      <c r="G272" s="511"/>
      <c r="H272" s="511"/>
      <c r="I272" s="512"/>
      <c r="J272" s="512"/>
      <c r="K272" s="511"/>
      <c r="L272" s="476"/>
      <c r="M272" s="476"/>
      <c r="N272" s="476"/>
      <c r="O272" s="476"/>
    </row>
    <row r="273" spans="4:15" s="509" customFormat="1">
      <c r="D273" s="510"/>
      <c r="F273" s="511"/>
      <c r="G273" s="511"/>
      <c r="H273" s="511"/>
      <c r="I273" s="512"/>
      <c r="J273" s="512"/>
      <c r="K273" s="511"/>
      <c r="L273" s="476"/>
      <c r="M273" s="476"/>
      <c r="N273" s="476"/>
      <c r="O273" s="476"/>
    </row>
    <row r="274" spans="4:15" s="509" customFormat="1">
      <c r="D274" s="510"/>
      <c r="F274" s="511"/>
      <c r="G274" s="511"/>
      <c r="H274" s="511"/>
      <c r="I274" s="512"/>
      <c r="J274" s="512"/>
      <c r="K274" s="511"/>
      <c r="L274" s="476"/>
      <c r="M274" s="476"/>
      <c r="N274" s="476"/>
      <c r="O274" s="476"/>
    </row>
    <row r="275" spans="4:15" s="509" customFormat="1">
      <c r="D275" s="510"/>
      <c r="F275" s="511"/>
      <c r="G275" s="511"/>
      <c r="H275" s="511"/>
      <c r="I275" s="512"/>
      <c r="J275" s="512"/>
      <c r="K275" s="511"/>
      <c r="L275" s="476"/>
      <c r="M275" s="476"/>
      <c r="N275" s="476"/>
      <c r="O275" s="476"/>
    </row>
    <row r="276" spans="4:15" s="509" customFormat="1">
      <c r="D276" s="510"/>
      <c r="F276" s="511"/>
      <c r="G276" s="511"/>
      <c r="H276" s="511"/>
      <c r="I276" s="512"/>
      <c r="J276" s="512"/>
      <c r="K276" s="511"/>
      <c r="L276" s="476"/>
      <c r="M276" s="476"/>
      <c r="N276" s="476"/>
      <c r="O276" s="476"/>
    </row>
    <row r="277" spans="4:15" s="509" customFormat="1">
      <c r="D277" s="510"/>
      <c r="F277" s="511"/>
      <c r="G277" s="511"/>
      <c r="H277" s="511"/>
      <c r="I277" s="512"/>
      <c r="J277" s="512"/>
      <c r="K277" s="511"/>
      <c r="L277" s="476"/>
      <c r="M277" s="476"/>
      <c r="N277" s="476"/>
      <c r="O277" s="476"/>
    </row>
    <row r="278" spans="4:15" s="509" customFormat="1">
      <c r="D278" s="510"/>
      <c r="F278" s="511"/>
      <c r="G278" s="511"/>
      <c r="H278" s="511"/>
      <c r="I278" s="512"/>
      <c r="J278" s="512"/>
      <c r="K278" s="511"/>
      <c r="L278" s="476"/>
      <c r="M278" s="476"/>
      <c r="N278" s="476"/>
      <c r="O278" s="476"/>
    </row>
    <row r="279" spans="4:15" s="509" customFormat="1">
      <c r="D279" s="510"/>
      <c r="F279" s="511"/>
      <c r="G279" s="511"/>
      <c r="H279" s="511"/>
      <c r="I279" s="512"/>
      <c r="J279" s="512"/>
      <c r="K279" s="511"/>
      <c r="L279" s="476"/>
      <c r="M279" s="476"/>
      <c r="N279" s="476"/>
      <c r="O279" s="476"/>
    </row>
    <row r="280" spans="4:15" s="509" customFormat="1">
      <c r="D280" s="510"/>
      <c r="F280" s="511"/>
      <c r="G280" s="511"/>
      <c r="H280" s="511"/>
      <c r="I280" s="512"/>
      <c r="J280" s="512"/>
      <c r="K280" s="511"/>
      <c r="L280" s="476"/>
      <c r="M280" s="476"/>
      <c r="N280" s="476"/>
      <c r="O280" s="476"/>
    </row>
    <row r="281" spans="4:15" s="509" customFormat="1">
      <c r="D281" s="510"/>
      <c r="F281" s="511"/>
      <c r="G281" s="511"/>
      <c r="H281" s="511"/>
      <c r="I281" s="512"/>
      <c r="J281" s="512"/>
      <c r="K281" s="511"/>
      <c r="L281" s="476"/>
      <c r="M281" s="476"/>
      <c r="N281" s="476"/>
      <c r="O281" s="476"/>
    </row>
    <row r="282" spans="4:15" s="509" customFormat="1">
      <c r="D282" s="510"/>
      <c r="F282" s="511"/>
      <c r="G282" s="511"/>
      <c r="H282" s="511"/>
      <c r="I282" s="512"/>
      <c r="J282" s="512"/>
      <c r="K282" s="511"/>
      <c r="L282" s="476"/>
      <c r="M282" s="476"/>
      <c r="N282" s="476"/>
      <c r="O282" s="476"/>
    </row>
    <row r="283" spans="4:15" s="509" customFormat="1">
      <c r="D283" s="510"/>
      <c r="F283" s="511"/>
      <c r="G283" s="511"/>
      <c r="H283" s="511"/>
      <c r="I283" s="512"/>
      <c r="J283" s="512"/>
      <c r="K283" s="511"/>
      <c r="L283" s="476"/>
      <c r="M283" s="476"/>
      <c r="N283" s="476"/>
      <c r="O283" s="476"/>
    </row>
    <row r="284" spans="4:15" s="509" customFormat="1">
      <c r="D284" s="510"/>
      <c r="F284" s="511"/>
      <c r="G284" s="511"/>
      <c r="H284" s="511"/>
      <c r="I284" s="512"/>
      <c r="J284" s="512"/>
      <c r="K284" s="511"/>
      <c r="L284" s="476"/>
      <c r="M284" s="476"/>
      <c r="N284" s="476"/>
      <c r="O284" s="476"/>
    </row>
    <row r="285" spans="4:15" s="509" customFormat="1">
      <c r="D285" s="510"/>
      <c r="F285" s="511"/>
      <c r="G285" s="511"/>
      <c r="H285" s="511"/>
      <c r="I285" s="512"/>
      <c r="J285" s="512"/>
      <c r="K285" s="511"/>
      <c r="L285" s="476"/>
      <c r="M285" s="476"/>
      <c r="N285" s="476"/>
      <c r="O285" s="476"/>
    </row>
    <row r="286" spans="4:15" s="509" customFormat="1">
      <c r="D286" s="510"/>
      <c r="F286" s="511"/>
      <c r="G286" s="511"/>
      <c r="H286" s="511"/>
      <c r="I286" s="512"/>
      <c r="J286" s="512"/>
      <c r="K286" s="511"/>
      <c r="L286" s="476"/>
      <c r="M286" s="476"/>
      <c r="N286" s="476"/>
      <c r="O286" s="476"/>
    </row>
    <row r="287" spans="4:15" s="509" customFormat="1">
      <c r="D287" s="510"/>
      <c r="F287" s="511"/>
      <c r="G287" s="511"/>
      <c r="H287" s="511"/>
      <c r="I287" s="512"/>
      <c r="J287" s="512"/>
      <c r="K287" s="511"/>
      <c r="L287" s="476"/>
      <c r="M287" s="476"/>
      <c r="N287" s="476"/>
      <c r="O287" s="476"/>
    </row>
    <row r="288" spans="4:15" s="509" customFormat="1">
      <c r="D288" s="510"/>
      <c r="F288" s="511"/>
      <c r="G288" s="511"/>
      <c r="H288" s="511"/>
      <c r="I288" s="512"/>
      <c r="J288" s="512"/>
      <c r="K288" s="511"/>
      <c r="L288" s="476"/>
      <c r="M288" s="476"/>
      <c r="N288" s="476"/>
      <c r="O288" s="476"/>
    </row>
    <row r="289" spans="4:15" s="509" customFormat="1">
      <c r="D289" s="510"/>
      <c r="F289" s="511"/>
      <c r="G289" s="511"/>
      <c r="H289" s="511"/>
      <c r="I289" s="512"/>
      <c r="J289" s="512"/>
      <c r="K289" s="511"/>
      <c r="L289" s="476"/>
      <c r="M289" s="476"/>
      <c r="N289" s="476"/>
      <c r="O289" s="476"/>
    </row>
    <row r="290" spans="4:15" s="509" customFormat="1">
      <c r="D290" s="510"/>
      <c r="F290" s="511"/>
      <c r="G290" s="511"/>
      <c r="H290" s="511"/>
      <c r="I290" s="512"/>
      <c r="J290" s="512"/>
      <c r="K290" s="511"/>
      <c r="L290" s="476"/>
      <c r="M290" s="476"/>
      <c r="N290" s="476"/>
      <c r="O290" s="476"/>
    </row>
    <row r="291" spans="4:15" s="509" customFormat="1">
      <c r="D291" s="510"/>
      <c r="F291" s="511"/>
      <c r="G291" s="511"/>
      <c r="H291" s="511"/>
      <c r="I291" s="512"/>
      <c r="J291" s="512"/>
      <c r="K291" s="511"/>
      <c r="L291" s="476"/>
      <c r="M291" s="476"/>
      <c r="N291" s="476"/>
      <c r="O291" s="476"/>
    </row>
    <row r="292" spans="4:15" s="509" customFormat="1">
      <c r="D292" s="510"/>
      <c r="F292" s="511"/>
      <c r="G292" s="511"/>
      <c r="H292" s="511"/>
      <c r="I292" s="512"/>
      <c r="J292" s="512"/>
      <c r="K292" s="511"/>
      <c r="L292" s="476"/>
      <c r="M292" s="476"/>
      <c r="N292" s="476"/>
      <c r="O292" s="476"/>
    </row>
    <row r="293" spans="4:15" s="509" customFormat="1">
      <c r="D293" s="510"/>
      <c r="F293" s="511"/>
      <c r="G293" s="511"/>
      <c r="H293" s="511"/>
      <c r="I293" s="512"/>
      <c r="J293" s="512"/>
      <c r="K293" s="511"/>
      <c r="L293" s="476"/>
      <c r="M293" s="476"/>
      <c r="N293" s="476"/>
      <c r="O293" s="476"/>
    </row>
    <row r="294" spans="4:15" s="509" customFormat="1">
      <c r="D294" s="510"/>
      <c r="F294" s="511"/>
      <c r="G294" s="511"/>
      <c r="H294" s="511"/>
      <c r="I294" s="512"/>
      <c r="J294" s="512"/>
      <c r="K294" s="511"/>
      <c r="L294" s="476"/>
      <c r="M294" s="476"/>
      <c r="N294" s="476"/>
      <c r="O294" s="476"/>
    </row>
    <row r="295" spans="4:15" s="509" customFormat="1">
      <c r="D295" s="510"/>
      <c r="F295" s="511"/>
      <c r="G295" s="511"/>
      <c r="H295" s="511"/>
      <c r="I295" s="512"/>
      <c r="J295" s="512"/>
      <c r="K295" s="511"/>
      <c r="L295" s="476"/>
      <c r="M295" s="476"/>
      <c r="N295" s="476"/>
      <c r="O295" s="476"/>
    </row>
    <row r="296" spans="4:15" s="509" customFormat="1">
      <c r="D296" s="510"/>
      <c r="F296" s="511"/>
      <c r="G296" s="511"/>
      <c r="H296" s="511"/>
      <c r="I296" s="512"/>
      <c r="J296" s="512"/>
      <c r="K296" s="511"/>
      <c r="L296" s="476"/>
      <c r="M296" s="476"/>
      <c r="N296" s="476"/>
      <c r="O296" s="476"/>
    </row>
    <row r="297" spans="4:15" s="509" customFormat="1">
      <c r="D297" s="510"/>
      <c r="F297" s="511"/>
      <c r="G297" s="511"/>
      <c r="H297" s="511"/>
      <c r="I297" s="512"/>
      <c r="J297" s="512"/>
      <c r="K297" s="511"/>
      <c r="L297" s="476"/>
      <c r="M297" s="476"/>
      <c r="N297" s="476"/>
      <c r="O297" s="476"/>
    </row>
    <row r="298" spans="4:15" s="509" customFormat="1">
      <c r="D298" s="510"/>
      <c r="F298" s="511"/>
      <c r="G298" s="511"/>
      <c r="H298" s="511"/>
      <c r="I298" s="512"/>
      <c r="J298" s="512"/>
      <c r="K298" s="511"/>
      <c r="L298" s="476"/>
      <c r="M298" s="476"/>
      <c r="N298" s="476"/>
      <c r="O298" s="476"/>
    </row>
    <row r="299" spans="4:15" s="509" customFormat="1">
      <c r="D299" s="510"/>
      <c r="F299" s="511"/>
      <c r="G299" s="511"/>
      <c r="H299" s="511"/>
      <c r="I299" s="512"/>
      <c r="J299" s="512"/>
      <c r="K299" s="511"/>
      <c r="L299" s="476"/>
      <c r="M299" s="476"/>
      <c r="N299" s="476"/>
      <c r="O299" s="476"/>
    </row>
    <row r="300" spans="4:15" s="509" customFormat="1">
      <c r="D300" s="510"/>
      <c r="F300" s="511"/>
      <c r="G300" s="511"/>
      <c r="H300" s="511"/>
      <c r="I300" s="512"/>
      <c r="J300" s="512"/>
      <c r="K300" s="511"/>
      <c r="L300" s="476"/>
      <c r="M300" s="476"/>
      <c r="N300" s="476"/>
      <c r="O300" s="476"/>
    </row>
    <row r="301" spans="4:15" s="509" customFormat="1">
      <c r="D301" s="510"/>
      <c r="F301" s="511"/>
      <c r="G301" s="511"/>
      <c r="H301" s="511"/>
      <c r="I301" s="512"/>
      <c r="J301" s="512"/>
      <c r="K301" s="511"/>
      <c r="L301" s="476"/>
      <c r="M301" s="476"/>
      <c r="N301" s="476"/>
      <c r="O301" s="476"/>
    </row>
    <row r="302" spans="4:15" s="509" customFormat="1">
      <c r="D302" s="510"/>
      <c r="F302" s="511"/>
      <c r="G302" s="511"/>
      <c r="H302" s="511"/>
      <c r="I302" s="512"/>
      <c r="J302" s="512"/>
      <c r="K302" s="511"/>
      <c r="L302" s="476"/>
      <c r="M302" s="476"/>
      <c r="N302" s="476"/>
      <c r="O302" s="476"/>
    </row>
    <row r="303" spans="4:15" s="509" customFormat="1">
      <c r="D303" s="510"/>
      <c r="F303" s="511"/>
      <c r="G303" s="511"/>
      <c r="H303" s="511"/>
      <c r="I303" s="512"/>
      <c r="J303" s="512"/>
      <c r="K303" s="511"/>
      <c r="L303" s="476"/>
      <c r="M303" s="476"/>
      <c r="N303" s="476"/>
      <c r="O303" s="476"/>
    </row>
    <row r="304" spans="4:15" s="509" customFormat="1">
      <c r="D304" s="510"/>
      <c r="F304" s="511"/>
      <c r="G304" s="511"/>
      <c r="H304" s="511"/>
      <c r="I304" s="512"/>
      <c r="J304" s="512"/>
      <c r="K304" s="511"/>
      <c r="L304" s="476"/>
      <c r="M304" s="476"/>
      <c r="N304" s="476"/>
      <c r="O304" s="476"/>
    </row>
    <row r="305" spans="1:15" s="509" customFormat="1">
      <c r="D305" s="510"/>
      <c r="F305" s="511"/>
      <c r="G305" s="511"/>
      <c r="H305" s="511"/>
      <c r="I305" s="512"/>
      <c r="J305" s="512"/>
      <c r="K305" s="511"/>
      <c r="L305" s="476"/>
      <c r="M305" s="476"/>
      <c r="N305" s="476"/>
      <c r="O305" s="476"/>
    </row>
    <row r="306" spans="1:15" s="509" customFormat="1">
      <c r="D306" s="510"/>
      <c r="F306" s="511"/>
      <c r="G306" s="511"/>
      <c r="H306" s="511"/>
      <c r="I306" s="512"/>
      <c r="J306" s="512"/>
      <c r="K306" s="511"/>
      <c r="L306" s="476"/>
      <c r="M306" s="476"/>
      <c r="N306" s="476"/>
      <c r="O306" s="476"/>
    </row>
    <row r="307" spans="1:15" s="509" customFormat="1">
      <c r="A307" s="476"/>
      <c r="B307" s="476"/>
      <c r="C307" s="476"/>
      <c r="D307" s="510"/>
      <c r="F307" s="511"/>
      <c r="G307" s="511"/>
      <c r="H307" s="511"/>
      <c r="I307" s="512"/>
      <c r="J307" s="512"/>
      <c r="K307" s="511"/>
      <c r="L307" s="476"/>
      <c r="M307" s="476"/>
      <c r="N307" s="476"/>
      <c r="O307" s="476"/>
    </row>
    <row r="308" spans="1:15" s="509" customFormat="1">
      <c r="A308" s="476"/>
      <c r="B308" s="476"/>
      <c r="C308" s="476"/>
      <c r="D308" s="510"/>
      <c r="F308" s="511"/>
      <c r="G308" s="511"/>
      <c r="H308" s="511"/>
      <c r="I308" s="512"/>
      <c r="J308" s="512"/>
      <c r="K308" s="511"/>
      <c r="L308" s="476"/>
      <c r="M308" s="476"/>
      <c r="N308" s="476"/>
      <c r="O308" s="476"/>
    </row>
    <row r="309" spans="1:15" s="509" customFormat="1">
      <c r="A309" s="476"/>
      <c r="B309" s="476"/>
      <c r="C309" s="476"/>
      <c r="D309" s="510"/>
      <c r="F309" s="511"/>
      <c r="G309" s="511"/>
      <c r="H309" s="511"/>
      <c r="I309" s="512"/>
      <c r="J309" s="512"/>
      <c r="K309" s="511"/>
      <c r="L309" s="476"/>
      <c r="M309" s="476"/>
      <c r="N309" s="476"/>
      <c r="O309" s="476"/>
    </row>
    <row r="310" spans="1:15" s="509" customFormat="1">
      <c r="A310" s="476"/>
      <c r="B310" s="476"/>
      <c r="C310" s="476"/>
      <c r="D310" s="510"/>
      <c r="F310" s="511"/>
      <c r="G310" s="511"/>
      <c r="H310" s="511"/>
      <c r="I310" s="512"/>
      <c r="J310" s="512"/>
      <c r="K310" s="511"/>
      <c r="L310" s="476"/>
      <c r="M310" s="476"/>
      <c r="N310" s="476"/>
      <c r="O310" s="476"/>
    </row>
    <row r="311" spans="1:15" s="509" customFormat="1">
      <c r="A311" s="476"/>
      <c r="B311" s="476"/>
      <c r="C311" s="476"/>
      <c r="D311" s="510"/>
      <c r="F311" s="511"/>
      <c r="G311" s="511"/>
      <c r="H311" s="511"/>
      <c r="I311" s="512"/>
      <c r="J311" s="512"/>
      <c r="K311" s="511"/>
      <c r="L311" s="476"/>
      <c r="M311" s="476"/>
      <c r="N311" s="476"/>
      <c r="O311" s="476"/>
    </row>
    <row r="312" spans="1:15" s="509" customFormat="1">
      <c r="A312" s="476"/>
      <c r="B312" s="476"/>
      <c r="C312" s="476"/>
      <c r="D312" s="510"/>
      <c r="F312" s="511"/>
      <c r="G312" s="511"/>
      <c r="H312" s="511"/>
      <c r="I312" s="512"/>
      <c r="J312" s="512"/>
      <c r="K312" s="511"/>
      <c r="L312" s="476"/>
      <c r="M312" s="476"/>
      <c r="N312" s="476"/>
      <c r="O312" s="476"/>
    </row>
    <row r="313" spans="1:15" s="509" customFormat="1">
      <c r="A313" s="476"/>
      <c r="B313" s="476"/>
      <c r="C313" s="476"/>
      <c r="D313" s="510"/>
      <c r="F313" s="511"/>
      <c r="G313" s="511"/>
      <c r="H313" s="511"/>
      <c r="I313" s="512"/>
      <c r="J313" s="512"/>
      <c r="K313" s="511"/>
      <c r="L313" s="476"/>
      <c r="M313" s="476"/>
      <c r="N313" s="476"/>
      <c r="O313" s="476"/>
    </row>
    <row r="314" spans="1:15" s="509" customFormat="1">
      <c r="A314" s="476"/>
      <c r="B314" s="476"/>
      <c r="C314" s="476"/>
      <c r="D314" s="510"/>
      <c r="F314" s="511"/>
      <c r="G314" s="511"/>
      <c r="H314" s="511"/>
      <c r="I314" s="512"/>
      <c r="J314" s="512"/>
      <c r="K314" s="511"/>
      <c r="L314" s="476"/>
      <c r="M314" s="476"/>
      <c r="N314" s="476"/>
      <c r="O314" s="476"/>
    </row>
    <row r="315" spans="1:15" s="509" customFormat="1">
      <c r="A315" s="476"/>
      <c r="B315" s="476"/>
      <c r="C315" s="476"/>
      <c r="D315" s="510"/>
      <c r="F315" s="511"/>
      <c r="G315" s="511"/>
      <c r="H315" s="511"/>
      <c r="I315" s="512"/>
      <c r="J315" s="512"/>
      <c r="K315" s="511"/>
      <c r="L315" s="476"/>
      <c r="M315" s="476"/>
      <c r="N315" s="476"/>
      <c r="O315" s="476"/>
    </row>
    <row r="316" spans="1:15" s="509" customFormat="1">
      <c r="A316" s="476"/>
      <c r="B316" s="476"/>
      <c r="C316" s="476"/>
      <c r="D316" s="510"/>
      <c r="F316" s="511"/>
      <c r="G316" s="511"/>
      <c r="H316" s="511"/>
      <c r="I316" s="512"/>
      <c r="J316" s="512"/>
      <c r="K316" s="511"/>
      <c r="L316" s="476"/>
      <c r="M316" s="476"/>
      <c r="N316" s="476"/>
      <c r="O316" s="476"/>
    </row>
    <row r="317" spans="1:15" s="509" customFormat="1">
      <c r="A317" s="476"/>
      <c r="B317" s="476"/>
      <c r="C317" s="476"/>
      <c r="D317" s="510"/>
      <c r="F317" s="511"/>
      <c r="G317" s="511"/>
      <c r="H317" s="511"/>
      <c r="I317" s="512"/>
      <c r="J317" s="512"/>
      <c r="K317" s="511"/>
      <c r="L317" s="476"/>
      <c r="M317" s="476"/>
      <c r="N317" s="476"/>
      <c r="O317" s="476"/>
    </row>
  </sheetData>
  <mergeCells count="2">
    <mergeCell ref="D42:G42"/>
    <mergeCell ref="D43:G43"/>
  </mergeCells>
  <conditionalFormatting sqref="G11 G29">
    <cfRule type="containsBlanks" priority="9">
      <formula>LEN(TRIM(G11))=0</formula>
    </cfRule>
  </conditionalFormatting>
  <conditionalFormatting sqref="G5:H34">
    <cfRule type="containsBlanks" dxfId="4" priority="8">
      <formula>LEN(TRIM(G5))=0</formula>
    </cfRule>
  </conditionalFormatting>
  <conditionalFormatting sqref="G16:H24">
    <cfRule type="containsBlanks" priority="7">
      <formula>LEN(TRIM(G16))=0</formula>
    </cfRule>
  </conditionalFormatting>
  <conditionalFormatting sqref="G32:H32">
    <cfRule type="containsBlanks" priority="6">
      <formula>LEN(TRIM(G32))=0</formula>
    </cfRule>
  </conditionalFormatting>
  <conditionalFormatting sqref="G36:H36">
    <cfRule type="containsBlanks" dxfId="3" priority="4">
      <formula>LEN(TRIM(G36))=0</formula>
    </cfRule>
    <cfRule type="containsBlanks" priority="5">
      <formula>LEN(TRIM(G36))=0</formula>
    </cfRule>
  </conditionalFormatting>
  <conditionalFormatting sqref="G39:H39">
    <cfRule type="containsBlanks" dxfId="2" priority="3">
      <formula>LEN(TRIM(G39))=0</formula>
    </cfRule>
  </conditionalFormatting>
  <conditionalFormatting sqref="H37:H38">
    <cfRule type="cellIs" dxfId="1" priority="1" operator="equal">
      <formula>" "</formula>
    </cfRule>
    <cfRule type="containsBlanks" dxfId="0" priority="2">
      <formula>LEN(TRIM(H37))=0</formula>
    </cfRule>
  </conditionalFormatting>
  <pageMargins left="0.78740157480314965" right="0.59055118110236227" top="1.1811023622047245" bottom="0.98425196850393704" header="0.31496062992125984" footer="0.31496062992125984"/>
  <pageSetup paperSize="9" scale="64" fitToHeight="0" orientation="landscape" r:id="rId1"/>
  <headerFooter alignWithMargins="0">
    <oddHeader>&amp;L&amp;10ČRo Olomouc - dostavba studií objektu Pavelčákova 2/19&amp;C&amp;10D.1.4.i -Instalace EPS Etapa II.c – kanceláře v 5.NP &amp;12&amp;R&amp;10 12/2023DSP</oddHeader>
    <oddFooter>&amp;Rstrana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M135"/>
  <sheetViews>
    <sheetView showGridLines="0" workbookViewId="0">
      <pane ySplit="1" topLeftCell="A24" activePane="bottomLeft" state="frozenSplit"/>
      <selection activeCell="P41" activeCellId="2" sqref="D14 K41 P41"/>
      <selection pane="bottomLeft" activeCell="L73" sqref="L73:M130"/>
    </sheetView>
  </sheetViews>
  <sheetFormatPr defaultColWidth="8.140625" defaultRowHeight="14.25" customHeight="1"/>
  <cols>
    <col min="1" max="1" width="2.28515625" style="275" customWidth="1"/>
    <col min="2" max="2" width="2.5703125" style="275" customWidth="1"/>
    <col min="3" max="3" width="6.28515625" style="275" customWidth="1"/>
    <col min="4" max="4" width="3.28515625" style="275" customWidth="1"/>
    <col min="5" max="5" width="13.28515625" style="275" customWidth="1"/>
    <col min="6" max="7" width="8.7109375" style="275" customWidth="1"/>
    <col min="8" max="8" width="9.7109375" style="275" customWidth="1"/>
    <col min="9" max="9" width="5.42578125" style="275" customWidth="1"/>
    <col min="10" max="10" width="4" style="275" customWidth="1"/>
    <col min="11" max="11" width="8.85546875" style="275" customWidth="1"/>
    <col min="12" max="12" width="9.28515625" style="275" customWidth="1"/>
    <col min="13" max="13" width="10.140625" style="275" customWidth="1"/>
    <col min="14" max="14" width="4.7109375" style="275" customWidth="1"/>
    <col min="15" max="15" width="1.5703125" style="275" customWidth="1"/>
    <col min="16" max="16" width="1.42578125" style="275" customWidth="1"/>
    <col min="17" max="17" width="9.7109375" style="275" customWidth="1"/>
    <col min="18" max="18" width="10.7109375" style="275" customWidth="1"/>
    <col min="19" max="19" width="6.28515625" style="275" hidden="1" customWidth="1"/>
    <col min="20" max="20" width="23.140625" style="279" hidden="1" customWidth="1"/>
    <col min="21" max="21" width="12.7109375" style="275" hidden="1" customWidth="1"/>
    <col min="22" max="22" width="9.5703125" style="275" hidden="1" customWidth="1"/>
    <col min="23" max="23" width="12.7109375" style="275" hidden="1" customWidth="1"/>
    <col min="24" max="24" width="9.42578125" style="275" hidden="1" customWidth="1"/>
    <col min="25" max="25" width="11.7109375" style="275" hidden="1" customWidth="1"/>
    <col min="26" max="26" width="8.5703125" style="275" hidden="1" customWidth="1"/>
    <col min="27" max="27" width="11.7109375" style="275" hidden="1" customWidth="1"/>
    <col min="28" max="28" width="12.7109375" style="275" hidden="1" customWidth="1"/>
    <col min="29" max="29" width="8.5703125" style="275" hidden="1" customWidth="1"/>
    <col min="30" max="30" width="11.7109375" style="275" customWidth="1"/>
    <col min="31" max="31" width="12.7109375" style="275" customWidth="1"/>
    <col min="32" max="43" width="8.140625" style="275" customWidth="1"/>
    <col min="44" max="65" width="8.140625" style="275" hidden="1" customWidth="1"/>
    <col min="66" max="16384" width="8.140625" style="275"/>
  </cols>
  <sheetData>
    <row r="1" spans="1:46" s="274" customFormat="1" ht="22.5" customHeight="1">
      <c r="A1" s="268"/>
      <c r="B1" s="269"/>
      <c r="C1" s="270"/>
      <c r="D1" s="271" t="s">
        <v>727</v>
      </c>
      <c r="E1" s="270"/>
      <c r="F1" s="272" t="s">
        <v>728</v>
      </c>
      <c r="G1" s="272"/>
      <c r="H1" s="1500" t="s">
        <v>729</v>
      </c>
      <c r="I1" s="1500"/>
      <c r="J1" s="1500"/>
      <c r="K1" s="1500"/>
      <c r="L1" s="272" t="s">
        <v>730</v>
      </c>
      <c r="M1" s="272"/>
      <c r="N1" s="270"/>
      <c r="O1" s="271" t="s">
        <v>731</v>
      </c>
      <c r="P1" s="270"/>
      <c r="Q1" s="270"/>
      <c r="R1" s="270"/>
      <c r="S1" s="272" t="s">
        <v>732</v>
      </c>
      <c r="T1" s="273"/>
      <c r="U1" s="268"/>
      <c r="V1" s="268"/>
    </row>
    <row r="2" spans="1:46" ht="37.5" customHeight="1">
      <c r="C2" s="1501" t="s">
        <v>733</v>
      </c>
      <c r="D2" s="1502"/>
      <c r="E2" s="1502"/>
      <c r="F2" s="1502"/>
      <c r="G2" s="1502"/>
      <c r="H2" s="1502"/>
      <c r="I2" s="1502"/>
      <c r="J2" s="1502"/>
      <c r="K2" s="1502"/>
      <c r="L2" s="1502"/>
      <c r="M2" s="1502"/>
      <c r="N2" s="1502"/>
      <c r="O2" s="1502"/>
      <c r="P2" s="1502"/>
      <c r="Q2" s="1502"/>
      <c r="R2" s="1502"/>
      <c r="S2" s="1503" t="s">
        <v>734</v>
      </c>
      <c r="T2" s="1502"/>
      <c r="U2" s="1502"/>
      <c r="V2" s="1502"/>
      <c r="W2" s="1502"/>
      <c r="X2" s="1502"/>
      <c r="Y2" s="1502"/>
      <c r="Z2" s="1502"/>
      <c r="AA2" s="1502"/>
      <c r="AB2" s="1502"/>
      <c r="AC2" s="1502"/>
      <c r="AT2" s="275" t="s">
        <v>735</v>
      </c>
    </row>
    <row r="3" spans="1:46" ht="7.5" customHeight="1">
      <c r="B3" s="276"/>
      <c r="C3" s="277"/>
      <c r="D3" s="277"/>
      <c r="E3" s="277"/>
      <c r="F3" s="277"/>
      <c r="G3" s="277"/>
      <c r="H3" s="277"/>
      <c r="I3" s="277"/>
      <c r="J3" s="277"/>
      <c r="K3" s="277"/>
      <c r="L3" s="277"/>
      <c r="M3" s="277"/>
      <c r="N3" s="277"/>
      <c r="O3" s="277"/>
      <c r="P3" s="277"/>
      <c r="Q3" s="277"/>
      <c r="R3" s="278"/>
      <c r="AT3" s="275" t="s">
        <v>736</v>
      </c>
    </row>
    <row r="4" spans="1:46" ht="37.5" customHeight="1">
      <c r="B4" s="280"/>
      <c r="C4" s="1490" t="s">
        <v>737</v>
      </c>
      <c r="D4" s="1502"/>
      <c r="E4" s="1502"/>
      <c r="F4" s="1502"/>
      <c r="G4" s="1502"/>
      <c r="H4" s="1502"/>
      <c r="I4" s="1502"/>
      <c r="J4" s="1502"/>
      <c r="K4" s="1502"/>
      <c r="L4" s="1502"/>
      <c r="M4" s="1502"/>
      <c r="N4" s="1502"/>
      <c r="O4" s="1502"/>
      <c r="P4" s="1502"/>
      <c r="Q4" s="1502"/>
      <c r="R4" s="1504"/>
      <c r="T4" s="281" t="s">
        <v>738</v>
      </c>
      <c r="AT4" s="275" t="s">
        <v>739</v>
      </c>
    </row>
    <row r="5" spans="1:46" ht="7.5" customHeight="1">
      <c r="B5" s="280"/>
      <c r="R5" s="282"/>
    </row>
    <row r="6" spans="1:46" s="283" customFormat="1" ht="18.75" customHeight="1">
      <c r="B6" s="284"/>
      <c r="D6" s="285" t="s">
        <v>21</v>
      </c>
      <c r="F6" s="1481" t="s">
        <v>740</v>
      </c>
      <c r="G6" s="1477"/>
      <c r="H6" s="1477"/>
      <c r="I6" s="1477"/>
      <c r="J6" s="1477"/>
      <c r="K6" s="1477"/>
      <c r="L6" s="1477"/>
      <c r="M6" s="1477"/>
      <c r="N6" s="1477"/>
      <c r="O6" s="1477"/>
      <c r="P6" s="1477"/>
      <c r="Q6" s="1477"/>
      <c r="R6" s="1477"/>
      <c r="S6" s="1477"/>
      <c r="T6" s="1477"/>
      <c r="U6" s="1477"/>
      <c r="V6" s="1477"/>
      <c r="W6" s="1477"/>
      <c r="X6" s="1477"/>
      <c r="Y6" s="1477"/>
      <c r="Z6" s="1477"/>
      <c r="AA6" s="1477"/>
      <c r="AB6" s="1477"/>
      <c r="AC6" s="1477"/>
      <c r="AD6" s="1477"/>
      <c r="AE6" s="1477"/>
      <c r="AF6" s="1477"/>
      <c r="AG6" s="1477"/>
      <c r="AH6" s="1477"/>
      <c r="AI6" s="1477"/>
    </row>
    <row r="7" spans="1:46" s="283" customFormat="1" ht="14.25" customHeight="1">
      <c r="B7" s="284"/>
      <c r="R7" s="286"/>
      <c r="T7" s="287"/>
    </row>
    <row r="8" spans="1:46" s="283" customFormat="1" ht="15" customHeight="1">
      <c r="B8" s="284"/>
      <c r="D8" s="288" t="s">
        <v>741</v>
      </c>
      <c r="F8" s="289"/>
      <c r="R8" s="286"/>
      <c r="T8" s="287"/>
    </row>
    <row r="9" spans="1:46" s="283" customFormat="1" ht="15" customHeight="1">
      <c r="B9" s="284"/>
      <c r="D9" s="288" t="s">
        <v>742</v>
      </c>
      <c r="F9" s="289" t="s">
        <v>743</v>
      </c>
      <c r="M9" s="288" t="s">
        <v>744</v>
      </c>
      <c r="O9" s="1482"/>
      <c r="P9" s="1477"/>
      <c r="Q9" s="290">
        <v>45322</v>
      </c>
      <c r="R9" s="286"/>
      <c r="T9" s="287"/>
    </row>
    <row r="10" spans="1:46" s="283" customFormat="1" ht="7.5" customHeight="1">
      <c r="B10" s="284"/>
      <c r="R10" s="286"/>
      <c r="T10" s="287"/>
    </row>
    <row r="11" spans="1:46" s="283" customFormat="1" ht="15" customHeight="1">
      <c r="B11" s="284"/>
      <c r="D11" s="288" t="s">
        <v>745</v>
      </c>
      <c r="F11" s="289" t="s">
        <v>746</v>
      </c>
      <c r="M11" s="288" t="s">
        <v>747</v>
      </c>
      <c r="O11" s="1483"/>
      <c r="P11" s="1477"/>
      <c r="R11" s="286"/>
      <c r="T11" s="287"/>
    </row>
    <row r="12" spans="1:46" s="283" customFormat="1" ht="18.75" customHeight="1">
      <c r="B12" s="284"/>
      <c r="E12" s="289"/>
      <c r="M12" s="288" t="s">
        <v>33</v>
      </c>
      <c r="O12" s="1483" t="e">
        <f>IF(#REF!="","",#REF!)</f>
        <v>#REF!</v>
      </c>
      <c r="P12" s="1477"/>
      <c r="R12" s="286"/>
      <c r="T12" s="287"/>
    </row>
    <row r="13" spans="1:46" s="283" customFormat="1" ht="7.5" customHeight="1">
      <c r="B13" s="284"/>
      <c r="R13" s="286"/>
      <c r="T13" s="287"/>
    </row>
    <row r="14" spans="1:46" s="283" customFormat="1" ht="15" customHeight="1">
      <c r="B14" s="284"/>
      <c r="D14" s="288" t="s">
        <v>748</v>
      </c>
      <c r="M14" s="288" t="s">
        <v>747</v>
      </c>
      <c r="O14" s="1483" t="e">
        <f>IF(#REF!="","",#REF!)</f>
        <v>#REF!</v>
      </c>
      <c r="P14" s="1477"/>
      <c r="R14" s="286"/>
      <c r="T14" s="287"/>
    </row>
    <row r="15" spans="1:46" s="283" customFormat="1" ht="18.75" customHeight="1">
      <c r="B15" s="284"/>
      <c r="E15" s="289" t="e">
        <f>IF(#REF!="","",#REF!)</f>
        <v>#REF!</v>
      </c>
      <c r="M15" s="288" t="s">
        <v>33</v>
      </c>
      <c r="O15" s="1483" t="e">
        <f>IF(#REF!="","",#REF!)</f>
        <v>#REF!</v>
      </c>
      <c r="P15" s="1477"/>
      <c r="R15" s="286"/>
      <c r="T15" s="287"/>
    </row>
    <row r="16" spans="1:46" s="283" customFormat="1" ht="7.5" customHeight="1">
      <c r="B16" s="284"/>
      <c r="R16" s="286"/>
      <c r="T16" s="287"/>
    </row>
    <row r="17" spans="2:20" s="283" customFormat="1" ht="15" customHeight="1">
      <c r="B17" s="284"/>
      <c r="D17" s="288" t="s">
        <v>20</v>
      </c>
      <c r="F17" s="291" t="s">
        <v>749</v>
      </c>
      <c r="M17" s="288" t="s">
        <v>747</v>
      </c>
      <c r="O17" s="1483"/>
      <c r="P17" s="1477"/>
      <c r="R17" s="286"/>
      <c r="T17" s="287"/>
    </row>
    <row r="18" spans="2:20" s="283" customFormat="1" ht="18.75" customHeight="1">
      <c r="B18" s="284"/>
      <c r="E18" s="289"/>
      <c r="M18" s="288" t="s">
        <v>33</v>
      </c>
      <c r="O18" s="1483"/>
      <c r="P18" s="1477"/>
      <c r="Q18" s="292"/>
      <c r="R18" s="286"/>
      <c r="T18" s="287"/>
    </row>
    <row r="19" spans="2:20" s="283" customFormat="1" ht="7.5" customHeight="1">
      <c r="B19" s="284"/>
      <c r="R19" s="286"/>
      <c r="T19" s="287"/>
    </row>
    <row r="20" spans="2:20" s="283" customFormat="1" ht="15" customHeight="1">
      <c r="B20" s="284"/>
      <c r="D20" s="288" t="s">
        <v>750</v>
      </c>
      <c r="R20" s="286"/>
      <c r="T20" s="287"/>
    </row>
    <row r="21" spans="2:20" s="294" customFormat="1" ht="15.75" customHeight="1">
      <c r="B21" s="293"/>
      <c r="E21" s="1498"/>
      <c r="F21" s="1499"/>
      <c r="G21" s="1499"/>
      <c r="H21" s="1499"/>
      <c r="I21" s="1499"/>
      <c r="J21" s="1499"/>
      <c r="K21" s="1499"/>
      <c r="L21" s="1499"/>
      <c r="M21" s="1499"/>
      <c r="N21" s="1499"/>
      <c r="O21" s="1499"/>
      <c r="P21" s="1499"/>
      <c r="R21" s="295"/>
      <c r="T21" s="296"/>
    </row>
    <row r="22" spans="2:20" s="283" customFormat="1" ht="7.5" customHeight="1">
      <c r="B22" s="284"/>
      <c r="R22" s="286"/>
      <c r="T22" s="287"/>
    </row>
    <row r="23" spans="2:20" s="283" customFormat="1" ht="7.5" customHeight="1">
      <c r="B23" s="284"/>
      <c r="D23" s="297"/>
      <c r="E23" s="297"/>
      <c r="F23" s="297"/>
      <c r="G23" s="297"/>
      <c r="H23" s="297"/>
      <c r="I23" s="297"/>
      <c r="J23" s="297"/>
      <c r="K23" s="297"/>
      <c r="L23" s="297"/>
      <c r="M23" s="297"/>
      <c r="N23" s="297"/>
      <c r="O23" s="297"/>
      <c r="P23" s="297"/>
      <c r="R23" s="286"/>
      <c r="T23" s="287"/>
    </row>
    <row r="24" spans="2:20" s="283" customFormat="1" ht="26.25" customHeight="1">
      <c r="B24" s="284"/>
      <c r="D24" s="298" t="s">
        <v>751</v>
      </c>
      <c r="M24" s="1486">
        <f>ROUNDUP($N$70,2)</f>
        <v>0</v>
      </c>
      <c r="N24" s="1477"/>
      <c r="O24" s="1477"/>
      <c r="P24" s="1477"/>
      <c r="R24" s="286"/>
      <c r="T24" s="287"/>
    </row>
    <row r="25" spans="2:20" s="283" customFormat="1" ht="7.5" customHeight="1">
      <c r="B25" s="284"/>
      <c r="D25" s="297"/>
      <c r="E25" s="297"/>
      <c r="F25" s="297"/>
      <c r="G25" s="297"/>
      <c r="H25" s="297"/>
      <c r="I25" s="297"/>
      <c r="J25" s="297"/>
      <c r="K25" s="297"/>
      <c r="L25" s="297"/>
      <c r="M25" s="297"/>
      <c r="N25" s="297"/>
      <c r="O25" s="297"/>
      <c r="P25" s="297"/>
      <c r="R25" s="286"/>
      <c r="T25" s="287"/>
    </row>
    <row r="26" spans="2:20" s="283" customFormat="1" ht="15" customHeight="1">
      <c r="B26" s="284"/>
      <c r="D26" s="299" t="s">
        <v>140</v>
      </c>
      <c r="E26" s="299" t="s">
        <v>752</v>
      </c>
      <c r="F26" s="300">
        <v>0.21</v>
      </c>
      <c r="G26" s="301" t="s">
        <v>753</v>
      </c>
      <c r="H26" s="1497">
        <f>T70</f>
        <v>0</v>
      </c>
      <c r="I26" s="1477"/>
      <c r="J26" s="1477"/>
      <c r="M26" s="1497">
        <f>0.21*H26</f>
        <v>0</v>
      </c>
      <c r="N26" s="1477"/>
      <c r="O26" s="1477"/>
      <c r="P26" s="1477"/>
      <c r="R26" s="286"/>
      <c r="T26" s="287"/>
    </row>
    <row r="27" spans="2:20" s="283" customFormat="1" ht="15" customHeight="1">
      <c r="B27" s="284"/>
      <c r="E27" s="299" t="s">
        <v>754</v>
      </c>
      <c r="F27" s="300">
        <v>0.15</v>
      </c>
      <c r="G27" s="301" t="s">
        <v>753</v>
      </c>
      <c r="H27" s="1497">
        <v>0</v>
      </c>
      <c r="I27" s="1477"/>
      <c r="J27" s="1477"/>
      <c r="M27" s="1497">
        <v>0</v>
      </c>
      <c r="N27" s="1477"/>
      <c r="O27" s="1477"/>
      <c r="P27" s="1477"/>
      <c r="R27" s="286"/>
      <c r="T27" s="287"/>
    </row>
    <row r="28" spans="2:20" s="283" customFormat="1" ht="15" hidden="1" customHeight="1">
      <c r="B28" s="284"/>
      <c r="E28" s="299" t="s">
        <v>755</v>
      </c>
      <c r="F28" s="300">
        <v>0.21</v>
      </c>
      <c r="G28" s="301" t="s">
        <v>753</v>
      </c>
      <c r="H28" s="1497" t="e">
        <f>ROUNDUP(SUM($BG$70:$BG$131),2)</f>
        <v>#REF!</v>
      </c>
      <c r="I28" s="1477"/>
      <c r="J28" s="1477"/>
      <c r="M28" s="1497">
        <v>0</v>
      </c>
      <c r="N28" s="1477"/>
      <c r="O28" s="1477"/>
      <c r="P28" s="1477"/>
      <c r="R28" s="286"/>
      <c r="T28" s="287"/>
    </row>
    <row r="29" spans="2:20" s="283" customFormat="1" ht="15" hidden="1" customHeight="1">
      <c r="B29" s="284"/>
      <c r="E29" s="299" t="s">
        <v>756</v>
      </c>
      <c r="F29" s="300">
        <v>0.15</v>
      </c>
      <c r="G29" s="301" t="s">
        <v>753</v>
      </c>
      <c r="H29" s="1497" t="e">
        <f>ROUNDUP(SUM($BH$70:$BH$131),2)</f>
        <v>#REF!</v>
      </c>
      <c r="I29" s="1477"/>
      <c r="J29" s="1477"/>
      <c r="M29" s="1497">
        <v>0</v>
      </c>
      <c r="N29" s="1477"/>
      <c r="O29" s="1477"/>
      <c r="P29" s="1477"/>
      <c r="R29" s="286"/>
      <c r="T29" s="287"/>
    </row>
    <row r="30" spans="2:20" s="283" customFormat="1" ht="15" hidden="1" customHeight="1">
      <c r="B30" s="284"/>
      <c r="E30" s="299" t="s">
        <v>757</v>
      </c>
      <c r="F30" s="300">
        <v>0</v>
      </c>
      <c r="G30" s="301" t="s">
        <v>753</v>
      </c>
      <c r="H30" s="1497" t="e">
        <f>ROUNDUP(SUM($BI$70:$BI$131),2)</f>
        <v>#REF!</v>
      </c>
      <c r="I30" s="1477"/>
      <c r="J30" s="1477"/>
      <c r="M30" s="1497">
        <v>0</v>
      </c>
      <c r="N30" s="1477"/>
      <c r="O30" s="1477"/>
      <c r="P30" s="1477"/>
      <c r="R30" s="286"/>
      <c r="T30" s="287"/>
    </row>
    <row r="31" spans="2:20" s="283" customFormat="1" ht="7.5" customHeight="1">
      <c r="B31" s="284"/>
      <c r="R31" s="286"/>
      <c r="T31" s="287"/>
    </row>
    <row r="32" spans="2:20" s="283" customFormat="1" ht="26.25" customHeight="1">
      <c r="B32" s="284"/>
      <c r="C32" s="302"/>
      <c r="D32" s="303" t="s">
        <v>141</v>
      </c>
      <c r="E32" s="304"/>
      <c r="F32" s="304"/>
      <c r="G32" s="305" t="s">
        <v>11</v>
      </c>
      <c r="H32" s="306" t="s">
        <v>67</v>
      </c>
      <c r="I32" s="304"/>
      <c r="J32" s="304"/>
      <c r="K32" s="304"/>
      <c r="L32" s="1491">
        <f>ROUNDUP(SUM($M$23:$P$27),2)</f>
        <v>0</v>
      </c>
      <c r="M32" s="1492"/>
      <c r="N32" s="1492"/>
      <c r="O32" s="1492"/>
      <c r="P32" s="1493"/>
      <c r="Q32" s="302"/>
      <c r="R32" s="307"/>
      <c r="T32" s="287"/>
    </row>
    <row r="33" spans="2:35" s="283" customFormat="1" ht="15" customHeight="1">
      <c r="B33" s="308"/>
      <c r="C33" s="309"/>
      <c r="D33" s="309"/>
      <c r="E33" s="309"/>
      <c r="F33" s="309"/>
      <c r="G33" s="309"/>
      <c r="H33" s="309"/>
      <c r="I33" s="309"/>
      <c r="J33" s="309"/>
      <c r="K33" s="309"/>
      <c r="L33" s="309"/>
      <c r="M33" s="309"/>
      <c r="N33" s="309"/>
      <c r="O33" s="309"/>
      <c r="P33" s="309"/>
      <c r="Q33" s="309"/>
      <c r="R33" s="310"/>
      <c r="T33" s="287"/>
    </row>
    <row r="37" spans="2:35" s="283" customFormat="1" ht="7.5" customHeight="1">
      <c r="B37" s="311"/>
      <c r="C37" s="312"/>
      <c r="D37" s="312"/>
      <c r="E37" s="312"/>
      <c r="F37" s="312"/>
      <c r="G37" s="312"/>
      <c r="H37" s="312"/>
      <c r="I37" s="312"/>
      <c r="J37" s="312"/>
      <c r="K37" s="312"/>
      <c r="L37" s="312"/>
      <c r="M37" s="312"/>
      <c r="N37" s="312"/>
      <c r="O37" s="312"/>
      <c r="P37" s="312"/>
      <c r="Q37" s="312"/>
      <c r="R37" s="313"/>
      <c r="T37" s="287"/>
    </row>
    <row r="38" spans="2:35" s="283" customFormat="1" ht="37.5" customHeight="1">
      <c r="B38" s="284"/>
      <c r="C38" s="1490" t="s">
        <v>758</v>
      </c>
      <c r="D38" s="1477"/>
      <c r="E38" s="1477"/>
      <c r="F38" s="1477"/>
      <c r="G38" s="1477"/>
      <c r="H38" s="1477"/>
      <c r="I38" s="1477"/>
      <c r="J38" s="1477"/>
      <c r="K38" s="1477"/>
      <c r="L38" s="1477"/>
      <c r="M38" s="1477"/>
      <c r="N38" s="1477"/>
      <c r="O38" s="1477"/>
      <c r="P38" s="1477"/>
      <c r="Q38" s="1477"/>
      <c r="R38" s="1494"/>
      <c r="T38" s="287"/>
    </row>
    <row r="39" spans="2:35" s="283" customFormat="1" ht="7.5" customHeight="1">
      <c r="B39" s="284"/>
      <c r="R39" s="286"/>
      <c r="T39" s="287"/>
    </row>
    <row r="40" spans="2:35" s="283" customFormat="1" ht="15" customHeight="1">
      <c r="B40" s="284"/>
      <c r="C40" s="285" t="s">
        <v>21</v>
      </c>
      <c r="F40" s="1481" t="s">
        <v>740</v>
      </c>
      <c r="G40" s="1477"/>
      <c r="H40" s="1477"/>
      <c r="I40" s="1477"/>
      <c r="J40" s="1477"/>
      <c r="K40" s="1477"/>
      <c r="L40" s="1477"/>
      <c r="M40" s="1477"/>
      <c r="N40" s="1477"/>
      <c r="O40" s="1477"/>
      <c r="P40" s="1477"/>
      <c r="Q40" s="1477"/>
      <c r="R40" s="1477"/>
      <c r="S40" s="1477"/>
      <c r="T40" s="1477"/>
      <c r="U40" s="1477"/>
      <c r="V40" s="1477"/>
      <c r="W40" s="1477"/>
      <c r="X40" s="1477"/>
      <c r="Y40" s="1477"/>
      <c r="Z40" s="1477"/>
      <c r="AA40" s="1477"/>
      <c r="AB40" s="1477"/>
      <c r="AC40" s="1477"/>
      <c r="AD40" s="1477"/>
      <c r="AE40" s="1477"/>
      <c r="AF40" s="1477"/>
      <c r="AG40" s="1477"/>
      <c r="AH40" s="1477"/>
      <c r="AI40" s="1477"/>
    </row>
    <row r="41" spans="2:35" s="283" customFormat="1" ht="7.5" customHeight="1">
      <c r="B41" s="284"/>
      <c r="R41" s="286"/>
      <c r="T41" s="287"/>
    </row>
    <row r="42" spans="2:35" s="283" customFormat="1" ht="18.75" customHeight="1">
      <c r="B42" s="284"/>
      <c r="C42" s="288" t="s">
        <v>742</v>
      </c>
      <c r="F42" s="289" t="s">
        <v>743</v>
      </c>
      <c r="K42" s="288" t="s">
        <v>744</v>
      </c>
      <c r="M42" s="1482">
        <v>45322</v>
      </c>
      <c r="N42" s="1477"/>
      <c r="O42" s="1477"/>
      <c r="P42" s="1477"/>
      <c r="R42" s="286"/>
      <c r="T42" s="287"/>
    </row>
    <row r="43" spans="2:35" s="283" customFormat="1" ht="7.5" customHeight="1">
      <c r="B43" s="284"/>
      <c r="R43" s="286"/>
      <c r="T43" s="287"/>
    </row>
    <row r="44" spans="2:35" s="283" customFormat="1" ht="15.75" customHeight="1">
      <c r="B44" s="284"/>
      <c r="C44" s="288" t="s">
        <v>745</v>
      </c>
      <c r="F44" s="289" t="s">
        <v>759</v>
      </c>
      <c r="K44" s="288" t="s">
        <v>20</v>
      </c>
      <c r="M44" s="1483" t="s">
        <v>760</v>
      </c>
      <c r="N44" s="1477"/>
      <c r="O44" s="1477"/>
      <c r="P44" s="1477"/>
      <c r="Q44" s="1477"/>
      <c r="R44" s="286"/>
      <c r="T44" s="287"/>
    </row>
    <row r="45" spans="2:35" s="283" customFormat="1" ht="15" customHeight="1">
      <c r="B45" s="284"/>
      <c r="C45" s="288" t="s">
        <v>748</v>
      </c>
      <c r="F45" s="289" t="e">
        <f>IF($E$15="","",$E$15)</f>
        <v>#REF!</v>
      </c>
      <c r="R45" s="286"/>
      <c r="T45" s="287"/>
    </row>
    <row r="46" spans="2:35" s="283" customFormat="1" ht="11.25" customHeight="1">
      <c r="B46" s="284"/>
      <c r="R46" s="286"/>
      <c r="T46" s="287"/>
    </row>
    <row r="47" spans="2:35" s="283" customFormat="1" ht="30" customHeight="1">
      <c r="B47" s="284"/>
      <c r="C47" s="1495" t="s">
        <v>761</v>
      </c>
      <c r="D47" s="1496"/>
      <c r="E47" s="1496"/>
      <c r="F47" s="1496"/>
      <c r="G47" s="1496"/>
      <c r="H47" s="302"/>
      <c r="I47" s="302"/>
      <c r="J47" s="302"/>
      <c r="K47" s="302"/>
      <c r="L47" s="302"/>
      <c r="M47" s="302"/>
      <c r="N47" s="1495" t="s">
        <v>762</v>
      </c>
      <c r="O47" s="1496"/>
      <c r="P47" s="1496"/>
      <c r="Q47" s="1496"/>
      <c r="R47" s="307"/>
      <c r="T47" s="287"/>
    </row>
    <row r="48" spans="2:35" s="283" customFormat="1" ht="11.25" customHeight="1">
      <c r="B48" s="284"/>
      <c r="R48" s="286"/>
      <c r="T48" s="287"/>
    </row>
    <row r="49" spans="2:47" s="283" customFormat="1" ht="30" customHeight="1">
      <c r="B49" s="284"/>
      <c r="C49" s="314" t="s">
        <v>763</v>
      </c>
      <c r="N49" s="1486">
        <f>ROUNDUP($N$70,2)</f>
        <v>0</v>
      </c>
      <c r="O49" s="1477"/>
      <c r="P49" s="1477"/>
      <c r="Q49" s="1477"/>
      <c r="R49" s="286"/>
      <c r="T49" s="287"/>
      <c r="AU49" s="283" t="s">
        <v>764</v>
      </c>
    </row>
    <row r="50" spans="2:47" s="316" customFormat="1" ht="25.5" customHeight="1">
      <c r="B50" s="315"/>
      <c r="D50" s="317" t="s">
        <v>765</v>
      </c>
      <c r="N50" s="1487">
        <f>ROUNDUP($N$71,2)</f>
        <v>0</v>
      </c>
      <c r="O50" s="1488"/>
      <c r="P50" s="1488"/>
      <c r="Q50" s="1488"/>
      <c r="R50" s="318"/>
      <c r="T50" s="319"/>
    </row>
    <row r="51" spans="2:47" s="321" customFormat="1" ht="21" customHeight="1">
      <c r="B51" s="320"/>
      <c r="D51" s="322" t="s">
        <v>766</v>
      </c>
      <c r="N51" s="1489">
        <f>ROUNDUP($N$72,2)</f>
        <v>0</v>
      </c>
      <c r="O51" s="1488"/>
      <c r="P51" s="1488"/>
      <c r="Q51" s="1488"/>
      <c r="R51" s="323"/>
      <c r="T51" s="324"/>
    </row>
    <row r="52" spans="2:47" s="321" customFormat="1" ht="21" customHeight="1">
      <c r="B52" s="320"/>
      <c r="D52" s="322" t="s">
        <v>767</v>
      </c>
      <c r="N52" s="1489">
        <f>ROUNDUP($N$77,2)</f>
        <v>0</v>
      </c>
      <c r="O52" s="1488"/>
      <c r="P52" s="1488"/>
      <c r="Q52" s="1488"/>
      <c r="R52" s="323"/>
      <c r="T52" s="324"/>
    </row>
    <row r="53" spans="2:47" s="316" customFormat="1" ht="25.5" customHeight="1">
      <c r="B53" s="315"/>
      <c r="D53" s="317" t="s">
        <v>768</v>
      </c>
      <c r="N53" s="1487">
        <f>ROUNDUP($N$125,2)</f>
        <v>0</v>
      </c>
      <c r="O53" s="1488"/>
      <c r="P53" s="1488"/>
      <c r="Q53" s="1488"/>
      <c r="R53" s="318"/>
      <c r="T53" s="319"/>
    </row>
    <row r="54" spans="2:47" s="283" customFormat="1" ht="22.5" customHeight="1">
      <c r="B54" s="284"/>
      <c r="R54" s="286"/>
      <c r="T54" s="287"/>
    </row>
    <row r="55" spans="2:47" s="283" customFormat="1" ht="7.5" customHeight="1">
      <c r="B55" s="308"/>
      <c r="C55" s="309"/>
      <c r="D55" s="309"/>
      <c r="E55" s="309"/>
      <c r="F55" s="309"/>
      <c r="G55" s="309"/>
      <c r="H55" s="309"/>
      <c r="I55" s="309"/>
      <c r="J55" s="309"/>
      <c r="K55" s="309"/>
      <c r="L55" s="309"/>
      <c r="M55" s="309"/>
      <c r="N55" s="309"/>
      <c r="O55" s="309"/>
      <c r="P55" s="309"/>
      <c r="Q55" s="309"/>
      <c r="R55" s="310"/>
      <c r="T55" s="287"/>
    </row>
    <row r="59" spans="2:47" s="283" customFormat="1" ht="7.5" customHeight="1">
      <c r="B59" s="311"/>
      <c r="C59" s="312"/>
      <c r="D59" s="312"/>
      <c r="E59" s="312"/>
      <c r="F59" s="312"/>
      <c r="G59" s="312"/>
      <c r="H59" s="312"/>
      <c r="I59" s="312"/>
      <c r="J59" s="312"/>
      <c r="K59" s="312"/>
      <c r="L59" s="312"/>
      <c r="M59" s="312"/>
      <c r="N59" s="312"/>
      <c r="O59" s="312"/>
      <c r="P59" s="312"/>
      <c r="Q59" s="312"/>
      <c r="R59" s="312"/>
      <c r="S59" s="284"/>
      <c r="T59" s="287"/>
    </row>
    <row r="60" spans="2:47" s="283" customFormat="1" ht="37.5" customHeight="1">
      <c r="B60" s="284"/>
      <c r="C60" s="1490" t="s">
        <v>769</v>
      </c>
      <c r="D60" s="1477"/>
      <c r="E60" s="1477"/>
      <c r="F60" s="1477"/>
      <c r="G60" s="1477"/>
      <c r="H60" s="1477"/>
      <c r="I60" s="1477"/>
      <c r="J60" s="1477"/>
      <c r="K60" s="1477"/>
      <c r="L60" s="1477"/>
      <c r="M60" s="1477"/>
      <c r="N60" s="1477"/>
      <c r="O60" s="1477"/>
      <c r="P60" s="1477"/>
      <c r="Q60" s="1477"/>
      <c r="R60" s="1477"/>
      <c r="S60" s="284"/>
      <c r="T60" s="287"/>
    </row>
    <row r="61" spans="2:47" s="283" customFormat="1" ht="7.5" customHeight="1">
      <c r="B61" s="284"/>
      <c r="S61" s="284"/>
      <c r="T61" s="287"/>
    </row>
    <row r="62" spans="2:47" s="283" customFormat="1" ht="15" customHeight="1">
      <c r="B62" s="284"/>
      <c r="C62" s="285" t="s">
        <v>21</v>
      </c>
      <c r="F62" s="1481" t="s">
        <v>740</v>
      </c>
      <c r="G62" s="1481"/>
      <c r="H62" s="1481"/>
      <c r="I62" s="1481"/>
      <c r="J62" s="1481"/>
      <c r="K62" s="1481"/>
      <c r="L62" s="1481"/>
      <c r="M62" s="1481"/>
      <c r="N62" s="1481"/>
      <c r="O62" s="1481"/>
      <c r="P62" s="1481"/>
      <c r="Q62" s="1481"/>
      <c r="S62" s="284"/>
      <c r="T62" s="287"/>
    </row>
    <row r="63" spans="2:47" s="283" customFormat="1" ht="7.5" customHeight="1">
      <c r="B63" s="284"/>
      <c r="S63" s="284"/>
      <c r="T63" s="287"/>
    </row>
    <row r="64" spans="2:47" s="283" customFormat="1" ht="18.75" customHeight="1">
      <c r="B64" s="284"/>
      <c r="C64" s="288" t="s">
        <v>742</v>
      </c>
      <c r="F64" s="289" t="s">
        <v>743</v>
      </c>
      <c r="K64" s="288" t="s">
        <v>744</v>
      </c>
      <c r="M64" s="1482">
        <v>45322</v>
      </c>
      <c r="N64" s="1477"/>
      <c r="O64" s="1477"/>
      <c r="P64" s="1477"/>
      <c r="S64" s="284"/>
      <c r="T64" s="287"/>
    </row>
    <row r="65" spans="2:65" s="283" customFormat="1" ht="7.5" customHeight="1">
      <c r="B65" s="284"/>
      <c r="S65" s="284"/>
      <c r="T65" s="287"/>
    </row>
    <row r="66" spans="2:65" s="283" customFormat="1" ht="15.75" customHeight="1">
      <c r="B66" s="284"/>
      <c r="C66" s="288" t="s">
        <v>745</v>
      </c>
      <c r="F66" s="289" t="s">
        <v>759</v>
      </c>
      <c r="K66" s="288" t="s">
        <v>20</v>
      </c>
      <c r="M66" s="1483" t="s">
        <v>760</v>
      </c>
      <c r="N66" s="1477"/>
      <c r="O66" s="1477"/>
      <c r="P66" s="1477"/>
      <c r="Q66" s="1477"/>
      <c r="S66" s="284"/>
      <c r="T66" s="287"/>
    </row>
    <row r="67" spans="2:65" s="283" customFormat="1" ht="15" customHeight="1">
      <c r="B67" s="284"/>
      <c r="C67" s="288" t="s">
        <v>748</v>
      </c>
      <c r="F67" s="289" t="e">
        <f>IF($E$15="","",$E$15)</f>
        <v>#REF!</v>
      </c>
      <c r="S67" s="284"/>
      <c r="T67" s="287"/>
    </row>
    <row r="68" spans="2:65" s="283" customFormat="1" ht="11.25" customHeight="1">
      <c r="B68" s="284"/>
      <c r="S68" s="284"/>
      <c r="T68" s="287"/>
    </row>
    <row r="69" spans="2:65" s="332" customFormat="1" ht="30" customHeight="1">
      <c r="B69" s="325"/>
      <c r="C69" s="326" t="s">
        <v>770</v>
      </c>
      <c r="D69" s="327" t="s">
        <v>771</v>
      </c>
      <c r="E69" s="327" t="s">
        <v>772</v>
      </c>
      <c r="F69" s="1484" t="s">
        <v>773</v>
      </c>
      <c r="G69" s="1485"/>
      <c r="H69" s="1485"/>
      <c r="I69" s="1485"/>
      <c r="J69" s="327" t="s">
        <v>135</v>
      </c>
      <c r="K69" s="327" t="s">
        <v>136</v>
      </c>
      <c r="L69" s="1484" t="s">
        <v>774</v>
      </c>
      <c r="M69" s="1485"/>
      <c r="N69" s="1484" t="s">
        <v>775</v>
      </c>
      <c r="O69" s="1485"/>
      <c r="P69" s="1485"/>
      <c r="Q69" s="1485"/>
      <c r="R69" s="328" t="s">
        <v>776</v>
      </c>
      <c r="S69" s="325"/>
      <c r="T69" s="329" t="s">
        <v>777</v>
      </c>
      <c r="U69" s="330" t="s">
        <v>140</v>
      </c>
      <c r="V69" s="330" t="s">
        <v>778</v>
      </c>
      <c r="W69" s="330" t="s">
        <v>779</v>
      </c>
      <c r="X69" s="330" t="s">
        <v>780</v>
      </c>
      <c r="Y69" s="330" t="s">
        <v>781</v>
      </c>
      <c r="Z69" s="330" t="s">
        <v>782</v>
      </c>
      <c r="AA69" s="331" t="s">
        <v>783</v>
      </c>
    </row>
    <row r="70" spans="2:65" s="283" customFormat="1" ht="30" customHeight="1">
      <c r="B70" s="284"/>
      <c r="C70" s="333" t="s">
        <v>763</v>
      </c>
      <c r="N70" s="1476">
        <f>T70</f>
        <v>0</v>
      </c>
      <c r="O70" s="1477"/>
      <c r="P70" s="1477"/>
      <c r="Q70" s="1477"/>
      <c r="S70" s="284"/>
      <c r="T70" s="334">
        <f>SUM(T73:T130)</f>
        <v>0</v>
      </c>
      <c r="U70" s="297"/>
      <c r="V70" s="297"/>
      <c r="W70" s="335">
        <f>$W$71+$W$125</f>
        <v>0</v>
      </c>
      <c r="X70" s="297"/>
      <c r="Y70" s="335" t="e">
        <f>$Y$71+$Y$125</f>
        <v>#REF!</v>
      </c>
      <c r="Z70" s="297"/>
      <c r="AA70" s="336" t="e">
        <f>$AA$71+$AA$125</f>
        <v>#REF!</v>
      </c>
      <c r="AT70" s="283" t="s">
        <v>784</v>
      </c>
      <c r="AU70" s="283" t="s">
        <v>764</v>
      </c>
      <c r="BK70" s="337" t="e">
        <f>$BK$71+$BK$125</f>
        <v>#REF!</v>
      </c>
    </row>
    <row r="71" spans="2:65" s="341" customFormat="1" ht="37.5" customHeight="1">
      <c r="B71" s="338"/>
      <c r="C71" s="339"/>
      <c r="D71" s="340" t="s">
        <v>765</v>
      </c>
      <c r="N71" s="1478">
        <f>N72+N77</f>
        <v>0</v>
      </c>
      <c r="O71" s="1479"/>
      <c r="P71" s="1479"/>
      <c r="Q71" s="1479"/>
      <c r="S71" s="338"/>
      <c r="T71" s="334"/>
      <c r="W71" s="342">
        <f>$W$72+$W$77</f>
        <v>0</v>
      </c>
      <c r="Y71" s="342" t="e">
        <f>$Y$72+$Y$77</f>
        <v>#REF!</v>
      </c>
      <c r="AA71" s="343" t="e">
        <f>$AA$72+$AA$77</f>
        <v>#REF!</v>
      </c>
      <c r="AR71" s="344" t="s">
        <v>736</v>
      </c>
      <c r="AT71" s="344" t="s">
        <v>784</v>
      </c>
      <c r="AU71" s="344" t="s">
        <v>785</v>
      </c>
      <c r="AY71" s="344" t="s">
        <v>786</v>
      </c>
      <c r="BK71" s="345" t="e">
        <f>$BK$72+$BK$77</f>
        <v>#REF!</v>
      </c>
    </row>
    <row r="72" spans="2:65" s="341" customFormat="1" ht="21" customHeight="1">
      <c r="B72" s="338"/>
      <c r="C72" s="339"/>
      <c r="D72" s="346" t="s">
        <v>766</v>
      </c>
      <c r="N72" s="1480">
        <f>SUM(T73:T76)</f>
        <v>0</v>
      </c>
      <c r="O72" s="1479"/>
      <c r="P72" s="1479"/>
      <c r="Q72" s="1479"/>
      <c r="S72" s="338"/>
      <c r="T72" s="334"/>
      <c r="W72" s="342">
        <f>SUM($W$73:$W$74)</f>
        <v>0</v>
      </c>
      <c r="Y72" s="342">
        <f>SUM($Y$73:$Y$74)</f>
        <v>0.30299999999999999</v>
      </c>
      <c r="AA72" s="343">
        <f>SUM($AA$73:$AA$74)</f>
        <v>0</v>
      </c>
      <c r="AR72" s="344" t="s">
        <v>736</v>
      </c>
      <c r="AT72" s="344" t="s">
        <v>784</v>
      </c>
      <c r="AU72" s="344" t="s">
        <v>787</v>
      </c>
      <c r="AY72" s="344" t="s">
        <v>786</v>
      </c>
      <c r="BK72" s="345">
        <f>SUM($BK$73:$BK$74)</f>
        <v>0</v>
      </c>
    </row>
    <row r="73" spans="2:65" s="356" customFormat="1" ht="27" customHeight="1">
      <c r="B73" s="347"/>
      <c r="C73" s="348" t="s">
        <v>788</v>
      </c>
      <c r="D73" s="349" t="s">
        <v>789</v>
      </c>
      <c r="E73" s="350" t="s">
        <v>790</v>
      </c>
      <c r="F73" s="1432" t="s">
        <v>791</v>
      </c>
      <c r="G73" s="1433"/>
      <c r="H73" s="1433"/>
      <c r="I73" s="1433"/>
      <c r="J73" s="351" t="s">
        <v>167</v>
      </c>
      <c r="K73" s="352">
        <f>433-189-22</f>
        <v>222</v>
      </c>
      <c r="L73" s="1434"/>
      <c r="M73" s="1435"/>
      <c r="N73" s="1436">
        <f>ROUND($L$73*$K$73,2)</f>
        <v>0</v>
      </c>
      <c r="O73" s="1433"/>
      <c r="P73" s="1433"/>
      <c r="Q73" s="1433"/>
      <c r="R73" s="353" t="s">
        <v>792</v>
      </c>
      <c r="S73" s="347"/>
      <c r="T73" s="354">
        <f>SUM(N73:S73)</f>
        <v>0</v>
      </c>
      <c r="U73" s="355" t="s">
        <v>752</v>
      </c>
      <c r="X73" s="357">
        <v>1E-4</v>
      </c>
      <c r="Y73" s="357">
        <f>$X$73*$K$73</f>
        <v>2.2200000000000001E-2</v>
      </c>
      <c r="Z73" s="357">
        <v>0</v>
      </c>
      <c r="AA73" s="358">
        <f>$Z$73*$K$73</f>
        <v>0</v>
      </c>
      <c r="AR73" s="359" t="s">
        <v>793</v>
      </c>
      <c r="AT73" s="359" t="s">
        <v>789</v>
      </c>
      <c r="AU73" s="359" t="s">
        <v>736</v>
      </c>
      <c r="AY73" s="356" t="s">
        <v>786</v>
      </c>
      <c r="BE73" s="360">
        <f>IF($U$73="základní",$N$73,0)</f>
        <v>0</v>
      </c>
      <c r="BF73" s="360">
        <f>IF($U$73="snížená",$N$73,0)</f>
        <v>0</v>
      </c>
      <c r="BG73" s="360">
        <f>IF($U$73="zákl. přenesená",$N$73,0)</f>
        <v>0</v>
      </c>
      <c r="BH73" s="360">
        <f>IF($U$73="sníž. přenesená",$N$73,0)</f>
        <v>0</v>
      </c>
      <c r="BI73" s="360">
        <f>IF($U$73="nulová",$N$73,0)</f>
        <v>0</v>
      </c>
      <c r="BJ73" s="359" t="s">
        <v>787</v>
      </c>
      <c r="BK73" s="360">
        <f>ROUND($L$73*$K$73,2)</f>
        <v>0</v>
      </c>
      <c r="BL73" s="359" t="s">
        <v>793</v>
      </c>
      <c r="BM73" s="359" t="s">
        <v>794</v>
      </c>
    </row>
    <row r="74" spans="2:65" s="356" customFormat="1" ht="39" customHeight="1">
      <c r="B74" s="347"/>
      <c r="C74" s="361" t="s">
        <v>795</v>
      </c>
      <c r="D74" s="362" t="s">
        <v>796</v>
      </c>
      <c r="E74" s="363" t="s">
        <v>797</v>
      </c>
      <c r="F74" s="1442" t="s">
        <v>798</v>
      </c>
      <c r="G74" s="1443"/>
      <c r="H74" s="1443"/>
      <c r="I74" s="1443"/>
      <c r="J74" s="364" t="s">
        <v>167</v>
      </c>
      <c r="K74" s="365">
        <f>122-14</f>
        <v>108</v>
      </c>
      <c r="L74" s="1444"/>
      <c r="M74" s="1445"/>
      <c r="N74" s="1446">
        <f>ROUND($L$74*$K$74,2)</f>
        <v>0</v>
      </c>
      <c r="O74" s="1433"/>
      <c r="P74" s="1433"/>
      <c r="Q74" s="1433"/>
      <c r="R74" s="353" t="s">
        <v>799</v>
      </c>
      <c r="S74" s="347"/>
      <c r="T74" s="354">
        <f>SUM(N74:S74)</f>
        <v>0</v>
      </c>
      <c r="U74" s="355" t="s">
        <v>752</v>
      </c>
      <c r="X74" s="357">
        <v>2.5999999999999999E-3</v>
      </c>
      <c r="Y74" s="357">
        <f>$X$74*$K$74</f>
        <v>0.28079999999999999</v>
      </c>
      <c r="Z74" s="357">
        <v>0</v>
      </c>
      <c r="AA74" s="358">
        <f>$Z$74*$K$74</f>
        <v>0</v>
      </c>
      <c r="AR74" s="359" t="s">
        <v>800</v>
      </c>
      <c r="AT74" s="359" t="s">
        <v>796</v>
      </c>
      <c r="AU74" s="359" t="s">
        <v>736</v>
      </c>
      <c r="AY74" s="356" t="s">
        <v>786</v>
      </c>
      <c r="BE74" s="360">
        <f>IF($U$74="základní",$N$74,0)</f>
        <v>0</v>
      </c>
      <c r="BF74" s="360">
        <f>IF($U$74="snížená",$N$74,0)</f>
        <v>0</v>
      </c>
      <c r="BG74" s="360">
        <f>IF($U$74="zákl. přenesená",$N$74,0)</f>
        <v>0</v>
      </c>
      <c r="BH74" s="360">
        <f>IF($U$74="sníž. přenesená",$N$74,0)</f>
        <v>0</v>
      </c>
      <c r="BI74" s="360">
        <f>IF($U$74="nulová",$N$74,0)</f>
        <v>0</v>
      </c>
      <c r="BJ74" s="359" t="s">
        <v>787</v>
      </c>
      <c r="BK74" s="360">
        <f>ROUND($L$74*$K$74,2)</f>
        <v>0</v>
      </c>
      <c r="BL74" s="359" t="s">
        <v>793</v>
      </c>
      <c r="BM74" s="359" t="s">
        <v>801</v>
      </c>
    </row>
    <row r="75" spans="2:65" s="356" customFormat="1" ht="39" customHeight="1">
      <c r="B75" s="347"/>
      <c r="C75" s="361" t="s">
        <v>802</v>
      </c>
      <c r="D75" s="362" t="s">
        <v>796</v>
      </c>
      <c r="E75" s="363" t="s">
        <v>803</v>
      </c>
      <c r="F75" s="1442" t="s">
        <v>804</v>
      </c>
      <c r="G75" s="1443"/>
      <c r="H75" s="1443"/>
      <c r="I75" s="1443"/>
      <c r="J75" s="364" t="s">
        <v>167</v>
      </c>
      <c r="K75" s="366">
        <f>154-66</f>
        <v>88</v>
      </c>
      <c r="L75" s="1444"/>
      <c r="M75" s="1445"/>
      <c r="N75" s="1446">
        <f>ROUND($L$75*$K$75,2)</f>
        <v>0</v>
      </c>
      <c r="O75" s="1433"/>
      <c r="P75" s="1433"/>
      <c r="Q75" s="1433"/>
      <c r="R75" s="353" t="s">
        <v>799</v>
      </c>
      <c r="S75" s="347"/>
      <c r="T75" s="354">
        <f>SUM(N75:S75)</f>
        <v>0</v>
      </c>
      <c r="U75" s="355" t="s">
        <v>752</v>
      </c>
      <c r="X75" s="357">
        <v>2.5999999999999999E-3</v>
      </c>
      <c r="Y75" s="357">
        <f>$X$74*$K$74</f>
        <v>0.28079999999999999</v>
      </c>
      <c r="Z75" s="357">
        <v>0</v>
      </c>
      <c r="AA75" s="358">
        <f>$Z$74*$K$74</f>
        <v>0</v>
      </c>
      <c r="AR75" s="359" t="s">
        <v>800</v>
      </c>
      <c r="AT75" s="359" t="s">
        <v>796</v>
      </c>
      <c r="AU75" s="359" t="s">
        <v>736</v>
      </c>
      <c r="AY75" s="356" t="s">
        <v>786</v>
      </c>
      <c r="BE75" s="360">
        <f>IF($U$74="základní",$N$74,0)</f>
        <v>0</v>
      </c>
      <c r="BF75" s="360">
        <f>IF($U$74="snížená",$N$74,0)</f>
        <v>0</v>
      </c>
      <c r="BG75" s="360">
        <f>IF($U$74="zákl. přenesená",$N$74,0)</f>
        <v>0</v>
      </c>
      <c r="BH75" s="360">
        <f>IF($U$74="sníž. přenesená",$N$74,0)</f>
        <v>0</v>
      </c>
      <c r="BI75" s="360">
        <f>IF($U$74="nulová",$N$74,0)</f>
        <v>0</v>
      </c>
      <c r="BJ75" s="359" t="s">
        <v>787</v>
      </c>
      <c r="BK75" s="360">
        <f>ROUND($L$74*$K$74,2)</f>
        <v>0</v>
      </c>
      <c r="BL75" s="359" t="s">
        <v>793</v>
      </c>
      <c r="BM75" s="359" t="s">
        <v>801</v>
      </c>
    </row>
    <row r="76" spans="2:65" s="356" customFormat="1" ht="39" customHeight="1">
      <c r="B76" s="347"/>
      <c r="C76" s="361" t="s">
        <v>805</v>
      </c>
      <c r="D76" s="362" t="s">
        <v>796</v>
      </c>
      <c r="E76" s="363" t="s">
        <v>806</v>
      </c>
      <c r="F76" s="1466" t="s">
        <v>807</v>
      </c>
      <c r="G76" s="1467"/>
      <c r="H76" s="1467"/>
      <c r="I76" s="1468"/>
      <c r="J76" s="364" t="s">
        <v>167</v>
      </c>
      <c r="K76" s="366">
        <f>157-109-22</f>
        <v>26</v>
      </c>
      <c r="L76" s="1469"/>
      <c r="M76" s="1470"/>
      <c r="N76" s="1471">
        <f>ROUND($L$76*$K$76,2)</f>
        <v>0</v>
      </c>
      <c r="O76" s="1472"/>
      <c r="P76" s="1472"/>
      <c r="Q76" s="1473"/>
      <c r="R76" s="353" t="s">
        <v>799</v>
      </c>
      <c r="S76" s="347"/>
      <c r="T76" s="354">
        <f>SUM(N76:S76)</f>
        <v>0</v>
      </c>
      <c r="U76" s="355" t="s">
        <v>752</v>
      </c>
      <c r="X76" s="357">
        <v>2.5999999999999999E-3</v>
      </c>
      <c r="Y76" s="357">
        <f>$X$74*$K$74</f>
        <v>0.28079999999999999</v>
      </c>
      <c r="Z76" s="357">
        <v>0</v>
      </c>
      <c r="AA76" s="358">
        <f>$Z$74*$K$74</f>
        <v>0</v>
      </c>
      <c r="AR76" s="359" t="s">
        <v>800</v>
      </c>
      <c r="AT76" s="359" t="s">
        <v>796</v>
      </c>
      <c r="AU76" s="359" t="s">
        <v>736</v>
      </c>
      <c r="AY76" s="356" t="s">
        <v>786</v>
      </c>
      <c r="BE76" s="360">
        <f>IF($U$74="základní",$N$74,0)</f>
        <v>0</v>
      </c>
      <c r="BF76" s="360">
        <f>IF($U$74="snížená",$N$74,0)</f>
        <v>0</v>
      </c>
      <c r="BG76" s="360">
        <f>IF($U$74="zákl. přenesená",$N$74,0)</f>
        <v>0</v>
      </c>
      <c r="BH76" s="360">
        <f>IF($U$74="sníž. přenesená",$N$74,0)</f>
        <v>0</v>
      </c>
      <c r="BI76" s="360">
        <f>IF($U$74="nulová",$N$74,0)</f>
        <v>0</v>
      </c>
      <c r="BJ76" s="359" t="s">
        <v>787</v>
      </c>
      <c r="BK76" s="360">
        <f>ROUND($L$74*$K$74,2)</f>
        <v>0</v>
      </c>
      <c r="BL76" s="359" t="s">
        <v>793</v>
      </c>
      <c r="BM76" s="359" t="s">
        <v>801</v>
      </c>
    </row>
    <row r="77" spans="2:65" s="341" customFormat="1" ht="30.75" customHeight="1">
      <c r="B77" s="338"/>
      <c r="C77" s="367"/>
      <c r="D77" s="368" t="s">
        <v>767</v>
      </c>
      <c r="E77" s="369"/>
      <c r="F77" s="369"/>
      <c r="G77" s="369"/>
      <c r="H77" s="369"/>
      <c r="I77" s="369"/>
      <c r="J77" s="369"/>
      <c r="K77" s="369"/>
      <c r="L77" s="369"/>
      <c r="M77" s="369"/>
      <c r="N77" s="1474">
        <f>SUM(T78:T124)</f>
        <v>0</v>
      </c>
      <c r="O77" s="1475"/>
      <c r="P77" s="1475"/>
      <c r="Q77" s="1475"/>
      <c r="R77" s="370"/>
      <c r="S77" s="344"/>
      <c r="T77" s="371"/>
      <c r="W77" s="342">
        <f>SUM($W$78:$W$105)</f>
        <v>0</v>
      </c>
      <c r="Y77" s="342" t="e">
        <f>SUM($Y$78:$Y$105)</f>
        <v>#REF!</v>
      </c>
      <c r="AA77" s="343" t="e">
        <f>SUM($AA$78:$AA$105)</f>
        <v>#REF!</v>
      </c>
      <c r="AR77" s="344" t="s">
        <v>736</v>
      </c>
      <c r="AT77" s="344" t="s">
        <v>784</v>
      </c>
      <c r="AU77" s="344" t="s">
        <v>787</v>
      </c>
      <c r="AY77" s="344" t="s">
        <v>786</v>
      </c>
      <c r="BK77" s="345" t="e">
        <f>SUM($BK$78:$BK$105)</f>
        <v>#REF!</v>
      </c>
    </row>
    <row r="78" spans="2:65" s="283" customFormat="1" ht="18" customHeight="1">
      <c r="C78" s="372"/>
      <c r="D78" s="373"/>
      <c r="E78" s="374"/>
      <c r="F78" s="375" t="s">
        <v>808</v>
      </c>
      <c r="G78" s="376"/>
      <c r="H78" s="376"/>
      <c r="I78" s="376"/>
      <c r="J78" s="377"/>
      <c r="K78" s="378"/>
      <c r="L78" s="379"/>
      <c r="M78" s="376"/>
      <c r="N78" s="379"/>
      <c r="O78" s="380"/>
      <c r="P78" s="380"/>
      <c r="Q78" s="380"/>
      <c r="R78" s="381"/>
      <c r="T78" s="382"/>
      <c r="U78" s="383"/>
      <c r="X78" s="384"/>
      <c r="Y78" s="384"/>
      <c r="Z78" s="384"/>
      <c r="AA78" s="384"/>
      <c r="AR78" s="294"/>
      <c r="AT78" s="294"/>
      <c r="AU78" s="294"/>
      <c r="BE78" s="385"/>
      <c r="BF78" s="385"/>
      <c r="BG78" s="385"/>
      <c r="BH78" s="385"/>
      <c r="BI78" s="385"/>
      <c r="BJ78" s="294"/>
      <c r="BK78" s="385"/>
      <c r="BL78" s="294"/>
      <c r="BM78" s="294"/>
    </row>
    <row r="79" spans="2:65" s="392" customFormat="1" ht="15.75" customHeight="1">
      <c r="B79" s="386"/>
      <c r="C79" s="387" t="s">
        <v>809</v>
      </c>
      <c r="D79" s="353" t="s">
        <v>789</v>
      </c>
      <c r="E79" s="350" t="s">
        <v>810</v>
      </c>
      <c r="F79" s="1432" t="s">
        <v>811</v>
      </c>
      <c r="G79" s="1462"/>
      <c r="H79" s="1462"/>
      <c r="I79" s="1462"/>
      <c r="J79" s="353" t="s">
        <v>177</v>
      </c>
      <c r="K79" s="388">
        <v>1</v>
      </c>
      <c r="L79" s="1463"/>
      <c r="M79" s="1464"/>
      <c r="N79" s="1465">
        <f>ROUND($L$79*$K$79,2)</f>
        <v>0</v>
      </c>
      <c r="O79" s="1462"/>
      <c r="P79" s="1462"/>
      <c r="Q79" s="1462"/>
      <c r="R79" s="389"/>
      <c r="S79" s="386"/>
      <c r="T79" s="390">
        <f t="shared" ref="T79:T90" si="0">SUM(N79:S79)</f>
        <v>0</v>
      </c>
      <c r="U79" s="391" t="s">
        <v>752</v>
      </c>
      <c r="X79" s="393">
        <v>0</v>
      </c>
      <c r="Y79" s="393" t="e">
        <f>#REF!*#REF!</f>
        <v>#REF!</v>
      </c>
      <c r="Z79" s="393">
        <v>0</v>
      </c>
      <c r="AA79" s="394" t="e">
        <f>#REF!*#REF!</f>
        <v>#REF!</v>
      </c>
      <c r="AB79" s="395"/>
      <c r="AR79" s="396" t="s">
        <v>812</v>
      </c>
      <c r="AT79" s="396" t="s">
        <v>789</v>
      </c>
      <c r="AU79" s="396" t="s">
        <v>736</v>
      </c>
      <c r="AY79" s="396" t="s">
        <v>786</v>
      </c>
      <c r="BE79" s="397" t="e">
        <f>IF(#REF!="základní",#REF!,0)</f>
        <v>#REF!</v>
      </c>
      <c r="BF79" s="397" t="e">
        <f>IF(#REF!="snížená",#REF!,0)</f>
        <v>#REF!</v>
      </c>
      <c r="BG79" s="397" t="e">
        <f>IF(#REF!="zákl. přenesená",#REF!,0)</f>
        <v>#REF!</v>
      </c>
      <c r="BH79" s="397" t="e">
        <f>IF(#REF!="sníž. přenesená",#REF!,0)</f>
        <v>#REF!</v>
      </c>
      <c r="BI79" s="397" t="e">
        <f>IF(#REF!="nulová",#REF!,0)</f>
        <v>#REF!</v>
      </c>
      <c r="BJ79" s="396" t="s">
        <v>787</v>
      </c>
      <c r="BK79" s="397" t="e">
        <f>ROUND(#REF!*#REF!,2)</f>
        <v>#REF!</v>
      </c>
      <c r="BL79" s="396" t="s">
        <v>812</v>
      </c>
      <c r="BM79" s="396" t="s">
        <v>813</v>
      </c>
    </row>
    <row r="80" spans="2:65" s="407" customFormat="1" ht="27" customHeight="1">
      <c r="B80" s="398"/>
      <c r="C80" s="399" t="s">
        <v>814</v>
      </c>
      <c r="D80" s="400" t="s">
        <v>796</v>
      </c>
      <c r="E80" s="401"/>
      <c r="F80" s="1456" t="s">
        <v>815</v>
      </c>
      <c r="G80" s="1457"/>
      <c r="H80" s="1457"/>
      <c r="I80" s="1457"/>
      <c r="J80" s="402" t="s">
        <v>177</v>
      </c>
      <c r="K80" s="403">
        <v>1</v>
      </c>
      <c r="L80" s="1458"/>
      <c r="M80" s="1459"/>
      <c r="N80" s="1460">
        <f>ROUND($L$80*$K$80,2)</f>
        <v>0</v>
      </c>
      <c r="O80" s="1461"/>
      <c r="P80" s="1461"/>
      <c r="Q80" s="1461"/>
      <c r="R80" s="404"/>
      <c r="S80" s="398"/>
      <c r="T80" s="405">
        <f t="shared" si="0"/>
        <v>0</v>
      </c>
      <c r="U80" s="406" t="s">
        <v>752</v>
      </c>
      <c r="X80" s="408">
        <v>0</v>
      </c>
      <c r="Y80" s="408">
        <v>0</v>
      </c>
      <c r="Z80" s="408">
        <v>0</v>
      </c>
      <c r="AA80" s="409" t="e">
        <f>#REF!*#REF!</f>
        <v>#REF!</v>
      </c>
      <c r="AR80" s="410" t="s">
        <v>816</v>
      </c>
      <c r="AT80" s="410" t="s">
        <v>796</v>
      </c>
      <c r="AU80" s="410" t="s">
        <v>736</v>
      </c>
      <c r="AY80" s="407" t="s">
        <v>786</v>
      </c>
      <c r="BE80" s="411" t="e">
        <f>IF(#REF!="základní",#REF!,0)</f>
        <v>#REF!</v>
      </c>
      <c r="BF80" s="411" t="e">
        <f>IF(#REF!="snížená",#REF!,0)</f>
        <v>#REF!</v>
      </c>
      <c r="BG80" s="411" t="e">
        <f>IF(#REF!="zákl. přenesená",#REF!,0)</f>
        <v>#REF!</v>
      </c>
      <c r="BH80" s="411" t="e">
        <f>IF(#REF!="sníž. přenesená",#REF!,0)</f>
        <v>#REF!</v>
      </c>
      <c r="BI80" s="411" t="e">
        <f>IF(#REF!="nulová",#REF!,0)</f>
        <v>#REF!</v>
      </c>
      <c r="BJ80" s="410" t="s">
        <v>787</v>
      </c>
      <c r="BK80" s="411" t="e">
        <f>ROUND(#REF!*#REF!,2)</f>
        <v>#REF!</v>
      </c>
      <c r="BL80" s="410" t="s">
        <v>816</v>
      </c>
      <c r="BM80" s="410" t="s">
        <v>817</v>
      </c>
    </row>
    <row r="81" spans="2:65" s="392" customFormat="1" ht="15.75" customHeight="1">
      <c r="B81" s="386"/>
      <c r="C81" s="387" t="s">
        <v>818</v>
      </c>
      <c r="D81" s="353" t="s">
        <v>789</v>
      </c>
      <c r="E81" s="350" t="s">
        <v>819</v>
      </c>
      <c r="F81" s="1432" t="s">
        <v>820</v>
      </c>
      <c r="G81" s="1462"/>
      <c r="H81" s="1462"/>
      <c r="I81" s="1462"/>
      <c r="J81" s="353" t="s">
        <v>177</v>
      </c>
      <c r="K81" s="388">
        <v>1</v>
      </c>
      <c r="L81" s="1463"/>
      <c r="M81" s="1464"/>
      <c r="N81" s="1465">
        <f>ROUND($L$81*$K$81,2)</f>
        <v>0</v>
      </c>
      <c r="O81" s="1462"/>
      <c r="P81" s="1462"/>
      <c r="Q81" s="1462"/>
      <c r="R81" s="389"/>
      <c r="S81" s="386"/>
      <c r="T81" s="390">
        <f t="shared" si="0"/>
        <v>0</v>
      </c>
      <c r="U81" s="391" t="s">
        <v>752</v>
      </c>
      <c r="X81" s="393">
        <v>0</v>
      </c>
      <c r="Y81" s="393" t="e">
        <f>#REF!*#REF!</f>
        <v>#REF!</v>
      </c>
      <c r="Z81" s="393">
        <v>0</v>
      </c>
      <c r="AA81" s="394" t="e">
        <f>#REF!*#REF!</f>
        <v>#REF!</v>
      </c>
      <c r="AB81" s="395"/>
      <c r="AR81" s="396" t="s">
        <v>812</v>
      </c>
      <c r="AT81" s="396" t="s">
        <v>789</v>
      </c>
      <c r="AU81" s="396" t="s">
        <v>736</v>
      </c>
      <c r="AY81" s="396" t="s">
        <v>786</v>
      </c>
      <c r="BE81" s="397" t="e">
        <f>IF(#REF!="základní",#REF!,0)</f>
        <v>#REF!</v>
      </c>
      <c r="BF81" s="397" t="e">
        <f>IF(#REF!="snížená",#REF!,0)</f>
        <v>#REF!</v>
      </c>
      <c r="BG81" s="397" t="e">
        <f>IF(#REF!="zákl. přenesená",#REF!,0)</f>
        <v>#REF!</v>
      </c>
      <c r="BH81" s="397" t="e">
        <f>IF(#REF!="sníž. přenesená",#REF!,0)</f>
        <v>#REF!</v>
      </c>
      <c r="BI81" s="397" t="e">
        <f>IF(#REF!="nulová",#REF!,0)</f>
        <v>#REF!</v>
      </c>
      <c r="BJ81" s="396" t="s">
        <v>787</v>
      </c>
      <c r="BK81" s="397" t="e">
        <f>ROUND(#REF!*#REF!,2)</f>
        <v>#REF!</v>
      </c>
      <c r="BL81" s="396" t="s">
        <v>812</v>
      </c>
      <c r="BM81" s="396" t="s">
        <v>813</v>
      </c>
    </row>
    <row r="82" spans="2:65" s="407" customFormat="1" ht="27" customHeight="1">
      <c r="B82" s="398"/>
      <c r="C82" s="399" t="s">
        <v>821</v>
      </c>
      <c r="D82" s="400" t="s">
        <v>796</v>
      </c>
      <c r="E82" s="401"/>
      <c r="F82" s="1456" t="s">
        <v>822</v>
      </c>
      <c r="G82" s="1457"/>
      <c r="H82" s="1457"/>
      <c r="I82" s="1457"/>
      <c r="J82" s="402" t="s">
        <v>177</v>
      </c>
      <c r="K82" s="403">
        <v>1</v>
      </c>
      <c r="L82" s="1458"/>
      <c r="M82" s="1459"/>
      <c r="N82" s="1460">
        <f>ROUND($L$82*$K$82,2)</f>
        <v>0</v>
      </c>
      <c r="O82" s="1461"/>
      <c r="P82" s="1461"/>
      <c r="Q82" s="1461"/>
      <c r="R82" s="404"/>
      <c r="S82" s="398"/>
      <c r="T82" s="405">
        <f t="shared" si="0"/>
        <v>0</v>
      </c>
      <c r="U82" s="406" t="s">
        <v>752</v>
      </c>
      <c r="X82" s="408">
        <v>0</v>
      </c>
      <c r="Y82" s="408">
        <v>0</v>
      </c>
      <c r="Z82" s="408">
        <v>0</v>
      </c>
      <c r="AA82" s="409" t="e">
        <f>#REF!*#REF!</f>
        <v>#REF!</v>
      </c>
      <c r="AR82" s="410" t="s">
        <v>816</v>
      </c>
      <c r="AT82" s="410" t="s">
        <v>796</v>
      </c>
      <c r="AU82" s="410" t="s">
        <v>736</v>
      </c>
      <c r="AY82" s="407" t="s">
        <v>786</v>
      </c>
      <c r="BE82" s="411" t="e">
        <f>IF(#REF!="základní",#REF!,0)</f>
        <v>#REF!</v>
      </c>
      <c r="BF82" s="411" t="e">
        <f>IF(#REF!="snížená",#REF!,0)</f>
        <v>#REF!</v>
      </c>
      <c r="BG82" s="411" t="e">
        <f>IF(#REF!="zákl. přenesená",#REF!,0)</f>
        <v>#REF!</v>
      </c>
      <c r="BH82" s="411" t="e">
        <f>IF(#REF!="sníž. přenesená",#REF!,0)</f>
        <v>#REF!</v>
      </c>
      <c r="BI82" s="411" t="e">
        <f>IF(#REF!="nulová",#REF!,0)</f>
        <v>#REF!</v>
      </c>
      <c r="BJ82" s="410" t="s">
        <v>787</v>
      </c>
      <c r="BK82" s="411" t="e">
        <f>ROUND(#REF!*#REF!,2)</f>
        <v>#REF!</v>
      </c>
      <c r="BL82" s="410" t="s">
        <v>816</v>
      </c>
      <c r="BM82" s="410" t="s">
        <v>817</v>
      </c>
    </row>
    <row r="83" spans="2:65" s="356" customFormat="1" ht="15.75" customHeight="1">
      <c r="B83" s="347"/>
      <c r="C83" s="348" t="s">
        <v>823</v>
      </c>
      <c r="D83" s="349" t="s">
        <v>789</v>
      </c>
      <c r="E83" s="350" t="s">
        <v>824</v>
      </c>
      <c r="F83" s="1432" t="s">
        <v>825</v>
      </c>
      <c r="G83" s="1433"/>
      <c r="H83" s="1433"/>
      <c r="I83" s="1433"/>
      <c r="J83" s="351" t="s">
        <v>177</v>
      </c>
      <c r="K83" s="412">
        <v>4</v>
      </c>
      <c r="L83" s="1434"/>
      <c r="M83" s="1435"/>
      <c r="N83" s="1436">
        <f>ROUND($L$83*$K$83,2)</f>
        <v>0</v>
      </c>
      <c r="O83" s="1433"/>
      <c r="P83" s="1433"/>
      <c r="Q83" s="1433"/>
      <c r="R83" s="353" t="s">
        <v>799</v>
      </c>
      <c r="S83" s="347"/>
      <c r="T83" s="354">
        <f t="shared" si="0"/>
        <v>0</v>
      </c>
      <c r="U83" s="355" t="s">
        <v>752</v>
      </c>
      <c r="X83" s="357">
        <v>0</v>
      </c>
      <c r="Y83" s="357" t="e">
        <f>#REF!*#REF!</f>
        <v>#REF!</v>
      </c>
      <c r="Z83" s="357">
        <v>0</v>
      </c>
      <c r="AA83" s="358" t="e">
        <f>#REF!*#REF!</f>
        <v>#REF!</v>
      </c>
      <c r="AR83" s="359" t="s">
        <v>793</v>
      </c>
      <c r="AT83" s="359" t="s">
        <v>789</v>
      </c>
      <c r="AU83" s="359" t="s">
        <v>736</v>
      </c>
      <c r="AY83" s="356" t="s">
        <v>786</v>
      </c>
      <c r="BE83" s="360" t="e">
        <f>IF(#REF!="základní",#REF!,0)</f>
        <v>#REF!</v>
      </c>
      <c r="BF83" s="360" t="e">
        <f>IF(#REF!="snížená",#REF!,0)</f>
        <v>#REF!</v>
      </c>
      <c r="BG83" s="360" t="e">
        <f>IF(#REF!="zákl. přenesená",#REF!,0)</f>
        <v>#REF!</v>
      </c>
      <c r="BH83" s="360" t="e">
        <f>IF(#REF!="sníž. přenesená",#REF!,0)</f>
        <v>#REF!</v>
      </c>
      <c r="BI83" s="360" t="e">
        <f>IF(#REF!="nulová",#REF!,0)</f>
        <v>#REF!</v>
      </c>
      <c r="BJ83" s="359" t="s">
        <v>787</v>
      </c>
      <c r="BK83" s="360" t="e">
        <f>ROUND(#REF!*#REF!,2)</f>
        <v>#REF!</v>
      </c>
      <c r="BL83" s="359" t="s">
        <v>793</v>
      </c>
      <c r="BM83" s="359" t="s">
        <v>826</v>
      </c>
    </row>
    <row r="84" spans="2:65" s="356" customFormat="1" ht="27" customHeight="1">
      <c r="B84" s="347"/>
      <c r="C84" s="361" t="s">
        <v>827</v>
      </c>
      <c r="D84" s="362" t="s">
        <v>796</v>
      </c>
      <c r="E84" s="363"/>
      <c r="F84" s="1442" t="s">
        <v>828</v>
      </c>
      <c r="G84" s="1443"/>
      <c r="H84" s="1443"/>
      <c r="I84" s="1443"/>
      <c r="J84" s="364" t="s">
        <v>177</v>
      </c>
      <c r="K84" s="413">
        <v>4</v>
      </c>
      <c r="L84" s="1444"/>
      <c r="M84" s="1445"/>
      <c r="N84" s="1446">
        <f>ROUND($L$84*$K$84,2)</f>
        <v>0</v>
      </c>
      <c r="O84" s="1433"/>
      <c r="P84" s="1433"/>
      <c r="Q84" s="1433"/>
      <c r="R84" s="414"/>
      <c r="S84" s="347"/>
      <c r="T84" s="354">
        <f t="shared" si="0"/>
        <v>0</v>
      </c>
      <c r="U84" s="355" t="s">
        <v>752</v>
      </c>
      <c r="X84" s="357">
        <v>0.82</v>
      </c>
      <c r="Y84" s="357" t="e">
        <f>#REF!*#REF!</f>
        <v>#REF!</v>
      </c>
      <c r="Z84" s="357">
        <v>0</v>
      </c>
      <c r="AA84" s="358" t="e">
        <f>#REF!*#REF!</f>
        <v>#REF!</v>
      </c>
      <c r="AR84" s="359" t="s">
        <v>816</v>
      </c>
      <c r="AT84" s="359" t="s">
        <v>796</v>
      </c>
      <c r="AU84" s="359" t="s">
        <v>736</v>
      </c>
      <c r="AY84" s="356" t="s">
        <v>786</v>
      </c>
      <c r="BE84" s="360" t="e">
        <f>IF(#REF!="základní",#REF!,0)</f>
        <v>#REF!</v>
      </c>
      <c r="BF84" s="360" t="e">
        <f>IF(#REF!="snížená",#REF!,0)</f>
        <v>#REF!</v>
      </c>
      <c r="BG84" s="360" t="e">
        <f>IF(#REF!="zákl. přenesená",#REF!,0)</f>
        <v>#REF!</v>
      </c>
      <c r="BH84" s="360" t="e">
        <f>IF(#REF!="sníž. přenesená",#REF!,0)</f>
        <v>#REF!</v>
      </c>
      <c r="BI84" s="360" t="e">
        <f>IF(#REF!="nulová",#REF!,0)</f>
        <v>#REF!</v>
      </c>
      <c r="BJ84" s="359" t="s">
        <v>787</v>
      </c>
      <c r="BK84" s="360" t="e">
        <f>ROUND(#REF!*#REF!,2)</f>
        <v>#REF!</v>
      </c>
      <c r="BL84" s="359" t="s">
        <v>816</v>
      </c>
      <c r="BM84" s="359" t="s">
        <v>829</v>
      </c>
    </row>
    <row r="85" spans="2:65" s="356" customFormat="1" ht="15.75" customHeight="1">
      <c r="B85" s="347"/>
      <c r="C85" s="348" t="s">
        <v>830</v>
      </c>
      <c r="D85" s="349" t="s">
        <v>789</v>
      </c>
      <c r="E85" s="350" t="s">
        <v>831</v>
      </c>
      <c r="F85" s="1432" t="s">
        <v>832</v>
      </c>
      <c r="G85" s="1433"/>
      <c r="H85" s="1433"/>
      <c r="I85" s="1433"/>
      <c r="J85" s="351" t="s">
        <v>177</v>
      </c>
      <c r="K85" s="412">
        <v>4</v>
      </c>
      <c r="L85" s="1434"/>
      <c r="M85" s="1435"/>
      <c r="N85" s="1436">
        <f>ROUND($L$85*$K$85,2)</f>
        <v>0</v>
      </c>
      <c r="O85" s="1433"/>
      <c r="P85" s="1433"/>
      <c r="Q85" s="1433"/>
      <c r="R85" s="353" t="s">
        <v>799</v>
      </c>
      <c r="S85" s="347"/>
      <c r="T85" s="354">
        <f t="shared" si="0"/>
        <v>0</v>
      </c>
      <c r="U85" s="355" t="s">
        <v>752</v>
      </c>
      <c r="X85" s="357">
        <v>0</v>
      </c>
      <c r="Y85" s="357" t="e">
        <f>#REF!*#REF!</f>
        <v>#REF!</v>
      </c>
      <c r="Z85" s="357">
        <v>0</v>
      </c>
      <c r="AA85" s="358" t="e">
        <f>#REF!*#REF!</f>
        <v>#REF!</v>
      </c>
      <c r="AR85" s="359" t="s">
        <v>793</v>
      </c>
      <c r="AT85" s="359" t="s">
        <v>789</v>
      </c>
      <c r="AU85" s="359" t="s">
        <v>736</v>
      </c>
      <c r="AY85" s="356" t="s">
        <v>786</v>
      </c>
      <c r="BE85" s="360" t="e">
        <f>IF(#REF!="základní",#REF!,0)</f>
        <v>#REF!</v>
      </c>
      <c r="BF85" s="360" t="e">
        <f>IF(#REF!="snížená",#REF!,0)</f>
        <v>#REF!</v>
      </c>
      <c r="BG85" s="360" t="e">
        <f>IF(#REF!="zákl. přenesená",#REF!,0)</f>
        <v>#REF!</v>
      </c>
      <c r="BH85" s="360" t="e">
        <f>IF(#REF!="sníž. přenesená",#REF!,0)</f>
        <v>#REF!</v>
      </c>
      <c r="BI85" s="360" t="e">
        <f>IF(#REF!="nulová",#REF!,0)</f>
        <v>#REF!</v>
      </c>
      <c r="BJ85" s="359" t="s">
        <v>787</v>
      </c>
      <c r="BK85" s="360" t="e">
        <f>ROUND(#REF!*#REF!,2)</f>
        <v>#REF!</v>
      </c>
      <c r="BL85" s="359" t="s">
        <v>793</v>
      </c>
      <c r="BM85" s="359" t="s">
        <v>826</v>
      </c>
    </row>
    <row r="86" spans="2:65" s="356" customFormat="1" ht="27" customHeight="1">
      <c r="B86" s="347"/>
      <c r="C86" s="361" t="s">
        <v>833</v>
      </c>
      <c r="D86" s="362" t="s">
        <v>796</v>
      </c>
      <c r="E86" s="363"/>
      <c r="F86" s="1442" t="s">
        <v>834</v>
      </c>
      <c r="G86" s="1443"/>
      <c r="H86" s="1443"/>
      <c r="I86" s="1443"/>
      <c r="J86" s="364" t="s">
        <v>177</v>
      </c>
      <c r="K86" s="413">
        <v>4</v>
      </c>
      <c r="L86" s="1444"/>
      <c r="M86" s="1445"/>
      <c r="N86" s="1446">
        <f>ROUND($L$86*$K$86,2)</f>
        <v>0</v>
      </c>
      <c r="O86" s="1433"/>
      <c r="P86" s="1433"/>
      <c r="Q86" s="1433"/>
      <c r="R86" s="414"/>
      <c r="S86" s="347"/>
      <c r="T86" s="354">
        <f t="shared" si="0"/>
        <v>0</v>
      </c>
      <c r="U86" s="355" t="s">
        <v>752</v>
      </c>
      <c r="X86" s="357">
        <v>0.82</v>
      </c>
      <c r="Y86" s="357" t="e">
        <f>#REF!*#REF!</f>
        <v>#REF!</v>
      </c>
      <c r="Z86" s="357">
        <v>0</v>
      </c>
      <c r="AA86" s="358" t="e">
        <f>#REF!*#REF!</f>
        <v>#REF!</v>
      </c>
      <c r="AR86" s="359" t="s">
        <v>816</v>
      </c>
      <c r="AT86" s="359" t="s">
        <v>796</v>
      </c>
      <c r="AU86" s="359" t="s">
        <v>736</v>
      </c>
      <c r="AY86" s="356" t="s">
        <v>786</v>
      </c>
      <c r="BE86" s="360" t="e">
        <f>IF(#REF!="základní",#REF!,0)</f>
        <v>#REF!</v>
      </c>
      <c r="BF86" s="360" t="e">
        <f>IF(#REF!="snížená",#REF!,0)</f>
        <v>#REF!</v>
      </c>
      <c r="BG86" s="360" t="e">
        <f>IF(#REF!="zákl. přenesená",#REF!,0)</f>
        <v>#REF!</v>
      </c>
      <c r="BH86" s="360" t="e">
        <f>IF(#REF!="sníž. přenesená",#REF!,0)</f>
        <v>#REF!</v>
      </c>
      <c r="BI86" s="360" t="e">
        <f>IF(#REF!="nulová",#REF!,0)</f>
        <v>#REF!</v>
      </c>
      <c r="BJ86" s="359" t="s">
        <v>787</v>
      </c>
      <c r="BK86" s="360" t="e">
        <f>ROUND(#REF!*#REF!,2)</f>
        <v>#REF!</v>
      </c>
      <c r="BL86" s="359" t="s">
        <v>816</v>
      </c>
      <c r="BM86" s="359" t="s">
        <v>829</v>
      </c>
    </row>
    <row r="87" spans="2:65" s="356" customFormat="1" ht="15.75" customHeight="1">
      <c r="B87" s="347"/>
      <c r="C87" s="348" t="s">
        <v>835</v>
      </c>
      <c r="D87" s="349" t="s">
        <v>789</v>
      </c>
      <c r="E87" s="350" t="s">
        <v>831</v>
      </c>
      <c r="F87" s="1432" t="s">
        <v>832</v>
      </c>
      <c r="G87" s="1433"/>
      <c r="H87" s="1433"/>
      <c r="I87" s="1433"/>
      <c r="J87" s="351" t="s">
        <v>177</v>
      </c>
      <c r="K87" s="412">
        <v>4</v>
      </c>
      <c r="L87" s="1434"/>
      <c r="M87" s="1435"/>
      <c r="N87" s="1436">
        <f>ROUND($L$87*$K$87,2)</f>
        <v>0</v>
      </c>
      <c r="O87" s="1433"/>
      <c r="P87" s="1433"/>
      <c r="Q87" s="1433"/>
      <c r="R87" s="353" t="s">
        <v>799</v>
      </c>
      <c r="S87" s="347"/>
      <c r="T87" s="354">
        <f t="shared" si="0"/>
        <v>0</v>
      </c>
      <c r="U87" s="355" t="s">
        <v>752</v>
      </c>
      <c r="X87" s="357">
        <v>0</v>
      </c>
      <c r="Y87" s="357" t="e">
        <f>#REF!*#REF!</f>
        <v>#REF!</v>
      </c>
      <c r="Z87" s="357">
        <v>0</v>
      </c>
      <c r="AA87" s="358" t="e">
        <f>#REF!*#REF!</f>
        <v>#REF!</v>
      </c>
      <c r="AR87" s="359" t="s">
        <v>793</v>
      </c>
      <c r="AT87" s="359" t="s">
        <v>789</v>
      </c>
      <c r="AU87" s="359" t="s">
        <v>736</v>
      </c>
      <c r="AY87" s="356" t="s">
        <v>786</v>
      </c>
      <c r="BE87" s="360" t="e">
        <f>IF(#REF!="základní",#REF!,0)</f>
        <v>#REF!</v>
      </c>
      <c r="BF87" s="360" t="e">
        <f>IF(#REF!="snížená",#REF!,0)</f>
        <v>#REF!</v>
      </c>
      <c r="BG87" s="360" t="e">
        <f>IF(#REF!="zákl. přenesená",#REF!,0)</f>
        <v>#REF!</v>
      </c>
      <c r="BH87" s="360" t="e">
        <f>IF(#REF!="sníž. přenesená",#REF!,0)</f>
        <v>#REF!</v>
      </c>
      <c r="BI87" s="360" t="e">
        <f>IF(#REF!="nulová",#REF!,0)</f>
        <v>#REF!</v>
      </c>
      <c r="BJ87" s="359" t="s">
        <v>787</v>
      </c>
      <c r="BK87" s="360" t="e">
        <f>ROUND(#REF!*#REF!,2)</f>
        <v>#REF!</v>
      </c>
      <c r="BL87" s="359" t="s">
        <v>793</v>
      </c>
      <c r="BM87" s="359" t="s">
        <v>826</v>
      </c>
    </row>
    <row r="88" spans="2:65" s="356" customFormat="1" ht="27" customHeight="1">
      <c r="B88" s="347"/>
      <c r="C88" s="361" t="s">
        <v>836</v>
      </c>
      <c r="D88" s="362" t="s">
        <v>796</v>
      </c>
      <c r="E88" s="363"/>
      <c r="F88" s="1442" t="s">
        <v>837</v>
      </c>
      <c r="G88" s="1443"/>
      <c r="H88" s="1443"/>
      <c r="I88" s="1443"/>
      <c r="J88" s="364" t="s">
        <v>177</v>
      </c>
      <c r="K88" s="413">
        <v>4</v>
      </c>
      <c r="L88" s="1444"/>
      <c r="M88" s="1445"/>
      <c r="N88" s="1446">
        <f>ROUND($L$88*$K$88,2)</f>
        <v>0</v>
      </c>
      <c r="O88" s="1433"/>
      <c r="P88" s="1433"/>
      <c r="Q88" s="1433"/>
      <c r="R88" s="414"/>
      <c r="S88" s="347"/>
      <c r="T88" s="354">
        <f t="shared" si="0"/>
        <v>0</v>
      </c>
      <c r="U88" s="355" t="s">
        <v>752</v>
      </c>
      <c r="X88" s="357">
        <v>0.82</v>
      </c>
      <c r="Y88" s="357" t="e">
        <f>#REF!*#REF!</f>
        <v>#REF!</v>
      </c>
      <c r="Z88" s="357">
        <v>0</v>
      </c>
      <c r="AA88" s="358" t="e">
        <f>#REF!*#REF!</f>
        <v>#REF!</v>
      </c>
      <c r="AR88" s="359" t="s">
        <v>816</v>
      </c>
      <c r="AT88" s="359" t="s">
        <v>796</v>
      </c>
      <c r="AU88" s="359" t="s">
        <v>736</v>
      </c>
      <c r="AY88" s="356" t="s">
        <v>786</v>
      </c>
      <c r="BE88" s="360" t="e">
        <f>IF(#REF!="základní",#REF!,0)</f>
        <v>#REF!</v>
      </c>
      <c r="BF88" s="360" t="e">
        <f>IF(#REF!="snížená",#REF!,0)</f>
        <v>#REF!</v>
      </c>
      <c r="BG88" s="360" t="e">
        <f>IF(#REF!="zákl. přenesená",#REF!,0)</f>
        <v>#REF!</v>
      </c>
      <c r="BH88" s="360" t="e">
        <f>IF(#REF!="sníž. přenesená",#REF!,0)</f>
        <v>#REF!</v>
      </c>
      <c r="BI88" s="360" t="e">
        <f>IF(#REF!="nulová",#REF!,0)</f>
        <v>#REF!</v>
      </c>
      <c r="BJ88" s="359" t="s">
        <v>787</v>
      </c>
      <c r="BK88" s="360" t="e">
        <f>ROUND(#REF!*#REF!,2)</f>
        <v>#REF!</v>
      </c>
      <c r="BL88" s="359" t="s">
        <v>816</v>
      </c>
      <c r="BM88" s="359" t="s">
        <v>829</v>
      </c>
    </row>
    <row r="89" spans="2:65" s="356" customFormat="1" ht="15.75" customHeight="1">
      <c r="B89" s="347"/>
      <c r="C89" s="348" t="s">
        <v>838</v>
      </c>
      <c r="D89" s="349" t="s">
        <v>789</v>
      </c>
      <c r="E89" s="350" t="s">
        <v>839</v>
      </c>
      <c r="F89" s="1432" t="s">
        <v>840</v>
      </c>
      <c r="G89" s="1433"/>
      <c r="H89" s="1433"/>
      <c r="I89" s="1433"/>
      <c r="J89" s="351" t="s">
        <v>177</v>
      </c>
      <c r="K89" s="412">
        <v>2</v>
      </c>
      <c r="L89" s="1434"/>
      <c r="M89" s="1435"/>
      <c r="N89" s="1436">
        <f>ROUND($L$89*$K$89,2)</f>
        <v>0</v>
      </c>
      <c r="O89" s="1433"/>
      <c r="P89" s="1433"/>
      <c r="Q89" s="1433"/>
      <c r="R89" s="353" t="s">
        <v>799</v>
      </c>
      <c r="S89" s="347"/>
      <c r="T89" s="354">
        <f t="shared" si="0"/>
        <v>0</v>
      </c>
      <c r="U89" s="355" t="s">
        <v>752</v>
      </c>
      <c r="X89" s="357">
        <v>0</v>
      </c>
      <c r="Y89" s="357" t="e">
        <f>#REF!*#REF!</f>
        <v>#REF!</v>
      </c>
      <c r="Z89" s="357">
        <v>0</v>
      </c>
      <c r="AA89" s="358" t="e">
        <f>#REF!*#REF!</f>
        <v>#REF!</v>
      </c>
      <c r="AR89" s="359" t="s">
        <v>793</v>
      </c>
      <c r="AT89" s="359" t="s">
        <v>789</v>
      </c>
      <c r="AU89" s="359" t="s">
        <v>736</v>
      </c>
      <c r="AY89" s="356" t="s">
        <v>786</v>
      </c>
      <c r="BE89" s="360" t="e">
        <f>IF(#REF!="základní",#REF!,0)</f>
        <v>#REF!</v>
      </c>
      <c r="BF89" s="360" t="e">
        <f>IF(#REF!="snížená",#REF!,0)</f>
        <v>#REF!</v>
      </c>
      <c r="BG89" s="360" t="e">
        <f>IF(#REF!="zákl. přenesená",#REF!,0)</f>
        <v>#REF!</v>
      </c>
      <c r="BH89" s="360" t="e">
        <f>IF(#REF!="sníž. přenesená",#REF!,0)</f>
        <v>#REF!</v>
      </c>
      <c r="BI89" s="360" t="e">
        <f>IF(#REF!="nulová",#REF!,0)</f>
        <v>#REF!</v>
      </c>
      <c r="BJ89" s="359" t="s">
        <v>787</v>
      </c>
      <c r="BK89" s="360" t="e">
        <f>ROUND(#REF!*#REF!,2)</f>
        <v>#REF!</v>
      </c>
      <c r="BL89" s="359" t="s">
        <v>793</v>
      </c>
      <c r="BM89" s="359" t="s">
        <v>826</v>
      </c>
    </row>
    <row r="90" spans="2:65" s="356" customFormat="1" ht="20.25" customHeight="1">
      <c r="B90" s="347"/>
      <c r="C90" s="361" t="s">
        <v>841</v>
      </c>
      <c r="D90" s="362" t="s">
        <v>796</v>
      </c>
      <c r="E90" s="363"/>
      <c r="F90" s="1442" t="s">
        <v>842</v>
      </c>
      <c r="G90" s="1443"/>
      <c r="H90" s="1443"/>
      <c r="I90" s="1443"/>
      <c r="J90" s="364" t="s">
        <v>177</v>
      </c>
      <c r="K90" s="413">
        <v>2</v>
      </c>
      <c r="L90" s="1444"/>
      <c r="M90" s="1445"/>
      <c r="N90" s="1446">
        <f>ROUND($L$90*$K$90,2)</f>
        <v>0</v>
      </c>
      <c r="O90" s="1433"/>
      <c r="P90" s="1433"/>
      <c r="Q90" s="1433"/>
      <c r="R90" s="414"/>
      <c r="S90" s="347"/>
      <c r="T90" s="354">
        <f t="shared" si="0"/>
        <v>0</v>
      </c>
      <c r="U90" s="355" t="s">
        <v>752</v>
      </c>
      <c r="X90" s="357">
        <v>0</v>
      </c>
      <c r="Y90" s="357" t="e">
        <f>#REF!*#REF!</f>
        <v>#REF!</v>
      </c>
      <c r="Z90" s="357">
        <v>0</v>
      </c>
      <c r="AA90" s="358" t="e">
        <f>#REF!*#REF!</f>
        <v>#REF!</v>
      </c>
      <c r="AR90" s="359" t="s">
        <v>816</v>
      </c>
      <c r="AT90" s="359" t="s">
        <v>796</v>
      </c>
      <c r="AU90" s="359" t="s">
        <v>736</v>
      </c>
      <c r="AY90" s="356" t="s">
        <v>786</v>
      </c>
      <c r="BE90" s="360" t="e">
        <f>IF(#REF!="základní",#REF!,0)</f>
        <v>#REF!</v>
      </c>
      <c r="BF90" s="360" t="e">
        <f>IF(#REF!="snížená",#REF!,0)</f>
        <v>#REF!</v>
      </c>
      <c r="BG90" s="360" t="e">
        <f>IF(#REF!="zákl. přenesená",#REF!,0)</f>
        <v>#REF!</v>
      </c>
      <c r="BH90" s="360" t="e">
        <f>IF(#REF!="sníž. přenesená",#REF!,0)</f>
        <v>#REF!</v>
      </c>
      <c r="BI90" s="360" t="e">
        <f>IF(#REF!="nulová",#REF!,0)</f>
        <v>#REF!</v>
      </c>
      <c r="BJ90" s="359" t="s">
        <v>787</v>
      </c>
      <c r="BK90" s="360" t="e">
        <f>ROUND(#REF!*#REF!,2)</f>
        <v>#REF!</v>
      </c>
      <c r="BL90" s="359" t="s">
        <v>816</v>
      </c>
      <c r="BM90" s="359" t="s">
        <v>829</v>
      </c>
    </row>
    <row r="91" spans="2:65" s="356" customFormat="1" ht="15.75" customHeight="1">
      <c r="B91" s="347"/>
      <c r="C91" s="348" t="s">
        <v>843</v>
      </c>
      <c r="D91" s="349" t="s">
        <v>789</v>
      </c>
      <c r="E91" s="350" t="s">
        <v>844</v>
      </c>
      <c r="F91" s="1432" t="s">
        <v>845</v>
      </c>
      <c r="G91" s="1433"/>
      <c r="H91" s="1433"/>
      <c r="I91" s="1433"/>
      <c r="J91" s="351" t="s">
        <v>177</v>
      </c>
      <c r="K91" s="412">
        <v>2</v>
      </c>
      <c r="L91" s="1434"/>
      <c r="M91" s="1435"/>
      <c r="N91" s="1436">
        <f>ROUND($L$91*$K$91,2)</f>
        <v>0</v>
      </c>
      <c r="O91" s="1433"/>
      <c r="P91" s="1433"/>
      <c r="Q91" s="1433"/>
      <c r="R91" s="353" t="s">
        <v>799</v>
      </c>
      <c r="S91" s="347"/>
      <c r="T91" s="354">
        <f>SUM(N91:S91)</f>
        <v>0</v>
      </c>
      <c r="U91" s="355" t="s">
        <v>752</v>
      </c>
      <c r="X91" s="357">
        <v>0</v>
      </c>
      <c r="Y91" s="357" t="e">
        <f>#REF!*#REF!</f>
        <v>#REF!</v>
      </c>
      <c r="Z91" s="357">
        <v>0</v>
      </c>
      <c r="AA91" s="358" t="e">
        <f>#REF!*#REF!</f>
        <v>#REF!</v>
      </c>
      <c r="AR91" s="359" t="s">
        <v>793</v>
      </c>
      <c r="AT91" s="359" t="s">
        <v>789</v>
      </c>
      <c r="AU91" s="359" t="s">
        <v>736</v>
      </c>
      <c r="AY91" s="356" t="s">
        <v>786</v>
      </c>
      <c r="BE91" s="360" t="e">
        <f>IF(#REF!="základní",#REF!,0)</f>
        <v>#REF!</v>
      </c>
      <c r="BF91" s="360" t="e">
        <f>IF(#REF!="snížená",#REF!,0)</f>
        <v>#REF!</v>
      </c>
      <c r="BG91" s="360" t="e">
        <f>IF(#REF!="zákl. přenesená",#REF!,0)</f>
        <v>#REF!</v>
      </c>
      <c r="BH91" s="360" t="e">
        <f>IF(#REF!="sníž. přenesená",#REF!,0)</f>
        <v>#REF!</v>
      </c>
      <c r="BI91" s="360" t="e">
        <f>IF(#REF!="nulová",#REF!,0)</f>
        <v>#REF!</v>
      </c>
      <c r="BJ91" s="359" t="s">
        <v>787</v>
      </c>
      <c r="BK91" s="360" t="e">
        <f>ROUND(#REF!*#REF!,2)</f>
        <v>#REF!</v>
      </c>
      <c r="BL91" s="359" t="s">
        <v>793</v>
      </c>
      <c r="BM91" s="359" t="s">
        <v>826</v>
      </c>
    </row>
    <row r="92" spans="2:65" s="356" customFormat="1" ht="32.25" customHeight="1">
      <c r="B92" s="347"/>
      <c r="C92" s="361" t="s">
        <v>846</v>
      </c>
      <c r="D92" s="362" t="s">
        <v>796</v>
      </c>
      <c r="E92" s="363"/>
      <c r="F92" s="1442" t="s">
        <v>847</v>
      </c>
      <c r="G92" s="1443"/>
      <c r="H92" s="1443"/>
      <c r="I92" s="1443"/>
      <c r="J92" s="364" t="s">
        <v>177</v>
      </c>
      <c r="K92" s="413">
        <v>2</v>
      </c>
      <c r="L92" s="1444"/>
      <c r="M92" s="1445"/>
      <c r="N92" s="1446">
        <f>ROUND($L$92*$K$92,2)</f>
        <v>0</v>
      </c>
      <c r="O92" s="1433"/>
      <c r="P92" s="1433"/>
      <c r="Q92" s="1433"/>
      <c r="R92" s="414"/>
      <c r="S92" s="347"/>
      <c r="T92" s="354">
        <f>SUM(N92:S92)</f>
        <v>0</v>
      </c>
      <c r="U92" s="355" t="s">
        <v>752</v>
      </c>
      <c r="X92" s="357">
        <v>0</v>
      </c>
      <c r="Y92" s="357" t="e">
        <f>#REF!*#REF!</f>
        <v>#REF!</v>
      </c>
      <c r="Z92" s="357">
        <v>0</v>
      </c>
      <c r="AA92" s="358" t="e">
        <f>#REF!*#REF!</f>
        <v>#REF!</v>
      </c>
      <c r="AR92" s="359" t="s">
        <v>816</v>
      </c>
      <c r="AT92" s="359" t="s">
        <v>796</v>
      </c>
      <c r="AU92" s="359" t="s">
        <v>736</v>
      </c>
      <c r="AY92" s="356" t="s">
        <v>786</v>
      </c>
      <c r="BE92" s="360" t="e">
        <f>IF(#REF!="základní",#REF!,0)</f>
        <v>#REF!</v>
      </c>
      <c r="BF92" s="360" t="e">
        <f>IF(#REF!="snížená",#REF!,0)</f>
        <v>#REF!</v>
      </c>
      <c r="BG92" s="360" t="e">
        <f>IF(#REF!="zákl. přenesená",#REF!,0)</f>
        <v>#REF!</v>
      </c>
      <c r="BH92" s="360" t="e">
        <f>IF(#REF!="sníž. přenesená",#REF!,0)</f>
        <v>#REF!</v>
      </c>
      <c r="BI92" s="360" t="e">
        <f>IF(#REF!="nulová",#REF!,0)</f>
        <v>#REF!</v>
      </c>
      <c r="BJ92" s="359" t="s">
        <v>787</v>
      </c>
      <c r="BK92" s="360" t="e">
        <f>ROUND(#REF!*#REF!,2)</f>
        <v>#REF!</v>
      </c>
      <c r="BL92" s="359" t="s">
        <v>816</v>
      </c>
      <c r="BM92" s="359" t="s">
        <v>829</v>
      </c>
    </row>
    <row r="93" spans="2:65" s="415" customFormat="1" ht="15.75" customHeight="1">
      <c r="C93" s="416"/>
      <c r="D93" s="417"/>
      <c r="E93" s="418"/>
      <c r="F93" s="375" t="s">
        <v>848</v>
      </c>
      <c r="G93" s="419"/>
      <c r="H93" s="419"/>
      <c r="I93" s="419"/>
      <c r="J93" s="420"/>
      <c r="K93" s="421"/>
      <c r="L93" s="422"/>
      <c r="M93" s="419"/>
      <c r="N93" s="422"/>
      <c r="O93" s="423"/>
      <c r="P93" s="423"/>
      <c r="Q93" s="423"/>
      <c r="R93" s="424"/>
      <c r="T93" s="425"/>
      <c r="U93" s="426"/>
      <c r="X93" s="427"/>
      <c r="Y93" s="427"/>
      <c r="Z93" s="427"/>
      <c r="AA93" s="427"/>
      <c r="AR93" s="428"/>
      <c r="AT93" s="428"/>
      <c r="AU93" s="428"/>
      <c r="BE93" s="429"/>
      <c r="BF93" s="429"/>
      <c r="BG93" s="429"/>
      <c r="BH93" s="429"/>
      <c r="BI93" s="429"/>
      <c r="BJ93" s="428"/>
      <c r="BK93" s="429"/>
      <c r="BL93" s="428"/>
      <c r="BM93" s="428"/>
    </row>
    <row r="94" spans="2:65" s="356" customFormat="1" ht="21" customHeight="1">
      <c r="B94" s="386"/>
      <c r="C94" s="348" t="s">
        <v>849</v>
      </c>
      <c r="D94" s="349" t="s">
        <v>789</v>
      </c>
      <c r="E94" s="350" t="s">
        <v>850</v>
      </c>
      <c r="F94" s="1432" t="s">
        <v>851</v>
      </c>
      <c r="G94" s="1433"/>
      <c r="H94" s="1433"/>
      <c r="I94" s="1433"/>
      <c r="J94" s="351" t="s">
        <v>177</v>
      </c>
      <c r="K94" s="412">
        <v>1</v>
      </c>
      <c r="L94" s="1434"/>
      <c r="M94" s="1435"/>
      <c r="N94" s="1436">
        <f>ROUND($L$94*$K$94,2)</f>
        <v>0</v>
      </c>
      <c r="O94" s="1433"/>
      <c r="P94" s="1433"/>
      <c r="Q94" s="1433"/>
      <c r="R94" s="353"/>
      <c r="S94" s="347"/>
      <c r="T94" s="354">
        <f t="shared" ref="T94:T103" si="1">SUM(N94:S94)</f>
        <v>0</v>
      </c>
      <c r="U94" s="355" t="s">
        <v>752</v>
      </c>
      <c r="X94" s="357">
        <v>0</v>
      </c>
      <c r="Y94" s="357" t="e">
        <f>#REF!*#REF!</f>
        <v>#REF!</v>
      </c>
      <c r="Z94" s="357">
        <v>0</v>
      </c>
      <c r="AA94" s="358" t="e">
        <f>#REF!*#REF!</f>
        <v>#REF!</v>
      </c>
      <c r="AR94" s="359" t="s">
        <v>793</v>
      </c>
      <c r="AT94" s="359" t="s">
        <v>789</v>
      </c>
      <c r="AU94" s="359" t="s">
        <v>736</v>
      </c>
      <c r="AY94" s="356" t="s">
        <v>786</v>
      </c>
      <c r="BE94" s="360" t="e">
        <f>IF(#REF!="základní",#REF!,0)</f>
        <v>#REF!</v>
      </c>
      <c r="BF94" s="360" t="e">
        <f>IF(#REF!="snížená",#REF!,0)</f>
        <v>#REF!</v>
      </c>
      <c r="BG94" s="360" t="e">
        <f>IF(#REF!="zákl. přenesená",#REF!,0)</f>
        <v>#REF!</v>
      </c>
      <c r="BH94" s="360" t="e">
        <f>IF(#REF!="sníž. přenesená",#REF!,0)</f>
        <v>#REF!</v>
      </c>
      <c r="BI94" s="360" t="e">
        <f>IF(#REF!="nulová",#REF!,0)</f>
        <v>#REF!</v>
      </c>
      <c r="BJ94" s="359" t="s">
        <v>787</v>
      </c>
      <c r="BK94" s="360" t="e">
        <f>ROUND(#REF!*#REF!,2)</f>
        <v>#REF!</v>
      </c>
      <c r="BL94" s="359" t="s">
        <v>793</v>
      </c>
      <c r="BM94" s="359" t="s">
        <v>826</v>
      </c>
    </row>
    <row r="95" spans="2:65" s="356" customFormat="1" ht="42.75" customHeight="1">
      <c r="B95" s="386"/>
      <c r="C95" s="361" t="s">
        <v>849</v>
      </c>
      <c r="D95" s="362" t="s">
        <v>796</v>
      </c>
      <c r="E95" s="363"/>
      <c r="F95" s="1442" t="s">
        <v>852</v>
      </c>
      <c r="G95" s="1443"/>
      <c r="H95" s="1443"/>
      <c r="I95" s="1443"/>
      <c r="J95" s="364" t="s">
        <v>177</v>
      </c>
      <c r="K95" s="413">
        <v>1</v>
      </c>
      <c r="L95" s="1444"/>
      <c r="M95" s="1445"/>
      <c r="N95" s="1446">
        <f>ROUND($L$95*$K$95,2)</f>
        <v>0</v>
      </c>
      <c r="O95" s="1433"/>
      <c r="P95" s="1433"/>
      <c r="Q95" s="1433"/>
      <c r="R95" s="414"/>
      <c r="S95" s="347"/>
      <c r="T95" s="354">
        <f t="shared" si="1"/>
        <v>0</v>
      </c>
      <c r="U95" s="355" t="s">
        <v>752</v>
      </c>
      <c r="X95" s="357">
        <v>0.82</v>
      </c>
      <c r="Y95" s="357" t="e">
        <f>#REF!*#REF!</f>
        <v>#REF!</v>
      </c>
      <c r="Z95" s="357">
        <v>0</v>
      </c>
      <c r="AA95" s="358" t="e">
        <f>#REF!*#REF!</f>
        <v>#REF!</v>
      </c>
      <c r="AR95" s="359" t="s">
        <v>816</v>
      </c>
      <c r="AT95" s="359" t="s">
        <v>796</v>
      </c>
      <c r="AU95" s="359" t="s">
        <v>736</v>
      </c>
      <c r="AY95" s="356" t="s">
        <v>786</v>
      </c>
      <c r="BE95" s="360" t="e">
        <f>IF(#REF!="základní",#REF!,0)</f>
        <v>#REF!</v>
      </c>
      <c r="BF95" s="360" t="e">
        <f>IF(#REF!="snížená",#REF!,0)</f>
        <v>#REF!</v>
      </c>
      <c r="BG95" s="360" t="e">
        <f>IF(#REF!="zákl. přenesená",#REF!,0)</f>
        <v>#REF!</v>
      </c>
      <c r="BH95" s="360" t="e">
        <f>IF(#REF!="sníž. přenesená",#REF!,0)</f>
        <v>#REF!</v>
      </c>
      <c r="BI95" s="360" t="e">
        <f>IF(#REF!="nulová",#REF!,0)</f>
        <v>#REF!</v>
      </c>
      <c r="BJ95" s="359" t="s">
        <v>787</v>
      </c>
      <c r="BK95" s="360" t="e">
        <f>ROUND(#REF!*#REF!,2)</f>
        <v>#REF!</v>
      </c>
      <c r="BL95" s="359" t="s">
        <v>816</v>
      </c>
      <c r="BM95" s="359" t="s">
        <v>829</v>
      </c>
    </row>
    <row r="96" spans="2:65" s="356" customFormat="1" ht="15.75" customHeight="1">
      <c r="B96" s="386"/>
      <c r="C96" s="348" t="s">
        <v>853</v>
      </c>
      <c r="D96" s="349" t="s">
        <v>789</v>
      </c>
      <c r="E96" s="350" t="s">
        <v>854</v>
      </c>
      <c r="F96" s="1432" t="s">
        <v>855</v>
      </c>
      <c r="G96" s="1433"/>
      <c r="H96" s="1433"/>
      <c r="I96" s="1433"/>
      <c r="J96" s="351" t="s">
        <v>856</v>
      </c>
      <c r="K96" s="412">
        <v>25</v>
      </c>
      <c r="L96" s="1434"/>
      <c r="M96" s="1435"/>
      <c r="N96" s="1436">
        <f>ROUND($L$96*$K$96,2)</f>
        <v>0</v>
      </c>
      <c r="O96" s="1433"/>
      <c r="P96" s="1433"/>
      <c r="Q96" s="1433"/>
      <c r="R96" s="353" t="s">
        <v>799</v>
      </c>
      <c r="S96" s="347"/>
      <c r="T96" s="354">
        <f t="shared" si="1"/>
        <v>0</v>
      </c>
      <c r="U96" s="355" t="s">
        <v>752</v>
      </c>
      <c r="X96" s="357">
        <v>0</v>
      </c>
      <c r="Y96" s="357" t="e">
        <f>#REF!*#REF!</f>
        <v>#REF!</v>
      </c>
      <c r="Z96" s="357">
        <v>0</v>
      </c>
      <c r="AA96" s="358" t="e">
        <f>#REF!*#REF!</f>
        <v>#REF!</v>
      </c>
      <c r="AR96" s="359" t="s">
        <v>793</v>
      </c>
      <c r="AT96" s="359" t="s">
        <v>789</v>
      </c>
      <c r="AU96" s="359" t="s">
        <v>736</v>
      </c>
      <c r="AY96" s="356" t="s">
        <v>786</v>
      </c>
      <c r="BE96" s="360" t="e">
        <f>IF(#REF!="základní",#REF!,0)</f>
        <v>#REF!</v>
      </c>
      <c r="BF96" s="360" t="e">
        <f>IF(#REF!="snížená",#REF!,0)</f>
        <v>#REF!</v>
      </c>
      <c r="BG96" s="360" t="e">
        <f>IF(#REF!="zákl. přenesená",#REF!,0)</f>
        <v>#REF!</v>
      </c>
      <c r="BH96" s="360" t="e">
        <f>IF(#REF!="sníž. přenesená",#REF!,0)</f>
        <v>#REF!</v>
      </c>
      <c r="BI96" s="360" t="e">
        <f>IF(#REF!="nulová",#REF!,0)</f>
        <v>#REF!</v>
      </c>
      <c r="BJ96" s="359" t="s">
        <v>787</v>
      </c>
      <c r="BK96" s="360" t="e">
        <f>ROUND(#REF!*#REF!,2)</f>
        <v>#REF!</v>
      </c>
      <c r="BL96" s="359" t="s">
        <v>793</v>
      </c>
      <c r="BM96" s="359" t="s">
        <v>826</v>
      </c>
    </row>
    <row r="97" spans="2:65" s="356" customFormat="1" ht="42.75" customHeight="1">
      <c r="B97" s="386"/>
      <c r="C97" s="361" t="s">
        <v>857</v>
      </c>
      <c r="D97" s="362" t="s">
        <v>796</v>
      </c>
      <c r="E97" s="363"/>
      <c r="F97" s="1442" t="s">
        <v>858</v>
      </c>
      <c r="G97" s="1443"/>
      <c r="H97" s="1443"/>
      <c r="I97" s="1443"/>
      <c r="J97" s="364" t="s">
        <v>856</v>
      </c>
      <c r="K97" s="413">
        <v>25</v>
      </c>
      <c r="L97" s="1444"/>
      <c r="M97" s="1445"/>
      <c r="N97" s="1446">
        <f>ROUND($L$97*$K$97,2)</f>
        <v>0</v>
      </c>
      <c r="O97" s="1433"/>
      <c r="P97" s="1433"/>
      <c r="Q97" s="1433"/>
      <c r="R97" s="414"/>
      <c r="S97" s="347"/>
      <c r="T97" s="354">
        <f t="shared" si="1"/>
        <v>0</v>
      </c>
      <c r="U97" s="355" t="s">
        <v>752</v>
      </c>
      <c r="X97" s="357">
        <v>0.82</v>
      </c>
      <c r="Y97" s="357" t="e">
        <f>#REF!*#REF!</f>
        <v>#REF!</v>
      </c>
      <c r="Z97" s="357">
        <v>0</v>
      </c>
      <c r="AA97" s="358" t="e">
        <f>#REF!*#REF!</f>
        <v>#REF!</v>
      </c>
      <c r="AR97" s="359" t="s">
        <v>816</v>
      </c>
      <c r="AT97" s="359" t="s">
        <v>796</v>
      </c>
      <c r="AU97" s="359" t="s">
        <v>736</v>
      </c>
      <c r="AY97" s="356" t="s">
        <v>786</v>
      </c>
      <c r="BE97" s="360" t="e">
        <f>IF(#REF!="základní",#REF!,0)</f>
        <v>#REF!</v>
      </c>
      <c r="BF97" s="360" t="e">
        <f>IF(#REF!="snížená",#REF!,0)</f>
        <v>#REF!</v>
      </c>
      <c r="BG97" s="360" t="e">
        <f>IF(#REF!="zákl. přenesená",#REF!,0)</f>
        <v>#REF!</v>
      </c>
      <c r="BH97" s="360" t="e">
        <f>IF(#REF!="sníž. přenesená",#REF!,0)</f>
        <v>#REF!</v>
      </c>
      <c r="BI97" s="360" t="e">
        <f>IF(#REF!="nulová",#REF!,0)</f>
        <v>#REF!</v>
      </c>
      <c r="BJ97" s="359" t="s">
        <v>787</v>
      </c>
      <c r="BK97" s="360" t="e">
        <f>ROUND(#REF!*#REF!,2)</f>
        <v>#REF!</v>
      </c>
      <c r="BL97" s="359" t="s">
        <v>816</v>
      </c>
      <c r="BM97" s="359" t="s">
        <v>829</v>
      </c>
    </row>
    <row r="98" spans="2:65" s="356" customFormat="1" ht="15.75" customHeight="1">
      <c r="B98" s="386"/>
      <c r="C98" s="348" t="s">
        <v>859</v>
      </c>
      <c r="D98" s="349" t="s">
        <v>789</v>
      </c>
      <c r="E98" s="350" t="s">
        <v>860</v>
      </c>
      <c r="F98" s="1432" t="s">
        <v>861</v>
      </c>
      <c r="G98" s="1433"/>
      <c r="H98" s="1433"/>
      <c r="I98" s="1433"/>
      <c r="J98" s="351" t="s">
        <v>856</v>
      </c>
      <c r="K98" s="412">
        <v>25</v>
      </c>
      <c r="L98" s="1434"/>
      <c r="M98" s="1435"/>
      <c r="N98" s="1436">
        <f>ROUND($L$98*$K$98,2)</f>
        <v>0</v>
      </c>
      <c r="O98" s="1433"/>
      <c r="P98" s="1433"/>
      <c r="Q98" s="1433"/>
      <c r="R98" s="353" t="s">
        <v>799</v>
      </c>
      <c r="S98" s="347"/>
      <c r="T98" s="354">
        <f t="shared" si="1"/>
        <v>0</v>
      </c>
      <c r="U98" s="355" t="s">
        <v>752</v>
      </c>
      <c r="X98" s="357">
        <v>0</v>
      </c>
      <c r="Y98" s="357" t="e">
        <f>#REF!*#REF!</f>
        <v>#REF!</v>
      </c>
      <c r="Z98" s="357">
        <v>0</v>
      </c>
      <c r="AA98" s="358" t="e">
        <f>#REF!*#REF!</f>
        <v>#REF!</v>
      </c>
      <c r="AR98" s="359" t="s">
        <v>793</v>
      </c>
      <c r="AT98" s="359" t="s">
        <v>789</v>
      </c>
      <c r="AU98" s="359" t="s">
        <v>736</v>
      </c>
      <c r="AY98" s="356" t="s">
        <v>786</v>
      </c>
      <c r="BE98" s="360" t="e">
        <f>IF(#REF!="základní",#REF!,0)</f>
        <v>#REF!</v>
      </c>
      <c r="BF98" s="360" t="e">
        <f>IF(#REF!="snížená",#REF!,0)</f>
        <v>#REF!</v>
      </c>
      <c r="BG98" s="360" t="e">
        <f>IF(#REF!="zákl. přenesená",#REF!,0)</f>
        <v>#REF!</v>
      </c>
      <c r="BH98" s="360" t="e">
        <f>IF(#REF!="sníž. přenesená",#REF!,0)</f>
        <v>#REF!</v>
      </c>
      <c r="BI98" s="360" t="e">
        <f>IF(#REF!="nulová",#REF!,0)</f>
        <v>#REF!</v>
      </c>
      <c r="BJ98" s="359" t="s">
        <v>787</v>
      </c>
      <c r="BK98" s="360" t="e">
        <f>ROUND(#REF!*#REF!,2)</f>
        <v>#REF!</v>
      </c>
      <c r="BL98" s="359" t="s">
        <v>793</v>
      </c>
      <c r="BM98" s="359" t="s">
        <v>826</v>
      </c>
    </row>
    <row r="99" spans="2:65" s="356" customFormat="1" ht="42.75" customHeight="1">
      <c r="B99" s="386"/>
      <c r="C99" s="361" t="s">
        <v>862</v>
      </c>
      <c r="D99" s="362" t="s">
        <v>796</v>
      </c>
      <c r="E99" s="363"/>
      <c r="F99" s="1442" t="s">
        <v>863</v>
      </c>
      <c r="G99" s="1443"/>
      <c r="H99" s="1443"/>
      <c r="I99" s="1443"/>
      <c r="J99" s="364" t="s">
        <v>856</v>
      </c>
      <c r="K99" s="413">
        <v>25</v>
      </c>
      <c r="L99" s="1444"/>
      <c r="M99" s="1445"/>
      <c r="N99" s="1446">
        <f>ROUND($L$99*$K$99,2)</f>
        <v>0</v>
      </c>
      <c r="O99" s="1433"/>
      <c r="P99" s="1433"/>
      <c r="Q99" s="1433"/>
      <c r="R99" s="414"/>
      <c r="S99" s="347"/>
      <c r="T99" s="354">
        <f t="shared" si="1"/>
        <v>0</v>
      </c>
      <c r="U99" s="355" t="s">
        <v>752</v>
      </c>
      <c r="X99" s="357">
        <v>0.82</v>
      </c>
      <c r="Y99" s="357" t="e">
        <f>#REF!*#REF!</f>
        <v>#REF!</v>
      </c>
      <c r="Z99" s="357">
        <v>0</v>
      </c>
      <c r="AA99" s="358" t="e">
        <f>#REF!*#REF!</f>
        <v>#REF!</v>
      </c>
      <c r="AR99" s="359" t="s">
        <v>816</v>
      </c>
      <c r="AT99" s="359" t="s">
        <v>796</v>
      </c>
      <c r="AU99" s="359" t="s">
        <v>736</v>
      </c>
      <c r="AY99" s="356" t="s">
        <v>786</v>
      </c>
      <c r="BE99" s="360" t="e">
        <f>IF(#REF!="základní",#REF!,0)</f>
        <v>#REF!</v>
      </c>
      <c r="BF99" s="360" t="e">
        <f>IF(#REF!="snížená",#REF!,0)</f>
        <v>#REF!</v>
      </c>
      <c r="BG99" s="360" t="e">
        <f>IF(#REF!="zákl. přenesená",#REF!,0)</f>
        <v>#REF!</v>
      </c>
      <c r="BH99" s="360" t="e">
        <f>IF(#REF!="sníž. přenesená",#REF!,0)</f>
        <v>#REF!</v>
      </c>
      <c r="BI99" s="360" t="e">
        <f>IF(#REF!="nulová",#REF!,0)</f>
        <v>#REF!</v>
      </c>
      <c r="BJ99" s="359" t="s">
        <v>787</v>
      </c>
      <c r="BK99" s="360" t="e">
        <f>ROUND(#REF!*#REF!,2)</f>
        <v>#REF!</v>
      </c>
      <c r="BL99" s="359" t="s">
        <v>816</v>
      </c>
      <c r="BM99" s="359" t="s">
        <v>829</v>
      </c>
    </row>
    <row r="100" spans="2:65" s="356" customFormat="1" ht="15.75" customHeight="1">
      <c r="B100" s="386"/>
      <c r="C100" s="348" t="s">
        <v>864</v>
      </c>
      <c r="D100" s="349" t="s">
        <v>789</v>
      </c>
      <c r="E100" s="350"/>
      <c r="F100" s="1455" t="s">
        <v>865</v>
      </c>
      <c r="G100" s="1433"/>
      <c r="H100" s="1433"/>
      <c r="I100" s="1433"/>
      <c r="J100" s="351" t="s">
        <v>329</v>
      </c>
      <c r="K100" s="412">
        <v>0.5</v>
      </c>
      <c r="L100" s="1434"/>
      <c r="M100" s="1435"/>
      <c r="N100" s="1436">
        <f>ROUND($L$100*$K$100,2)</f>
        <v>0</v>
      </c>
      <c r="O100" s="1433"/>
      <c r="P100" s="1433"/>
      <c r="Q100" s="1433"/>
      <c r="R100" s="351"/>
      <c r="S100" s="347"/>
      <c r="T100" s="354">
        <f t="shared" si="1"/>
        <v>0</v>
      </c>
      <c r="U100" s="355" t="s">
        <v>752</v>
      </c>
      <c r="X100" s="357">
        <v>0</v>
      </c>
      <c r="Y100" s="357" t="e">
        <f>#REF!*#REF!</f>
        <v>#REF!</v>
      </c>
      <c r="Z100" s="357">
        <v>0</v>
      </c>
      <c r="AA100" s="358" t="e">
        <f>#REF!*#REF!</f>
        <v>#REF!</v>
      </c>
      <c r="AR100" s="359" t="s">
        <v>793</v>
      </c>
      <c r="AT100" s="359" t="s">
        <v>789</v>
      </c>
      <c r="AU100" s="359" t="s">
        <v>736</v>
      </c>
      <c r="AY100" s="356" t="s">
        <v>786</v>
      </c>
      <c r="BE100" s="360" t="e">
        <f>IF(#REF!="základní",#REF!,0)</f>
        <v>#REF!</v>
      </c>
      <c r="BF100" s="360" t="e">
        <f>IF(#REF!="snížená",#REF!,0)</f>
        <v>#REF!</v>
      </c>
      <c r="BG100" s="360" t="e">
        <f>IF(#REF!="zákl. přenesená",#REF!,0)</f>
        <v>#REF!</v>
      </c>
      <c r="BH100" s="360" t="e">
        <f>IF(#REF!="sníž. přenesená",#REF!,0)</f>
        <v>#REF!</v>
      </c>
      <c r="BI100" s="360" t="e">
        <f>IF(#REF!="nulová",#REF!,0)</f>
        <v>#REF!</v>
      </c>
      <c r="BJ100" s="359" t="s">
        <v>787</v>
      </c>
      <c r="BK100" s="360" t="e">
        <f>ROUND(#REF!*#REF!,2)</f>
        <v>#REF!</v>
      </c>
      <c r="BL100" s="359" t="s">
        <v>793</v>
      </c>
      <c r="BM100" s="359" t="s">
        <v>826</v>
      </c>
    </row>
    <row r="101" spans="2:65" s="356" customFormat="1" ht="42.75" customHeight="1">
      <c r="B101" s="386"/>
      <c r="C101" s="361" t="s">
        <v>866</v>
      </c>
      <c r="D101" s="362" t="s">
        <v>796</v>
      </c>
      <c r="E101" s="363"/>
      <c r="F101" s="1442" t="s">
        <v>867</v>
      </c>
      <c r="G101" s="1443"/>
      <c r="H101" s="1443"/>
      <c r="I101" s="1443"/>
      <c r="J101" s="364" t="s">
        <v>329</v>
      </c>
      <c r="K101" s="413">
        <v>0.5</v>
      </c>
      <c r="L101" s="1444"/>
      <c r="M101" s="1445"/>
      <c r="N101" s="1446">
        <f>ROUND($L$101*$K$101,2)</f>
        <v>0</v>
      </c>
      <c r="O101" s="1433"/>
      <c r="P101" s="1433"/>
      <c r="Q101" s="1433"/>
      <c r="R101" s="414"/>
      <c r="S101" s="347"/>
      <c r="T101" s="354">
        <f t="shared" si="1"/>
        <v>0</v>
      </c>
      <c r="U101" s="355" t="s">
        <v>752</v>
      </c>
      <c r="X101" s="357">
        <v>0.82</v>
      </c>
      <c r="Y101" s="357" t="e">
        <f>#REF!*#REF!</f>
        <v>#REF!</v>
      </c>
      <c r="Z101" s="357">
        <v>0</v>
      </c>
      <c r="AA101" s="358" t="e">
        <f>#REF!*#REF!</f>
        <v>#REF!</v>
      </c>
      <c r="AR101" s="359" t="s">
        <v>816</v>
      </c>
      <c r="AT101" s="359" t="s">
        <v>796</v>
      </c>
      <c r="AU101" s="359" t="s">
        <v>736</v>
      </c>
      <c r="AY101" s="356" t="s">
        <v>786</v>
      </c>
      <c r="BE101" s="360" t="e">
        <f>IF(#REF!="základní",#REF!,0)</f>
        <v>#REF!</v>
      </c>
      <c r="BF101" s="360" t="e">
        <f>IF(#REF!="snížená",#REF!,0)</f>
        <v>#REF!</v>
      </c>
      <c r="BG101" s="360" t="e">
        <f>IF(#REF!="zákl. přenesená",#REF!,0)</f>
        <v>#REF!</v>
      </c>
      <c r="BH101" s="360" t="e">
        <f>IF(#REF!="sníž. přenesená",#REF!,0)</f>
        <v>#REF!</v>
      </c>
      <c r="BI101" s="360" t="e">
        <f>IF(#REF!="nulová",#REF!,0)</f>
        <v>#REF!</v>
      </c>
      <c r="BJ101" s="359" t="s">
        <v>787</v>
      </c>
      <c r="BK101" s="360" t="e">
        <f>ROUND(#REF!*#REF!,2)</f>
        <v>#REF!</v>
      </c>
      <c r="BL101" s="359" t="s">
        <v>816</v>
      </c>
      <c r="BM101" s="359" t="s">
        <v>829</v>
      </c>
    </row>
    <row r="102" spans="2:65" s="356" customFormat="1" ht="15.75" customHeight="1">
      <c r="B102" s="386"/>
      <c r="C102" s="348" t="s">
        <v>868</v>
      </c>
      <c r="D102" s="349" t="s">
        <v>789</v>
      </c>
      <c r="E102" s="350"/>
      <c r="F102" s="1432" t="s">
        <v>869</v>
      </c>
      <c r="G102" s="1433"/>
      <c r="H102" s="1433"/>
      <c r="I102" s="1433"/>
      <c r="J102" s="353" t="s">
        <v>177</v>
      </c>
      <c r="K102" s="412">
        <v>2</v>
      </c>
      <c r="L102" s="1434"/>
      <c r="M102" s="1435"/>
      <c r="N102" s="1436">
        <f>ROUND($L$102*$K$102,2)</f>
        <v>0</v>
      </c>
      <c r="O102" s="1433"/>
      <c r="P102" s="1433"/>
      <c r="Q102" s="1433"/>
      <c r="R102" s="351"/>
      <c r="S102" s="347"/>
      <c r="T102" s="354">
        <f t="shared" si="1"/>
        <v>0</v>
      </c>
      <c r="U102" s="355" t="s">
        <v>752</v>
      </c>
      <c r="X102" s="357">
        <v>0</v>
      </c>
      <c r="Y102" s="357" t="e">
        <f>#REF!*#REF!</f>
        <v>#REF!</v>
      </c>
      <c r="Z102" s="357">
        <v>0</v>
      </c>
      <c r="AA102" s="358" t="e">
        <f>#REF!*#REF!</f>
        <v>#REF!</v>
      </c>
      <c r="AR102" s="359" t="s">
        <v>793</v>
      </c>
      <c r="AT102" s="359" t="s">
        <v>789</v>
      </c>
      <c r="AU102" s="359" t="s">
        <v>736</v>
      </c>
      <c r="AY102" s="356" t="s">
        <v>786</v>
      </c>
      <c r="BE102" s="360" t="e">
        <f>IF(#REF!="základní",#REF!,0)</f>
        <v>#REF!</v>
      </c>
      <c r="BF102" s="360" t="e">
        <f>IF(#REF!="snížená",#REF!,0)</f>
        <v>#REF!</v>
      </c>
      <c r="BG102" s="360" t="e">
        <f>IF(#REF!="zákl. přenesená",#REF!,0)</f>
        <v>#REF!</v>
      </c>
      <c r="BH102" s="360" t="e">
        <f>IF(#REF!="sníž. přenesená",#REF!,0)</f>
        <v>#REF!</v>
      </c>
      <c r="BI102" s="360" t="e">
        <f>IF(#REF!="nulová",#REF!,0)</f>
        <v>#REF!</v>
      </c>
      <c r="BJ102" s="359" t="s">
        <v>787</v>
      </c>
      <c r="BK102" s="360" t="e">
        <f>ROUND(#REF!*#REF!,2)</f>
        <v>#REF!</v>
      </c>
      <c r="BL102" s="359" t="s">
        <v>793</v>
      </c>
      <c r="BM102" s="359" t="s">
        <v>826</v>
      </c>
    </row>
    <row r="103" spans="2:65" s="356" customFormat="1" ht="42.75" customHeight="1">
      <c r="B103" s="386"/>
      <c r="C103" s="361" t="s">
        <v>870</v>
      </c>
      <c r="D103" s="362" t="s">
        <v>796</v>
      </c>
      <c r="E103" s="363"/>
      <c r="F103" s="1442" t="s">
        <v>871</v>
      </c>
      <c r="G103" s="1443"/>
      <c r="H103" s="1443"/>
      <c r="I103" s="1443"/>
      <c r="J103" s="364" t="s">
        <v>177</v>
      </c>
      <c r="K103" s="413">
        <v>2</v>
      </c>
      <c r="L103" s="1444"/>
      <c r="M103" s="1445"/>
      <c r="N103" s="1446">
        <f>ROUND($L$103*$K$103,2)</f>
        <v>0</v>
      </c>
      <c r="O103" s="1433"/>
      <c r="P103" s="1433"/>
      <c r="Q103" s="1433"/>
      <c r="R103" s="414"/>
      <c r="S103" s="347"/>
      <c r="T103" s="354">
        <f t="shared" si="1"/>
        <v>0</v>
      </c>
      <c r="U103" s="355" t="s">
        <v>752</v>
      </c>
      <c r="X103" s="357">
        <v>0.82</v>
      </c>
      <c r="Y103" s="357" t="e">
        <f>#REF!*#REF!</f>
        <v>#REF!</v>
      </c>
      <c r="Z103" s="357">
        <v>0</v>
      </c>
      <c r="AA103" s="358" t="e">
        <f>#REF!*#REF!</f>
        <v>#REF!</v>
      </c>
      <c r="AR103" s="359" t="s">
        <v>816</v>
      </c>
      <c r="AT103" s="359" t="s">
        <v>796</v>
      </c>
      <c r="AU103" s="359" t="s">
        <v>736</v>
      </c>
      <c r="AY103" s="356" t="s">
        <v>786</v>
      </c>
      <c r="BE103" s="360" t="e">
        <f>IF(#REF!="základní",#REF!,0)</f>
        <v>#REF!</v>
      </c>
      <c r="BF103" s="360" t="e">
        <f>IF(#REF!="snížená",#REF!,0)</f>
        <v>#REF!</v>
      </c>
      <c r="BG103" s="360" t="e">
        <f>IF(#REF!="zákl. přenesená",#REF!,0)</f>
        <v>#REF!</v>
      </c>
      <c r="BH103" s="360" t="e">
        <f>IF(#REF!="sníž. přenesená",#REF!,0)</f>
        <v>#REF!</v>
      </c>
      <c r="BI103" s="360" t="e">
        <f>IF(#REF!="nulová",#REF!,0)</f>
        <v>#REF!</v>
      </c>
      <c r="BJ103" s="359" t="s">
        <v>787</v>
      </c>
      <c r="BK103" s="360" t="e">
        <f>ROUND(#REF!*#REF!,2)</f>
        <v>#REF!</v>
      </c>
      <c r="BL103" s="359" t="s">
        <v>816</v>
      </c>
      <c r="BM103" s="359" t="s">
        <v>829</v>
      </c>
    </row>
    <row r="104" spans="2:65" s="415" customFormat="1" ht="15.75" customHeight="1">
      <c r="C104" s="416"/>
      <c r="D104" s="417"/>
      <c r="E104" s="418"/>
      <c r="F104" s="375" t="s">
        <v>872</v>
      </c>
      <c r="G104" s="419"/>
      <c r="H104" s="419"/>
      <c r="I104" s="419"/>
      <c r="J104" s="420"/>
      <c r="K104" s="421"/>
      <c r="L104" s="422"/>
      <c r="M104" s="419"/>
      <c r="N104" s="422"/>
      <c r="O104" s="423"/>
      <c r="P104" s="423"/>
      <c r="Q104" s="423"/>
      <c r="R104" s="424"/>
      <c r="T104" s="425"/>
      <c r="U104" s="426"/>
      <c r="X104" s="427"/>
      <c r="Y104" s="427"/>
      <c r="Z104" s="427"/>
      <c r="AA104" s="427"/>
      <c r="AR104" s="428"/>
      <c r="AT104" s="428"/>
      <c r="AU104" s="428"/>
      <c r="BE104" s="429"/>
      <c r="BF104" s="429"/>
      <c r="BG104" s="429"/>
      <c r="BH104" s="429"/>
      <c r="BI104" s="429"/>
      <c r="BJ104" s="428"/>
      <c r="BK104" s="429"/>
      <c r="BL104" s="428"/>
      <c r="BM104" s="428"/>
    </row>
    <row r="105" spans="2:65" s="356" customFormat="1" ht="27" customHeight="1">
      <c r="B105" s="347"/>
      <c r="C105" s="348" t="s">
        <v>873</v>
      </c>
      <c r="D105" s="349" t="s">
        <v>789</v>
      </c>
      <c r="E105" s="350" t="s">
        <v>874</v>
      </c>
      <c r="F105" s="1428" t="s">
        <v>875</v>
      </c>
      <c r="G105" s="1421"/>
      <c r="H105" s="1421"/>
      <c r="I105" s="1422"/>
      <c r="J105" s="351" t="s">
        <v>289</v>
      </c>
      <c r="K105" s="430">
        <f>6+51-24</f>
        <v>33</v>
      </c>
      <c r="L105" s="1423"/>
      <c r="M105" s="1424"/>
      <c r="N105" s="1425">
        <f>ROUND($L$105*$K$105,2)</f>
        <v>0</v>
      </c>
      <c r="O105" s="1426"/>
      <c r="P105" s="1426"/>
      <c r="Q105" s="1427"/>
      <c r="R105" s="353" t="s">
        <v>799</v>
      </c>
      <c r="S105" s="347"/>
      <c r="T105" s="354">
        <f t="shared" ref="T105:T118" si="2">SUM(N105:S105)</f>
        <v>0</v>
      </c>
      <c r="U105" s="355" t="s">
        <v>752</v>
      </c>
      <c r="X105" s="357">
        <v>0</v>
      </c>
      <c r="Y105" s="357" t="e">
        <f>#REF!*#REF!</f>
        <v>#REF!</v>
      </c>
      <c r="Z105" s="357">
        <v>0</v>
      </c>
      <c r="AA105" s="358" t="e">
        <f>#REF!*#REF!</f>
        <v>#REF!</v>
      </c>
      <c r="AR105" s="359" t="s">
        <v>793</v>
      </c>
      <c r="AT105" s="359" t="s">
        <v>789</v>
      </c>
      <c r="AU105" s="359" t="s">
        <v>736</v>
      </c>
      <c r="AY105" s="356" t="s">
        <v>786</v>
      </c>
      <c r="BE105" s="360" t="e">
        <f>IF(#REF!="základní",#REF!,0)</f>
        <v>#REF!</v>
      </c>
      <c r="BF105" s="360" t="e">
        <f>IF(#REF!="snížená",#REF!,0)</f>
        <v>#REF!</v>
      </c>
      <c r="BG105" s="360" t="e">
        <f>IF(#REF!="zákl. přenesená",#REF!,0)</f>
        <v>#REF!</v>
      </c>
      <c r="BH105" s="360" t="e">
        <f>IF(#REF!="sníž. přenesená",#REF!,0)</f>
        <v>#REF!</v>
      </c>
      <c r="BI105" s="360" t="e">
        <f>IF(#REF!="nulová",#REF!,0)</f>
        <v>#REF!</v>
      </c>
      <c r="BJ105" s="359" t="s">
        <v>787</v>
      </c>
      <c r="BK105" s="360" t="e">
        <f>ROUND(#REF!*#REF!,2)</f>
        <v>#REF!</v>
      </c>
      <c r="BL105" s="359" t="s">
        <v>793</v>
      </c>
      <c r="BM105" s="359" t="s">
        <v>876</v>
      </c>
    </row>
    <row r="106" spans="2:65" s="356" customFormat="1" ht="27" customHeight="1">
      <c r="B106" s="347"/>
      <c r="C106" s="348" t="s">
        <v>877</v>
      </c>
      <c r="D106" s="349" t="s">
        <v>789</v>
      </c>
      <c r="E106" s="350" t="s">
        <v>878</v>
      </c>
      <c r="F106" s="1428" t="s">
        <v>879</v>
      </c>
      <c r="G106" s="1429"/>
      <c r="H106" s="1429"/>
      <c r="I106" s="1430"/>
      <c r="J106" s="351" t="s">
        <v>289</v>
      </c>
      <c r="K106" s="430">
        <f>44+103-48</f>
        <v>99</v>
      </c>
      <c r="L106" s="1437"/>
      <c r="M106" s="1438"/>
      <c r="N106" s="1439">
        <f>ROUND($L$106*$K$106,2)</f>
        <v>0</v>
      </c>
      <c r="O106" s="1440"/>
      <c r="P106" s="1440"/>
      <c r="Q106" s="1441"/>
      <c r="R106" s="353" t="s">
        <v>799</v>
      </c>
      <c r="S106" s="347"/>
      <c r="T106" s="354">
        <f t="shared" si="2"/>
        <v>0</v>
      </c>
      <c r="U106" s="355" t="s">
        <v>752</v>
      </c>
      <c r="X106" s="357">
        <v>0</v>
      </c>
      <c r="Y106" s="357" t="e">
        <f>#REF!*#REF!</f>
        <v>#REF!</v>
      </c>
      <c r="Z106" s="357">
        <v>0</v>
      </c>
      <c r="AA106" s="358" t="e">
        <f>#REF!*#REF!</f>
        <v>#REF!</v>
      </c>
      <c r="AR106" s="359" t="s">
        <v>793</v>
      </c>
      <c r="AT106" s="359" t="s">
        <v>789</v>
      </c>
      <c r="AU106" s="359" t="s">
        <v>736</v>
      </c>
      <c r="AY106" s="356" t="s">
        <v>786</v>
      </c>
      <c r="BE106" s="360" t="e">
        <f>IF(#REF!="základní",#REF!,0)</f>
        <v>#REF!</v>
      </c>
      <c r="BF106" s="360" t="e">
        <f>IF(#REF!="snížená",#REF!,0)</f>
        <v>#REF!</v>
      </c>
      <c r="BG106" s="360" t="e">
        <f>IF(#REF!="zákl. přenesená",#REF!,0)</f>
        <v>#REF!</v>
      </c>
      <c r="BH106" s="360" t="e">
        <f>IF(#REF!="sníž. přenesená",#REF!,0)</f>
        <v>#REF!</v>
      </c>
      <c r="BI106" s="360" t="e">
        <f>IF(#REF!="nulová",#REF!,0)</f>
        <v>#REF!</v>
      </c>
      <c r="BJ106" s="359" t="s">
        <v>787</v>
      </c>
      <c r="BK106" s="360" t="e">
        <f>ROUND(#REF!*#REF!,2)</f>
        <v>#REF!</v>
      </c>
      <c r="BL106" s="359" t="s">
        <v>793</v>
      </c>
      <c r="BM106" s="359" t="s">
        <v>876</v>
      </c>
    </row>
    <row r="107" spans="2:65" s="356" customFormat="1" ht="27" customHeight="1">
      <c r="B107" s="347"/>
      <c r="C107" s="348" t="s">
        <v>880</v>
      </c>
      <c r="D107" s="349" t="s">
        <v>789</v>
      </c>
      <c r="E107" s="350" t="s">
        <v>881</v>
      </c>
      <c r="F107" s="1428" t="s">
        <v>882</v>
      </c>
      <c r="G107" s="1421"/>
      <c r="H107" s="1421"/>
      <c r="I107" s="1422"/>
      <c r="J107" s="351" t="s">
        <v>289</v>
      </c>
      <c r="K107" s="430">
        <f>17+35-41</f>
        <v>11</v>
      </c>
      <c r="L107" s="1437"/>
      <c r="M107" s="1438"/>
      <c r="N107" s="1439">
        <f>ROUND($L$107*$K$107,2)</f>
        <v>0</v>
      </c>
      <c r="O107" s="1440"/>
      <c r="P107" s="1440"/>
      <c r="Q107" s="1441"/>
      <c r="R107" s="353" t="s">
        <v>799</v>
      </c>
      <c r="S107" s="347"/>
      <c r="T107" s="354">
        <f t="shared" si="2"/>
        <v>0</v>
      </c>
      <c r="U107" s="355" t="s">
        <v>752</v>
      </c>
      <c r="X107" s="357">
        <v>0</v>
      </c>
      <c r="Y107" s="357" t="e">
        <f>#REF!*#REF!</f>
        <v>#REF!</v>
      </c>
      <c r="Z107" s="357">
        <v>0</v>
      </c>
      <c r="AA107" s="358" t="e">
        <f>#REF!*#REF!</f>
        <v>#REF!</v>
      </c>
      <c r="AR107" s="359" t="s">
        <v>793</v>
      </c>
      <c r="AT107" s="359" t="s">
        <v>789</v>
      </c>
      <c r="AU107" s="359" t="s">
        <v>736</v>
      </c>
      <c r="AY107" s="356" t="s">
        <v>786</v>
      </c>
      <c r="BE107" s="360" t="e">
        <f>IF(#REF!="základní",#REF!,0)</f>
        <v>#REF!</v>
      </c>
      <c r="BF107" s="360" t="e">
        <f>IF(#REF!="snížená",#REF!,0)</f>
        <v>#REF!</v>
      </c>
      <c r="BG107" s="360" t="e">
        <f>IF(#REF!="zákl. přenesená",#REF!,0)</f>
        <v>#REF!</v>
      </c>
      <c r="BH107" s="360" t="e">
        <f>IF(#REF!="sníž. přenesená",#REF!,0)</f>
        <v>#REF!</v>
      </c>
      <c r="BI107" s="360" t="e">
        <f>IF(#REF!="nulová",#REF!,0)</f>
        <v>#REF!</v>
      </c>
      <c r="BJ107" s="359" t="s">
        <v>787</v>
      </c>
      <c r="BK107" s="360" t="e">
        <f>ROUND(#REF!*#REF!,2)</f>
        <v>#REF!</v>
      </c>
      <c r="BL107" s="359" t="s">
        <v>793</v>
      </c>
      <c r="BM107" s="359" t="s">
        <v>876</v>
      </c>
    </row>
    <row r="108" spans="2:65" s="356" customFormat="1" ht="27" customHeight="1">
      <c r="B108" s="347"/>
      <c r="C108" s="348" t="s">
        <v>883</v>
      </c>
      <c r="D108" s="349" t="s">
        <v>789</v>
      </c>
      <c r="E108" s="350" t="s">
        <v>884</v>
      </c>
      <c r="F108" s="1428" t="s">
        <v>885</v>
      </c>
      <c r="G108" s="1421"/>
      <c r="H108" s="1421"/>
      <c r="I108" s="1422"/>
      <c r="J108" s="351" t="s">
        <v>289</v>
      </c>
      <c r="K108" s="430">
        <f>10-5</f>
        <v>5</v>
      </c>
      <c r="L108" s="1437"/>
      <c r="M108" s="1438"/>
      <c r="N108" s="1439">
        <f>ROUND($L$108*$K$108,2)</f>
        <v>0</v>
      </c>
      <c r="O108" s="1440"/>
      <c r="P108" s="1440"/>
      <c r="Q108" s="1441"/>
      <c r="R108" s="353" t="s">
        <v>799</v>
      </c>
      <c r="S108" s="347"/>
      <c r="T108" s="354">
        <f t="shared" si="2"/>
        <v>0</v>
      </c>
      <c r="U108" s="355" t="s">
        <v>752</v>
      </c>
      <c r="X108" s="357">
        <v>0</v>
      </c>
      <c r="Y108" s="357" t="e">
        <f>#REF!*#REF!</f>
        <v>#REF!</v>
      </c>
      <c r="Z108" s="357">
        <v>0</v>
      </c>
      <c r="AA108" s="358" t="e">
        <f>#REF!*#REF!</f>
        <v>#REF!</v>
      </c>
      <c r="AR108" s="359" t="s">
        <v>793</v>
      </c>
      <c r="AT108" s="359" t="s">
        <v>789</v>
      </c>
      <c r="AU108" s="359" t="s">
        <v>736</v>
      </c>
      <c r="AY108" s="356" t="s">
        <v>786</v>
      </c>
      <c r="BE108" s="360" t="e">
        <f>IF(#REF!="základní",#REF!,0)</f>
        <v>#REF!</v>
      </c>
      <c r="BF108" s="360" t="e">
        <f>IF(#REF!="snížená",#REF!,0)</f>
        <v>#REF!</v>
      </c>
      <c r="BG108" s="360" t="e">
        <f>IF(#REF!="zákl. přenesená",#REF!,0)</f>
        <v>#REF!</v>
      </c>
      <c r="BH108" s="360" t="e">
        <f>IF(#REF!="sníž. přenesená",#REF!,0)</f>
        <v>#REF!</v>
      </c>
      <c r="BI108" s="360" t="e">
        <f>IF(#REF!="nulová",#REF!,0)</f>
        <v>#REF!</v>
      </c>
      <c r="BJ108" s="359" t="s">
        <v>787</v>
      </c>
      <c r="BK108" s="360" t="e">
        <f>ROUND(#REF!*#REF!,2)</f>
        <v>#REF!</v>
      </c>
      <c r="BL108" s="359" t="s">
        <v>793</v>
      </c>
      <c r="BM108" s="359" t="s">
        <v>876</v>
      </c>
    </row>
    <row r="109" spans="2:65" s="356" customFormat="1" ht="27" customHeight="1">
      <c r="B109" s="347"/>
      <c r="C109" s="399" t="s">
        <v>886</v>
      </c>
      <c r="D109" s="400" t="s">
        <v>796</v>
      </c>
      <c r="E109" s="401" t="s">
        <v>887</v>
      </c>
      <c r="F109" s="1447" t="s">
        <v>888</v>
      </c>
      <c r="G109" s="1448"/>
      <c r="H109" s="1448"/>
      <c r="I109" s="1449"/>
      <c r="J109" s="402" t="s">
        <v>167</v>
      </c>
      <c r="K109" s="431">
        <f>239-111</f>
        <v>128</v>
      </c>
      <c r="L109" s="1450"/>
      <c r="M109" s="1451"/>
      <c r="N109" s="1452">
        <f>ROUND($L$109*$K$109,2)</f>
        <v>0</v>
      </c>
      <c r="O109" s="1453"/>
      <c r="P109" s="1453"/>
      <c r="Q109" s="1454"/>
      <c r="R109" s="414"/>
      <c r="S109" s="347"/>
      <c r="T109" s="354">
        <f t="shared" si="2"/>
        <v>0</v>
      </c>
      <c r="U109" s="355" t="s">
        <v>752</v>
      </c>
      <c r="X109" s="357">
        <v>1.3010000000000001E-2</v>
      </c>
      <c r="Y109" s="357" t="e">
        <f>#REF!*#REF!</f>
        <v>#REF!</v>
      </c>
      <c r="Z109" s="357">
        <v>0</v>
      </c>
      <c r="AA109" s="358" t="e">
        <f>#REF!*#REF!</f>
        <v>#REF!</v>
      </c>
      <c r="AR109" s="359" t="s">
        <v>793</v>
      </c>
      <c r="AT109" s="359" t="s">
        <v>789</v>
      </c>
      <c r="AU109" s="359" t="s">
        <v>736</v>
      </c>
      <c r="AY109" s="356" t="s">
        <v>786</v>
      </c>
      <c r="BE109" s="360" t="e">
        <f>IF(#REF!="základní",#REF!,0)</f>
        <v>#REF!</v>
      </c>
      <c r="BF109" s="360" t="e">
        <f>IF(#REF!="snížená",#REF!,0)</f>
        <v>#REF!</v>
      </c>
      <c r="BG109" s="360" t="e">
        <f>IF(#REF!="zákl. přenesená",#REF!,0)</f>
        <v>#REF!</v>
      </c>
      <c r="BH109" s="360" t="e">
        <f>IF(#REF!="sníž. přenesená",#REF!,0)</f>
        <v>#REF!</v>
      </c>
      <c r="BI109" s="360" t="e">
        <f>IF(#REF!="nulová",#REF!,0)</f>
        <v>#REF!</v>
      </c>
      <c r="BJ109" s="359" t="s">
        <v>787</v>
      </c>
      <c r="BK109" s="360" t="e">
        <f>ROUND(#REF!*#REF!,2)</f>
        <v>#REF!</v>
      </c>
      <c r="BL109" s="359" t="s">
        <v>793</v>
      </c>
      <c r="BM109" s="359" t="s">
        <v>889</v>
      </c>
    </row>
    <row r="110" spans="2:65" s="356" customFormat="1" ht="27" customHeight="1">
      <c r="B110" s="347"/>
      <c r="C110" s="399" t="s">
        <v>890</v>
      </c>
      <c r="D110" s="400" t="s">
        <v>796</v>
      </c>
      <c r="E110" s="401" t="s">
        <v>891</v>
      </c>
      <c r="F110" s="1447" t="s">
        <v>892</v>
      </c>
      <c r="G110" s="1448"/>
      <c r="H110" s="1448"/>
      <c r="I110" s="1449"/>
      <c r="J110" s="402" t="s">
        <v>167</v>
      </c>
      <c r="K110" s="431">
        <f>105-43</f>
        <v>62</v>
      </c>
      <c r="L110" s="1450"/>
      <c r="M110" s="1451"/>
      <c r="N110" s="1452">
        <f>ROUND($L$110*$K$110,2)</f>
        <v>0</v>
      </c>
      <c r="O110" s="1453"/>
      <c r="P110" s="1453"/>
      <c r="Q110" s="1454"/>
      <c r="R110" s="414"/>
      <c r="S110" s="347"/>
      <c r="T110" s="354">
        <f t="shared" si="2"/>
        <v>0</v>
      </c>
      <c r="U110" s="355" t="s">
        <v>752</v>
      </c>
      <c r="X110" s="357">
        <v>1.3010000000000001E-2</v>
      </c>
      <c r="Y110" s="357" t="e">
        <f>#REF!*#REF!</f>
        <v>#REF!</v>
      </c>
      <c r="Z110" s="357">
        <v>0</v>
      </c>
      <c r="AA110" s="358" t="e">
        <f>#REF!*#REF!</f>
        <v>#REF!</v>
      </c>
      <c r="AR110" s="359" t="s">
        <v>793</v>
      </c>
      <c r="AT110" s="359" t="s">
        <v>789</v>
      </c>
      <c r="AU110" s="359" t="s">
        <v>736</v>
      </c>
      <c r="AY110" s="356" t="s">
        <v>786</v>
      </c>
      <c r="BE110" s="360" t="e">
        <f>IF(#REF!="základní",#REF!,0)</f>
        <v>#REF!</v>
      </c>
      <c r="BF110" s="360" t="e">
        <f>IF(#REF!="snížená",#REF!,0)</f>
        <v>#REF!</v>
      </c>
      <c r="BG110" s="360" t="e">
        <f>IF(#REF!="zákl. přenesená",#REF!,0)</f>
        <v>#REF!</v>
      </c>
      <c r="BH110" s="360" t="e">
        <f>IF(#REF!="sníž. přenesená",#REF!,0)</f>
        <v>#REF!</v>
      </c>
      <c r="BI110" s="360" t="e">
        <f>IF(#REF!="nulová",#REF!,0)</f>
        <v>#REF!</v>
      </c>
      <c r="BJ110" s="359" t="s">
        <v>787</v>
      </c>
      <c r="BK110" s="360" t="e">
        <f>ROUND(#REF!*#REF!,2)</f>
        <v>#REF!</v>
      </c>
      <c r="BL110" s="359" t="s">
        <v>793</v>
      </c>
      <c r="BM110" s="359" t="s">
        <v>889</v>
      </c>
    </row>
    <row r="111" spans="2:65" s="356" customFormat="1" ht="15.75" customHeight="1">
      <c r="B111" s="347"/>
      <c r="C111" s="348" t="s">
        <v>893</v>
      </c>
      <c r="D111" s="349" t="s">
        <v>789</v>
      </c>
      <c r="E111" s="350" t="s">
        <v>894</v>
      </c>
      <c r="F111" s="1432" t="s">
        <v>895</v>
      </c>
      <c r="G111" s="1433"/>
      <c r="H111" s="1433"/>
      <c r="I111" s="1433"/>
      <c r="J111" s="351" t="s">
        <v>177</v>
      </c>
      <c r="K111" s="412">
        <v>3</v>
      </c>
      <c r="L111" s="1434"/>
      <c r="M111" s="1435"/>
      <c r="N111" s="1436">
        <f>ROUND($L$111*$K$111,2)</f>
        <v>0</v>
      </c>
      <c r="O111" s="1433"/>
      <c r="P111" s="1433"/>
      <c r="Q111" s="1433"/>
      <c r="R111" s="353" t="s">
        <v>799</v>
      </c>
      <c r="S111" s="347"/>
      <c r="T111" s="354">
        <f t="shared" si="2"/>
        <v>0</v>
      </c>
      <c r="U111" s="355" t="s">
        <v>752</v>
      </c>
      <c r="X111" s="357">
        <v>0</v>
      </c>
      <c r="Y111" s="357" t="e">
        <f>#REF!*#REF!</f>
        <v>#REF!</v>
      </c>
      <c r="Z111" s="357">
        <v>0</v>
      </c>
      <c r="AA111" s="358" t="e">
        <f>#REF!*#REF!</f>
        <v>#REF!</v>
      </c>
      <c r="AR111" s="359" t="s">
        <v>793</v>
      </c>
      <c r="AT111" s="359" t="s">
        <v>789</v>
      </c>
      <c r="AU111" s="359" t="s">
        <v>736</v>
      </c>
      <c r="AY111" s="356" t="s">
        <v>786</v>
      </c>
      <c r="BE111" s="360" t="e">
        <f>IF(#REF!="základní",#REF!,0)</f>
        <v>#REF!</v>
      </c>
      <c r="BF111" s="360" t="e">
        <f>IF(#REF!="snížená",#REF!,0)</f>
        <v>#REF!</v>
      </c>
      <c r="BG111" s="360" t="e">
        <f>IF(#REF!="zákl. přenesená",#REF!,0)</f>
        <v>#REF!</v>
      </c>
      <c r="BH111" s="360" t="e">
        <f>IF(#REF!="sníž. přenesená",#REF!,0)</f>
        <v>#REF!</v>
      </c>
      <c r="BI111" s="360" t="e">
        <f>IF(#REF!="nulová",#REF!,0)</f>
        <v>#REF!</v>
      </c>
      <c r="BJ111" s="359" t="s">
        <v>787</v>
      </c>
      <c r="BK111" s="360" t="e">
        <f>ROUND(#REF!*#REF!,2)</f>
        <v>#REF!</v>
      </c>
      <c r="BL111" s="359" t="s">
        <v>793</v>
      </c>
      <c r="BM111" s="359" t="s">
        <v>826</v>
      </c>
    </row>
    <row r="112" spans="2:65" s="356" customFormat="1" ht="27" customHeight="1">
      <c r="B112" s="347"/>
      <c r="C112" s="361" t="s">
        <v>896</v>
      </c>
      <c r="D112" s="362" t="s">
        <v>796</v>
      </c>
      <c r="E112" s="363"/>
      <c r="F112" s="1442" t="s">
        <v>897</v>
      </c>
      <c r="G112" s="1443"/>
      <c r="H112" s="1443"/>
      <c r="I112" s="1443"/>
      <c r="J112" s="364" t="s">
        <v>177</v>
      </c>
      <c r="K112" s="413">
        <v>3</v>
      </c>
      <c r="L112" s="1444"/>
      <c r="M112" s="1445"/>
      <c r="N112" s="1446">
        <f>ROUND($L$112*$K$112,2)</f>
        <v>0</v>
      </c>
      <c r="O112" s="1433"/>
      <c r="P112" s="1433"/>
      <c r="Q112" s="1433"/>
      <c r="R112" s="414"/>
      <c r="S112" s="347"/>
      <c r="T112" s="354">
        <f t="shared" si="2"/>
        <v>0</v>
      </c>
      <c r="U112" s="355" t="s">
        <v>752</v>
      </c>
      <c r="X112" s="357">
        <v>0.82</v>
      </c>
      <c r="Y112" s="357" t="e">
        <f>#REF!*#REF!</f>
        <v>#REF!</v>
      </c>
      <c r="Z112" s="357">
        <v>0</v>
      </c>
      <c r="AA112" s="358" t="e">
        <f>#REF!*#REF!</f>
        <v>#REF!</v>
      </c>
      <c r="AR112" s="359" t="s">
        <v>816</v>
      </c>
      <c r="AT112" s="359" t="s">
        <v>796</v>
      </c>
      <c r="AU112" s="359" t="s">
        <v>736</v>
      </c>
      <c r="AY112" s="356" t="s">
        <v>786</v>
      </c>
      <c r="BE112" s="360" t="e">
        <f>IF(#REF!="základní",#REF!,0)</f>
        <v>#REF!</v>
      </c>
      <c r="BF112" s="360" t="e">
        <f>IF(#REF!="snížená",#REF!,0)</f>
        <v>#REF!</v>
      </c>
      <c r="BG112" s="360" t="e">
        <f>IF(#REF!="zákl. přenesená",#REF!,0)</f>
        <v>#REF!</v>
      </c>
      <c r="BH112" s="360" t="e">
        <f>IF(#REF!="sníž. přenesená",#REF!,0)</f>
        <v>#REF!</v>
      </c>
      <c r="BI112" s="360" t="e">
        <f>IF(#REF!="nulová",#REF!,0)</f>
        <v>#REF!</v>
      </c>
      <c r="BJ112" s="359" t="s">
        <v>787</v>
      </c>
      <c r="BK112" s="360" t="e">
        <f>ROUND(#REF!*#REF!,2)</f>
        <v>#REF!</v>
      </c>
      <c r="BL112" s="359" t="s">
        <v>816</v>
      </c>
      <c r="BM112" s="359" t="s">
        <v>898</v>
      </c>
    </row>
    <row r="113" spans="2:65" s="356" customFormat="1" ht="15.75" customHeight="1">
      <c r="B113" s="347"/>
      <c r="C113" s="348" t="s">
        <v>899</v>
      </c>
      <c r="D113" s="349" t="s">
        <v>789</v>
      </c>
      <c r="E113" s="350" t="s">
        <v>900</v>
      </c>
      <c r="F113" s="1432" t="s">
        <v>901</v>
      </c>
      <c r="G113" s="1433"/>
      <c r="H113" s="1433"/>
      <c r="I113" s="1433"/>
      <c r="J113" s="351" t="s">
        <v>177</v>
      </c>
      <c r="K113" s="412">
        <v>4</v>
      </c>
      <c r="L113" s="1434"/>
      <c r="M113" s="1435"/>
      <c r="N113" s="1436">
        <f>ROUND($L$113*$K$113,2)</f>
        <v>0</v>
      </c>
      <c r="O113" s="1433"/>
      <c r="P113" s="1433"/>
      <c r="Q113" s="1433"/>
      <c r="R113" s="353" t="s">
        <v>799</v>
      </c>
      <c r="S113" s="347"/>
      <c r="T113" s="354">
        <f t="shared" si="2"/>
        <v>0</v>
      </c>
      <c r="U113" s="355" t="s">
        <v>752</v>
      </c>
      <c r="X113" s="357">
        <v>0</v>
      </c>
      <c r="Y113" s="357" t="e">
        <f>#REF!*#REF!</f>
        <v>#REF!</v>
      </c>
      <c r="Z113" s="357">
        <v>0</v>
      </c>
      <c r="AA113" s="358" t="e">
        <f>#REF!*#REF!</f>
        <v>#REF!</v>
      </c>
      <c r="AR113" s="359" t="s">
        <v>793</v>
      </c>
      <c r="AT113" s="359" t="s">
        <v>789</v>
      </c>
      <c r="AU113" s="359" t="s">
        <v>736</v>
      </c>
      <c r="AY113" s="356" t="s">
        <v>786</v>
      </c>
      <c r="BE113" s="360" t="e">
        <f>IF(#REF!="základní",#REF!,0)</f>
        <v>#REF!</v>
      </c>
      <c r="BF113" s="360" t="e">
        <f>IF(#REF!="snížená",#REF!,0)</f>
        <v>#REF!</v>
      </c>
      <c r="BG113" s="360" t="e">
        <f>IF(#REF!="zákl. přenesená",#REF!,0)</f>
        <v>#REF!</v>
      </c>
      <c r="BH113" s="360" t="e">
        <f>IF(#REF!="sníž. přenesená",#REF!,0)</f>
        <v>#REF!</v>
      </c>
      <c r="BI113" s="360" t="e">
        <f>IF(#REF!="nulová",#REF!,0)</f>
        <v>#REF!</v>
      </c>
      <c r="BJ113" s="359" t="s">
        <v>787</v>
      </c>
      <c r="BK113" s="360" t="e">
        <f>ROUND(#REF!*#REF!,2)</f>
        <v>#REF!</v>
      </c>
      <c r="BL113" s="359" t="s">
        <v>793</v>
      </c>
      <c r="BM113" s="359" t="s">
        <v>826</v>
      </c>
    </row>
    <row r="114" spans="2:65" s="356" customFormat="1" ht="27" customHeight="1">
      <c r="B114" s="347"/>
      <c r="C114" s="361" t="s">
        <v>902</v>
      </c>
      <c r="D114" s="362" t="s">
        <v>796</v>
      </c>
      <c r="E114" s="363"/>
      <c r="F114" s="1442" t="s">
        <v>903</v>
      </c>
      <c r="G114" s="1443"/>
      <c r="H114" s="1443"/>
      <c r="I114" s="1443"/>
      <c r="J114" s="364" t="s">
        <v>177</v>
      </c>
      <c r="K114" s="413">
        <v>4</v>
      </c>
      <c r="L114" s="1444"/>
      <c r="M114" s="1445"/>
      <c r="N114" s="1446">
        <f>ROUND($L$114*$K$114,2)</f>
        <v>0</v>
      </c>
      <c r="O114" s="1433"/>
      <c r="P114" s="1433"/>
      <c r="Q114" s="1433"/>
      <c r="R114" s="414"/>
      <c r="S114" s="347"/>
      <c r="T114" s="354">
        <f t="shared" si="2"/>
        <v>0</v>
      </c>
      <c r="U114" s="355" t="s">
        <v>752</v>
      </c>
      <c r="X114" s="357">
        <v>0.82</v>
      </c>
      <c r="Y114" s="357" t="e">
        <f>#REF!*#REF!</f>
        <v>#REF!</v>
      </c>
      <c r="Z114" s="357">
        <v>0</v>
      </c>
      <c r="AA114" s="358" t="e">
        <f>#REF!*#REF!</f>
        <v>#REF!</v>
      </c>
      <c r="AR114" s="359" t="s">
        <v>816</v>
      </c>
      <c r="AT114" s="359" t="s">
        <v>796</v>
      </c>
      <c r="AU114" s="359" t="s">
        <v>736</v>
      </c>
      <c r="AY114" s="356" t="s">
        <v>786</v>
      </c>
      <c r="BE114" s="360" t="e">
        <f>IF(#REF!="základní",#REF!,0)</f>
        <v>#REF!</v>
      </c>
      <c r="BF114" s="360" t="e">
        <f>IF(#REF!="snížená",#REF!,0)</f>
        <v>#REF!</v>
      </c>
      <c r="BG114" s="360" t="e">
        <f>IF(#REF!="zákl. přenesená",#REF!,0)</f>
        <v>#REF!</v>
      </c>
      <c r="BH114" s="360" t="e">
        <f>IF(#REF!="sníž. přenesená",#REF!,0)</f>
        <v>#REF!</v>
      </c>
      <c r="BI114" s="360" t="e">
        <f>IF(#REF!="nulová",#REF!,0)</f>
        <v>#REF!</v>
      </c>
      <c r="BJ114" s="359" t="s">
        <v>787</v>
      </c>
      <c r="BK114" s="360" t="e">
        <f>ROUND(#REF!*#REF!,2)</f>
        <v>#REF!</v>
      </c>
      <c r="BL114" s="359" t="s">
        <v>816</v>
      </c>
      <c r="BM114" s="359" t="s">
        <v>898</v>
      </c>
    </row>
    <row r="115" spans="2:65" s="356" customFormat="1" ht="27" customHeight="1">
      <c r="B115" s="347"/>
      <c r="C115" s="348" t="s">
        <v>904</v>
      </c>
      <c r="D115" s="349" t="s">
        <v>789</v>
      </c>
      <c r="E115" s="350" t="s">
        <v>905</v>
      </c>
      <c r="F115" s="1428" t="s">
        <v>906</v>
      </c>
      <c r="G115" s="1421"/>
      <c r="H115" s="1421"/>
      <c r="I115" s="1422"/>
      <c r="J115" s="351" t="s">
        <v>289</v>
      </c>
      <c r="K115" s="430">
        <v>33</v>
      </c>
      <c r="L115" s="1423"/>
      <c r="M115" s="1424"/>
      <c r="N115" s="1425">
        <f>ROUND($L$115*$K$115,2)</f>
        <v>0</v>
      </c>
      <c r="O115" s="1426"/>
      <c r="P115" s="1426"/>
      <c r="Q115" s="1427"/>
      <c r="R115" s="353" t="s">
        <v>799</v>
      </c>
      <c r="S115" s="347"/>
      <c r="T115" s="354">
        <f t="shared" si="2"/>
        <v>0</v>
      </c>
      <c r="U115" s="355" t="s">
        <v>752</v>
      </c>
      <c r="X115" s="357">
        <v>0</v>
      </c>
      <c r="Y115" s="357" t="e">
        <f>#REF!*#REF!</f>
        <v>#REF!</v>
      </c>
      <c r="Z115" s="357">
        <v>0</v>
      </c>
      <c r="AA115" s="358" t="e">
        <f>#REF!*#REF!</f>
        <v>#REF!</v>
      </c>
      <c r="AR115" s="359" t="s">
        <v>793</v>
      </c>
      <c r="AT115" s="359" t="s">
        <v>789</v>
      </c>
      <c r="AU115" s="359" t="s">
        <v>736</v>
      </c>
      <c r="AY115" s="356" t="s">
        <v>786</v>
      </c>
      <c r="BE115" s="360" t="e">
        <f>IF(#REF!="základní",#REF!,0)</f>
        <v>#REF!</v>
      </c>
      <c r="BF115" s="360" t="e">
        <f>IF(#REF!="snížená",#REF!,0)</f>
        <v>#REF!</v>
      </c>
      <c r="BG115" s="360" t="e">
        <f>IF(#REF!="zákl. přenesená",#REF!,0)</f>
        <v>#REF!</v>
      </c>
      <c r="BH115" s="360" t="e">
        <f>IF(#REF!="sníž. přenesená",#REF!,0)</f>
        <v>#REF!</v>
      </c>
      <c r="BI115" s="360" t="e">
        <f>IF(#REF!="nulová",#REF!,0)</f>
        <v>#REF!</v>
      </c>
      <c r="BJ115" s="359" t="s">
        <v>787</v>
      </c>
      <c r="BK115" s="360" t="e">
        <f>ROUND(#REF!*#REF!,2)</f>
        <v>#REF!</v>
      </c>
      <c r="BL115" s="359" t="s">
        <v>793</v>
      </c>
      <c r="BM115" s="359" t="s">
        <v>876</v>
      </c>
    </row>
    <row r="116" spans="2:65" s="356" customFormat="1" ht="27" customHeight="1">
      <c r="B116" s="347"/>
      <c r="C116" s="348" t="s">
        <v>907</v>
      </c>
      <c r="D116" s="349" t="s">
        <v>789</v>
      </c>
      <c r="E116" s="350" t="s">
        <v>908</v>
      </c>
      <c r="F116" s="1428" t="s">
        <v>909</v>
      </c>
      <c r="G116" s="1429"/>
      <c r="H116" s="1429"/>
      <c r="I116" s="1430"/>
      <c r="J116" s="351" t="s">
        <v>289</v>
      </c>
      <c r="K116" s="430">
        <v>99</v>
      </c>
      <c r="L116" s="1437"/>
      <c r="M116" s="1438"/>
      <c r="N116" s="1439">
        <f>ROUND($L$116*$K$116,2)</f>
        <v>0</v>
      </c>
      <c r="O116" s="1440"/>
      <c r="P116" s="1440"/>
      <c r="Q116" s="1441"/>
      <c r="R116" s="353" t="s">
        <v>799</v>
      </c>
      <c r="S116" s="347"/>
      <c r="T116" s="354">
        <f t="shared" si="2"/>
        <v>0</v>
      </c>
      <c r="U116" s="355" t="s">
        <v>752</v>
      </c>
      <c r="X116" s="357">
        <v>0</v>
      </c>
      <c r="Y116" s="357" t="e">
        <f>#REF!*#REF!</f>
        <v>#REF!</v>
      </c>
      <c r="Z116" s="357">
        <v>0</v>
      </c>
      <c r="AA116" s="358" t="e">
        <f>#REF!*#REF!</f>
        <v>#REF!</v>
      </c>
      <c r="AR116" s="359" t="s">
        <v>793</v>
      </c>
      <c r="AT116" s="359" t="s">
        <v>789</v>
      </c>
      <c r="AU116" s="359" t="s">
        <v>736</v>
      </c>
      <c r="AY116" s="356" t="s">
        <v>786</v>
      </c>
      <c r="BE116" s="360" t="e">
        <f>IF(#REF!="základní",#REF!,0)</f>
        <v>#REF!</v>
      </c>
      <c r="BF116" s="360" t="e">
        <f>IF(#REF!="snížená",#REF!,0)</f>
        <v>#REF!</v>
      </c>
      <c r="BG116" s="360" t="e">
        <f>IF(#REF!="zákl. přenesená",#REF!,0)</f>
        <v>#REF!</v>
      </c>
      <c r="BH116" s="360" t="e">
        <f>IF(#REF!="sníž. přenesená",#REF!,0)</f>
        <v>#REF!</v>
      </c>
      <c r="BI116" s="360" t="e">
        <f>IF(#REF!="nulová",#REF!,0)</f>
        <v>#REF!</v>
      </c>
      <c r="BJ116" s="359" t="s">
        <v>787</v>
      </c>
      <c r="BK116" s="360" t="e">
        <f>ROUND(#REF!*#REF!,2)</f>
        <v>#REF!</v>
      </c>
      <c r="BL116" s="359" t="s">
        <v>793</v>
      </c>
      <c r="BM116" s="359" t="s">
        <v>876</v>
      </c>
    </row>
    <row r="117" spans="2:65" s="356" customFormat="1" ht="27" customHeight="1">
      <c r="B117" s="347"/>
      <c r="C117" s="348" t="s">
        <v>910</v>
      </c>
      <c r="D117" s="349" t="s">
        <v>789</v>
      </c>
      <c r="E117" s="350" t="s">
        <v>911</v>
      </c>
      <c r="F117" s="1428" t="s">
        <v>912</v>
      </c>
      <c r="G117" s="1421"/>
      <c r="H117" s="1421"/>
      <c r="I117" s="1422"/>
      <c r="J117" s="351" t="s">
        <v>289</v>
      </c>
      <c r="K117" s="430">
        <v>11</v>
      </c>
      <c r="L117" s="1437"/>
      <c r="M117" s="1438"/>
      <c r="N117" s="1439">
        <f>ROUND($L$117*$K$117,2)</f>
        <v>0</v>
      </c>
      <c r="O117" s="1440"/>
      <c r="P117" s="1440"/>
      <c r="Q117" s="1441"/>
      <c r="R117" s="353" t="s">
        <v>799</v>
      </c>
      <c r="S117" s="347"/>
      <c r="T117" s="354">
        <f t="shared" si="2"/>
        <v>0</v>
      </c>
      <c r="U117" s="355" t="s">
        <v>752</v>
      </c>
      <c r="X117" s="357">
        <v>0</v>
      </c>
      <c r="Y117" s="357" t="e">
        <f>#REF!*#REF!</f>
        <v>#REF!</v>
      </c>
      <c r="Z117" s="357">
        <v>0</v>
      </c>
      <c r="AA117" s="358" t="e">
        <f>#REF!*#REF!</f>
        <v>#REF!</v>
      </c>
      <c r="AR117" s="359" t="s">
        <v>793</v>
      </c>
      <c r="AT117" s="359" t="s">
        <v>789</v>
      </c>
      <c r="AU117" s="359" t="s">
        <v>736</v>
      </c>
      <c r="AY117" s="356" t="s">
        <v>786</v>
      </c>
      <c r="BE117" s="360" t="e">
        <f>IF(#REF!="základní",#REF!,0)</f>
        <v>#REF!</v>
      </c>
      <c r="BF117" s="360" t="e">
        <f>IF(#REF!="snížená",#REF!,0)</f>
        <v>#REF!</v>
      </c>
      <c r="BG117" s="360" t="e">
        <f>IF(#REF!="zákl. přenesená",#REF!,0)</f>
        <v>#REF!</v>
      </c>
      <c r="BH117" s="360" t="e">
        <f>IF(#REF!="sníž. přenesená",#REF!,0)</f>
        <v>#REF!</v>
      </c>
      <c r="BI117" s="360" t="e">
        <f>IF(#REF!="nulová",#REF!,0)</f>
        <v>#REF!</v>
      </c>
      <c r="BJ117" s="359" t="s">
        <v>787</v>
      </c>
      <c r="BK117" s="360" t="e">
        <f>ROUND(#REF!*#REF!,2)</f>
        <v>#REF!</v>
      </c>
      <c r="BL117" s="359" t="s">
        <v>793</v>
      </c>
      <c r="BM117" s="359" t="s">
        <v>876</v>
      </c>
    </row>
    <row r="118" spans="2:65" s="356" customFormat="1" ht="27" customHeight="1">
      <c r="B118" s="347"/>
      <c r="C118" s="348" t="s">
        <v>913</v>
      </c>
      <c r="D118" s="349" t="s">
        <v>789</v>
      </c>
      <c r="E118" s="350" t="s">
        <v>914</v>
      </c>
      <c r="F118" s="1428" t="s">
        <v>915</v>
      </c>
      <c r="G118" s="1421"/>
      <c r="H118" s="1421"/>
      <c r="I118" s="1422"/>
      <c r="J118" s="351" t="s">
        <v>289</v>
      </c>
      <c r="K118" s="430">
        <v>5</v>
      </c>
      <c r="L118" s="1437"/>
      <c r="M118" s="1438"/>
      <c r="N118" s="1439">
        <f>ROUND($L$118*$K$118,2)</f>
        <v>0</v>
      </c>
      <c r="O118" s="1440"/>
      <c r="P118" s="1440"/>
      <c r="Q118" s="1441"/>
      <c r="R118" s="353" t="s">
        <v>799</v>
      </c>
      <c r="S118" s="347"/>
      <c r="T118" s="354">
        <f t="shared" si="2"/>
        <v>0</v>
      </c>
      <c r="U118" s="355" t="s">
        <v>752</v>
      </c>
      <c r="X118" s="357">
        <v>0</v>
      </c>
      <c r="Y118" s="357" t="e">
        <f>#REF!*#REF!</f>
        <v>#REF!</v>
      </c>
      <c r="Z118" s="357">
        <v>0</v>
      </c>
      <c r="AA118" s="358" t="e">
        <f>#REF!*#REF!</f>
        <v>#REF!</v>
      </c>
      <c r="AR118" s="359" t="s">
        <v>793</v>
      </c>
      <c r="AT118" s="359" t="s">
        <v>789</v>
      </c>
      <c r="AU118" s="359" t="s">
        <v>736</v>
      </c>
      <c r="AY118" s="356" t="s">
        <v>786</v>
      </c>
      <c r="BE118" s="360" t="e">
        <f>IF(#REF!="základní",#REF!,0)</f>
        <v>#REF!</v>
      </c>
      <c r="BF118" s="360" t="e">
        <f>IF(#REF!="snížená",#REF!,0)</f>
        <v>#REF!</v>
      </c>
      <c r="BG118" s="360" t="e">
        <f>IF(#REF!="zákl. přenesená",#REF!,0)</f>
        <v>#REF!</v>
      </c>
      <c r="BH118" s="360" t="e">
        <f>IF(#REF!="sníž. přenesená",#REF!,0)</f>
        <v>#REF!</v>
      </c>
      <c r="BI118" s="360" t="e">
        <f>IF(#REF!="nulová",#REF!,0)</f>
        <v>#REF!</v>
      </c>
      <c r="BJ118" s="359" t="s">
        <v>787</v>
      </c>
      <c r="BK118" s="360" t="e">
        <f>ROUND(#REF!*#REF!,2)</f>
        <v>#REF!</v>
      </c>
      <c r="BL118" s="359" t="s">
        <v>793</v>
      </c>
      <c r="BM118" s="359" t="s">
        <v>876</v>
      </c>
    </row>
    <row r="119" spans="2:65" s="356" customFormat="1" ht="27" customHeight="1">
      <c r="B119" s="347"/>
      <c r="C119" s="348" t="s">
        <v>916</v>
      </c>
      <c r="D119" s="349" t="s">
        <v>789</v>
      </c>
      <c r="E119" s="350"/>
      <c r="F119" s="1428" t="s">
        <v>917</v>
      </c>
      <c r="G119" s="1429"/>
      <c r="H119" s="1429"/>
      <c r="I119" s="1430"/>
      <c r="J119" s="353" t="s">
        <v>167</v>
      </c>
      <c r="K119" s="412">
        <v>3</v>
      </c>
      <c r="L119" s="1423"/>
      <c r="M119" s="1424"/>
      <c r="N119" s="1425">
        <f>ROUND($L$119*$K$119,2)</f>
        <v>0</v>
      </c>
      <c r="O119" s="1426"/>
      <c r="P119" s="1426"/>
      <c r="Q119" s="1427"/>
      <c r="R119" s="414"/>
      <c r="S119" s="347"/>
      <c r="T119" s="354">
        <f>SUM(N119:S119)</f>
        <v>0</v>
      </c>
      <c r="U119" s="355" t="s">
        <v>752</v>
      </c>
      <c r="X119" s="357">
        <v>0</v>
      </c>
      <c r="Y119" s="357" t="e">
        <f>#REF!*#REF!</f>
        <v>#REF!</v>
      </c>
      <c r="Z119" s="357">
        <v>0</v>
      </c>
      <c r="AA119" s="358" t="e">
        <f>#REF!*#REF!</f>
        <v>#REF!</v>
      </c>
      <c r="AR119" s="359" t="s">
        <v>816</v>
      </c>
      <c r="AT119" s="359" t="s">
        <v>789</v>
      </c>
      <c r="AU119" s="359" t="s">
        <v>787</v>
      </c>
      <c r="AY119" s="356" t="s">
        <v>786</v>
      </c>
      <c r="BE119" s="360" t="e">
        <f>IF(#REF!="základní",#REF!,0)</f>
        <v>#REF!</v>
      </c>
      <c r="BF119" s="360" t="e">
        <f>IF(#REF!="snížená",#REF!,0)</f>
        <v>#REF!</v>
      </c>
      <c r="BG119" s="360" t="e">
        <f>IF(#REF!="zákl. přenesená",#REF!,0)</f>
        <v>#REF!</v>
      </c>
      <c r="BH119" s="360" t="e">
        <f>IF(#REF!="sníž. přenesená",#REF!,0)</f>
        <v>#REF!</v>
      </c>
      <c r="BI119" s="360" t="e">
        <f>IF(#REF!="nulová",#REF!,0)</f>
        <v>#REF!</v>
      </c>
      <c r="BJ119" s="359" t="s">
        <v>736</v>
      </c>
      <c r="BK119" s="360" t="e">
        <f>ROUND(#REF!*#REF!,2)</f>
        <v>#REF!</v>
      </c>
      <c r="BL119" s="359" t="s">
        <v>816</v>
      </c>
      <c r="BM119" s="359" t="s">
        <v>918</v>
      </c>
    </row>
    <row r="120" spans="2:65" s="356" customFormat="1" ht="40.5" customHeight="1">
      <c r="B120" s="347"/>
      <c r="C120" s="348" t="s">
        <v>919</v>
      </c>
      <c r="D120" s="349" t="s">
        <v>789</v>
      </c>
      <c r="E120" s="350"/>
      <c r="F120" s="1428" t="s">
        <v>920</v>
      </c>
      <c r="G120" s="1429"/>
      <c r="H120" s="1429"/>
      <c r="I120" s="1430"/>
      <c r="J120" s="353" t="s">
        <v>167</v>
      </c>
      <c r="K120" s="412">
        <v>2</v>
      </c>
      <c r="L120" s="1423"/>
      <c r="M120" s="1424"/>
      <c r="N120" s="1425">
        <f>ROUND($L$120*$K$120,2)</f>
        <v>0</v>
      </c>
      <c r="O120" s="1426"/>
      <c r="P120" s="1426"/>
      <c r="Q120" s="1427"/>
      <c r="R120" s="414"/>
      <c r="S120" s="347"/>
      <c r="T120" s="354">
        <f>SUM(N120:S120)</f>
        <v>0</v>
      </c>
      <c r="U120" s="355" t="s">
        <v>752</v>
      </c>
      <c r="X120" s="357">
        <v>0</v>
      </c>
      <c r="Y120" s="357" t="e">
        <f>#REF!*#REF!</f>
        <v>#REF!</v>
      </c>
      <c r="Z120" s="357">
        <v>0</v>
      </c>
      <c r="AA120" s="358" t="e">
        <f>#REF!*#REF!</f>
        <v>#REF!</v>
      </c>
      <c r="AR120" s="359" t="s">
        <v>816</v>
      </c>
      <c r="AT120" s="359" t="s">
        <v>789</v>
      </c>
      <c r="AU120" s="359" t="s">
        <v>787</v>
      </c>
      <c r="AY120" s="356" t="s">
        <v>786</v>
      </c>
      <c r="BE120" s="360" t="e">
        <f>IF(#REF!="základní",#REF!,0)</f>
        <v>#REF!</v>
      </c>
      <c r="BF120" s="360" t="e">
        <f>IF(#REF!="snížená",#REF!,0)</f>
        <v>#REF!</v>
      </c>
      <c r="BG120" s="360" t="e">
        <f>IF(#REF!="zákl. přenesená",#REF!,0)</f>
        <v>#REF!</v>
      </c>
      <c r="BH120" s="360" t="e">
        <f>IF(#REF!="sníž. přenesená",#REF!,0)</f>
        <v>#REF!</v>
      </c>
      <c r="BI120" s="360" t="e">
        <f>IF(#REF!="nulová",#REF!,0)</f>
        <v>#REF!</v>
      </c>
      <c r="BJ120" s="359" t="s">
        <v>736</v>
      </c>
      <c r="BK120" s="360" t="e">
        <f>ROUND(#REF!*#REF!,2)</f>
        <v>#REF!</v>
      </c>
      <c r="BL120" s="359" t="s">
        <v>816</v>
      </c>
      <c r="BM120" s="359" t="s">
        <v>918</v>
      </c>
    </row>
    <row r="121" spans="2:65" s="356" customFormat="1" ht="40.5" customHeight="1">
      <c r="B121" s="347"/>
      <c r="C121" s="348" t="s">
        <v>921</v>
      </c>
      <c r="D121" s="349" t="s">
        <v>789</v>
      </c>
      <c r="E121" s="350" t="s">
        <v>922</v>
      </c>
      <c r="F121" s="1428" t="s">
        <v>923</v>
      </c>
      <c r="G121" s="1429"/>
      <c r="H121" s="1429"/>
      <c r="I121" s="1430"/>
      <c r="J121" s="353" t="s">
        <v>657</v>
      </c>
      <c r="K121" s="412">
        <v>1</v>
      </c>
      <c r="L121" s="1423"/>
      <c r="M121" s="1424"/>
      <c r="N121" s="1425">
        <f>ROUND($L$121*$K$121,2)</f>
        <v>0</v>
      </c>
      <c r="O121" s="1426"/>
      <c r="P121" s="1426"/>
      <c r="Q121" s="1427"/>
      <c r="R121" s="353" t="s">
        <v>799</v>
      </c>
      <c r="S121" s="347"/>
      <c r="T121" s="354">
        <f>SUM(N121:S121)</f>
        <v>0</v>
      </c>
      <c r="U121" s="355" t="s">
        <v>752</v>
      </c>
      <c r="X121" s="357">
        <v>0</v>
      </c>
      <c r="Y121" s="357" t="e">
        <f>#REF!*#REF!</f>
        <v>#REF!</v>
      </c>
      <c r="Z121" s="357">
        <v>0</v>
      </c>
      <c r="AA121" s="358" t="e">
        <f>#REF!*#REF!</f>
        <v>#REF!</v>
      </c>
      <c r="AR121" s="359" t="s">
        <v>816</v>
      </c>
      <c r="AT121" s="359" t="s">
        <v>789</v>
      </c>
      <c r="AU121" s="359" t="s">
        <v>787</v>
      </c>
      <c r="AY121" s="356" t="s">
        <v>786</v>
      </c>
      <c r="BE121" s="360" t="e">
        <f>IF(#REF!="základní",#REF!,0)</f>
        <v>#REF!</v>
      </c>
      <c r="BF121" s="360" t="e">
        <f>IF(#REF!="snížená",#REF!,0)</f>
        <v>#REF!</v>
      </c>
      <c r="BG121" s="360" t="e">
        <f>IF(#REF!="zákl. přenesená",#REF!,0)</f>
        <v>#REF!</v>
      </c>
      <c r="BH121" s="360" t="e">
        <f>IF(#REF!="sníž. přenesená",#REF!,0)</f>
        <v>#REF!</v>
      </c>
      <c r="BI121" s="360" t="e">
        <f>IF(#REF!="nulová",#REF!,0)</f>
        <v>#REF!</v>
      </c>
      <c r="BJ121" s="359" t="s">
        <v>736</v>
      </c>
      <c r="BK121" s="360" t="e">
        <f>ROUND(#REF!*#REF!,2)</f>
        <v>#REF!</v>
      </c>
      <c r="BL121" s="359" t="s">
        <v>816</v>
      </c>
      <c r="BM121" s="359" t="s">
        <v>918</v>
      </c>
    </row>
    <row r="122" spans="2:65" s="356" customFormat="1" ht="15.75" customHeight="1">
      <c r="B122" s="347"/>
      <c r="C122" s="348" t="s">
        <v>924</v>
      </c>
      <c r="D122" s="349" t="s">
        <v>789</v>
      </c>
      <c r="E122" s="350" t="s">
        <v>925</v>
      </c>
      <c r="F122" s="1432" t="s">
        <v>926</v>
      </c>
      <c r="G122" s="1433"/>
      <c r="H122" s="1433"/>
      <c r="I122" s="1433"/>
      <c r="J122" s="351" t="s">
        <v>657</v>
      </c>
      <c r="K122" s="412">
        <v>1</v>
      </c>
      <c r="L122" s="1434"/>
      <c r="M122" s="1435"/>
      <c r="N122" s="1436">
        <f>ROUND($L$122*$K$122,2)</f>
        <v>0</v>
      </c>
      <c r="O122" s="1433"/>
      <c r="P122" s="1433"/>
      <c r="Q122" s="1433"/>
      <c r="R122" s="353" t="s">
        <v>799</v>
      </c>
      <c r="S122" s="347"/>
      <c r="T122" s="354">
        <f t="shared" ref="T122" si="3">SUM(N122:S122)</f>
        <v>0</v>
      </c>
      <c r="U122" s="355" t="s">
        <v>752</v>
      </c>
      <c r="X122" s="357">
        <v>0</v>
      </c>
      <c r="Y122" s="357" t="e">
        <f>#REF!*#REF!</f>
        <v>#REF!</v>
      </c>
      <c r="Z122" s="357">
        <v>0</v>
      </c>
      <c r="AA122" s="358" t="e">
        <f>#REF!*#REF!</f>
        <v>#REF!</v>
      </c>
      <c r="AR122" s="359" t="s">
        <v>793</v>
      </c>
      <c r="AT122" s="359" t="s">
        <v>789</v>
      </c>
      <c r="AU122" s="359" t="s">
        <v>736</v>
      </c>
      <c r="AY122" s="356" t="s">
        <v>786</v>
      </c>
      <c r="BE122" s="360" t="e">
        <f>IF(#REF!="základní",#REF!,0)</f>
        <v>#REF!</v>
      </c>
      <c r="BF122" s="360" t="e">
        <f>IF(#REF!="snížená",#REF!,0)</f>
        <v>#REF!</v>
      </c>
      <c r="BG122" s="360" t="e">
        <f>IF(#REF!="zákl. přenesená",#REF!,0)</f>
        <v>#REF!</v>
      </c>
      <c r="BH122" s="360" t="e">
        <f>IF(#REF!="sníž. přenesená",#REF!,0)</f>
        <v>#REF!</v>
      </c>
      <c r="BI122" s="360" t="e">
        <f>IF(#REF!="nulová",#REF!,0)</f>
        <v>#REF!</v>
      </c>
      <c r="BJ122" s="359" t="s">
        <v>787</v>
      </c>
      <c r="BK122" s="360" t="e">
        <f>ROUND(#REF!*#REF!,2)</f>
        <v>#REF!</v>
      </c>
      <c r="BL122" s="359" t="s">
        <v>793</v>
      </c>
      <c r="BM122" s="359" t="s">
        <v>826</v>
      </c>
    </row>
    <row r="123" spans="2:65" s="356" customFormat="1" ht="40.5" customHeight="1">
      <c r="B123" s="347"/>
      <c r="C123" s="348" t="s">
        <v>927</v>
      </c>
      <c r="D123" s="349" t="s">
        <v>789</v>
      </c>
      <c r="E123" s="350" t="s">
        <v>928</v>
      </c>
      <c r="F123" s="1428" t="s">
        <v>929</v>
      </c>
      <c r="G123" s="1429"/>
      <c r="H123" s="1429"/>
      <c r="I123" s="1430"/>
      <c r="J123" s="353" t="s">
        <v>657</v>
      </c>
      <c r="K123" s="412">
        <v>1</v>
      </c>
      <c r="L123" s="1423"/>
      <c r="M123" s="1424"/>
      <c r="N123" s="1425">
        <f>ROUND($L$123*$K$123,2)</f>
        <v>0</v>
      </c>
      <c r="O123" s="1426"/>
      <c r="P123" s="1426"/>
      <c r="Q123" s="1427"/>
      <c r="R123" s="353" t="s">
        <v>799</v>
      </c>
      <c r="S123" s="347"/>
      <c r="T123" s="354">
        <f>SUM(N123:S123)</f>
        <v>0</v>
      </c>
      <c r="U123" s="355" t="s">
        <v>752</v>
      </c>
      <c r="X123" s="357">
        <v>0</v>
      </c>
      <c r="Y123" s="357" t="e">
        <f>#REF!*#REF!</f>
        <v>#REF!</v>
      </c>
      <c r="Z123" s="357">
        <v>0</v>
      </c>
      <c r="AA123" s="358" t="e">
        <f>#REF!*#REF!</f>
        <v>#REF!</v>
      </c>
      <c r="AR123" s="359" t="s">
        <v>816</v>
      </c>
      <c r="AT123" s="359" t="s">
        <v>789</v>
      </c>
      <c r="AU123" s="359" t="s">
        <v>787</v>
      </c>
      <c r="AY123" s="356" t="s">
        <v>786</v>
      </c>
      <c r="BE123" s="360" t="e">
        <f>IF(#REF!="základní",#REF!,0)</f>
        <v>#REF!</v>
      </c>
      <c r="BF123" s="360" t="e">
        <f>IF(#REF!="snížená",#REF!,0)</f>
        <v>#REF!</v>
      </c>
      <c r="BG123" s="360" t="e">
        <f>IF(#REF!="zákl. přenesená",#REF!,0)</f>
        <v>#REF!</v>
      </c>
      <c r="BH123" s="360" t="e">
        <f>IF(#REF!="sníž. přenesená",#REF!,0)</f>
        <v>#REF!</v>
      </c>
      <c r="BI123" s="360" t="e">
        <f>IF(#REF!="nulová",#REF!,0)</f>
        <v>#REF!</v>
      </c>
      <c r="BJ123" s="359" t="s">
        <v>736</v>
      </c>
      <c r="BK123" s="360" t="e">
        <f>ROUND(#REF!*#REF!,2)</f>
        <v>#REF!</v>
      </c>
      <c r="BL123" s="359" t="s">
        <v>816</v>
      </c>
      <c r="BM123" s="359" t="s">
        <v>918</v>
      </c>
    </row>
    <row r="124" spans="2:65" s="356" customFormat="1" ht="40.5" customHeight="1">
      <c r="B124" s="347"/>
      <c r="C124" s="348" t="s">
        <v>930</v>
      </c>
      <c r="D124" s="349" t="s">
        <v>789</v>
      </c>
      <c r="E124" s="350" t="s">
        <v>931</v>
      </c>
      <c r="F124" s="1428" t="s">
        <v>932</v>
      </c>
      <c r="G124" s="1429"/>
      <c r="H124" s="1429"/>
      <c r="I124" s="1430"/>
      <c r="J124" s="353" t="s">
        <v>657</v>
      </c>
      <c r="K124" s="412">
        <v>1</v>
      </c>
      <c r="L124" s="1423"/>
      <c r="M124" s="1424"/>
      <c r="N124" s="1425">
        <f>ROUND($L$124*$K$124,2)</f>
        <v>0</v>
      </c>
      <c r="O124" s="1426"/>
      <c r="P124" s="1426"/>
      <c r="Q124" s="1427"/>
      <c r="R124" s="353" t="s">
        <v>799</v>
      </c>
      <c r="S124" s="347"/>
      <c r="T124" s="354">
        <f>SUM(N124:S124)</f>
        <v>0</v>
      </c>
      <c r="U124" s="355" t="s">
        <v>752</v>
      </c>
      <c r="X124" s="357">
        <v>0</v>
      </c>
      <c r="Y124" s="357" t="e">
        <f>#REF!*#REF!</f>
        <v>#REF!</v>
      </c>
      <c r="Z124" s="357">
        <v>0</v>
      </c>
      <c r="AA124" s="358" t="e">
        <f>#REF!*#REF!</f>
        <v>#REF!</v>
      </c>
      <c r="AR124" s="359" t="s">
        <v>816</v>
      </c>
      <c r="AT124" s="359" t="s">
        <v>789</v>
      </c>
      <c r="AU124" s="359" t="s">
        <v>787</v>
      </c>
      <c r="AY124" s="356" t="s">
        <v>786</v>
      </c>
      <c r="BE124" s="360" t="e">
        <f>IF(#REF!="základní",#REF!,0)</f>
        <v>#REF!</v>
      </c>
      <c r="BF124" s="360" t="e">
        <f>IF(#REF!="snížená",#REF!,0)</f>
        <v>#REF!</v>
      </c>
      <c r="BG124" s="360" t="e">
        <f>IF(#REF!="zákl. přenesená",#REF!,0)</f>
        <v>#REF!</v>
      </c>
      <c r="BH124" s="360" t="e">
        <f>IF(#REF!="sníž. přenesená",#REF!,0)</f>
        <v>#REF!</v>
      </c>
      <c r="BI124" s="360" t="e">
        <f>IF(#REF!="nulová",#REF!,0)</f>
        <v>#REF!</v>
      </c>
      <c r="BJ124" s="359" t="s">
        <v>736</v>
      </c>
      <c r="BK124" s="360" t="e">
        <f>ROUND(#REF!*#REF!,2)</f>
        <v>#REF!</v>
      </c>
      <c r="BL124" s="359" t="s">
        <v>816</v>
      </c>
      <c r="BM124" s="359" t="s">
        <v>918</v>
      </c>
    </row>
    <row r="125" spans="2:65" s="341" customFormat="1" ht="37.5" customHeight="1">
      <c r="B125" s="338"/>
      <c r="C125" s="339"/>
      <c r="D125" s="340" t="s">
        <v>768</v>
      </c>
      <c r="N125" s="1431">
        <f>SUM(T126:T130)</f>
        <v>0</v>
      </c>
      <c r="O125" s="1431"/>
      <c r="P125" s="1431"/>
      <c r="Q125" s="1431"/>
      <c r="R125" s="432"/>
      <c r="S125" s="344"/>
      <c r="T125" s="433"/>
      <c r="W125" s="342">
        <f>SUM($W$126:$W$131)</f>
        <v>0</v>
      </c>
      <c r="Y125" s="342" t="e">
        <f>SUM($Y$126:$Y$131)</f>
        <v>#REF!</v>
      </c>
      <c r="AA125" s="342" t="e">
        <f>SUM($AA$126:$AA$131)</f>
        <v>#REF!</v>
      </c>
      <c r="AR125" s="344" t="s">
        <v>812</v>
      </c>
      <c r="AT125" s="344" t="s">
        <v>784</v>
      </c>
      <c r="AU125" s="344" t="s">
        <v>785</v>
      </c>
      <c r="AY125" s="344" t="s">
        <v>786</v>
      </c>
      <c r="BK125" s="345" t="e">
        <f>SUM($BK$126:$BK$131)</f>
        <v>#REF!</v>
      </c>
    </row>
    <row r="126" spans="2:65" s="356" customFormat="1" ht="18.75" customHeight="1">
      <c r="B126" s="347"/>
      <c r="C126" s="348" t="s">
        <v>933</v>
      </c>
      <c r="D126" s="349" t="s">
        <v>789</v>
      </c>
      <c r="E126" s="434" t="s">
        <v>934</v>
      </c>
      <c r="F126" s="1428" t="s">
        <v>935</v>
      </c>
      <c r="G126" s="1421"/>
      <c r="H126" s="1421"/>
      <c r="I126" s="1422"/>
      <c r="J126" s="353" t="s">
        <v>657</v>
      </c>
      <c r="K126" s="412">
        <v>1</v>
      </c>
      <c r="L126" s="1423"/>
      <c r="M126" s="1424"/>
      <c r="N126" s="1425">
        <f>ROUND($L$126*$K$126,2)</f>
        <v>0</v>
      </c>
      <c r="O126" s="1426"/>
      <c r="P126" s="1426"/>
      <c r="Q126" s="1427"/>
      <c r="R126" s="414"/>
      <c r="S126" s="347"/>
      <c r="T126" s="354">
        <f>SUM(N126:S126)</f>
        <v>0</v>
      </c>
      <c r="U126" s="355" t="s">
        <v>752</v>
      </c>
      <c r="X126" s="357">
        <v>1.2999999999999999E-4</v>
      </c>
      <c r="Y126" s="357">
        <f>$X$126*$K$126</f>
        <v>1.2999999999999999E-4</v>
      </c>
      <c r="Z126" s="357">
        <v>0</v>
      </c>
      <c r="AA126" s="358">
        <f>$Z$126*$K$126</f>
        <v>0</v>
      </c>
      <c r="AR126" s="359" t="s">
        <v>812</v>
      </c>
      <c r="AT126" s="359" t="s">
        <v>789</v>
      </c>
      <c r="AU126" s="359" t="s">
        <v>787</v>
      </c>
      <c r="AY126" s="356" t="s">
        <v>786</v>
      </c>
      <c r="BE126" s="360">
        <f>IF($U$126="základní",$N$126,0)</f>
        <v>0</v>
      </c>
      <c r="BF126" s="360">
        <f>IF($U$126="snížená",$N$126,0)</f>
        <v>0</v>
      </c>
      <c r="BG126" s="360">
        <f>IF($U$126="zákl. přenesená",$N$126,0)</f>
        <v>0</v>
      </c>
      <c r="BH126" s="360">
        <f>IF($U$126="sníž. přenesená",$N$126,0)</f>
        <v>0</v>
      </c>
      <c r="BI126" s="360">
        <f>IF($U$126="nulová",$N$126,0)</f>
        <v>0</v>
      </c>
      <c r="BJ126" s="359" t="s">
        <v>787</v>
      </c>
      <c r="BK126" s="360">
        <f>ROUND($L$126*$K$126,2)</f>
        <v>0</v>
      </c>
      <c r="BL126" s="359" t="s">
        <v>812</v>
      </c>
      <c r="BM126" s="359" t="s">
        <v>936</v>
      </c>
    </row>
    <row r="127" spans="2:65" s="356" customFormat="1" ht="39" customHeight="1">
      <c r="B127" s="347"/>
      <c r="C127" s="348" t="s">
        <v>937</v>
      </c>
      <c r="D127" s="349" t="s">
        <v>789</v>
      </c>
      <c r="E127" s="434" t="s">
        <v>938</v>
      </c>
      <c r="F127" s="1420" t="s">
        <v>939</v>
      </c>
      <c r="G127" s="1421"/>
      <c r="H127" s="1421"/>
      <c r="I127" s="1422"/>
      <c r="J127" s="351" t="s">
        <v>940</v>
      </c>
      <c r="K127" s="412">
        <v>55</v>
      </c>
      <c r="L127" s="1423"/>
      <c r="M127" s="1424"/>
      <c r="N127" s="1425">
        <f>ROUND($L$127*$K$127,2)</f>
        <v>0</v>
      </c>
      <c r="O127" s="1426"/>
      <c r="P127" s="1426"/>
      <c r="Q127" s="1427"/>
      <c r="R127" s="353" t="s">
        <v>799</v>
      </c>
      <c r="S127" s="347"/>
      <c r="T127" s="354">
        <f t="shared" ref="T127:T130" si="4">SUM(N127:S127)</f>
        <v>0</v>
      </c>
      <c r="U127" s="355" t="s">
        <v>752</v>
      </c>
      <c r="X127" s="357">
        <v>1.2999999999999999E-4</v>
      </c>
      <c r="Y127" s="357">
        <f>$X$127*$K$127</f>
        <v>7.1499999999999992E-3</v>
      </c>
      <c r="Z127" s="357">
        <v>0</v>
      </c>
      <c r="AA127" s="358">
        <f>$Z$127*$K$127</f>
        <v>0</v>
      </c>
      <c r="AR127" s="359" t="s">
        <v>812</v>
      </c>
      <c r="AT127" s="359" t="s">
        <v>789</v>
      </c>
      <c r="AU127" s="359" t="s">
        <v>787</v>
      </c>
      <c r="AY127" s="356" t="s">
        <v>786</v>
      </c>
      <c r="BE127" s="360">
        <f>IF($U$127="základní",$N$127,0)</f>
        <v>0</v>
      </c>
      <c r="BF127" s="360">
        <f>IF($U$127="snížená",$N$127,0)</f>
        <v>0</v>
      </c>
      <c r="BG127" s="360">
        <f>IF($U$127="zákl. přenesená",$N$127,0)</f>
        <v>0</v>
      </c>
      <c r="BH127" s="360">
        <f>IF($U$127="sníž. přenesená",$N$127,0)</f>
        <v>0</v>
      </c>
      <c r="BI127" s="360">
        <f>IF($U$127="nulová",$N$127,0)</f>
        <v>0</v>
      </c>
      <c r="BJ127" s="359" t="s">
        <v>787</v>
      </c>
      <c r="BK127" s="360">
        <f>ROUND($L$127*$K$127,2)</f>
        <v>0</v>
      </c>
      <c r="BL127" s="359" t="s">
        <v>812</v>
      </c>
      <c r="BM127" s="359" t="s">
        <v>941</v>
      </c>
    </row>
    <row r="128" spans="2:65" s="356" customFormat="1" ht="15.75" customHeight="1">
      <c r="B128" s="347"/>
      <c r="C128" s="348" t="s">
        <v>942</v>
      </c>
      <c r="D128" s="349" t="s">
        <v>789</v>
      </c>
      <c r="E128" s="434" t="s">
        <v>943</v>
      </c>
      <c r="F128" s="1420" t="s">
        <v>944</v>
      </c>
      <c r="G128" s="1421"/>
      <c r="H128" s="1421"/>
      <c r="I128" s="1422"/>
      <c r="J128" s="351" t="s">
        <v>256</v>
      </c>
      <c r="K128" s="412">
        <v>12</v>
      </c>
      <c r="L128" s="1423"/>
      <c r="M128" s="1424"/>
      <c r="N128" s="1425">
        <f>ROUND($L$128*$K$128,2)</f>
        <v>0</v>
      </c>
      <c r="O128" s="1426"/>
      <c r="P128" s="1426"/>
      <c r="Q128" s="1427"/>
      <c r="R128" s="414"/>
      <c r="S128" s="347"/>
      <c r="T128" s="354">
        <f t="shared" si="4"/>
        <v>0</v>
      </c>
      <c r="U128" s="355" t="s">
        <v>752</v>
      </c>
      <c r="X128" s="357">
        <v>1.2999999999999999E-4</v>
      </c>
      <c r="Y128" s="357">
        <f>$X$128*$K$128</f>
        <v>1.5599999999999998E-3</v>
      </c>
      <c r="Z128" s="357">
        <v>0</v>
      </c>
      <c r="AA128" s="358">
        <f>$Z$128*$K$128</f>
        <v>0</v>
      </c>
      <c r="AR128" s="359" t="s">
        <v>812</v>
      </c>
      <c r="AT128" s="359" t="s">
        <v>789</v>
      </c>
      <c r="AU128" s="359" t="s">
        <v>787</v>
      </c>
      <c r="AY128" s="356" t="s">
        <v>786</v>
      </c>
      <c r="BE128" s="360">
        <f>IF($U$128="základní",$N$128,0)</f>
        <v>0</v>
      </c>
      <c r="BF128" s="360">
        <f>IF($U$128="snížená",$N$128,0)</f>
        <v>0</v>
      </c>
      <c r="BG128" s="360">
        <f>IF($U$128="zákl. přenesená",$N$128,0)</f>
        <v>0</v>
      </c>
      <c r="BH128" s="360">
        <f>IF($U$128="sníž. přenesená",$N$128,0)</f>
        <v>0</v>
      </c>
      <c r="BI128" s="360">
        <f>IF($U$128="nulová",$N$128,0)</f>
        <v>0</v>
      </c>
      <c r="BJ128" s="359" t="s">
        <v>787</v>
      </c>
      <c r="BK128" s="360">
        <f>ROUND($L$128*$K$128,2)</f>
        <v>0</v>
      </c>
      <c r="BL128" s="359" t="s">
        <v>812</v>
      </c>
      <c r="BM128" s="359" t="s">
        <v>945</v>
      </c>
    </row>
    <row r="129" spans="2:65" s="356" customFormat="1" ht="15.75" customHeight="1">
      <c r="B129" s="347"/>
      <c r="C129" s="348" t="s">
        <v>946</v>
      </c>
      <c r="D129" s="349" t="s">
        <v>789</v>
      </c>
      <c r="E129" s="434" t="s">
        <v>947</v>
      </c>
      <c r="F129" s="1420" t="s">
        <v>948</v>
      </c>
      <c r="G129" s="1421"/>
      <c r="H129" s="1421"/>
      <c r="I129" s="1422"/>
      <c r="J129" s="351" t="s">
        <v>256</v>
      </c>
      <c r="K129" s="412">
        <v>11</v>
      </c>
      <c r="L129" s="1423"/>
      <c r="M129" s="1424"/>
      <c r="N129" s="1425">
        <f>ROUND($L$129*$K$129,2)</f>
        <v>0</v>
      </c>
      <c r="O129" s="1426"/>
      <c r="P129" s="1426"/>
      <c r="Q129" s="1427"/>
      <c r="R129" s="414"/>
      <c r="S129" s="347"/>
      <c r="T129" s="354">
        <f t="shared" si="4"/>
        <v>0</v>
      </c>
      <c r="U129" s="355" t="s">
        <v>752</v>
      </c>
      <c r="X129" s="357">
        <v>1.2999999999999999E-4</v>
      </c>
      <c r="Y129" s="357">
        <f>$X$129*$K$129</f>
        <v>1.4299999999999998E-3</v>
      </c>
      <c r="Z129" s="357">
        <v>0</v>
      </c>
      <c r="AA129" s="358">
        <f>$Z$129*$K$129</f>
        <v>0</v>
      </c>
      <c r="AR129" s="359" t="s">
        <v>812</v>
      </c>
      <c r="AT129" s="359" t="s">
        <v>789</v>
      </c>
      <c r="AU129" s="359" t="s">
        <v>787</v>
      </c>
      <c r="AY129" s="356" t="s">
        <v>786</v>
      </c>
      <c r="BE129" s="360">
        <f>IF($U$129="základní",$N$129,0)</f>
        <v>0</v>
      </c>
      <c r="BF129" s="360">
        <f>IF($U$129="snížená",$N$129,0)</f>
        <v>0</v>
      </c>
      <c r="BG129" s="360">
        <f>IF($U$129="zákl. přenesená",$N$129,0)</f>
        <v>0</v>
      </c>
      <c r="BH129" s="360">
        <f>IF($U$129="sníž. přenesená",$N$129,0)</f>
        <v>0</v>
      </c>
      <c r="BI129" s="360">
        <f>IF($U$129="nulová",$N$129,0)</f>
        <v>0</v>
      </c>
      <c r="BJ129" s="359" t="s">
        <v>787</v>
      </c>
      <c r="BK129" s="360">
        <f>ROUND($L$129*$K$129,2)</f>
        <v>0</v>
      </c>
      <c r="BL129" s="359" t="s">
        <v>812</v>
      </c>
      <c r="BM129" s="359" t="s">
        <v>949</v>
      </c>
    </row>
    <row r="130" spans="2:65" s="356" customFormat="1" ht="15.75" customHeight="1">
      <c r="B130" s="347"/>
      <c r="C130" s="348" t="s">
        <v>950</v>
      </c>
      <c r="D130" s="349" t="s">
        <v>789</v>
      </c>
      <c r="E130" s="350" t="s">
        <v>947</v>
      </c>
      <c r="F130" s="1428" t="s">
        <v>951</v>
      </c>
      <c r="G130" s="1421"/>
      <c r="H130" s="1421"/>
      <c r="I130" s="1422"/>
      <c r="J130" s="353" t="s">
        <v>657</v>
      </c>
      <c r="K130" s="412">
        <v>1</v>
      </c>
      <c r="L130" s="1423"/>
      <c r="M130" s="1424"/>
      <c r="N130" s="1425">
        <f>ROUND($L$130*$K$130,2)</f>
        <v>0</v>
      </c>
      <c r="O130" s="1426"/>
      <c r="P130" s="1426"/>
      <c r="Q130" s="1427"/>
      <c r="R130" s="414"/>
      <c r="S130" s="347"/>
      <c r="T130" s="354">
        <f t="shared" si="4"/>
        <v>0</v>
      </c>
      <c r="U130" s="355" t="s">
        <v>752</v>
      </c>
      <c r="X130" s="357">
        <v>1.2999999999999999E-4</v>
      </c>
      <c r="Y130" s="357" t="e">
        <f>#REF!*#REF!</f>
        <v>#REF!</v>
      </c>
      <c r="Z130" s="357">
        <v>0</v>
      </c>
      <c r="AA130" s="358" t="e">
        <f>#REF!*#REF!</f>
        <v>#REF!</v>
      </c>
      <c r="AR130" s="359" t="s">
        <v>812</v>
      </c>
      <c r="AT130" s="359" t="s">
        <v>789</v>
      </c>
      <c r="AU130" s="359" t="s">
        <v>787</v>
      </c>
      <c r="AY130" s="356" t="s">
        <v>786</v>
      </c>
      <c r="BE130" s="360" t="e">
        <f>IF(#REF!="základní",#REF!,0)</f>
        <v>#REF!</v>
      </c>
      <c r="BF130" s="360" t="e">
        <f>IF(#REF!="snížená",#REF!,0)</f>
        <v>#REF!</v>
      </c>
      <c r="BG130" s="360" t="e">
        <f>IF(#REF!="zákl. přenesená",#REF!,0)</f>
        <v>#REF!</v>
      </c>
      <c r="BH130" s="360" t="e">
        <f>IF(#REF!="sníž. přenesená",#REF!,0)</f>
        <v>#REF!</v>
      </c>
      <c r="BI130" s="360" t="e">
        <f>IF(#REF!="nulová",#REF!,0)</f>
        <v>#REF!</v>
      </c>
      <c r="BJ130" s="359" t="s">
        <v>787</v>
      </c>
      <c r="BK130" s="360" t="e">
        <f>ROUND(#REF!*#REF!,2)</f>
        <v>#REF!</v>
      </c>
      <c r="BL130" s="359" t="s">
        <v>812</v>
      </c>
      <c r="BM130" s="359" t="s">
        <v>952</v>
      </c>
    </row>
    <row r="131" spans="2:65" s="283" customFormat="1" ht="16.5" customHeight="1">
      <c r="B131" s="284"/>
      <c r="C131" s="435"/>
      <c r="F131" s="1419"/>
      <c r="G131" s="1419"/>
      <c r="H131" s="1419"/>
      <c r="I131" s="1419"/>
      <c r="J131" s="1419"/>
      <c r="K131" s="1419"/>
      <c r="L131" s="1419"/>
      <c r="M131" s="1419"/>
      <c r="N131" s="1419"/>
      <c r="O131" s="1419"/>
      <c r="P131" s="1419"/>
      <c r="Q131" s="1419"/>
      <c r="R131" s="1419"/>
      <c r="T131" s="436"/>
      <c r="U131" s="437"/>
      <c r="V131" s="437"/>
      <c r="W131" s="437"/>
      <c r="X131" s="437"/>
      <c r="Y131" s="437"/>
      <c r="Z131" s="437"/>
      <c r="AA131" s="438"/>
      <c r="AT131" s="283" t="s">
        <v>953</v>
      </c>
      <c r="AU131" s="283" t="s">
        <v>787</v>
      </c>
    </row>
    <row r="132" spans="2:65" s="283" customFormat="1" ht="7.5" customHeight="1">
      <c r="B132" s="308"/>
      <c r="C132" s="439"/>
      <c r="D132" s="309"/>
      <c r="E132" s="309"/>
      <c r="F132" s="309"/>
      <c r="G132" s="309"/>
      <c r="H132" s="309"/>
      <c r="I132" s="309"/>
      <c r="J132" s="309"/>
      <c r="K132" s="309"/>
      <c r="L132" s="309"/>
      <c r="M132" s="309"/>
      <c r="N132" s="309"/>
      <c r="O132" s="309"/>
      <c r="P132" s="309"/>
      <c r="Q132" s="309"/>
      <c r="R132" s="309"/>
      <c r="T132" s="287"/>
    </row>
    <row r="133" spans="2:65" ht="14.25" customHeight="1">
      <c r="C133" s="440"/>
    </row>
    <row r="134" spans="2:65" ht="14.25" customHeight="1">
      <c r="C134" s="440"/>
    </row>
    <row r="135" spans="2:65" ht="14.25" customHeight="1">
      <c r="C135" s="440"/>
    </row>
  </sheetData>
  <mergeCells count="208">
    <mergeCell ref="O11:P11"/>
    <mergeCell ref="O12:P12"/>
    <mergeCell ref="O14:P14"/>
    <mergeCell ref="O15:P15"/>
    <mergeCell ref="O17:P17"/>
    <mergeCell ref="O18:P18"/>
    <mergeCell ref="H1:K1"/>
    <mergeCell ref="C2:R2"/>
    <mergeCell ref="S2:AC2"/>
    <mergeCell ref="C4:R4"/>
    <mergeCell ref="F6:AI6"/>
    <mergeCell ref="O9:P9"/>
    <mergeCell ref="H28:J28"/>
    <mergeCell ref="M28:P28"/>
    <mergeCell ref="H29:J29"/>
    <mergeCell ref="M29:P29"/>
    <mergeCell ref="H30:J30"/>
    <mergeCell ref="M30:P30"/>
    <mergeCell ref="E21:P21"/>
    <mergeCell ref="M24:P24"/>
    <mergeCell ref="H26:J26"/>
    <mergeCell ref="M26:P26"/>
    <mergeCell ref="H27:J27"/>
    <mergeCell ref="M27:P27"/>
    <mergeCell ref="N49:Q49"/>
    <mergeCell ref="N50:Q50"/>
    <mergeCell ref="N51:Q51"/>
    <mergeCell ref="N52:Q52"/>
    <mergeCell ref="N53:Q53"/>
    <mergeCell ref="C60:R60"/>
    <mergeCell ref="L32:P32"/>
    <mergeCell ref="C38:R38"/>
    <mergeCell ref="F40:AI40"/>
    <mergeCell ref="M42:P42"/>
    <mergeCell ref="M44:Q44"/>
    <mergeCell ref="C47:G47"/>
    <mergeCell ref="N47:Q47"/>
    <mergeCell ref="N70:Q70"/>
    <mergeCell ref="N71:Q71"/>
    <mergeCell ref="N72:Q72"/>
    <mergeCell ref="F73:I73"/>
    <mergeCell ref="L73:M73"/>
    <mergeCell ref="N73:Q73"/>
    <mergeCell ref="F62:Q62"/>
    <mergeCell ref="M64:P64"/>
    <mergeCell ref="M66:Q66"/>
    <mergeCell ref="F69:I69"/>
    <mergeCell ref="L69:M69"/>
    <mergeCell ref="N69:Q69"/>
    <mergeCell ref="F76:I76"/>
    <mergeCell ref="L76:M76"/>
    <mergeCell ref="N76:Q76"/>
    <mergeCell ref="N77:Q77"/>
    <mergeCell ref="F79:I79"/>
    <mergeCell ref="L79:M79"/>
    <mergeCell ref="N79:Q79"/>
    <mergeCell ref="F74:I74"/>
    <mergeCell ref="L74:M74"/>
    <mergeCell ref="N74:Q74"/>
    <mergeCell ref="F75:I75"/>
    <mergeCell ref="L75:M75"/>
    <mergeCell ref="N75:Q75"/>
    <mergeCell ref="F82:I82"/>
    <mergeCell ref="L82:M82"/>
    <mergeCell ref="N82:Q82"/>
    <mergeCell ref="F83:I83"/>
    <mergeCell ref="L83:M83"/>
    <mergeCell ref="N83:Q83"/>
    <mergeCell ref="F80:I80"/>
    <mergeCell ref="L80:M80"/>
    <mergeCell ref="N80:Q80"/>
    <mergeCell ref="F81:I81"/>
    <mergeCell ref="L81:M81"/>
    <mergeCell ref="N81:Q81"/>
    <mergeCell ref="F86:I86"/>
    <mergeCell ref="L86:M86"/>
    <mergeCell ref="N86:Q86"/>
    <mergeCell ref="F87:I87"/>
    <mergeCell ref="L87:M87"/>
    <mergeCell ref="N87:Q87"/>
    <mergeCell ref="F84:I84"/>
    <mergeCell ref="L84:M84"/>
    <mergeCell ref="N84:Q84"/>
    <mergeCell ref="F85:I85"/>
    <mergeCell ref="L85:M85"/>
    <mergeCell ref="N85:Q85"/>
    <mergeCell ref="F90:I90"/>
    <mergeCell ref="L90:M90"/>
    <mergeCell ref="N90:Q90"/>
    <mergeCell ref="F91:I91"/>
    <mergeCell ref="L91:M91"/>
    <mergeCell ref="N91:Q91"/>
    <mergeCell ref="F88:I88"/>
    <mergeCell ref="L88:M88"/>
    <mergeCell ref="N88:Q88"/>
    <mergeCell ref="F89:I89"/>
    <mergeCell ref="L89:M89"/>
    <mergeCell ref="N89:Q89"/>
    <mergeCell ref="F95:I95"/>
    <mergeCell ref="L95:M95"/>
    <mergeCell ref="N95:Q95"/>
    <mergeCell ref="F96:I96"/>
    <mergeCell ref="L96:M96"/>
    <mergeCell ref="N96:Q96"/>
    <mergeCell ref="F92:I92"/>
    <mergeCell ref="L92:M92"/>
    <mergeCell ref="N92:Q92"/>
    <mergeCell ref="F94:I94"/>
    <mergeCell ref="L94:M94"/>
    <mergeCell ref="N94:Q94"/>
    <mergeCell ref="F99:I99"/>
    <mergeCell ref="L99:M99"/>
    <mergeCell ref="N99:Q99"/>
    <mergeCell ref="F100:I100"/>
    <mergeCell ref="L100:M100"/>
    <mergeCell ref="N100:Q100"/>
    <mergeCell ref="F97:I97"/>
    <mergeCell ref="L97:M97"/>
    <mergeCell ref="N97:Q97"/>
    <mergeCell ref="F98:I98"/>
    <mergeCell ref="L98:M98"/>
    <mergeCell ref="N98:Q98"/>
    <mergeCell ref="F103:I103"/>
    <mergeCell ref="L103:M103"/>
    <mergeCell ref="N103:Q103"/>
    <mergeCell ref="F105:I105"/>
    <mergeCell ref="L105:M105"/>
    <mergeCell ref="N105:Q105"/>
    <mergeCell ref="F101:I101"/>
    <mergeCell ref="L101:M101"/>
    <mergeCell ref="N101:Q101"/>
    <mergeCell ref="F102:I102"/>
    <mergeCell ref="L102:M102"/>
    <mergeCell ref="N102:Q102"/>
    <mergeCell ref="F108:I108"/>
    <mergeCell ref="L108:M108"/>
    <mergeCell ref="N108:Q108"/>
    <mergeCell ref="F109:I109"/>
    <mergeCell ref="L109:M109"/>
    <mergeCell ref="N109:Q109"/>
    <mergeCell ref="F106:I106"/>
    <mergeCell ref="L106:M106"/>
    <mergeCell ref="N106:Q106"/>
    <mergeCell ref="F107:I107"/>
    <mergeCell ref="L107:M107"/>
    <mergeCell ref="N107:Q107"/>
    <mergeCell ref="F112:I112"/>
    <mergeCell ref="L112:M112"/>
    <mergeCell ref="N112:Q112"/>
    <mergeCell ref="F113:I113"/>
    <mergeCell ref="L113:M113"/>
    <mergeCell ref="N113:Q113"/>
    <mergeCell ref="F110:I110"/>
    <mergeCell ref="L110:M110"/>
    <mergeCell ref="N110:Q110"/>
    <mergeCell ref="F111:I111"/>
    <mergeCell ref="L111:M111"/>
    <mergeCell ref="N111:Q111"/>
    <mergeCell ref="F116:I116"/>
    <mergeCell ref="L116:M116"/>
    <mergeCell ref="N116:Q116"/>
    <mergeCell ref="F117:I117"/>
    <mergeCell ref="L117:M117"/>
    <mergeCell ref="N117:Q117"/>
    <mergeCell ref="F114:I114"/>
    <mergeCell ref="L114:M114"/>
    <mergeCell ref="N114:Q114"/>
    <mergeCell ref="F115:I115"/>
    <mergeCell ref="L115:M115"/>
    <mergeCell ref="N115:Q115"/>
    <mergeCell ref="F120:I120"/>
    <mergeCell ref="L120:M120"/>
    <mergeCell ref="N120:Q120"/>
    <mergeCell ref="F121:I121"/>
    <mergeCell ref="L121:M121"/>
    <mergeCell ref="N121:Q121"/>
    <mergeCell ref="F118:I118"/>
    <mergeCell ref="L118:M118"/>
    <mergeCell ref="N118:Q118"/>
    <mergeCell ref="F119:I119"/>
    <mergeCell ref="L119:M119"/>
    <mergeCell ref="N119:Q119"/>
    <mergeCell ref="F124:I124"/>
    <mergeCell ref="L124:M124"/>
    <mergeCell ref="N124:Q124"/>
    <mergeCell ref="N125:Q125"/>
    <mergeCell ref="F126:I126"/>
    <mergeCell ref="L126:M126"/>
    <mergeCell ref="N126:Q126"/>
    <mergeCell ref="F122:I122"/>
    <mergeCell ref="L122:M122"/>
    <mergeCell ref="N122:Q122"/>
    <mergeCell ref="F123:I123"/>
    <mergeCell ref="L123:M123"/>
    <mergeCell ref="N123:Q123"/>
    <mergeCell ref="F131:R131"/>
    <mergeCell ref="F129:I129"/>
    <mergeCell ref="L129:M129"/>
    <mergeCell ref="N129:Q129"/>
    <mergeCell ref="F130:I130"/>
    <mergeCell ref="L130:M130"/>
    <mergeCell ref="N130:Q130"/>
    <mergeCell ref="F127:I127"/>
    <mergeCell ref="L127:M127"/>
    <mergeCell ref="N127:Q127"/>
    <mergeCell ref="F128:I128"/>
    <mergeCell ref="L128:M128"/>
    <mergeCell ref="N128:Q128"/>
  </mergeCells>
  <hyperlinks>
    <hyperlink ref="F1:G1" location="C2" tooltip="Krycí list soupisu" display="1) Krycí list soupisu"/>
    <hyperlink ref="H1:K1" location="C47" tooltip="Rekapitulace" display="2) Rekapitulace"/>
    <hyperlink ref="L1:M1" location="C69" tooltip="Soupis prací" display="3) Soupis prací"/>
    <hyperlink ref="S1:T1" location="'Rekapitulace stavby'!C2" tooltip="Rekapitulace stavby" display="Rekapitulace stavby"/>
  </hyperlinks>
  <pageMargins left="0.59027779102325439" right="0.59027779102325439" top="0.59027779102325439" bottom="0.59027779102325439" header="0" footer="0"/>
  <pageSetup paperSize="9" scale="81" fitToHeight="100" orientation="portrait" blackAndWhite="1" r:id="rId1"/>
  <headerFooter alignWithMargins="0">
    <oddFooter>&amp;CStrana &amp;P z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84</vt:i4>
      </vt:variant>
      <vt:variant>
        <vt:lpstr>Pojmenované oblasti</vt:lpstr>
      </vt:variant>
      <vt:variant>
        <vt:i4>154</vt:i4>
      </vt:variant>
    </vt:vector>
  </HeadingPairs>
  <TitlesOfParts>
    <vt:vector size="238" baseType="lpstr">
      <vt:lpstr>Pokyny pro vyplnění</vt:lpstr>
      <vt:lpstr>Stavba</vt:lpstr>
      <vt:lpstr>VzorPolozky</vt:lpstr>
      <vt:lpstr>01 Etapa II.a Pol</vt:lpstr>
      <vt:lpstr>Etapa II.a - AKU - Souhrn</vt:lpstr>
      <vt:lpstr>Etapa II.a - AKU - 220Plenér</vt:lpstr>
      <vt:lpstr>Etapa II.a - AKU - 222V režie</vt:lpstr>
      <vt:lpstr>Etapa II.a - ZTI</vt:lpstr>
      <vt:lpstr>Etapa II.a - VZT</vt:lpstr>
      <vt:lpstr>Etapa II.a - ÚT</vt:lpstr>
      <vt:lpstr>Etapa II.a - EL-SIL - Krycí</vt:lpstr>
      <vt:lpstr>Etapa II.a - EL-SIL - Rekap</vt:lpstr>
      <vt:lpstr>Etapa II.a - EL-SIL - A</vt:lpstr>
      <vt:lpstr>Etapa II.a - EL-SIL - B</vt:lpstr>
      <vt:lpstr>Etapa II.a - EL-SIL - C</vt:lpstr>
      <vt:lpstr>Etapa II.a - EL-SIL - D</vt:lpstr>
      <vt:lpstr>Etapa II.a - EL-SIL - E</vt:lpstr>
      <vt:lpstr>Etapa II.a - EL-SIL - F</vt:lpstr>
      <vt:lpstr>Etapa II.a - EL-SIL - Pokyny</vt:lpstr>
      <vt:lpstr>Etapa II.a - MaR</vt:lpstr>
      <vt:lpstr>Etapa II.a - EL-SLBP - Krycí</vt:lpstr>
      <vt:lpstr>Etapa II.a - EL-SLBP - rekap</vt:lpstr>
      <vt:lpstr>Etapa II.a - EL-SLBP - SK</vt:lpstr>
      <vt:lpstr>Etapa II.a - EL-SLBP - IP_VSS</vt:lpstr>
      <vt:lpstr>Etapa II.a - EL-SLBP - IP JČ</vt:lpstr>
      <vt:lpstr>Etapa II.a - EL-SLBP - EKV</vt:lpstr>
      <vt:lpstr>Etapa II.a - EL-SLBP - PZTS</vt:lpstr>
      <vt:lpstr>Etapa II.a - EL-SLBP - STA</vt:lpstr>
      <vt:lpstr>Etapa II.a - EL-SLBP - Pokyny</vt:lpstr>
      <vt:lpstr>Etapa II.a - EPS - Krycí</vt:lpstr>
      <vt:lpstr>Etapa II.a - EPS - rekap</vt:lpstr>
      <vt:lpstr>Etapa II.a - EPS - EPS</vt:lpstr>
      <vt:lpstr>Etapa II.a - Radio - SOUHRN</vt:lpstr>
      <vt:lpstr>Etapa II.a - Radio - kabelaz+PP</vt:lpstr>
      <vt:lpstr>Etapa II.a - Radio - kabel.tras</vt:lpstr>
      <vt:lpstr>01 Etapa II.b Pol</vt:lpstr>
      <vt:lpstr>Etapa II.b - AKU - Souhrn</vt:lpstr>
      <vt:lpstr>Etapa II.b - AKU - 409P režie</vt:lpstr>
      <vt:lpstr>Etapa II.b - VZT</vt:lpstr>
      <vt:lpstr>Etapa II.b - ÚT</vt:lpstr>
      <vt:lpstr>Etapa II.b - EL-SIL - Krycí</vt:lpstr>
      <vt:lpstr>Etapa II.b - EL-SIL - Rekap</vt:lpstr>
      <vt:lpstr>Etapa II.b - EL-SIL - A</vt:lpstr>
      <vt:lpstr>Etapa II.b - EL-SIL - B</vt:lpstr>
      <vt:lpstr>Etapa II.b - EL-SIL - C</vt:lpstr>
      <vt:lpstr>Etapa II.b - EL-SIL - D</vt:lpstr>
      <vt:lpstr>Etapa II.b - EL-SIL - E</vt:lpstr>
      <vt:lpstr>Etapa II.b - EL-SIL - F</vt:lpstr>
      <vt:lpstr>Etapa II.b - EL-SIL - Pokyny</vt:lpstr>
      <vt:lpstr>Etapa II.b - MaR</vt:lpstr>
      <vt:lpstr>Etapa II.b - EL-SLBP - Krycí</vt:lpstr>
      <vt:lpstr>Etapa II.b - EL-SLBP - rekap</vt:lpstr>
      <vt:lpstr>Etapa II.b - EL-SLBP - SK</vt:lpstr>
      <vt:lpstr>Etapa II.b - EL-SLBP - IP_VSS</vt:lpstr>
      <vt:lpstr>Etapa II.b - EL-SLBP - EKV</vt:lpstr>
      <vt:lpstr>Etapa II.b - EL-SLBP - Pokyny</vt:lpstr>
      <vt:lpstr>Etapa II.b - EPS - Krycí</vt:lpstr>
      <vt:lpstr>Etapa II.b - EPS - rekap</vt:lpstr>
      <vt:lpstr>Etapa II.b - EPS - EPS</vt:lpstr>
      <vt:lpstr>Etapa II.b - Radio - SOUHRN</vt:lpstr>
      <vt:lpstr>Etapa II.b - Radio - kabelaz+PP</vt:lpstr>
      <vt:lpstr>Etapa II.b - Radio - kabel.tras</vt:lpstr>
      <vt:lpstr>01 Etapa II.c Pol</vt:lpstr>
      <vt:lpstr>Etapa II.c - ZTI</vt:lpstr>
      <vt:lpstr>Etapa II.c - VZT</vt:lpstr>
      <vt:lpstr>Etapa II.c - ÚT</vt:lpstr>
      <vt:lpstr>Etapa II.c - EL-SIL - Krycí</vt:lpstr>
      <vt:lpstr>Etapa II.c - EL-SIL - Rekap</vt:lpstr>
      <vt:lpstr>Etapa II.c - EL-SIL - A</vt:lpstr>
      <vt:lpstr>Etapa II.c - EL-SIL - B</vt:lpstr>
      <vt:lpstr>Etapa II.c - EL-SIL - C</vt:lpstr>
      <vt:lpstr>Etapa II.c - EL-SIL - D</vt:lpstr>
      <vt:lpstr>Etapa II.c - EL-SIL - E</vt:lpstr>
      <vt:lpstr>Etapa II.c - EL-SIL - F</vt:lpstr>
      <vt:lpstr>Etapa II.c - EL-SIL - Pokyny</vt:lpstr>
      <vt:lpstr>Etapa II.c - MaR</vt:lpstr>
      <vt:lpstr>Etapa II.c - EL-SLBP - Krycí</vt:lpstr>
      <vt:lpstr>Etapa II.c - EL-SLBP - rekap</vt:lpstr>
      <vt:lpstr>Etapa II.c - EL-SLBP - SK</vt:lpstr>
      <vt:lpstr>Etapa II.c - EL-SLBP - STA</vt:lpstr>
      <vt:lpstr>Etapa II.c - EL-SLBP - Pokyny</vt:lpstr>
      <vt:lpstr>Etapa II.c - EPS - Krycí</vt:lpstr>
      <vt:lpstr>Etapa II.c - EPS - rekap</vt:lpstr>
      <vt:lpstr>Etapa II.c - EPS - EPS</vt:lpstr>
      <vt:lpstr>Stavba!CelkemDPHVypocet</vt:lpstr>
      <vt:lpstr>CenaCelkem</vt:lpstr>
      <vt:lpstr>CenaCelkemBezDPH</vt:lpstr>
      <vt:lpstr>Stavba!CenaCelkemVypocet</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Stavba!NazevStavby</vt:lpstr>
      <vt:lpstr>NazevStavebnihoRozpoctu</vt:lpstr>
      <vt:lpstr>'01 Etapa II.a Pol'!Názvy_tisku</vt:lpstr>
      <vt:lpstr>'01 Etapa II.b Pol'!Názvy_tisku</vt:lpstr>
      <vt:lpstr>'01 Etapa II.c Pol'!Názvy_tisku</vt:lpstr>
      <vt:lpstr>'Etapa II.a - EL-SIL - A'!Názvy_tisku</vt:lpstr>
      <vt:lpstr>'Etapa II.a - EL-SIL - B'!Názvy_tisku</vt:lpstr>
      <vt:lpstr>'Etapa II.a - EL-SIL - C'!Názvy_tisku</vt:lpstr>
      <vt:lpstr>'Etapa II.a - EL-SIL - D'!Názvy_tisku</vt:lpstr>
      <vt:lpstr>'Etapa II.a - EL-SIL - E'!Názvy_tisku</vt:lpstr>
      <vt:lpstr>'Etapa II.a - EL-SIL - F'!Názvy_tisku</vt:lpstr>
      <vt:lpstr>'Etapa II.a - EL-SLBP - EKV'!Názvy_tisku</vt:lpstr>
      <vt:lpstr>'Etapa II.a - EL-SLBP - IP JČ'!Názvy_tisku</vt:lpstr>
      <vt:lpstr>'Etapa II.a - EL-SLBP - IP_VSS'!Názvy_tisku</vt:lpstr>
      <vt:lpstr>'Etapa II.a - EL-SLBP - PZTS'!Názvy_tisku</vt:lpstr>
      <vt:lpstr>'Etapa II.a - EL-SLBP - SK'!Názvy_tisku</vt:lpstr>
      <vt:lpstr>'Etapa II.a - EL-SLBP - STA'!Názvy_tisku</vt:lpstr>
      <vt:lpstr>'Etapa II.a - EPS - EPS'!Názvy_tisku</vt:lpstr>
      <vt:lpstr>'Etapa II.a - MaR'!Názvy_tisku</vt:lpstr>
      <vt:lpstr>'Etapa II.a - ÚT'!Názvy_tisku</vt:lpstr>
      <vt:lpstr>'Etapa II.a - VZT'!Názvy_tisku</vt:lpstr>
      <vt:lpstr>'Etapa II.a - ZTI'!Názvy_tisku</vt:lpstr>
      <vt:lpstr>'Etapa II.b - EL-SIL - A'!Názvy_tisku</vt:lpstr>
      <vt:lpstr>'Etapa II.b - EL-SIL - B'!Názvy_tisku</vt:lpstr>
      <vt:lpstr>'Etapa II.b - EL-SIL - C'!Názvy_tisku</vt:lpstr>
      <vt:lpstr>'Etapa II.b - EL-SIL - D'!Názvy_tisku</vt:lpstr>
      <vt:lpstr>'Etapa II.b - EL-SIL - E'!Názvy_tisku</vt:lpstr>
      <vt:lpstr>'Etapa II.b - EL-SIL - F'!Názvy_tisku</vt:lpstr>
      <vt:lpstr>'Etapa II.b - EL-SLBP - EKV'!Názvy_tisku</vt:lpstr>
      <vt:lpstr>'Etapa II.b - EL-SLBP - IP_VSS'!Názvy_tisku</vt:lpstr>
      <vt:lpstr>'Etapa II.b - EL-SLBP - SK'!Názvy_tisku</vt:lpstr>
      <vt:lpstr>'Etapa II.b - EPS - EPS'!Názvy_tisku</vt:lpstr>
      <vt:lpstr>'Etapa II.b - ÚT'!Názvy_tisku</vt:lpstr>
      <vt:lpstr>'Etapa II.b - VZT'!Názvy_tisku</vt:lpstr>
      <vt:lpstr>'Etapa II.c - EL-SIL - A'!Názvy_tisku</vt:lpstr>
      <vt:lpstr>'Etapa II.c - EL-SIL - B'!Názvy_tisku</vt:lpstr>
      <vt:lpstr>'Etapa II.c - EL-SIL - C'!Názvy_tisku</vt:lpstr>
      <vt:lpstr>'Etapa II.c - EL-SIL - D'!Názvy_tisku</vt:lpstr>
      <vt:lpstr>'Etapa II.c - EL-SIL - E'!Názvy_tisku</vt:lpstr>
      <vt:lpstr>'Etapa II.c - EL-SIL - F'!Názvy_tisku</vt:lpstr>
      <vt:lpstr>'Etapa II.c - EL-SLBP - SK'!Názvy_tisku</vt:lpstr>
      <vt:lpstr>'Etapa II.c - EL-SLBP - STA'!Názvy_tisku</vt:lpstr>
      <vt:lpstr>'Etapa II.c - EPS - EPS'!Názvy_tisku</vt:lpstr>
      <vt:lpstr>'Etapa II.c - ÚT'!Názvy_tisku</vt:lpstr>
      <vt:lpstr>'Etapa II.c - VZT'!Názvy_tisku</vt:lpstr>
      <vt:lpstr>'Etapa II.c - ZTI'!Názvy_tisku</vt:lpstr>
      <vt:lpstr>oadresa</vt:lpstr>
      <vt:lpstr>Stavba!Objednatel</vt:lpstr>
      <vt:lpstr>Stavba!Objekt</vt:lpstr>
      <vt:lpstr>'01 Etapa II.a Pol'!Oblast_tisku</vt:lpstr>
      <vt:lpstr>'01 Etapa II.b Pol'!Oblast_tisku</vt:lpstr>
      <vt:lpstr>'01 Etapa II.c Pol'!Oblast_tisku</vt:lpstr>
      <vt:lpstr>'Etapa II.a - AKU - 220Plenér'!Oblast_tisku</vt:lpstr>
      <vt:lpstr>'Etapa II.a - AKU - 222V režie'!Oblast_tisku</vt:lpstr>
      <vt:lpstr>'Etapa II.a - AKU - Souhrn'!Oblast_tisku</vt:lpstr>
      <vt:lpstr>'Etapa II.a - EL-SIL - A'!Oblast_tisku</vt:lpstr>
      <vt:lpstr>'Etapa II.a - EL-SIL - B'!Oblast_tisku</vt:lpstr>
      <vt:lpstr>'Etapa II.a - EL-SIL - C'!Oblast_tisku</vt:lpstr>
      <vt:lpstr>'Etapa II.a - EL-SIL - D'!Oblast_tisku</vt:lpstr>
      <vt:lpstr>'Etapa II.a - EL-SIL - E'!Oblast_tisku</vt:lpstr>
      <vt:lpstr>'Etapa II.a - EL-SIL - F'!Oblast_tisku</vt:lpstr>
      <vt:lpstr>'Etapa II.a - EL-SIL - Krycí'!Oblast_tisku</vt:lpstr>
      <vt:lpstr>'Etapa II.a - EL-SIL - Pokyny'!Oblast_tisku</vt:lpstr>
      <vt:lpstr>'Etapa II.a - EL-SLBP - EKV'!Oblast_tisku</vt:lpstr>
      <vt:lpstr>'Etapa II.a - EL-SLBP - IP JČ'!Oblast_tisku</vt:lpstr>
      <vt:lpstr>'Etapa II.a - EL-SLBP - IP_VSS'!Oblast_tisku</vt:lpstr>
      <vt:lpstr>'Etapa II.a - EL-SLBP - Pokyny'!Oblast_tisku</vt:lpstr>
      <vt:lpstr>'Etapa II.a - EL-SLBP - PZTS'!Oblast_tisku</vt:lpstr>
      <vt:lpstr>'Etapa II.a - EL-SLBP - rekap'!Oblast_tisku</vt:lpstr>
      <vt:lpstr>'Etapa II.a - EL-SLBP - SK'!Oblast_tisku</vt:lpstr>
      <vt:lpstr>'Etapa II.a - EL-SLBP - STA'!Oblast_tisku</vt:lpstr>
      <vt:lpstr>'Etapa II.a - EPS - EPS'!Oblast_tisku</vt:lpstr>
      <vt:lpstr>'Etapa II.a - EPS - rekap'!Oblast_tisku</vt:lpstr>
      <vt:lpstr>'Etapa II.a - MaR'!Oblast_tisku</vt:lpstr>
      <vt:lpstr>'Etapa II.a - Radio - kabel.tras'!Oblast_tisku</vt:lpstr>
      <vt:lpstr>'Etapa II.a - ÚT'!Oblast_tisku</vt:lpstr>
      <vt:lpstr>'Etapa II.a - VZT'!Oblast_tisku</vt:lpstr>
      <vt:lpstr>'Etapa II.a - ZTI'!Oblast_tisku</vt:lpstr>
      <vt:lpstr>'Etapa II.b - AKU - 409P režie'!Oblast_tisku</vt:lpstr>
      <vt:lpstr>'Etapa II.b - AKU - Souhrn'!Oblast_tisku</vt:lpstr>
      <vt:lpstr>'Etapa II.b - EL-SIL - A'!Oblast_tisku</vt:lpstr>
      <vt:lpstr>'Etapa II.b - EL-SIL - B'!Oblast_tisku</vt:lpstr>
      <vt:lpstr>'Etapa II.b - EL-SIL - C'!Oblast_tisku</vt:lpstr>
      <vt:lpstr>'Etapa II.b - EL-SIL - D'!Oblast_tisku</vt:lpstr>
      <vt:lpstr>'Etapa II.b - EL-SIL - E'!Oblast_tisku</vt:lpstr>
      <vt:lpstr>'Etapa II.b - EL-SIL - F'!Oblast_tisku</vt:lpstr>
      <vt:lpstr>'Etapa II.b - EL-SIL - Krycí'!Oblast_tisku</vt:lpstr>
      <vt:lpstr>'Etapa II.b - EL-SIL - Pokyny'!Oblast_tisku</vt:lpstr>
      <vt:lpstr>'Etapa II.b - EL-SLBP - EKV'!Oblast_tisku</vt:lpstr>
      <vt:lpstr>'Etapa II.b - EL-SLBP - IP_VSS'!Oblast_tisku</vt:lpstr>
      <vt:lpstr>'Etapa II.b - EL-SLBP - Pokyny'!Oblast_tisku</vt:lpstr>
      <vt:lpstr>'Etapa II.b - EL-SLBP - rekap'!Oblast_tisku</vt:lpstr>
      <vt:lpstr>'Etapa II.b - EL-SLBP - SK'!Oblast_tisku</vt:lpstr>
      <vt:lpstr>'Etapa II.b - EPS - EPS'!Oblast_tisku</vt:lpstr>
      <vt:lpstr>'Etapa II.b - MaR'!Oblast_tisku</vt:lpstr>
      <vt:lpstr>'Etapa II.b - Radio - kabel.tras'!Oblast_tisku</vt:lpstr>
      <vt:lpstr>'Etapa II.b - ÚT'!Oblast_tisku</vt:lpstr>
      <vt:lpstr>'Etapa II.b - VZT'!Oblast_tisku</vt:lpstr>
      <vt:lpstr>'Etapa II.c - EL-SIL - A'!Oblast_tisku</vt:lpstr>
      <vt:lpstr>'Etapa II.c - EL-SIL - B'!Oblast_tisku</vt:lpstr>
      <vt:lpstr>'Etapa II.c - EL-SIL - C'!Oblast_tisku</vt:lpstr>
      <vt:lpstr>'Etapa II.c - EL-SIL - D'!Oblast_tisku</vt:lpstr>
      <vt:lpstr>'Etapa II.c - EL-SIL - E'!Oblast_tisku</vt:lpstr>
      <vt:lpstr>'Etapa II.c - EL-SIL - F'!Oblast_tisku</vt:lpstr>
      <vt:lpstr>'Etapa II.c - EL-SIL - Krycí'!Oblast_tisku</vt:lpstr>
      <vt:lpstr>'Etapa II.c - EL-SIL - Pokyny'!Oblast_tisku</vt:lpstr>
      <vt:lpstr>'Etapa II.c - EL-SLBP - Pokyny'!Oblast_tisku</vt:lpstr>
      <vt:lpstr>'Etapa II.c - EL-SLBP - rekap'!Oblast_tisku</vt:lpstr>
      <vt:lpstr>'Etapa II.c - EL-SLBP - SK'!Oblast_tisku</vt:lpstr>
      <vt:lpstr>'Etapa II.c - EL-SLBP - STA'!Oblast_tisku</vt:lpstr>
      <vt:lpstr>'Etapa II.c - EPS - EPS'!Oblast_tisku</vt:lpstr>
      <vt:lpstr>'Etapa II.c - MaR'!Oblast_tisku</vt:lpstr>
      <vt:lpstr>'Etapa II.c - ÚT'!Oblast_tisku</vt:lpstr>
      <vt:lpstr>'Etapa II.c - VZT'!Oblast_tisku</vt:lpstr>
      <vt:lpstr>'Etapa II.c - ZTI'!Oblast_tisku</vt:lpstr>
      <vt:lpstr>Stavba!Oblast_tisku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Radim</dc:creator>
  <cp:lastModifiedBy>Uživatel</cp:lastModifiedBy>
  <cp:lastPrinted>2019-03-19T12:27:02Z</cp:lastPrinted>
  <dcterms:created xsi:type="dcterms:W3CDTF">2009-04-08T07:15:50Z</dcterms:created>
  <dcterms:modified xsi:type="dcterms:W3CDTF">2025-07-18T11:03:48Z</dcterms:modified>
</cp:coreProperties>
</file>